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"/>
    </mc:Choice>
  </mc:AlternateContent>
  <xr:revisionPtr revIDLastSave="277" documentId="13_ncr:1_{10309E21-4462-438F-919D-8BAC00AF6756}" xr6:coauthVersionLast="47" xr6:coauthVersionMax="47" xr10:uidLastSave="{E847ADF4-CC6C-44B4-B035-615CA6A5D3E1}"/>
  <bookViews>
    <workbookView xWindow="-28920" yWindow="-1305" windowWidth="29040" windowHeight="15840" firstSheet="1" activeTab="1" xr2:uid="{00000000-000D-0000-FFFF-FFFF00000000}"/>
  </bookViews>
  <sheets>
    <sheet name="Consolidado v0" sheetId="13" state="hidden" r:id="rId1"/>
    <sheet name="Consolidado" sheetId="1" r:id="rId2"/>
    <sheet name="Distratos" sheetId="14" r:id="rId3"/>
    <sheet name="Comparação" sheetId="2" r:id="rId4"/>
    <sheet name="F-AMP-1T" sheetId="7" r:id="rId5"/>
    <sheet name="F-AVS-1T" sheetId="8" r:id="rId6"/>
    <sheet name="F-GRA-1T" sheetId="3" r:id="rId7"/>
    <sheet name="F-GRA-2T" sheetId="9" r:id="rId8"/>
    <sheet name="F-LUC-1T" sheetId="10" r:id="rId9"/>
    <sheet name="F-LUC-2T" sheetId="4" r:id="rId10"/>
    <sheet name="F-POM-1T" sheetId="11" r:id="rId11"/>
    <sheet name="F-POM-2T" sheetId="6" r:id="rId12"/>
    <sheet name="F-SN2-1T" sheetId="5" r:id="rId13"/>
  </sheets>
  <externalReferences>
    <externalReference r:id="rId14"/>
  </externalReferences>
  <definedNames>
    <definedName name="_xlnm._FilterDatabase" localSheetId="1" hidden="1">Consolidado!$A$1:$DU$1488</definedName>
    <definedName name="_xlnm._FilterDatabase" localSheetId="0" hidden="1">'Consolidado v0'!$A$1:$DX$1488</definedName>
    <definedName name="_xlnm._FilterDatabase" localSheetId="4" hidden="1">'F-AMP-1T'!$A$1:$BQ$1</definedName>
    <definedName name="_xlnm._FilterDatabase" localSheetId="5" hidden="1">'F-AVS-1T'!$A$1:$AS$182</definedName>
    <definedName name="_xlnm._FilterDatabase" localSheetId="6" hidden="1">'F-GRA-1T'!$A$1:$AV$1</definedName>
    <definedName name="_xlnm._FilterDatabase" localSheetId="7" hidden="1">'F-GRA-2T'!$A$1:$BJ$1</definedName>
    <definedName name="_xlnm._FilterDatabase" localSheetId="8" hidden="1">'F-LUC-1T'!$A$1:$AY$228</definedName>
    <definedName name="_xlnm._FilterDatabase" localSheetId="9" hidden="1">'F-LUC-2T'!$A$1:$BS$228</definedName>
    <definedName name="_xlnm._FilterDatabase" localSheetId="10" hidden="1">'F-POM-1T'!$A$1:$AS$74</definedName>
    <definedName name="_xlnm._FilterDatabase" localSheetId="11" hidden="1">'F-POM-2T'!$A$1:$AU$74</definedName>
    <definedName name="_xlnm._FilterDatabase" localSheetId="12" hidden="1">'F-SN2-1T'!$A$1:$AZ$236</definedName>
    <definedName name="fran" localSheetId="0">'Consolidado v0'!$A$1:$DX$1488</definedName>
    <definedName name="fran">Consolidado!$A$1:$DU$1488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36" i="7" l="1"/>
  <c r="N82" i="14"/>
  <c r="M82" i="14"/>
  <c r="L82" i="14"/>
  <c r="K82" i="14"/>
  <c r="J82" i="14"/>
  <c r="O82" i="14" s="1"/>
  <c r="I82" i="14"/>
  <c r="H82" i="14"/>
  <c r="G82" i="14"/>
  <c r="F82" i="14"/>
  <c r="N81" i="14"/>
  <c r="M81" i="14"/>
  <c r="L81" i="14"/>
  <c r="K81" i="14"/>
  <c r="J81" i="14"/>
  <c r="I81" i="14"/>
  <c r="H81" i="14"/>
  <c r="G81" i="14"/>
  <c r="F81" i="14"/>
  <c r="N80" i="14"/>
  <c r="M80" i="14"/>
  <c r="L80" i="14"/>
  <c r="K80" i="14"/>
  <c r="J80" i="14"/>
  <c r="O80" i="14" s="1"/>
  <c r="I80" i="14"/>
  <c r="H80" i="14"/>
  <c r="G80" i="14"/>
  <c r="F80" i="14"/>
  <c r="N79" i="14"/>
  <c r="M79" i="14"/>
  <c r="L79" i="14"/>
  <c r="K79" i="14"/>
  <c r="J79" i="14"/>
  <c r="I79" i="14"/>
  <c r="H79" i="14"/>
  <c r="G79" i="14"/>
  <c r="F79" i="14"/>
  <c r="N78" i="14"/>
  <c r="M78" i="14"/>
  <c r="L78" i="14"/>
  <c r="K78" i="14"/>
  <c r="J78" i="14"/>
  <c r="I78" i="14"/>
  <c r="H78" i="14"/>
  <c r="G78" i="14"/>
  <c r="F78" i="14"/>
  <c r="N77" i="14"/>
  <c r="M77" i="14"/>
  <c r="L77" i="14"/>
  <c r="O77" i="14" s="1"/>
  <c r="K77" i="14"/>
  <c r="J77" i="14"/>
  <c r="I77" i="14"/>
  <c r="H77" i="14"/>
  <c r="G77" i="14"/>
  <c r="F77" i="14"/>
  <c r="N76" i="14"/>
  <c r="M76" i="14"/>
  <c r="L76" i="14"/>
  <c r="K76" i="14"/>
  <c r="J76" i="14"/>
  <c r="I76" i="14"/>
  <c r="H76" i="14"/>
  <c r="G76" i="14"/>
  <c r="F76" i="14"/>
  <c r="N75" i="14"/>
  <c r="M75" i="14"/>
  <c r="L75" i="14"/>
  <c r="K75" i="14"/>
  <c r="J75" i="14"/>
  <c r="O75" i="14" s="1"/>
  <c r="I75" i="14"/>
  <c r="H75" i="14"/>
  <c r="G75" i="14"/>
  <c r="F75" i="14"/>
  <c r="N74" i="14"/>
  <c r="M74" i="14"/>
  <c r="L74" i="14"/>
  <c r="K74" i="14"/>
  <c r="J74" i="14"/>
  <c r="I74" i="14"/>
  <c r="H74" i="14"/>
  <c r="G74" i="14"/>
  <c r="F74" i="14"/>
  <c r="N73" i="14"/>
  <c r="M73" i="14"/>
  <c r="L73" i="14"/>
  <c r="O73" i="14" s="1"/>
  <c r="K73" i="14"/>
  <c r="J73" i="14"/>
  <c r="I73" i="14"/>
  <c r="H73" i="14"/>
  <c r="G73" i="14"/>
  <c r="F73" i="14"/>
  <c r="N72" i="14"/>
  <c r="M72" i="14"/>
  <c r="L72" i="14"/>
  <c r="K72" i="14"/>
  <c r="J72" i="14"/>
  <c r="I72" i="14"/>
  <c r="H72" i="14"/>
  <c r="G72" i="14"/>
  <c r="F72" i="14"/>
  <c r="N71" i="14"/>
  <c r="M71" i="14"/>
  <c r="L71" i="14"/>
  <c r="K71" i="14"/>
  <c r="J71" i="14"/>
  <c r="I71" i="14"/>
  <c r="H71" i="14"/>
  <c r="G71" i="14"/>
  <c r="F71" i="14"/>
  <c r="N70" i="14"/>
  <c r="M70" i="14"/>
  <c r="L70" i="14"/>
  <c r="K70" i="14"/>
  <c r="J70" i="14"/>
  <c r="I70" i="14"/>
  <c r="H70" i="14"/>
  <c r="G70" i="14"/>
  <c r="F70" i="14"/>
  <c r="N69" i="14"/>
  <c r="M69" i="14"/>
  <c r="L69" i="14"/>
  <c r="O69" i="14" s="1"/>
  <c r="K69" i="14"/>
  <c r="J69" i="14"/>
  <c r="I69" i="14"/>
  <c r="H69" i="14"/>
  <c r="G69" i="14"/>
  <c r="F69" i="14"/>
  <c r="N68" i="14"/>
  <c r="M68" i="14"/>
  <c r="L68" i="14"/>
  <c r="K68" i="14"/>
  <c r="J68" i="14"/>
  <c r="I68" i="14"/>
  <c r="H68" i="14"/>
  <c r="G68" i="14"/>
  <c r="F68" i="14"/>
  <c r="N67" i="14"/>
  <c r="M67" i="14"/>
  <c r="L67" i="14"/>
  <c r="K67" i="14"/>
  <c r="J67" i="14"/>
  <c r="O67" i="14" s="1"/>
  <c r="I67" i="14"/>
  <c r="H67" i="14"/>
  <c r="G67" i="14"/>
  <c r="F67" i="14"/>
  <c r="N66" i="14"/>
  <c r="M66" i="14"/>
  <c r="L66" i="14"/>
  <c r="K66" i="14"/>
  <c r="J66" i="14"/>
  <c r="I66" i="14"/>
  <c r="H66" i="14"/>
  <c r="G66" i="14"/>
  <c r="F66" i="14"/>
  <c r="N65" i="14"/>
  <c r="M65" i="14"/>
  <c r="L65" i="14"/>
  <c r="O65" i="14" s="1"/>
  <c r="K65" i="14"/>
  <c r="J65" i="14"/>
  <c r="I65" i="14"/>
  <c r="H65" i="14"/>
  <c r="G65" i="14"/>
  <c r="F65" i="14"/>
  <c r="N64" i="14"/>
  <c r="M64" i="14"/>
  <c r="L64" i="14"/>
  <c r="K64" i="14"/>
  <c r="J64" i="14"/>
  <c r="I64" i="14"/>
  <c r="H64" i="14"/>
  <c r="G64" i="14"/>
  <c r="F64" i="14"/>
  <c r="N63" i="14"/>
  <c r="M63" i="14"/>
  <c r="L63" i="14"/>
  <c r="K63" i="14"/>
  <c r="J63" i="14"/>
  <c r="I63" i="14"/>
  <c r="H63" i="14"/>
  <c r="G63" i="14"/>
  <c r="F63" i="14"/>
  <c r="N62" i="14"/>
  <c r="M62" i="14"/>
  <c r="L62" i="14"/>
  <c r="K62" i="14"/>
  <c r="J62" i="14"/>
  <c r="I62" i="14"/>
  <c r="H62" i="14"/>
  <c r="G62" i="14"/>
  <c r="F62" i="14"/>
  <c r="N61" i="14"/>
  <c r="M61" i="14"/>
  <c r="L61" i="14"/>
  <c r="K61" i="14"/>
  <c r="J61" i="14"/>
  <c r="I61" i="14"/>
  <c r="H61" i="14"/>
  <c r="G61" i="14"/>
  <c r="F61" i="14"/>
  <c r="N60" i="14"/>
  <c r="M60" i="14"/>
  <c r="L60" i="14"/>
  <c r="K60" i="14"/>
  <c r="J60" i="14"/>
  <c r="I60" i="14"/>
  <c r="H60" i="14"/>
  <c r="G60" i="14"/>
  <c r="F60" i="14"/>
  <c r="N59" i="14"/>
  <c r="M59" i="14"/>
  <c r="L59" i="14"/>
  <c r="K59" i="14"/>
  <c r="J59" i="14"/>
  <c r="O59" i="14" s="1"/>
  <c r="I59" i="14"/>
  <c r="H59" i="14"/>
  <c r="G59" i="14"/>
  <c r="F59" i="14"/>
  <c r="N58" i="14"/>
  <c r="M58" i="14"/>
  <c r="L58" i="14"/>
  <c r="K58" i="14"/>
  <c r="J58" i="14"/>
  <c r="I58" i="14"/>
  <c r="H58" i="14"/>
  <c r="G58" i="14"/>
  <c r="F58" i="14"/>
  <c r="N57" i="14"/>
  <c r="M57" i="14"/>
  <c r="L57" i="14"/>
  <c r="O57" i="14" s="1"/>
  <c r="K57" i="14"/>
  <c r="J57" i="14"/>
  <c r="I57" i="14"/>
  <c r="H57" i="14"/>
  <c r="G57" i="14"/>
  <c r="F57" i="14"/>
  <c r="N56" i="14"/>
  <c r="M56" i="14"/>
  <c r="L56" i="14"/>
  <c r="K56" i="14"/>
  <c r="J56" i="14"/>
  <c r="I56" i="14"/>
  <c r="H56" i="14"/>
  <c r="G56" i="14"/>
  <c r="F56" i="14"/>
  <c r="N55" i="14"/>
  <c r="M55" i="14"/>
  <c r="L55" i="14"/>
  <c r="K55" i="14"/>
  <c r="J55" i="14"/>
  <c r="I55" i="14"/>
  <c r="H55" i="14"/>
  <c r="G55" i="14"/>
  <c r="F55" i="14"/>
  <c r="N54" i="14"/>
  <c r="M54" i="14"/>
  <c r="L54" i="14"/>
  <c r="K54" i="14"/>
  <c r="J54" i="14"/>
  <c r="I54" i="14"/>
  <c r="H54" i="14"/>
  <c r="G54" i="14"/>
  <c r="F54" i="14"/>
  <c r="N53" i="14"/>
  <c r="M53" i="14"/>
  <c r="L53" i="14"/>
  <c r="K53" i="14"/>
  <c r="J53" i="14"/>
  <c r="I53" i="14"/>
  <c r="H53" i="14"/>
  <c r="G53" i="14"/>
  <c r="F53" i="14"/>
  <c r="N52" i="14"/>
  <c r="M52" i="14"/>
  <c r="L52" i="14"/>
  <c r="K52" i="14"/>
  <c r="J52" i="14"/>
  <c r="I52" i="14"/>
  <c r="H52" i="14"/>
  <c r="G52" i="14"/>
  <c r="F52" i="14"/>
  <c r="N51" i="14"/>
  <c r="M51" i="14"/>
  <c r="L51" i="14"/>
  <c r="K51" i="14"/>
  <c r="J51" i="14"/>
  <c r="O51" i="14" s="1"/>
  <c r="I51" i="14"/>
  <c r="H51" i="14"/>
  <c r="G51" i="14"/>
  <c r="F51" i="14"/>
  <c r="N50" i="14"/>
  <c r="M50" i="14"/>
  <c r="L50" i="14"/>
  <c r="K50" i="14"/>
  <c r="J50" i="14"/>
  <c r="I50" i="14"/>
  <c r="H50" i="14"/>
  <c r="G50" i="14"/>
  <c r="F50" i="14"/>
  <c r="N49" i="14"/>
  <c r="M49" i="14"/>
  <c r="L49" i="14"/>
  <c r="K49" i="14"/>
  <c r="J49" i="14"/>
  <c r="I49" i="14"/>
  <c r="H49" i="14"/>
  <c r="G49" i="14"/>
  <c r="F49" i="14"/>
  <c r="N48" i="14"/>
  <c r="M48" i="14"/>
  <c r="L48" i="14"/>
  <c r="K48" i="14"/>
  <c r="J48" i="14"/>
  <c r="I48" i="14"/>
  <c r="H48" i="14"/>
  <c r="G48" i="14"/>
  <c r="F48" i="14"/>
  <c r="N47" i="14"/>
  <c r="M47" i="14"/>
  <c r="L47" i="14"/>
  <c r="K47" i="14"/>
  <c r="J47" i="14"/>
  <c r="I47" i="14"/>
  <c r="H47" i="14"/>
  <c r="G47" i="14"/>
  <c r="F47" i="14"/>
  <c r="N46" i="14"/>
  <c r="M46" i="14"/>
  <c r="L46" i="14"/>
  <c r="K46" i="14"/>
  <c r="J46" i="14"/>
  <c r="I46" i="14"/>
  <c r="H46" i="14"/>
  <c r="G46" i="14"/>
  <c r="F46" i="14"/>
  <c r="N45" i="14"/>
  <c r="M45" i="14"/>
  <c r="L45" i="14"/>
  <c r="K45" i="14"/>
  <c r="J45" i="14"/>
  <c r="I45" i="14"/>
  <c r="H45" i="14"/>
  <c r="G45" i="14"/>
  <c r="F45" i="14"/>
  <c r="N44" i="14"/>
  <c r="M44" i="14"/>
  <c r="L44" i="14"/>
  <c r="K44" i="14"/>
  <c r="J44" i="14"/>
  <c r="I44" i="14"/>
  <c r="H44" i="14"/>
  <c r="G44" i="14"/>
  <c r="F44" i="14"/>
  <c r="N43" i="14"/>
  <c r="M43" i="14"/>
  <c r="L43" i="14"/>
  <c r="K43" i="14"/>
  <c r="J43" i="14"/>
  <c r="O43" i="14" s="1"/>
  <c r="I43" i="14"/>
  <c r="H43" i="14"/>
  <c r="G43" i="14"/>
  <c r="F43" i="14"/>
  <c r="N42" i="14"/>
  <c r="M42" i="14"/>
  <c r="L42" i="14"/>
  <c r="K42" i="14"/>
  <c r="J42" i="14"/>
  <c r="I42" i="14"/>
  <c r="H42" i="14"/>
  <c r="G42" i="14"/>
  <c r="F42" i="14"/>
  <c r="N41" i="14"/>
  <c r="M41" i="14"/>
  <c r="L41" i="14"/>
  <c r="K41" i="14"/>
  <c r="J41" i="14"/>
  <c r="I41" i="14"/>
  <c r="H41" i="14"/>
  <c r="G41" i="14"/>
  <c r="F41" i="14"/>
  <c r="N40" i="14"/>
  <c r="M40" i="14"/>
  <c r="L40" i="14"/>
  <c r="K40" i="14"/>
  <c r="J40" i="14"/>
  <c r="I40" i="14"/>
  <c r="H40" i="14"/>
  <c r="G40" i="14"/>
  <c r="F40" i="14"/>
  <c r="N39" i="14"/>
  <c r="M39" i="14"/>
  <c r="L39" i="14"/>
  <c r="K39" i="14"/>
  <c r="J39" i="14"/>
  <c r="I39" i="14"/>
  <c r="H39" i="14"/>
  <c r="G39" i="14"/>
  <c r="F39" i="14"/>
  <c r="N38" i="14"/>
  <c r="M38" i="14"/>
  <c r="L38" i="14"/>
  <c r="K38" i="14"/>
  <c r="J38" i="14"/>
  <c r="I38" i="14"/>
  <c r="H38" i="14"/>
  <c r="G38" i="14"/>
  <c r="F38" i="14"/>
  <c r="N37" i="14"/>
  <c r="M37" i="14"/>
  <c r="L37" i="14"/>
  <c r="K37" i="14"/>
  <c r="J37" i="14"/>
  <c r="I37" i="14"/>
  <c r="H37" i="14"/>
  <c r="G37" i="14"/>
  <c r="F37" i="14"/>
  <c r="N36" i="14"/>
  <c r="M36" i="14"/>
  <c r="L36" i="14"/>
  <c r="K36" i="14"/>
  <c r="J36" i="14"/>
  <c r="I36" i="14"/>
  <c r="H36" i="14"/>
  <c r="G36" i="14"/>
  <c r="F36" i="14"/>
  <c r="N35" i="14"/>
  <c r="M35" i="14"/>
  <c r="L35" i="14"/>
  <c r="K35" i="14"/>
  <c r="J35" i="14"/>
  <c r="O35" i="14" s="1"/>
  <c r="I35" i="14"/>
  <c r="H35" i="14"/>
  <c r="G35" i="14"/>
  <c r="F35" i="14"/>
  <c r="N34" i="14"/>
  <c r="M34" i="14"/>
  <c r="L34" i="14"/>
  <c r="K34" i="14"/>
  <c r="J34" i="14"/>
  <c r="I34" i="14"/>
  <c r="H34" i="14"/>
  <c r="G34" i="14"/>
  <c r="F34" i="14"/>
  <c r="N33" i="14"/>
  <c r="M33" i="14"/>
  <c r="L33" i="14"/>
  <c r="K33" i="14"/>
  <c r="J33" i="14"/>
  <c r="I33" i="14"/>
  <c r="H33" i="14"/>
  <c r="G33" i="14"/>
  <c r="F33" i="14"/>
  <c r="N32" i="14"/>
  <c r="M32" i="14"/>
  <c r="L32" i="14"/>
  <c r="K32" i="14"/>
  <c r="J32" i="14"/>
  <c r="I32" i="14"/>
  <c r="H32" i="14"/>
  <c r="G32" i="14"/>
  <c r="F32" i="14"/>
  <c r="N31" i="14"/>
  <c r="M31" i="14"/>
  <c r="L31" i="14"/>
  <c r="K31" i="14"/>
  <c r="J31" i="14"/>
  <c r="I31" i="14"/>
  <c r="H31" i="14"/>
  <c r="G31" i="14"/>
  <c r="F31" i="14"/>
  <c r="N30" i="14"/>
  <c r="M30" i="14"/>
  <c r="L30" i="14"/>
  <c r="K30" i="14"/>
  <c r="J30" i="14"/>
  <c r="I30" i="14"/>
  <c r="H30" i="14"/>
  <c r="G30" i="14"/>
  <c r="F30" i="14"/>
  <c r="N29" i="14"/>
  <c r="M29" i="14"/>
  <c r="L29" i="14"/>
  <c r="K29" i="14"/>
  <c r="J29" i="14"/>
  <c r="I29" i="14"/>
  <c r="H29" i="14"/>
  <c r="G29" i="14"/>
  <c r="F29" i="14"/>
  <c r="N28" i="14"/>
  <c r="M28" i="14"/>
  <c r="L28" i="14"/>
  <c r="K28" i="14"/>
  <c r="J28" i="14"/>
  <c r="I28" i="14"/>
  <c r="H28" i="14"/>
  <c r="G28" i="14"/>
  <c r="F28" i="14"/>
  <c r="N27" i="14"/>
  <c r="M27" i="14"/>
  <c r="L27" i="14"/>
  <c r="K27" i="14"/>
  <c r="J27" i="14"/>
  <c r="O27" i="14" s="1"/>
  <c r="I27" i="14"/>
  <c r="H27" i="14"/>
  <c r="G27" i="14"/>
  <c r="F27" i="14"/>
  <c r="N26" i="14"/>
  <c r="M26" i="14"/>
  <c r="L26" i="14"/>
  <c r="K26" i="14"/>
  <c r="J26" i="14"/>
  <c r="I26" i="14"/>
  <c r="H26" i="14"/>
  <c r="G26" i="14"/>
  <c r="F26" i="14"/>
  <c r="N25" i="14"/>
  <c r="M25" i="14"/>
  <c r="L25" i="14"/>
  <c r="K25" i="14"/>
  <c r="J25" i="14"/>
  <c r="I25" i="14"/>
  <c r="H25" i="14"/>
  <c r="G25" i="14"/>
  <c r="F25" i="14"/>
  <c r="N24" i="14"/>
  <c r="M24" i="14"/>
  <c r="L24" i="14"/>
  <c r="K24" i="14"/>
  <c r="J24" i="14"/>
  <c r="I24" i="14"/>
  <c r="H24" i="14"/>
  <c r="G24" i="14"/>
  <c r="F24" i="14"/>
  <c r="N23" i="14"/>
  <c r="M23" i="14"/>
  <c r="L23" i="14"/>
  <c r="K23" i="14"/>
  <c r="J23" i="14"/>
  <c r="I23" i="14"/>
  <c r="H23" i="14"/>
  <c r="G23" i="14"/>
  <c r="F23" i="14"/>
  <c r="N22" i="14"/>
  <c r="M22" i="14"/>
  <c r="L22" i="14"/>
  <c r="K22" i="14"/>
  <c r="J22" i="14"/>
  <c r="I22" i="14"/>
  <c r="H22" i="14"/>
  <c r="G22" i="14"/>
  <c r="F22" i="14"/>
  <c r="N21" i="14"/>
  <c r="M21" i="14"/>
  <c r="L21" i="14"/>
  <c r="K21" i="14"/>
  <c r="J21" i="14"/>
  <c r="I21" i="14"/>
  <c r="H21" i="14"/>
  <c r="G21" i="14"/>
  <c r="F21" i="14"/>
  <c r="N20" i="14"/>
  <c r="M20" i="14"/>
  <c r="L20" i="14"/>
  <c r="K20" i="14"/>
  <c r="J20" i="14"/>
  <c r="I20" i="14"/>
  <c r="H20" i="14"/>
  <c r="G20" i="14"/>
  <c r="F20" i="14"/>
  <c r="N19" i="14"/>
  <c r="M19" i="14"/>
  <c r="L19" i="14"/>
  <c r="K19" i="14"/>
  <c r="J19" i="14"/>
  <c r="O19" i="14" s="1"/>
  <c r="I19" i="14"/>
  <c r="H19" i="14"/>
  <c r="G19" i="14"/>
  <c r="F19" i="14"/>
  <c r="N18" i="14"/>
  <c r="M18" i="14"/>
  <c r="L18" i="14"/>
  <c r="K18" i="14"/>
  <c r="J18" i="14"/>
  <c r="I18" i="14"/>
  <c r="H18" i="14"/>
  <c r="G18" i="14"/>
  <c r="F18" i="14"/>
  <c r="N17" i="14"/>
  <c r="M17" i="14"/>
  <c r="L17" i="14"/>
  <c r="K17" i="14"/>
  <c r="J17" i="14"/>
  <c r="I17" i="14"/>
  <c r="H17" i="14"/>
  <c r="G17" i="14"/>
  <c r="F17" i="14"/>
  <c r="N16" i="14"/>
  <c r="M16" i="14"/>
  <c r="L16" i="14"/>
  <c r="K16" i="14"/>
  <c r="J16" i="14"/>
  <c r="I16" i="14"/>
  <c r="H16" i="14"/>
  <c r="G16" i="14"/>
  <c r="F16" i="14"/>
  <c r="N15" i="14"/>
  <c r="M15" i="14"/>
  <c r="L15" i="14"/>
  <c r="K15" i="14"/>
  <c r="J15" i="14"/>
  <c r="I15" i="14"/>
  <c r="H15" i="14"/>
  <c r="G15" i="14"/>
  <c r="F15" i="14"/>
  <c r="N14" i="14"/>
  <c r="M14" i="14"/>
  <c r="L14" i="14"/>
  <c r="K14" i="14"/>
  <c r="J14" i="14"/>
  <c r="I14" i="14"/>
  <c r="H14" i="14"/>
  <c r="G14" i="14"/>
  <c r="F14" i="14"/>
  <c r="N13" i="14"/>
  <c r="M13" i="14"/>
  <c r="L13" i="14"/>
  <c r="K13" i="14"/>
  <c r="J13" i="14"/>
  <c r="I13" i="14"/>
  <c r="H13" i="14"/>
  <c r="G13" i="14"/>
  <c r="F13" i="14"/>
  <c r="N12" i="14"/>
  <c r="M12" i="14"/>
  <c r="L12" i="14"/>
  <c r="K12" i="14"/>
  <c r="J12" i="14"/>
  <c r="I12" i="14"/>
  <c r="H12" i="14"/>
  <c r="G12" i="14"/>
  <c r="F12" i="14"/>
  <c r="N11" i="14"/>
  <c r="M11" i="14"/>
  <c r="L11" i="14"/>
  <c r="K11" i="14"/>
  <c r="J11" i="14"/>
  <c r="O11" i="14" s="1"/>
  <c r="I11" i="14"/>
  <c r="H11" i="14"/>
  <c r="G11" i="14"/>
  <c r="F11" i="14"/>
  <c r="N10" i="14"/>
  <c r="M10" i="14"/>
  <c r="L10" i="14"/>
  <c r="K10" i="14"/>
  <c r="J10" i="14"/>
  <c r="I10" i="14"/>
  <c r="H10" i="14"/>
  <c r="G10" i="14"/>
  <c r="F10" i="14"/>
  <c r="N9" i="14"/>
  <c r="M9" i="14"/>
  <c r="L9" i="14"/>
  <c r="K9" i="14"/>
  <c r="J9" i="14"/>
  <c r="I9" i="14"/>
  <c r="H9" i="14"/>
  <c r="G9" i="14"/>
  <c r="F9" i="14"/>
  <c r="N8" i="14"/>
  <c r="M8" i="14"/>
  <c r="L8" i="14"/>
  <c r="K8" i="14"/>
  <c r="J8" i="14"/>
  <c r="I8" i="14"/>
  <c r="H8" i="14"/>
  <c r="G8" i="14"/>
  <c r="F8" i="14"/>
  <c r="N7" i="14"/>
  <c r="M7" i="14"/>
  <c r="L7" i="14"/>
  <c r="K7" i="14"/>
  <c r="J7" i="14"/>
  <c r="I7" i="14"/>
  <c r="H7" i="14"/>
  <c r="G7" i="14"/>
  <c r="F7" i="14"/>
  <c r="N6" i="14"/>
  <c r="M6" i="14"/>
  <c r="L6" i="14"/>
  <c r="K6" i="14"/>
  <c r="J6" i="14"/>
  <c r="I6" i="14"/>
  <c r="H6" i="14"/>
  <c r="G6" i="14"/>
  <c r="F6" i="14"/>
  <c r="N5" i="14"/>
  <c r="M5" i="14"/>
  <c r="L5" i="14"/>
  <c r="K5" i="14"/>
  <c r="J5" i="14"/>
  <c r="I5" i="14"/>
  <c r="H5" i="14"/>
  <c r="G5" i="14"/>
  <c r="F5" i="14"/>
  <c r="N4" i="14"/>
  <c r="M4" i="14"/>
  <c r="L4" i="14"/>
  <c r="K4" i="14"/>
  <c r="J4" i="14"/>
  <c r="I4" i="14"/>
  <c r="H4" i="14"/>
  <c r="G4" i="14"/>
  <c r="F4" i="14"/>
  <c r="N3" i="14"/>
  <c r="M3" i="14"/>
  <c r="L3" i="14"/>
  <c r="K3" i="14"/>
  <c r="J3" i="14"/>
  <c r="O3" i="14" s="1"/>
  <c r="I3" i="14"/>
  <c r="H3" i="14"/>
  <c r="G3" i="14"/>
  <c r="F3" i="14"/>
  <c r="N2" i="14"/>
  <c r="M2" i="14"/>
  <c r="L2" i="14"/>
  <c r="K2" i="14"/>
  <c r="J2" i="14"/>
  <c r="O2" i="14" s="1"/>
  <c r="I2" i="14"/>
  <c r="H2" i="14"/>
  <c r="G2" i="14"/>
  <c r="F2" i="14"/>
  <c r="DU1490" i="1"/>
  <c r="DT1490" i="1"/>
  <c r="DS1490" i="1"/>
  <c r="DR1490" i="1"/>
  <c r="DQ1490" i="1"/>
  <c r="DP1490" i="1"/>
  <c r="DO1490" i="1"/>
  <c r="DN1490" i="1"/>
  <c r="DM1490" i="1"/>
  <c r="DL1490" i="1"/>
  <c r="DK1490" i="1"/>
  <c r="DJ1490" i="1"/>
  <c r="DI1490" i="1"/>
  <c r="DH1490" i="1"/>
  <c r="DG1490" i="1"/>
  <c r="DF1490" i="1"/>
  <c r="DE1490" i="1"/>
  <c r="DD1490" i="1"/>
  <c r="DC1490" i="1"/>
  <c r="DB1490" i="1"/>
  <c r="DA1490" i="1"/>
  <c r="CZ1490" i="1"/>
  <c r="CY1490" i="1"/>
  <c r="CX1490" i="1"/>
  <c r="CW1490" i="1"/>
  <c r="CV1490" i="1"/>
  <c r="CU1490" i="1"/>
  <c r="CT1490" i="1"/>
  <c r="CS1490" i="1"/>
  <c r="CR1490" i="1"/>
  <c r="CQ1490" i="1"/>
  <c r="CP1490" i="1"/>
  <c r="CO1490" i="1"/>
  <c r="CN1490" i="1"/>
  <c r="CM1490" i="1"/>
  <c r="CL1490" i="1"/>
  <c r="CK1490" i="1"/>
  <c r="CJ1490" i="1"/>
  <c r="CI1490" i="1"/>
  <c r="CH1490" i="1"/>
  <c r="CG1490" i="1"/>
  <c r="CF1490" i="1"/>
  <c r="CE1490" i="1"/>
  <c r="CD1490" i="1"/>
  <c r="CC1490" i="1"/>
  <c r="CB1490" i="1"/>
  <c r="CA1490" i="1"/>
  <c r="BZ1490" i="1"/>
  <c r="BY1490" i="1"/>
  <c r="BX1490" i="1"/>
  <c r="BW1490" i="1"/>
  <c r="BV1490" i="1"/>
  <c r="BU1490" i="1"/>
  <c r="BT1490" i="1"/>
  <c r="BS1490" i="1"/>
  <c r="BR1490" i="1"/>
  <c r="BQ1490" i="1"/>
  <c r="BP1490" i="1"/>
  <c r="BO1490" i="1"/>
  <c r="BN1490" i="1"/>
  <c r="BM1490" i="1"/>
  <c r="BL1490" i="1"/>
  <c r="BK1490" i="1"/>
  <c r="BJ1490" i="1"/>
  <c r="BI1490" i="1"/>
  <c r="BH1490" i="1"/>
  <c r="BG1490" i="1"/>
  <c r="BF1490" i="1"/>
  <c r="BE1490" i="1"/>
  <c r="BD1490" i="1"/>
  <c r="BC1490" i="1"/>
  <c r="BB1490" i="1"/>
  <c r="BA1490" i="1"/>
  <c r="AZ1490" i="1"/>
  <c r="AY1490" i="1"/>
  <c r="AX1490" i="1"/>
  <c r="AW1490" i="1"/>
  <c r="AV1490" i="1"/>
  <c r="AU1490" i="1"/>
  <c r="AT1490" i="1"/>
  <c r="AS1490" i="1"/>
  <c r="AR1490" i="1"/>
  <c r="AQ1490" i="1"/>
  <c r="AP1490" i="1"/>
  <c r="AO1490" i="1"/>
  <c r="AN1490" i="1"/>
  <c r="AM1490" i="1"/>
  <c r="AL1490" i="1"/>
  <c r="AK1490" i="1"/>
  <c r="AJ1490" i="1"/>
  <c r="AI1490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P1490" i="1"/>
  <c r="O1490" i="1"/>
  <c r="N1490" i="1"/>
  <c r="M1490" i="1"/>
  <c r="DY1490" i="13"/>
  <c r="DX1490" i="13"/>
  <c r="DW1490" i="13"/>
  <c r="DV1490" i="13"/>
  <c r="DU1490" i="13"/>
  <c r="DT1490" i="13"/>
  <c r="DS1490" i="13"/>
  <c r="DR1490" i="13"/>
  <c r="DQ1490" i="13"/>
  <c r="DP1490" i="13"/>
  <c r="DO1490" i="13"/>
  <c r="DN1490" i="13"/>
  <c r="DM1490" i="13"/>
  <c r="DL1490" i="13"/>
  <c r="DK1490" i="13"/>
  <c r="DJ1490" i="13"/>
  <c r="DI1490" i="13"/>
  <c r="DH1490" i="13"/>
  <c r="DG1490" i="13"/>
  <c r="DF1490" i="13"/>
  <c r="DE1490" i="13"/>
  <c r="DD1490" i="13"/>
  <c r="DC1490" i="13"/>
  <c r="DB1490" i="13"/>
  <c r="DA1490" i="13"/>
  <c r="CZ1490" i="13"/>
  <c r="CY1490" i="13"/>
  <c r="CX1490" i="13"/>
  <c r="CW1490" i="13"/>
  <c r="CV1490" i="13"/>
  <c r="CU1490" i="13"/>
  <c r="CT1490" i="13"/>
  <c r="CS1490" i="13"/>
  <c r="CR1490" i="13"/>
  <c r="CQ1490" i="13"/>
  <c r="CP1490" i="13"/>
  <c r="CO1490" i="13"/>
  <c r="CN1490" i="13"/>
  <c r="CM1490" i="13"/>
  <c r="CL1490" i="13"/>
  <c r="CK1490" i="13"/>
  <c r="CJ1490" i="13"/>
  <c r="CI1490" i="13"/>
  <c r="CH1490" i="13"/>
  <c r="CG1490" i="13"/>
  <c r="CF1490" i="13"/>
  <c r="CE1490" i="13"/>
  <c r="CD1490" i="13"/>
  <c r="CC1490" i="13"/>
  <c r="CB1490" i="13"/>
  <c r="CA1490" i="13"/>
  <c r="BZ1490" i="13"/>
  <c r="BY1490" i="13"/>
  <c r="BX1490" i="13"/>
  <c r="BW1490" i="13"/>
  <c r="BV1490" i="13"/>
  <c r="BU1490" i="13"/>
  <c r="BT1490" i="13"/>
  <c r="BS1490" i="13"/>
  <c r="BR1490" i="13"/>
  <c r="BQ1490" i="13"/>
  <c r="BP1490" i="13"/>
  <c r="BO1490" i="13"/>
  <c r="BN1490" i="13"/>
  <c r="BM1490" i="13"/>
  <c r="BL1490" i="13"/>
  <c r="BK1490" i="13"/>
  <c r="BJ1490" i="13"/>
  <c r="BI1490" i="13"/>
  <c r="BH1490" i="13"/>
  <c r="BG1490" i="13"/>
  <c r="BF1490" i="13"/>
  <c r="BE1490" i="13"/>
  <c r="BD1490" i="13"/>
  <c r="BC1490" i="13"/>
  <c r="BB1490" i="13"/>
  <c r="BA1490" i="13"/>
  <c r="AZ1490" i="13"/>
  <c r="AY1490" i="13"/>
  <c r="AX1490" i="13"/>
  <c r="AW1490" i="13"/>
  <c r="AV1490" i="13"/>
  <c r="AU1490" i="13"/>
  <c r="AT1490" i="13"/>
  <c r="AS1490" i="13"/>
  <c r="AR1490" i="13"/>
  <c r="AQ1490" i="13"/>
  <c r="AP1490" i="13"/>
  <c r="AO1490" i="13"/>
  <c r="AN1490" i="13"/>
  <c r="AM1490" i="13"/>
  <c r="AL1490" i="13"/>
  <c r="AK1490" i="13"/>
  <c r="AJ1490" i="13"/>
  <c r="AI1490" i="13"/>
  <c r="AH1490" i="13"/>
  <c r="AG1490" i="13"/>
  <c r="AF1490" i="13"/>
  <c r="AE1490" i="13"/>
  <c r="AD1490" i="13"/>
  <c r="AC1490" i="13"/>
  <c r="AB1490" i="13"/>
  <c r="AA1490" i="13"/>
  <c r="Z1490" i="13"/>
  <c r="Y1490" i="13"/>
  <c r="X1490" i="13"/>
  <c r="W1490" i="13"/>
  <c r="V1490" i="13"/>
  <c r="T1490" i="13"/>
  <c r="S1490" i="13"/>
  <c r="R1490" i="13"/>
  <c r="P1490" i="13"/>
  <c r="M1490" i="13"/>
  <c r="L1490" i="13"/>
  <c r="K1490" i="13"/>
  <c r="EA1488" i="13"/>
  <c r="DZ1488" i="13"/>
  <c r="DY1488" i="13"/>
  <c r="T1488" i="13"/>
  <c r="N1488" i="13"/>
  <c r="EA1487" i="13"/>
  <c r="DZ1487" i="13"/>
  <c r="DY1487" i="13"/>
  <c r="T1487" i="13"/>
  <c r="N1487" i="13"/>
  <c r="EA1486" i="13"/>
  <c r="DZ1486" i="13"/>
  <c r="DY1486" i="13"/>
  <c r="T1486" i="13"/>
  <c r="N1486" i="13"/>
  <c r="EA1485" i="13"/>
  <c r="DZ1485" i="13"/>
  <c r="DY1485" i="13"/>
  <c r="T1485" i="13"/>
  <c r="N1485" i="13"/>
  <c r="EA1484" i="13"/>
  <c r="DZ1484" i="13"/>
  <c r="DY1484" i="13"/>
  <c r="T1484" i="13"/>
  <c r="N1484" i="13"/>
  <c r="EA1483" i="13"/>
  <c r="DZ1483" i="13"/>
  <c r="DY1483" i="13"/>
  <c r="T1483" i="13"/>
  <c r="N1483" i="13"/>
  <c r="EA1482" i="13"/>
  <c r="DZ1482" i="13"/>
  <c r="DY1482" i="13"/>
  <c r="T1482" i="13"/>
  <c r="N1482" i="13"/>
  <c r="EA1481" i="13"/>
  <c r="DZ1481" i="13"/>
  <c r="DY1481" i="13"/>
  <c r="T1481" i="13"/>
  <c r="N1481" i="13"/>
  <c r="EA1480" i="13"/>
  <c r="DZ1480" i="13"/>
  <c r="DY1480" i="13"/>
  <c r="T1480" i="13"/>
  <c r="N1480" i="13"/>
  <c r="EA1479" i="13"/>
  <c r="DZ1479" i="13"/>
  <c r="DY1479" i="13"/>
  <c r="T1479" i="13"/>
  <c r="N1479" i="13"/>
  <c r="EA1478" i="13"/>
  <c r="DZ1478" i="13"/>
  <c r="DY1478" i="13"/>
  <c r="T1478" i="13"/>
  <c r="N1478" i="13"/>
  <c r="EA1477" i="13"/>
  <c r="DZ1477" i="13"/>
  <c r="DY1477" i="13"/>
  <c r="T1477" i="13"/>
  <c r="N1477" i="13"/>
  <c r="EA1476" i="13"/>
  <c r="DZ1476" i="13"/>
  <c r="DY1476" i="13"/>
  <c r="T1476" i="13"/>
  <c r="N1476" i="13"/>
  <c r="EA1475" i="13"/>
  <c r="DZ1475" i="13"/>
  <c r="DY1475" i="13"/>
  <c r="T1475" i="13"/>
  <c r="N1475" i="13"/>
  <c r="EA1474" i="13"/>
  <c r="DZ1474" i="13"/>
  <c r="DY1474" i="13"/>
  <c r="T1474" i="13"/>
  <c r="N1474" i="13"/>
  <c r="EA1473" i="13"/>
  <c r="DZ1473" i="13"/>
  <c r="DY1473" i="13"/>
  <c r="T1473" i="13"/>
  <c r="N1473" i="13"/>
  <c r="EA1472" i="13"/>
  <c r="DZ1472" i="13"/>
  <c r="DY1472" i="13"/>
  <c r="T1472" i="13"/>
  <c r="N1472" i="13"/>
  <c r="EA1471" i="13"/>
  <c r="DZ1471" i="13"/>
  <c r="DY1471" i="13"/>
  <c r="T1471" i="13"/>
  <c r="N1471" i="13"/>
  <c r="EA1470" i="13"/>
  <c r="DZ1470" i="13"/>
  <c r="DY1470" i="13"/>
  <c r="T1470" i="13"/>
  <c r="N1470" i="13"/>
  <c r="EA1469" i="13"/>
  <c r="DZ1469" i="13"/>
  <c r="DY1469" i="13"/>
  <c r="T1469" i="13"/>
  <c r="N1469" i="13"/>
  <c r="EA1468" i="13"/>
  <c r="DZ1468" i="13"/>
  <c r="DY1468" i="13"/>
  <c r="T1468" i="13"/>
  <c r="N1468" i="13"/>
  <c r="EA1467" i="13"/>
  <c r="DZ1467" i="13"/>
  <c r="DY1467" i="13"/>
  <c r="T1467" i="13"/>
  <c r="N1467" i="13"/>
  <c r="EA1466" i="13"/>
  <c r="DZ1466" i="13"/>
  <c r="DY1466" i="13"/>
  <c r="T1466" i="13"/>
  <c r="N1466" i="13"/>
  <c r="EA1465" i="13"/>
  <c r="DZ1465" i="13"/>
  <c r="DY1465" i="13"/>
  <c r="T1465" i="13"/>
  <c r="N1465" i="13"/>
  <c r="EA1464" i="13"/>
  <c r="DZ1464" i="13"/>
  <c r="DY1464" i="13"/>
  <c r="T1464" i="13"/>
  <c r="N1464" i="13"/>
  <c r="EA1463" i="13"/>
  <c r="DZ1463" i="13"/>
  <c r="DY1463" i="13"/>
  <c r="T1463" i="13"/>
  <c r="N1463" i="13"/>
  <c r="EA1462" i="13"/>
  <c r="DZ1462" i="13"/>
  <c r="DY1462" i="13"/>
  <c r="T1462" i="13"/>
  <c r="N1462" i="13"/>
  <c r="EA1461" i="13"/>
  <c r="DZ1461" i="13"/>
  <c r="DY1461" i="13"/>
  <c r="T1461" i="13"/>
  <c r="N1461" i="13"/>
  <c r="EA1460" i="13"/>
  <c r="DZ1460" i="13"/>
  <c r="DY1460" i="13"/>
  <c r="T1460" i="13"/>
  <c r="N1460" i="13"/>
  <c r="EA1459" i="13"/>
  <c r="DZ1459" i="13"/>
  <c r="DY1459" i="13"/>
  <c r="T1459" i="13"/>
  <c r="N1459" i="13"/>
  <c r="EA1458" i="13"/>
  <c r="DZ1458" i="13"/>
  <c r="DY1458" i="13"/>
  <c r="T1458" i="13"/>
  <c r="N1458" i="13"/>
  <c r="EA1457" i="13"/>
  <c r="DZ1457" i="13"/>
  <c r="DY1457" i="13"/>
  <c r="T1457" i="13"/>
  <c r="N1457" i="13"/>
  <c r="EA1456" i="13"/>
  <c r="DZ1456" i="13"/>
  <c r="DY1456" i="13"/>
  <c r="T1456" i="13"/>
  <c r="N1456" i="13"/>
  <c r="EA1455" i="13"/>
  <c r="DZ1455" i="13"/>
  <c r="DY1455" i="13"/>
  <c r="T1455" i="13"/>
  <c r="N1455" i="13"/>
  <c r="EA1454" i="13"/>
  <c r="DZ1454" i="13"/>
  <c r="DY1454" i="13"/>
  <c r="T1454" i="13"/>
  <c r="N1454" i="13"/>
  <c r="EA1453" i="13"/>
  <c r="DZ1453" i="13"/>
  <c r="DY1453" i="13"/>
  <c r="T1453" i="13"/>
  <c r="N1453" i="13"/>
  <c r="EA1452" i="13"/>
  <c r="DZ1452" i="13"/>
  <c r="DY1452" i="13"/>
  <c r="T1452" i="13"/>
  <c r="N1452" i="13"/>
  <c r="EA1451" i="13"/>
  <c r="DZ1451" i="13"/>
  <c r="DY1451" i="13"/>
  <c r="T1451" i="13"/>
  <c r="N1451" i="13"/>
  <c r="EA1450" i="13"/>
  <c r="DZ1450" i="13"/>
  <c r="DY1450" i="13"/>
  <c r="T1450" i="13"/>
  <c r="N1450" i="13"/>
  <c r="EA1449" i="13"/>
  <c r="DZ1449" i="13"/>
  <c r="DY1449" i="13"/>
  <c r="T1449" i="13"/>
  <c r="N1449" i="13"/>
  <c r="EA1448" i="13"/>
  <c r="DZ1448" i="13"/>
  <c r="DY1448" i="13"/>
  <c r="T1448" i="13"/>
  <c r="N1448" i="13"/>
  <c r="EA1447" i="13"/>
  <c r="DZ1447" i="13"/>
  <c r="DY1447" i="13"/>
  <c r="T1447" i="13"/>
  <c r="N1447" i="13"/>
  <c r="EA1446" i="13"/>
  <c r="DZ1446" i="13"/>
  <c r="DY1446" i="13"/>
  <c r="T1446" i="13"/>
  <c r="N1446" i="13"/>
  <c r="EA1445" i="13"/>
  <c r="DZ1445" i="13"/>
  <c r="DY1445" i="13"/>
  <c r="T1445" i="13"/>
  <c r="N1445" i="13"/>
  <c r="EA1444" i="13"/>
  <c r="DZ1444" i="13"/>
  <c r="DY1444" i="13"/>
  <c r="T1444" i="13"/>
  <c r="N1444" i="13"/>
  <c r="EA1443" i="13"/>
  <c r="DZ1443" i="13"/>
  <c r="DY1443" i="13"/>
  <c r="T1443" i="13"/>
  <c r="N1443" i="13"/>
  <c r="EA1442" i="13"/>
  <c r="DZ1442" i="13"/>
  <c r="DY1442" i="13"/>
  <c r="T1442" i="13"/>
  <c r="N1442" i="13"/>
  <c r="EA1441" i="13"/>
  <c r="DZ1441" i="13"/>
  <c r="DY1441" i="13"/>
  <c r="T1441" i="13"/>
  <c r="N1441" i="13"/>
  <c r="EA1440" i="13"/>
  <c r="DZ1440" i="13"/>
  <c r="DY1440" i="13"/>
  <c r="T1440" i="13"/>
  <c r="N1440" i="13"/>
  <c r="EA1439" i="13"/>
  <c r="DZ1439" i="13"/>
  <c r="DY1439" i="13"/>
  <c r="T1439" i="13"/>
  <c r="N1439" i="13"/>
  <c r="EA1438" i="13"/>
  <c r="DZ1438" i="13"/>
  <c r="DY1438" i="13"/>
  <c r="T1438" i="13"/>
  <c r="N1438" i="13"/>
  <c r="EA1437" i="13"/>
  <c r="DZ1437" i="13"/>
  <c r="DY1437" i="13"/>
  <c r="T1437" i="13"/>
  <c r="N1437" i="13"/>
  <c r="EA1436" i="13"/>
  <c r="DZ1436" i="13"/>
  <c r="DY1436" i="13"/>
  <c r="T1436" i="13"/>
  <c r="N1436" i="13"/>
  <c r="EA1435" i="13"/>
  <c r="DZ1435" i="13"/>
  <c r="DY1435" i="13"/>
  <c r="T1435" i="13"/>
  <c r="N1435" i="13"/>
  <c r="EA1434" i="13"/>
  <c r="DZ1434" i="13"/>
  <c r="DY1434" i="13"/>
  <c r="T1434" i="13"/>
  <c r="N1434" i="13"/>
  <c r="EA1433" i="13"/>
  <c r="DZ1433" i="13"/>
  <c r="DY1433" i="13"/>
  <c r="T1433" i="13"/>
  <c r="N1433" i="13"/>
  <c r="EA1432" i="13"/>
  <c r="DZ1432" i="13"/>
  <c r="DY1432" i="13"/>
  <c r="T1432" i="13"/>
  <c r="N1432" i="13"/>
  <c r="EA1431" i="13"/>
  <c r="DZ1431" i="13"/>
  <c r="DY1431" i="13"/>
  <c r="T1431" i="13"/>
  <c r="N1431" i="13"/>
  <c r="EA1430" i="13"/>
  <c r="DZ1430" i="13"/>
  <c r="DY1430" i="13"/>
  <c r="T1430" i="13"/>
  <c r="N1430" i="13"/>
  <c r="EA1429" i="13"/>
  <c r="DZ1429" i="13"/>
  <c r="DY1429" i="13"/>
  <c r="T1429" i="13"/>
  <c r="N1429" i="13"/>
  <c r="EA1428" i="13"/>
  <c r="DZ1428" i="13"/>
  <c r="DY1428" i="13"/>
  <c r="T1428" i="13"/>
  <c r="N1428" i="13"/>
  <c r="EA1427" i="13"/>
  <c r="DZ1427" i="13"/>
  <c r="DY1427" i="13"/>
  <c r="T1427" i="13"/>
  <c r="N1427" i="13"/>
  <c r="EA1426" i="13"/>
  <c r="DZ1426" i="13"/>
  <c r="DY1426" i="13"/>
  <c r="T1426" i="13"/>
  <c r="N1426" i="13"/>
  <c r="EA1425" i="13"/>
  <c r="DZ1425" i="13"/>
  <c r="DY1425" i="13"/>
  <c r="T1425" i="13"/>
  <c r="N1425" i="13"/>
  <c r="EA1424" i="13"/>
  <c r="DZ1424" i="13"/>
  <c r="DY1424" i="13"/>
  <c r="T1424" i="13"/>
  <c r="N1424" i="13"/>
  <c r="EA1423" i="13"/>
  <c r="DZ1423" i="13"/>
  <c r="DY1423" i="13"/>
  <c r="T1423" i="13"/>
  <c r="N1423" i="13"/>
  <c r="EA1422" i="13"/>
  <c r="DZ1422" i="13"/>
  <c r="DY1422" i="13"/>
  <c r="T1422" i="13"/>
  <c r="N1422" i="13"/>
  <c r="EA1421" i="13"/>
  <c r="DZ1421" i="13"/>
  <c r="DY1421" i="13"/>
  <c r="T1421" i="13"/>
  <c r="N1421" i="13"/>
  <c r="EA1420" i="13"/>
  <c r="DZ1420" i="13"/>
  <c r="DY1420" i="13"/>
  <c r="T1420" i="13"/>
  <c r="N1420" i="13"/>
  <c r="EA1419" i="13"/>
  <c r="DZ1419" i="13"/>
  <c r="DY1419" i="13"/>
  <c r="T1419" i="13"/>
  <c r="N1419" i="13"/>
  <c r="EA1418" i="13"/>
  <c r="DZ1418" i="13"/>
  <c r="DY1418" i="13"/>
  <c r="T1418" i="13"/>
  <c r="N1418" i="13"/>
  <c r="EA1417" i="13"/>
  <c r="DZ1417" i="13"/>
  <c r="DY1417" i="13"/>
  <c r="T1417" i="13"/>
  <c r="N1417" i="13"/>
  <c r="EA1416" i="13"/>
  <c r="DZ1416" i="13"/>
  <c r="DY1416" i="13"/>
  <c r="T1416" i="13"/>
  <c r="N1416" i="13"/>
  <c r="EA1415" i="13"/>
  <c r="DZ1415" i="13"/>
  <c r="DY1415" i="13"/>
  <c r="T1415" i="13"/>
  <c r="N1415" i="13"/>
  <c r="EA1414" i="13"/>
  <c r="DZ1414" i="13"/>
  <c r="DY1414" i="13"/>
  <c r="T1414" i="13"/>
  <c r="N1414" i="13"/>
  <c r="EA1413" i="13"/>
  <c r="DZ1413" i="13"/>
  <c r="DY1413" i="13"/>
  <c r="T1413" i="13"/>
  <c r="N1413" i="13"/>
  <c r="EA1412" i="13"/>
  <c r="DZ1412" i="13"/>
  <c r="DY1412" i="13"/>
  <c r="T1412" i="13"/>
  <c r="N1412" i="13"/>
  <c r="EA1411" i="13"/>
  <c r="DZ1411" i="13"/>
  <c r="DY1411" i="13"/>
  <c r="T1411" i="13"/>
  <c r="N1411" i="13"/>
  <c r="EA1410" i="13"/>
  <c r="DZ1410" i="13"/>
  <c r="DY1410" i="13"/>
  <c r="T1410" i="13"/>
  <c r="N1410" i="13"/>
  <c r="EA1409" i="13"/>
  <c r="DZ1409" i="13"/>
  <c r="DY1409" i="13"/>
  <c r="T1409" i="13"/>
  <c r="N1409" i="13"/>
  <c r="EA1408" i="13"/>
  <c r="DZ1408" i="13"/>
  <c r="DY1408" i="13"/>
  <c r="T1408" i="13"/>
  <c r="N1408" i="13"/>
  <c r="EA1407" i="13"/>
  <c r="DZ1407" i="13"/>
  <c r="DY1407" i="13"/>
  <c r="T1407" i="13"/>
  <c r="N1407" i="13"/>
  <c r="EA1406" i="13"/>
  <c r="DZ1406" i="13"/>
  <c r="DY1406" i="13"/>
  <c r="T1406" i="13"/>
  <c r="N1406" i="13"/>
  <c r="EA1405" i="13"/>
  <c r="DZ1405" i="13"/>
  <c r="DY1405" i="13"/>
  <c r="T1405" i="13"/>
  <c r="N1405" i="13"/>
  <c r="EA1404" i="13"/>
  <c r="DZ1404" i="13"/>
  <c r="DY1404" i="13"/>
  <c r="T1404" i="13"/>
  <c r="N1404" i="13"/>
  <c r="EA1403" i="13"/>
  <c r="DZ1403" i="13"/>
  <c r="DY1403" i="13"/>
  <c r="T1403" i="13"/>
  <c r="N1403" i="13"/>
  <c r="EA1402" i="13"/>
  <c r="DZ1402" i="13"/>
  <c r="DY1402" i="13"/>
  <c r="T1402" i="13"/>
  <c r="N1402" i="13"/>
  <c r="EA1401" i="13"/>
  <c r="DZ1401" i="13"/>
  <c r="DY1401" i="13"/>
  <c r="T1401" i="13"/>
  <c r="N1401" i="13"/>
  <c r="EA1400" i="13"/>
  <c r="DZ1400" i="13"/>
  <c r="DY1400" i="13"/>
  <c r="T1400" i="13"/>
  <c r="N1400" i="13"/>
  <c r="EA1399" i="13"/>
  <c r="DZ1399" i="13"/>
  <c r="DY1399" i="13"/>
  <c r="T1399" i="13"/>
  <c r="N1399" i="13"/>
  <c r="EA1398" i="13"/>
  <c r="DZ1398" i="13"/>
  <c r="DY1398" i="13"/>
  <c r="T1398" i="13"/>
  <c r="N1398" i="13"/>
  <c r="EA1397" i="13"/>
  <c r="DZ1397" i="13"/>
  <c r="DY1397" i="13"/>
  <c r="T1397" i="13"/>
  <c r="N1397" i="13"/>
  <c r="EA1396" i="13"/>
  <c r="DZ1396" i="13"/>
  <c r="DY1396" i="13"/>
  <c r="T1396" i="13"/>
  <c r="N1396" i="13"/>
  <c r="EA1395" i="13"/>
  <c r="DZ1395" i="13"/>
  <c r="DY1395" i="13"/>
  <c r="T1395" i="13"/>
  <c r="N1395" i="13"/>
  <c r="EA1394" i="13"/>
  <c r="DZ1394" i="13"/>
  <c r="DY1394" i="13"/>
  <c r="T1394" i="13"/>
  <c r="N1394" i="13"/>
  <c r="EA1393" i="13"/>
  <c r="DZ1393" i="13"/>
  <c r="DY1393" i="13"/>
  <c r="T1393" i="13"/>
  <c r="N1393" i="13"/>
  <c r="EA1392" i="13"/>
  <c r="DZ1392" i="13"/>
  <c r="DY1392" i="13"/>
  <c r="T1392" i="13"/>
  <c r="N1392" i="13"/>
  <c r="EA1391" i="13"/>
  <c r="DZ1391" i="13"/>
  <c r="DY1391" i="13"/>
  <c r="T1391" i="13"/>
  <c r="N1391" i="13"/>
  <c r="EA1390" i="13"/>
  <c r="DZ1390" i="13"/>
  <c r="DY1390" i="13"/>
  <c r="T1390" i="13"/>
  <c r="N1390" i="13"/>
  <c r="EA1389" i="13"/>
  <c r="DZ1389" i="13"/>
  <c r="DY1389" i="13"/>
  <c r="T1389" i="13"/>
  <c r="N1389" i="13"/>
  <c r="EA1388" i="13"/>
  <c r="DZ1388" i="13"/>
  <c r="DY1388" i="13"/>
  <c r="T1388" i="13"/>
  <c r="N1388" i="13"/>
  <c r="EA1387" i="13"/>
  <c r="DZ1387" i="13"/>
  <c r="DY1387" i="13"/>
  <c r="T1387" i="13"/>
  <c r="N1387" i="13"/>
  <c r="EA1386" i="13"/>
  <c r="DZ1386" i="13"/>
  <c r="DY1386" i="13"/>
  <c r="T1386" i="13"/>
  <c r="N1386" i="13"/>
  <c r="EA1385" i="13"/>
  <c r="DZ1385" i="13"/>
  <c r="DY1385" i="13"/>
  <c r="T1385" i="13"/>
  <c r="N1385" i="13"/>
  <c r="EA1384" i="13"/>
  <c r="DZ1384" i="13"/>
  <c r="DY1384" i="13"/>
  <c r="T1384" i="13"/>
  <c r="N1384" i="13"/>
  <c r="EA1383" i="13"/>
  <c r="DZ1383" i="13"/>
  <c r="DY1383" i="13"/>
  <c r="T1383" i="13"/>
  <c r="N1383" i="13"/>
  <c r="EA1382" i="13"/>
  <c r="DZ1382" i="13"/>
  <c r="DY1382" i="13"/>
  <c r="T1382" i="13"/>
  <c r="N1382" i="13"/>
  <c r="EA1381" i="13"/>
  <c r="DZ1381" i="13"/>
  <c r="DY1381" i="13"/>
  <c r="T1381" i="13"/>
  <c r="N1381" i="13"/>
  <c r="EA1380" i="13"/>
  <c r="DZ1380" i="13"/>
  <c r="DY1380" i="13"/>
  <c r="T1380" i="13"/>
  <c r="N1380" i="13"/>
  <c r="EA1379" i="13"/>
  <c r="DZ1379" i="13"/>
  <c r="DY1379" i="13"/>
  <c r="T1379" i="13"/>
  <c r="N1379" i="13"/>
  <c r="EA1378" i="13"/>
  <c r="DZ1378" i="13"/>
  <c r="DY1378" i="13"/>
  <c r="T1378" i="13"/>
  <c r="N1378" i="13"/>
  <c r="EA1377" i="13"/>
  <c r="DZ1377" i="13"/>
  <c r="DY1377" i="13"/>
  <c r="T1377" i="13"/>
  <c r="N1377" i="13"/>
  <c r="EA1376" i="13"/>
  <c r="DZ1376" i="13"/>
  <c r="DY1376" i="13"/>
  <c r="T1376" i="13"/>
  <c r="N1376" i="13"/>
  <c r="EA1375" i="13"/>
  <c r="DZ1375" i="13"/>
  <c r="DY1375" i="13"/>
  <c r="T1375" i="13"/>
  <c r="N1375" i="13"/>
  <c r="EA1374" i="13"/>
  <c r="DZ1374" i="13"/>
  <c r="DY1374" i="13"/>
  <c r="T1374" i="13"/>
  <c r="N1374" i="13"/>
  <c r="EA1373" i="13"/>
  <c r="DZ1373" i="13"/>
  <c r="DY1373" i="13"/>
  <c r="T1373" i="13"/>
  <c r="N1373" i="13"/>
  <c r="EA1372" i="13"/>
  <c r="DZ1372" i="13"/>
  <c r="DY1372" i="13"/>
  <c r="T1372" i="13"/>
  <c r="N1372" i="13"/>
  <c r="EA1371" i="13"/>
  <c r="DZ1371" i="13"/>
  <c r="DY1371" i="13"/>
  <c r="T1371" i="13"/>
  <c r="N1371" i="13"/>
  <c r="EA1370" i="13"/>
  <c r="DZ1370" i="13"/>
  <c r="DY1370" i="13"/>
  <c r="T1370" i="13"/>
  <c r="N1370" i="13"/>
  <c r="EA1369" i="13"/>
  <c r="DZ1369" i="13"/>
  <c r="DY1369" i="13"/>
  <c r="T1369" i="13"/>
  <c r="N1369" i="13"/>
  <c r="EA1368" i="13"/>
  <c r="DZ1368" i="13"/>
  <c r="DY1368" i="13"/>
  <c r="T1368" i="13"/>
  <c r="N1368" i="13"/>
  <c r="EA1367" i="13"/>
  <c r="DZ1367" i="13"/>
  <c r="DY1367" i="13"/>
  <c r="T1367" i="13"/>
  <c r="N1367" i="13"/>
  <c r="EA1366" i="13"/>
  <c r="DZ1366" i="13"/>
  <c r="DY1366" i="13"/>
  <c r="T1366" i="13"/>
  <c r="N1366" i="13"/>
  <c r="EA1365" i="13"/>
  <c r="DZ1365" i="13"/>
  <c r="DY1365" i="13"/>
  <c r="T1365" i="13"/>
  <c r="N1365" i="13"/>
  <c r="EA1364" i="13"/>
  <c r="DZ1364" i="13"/>
  <c r="DY1364" i="13"/>
  <c r="T1364" i="13"/>
  <c r="N1364" i="13"/>
  <c r="EA1363" i="13"/>
  <c r="DZ1363" i="13"/>
  <c r="DY1363" i="13"/>
  <c r="T1363" i="13"/>
  <c r="N1363" i="13"/>
  <c r="EA1362" i="13"/>
  <c r="DZ1362" i="13"/>
  <c r="DY1362" i="13"/>
  <c r="T1362" i="13"/>
  <c r="N1362" i="13"/>
  <c r="EA1361" i="13"/>
  <c r="DZ1361" i="13"/>
  <c r="DY1361" i="13"/>
  <c r="T1361" i="13"/>
  <c r="N1361" i="13"/>
  <c r="EA1360" i="13"/>
  <c r="DZ1360" i="13"/>
  <c r="DY1360" i="13"/>
  <c r="T1360" i="13"/>
  <c r="N1360" i="13"/>
  <c r="EA1359" i="13"/>
  <c r="DZ1359" i="13"/>
  <c r="DY1359" i="13"/>
  <c r="T1359" i="13"/>
  <c r="N1359" i="13"/>
  <c r="EA1358" i="13"/>
  <c r="DZ1358" i="13"/>
  <c r="DY1358" i="13"/>
  <c r="T1358" i="13"/>
  <c r="N1358" i="13"/>
  <c r="EA1357" i="13"/>
  <c r="DZ1357" i="13"/>
  <c r="DY1357" i="13"/>
  <c r="T1357" i="13"/>
  <c r="N1357" i="13"/>
  <c r="EA1356" i="13"/>
  <c r="DZ1356" i="13"/>
  <c r="DY1356" i="13"/>
  <c r="T1356" i="13"/>
  <c r="N1356" i="13"/>
  <c r="EA1355" i="13"/>
  <c r="DZ1355" i="13"/>
  <c r="DY1355" i="13"/>
  <c r="T1355" i="13"/>
  <c r="N1355" i="13"/>
  <c r="EA1354" i="13"/>
  <c r="DZ1354" i="13"/>
  <c r="DY1354" i="13"/>
  <c r="T1354" i="13"/>
  <c r="N1354" i="13"/>
  <c r="EA1353" i="13"/>
  <c r="DZ1353" i="13"/>
  <c r="DY1353" i="13"/>
  <c r="T1353" i="13"/>
  <c r="N1353" i="13"/>
  <c r="EA1352" i="13"/>
  <c r="DZ1352" i="13"/>
  <c r="DY1352" i="13"/>
  <c r="T1352" i="13"/>
  <c r="N1352" i="13"/>
  <c r="EA1351" i="13"/>
  <c r="DZ1351" i="13"/>
  <c r="DY1351" i="13"/>
  <c r="T1351" i="13"/>
  <c r="N1351" i="13"/>
  <c r="EA1350" i="13"/>
  <c r="DZ1350" i="13"/>
  <c r="DY1350" i="13"/>
  <c r="T1350" i="13"/>
  <c r="N1350" i="13"/>
  <c r="EA1349" i="13"/>
  <c r="DZ1349" i="13"/>
  <c r="DY1349" i="13"/>
  <c r="T1349" i="13"/>
  <c r="N1349" i="13"/>
  <c r="EA1348" i="13"/>
  <c r="DZ1348" i="13"/>
  <c r="DY1348" i="13"/>
  <c r="T1348" i="13"/>
  <c r="N1348" i="13"/>
  <c r="EA1347" i="13"/>
  <c r="DZ1347" i="13"/>
  <c r="DY1347" i="13"/>
  <c r="T1347" i="13"/>
  <c r="N1347" i="13"/>
  <c r="EA1346" i="13"/>
  <c r="DZ1346" i="13"/>
  <c r="DY1346" i="13"/>
  <c r="T1346" i="13"/>
  <c r="N1346" i="13"/>
  <c r="EA1345" i="13"/>
  <c r="DZ1345" i="13"/>
  <c r="DY1345" i="13"/>
  <c r="T1345" i="13"/>
  <c r="N1345" i="13"/>
  <c r="EA1344" i="13"/>
  <c r="DZ1344" i="13"/>
  <c r="DY1344" i="13"/>
  <c r="T1344" i="13"/>
  <c r="N1344" i="13"/>
  <c r="EA1343" i="13"/>
  <c r="DZ1343" i="13"/>
  <c r="DY1343" i="13"/>
  <c r="T1343" i="13"/>
  <c r="N1343" i="13"/>
  <c r="EA1342" i="13"/>
  <c r="DZ1342" i="13"/>
  <c r="DY1342" i="13"/>
  <c r="T1342" i="13"/>
  <c r="N1342" i="13"/>
  <c r="EA1341" i="13"/>
  <c r="DZ1341" i="13"/>
  <c r="DY1341" i="13"/>
  <c r="T1341" i="13"/>
  <c r="N1341" i="13"/>
  <c r="EA1340" i="13"/>
  <c r="DZ1340" i="13"/>
  <c r="DY1340" i="13"/>
  <c r="T1340" i="13"/>
  <c r="N1340" i="13"/>
  <c r="EA1339" i="13"/>
  <c r="DZ1339" i="13"/>
  <c r="DY1339" i="13"/>
  <c r="T1339" i="13"/>
  <c r="N1339" i="13"/>
  <c r="EA1338" i="13"/>
  <c r="DZ1338" i="13"/>
  <c r="DY1338" i="13"/>
  <c r="T1338" i="13"/>
  <c r="N1338" i="13"/>
  <c r="EA1337" i="13"/>
  <c r="DZ1337" i="13"/>
  <c r="DY1337" i="13"/>
  <c r="T1337" i="13"/>
  <c r="N1337" i="13"/>
  <c r="EA1336" i="13"/>
  <c r="DZ1336" i="13"/>
  <c r="DY1336" i="13"/>
  <c r="T1336" i="13"/>
  <c r="N1336" i="13"/>
  <c r="EA1335" i="13"/>
  <c r="DZ1335" i="13"/>
  <c r="DY1335" i="13"/>
  <c r="T1335" i="13"/>
  <c r="N1335" i="13"/>
  <c r="EA1334" i="13"/>
  <c r="DZ1334" i="13"/>
  <c r="DY1334" i="13"/>
  <c r="T1334" i="13"/>
  <c r="N1334" i="13"/>
  <c r="EA1333" i="13"/>
  <c r="DZ1333" i="13"/>
  <c r="DY1333" i="13"/>
  <c r="T1333" i="13"/>
  <c r="N1333" i="13"/>
  <c r="EA1332" i="13"/>
  <c r="DZ1332" i="13"/>
  <c r="DY1332" i="13"/>
  <c r="T1332" i="13"/>
  <c r="N1332" i="13"/>
  <c r="EA1331" i="13"/>
  <c r="DZ1331" i="13"/>
  <c r="DY1331" i="13"/>
  <c r="T1331" i="13"/>
  <c r="N1331" i="13"/>
  <c r="EA1330" i="13"/>
  <c r="DZ1330" i="13"/>
  <c r="DY1330" i="13"/>
  <c r="T1330" i="13"/>
  <c r="N1330" i="13"/>
  <c r="EA1329" i="13"/>
  <c r="DZ1329" i="13"/>
  <c r="DY1329" i="13"/>
  <c r="T1329" i="13"/>
  <c r="N1329" i="13"/>
  <c r="EA1328" i="13"/>
  <c r="DZ1328" i="13"/>
  <c r="DY1328" i="13"/>
  <c r="T1328" i="13"/>
  <c r="N1328" i="13"/>
  <c r="EA1327" i="13"/>
  <c r="DZ1327" i="13"/>
  <c r="DY1327" i="13"/>
  <c r="T1327" i="13"/>
  <c r="N1327" i="13"/>
  <c r="EA1326" i="13"/>
  <c r="DZ1326" i="13"/>
  <c r="DY1326" i="13"/>
  <c r="T1326" i="13"/>
  <c r="N1326" i="13"/>
  <c r="EA1325" i="13"/>
  <c r="DZ1325" i="13"/>
  <c r="DY1325" i="13"/>
  <c r="T1325" i="13"/>
  <c r="N1325" i="13"/>
  <c r="EA1324" i="13"/>
  <c r="DZ1324" i="13"/>
  <c r="DY1324" i="13"/>
  <c r="T1324" i="13"/>
  <c r="N1324" i="13"/>
  <c r="EA1323" i="13"/>
  <c r="DZ1323" i="13"/>
  <c r="DY1323" i="13"/>
  <c r="T1323" i="13"/>
  <c r="N1323" i="13"/>
  <c r="EA1322" i="13"/>
  <c r="DZ1322" i="13"/>
  <c r="DY1322" i="13"/>
  <c r="T1322" i="13"/>
  <c r="N1322" i="13"/>
  <c r="EA1321" i="13"/>
  <c r="DZ1321" i="13"/>
  <c r="DY1321" i="13"/>
  <c r="T1321" i="13"/>
  <c r="N1321" i="13"/>
  <c r="EA1320" i="13"/>
  <c r="DZ1320" i="13"/>
  <c r="DY1320" i="13"/>
  <c r="T1320" i="13"/>
  <c r="N1320" i="13"/>
  <c r="EA1319" i="13"/>
  <c r="DZ1319" i="13"/>
  <c r="DY1319" i="13"/>
  <c r="T1319" i="13"/>
  <c r="N1319" i="13"/>
  <c r="EA1318" i="13"/>
  <c r="DZ1318" i="13"/>
  <c r="DY1318" i="13"/>
  <c r="T1318" i="13"/>
  <c r="N1318" i="13"/>
  <c r="EA1317" i="13"/>
  <c r="DZ1317" i="13"/>
  <c r="DY1317" i="13"/>
  <c r="T1317" i="13"/>
  <c r="N1317" i="13"/>
  <c r="EA1316" i="13"/>
  <c r="DZ1316" i="13"/>
  <c r="DY1316" i="13"/>
  <c r="T1316" i="13"/>
  <c r="N1316" i="13"/>
  <c r="EA1315" i="13"/>
  <c r="DZ1315" i="13"/>
  <c r="DY1315" i="13"/>
  <c r="T1315" i="13"/>
  <c r="N1315" i="13"/>
  <c r="EA1314" i="13"/>
  <c r="DZ1314" i="13"/>
  <c r="DY1314" i="13"/>
  <c r="T1314" i="13"/>
  <c r="N1314" i="13"/>
  <c r="EA1313" i="13"/>
  <c r="DZ1313" i="13"/>
  <c r="DY1313" i="13"/>
  <c r="T1313" i="13"/>
  <c r="N1313" i="13"/>
  <c r="EA1312" i="13"/>
  <c r="DZ1312" i="13"/>
  <c r="DY1312" i="13"/>
  <c r="T1312" i="13"/>
  <c r="N1312" i="13"/>
  <c r="EA1311" i="13"/>
  <c r="DZ1311" i="13"/>
  <c r="DY1311" i="13"/>
  <c r="T1311" i="13"/>
  <c r="N1311" i="13"/>
  <c r="EA1310" i="13"/>
  <c r="DZ1310" i="13"/>
  <c r="DY1310" i="13"/>
  <c r="T1310" i="13"/>
  <c r="N1310" i="13"/>
  <c r="EA1309" i="13"/>
  <c r="DZ1309" i="13"/>
  <c r="DY1309" i="13"/>
  <c r="T1309" i="13"/>
  <c r="N1309" i="13"/>
  <c r="EA1308" i="13"/>
  <c r="DZ1308" i="13"/>
  <c r="DY1308" i="13"/>
  <c r="T1308" i="13"/>
  <c r="N1308" i="13"/>
  <c r="EA1307" i="13"/>
  <c r="DZ1307" i="13"/>
  <c r="DY1307" i="13"/>
  <c r="T1307" i="13"/>
  <c r="N1307" i="13"/>
  <c r="EA1306" i="13"/>
  <c r="DZ1306" i="13"/>
  <c r="DY1306" i="13"/>
  <c r="T1306" i="13"/>
  <c r="N1306" i="13"/>
  <c r="EA1305" i="13"/>
  <c r="DZ1305" i="13"/>
  <c r="DY1305" i="13"/>
  <c r="T1305" i="13"/>
  <c r="N1305" i="13"/>
  <c r="EA1304" i="13"/>
  <c r="DZ1304" i="13"/>
  <c r="DY1304" i="13"/>
  <c r="T1304" i="13"/>
  <c r="N1304" i="13"/>
  <c r="EA1303" i="13"/>
  <c r="DZ1303" i="13"/>
  <c r="DY1303" i="13"/>
  <c r="T1303" i="13"/>
  <c r="N1303" i="13"/>
  <c r="EA1302" i="13"/>
  <c r="DZ1302" i="13"/>
  <c r="DY1302" i="13"/>
  <c r="T1302" i="13"/>
  <c r="N1302" i="13"/>
  <c r="EA1301" i="13"/>
  <c r="DZ1301" i="13"/>
  <c r="DY1301" i="13"/>
  <c r="T1301" i="13"/>
  <c r="N1301" i="13"/>
  <c r="EA1300" i="13"/>
  <c r="DZ1300" i="13"/>
  <c r="DY1300" i="13"/>
  <c r="T1300" i="13"/>
  <c r="N1300" i="13"/>
  <c r="EA1299" i="13"/>
  <c r="DZ1299" i="13"/>
  <c r="DY1299" i="13"/>
  <c r="T1299" i="13"/>
  <c r="N1299" i="13"/>
  <c r="EA1298" i="13"/>
  <c r="DZ1298" i="13"/>
  <c r="DY1298" i="13"/>
  <c r="T1298" i="13"/>
  <c r="N1298" i="13"/>
  <c r="EA1297" i="13"/>
  <c r="DZ1297" i="13"/>
  <c r="DY1297" i="13"/>
  <c r="T1297" i="13"/>
  <c r="N1297" i="13"/>
  <c r="EA1296" i="13"/>
  <c r="DZ1296" i="13"/>
  <c r="DY1296" i="13"/>
  <c r="T1296" i="13"/>
  <c r="N1296" i="13"/>
  <c r="EA1295" i="13"/>
  <c r="DZ1295" i="13"/>
  <c r="DY1295" i="13"/>
  <c r="T1295" i="13"/>
  <c r="N1295" i="13"/>
  <c r="EA1294" i="13"/>
  <c r="DZ1294" i="13"/>
  <c r="DY1294" i="13"/>
  <c r="T1294" i="13"/>
  <c r="N1294" i="13"/>
  <c r="EA1293" i="13"/>
  <c r="DZ1293" i="13"/>
  <c r="DY1293" i="13"/>
  <c r="T1293" i="13"/>
  <c r="N1293" i="13"/>
  <c r="EA1292" i="13"/>
  <c r="DZ1292" i="13"/>
  <c r="DY1292" i="13"/>
  <c r="T1292" i="13"/>
  <c r="N1292" i="13"/>
  <c r="EA1291" i="13"/>
  <c r="DZ1291" i="13"/>
  <c r="DY1291" i="13"/>
  <c r="T1291" i="13"/>
  <c r="N1291" i="13"/>
  <c r="EA1290" i="13"/>
  <c r="DZ1290" i="13"/>
  <c r="DY1290" i="13"/>
  <c r="T1290" i="13"/>
  <c r="N1290" i="13"/>
  <c r="EA1289" i="13"/>
  <c r="DZ1289" i="13"/>
  <c r="DY1289" i="13"/>
  <c r="T1289" i="13"/>
  <c r="N1289" i="13"/>
  <c r="EA1288" i="13"/>
  <c r="DZ1288" i="13"/>
  <c r="DY1288" i="13"/>
  <c r="T1288" i="13"/>
  <c r="N1288" i="13"/>
  <c r="EA1287" i="13"/>
  <c r="DZ1287" i="13"/>
  <c r="DY1287" i="13"/>
  <c r="T1287" i="13"/>
  <c r="N1287" i="13"/>
  <c r="EA1286" i="13"/>
  <c r="DZ1286" i="13"/>
  <c r="DY1286" i="13"/>
  <c r="T1286" i="13"/>
  <c r="N1286" i="13"/>
  <c r="EA1285" i="13"/>
  <c r="DZ1285" i="13"/>
  <c r="DY1285" i="13"/>
  <c r="T1285" i="13"/>
  <c r="N1285" i="13"/>
  <c r="EA1284" i="13"/>
  <c r="DZ1284" i="13"/>
  <c r="DY1284" i="13"/>
  <c r="T1284" i="13"/>
  <c r="N1284" i="13"/>
  <c r="EA1283" i="13"/>
  <c r="DZ1283" i="13"/>
  <c r="DY1283" i="13"/>
  <c r="T1283" i="13"/>
  <c r="N1283" i="13"/>
  <c r="EA1282" i="13"/>
  <c r="DZ1282" i="13"/>
  <c r="DY1282" i="13"/>
  <c r="T1282" i="13"/>
  <c r="N1282" i="13"/>
  <c r="EA1281" i="13"/>
  <c r="DZ1281" i="13"/>
  <c r="DY1281" i="13"/>
  <c r="T1281" i="13"/>
  <c r="N1281" i="13"/>
  <c r="EA1280" i="13"/>
  <c r="DZ1280" i="13"/>
  <c r="DY1280" i="13"/>
  <c r="T1280" i="13"/>
  <c r="N1280" i="13"/>
  <c r="EA1279" i="13"/>
  <c r="DZ1279" i="13"/>
  <c r="DY1279" i="13"/>
  <c r="T1279" i="13"/>
  <c r="N1279" i="13"/>
  <c r="EA1278" i="13"/>
  <c r="DZ1278" i="13"/>
  <c r="DY1278" i="13"/>
  <c r="T1278" i="13"/>
  <c r="N1278" i="13"/>
  <c r="EA1277" i="13"/>
  <c r="DZ1277" i="13"/>
  <c r="DY1277" i="13"/>
  <c r="T1277" i="13"/>
  <c r="N1277" i="13"/>
  <c r="EA1276" i="13"/>
  <c r="DZ1276" i="13"/>
  <c r="DY1276" i="13"/>
  <c r="T1276" i="13"/>
  <c r="N1276" i="13"/>
  <c r="EA1275" i="13"/>
  <c r="DZ1275" i="13"/>
  <c r="DY1275" i="13"/>
  <c r="T1275" i="13"/>
  <c r="N1275" i="13"/>
  <c r="EA1274" i="13"/>
  <c r="DZ1274" i="13"/>
  <c r="DY1274" i="13"/>
  <c r="T1274" i="13"/>
  <c r="N1274" i="13"/>
  <c r="EA1273" i="13"/>
  <c r="DZ1273" i="13"/>
  <c r="DY1273" i="13"/>
  <c r="T1273" i="13"/>
  <c r="N1273" i="13"/>
  <c r="EA1272" i="13"/>
  <c r="DZ1272" i="13"/>
  <c r="DY1272" i="13"/>
  <c r="T1272" i="13"/>
  <c r="N1272" i="13"/>
  <c r="EA1271" i="13"/>
  <c r="DZ1271" i="13"/>
  <c r="DY1271" i="13"/>
  <c r="T1271" i="13"/>
  <c r="N1271" i="13"/>
  <c r="EA1270" i="13"/>
  <c r="DZ1270" i="13"/>
  <c r="DY1270" i="13"/>
  <c r="T1270" i="13"/>
  <c r="N1270" i="13"/>
  <c r="EA1269" i="13"/>
  <c r="DZ1269" i="13"/>
  <c r="DY1269" i="13"/>
  <c r="T1269" i="13"/>
  <c r="N1269" i="13"/>
  <c r="EA1268" i="13"/>
  <c r="DZ1268" i="13"/>
  <c r="DY1268" i="13"/>
  <c r="T1268" i="13"/>
  <c r="N1268" i="13"/>
  <c r="EA1267" i="13"/>
  <c r="DZ1267" i="13"/>
  <c r="DY1267" i="13"/>
  <c r="T1267" i="13"/>
  <c r="N1267" i="13"/>
  <c r="EA1266" i="13"/>
  <c r="DZ1266" i="13"/>
  <c r="DY1266" i="13"/>
  <c r="T1266" i="13"/>
  <c r="N1266" i="13"/>
  <c r="EA1265" i="13"/>
  <c r="DZ1265" i="13"/>
  <c r="DY1265" i="13"/>
  <c r="T1265" i="13"/>
  <c r="N1265" i="13"/>
  <c r="EA1264" i="13"/>
  <c r="DZ1264" i="13"/>
  <c r="DY1264" i="13"/>
  <c r="T1264" i="13"/>
  <c r="N1264" i="13"/>
  <c r="EA1263" i="13"/>
  <c r="DZ1263" i="13"/>
  <c r="DY1263" i="13"/>
  <c r="T1263" i="13"/>
  <c r="N1263" i="13"/>
  <c r="EA1262" i="13"/>
  <c r="DZ1262" i="13"/>
  <c r="DY1262" i="13"/>
  <c r="T1262" i="13"/>
  <c r="N1262" i="13"/>
  <c r="EA1261" i="13"/>
  <c r="DZ1261" i="13"/>
  <c r="DY1261" i="13"/>
  <c r="T1261" i="13"/>
  <c r="N1261" i="13"/>
  <c r="EA1260" i="13"/>
  <c r="DZ1260" i="13"/>
  <c r="DY1260" i="13"/>
  <c r="T1260" i="13"/>
  <c r="N1260" i="13"/>
  <c r="EA1259" i="13"/>
  <c r="DZ1259" i="13"/>
  <c r="DY1259" i="13"/>
  <c r="T1259" i="13"/>
  <c r="N1259" i="13"/>
  <c r="EA1258" i="13"/>
  <c r="DZ1258" i="13"/>
  <c r="DY1258" i="13"/>
  <c r="T1258" i="13"/>
  <c r="N1258" i="13"/>
  <c r="EA1257" i="13"/>
  <c r="DZ1257" i="13"/>
  <c r="DY1257" i="13"/>
  <c r="T1257" i="13"/>
  <c r="N1257" i="13"/>
  <c r="EA1256" i="13"/>
  <c r="DZ1256" i="13"/>
  <c r="DY1256" i="13"/>
  <c r="T1256" i="13"/>
  <c r="N1256" i="13"/>
  <c r="EA1255" i="13"/>
  <c r="DZ1255" i="13"/>
  <c r="DY1255" i="13"/>
  <c r="T1255" i="13"/>
  <c r="N1255" i="13"/>
  <c r="EA1254" i="13"/>
  <c r="DZ1254" i="13"/>
  <c r="DY1254" i="13"/>
  <c r="T1254" i="13"/>
  <c r="N1254" i="13"/>
  <c r="EA1253" i="13"/>
  <c r="DZ1253" i="13"/>
  <c r="DY1253" i="13"/>
  <c r="T1253" i="13"/>
  <c r="N1253" i="13"/>
  <c r="EA1252" i="13"/>
  <c r="DZ1252" i="13"/>
  <c r="DY1252" i="13"/>
  <c r="T1252" i="13"/>
  <c r="N1252" i="13"/>
  <c r="EA1251" i="13"/>
  <c r="DZ1251" i="13"/>
  <c r="DY1251" i="13"/>
  <c r="T1251" i="13"/>
  <c r="N1251" i="13"/>
  <c r="EA1250" i="13"/>
  <c r="DZ1250" i="13"/>
  <c r="DY1250" i="13"/>
  <c r="T1250" i="13"/>
  <c r="N1250" i="13"/>
  <c r="EA1249" i="13"/>
  <c r="DZ1249" i="13"/>
  <c r="DY1249" i="13"/>
  <c r="T1249" i="13"/>
  <c r="N1249" i="13"/>
  <c r="EA1248" i="13"/>
  <c r="DZ1248" i="13"/>
  <c r="DY1248" i="13"/>
  <c r="T1248" i="13"/>
  <c r="N1248" i="13"/>
  <c r="EA1247" i="13"/>
  <c r="DZ1247" i="13"/>
  <c r="DY1247" i="13"/>
  <c r="T1247" i="13"/>
  <c r="N1247" i="13"/>
  <c r="EA1246" i="13"/>
  <c r="DZ1246" i="13"/>
  <c r="DY1246" i="13"/>
  <c r="T1246" i="13"/>
  <c r="N1246" i="13"/>
  <c r="EA1245" i="13"/>
  <c r="DZ1245" i="13"/>
  <c r="DY1245" i="13"/>
  <c r="T1245" i="13"/>
  <c r="N1245" i="13"/>
  <c r="EA1244" i="13"/>
  <c r="DZ1244" i="13"/>
  <c r="DY1244" i="13"/>
  <c r="T1244" i="13"/>
  <c r="N1244" i="13"/>
  <c r="EA1243" i="13"/>
  <c r="DZ1243" i="13"/>
  <c r="DY1243" i="13"/>
  <c r="T1243" i="13"/>
  <c r="N1243" i="13"/>
  <c r="EA1242" i="13"/>
  <c r="DZ1242" i="13"/>
  <c r="DY1242" i="13"/>
  <c r="T1242" i="13"/>
  <c r="N1242" i="13"/>
  <c r="EA1241" i="13"/>
  <c r="DZ1241" i="13"/>
  <c r="DY1241" i="13"/>
  <c r="T1241" i="13"/>
  <c r="N1241" i="13"/>
  <c r="EA1240" i="13"/>
  <c r="DZ1240" i="13"/>
  <c r="DY1240" i="13"/>
  <c r="T1240" i="13"/>
  <c r="N1240" i="13"/>
  <c r="EA1239" i="13"/>
  <c r="DZ1239" i="13"/>
  <c r="DY1239" i="13"/>
  <c r="T1239" i="13"/>
  <c r="N1239" i="13"/>
  <c r="EA1238" i="13"/>
  <c r="DZ1238" i="13"/>
  <c r="DY1238" i="13"/>
  <c r="T1238" i="13"/>
  <c r="N1238" i="13"/>
  <c r="EA1237" i="13"/>
  <c r="DZ1237" i="13"/>
  <c r="DY1237" i="13"/>
  <c r="T1237" i="13"/>
  <c r="N1237" i="13"/>
  <c r="EA1236" i="13"/>
  <c r="DZ1236" i="13"/>
  <c r="DY1236" i="13"/>
  <c r="T1236" i="13"/>
  <c r="N1236" i="13"/>
  <c r="EA1235" i="13"/>
  <c r="DZ1235" i="13"/>
  <c r="DY1235" i="13"/>
  <c r="T1235" i="13"/>
  <c r="N1235" i="13"/>
  <c r="EA1234" i="13"/>
  <c r="DZ1234" i="13"/>
  <c r="DY1234" i="13"/>
  <c r="T1234" i="13"/>
  <c r="N1234" i="13"/>
  <c r="EA1233" i="13"/>
  <c r="DZ1233" i="13"/>
  <c r="DY1233" i="13"/>
  <c r="T1233" i="13"/>
  <c r="N1233" i="13"/>
  <c r="EA1232" i="13"/>
  <c r="DZ1232" i="13"/>
  <c r="DY1232" i="13"/>
  <c r="T1232" i="13"/>
  <c r="N1232" i="13"/>
  <c r="EA1231" i="13"/>
  <c r="DZ1231" i="13"/>
  <c r="DY1231" i="13"/>
  <c r="T1231" i="13"/>
  <c r="N1231" i="13"/>
  <c r="EA1230" i="13"/>
  <c r="DZ1230" i="13"/>
  <c r="DY1230" i="13"/>
  <c r="T1230" i="13"/>
  <c r="N1230" i="13"/>
  <c r="EA1229" i="13"/>
  <c r="DZ1229" i="13"/>
  <c r="DY1229" i="13"/>
  <c r="T1229" i="13"/>
  <c r="N1229" i="13"/>
  <c r="EA1228" i="13"/>
  <c r="DZ1228" i="13"/>
  <c r="DY1228" i="13"/>
  <c r="T1228" i="13"/>
  <c r="N1228" i="13"/>
  <c r="EA1227" i="13"/>
  <c r="DZ1227" i="13"/>
  <c r="DY1227" i="13"/>
  <c r="T1227" i="13"/>
  <c r="N1227" i="13"/>
  <c r="EA1226" i="13"/>
  <c r="DZ1226" i="13"/>
  <c r="DY1226" i="13"/>
  <c r="T1226" i="13"/>
  <c r="N1226" i="13"/>
  <c r="EA1225" i="13"/>
  <c r="DZ1225" i="13"/>
  <c r="DY1225" i="13"/>
  <c r="T1225" i="13"/>
  <c r="N1225" i="13"/>
  <c r="EA1224" i="13"/>
  <c r="DZ1224" i="13"/>
  <c r="DY1224" i="13"/>
  <c r="T1224" i="13"/>
  <c r="N1224" i="13"/>
  <c r="EA1223" i="13"/>
  <c r="DZ1223" i="13"/>
  <c r="DY1223" i="13"/>
  <c r="T1223" i="13"/>
  <c r="N1223" i="13"/>
  <c r="EA1222" i="13"/>
  <c r="DZ1222" i="13"/>
  <c r="DY1222" i="13"/>
  <c r="T1222" i="13"/>
  <c r="N1222" i="13"/>
  <c r="EA1221" i="13"/>
  <c r="DZ1221" i="13"/>
  <c r="DY1221" i="13"/>
  <c r="T1221" i="13"/>
  <c r="N1221" i="13"/>
  <c r="EA1220" i="13"/>
  <c r="DZ1220" i="13"/>
  <c r="DY1220" i="13"/>
  <c r="T1220" i="13"/>
  <c r="N1220" i="13"/>
  <c r="EA1219" i="13"/>
  <c r="DZ1219" i="13"/>
  <c r="DY1219" i="13"/>
  <c r="T1219" i="13"/>
  <c r="N1219" i="13"/>
  <c r="EA1218" i="13"/>
  <c r="DZ1218" i="13"/>
  <c r="DY1218" i="13"/>
  <c r="T1218" i="13"/>
  <c r="N1218" i="13"/>
  <c r="EA1217" i="13"/>
  <c r="DZ1217" i="13"/>
  <c r="DY1217" i="13"/>
  <c r="T1217" i="13"/>
  <c r="N1217" i="13"/>
  <c r="EA1216" i="13"/>
  <c r="DZ1216" i="13"/>
  <c r="DY1216" i="13"/>
  <c r="T1216" i="13"/>
  <c r="N1216" i="13"/>
  <c r="EA1215" i="13"/>
  <c r="DZ1215" i="13"/>
  <c r="DY1215" i="13"/>
  <c r="T1215" i="13"/>
  <c r="N1215" i="13"/>
  <c r="EA1214" i="13"/>
  <c r="DZ1214" i="13"/>
  <c r="DY1214" i="13"/>
  <c r="T1214" i="13"/>
  <c r="N1214" i="13"/>
  <c r="EA1213" i="13"/>
  <c r="DZ1213" i="13"/>
  <c r="DY1213" i="13"/>
  <c r="T1213" i="13"/>
  <c r="N1213" i="13"/>
  <c r="EA1212" i="13"/>
  <c r="DZ1212" i="13"/>
  <c r="DY1212" i="13"/>
  <c r="T1212" i="13"/>
  <c r="N1212" i="13"/>
  <c r="EA1211" i="13"/>
  <c r="DZ1211" i="13"/>
  <c r="DY1211" i="13"/>
  <c r="T1211" i="13"/>
  <c r="N1211" i="13"/>
  <c r="EA1210" i="13"/>
  <c r="DZ1210" i="13"/>
  <c r="DY1210" i="13"/>
  <c r="T1210" i="13"/>
  <c r="N1210" i="13"/>
  <c r="EA1209" i="13"/>
  <c r="DZ1209" i="13"/>
  <c r="DY1209" i="13"/>
  <c r="T1209" i="13"/>
  <c r="N1209" i="13"/>
  <c r="EA1208" i="13"/>
  <c r="DZ1208" i="13"/>
  <c r="DY1208" i="13"/>
  <c r="T1208" i="13"/>
  <c r="N1208" i="13"/>
  <c r="EA1207" i="13"/>
  <c r="DZ1207" i="13"/>
  <c r="DY1207" i="13"/>
  <c r="T1207" i="13"/>
  <c r="N1207" i="13"/>
  <c r="EA1206" i="13"/>
  <c r="DZ1206" i="13"/>
  <c r="DY1206" i="13"/>
  <c r="T1206" i="13"/>
  <c r="N1206" i="13"/>
  <c r="EA1205" i="13"/>
  <c r="DZ1205" i="13"/>
  <c r="DY1205" i="13"/>
  <c r="T1205" i="13"/>
  <c r="N1205" i="13"/>
  <c r="EA1204" i="13"/>
  <c r="DZ1204" i="13"/>
  <c r="DY1204" i="13"/>
  <c r="T1204" i="13"/>
  <c r="N1204" i="13"/>
  <c r="EA1203" i="13"/>
  <c r="DZ1203" i="13"/>
  <c r="DY1203" i="13"/>
  <c r="T1203" i="13"/>
  <c r="N1203" i="13"/>
  <c r="EA1202" i="13"/>
  <c r="DZ1202" i="13"/>
  <c r="DY1202" i="13"/>
  <c r="T1202" i="13"/>
  <c r="N1202" i="13"/>
  <c r="EA1201" i="13"/>
  <c r="DZ1201" i="13"/>
  <c r="DY1201" i="13"/>
  <c r="T1201" i="13"/>
  <c r="N1201" i="13"/>
  <c r="EA1200" i="13"/>
  <c r="DZ1200" i="13"/>
  <c r="DY1200" i="13"/>
  <c r="T1200" i="13"/>
  <c r="N1200" i="13"/>
  <c r="EA1199" i="13"/>
  <c r="DZ1199" i="13"/>
  <c r="DY1199" i="13"/>
  <c r="T1199" i="13"/>
  <c r="N1199" i="13"/>
  <c r="EA1198" i="13"/>
  <c r="DZ1198" i="13"/>
  <c r="DY1198" i="13"/>
  <c r="T1198" i="13"/>
  <c r="N1198" i="13"/>
  <c r="EA1197" i="13"/>
  <c r="DZ1197" i="13"/>
  <c r="DY1197" i="13"/>
  <c r="T1197" i="13"/>
  <c r="N1197" i="13"/>
  <c r="EA1196" i="13"/>
  <c r="DZ1196" i="13"/>
  <c r="DY1196" i="13"/>
  <c r="T1196" i="13"/>
  <c r="N1196" i="13"/>
  <c r="EA1195" i="13"/>
  <c r="DZ1195" i="13"/>
  <c r="DY1195" i="13"/>
  <c r="T1195" i="13"/>
  <c r="N1195" i="13"/>
  <c r="EA1194" i="13"/>
  <c r="DZ1194" i="13"/>
  <c r="DY1194" i="13"/>
  <c r="T1194" i="13"/>
  <c r="N1194" i="13"/>
  <c r="EA1193" i="13"/>
  <c r="DZ1193" i="13"/>
  <c r="DY1193" i="13"/>
  <c r="T1193" i="13"/>
  <c r="N1193" i="13"/>
  <c r="EA1192" i="13"/>
  <c r="DZ1192" i="13"/>
  <c r="DY1192" i="13"/>
  <c r="T1192" i="13"/>
  <c r="N1192" i="13"/>
  <c r="EA1191" i="13"/>
  <c r="DZ1191" i="13"/>
  <c r="DY1191" i="13"/>
  <c r="T1191" i="13"/>
  <c r="N1191" i="13"/>
  <c r="EA1190" i="13"/>
  <c r="DZ1190" i="13"/>
  <c r="DY1190" i="13"/>
  <c r="T1190" i="13"/>
  <c r="N1190" i="13"/>
  <c r="EA1189" i="13"/>
  <c r="DZ1189" i="13"/>
  <c r="DY1189" i="13"/>
  <c r="T1189" i="13"/>
  <c r="N1189" i="13"/>
  <c r="EA1188" i="13"/>
  <c r="DZ1188" i="13"/>
  <c r="DY1188" i="13"/>
  <c r="T1188" i="13"/>
  <c r="N1188" i="13"/>
  <c r="EA1187" i="13"/>
  <c r="DZ1187" i="13"/>
  <c r="DY1187" i="13"/>
  <c r="T1187" i="13"/>
  <c r="N1187" i="13"/>
  <c r="EA1186" i="13"/>
  <c r="DZ1186" i="13"/>
  <c r="DY1186" i="13"/>
  <c r="T1186" i="13"/>
  <c r="N1186" i="13"/>
  <c r="EA1185" i="13"/>
  <c r="DZ1185" i="13"/>
  <c r="DY1185" i="13"/>
  <c r="T1185" i="13"/>
  <c r="N1185" i="13"/>
  <c r="EA1184" i="13"/>
  <c r="DZ1184" i="13"/>
  <c r="DY1184" i="13"/>
  <c r="T1184" i="13"/>
  <c r="N1184" i="13"/>
  <c r="EA1183" i="13"/>
  <c r="DZ1183" i="13"/>
  <c r="DY1183" i="13"/>
  <c r="T1183" i="13"/>
  <c r="N1183" i="13"/>
  <c r="EA1182" i="13"/>
  <c r="DZ1182" i="13"/>
  <c r="DY1182" i="13"/>
  <c r="T1182" i="13"/>
  <c r="N1182" i="13"/>
  <c r="EA1181" i="13"/>
  <c r="DZ1181" i="13"/>
  <c r="DY1181" i="13"/>
  <c r="T1181" i="13"/>
  <c r="N1181" i="13"/>
  <c r="EA1180" i="13"/>
  <c r="DZ1180" i="13"/>
  <c r="DY1180" i="13"/>
  <c r="T1180" i="13"/>
  <c r="N1180" i="13"/>
  <c r="EA1179" i="13"/>
  <c r="DZ1179" i="13"/>
  <c r="DY1179" i="13"/>
  <c r="T1179" i="13"/>
  <c r="N1179" i="13"/>
  <c r="EA1178" i="13"/>
  <c r="DZ1178" i="13"/>
  <c r="DY1178" i="13"/>
  <c r="T1178" i="13"/>
  <c r="N1178" i="13"/>
  <c r="EA1177" i="13"/>
  <c r="DZ1177" i="13"/>
  <c r="DY1177" i="13"/>
  <c r="T1177" i="13"/>
  <c r="N1177" i="13"/>
  <c r="EA1176" i="13"/>
  <c r="DZ1176" i="13"/>
  <c r="DY1176" i="13"/>
  <c r="T1176" i="13"/>
  <c r="N1176" i="13"/>
  <c r="EA1175" i="13"/>
  <c r="DZ1175" i="13"/>
  <c r="DY1175" i="13"/>
  <c r="T1175" i="13"/>
  <c r="N1175" i="13"/>
  <c r="EA1174" i="13"/>
  <c r="DZ1174" i="13"/>
  <c r="DY1174" i="13"/>
  <c r="T1174" i="13"/>
  <c r="N1174" i="13"/>
  <c r="EA1173" i="13"/>
  <c r="DZ1173" i="13"/>
  <c r="DY1173" i="13"/>
  <c r="T1173" i="13"/>
  <c r="N1173" i="13"/>
  <c r="EA1172" i="13"/>
  <c r="DZ1172" i="13"/>
  <c r="DY1172" i="13"/>
  <c r="T1172" i="13"/>
  <c r="N1172" i="13"/>
  <c r="EA1171" i="13"/>
  <c r="DZ1171" i="13"/>
  <c r="DY1171" i="13"/>
  <c r="T1171" i="13"/>
  <c r="N1171" i="13"/>
  <c r="EA1170" i="13"/>
  <c r="DZ1170" i="13"/>
  <c r="DY1170" i="13"/>
  <c r="T1170" i="13"/>
  <c r="N1170" i="13"/>
  <c r="EA1169" i="13"/>
  <c r="DZ1169" i="13"/>
  <c r="DY1169" i="13"/>
  <c r="T1169" i="13"/>
  <c r="N1169" i="13"/>
  <c r="EA1168" i="13"/>
  <c r="DZ1168" i="13"/>
  <c r="DY1168" i="13"/>
  <c r="T1168" i="13"/>
  <c r="N1168" i="13"/>
  <c r="EA1167" i="13"/>
  <c r="DZ1167" i="13"/>
  <c r="DY1167" i="13"/>
  <c r="T1167" i="13"/>
  <c r="N1167" i="13"/>
  <c r="EA1166" i="13"/>
  <c r="DZ1166" i="13"/>
  <c r="DY1166" i="13"/>
  <c r="T1166" i="13"/>
  <c r="N1166" i="13"/>
  <c r="EA1165" i="13"/>
  <c r="DZ1165" i="13"/>
  <c r="DY1165" i="13"/>
  <c r="T1165" i="13"/>
  <c r="N1165" i="13"/>
  <c r="EA1164" i="13"/>
  <c r="DZ1164" i="13"/>
  <c r="DY1164" i="13"/>
  <c r="T1164" i="13"/>
  <c r="N1164" i="13"/>
  <c r="EA1163" i="13"/>
  <c r="DZ1163" i="13"/>
  <c r="DY1163" i="13"/>
  <c r="T1163" i="13"/>
  <c r="N1163" i="13"/>
  <c r="EA1162" i="13"/>
  <c r="DZ1162" i="13"/>
  <c r="DY1162" i="13"/>
  <c r="T1162" i="13"/>
  <c r="N1162" i="13"/>
  <c r="EA1161" i="13"/>
  <c r="DZ1161" i="13"/>
  <c r="DY1161" i="13"/>
  <c r="T1161" i="13"/>
  <c r="N1161" i="13"/>
  <c r="EA1160" i="13"/>
  <c r="DZ1160" i="13"/>
  <c r="DY1160" i="13"/>
  <c r="T1160" i="13"/>
  <c r="N1160" i="13"/>
  <c r="EA1159" i="13"/>
  <c r="DZ1159" i="13"/>
  <c r="DY1159" i="13"/>
  <c r="T1159" i="13"/>
  <c r="N1159" i="13"/>
  <c r="EA1158" i="13"/>
  <c r="DZ1158" i="13"/>
  <c r="DY1158" i="13"/>
  <c r="T1158" i="13"/>
  <c r="N1158" i="13"/>
  <c r="EA1157" i="13"/>
  <c r="DZ1157" i="13"/>
  <c r="DY1157" i="13"/>
  <c r="T1157" i="13"/>
  <c r="N1157" i="13"/>
  <c r="EA1156" i="13"/>
  <c r="DZ1156" i="13"/>
  <c r="DY1156" i="13"/>
  <c r="T1156" i="13"/>
  <c r="N1156" i="13"/>
  <c r="EA1155" i="13"/>
  <c r="DZ1155" i="13"/>
  <c r="DY1155" i="13"/>
  <c r="T1155" i="13"/>
  <c r="N1155" i="13"/>
  <c r="EA1154" i="13"/>
  <c r="DZ1154" i="13"/>
  <c r="DY1154" i="13"/>
  <c r="T1154" i="13"/>
  <c r="N1154" i="13"/>
  <c r="EA1153" i="13"/>
  <c r="DZ1153" i="13"/>
  <c r="DY1153" i="13"/>
  <c r="T1153" i="13"/>
  <c r="N1153" i="13"/>
  <c r="EA1152" i="13"/>
  <c r="DZ1152" i="13"/>
  <c r="DY1152" i="13"/>
  <c r="T1152" i="13"/>
  <c r="N1152" i="13"/>
  <c r="EA1151" i="13"/>
  <c r="DZ1151" i="13"/>
  <c r="DY1151" i="13"/>
  <c r="T1151" i="13"/>
  <c r="N1151" i="13"/>
  <c r="EA1150" i="13"/>
  <c r="DZ1150" i="13"/>
  <c r="DY1150" i="13"/>
  <c r="T1150" i="13"/>
  <c r="N1150" i="13"/>
  <c r="EA1149" i="13"/>
  <c r="DZ1149" i="13"/>
  <c r="DY1149" i="13"/>
  <c r="T1149" i="13"/>
  <c r="N1149" i="13"/>
  <c r="EA1148" i="13"/>
  <c r="DZ1148" i="13"/>
  <c r="DY1148" i="13"/>
  <c r="T1148" i="13"/>
  <c r="N1148" i="13"/>
  <c r="EA1147" i="13"/>
  <c r="DZ1147" i="13"/>
  <c r="DY1147" i="13"/>
  <c r="T1147" i="13"/>
  <c r="N1147" i="13"/>
  <c r="EA1146" i="13"/>
  <c r="DZ1146" i="13"/>
  <c r="DY1146" i="13"/>
  <c r="T1146" i="13"/>
  <c r="N1146" i="13"/>
  <c r="EA1145" i="13"/>
  <c r="DZ1145" i="13"/>
  <c r="DY1145" i="13"/>
  <c r="T1145" i="13"/>
  <c r="N1145" i="13"/>
  <c r="EA1144" i="13"/>
  <c r="DZ1144" i="13"/>
  <c r="DY1144" i="13"/>
  <c r="T1144" i="13"/>
  <c r="N1144" i="13"/>
  <c r="EA1143" i="13"/>
  <c r="DZ1143" i="13"/>
  <c r="DY1143" i="13"/>
  <c r="T1143" i="13"/>
  <c r="N1143" i="13"/>
  <c r="EA1142" i="13"/>
  <c r="DZ1142" i="13"/>
  <c r="DY1142" i="13"/>
  <c r="T1142" i="13"/>
  <c r="N1142" i="13"/>
  <c r="EA1141" i="13"/>
  <c r="DZ1141" i="13"/>
  <c r="DY1141" i="13"/>
  <c r="T1141" i="13"/>
  <c r="N1141" i="13"/>
  <c r="EA1140" i="13"/>
  <c r="DZ1140" i="13"/>
  <c r="DY1140" i="13"/>
  <c r="T1140" i="13"/>
  <c r="N1140" i="13"/>
  <c r="EA1139" i="13"/>
  <c r="DZ1139" i="13"/>
  <c r="DY1139" i="13"/>
  <c r="T1139" i="13"/>
  <c r="N1139" i="13"/>
  <c r="EA1138" i="13"/>
  <c r="DZ1138" i="13"/>
  <c r="DY1138" i="13"/>
  <c r="T1138" i="13"/>
  <c r="N1138" i="13"/>
  <c r="EA1137" i="13"/>
  <c r="DZ1137" i="13"/>
  <c r="DY1137" i="13"/>
  <c r="T1137" i="13"/>
  <c r="N1137" i="13"/>
  <c r="EA1136" i="13"/>
  <c r="DZ1136" i="13"/>
  <c r="DY1136" i="13"/>
  <c r="T1136" i="13"/>
  <c r="N1136" i="13"/>
  <c r="EA1135" i="13"/>
  <c r="DZ1135" i="13"/>
  <c r="DY1135" i="13"/>
  <c r="T1135" i="13"/>
  <c r="N1135" i="13"/>
  <c r="EA1134" i="13"/>
  <c r="DZ1134" i="13"/>
  <c r="DY1134" i="13"/>
  <c r="T1134" i="13"/>
  <c r="N1134" i="13"/>
  <c r="EA1133" i="13"/>
  <c r="DZ1133" i="13"/>
  <c r="DY1133" i="13"/>
  <c r="T1133" i="13"/>
  <c r="N1133" i="13"/>
  <c r="EA1132" i="13"/>
  <c r="DZ1132" i="13"/>
  <c r="DY1132" i="13"/>
  <c r="T1132" i="13"/>
  <c r="N1132" i="13"/>
  <c r="EA1131" i="13"/>
  <c r="DZ1131" i="13"/>
  <c r="DY1131" i="13"/>
  <c r="T1131" i="13"/>
  <c r="N1131" i="13"/>
  <c r="EA1130" i="13"/>
  <c r="DZ1130" i="13"/>
  <c r="DY1130" i="13"/>
  <c r="T1130" i="13"/>
  <c r="N1130" i="13"/>
  <c r="EA1129" i="13"/>
  <c r="DZ1129" i="13"/>
  <c r="DY1129" i="13"/>
  <c r="T1129" i="13"/>
  <c r="N1129" i="13"/>
  <c r="EA1128" i="13"/>
  <c r="DZ1128" i="13"/>
  <c r="DY1128" i="13"/>
  <c r="T1128" i="13"/>
  <c r="N1128" i="13"/>
  <c r="EA1127" i="13"/>
  <c r="DZ1127" i="13"/>
  <c r="DY1127" i="13"/>
  <c r="T1127" i="13"/>
  <c r="N1127" i="13"/>
  <c r="EA1126" i="13"/>
  <c r="DZ1126" i="13"/>
  <c r="DY1126" i="13"/>
  <c r="T1126" i="13"/>
  <c r="N1126" i="13"/>
  <c r="EA1125" i="13"/>
  <c r="DZ1125" i="13"/>
  <c r="DY1125" i="13"/>
  <c r="T1125" i="13"/>
  <c r="N1125" i="13"/>
  <c r="EA1124" i="13"/>
  <c r="DZ1124" i="13"/>
  <c r="DY1124" i="13"/>
  <c r="T1124" i="13"/>
  <c r="N1124" i="13"/>
  <c r="EA1123" i="13"/>
  <c r="DZ1123" i="13"/>
  <c r="DY1123" i="13"/>
  <c r="T1123" i="13"/>
  <c r="N1123" i="13"/>
  <c r="EA1122" i="13"/>
  <c r="DZ1122" i="13"/>
  <c r="DY1122" i="13"/>
  <c r="T1122" i="13"/>
  <c r="N1122" i="13"/>
  <c r="EA1121" i="13"/>
  <c r="DZ1121" i="13"/>
  <c r="DY1121" i="13"/>
  <c r="T1121" i="13"/>
  <c r="N1121" i="13"/>
  <c r="EA1120" i="13"/>
  <c r="DZ1120" i="13"/>
  <c r="DY1120" i="13"/>
  <c r="T1120" i="13"/>
  <c r="N1120" i="13"/>
  <c r="EA1119" i="13"/>
  <c r="DZ1119" i="13"/>
  <c r="DY1119" i="13"/>
  <c r="T1119" i="13"/>
  <c r="N1119" i="13"/>
  <c r="EA1118" i="13"/>
  <c r="DZ1118" i="13"/>
  <c r="DY1118" i="13"/>
  <c r="T1118" i="13"/>
  <c r="N1118" i="13"/>
  <c r="EA1117" i="13"/>
  <c r="DZ1117" i="13"/>
  <c r="DY1117" i="13"/>
  <c r="T1117" i="13"/>
  <c r="N1117" i="13"/>
  <c r="EA1116" i="13"/>
  <c r="DZ1116" i="13"/>
  <c r="DY1116" i="13"/>
  <c r="T1116" i="13"/>
  <c r="N1116" i="13"/>
  <c r="EA1115" i="13"/>
  <c r="DZ1115" i="13"/>
  <c r="DY1115" i="13"/>
  <c r="T1115" i="13"/>
  <c r="N1115" i="13"/>
  <c r="EA1114" i="13"/>
  <c r="DZ1114" i="13"/>
  <c r="DY1114" i="13"/>
  <c r="T1114" i="13"/>
  <c r="N1114" i="13"/>
  <c r="EA1113" i="13"/>
  <c r="DZ1113" i="13"/>
  <c r="DY1113" i="13"/>
  <c r="T1113" i="13"/>
  <c r="N1113" i="13"/>
  <c r="EA1112" i="13"/>
  <c r="DZ1112" i="13"/>
  <c r="DY1112" i="13"/>
  <c r="T1112" i="13"/>
  <c r="N1112" i="13"/>
  <c r="EA1111" i="13"/>
  <c r="DZ1111" i="13"/>
  <c r="DY1111" i="13"/>
  <c r="T1111" i="13"/>
  <c r="N1111" i="13"/>
  <c r="EA1110" i="13"/>
  <c r="DZ1110" i="13"/>
  <c r="DY1110" i="13"/>
  <c r="T1110" i="13"/>
  <c r="N1110" i="13"/>
  <c r="EA1109" i="13"/>
  <c r="DZ1109" i="13"/>
  <c r="DY1109" i="13"/>
  <c r="T1109" i="13"/>
  <c r="N1109" i="13"/>
  <c r="EA1108" i="13"/>
  <c r="DZ1108" i="13"/>
  <c r="DY1108" i="13"/>
  <c r="T1108" i="13"/>
  <c r="N1108" i="13"/>
  <c r="EA1107" i="13"/>
  <c r="DZ1107" i="13"/>
  <c r="DY1107" i="13"/>
  <c r="T1107" i="13"/>
  <c r="N1107" i="13"/>
  <c r="EA1106" i="13"/>
  <c r="DZ1106" i="13"/>
  <c r="DY1106" i="13"/>
  <c r="T1106" i="13"/>
  <c r="N1106" i="13"/>
  <c r="EA1105" i="13"/>
  <c r="DZ1105" i="13"/>
  <c r="DY1105" i="13"/>
  <c r="T1105" i="13"/>
  <c r="N1105" i="13"/>
  <c r="EA1104" i="13"/>
  <c r="DZ1104" i="13"/>
  <c r="DY1104" i="13"/>
  <c r="T1104" i="13"/>
  <c r="N1104" i="13"/>
  <c r="EA1103" i="13"/>
  <c r="DZ1103" i="13"/>
  <c r="DY1103" i="13"/>
  <c r="T1103" i="13"/>
  <c r="N1103" i="13"/>
  <c r="EA1102" i="13"/>
  <c r="DZ1102" i="13"/>
  <c r="DY1102" i="13"/>
  <c r="T1102" i="13"/>
  <c r="N1102" i="13"/>
  <c r="EA1101" i="13"/>
  <c r="DZ1101" i="13"/>
  <c r="DY1101" i="13"/>
  <c r="T1101" i="13"/>
  <c r="N1101" i="13"/>
  <c r="EA1100" i="13"/>
  <c r="DZ1100" i="13"/>
  <c r="DY1100" i="13"/>
  <c r="T1100" i="13"/>
  <c r="N1100" i="13"/>
  <c r="EA1099" i="13"/>
  <c r="DZ1099" i="13"/>
  <c r="DY1099" i="13"/>
  <c r="T1099" i="13"/>
  <c r="N1099" i="13"/>
  <c r="EA1098" i="13"/>
  <c r="DZ1098" i="13"/>
  <c r="DY1098" i="13"/>
  <c r="T1098" i="13"/>
  <c r="N1098" i="13"/>
  <c r="EA1097" i="13"/>
  <c r="DZ1097" i="13"/>
  <c r="DY1097" i="13"/>
  <c r="T1097" i="13"/>
  <c r="N1097" i="13"/>
  <c r="EA1096" i="13"/>
  <c r="DZ1096" i="13"/>
  <c r="DY1096" i="13"/>
  <c r="T1096" i="13"/>
  <c r="N1096" i="13"/>
  <c r="EA1095" i="13"/>
  <c r="DZ1095" i="13"/>
  <c r="DY1095" i="13"/>
  <c r="T1095" i="13"/>
  <c r="N1095" i="13"/>
  <c r="EA1094" i="13"/>
  <c r="DZ1094" i="13"/>
  <c r="DY1094" i="13"/>
  <c r="T1094" i="13"/>
  <c r="N1094" i="13"/>
  <c r="EA1093" i="13"/>
  <c r="DZ1093" i="13"/>
  <c r="DY1093" i="13"/>
  <c r="T1093" i="13"/>
  <c r="N1093" i="13"/>
  <c r="EA1092" i="13"/>
  <c r="DZ1092" i="13"/>
  <c r="DY1092" i="13"/>
  <c r="T1092" i="13"/>
  <c r="N1092" i="13"/>
  <c r="EA1091" i="13"/>
  <c r="DZ1091" i="13"/>
  <c r="DY1091" i="13"/>
  <c r="T1091" i="13"/>
  <c r="N1091" i="13"/>
  <c r="EA1090" i="13"/>
  <c r="DZ1090" i="13"/>
  <c r="DY1090" i="13"/>
  <c r="T1090" i="13"/>
  <c r="N1090" i="13"/>
  <c r="EA1089" i="13"/>
  <c r="DZ1089" i="13"/>
  <c r="DY1089" i="13"/>
  <c r="T1089" i="13"/>
  <c r="N1089" i="13"/>
  <c r="EA1088" i="13"/>
  <c r="DZ1088" i="13"/>
  <c r="DY1088" i="13"/>
  <c r="T1088" i="13"/>
  <c r="N1088" i="13"/>
  <c r="EA1087" i="13"/>
  <c r="DZ1087" i="13"/>
  <c r="DY1087" i="13"/>
  <c r="T1087" i="13"/>
  <c r="N1087" i="13"/>
  <c r="EA1086" i="13"/>
  <c r="DZ1086" i="13"/>
  <c r="DY1086" i="13"/>
  <c r="T1086" i="13"/>
  <c r="N1086" i="13"/>
  <c r="EA1085" i="13"/>
  <c r="DZ1085" i="13"/>
  <c r="DY1085" i="13"/>
  <c r="T1085" i="13"/>
  <c r="N1085" i="13"/>
  <c r="EA1084" i="13"/>
  <c r="DZ1084" i="13"/>
  <c r="DY1084" i="13"/>
  <c r="T1084" i="13"/>
  <c r="N1084" i="13"/>
  <c r="EA1083" i="13"/>
  <c r="DZ1083" i="13"/>
  <c r="DY1083" i="13"/>
  <c r="T1083" i="13"/>
  <c r="N1083" i="13"/>
  <c r="EA1082" i="13"/>
  <c r="DZ1082" i="13"/>
  <c r="DY1082" i="13"/>
  <c r="T1082" i="13"/>
  <c r="N1082" i="13"/>
  <c r="EA1081" i="13"/>
  <c r="DZ1081" i="13"/>
  <c r="DY1081" i="13"/>
  <c r="T1081" i="13"/>
  <c r="N1081" i="13"/>
  <c r="EA1080" i="13"/>
  <c r="DZ1080" i="13"/>
  <c r="DY1080" i="13"/>
  <c r="T1080" i="13"/>
  <c r="N1080" i="13"/>
  <c r="EA1079" i="13"/>
  <c r="DZ1079" i="13"/>
  <c r="DY1079" i="13"/>
  <c r="T1079" i="13"/>
  <c r="N1079" i="13"/>
  <c r="EA1078" i="13"/>
  <c r="DZ1078" i="13"/>
  <c r="DY1078" i="13"/>
  <c r="T1078" i="13"/>
  <c r="N1078" i="13"/>
  <c r="EA1077" i="13"/>
  <c r="DZ1077" i="13"/>
  <c r="DY1077" i="13"/>
  <c r="T1077" i="13"/>
  <c r="N1077" i="13"/>
  <c r="EA1076" i="13"/>
  <c r="DZ1076" i="13"/>
  <c r="DY1076" i="13"/>
  <c r="T1076" i="13"/>
  <c r="N1076" i="13"/>
  <c r="EA1075" i="13"/>
  <c r="DZ1075" i="13"/>
  <c r="DY1075" i="13"/>
  <c r="T1075" i="13"/>
  <c r="N1075" i="13"/>
  <c r="EA1074" i="13"/>
  <c r="DZ1074" i="13"/>
  <c r="DY1074" i="13"/>
  <c r="T1074" i="13"/>
  <c r="N1074" i="13"/>
  <c r="EA1073" i="13"/>
  <c r="DZ1073" i="13"/>
  <c r="DY1073" i="13"/>
  <c r="T1073" i="13"/>
  <c r="N1073" i="13"/>
  <c r="EA1072" i="13"/>
  <c r="DZ1072" i="13"/>
  <c r="DY1072" i="13"/>
  <c r="T1072" i="13"/>
  <c r="N1072" i="13"/>
  <c r="EA1071" i="13"/>
  <c r="DZ1071" i="13"/>
  <c r="DY1071" i="13"/>
  <c r="T1071" i="13"/>
  <c r="N1071" i="13"/>
  <c r="EA1070" i="13"/>
  <c r="DZ1070" i="13"/>
  <c r="DY1070" i="13"/>
  <c r="T1070" i="13"/>
  <c r="N1070" i="13"/>
  <c r="EA1069" i="13"/>
  <c r="DZ1069" i="13"/>
  <c r="DY1069" i="13"/>
  <c r="T1069" i="13"/>
  <c r="N1069" i="13"/>
  <c r="EA1068" i="13"/>
  <c r="DZ1068" i="13"/>
  <c r="DY1068" i="13"/>
  <c r="T1068" i="13"/>
  <c r="N1068" i="13"/>
  <c r="EA1067" i="13"/>
  <c r="DZ1067" i="13"/>
  <c r="DY1067" i="13"/>
  <c r="T1067" i="13"/>
  <c r="N1067" i="13"/>
  <c r="EA1066" i="13"/>
  <c r="DZ1066" i="13"/>
  <c r="DY1066" i="13"/>
  <c r="T1066" i="13"/>
  <c r="N1066" i="13"/>
  <c r="EA1065" i="13"/>
  <c r="DZ1065" i="13"/>
  <c r="DY1065" i="13"/>
  <c r="T1065" i="13"/>
  <c r="N1065" i="13"/>
  <c r="EA1064" i="13"/>
  <c r="DZ1064" i="13"/>
  <c r="DY1064" i="13"/>
  <c r="T1064" i="13"/>
  <c r="N1064" i="13"/>
  <c r="EA1063" i="13"/>
  <c r="DZ1063" i="13"/>
  <c r="DY1063" i="13"/>
  <c r="T1063" i="13"/>
  <c r="N1063" i="13"/>
  <c r="EA1062" i="13"/>
  <c r="DZ1062" i="13"/>
  <c r="DY1062" i="13"/>
  <c r="T1062" i="13"/>
  <c r="N1062" i="13"/>
  <c r="EA1061" i="13"/>
  <c r="DZ1061" i="13"/>
  <c r="DY1061" i="13"/>
  <c r="T1061" i="13"/>
  <c r="N1061" i="13"/>
  <c r="EA1060" i="13"/>
  <c r="DZ1060" i="13"/>
  <c r="DY1060" i="13"/>
  <c r="T1060" i="13"/>
  <c r="N1060" i="13"/>
  <c r="EA1059" i="13"/>
  <c r="DZ1059" i="13"/>
  <c r="DY1059" i="13"/>
  <c r="T1059" i="13"/>
  <c r="N1059" i="13"/>
  <c r="EA1058" i="13"/>
  <c r="DZ1058" i="13"/>
  <c r="DY1058" i="13"/>
  <c r="T1058" i="13"/>
  <c r="N1058" i="13"/>
  <c r="EA1057" i="13"/>
  <c r="DZ1057" i="13"/>
  <c r="DY1057" i="13"/>
  <c r="T1057" i="13"/>
  <c r="N1057" i="13"/>
  <c r="EA1056" i="13"/>
  <c r="DZ1056" i="13"/>
  <c r="DY1056" i="13"/>
  <c r="T1056" i="13"/>
  <c r="N1056" i="13"/>
  <c r="EA1055" i="13"/>
  <c r="DZ1055" i="13"/>
  <c r="DY1055" i="13"/>
  <c r="T1055" i="13"/>
  <c r="N1055" i="13"/>
  <c r="EA1054" i="13"/>
  <c r="DZ1054" i="13"/>
  <c r="DY1054" i="13"/>
  <c r="T1054" i="13"/>
  <c r="N1054" i="13"/>
  <c r="EA1053" i="13"/>
  <c r="DZ1053" i="13"/>
  <c r="DY1053" i="13"/>
  <c r="T1053" i="13"/>
  <c r="N1053" i="13"/>
  <c r="EA1052" i="13"/>
  <c r="DZ1052" i="13"/>
  <c r="DY1052" i="13"/>
  <c r="T1052" i="13"/>
  <c r="N1052" i="13"/>
  <c r="EA1051" i="13"/>
  <c r="DZ1051" i="13"/>
  <c r="DY1051" i="13"/>
  <c r="T1051" i="13"/>
  <c r="N1051" i="13"/>
  <c r="EA1050" i="13"/>
  <c r="DZ1050" i="13"/>
  <c r="DY1050" i="13"/>
  <c r="T1050" i="13"/>
  <c r="N1050" i="13"/>
  <c r="EA1049" i="13"/>
  <c r="DZ1049" i="13"/>
  <c r="DY1049" i="13"/>
  <c r="T1049" i="13"/>
  <c r="N1049" i="13"/>
  <c r="EA1048" i="13"/>
  <c r="DZ1048" i="13"/>
  <c r="DY1048" i="13"/>
  <c r="T1048" i="13"/>
  <c r="N1048" i="13"/>
  <c r="EA1047" i="13"/>
  <c r="DZ1047" i="13"/>
  <c r="DY1047" i="13"/>
  <c r="T1047" i="13"/>
  <c r="N1047" i="13"/>
  <c r="EA1046" i="13"/>
  <c r="DZ1046" i="13"/>
  <c r="DY1046" i="13"/>
  <c r="T1046" i="13"/>
  <c r="N1046" i="13"/>
  <c r="EA1045" i="13"/>
  <c r="DZ1045" i="13"/>
  <c r="DY1045" i="13"/>
  <c r="T1045" i="13"/>
  <c r="N1045" i="13"/>
  <c r="EA1044" i="13"/>
  <c r="DZ1044" i="13"/>
  <c r="DY1044" i="13"/>
  <c r="T1044" i="13"/>
  <c r="N1044" i="13"/>
  <c r="EA1043" i="13"/>
  <c r="DZ1043" i="13"/>
  <c r="DY1043" i="13"/>
  <c r="T1043" i="13"/>
  <c r="N1043" i="13"/>
  <c r="EA1042" i="13"/>
  <c r="DZ1042" i="13"/>
  <c r="DY1042" i="13"/>
  <c r="T1042" i="13"/>
  <c r="N1042" i="13"/>
  <c r="EA1041" i="13"/>
  <c r="DZ1041" i="13"/>
  <c r="DY1041" i="13"/>
  <c r="T1041" i="13"/>
  <c r="N1041" i="13"/>
  <c r="EA1040" i="13"/>
  <c r="DZ1040" i="13"/>
  <c r="DY1040" i="13"/>
  <c r="T1040" i="13"/>
  <c r="N1040" i="13"/>
  <c r="EA1039" i="13"/>
  <c r="DZ1039" i="13"/>
  <c r="DY1039" i="13"/>
  <c r="T1039" i="13"/>
  <c r="N1039" i="13"/>
  <c r="EA1038" i="13"/>
  <c r="DZ1038" i="13"/>
  <c r="DY1038" i="13"/>
  <c r="T1038" i="13"/>
  <c r="N1038" i="13"/>
  <c r="EA1037" i="13"/>
  <c r="DZ1037" i="13"/>
  <c r="DY1037" i="13"/>
  <c r="T1037" i="13"/>
  <c r="N1037" i="13"/>
  <c r="EA1036" i="13"/>
  <c r="DZ1036" i="13"/>
  <c r="DY1036" i="13"/>
  <c r="T1036" i="13"/>
  <c r="N1036" i="13"/>
  <c r="EA1035" i="13"/>
  <c r="DZ1035" i="13"/>
  <c r="DY1035" i="13"/>
  <c r="T1035" i="13"/>
  <c r="N1035" i="13"/>
  <c r="EA1034" i="13"/>
  <c r="DZ1034" i="13"/>
  <c r="DY1034" i="13"/>
  <c r="T1034" i="13"/>
  <c r="N1034" i="13"/>
  <c r="EA1033" i="13"/>
  <c r="DZ1033" i="13"/>
  <c r="DY1033" i="13"/>
  <c r="T1033" i="13"/>
  <c r="N1033" i="13"/>
  <c r="EA1032" i="13"/>
  <c r="DZ1032" i="13"/>
  <c r="DY1032" i="13"/>
  <c r="T1032" i="13"/>
  <c r="N1032" i="13"/>
  <c r="EA1031" i="13"/>
  <c r="DZ1031" i="13"/>
  <c r="DY1031" i="13"/>
  <c r="T1031" i="13"/>
  <c r="N1031" i="13"/>
  <c r="EA1030" i="13"/>
  <c r="DZ1030" i="13"/>
  <c r="DY1030" i="13"/>
  <c r="T1030" i="13"/>
  <c r="N1030" i="13"/>
  <c r="EA1029" i="13"/>
  <c r="DZ1029" i="13"/>
  <c r="DY1029" i="13"/>
  <c r="T1029" i="13"/>
  <c r="N1029" i="13"/>
  <c r="EA1028" i="13"/>
  <c r="DZ1028" i="13"/>
  <c r="DY1028" i="13"/>
  <c r="T1028" i="13"/>
  <c r="N1028" i="13"/>
  <c r="EA1027" i="13"/>
  <c r="DZ1027" i="13"/>
  <c r="DY1027" i="13"/>
  <c r="T1027" i="13"/>
  <c r="N1027" i="13"/>
  <c r="EA1026" i="13"/>
  <c r="DZ1026" i="13"/>
  <c r="DY1026" i="13"/>
  <c r="T1026" i="13"/>
  <c r="N1026" i="13"/>
  <c r="EA1025" i="13"/>
  <c r="DZ1025" i="13"/>
  <c r="DY1025" i="13"/>
  <c r="T1025" i="13"/>
  <c r="N1025" i="13"/>
  <c r="EA1024" i="13"/>
  <c r="DZ1024" i="13"/>
  <c r="DY1024" i="13"/>
  <c r="T1024" i="13"/>
  <c r="N1024" i="13"/>
  <c r="EA1023" i="13"/>
  <c r="DZ1023" i="13"/>
  <c r="DY1023" i="13"/>
  <c r="T1023" i="13"/>
  <c r="N1023" i="13"/>
  <c r="EA1022" i="13"/>
  <c r="DZ1022" i="13"/>
  <c r="DY1022" i="13"/>
  <c r="T1022" i="13"/>
  <c r="N1022" i="13"/>
  <c r="EA1021" i="13"/>
  <c r="DZ1021" i="13"/>
  <c r="DY1021" i="13"/>
  <c r="T1021" i="13"/>
  <c r="N1021" i="13"/>
  <c r="EA1020" i="13"/>
  <c r="DZ1020" i="13"/>
  <c r="DY1020" i="13"/>
  <c r="T1020" i="13"/>
  <c r="N1020" i="13"/>
  <c r="EA1019" i="13"/>
  <c r="DZ1019" i="13"/>
  <c r="DY1019" i="13"/>
  <c r="T1019" i="13"/>
  <c r="N1019" i="13"/>
  <c r="EA1018" i="13"/>
  <c r="DZ1018" i="13"/>
  <c r="DY1018" i="13"/>
  <c r="T1018" i="13"/>
  <c r="N1018" i="13"/>
  <c r="EA1017" i="13"/>
  <c r="DZ1017" i="13"/>
  <c r="DY1017" i="13"/>
  <c r="T1017" i="13"/>
  <c r="N1017" i="13"/>
  <c r="EA1016" i="13"/>
  <c r="DZ1016" i="13"/>
  <c r="DY1016" i="13"/>
  <c r="T1016" i="13"/>
  <c r="N1016" i="13"/>
  <c r="EA1015" i="13"/>
  <c r="DZ1015" i="13"/>
  <c r="DY1015" i="13"/>
  <c r="T1015" i="13"/>
  <c r="N1015" i="13"/>
  <c r="EA1014" i="13"/>
  <c r="DZ1014" i="13"/>
  <c r="DY1014" i="13"/>
  <c r="T1014" i="13"/>
  <c r="N1014" i="13"/>
  <c r="EA1013" i="13"/>
  <c r="DZ1013" i="13"/>
  <c r="DY1013" i="13"/>
  <c r="T1013" i="13"/>
  <c r="N1013" i="13"/>
  <c r="EA1012" i="13"/>
  <c r="DZ1012" i="13"/>
  <c r="DY1012" i="13"/>
  <c r="T1012" i="13"/>
  <c r="N1012" i="13"/>
  <c r="EA1011" i="13"/>
  <c r="DZ1011" i="13"/>
  <c r="DY1011" i="13"/>
  <c r="T1011" i="13"/>
  <c r="N1011" i="13"/>
  <c r="EA1010" i="13"/>
  <c r="DZ1010" i="13"/>
  <c r="DY1010" i="13"/>
  <c r="T1010" i="13"/>
  <c r="N1010" i="13"/>
  <c r="EA1009" i="13"/>
  <c r="DZ1009" i="13"/>
  <c r="DY1009" i="13"/>
  <c r="T1009" i="13"/>
  <c r="N1009" i="13"/>
  <c r="EA1008" i="13"/>
  <c r="DZ1008" i="13"/>
  <c r="DY1008" i="13"/>
  <c r="T1008" i="13"/>
  <c r="N1008" i="13"/>
  <c r="EA1007" i="13"/>
  <c r="DZ1007" i="13"/>
  <c r="DY1007" i="13"/>
  <c r="T1007" i="13"/>
  <c r="N1007" i="13"/>
  <c r="EA1006" i="13"/>
  <c r="DZ1006" i="13"/>
  <c r="DY1006" i="13"/>
  <c r="T1006" i="13"/>
  <c r="N1006" i="13"/>
  <c r="EA1005" i="13"/>
  <c r="DZ1005" i="13"/>
  <c r="DY1005" i="13"/>
  <c r="T1005" i="13"/>
  <c r="N1005" i="13"/>
  <c r="EA1004" i="13"/>
  <c r="DZ1004" i="13"/>
  <c r="DY1004" i="13"/>
  <c r="T1004" i="13"/>
  <c r="N1004" i="13"/>
  <c r="EA1003" i="13"/>
  <c r="DZ1003" i="13"/>
  <c r="DY1003" i="13"/>
  <c r="T1003" i="13"/>
  <c r="N1003" i="13"/>
  <c r="EA1002" i="13"/>
  <c r="DZ1002" i="13"/>
  <c r="DY1002" i="13"/>
  <c r="T1002" i="13"/>
  <c r="N1002" i="13"/>
  <c r="EA1001" i="13"/>
  <c r="DZ1001" i="13"/>
  <c r="DY1001" i="13"/>
  <c r="T1001" i="13"/>
  <c r="N1001" i="13"/>
  <c r="EA1000" i="13"/>
  <c r="DZ1000" i="13"/>
  <c r="DY1000" i="13"/>
  <c r="T1000" i="13"/>
  <c r="N1000" i="13"/>
  <c r="EA999" i="13"/>
  <c r="DZ999" i="13"/>
  <c r="DY999" i="13"/>
  <c r="T999" i="13"/>
  <c r="N999" i="13"/>
  <c r="EA998" i="13"/>
  <c r="DZ998" i="13"/>
  <c r="DY998" i="13"/>
  <c r="T998" i="13"/>
  <c r="N998" i="13"/>
  <c r="EA997" i="13"/>
  <c r="DZ997" i="13"/>
  <c r="DY997" i="13"/>
  <c r="T997" i="13"/>
  <c r="N997" i="13"/>
  <c r="EA996" i="13"/>
  <c r="DZ996" i="13"/>
  <c r="DY996" i="13"/>
  <c r="T996" i="13"/>
  <c r="N996" i="13"/>
  <c r="EA995" i="13"/>
  <c r="DZ995" i="13"/>
  <c r="DY995" i="13"/>
  <c r="T995" i="13"/>
  <c r="N995" i="13"/>
  <c r="EA994" i="13"/>
  <c r="DZ994" i="13"/>
  <c r="DY994" i="13"/>
  <c r="T994" i="13"/>
  <c r="N994" i="13"/>
  <c r="EA993" i="13"/>
  <c r="DZ993" i="13"/>
  <c r="DY993" i="13"/>
  <c r="T993" i="13"/>
  <c r="N993" i="13"/>
  <c r="EA992" i="13"/>
  <c r="DZ992" i="13"/>
  <c r="DY992" i="13"/>
  <c r="T992" i="13"/>
  <c r="N992" i="13"/>
  <c r="EA991" i="13"/>
  <c r="DZ991" i="13"/>
  <c r="DY991" i="13"/>
  <c r="T991" i="13"/>
  <c r="N991" i="13"/>
  <c r="EA990" i="13"/>
  <c r="DZ990" i="13"/>
  <c r="DY990" i="13"/>
  <c r="T990" i="13"/>
  <c r="N990" i="13"/>
  <c r="EA989" i="13"/>
  <c r="DZ989" i="13"/>
  <c r="DY989" i="13"/>
  <c r="T989" i="13"/>
  <c r="N989" i="13"/>
  <c r="EA988" i="13"/>
  <c r="DZ988" i="13"/>
  <c r="DY988" i="13"/>
  <c r="T988" i="13"/>
  <c r="N988" i="13"/>
  <c r="EA987" i="13"/>
  <c r="DZ987" i="13"/>
  <c r="DY987" i="13"/>
  <c r="T987" i="13"/>
  <c r="N987" i="13"/>
  <c r="EA986" i="13"/>
  <c r="DZ986" i="13"/>
  <c r="DY986" i="13"/>
  <c r="T986" i="13"/>
  <c r="N986" i="13"/>
  <c r="EA985" i="13"/>
  <c r="DZ985" i="13"/>
  <c r="DY985" i="13"/>
  <c r="T985" i="13"/>
  <c r="N985" i="13"/>
  <c r="EA984" i="13"/>
  <c r="DZ984" i="13"/>
  <c r="DY984" i="13"/>
  <c r="T984" i="13"/>
  <c r="N984" i="13"/>
  <c r="EA983" i="13"/>
  <c r="DZ983" i="13"/>
  <c r="DY983" i="13"/>
  <c r="T983" i="13"/>
  <c r="N983" i="13"/>
  <c r="EA982" i="13"/>
  <c r="DZ982" i="13"/>
  <c r="DY982" i="13"/>
  <c r="T982" i="13"/>
  <c r="N982" i="13"/>
  <c r="EA981" i="13"/>
  <c r="DZ981" i="13"/>
  <c r="DY981" i="13"/>
  <c r="T981" i="13"/>
  <c r="N981" i="13"/>
  <c r="EA980" i="13"/>
  <c r="DZ980" i="13"/>
  <c r="DY980" i="13"/>
  <c r="T980" i="13"/>
  <c r="N980" i="13"/>
  <c r="EA979" i="13"/>
  <c r="DZ979" i="13"/>
  <c r="DY979" i="13"/>
  <c r="T979" i="13"/>
  <c r="N979" i="13"/>
  <c r="EA978" i="13"/>
  <c r="DZ978" i="13"/>
  <c r="DY978" i="13"/>
  <c r="T978" i="13"/>
  <c r="N978" i="13"/>
  <c r="EA977" i="13"/>
  <c r="DZ977" i="13"/>
  <c r="DY977" i="13"/>
  <c r="T977" i="13"/>
  <c r="N977" i="13"/>
  <c r="EA976" i="13"/>
  <c r="DZ976" i="13"/>
  <c r="DY976" i="13"/>
  <c r="T976" i="13"/>
  <c r="N976" i="13"/>
  <c r="EA975" i="13"/>
  <c r="DZ975" i="13"/>
  <c r="DY975" i="13"/>
  <c r="T975" i="13"/>
  <c r="N975" i="13"/>
  <c r="EA974" i="13"/>
  <c r="DZ974" i="13"/>
  <c r="DY974" i="13"/>
  <c r="T974" i="13"/>
  <c r="N974" i="13"/>
  <c r="EA973" i="13"/>
  <c r="DZ973" i="13"/>
  <c r="DY973" i="13"/>
  <c r="T973" i="13"/>
  <c r="N973" i="13"/>
  <c r="EA972" i="13"/>
  <c r="DZ972" i="13"/>
  <c r="DY972" i="13"/>
  <c r="T972" i="13"/>
  <c r="N972" i="13"/>
  <c r="EA971" i="13"/>
  <c r="DZ971" i="13"/>
  <c r="DY971" i="13"/>
  <c r="T971" i="13"/>
  <c r="N971" i="13"/>
  <c r="EA970" i="13"/>
  <c r="DZ970" i="13"/>
  <c r="DY970" i="13"/>
  <c r="T970" i="13"/>
  <c r="N970" i="13"/>
  <c r="EA969" i="13"/>
  <c r="DZ969" i="13"/>
  <c r="DY969" i="13"/>
  <c r="T969" i="13"/>
  <c r="N969" i="13"/>
  <c r="EA968" i="13"/>
  <c r="DZ968" i="13"/>
  <c r="DY968" i="13"/>
  <c r="T968" i="13"/>
  <c r="N968" i="13"/>
  <c r="EA967" i="13"/>
  <c r="DZ967" i="13"/>
  <c r="DY967" i="13"/>
  <c r="T967" i="13"/>
  <c r="N967" i="13"/>
  <c r="EA966" i="13"/>
  <c r="DZ966" i="13"/>
  <c r="DY966" i="13"/>
  <c r="T966" i="13"/>
  <c r="N966" i="13"/>
  <c r="EA965" i="13"/>
  <c r="DZ965" i="13"/>
  <c r="DY965" i="13"/>
  <c r="T965" i="13"/>
  <c r="N965" i="13"/>
  <c r="EA964" i="13"/>
  <c r="DZ964" i="13"/>
  <c r="DY964" i="13"/>
  <c r="T964" i="13"/>
  <c r="N964" i="13"/>
  <c r="EA963" i="13"/>
  <c r="DZ963" i="13"/>
  <c r="DY963" i="13"/>
  <c r="T963" i="13"/>
  <c r="N963" i="13"/>
  <c r="EA962" i="13"/>
  <c r="DZ962" i="13"/>
  <c r="DY962" i="13"/>
  <c r="T962" i="13"/>
  <c r="N962" i="13"/>
  <c r="EA961" i="13"/>
  <c r="DZ961" i="13"/>
  <c r="DY961" i="13"/>
  <c r="T961" i="13"/>
  <c r="N961" i="13"/>
  <c r="EA960" i="13"/>
  <c r="DZ960" i="13"/>
  <c r="DY960" i="13"/>
  <c r="T960" i="13"/>
  <c r="N960" i="13"/>
  <c r="EA959" i="13"/>
  <c r="DZ959" i="13"/>
  <c r="DY959" i="13"/>
  <c r="T959" i="13"/>
  <c r="N959" i="13"/>
  <c r="EA958" i="13"/>
  <c r="DZ958" i="13"/>
  <c r="DY958" i="13"/>
  <c r="T958" i="13"/>
  <c r="N958" i="13"/>
  <c r="EA957" i="13"/>
  <c r="DZ957" i="13"/>
  <c r="DY957" i="13"/>
  <c r="T957" i="13"/>
  <c r="N957" i="13"/>
  <c r="EA956" i="13"/>
  <c r="DZ956" i="13"/>
  <c r="DY956" i="13"/>
  <c r="T956" i="13"/>
  <c r="N956" i="13"/>
  <c r="EA955" i="13"/>
  <c r="DZ955" i="13"/>
  <c r="DY955" i="13"/>
  <c r="T955" i="13"/>
  <c r="N955" i="13"/>
  <c r="EA954" i="13"/>
  <c r="DZ954" i="13"/>
  <c r="DY954" i="13"/>
  <c r="T954" i="13"/>
  <c r="N954" i="13"/>
  <c r="EA953" i="13"/>
  <c r="DZ953" i="13"/>
  <c r="DY953" i="13"/>
  <c r="T953" i="13"/>
  <c r="N953" i="13"/>
  <c r="EA952" i="13"/>
  <c r="DZ952" i="13"/>
  <c r="DY952" i="13"/>
  <c r="T952" i="13"/>
  <c r="N952" i="13"/>
  <c r="EA951" i="13"/>
  <c r="DZ951" i="13"/>
  <c r="DY951" i="13"/>
  <c r="T951" i="13"/>
  <c r="N951" i="13"/>
  <c r="EA950" i="13"/>
  <c r="DZ950" i="13"/>
  <c r="DY950" i="13"/>
  <c r="T950" i="13"/>
  <c r="N950" i="13"/>
  <c r="EA949" i="13"/>
  <c r="DZ949" i="13"/>
  <c r="DY949" i="13"/>
  <c r="T949" i="13"/>
  <c r="N949" i="13"/>
  <c r="EA948" i="13"/>
  <c r="DZ948" i="13"/>
  <c r="DY948" i="13"/>
  <c r="T948" i="13"/>
  <c r="N948" i="13"/>
  <c r="EA947" i="13"/>
  <c r="DZ947" i="13"/>
  <c r="DY947" i="13"/>
  <c r="T947" i="13"/>
  <c r="N947" i="13"/>
  <c r="EA946" i="13"/>
  <c r="DZ946" i="13"/>
  <c r="DY946" i="13"/>
  <c r="T946" i="13"/>
  <c r="N946" i="13"/>
  <c r="EA945" i="13"/>
  <c r="DZ945" i="13"/>
  <c r="DY945" i="13"/>
  <c r="T945" i="13"/>
  <c r="N945" i="13"/>
  <c r="EA944" i="13"/>
  <c r="DZ944" i="13"/>
  <c r="DY944" i="13"/>
  <c r="T944" i="13"/>
  <c r="N944" i="13"/>
  <c r="EA943" i="13"/>
  <c r="DZ943" i="13"/>
  <c r="DY943" i="13"/>
  <c r="T943" i="13"/>
  <c r="N943" i="13"/>
  <c r="EA942" i="13"/>
  <c r="DZ942" i="13"/>
  <c r="DY942" i="13"/>
  <c r="T942" i="13"/>
  <c r="N942" i="13"/>
  <c r="EA941" i="13"/>
  <c r="DZ941" i="13"/>
  <c r="DY941" i="13"/>
  <c r="T941" i="13"/>
  <c r="N941" i="13"/>
  <c r="EA940" i="13"/>
  <c r="DZ940" i="13"/>
  <c r="DY940" i="13"/>
  <c r="T940" i="13"/>
  <c r="N940" i="13"/>
  <c r="EA939" i="13"/>
  <c r="DZ939" i="13"/>
  <c r="DY939" i="13"/>
  <c r="T939" i="13"/>
  <c r="N939" i="13"/>
  <c r="EA938" i="13"/>
  <c r="DZ938" i="13"/>
  <c r="DY938" i="13"/>
  <c r="T938" i="13"/>
  <c r="N938" i="13"/>
  <c r="EA937" i="13"/>
  <c r="DZ937" i="13"/>
  <c r="DY937" i="13"/>
  <c r="T937" i="13"/>
  <c r="N937" i="13"/>
  <c r="EA936" i="13"/>
  <c r="DZ936" i="13"/>
  <c r="DY936" i="13"/>
  <c r="T936" i="13"/>
  <c r="N936" i="13"/>
  <c r="EA935" i="13"/>
  <c r="DZ935" i="13"/>
  <c r="DY935" i="13"/>
  <c r="T935" i="13"/>
  <c r="N935" i="13"/>
  <c r="EA934" i="13"/>
  <c r="DZ934" i="13"/>
  <c r="DY934" i="13"/>
  <c r="T934" i="13"/>
  <c r="N934" i="13"/>
  <c r="EA933" i="13"/>
  <c r="DZ933" i="13"/>
  <c r="DY933" i="13"/>
  <c r="T933" i="13"/>
  <c r="N933" i="13"/>
  <c r="EA932" i="13"/>
  <c r="DZ932" i="13"/>
  <c r="DY932" i="13"/>
  <c r="T932" i="13"/>
  <c r="N932" i="13"/>
  <c r="EA931" i="13"/>
  <c r="DZ931" i="13"/>
  <c r="DY931" i="13"/>
  <c r="T931" i="13"/>
  <c r="N931" i="13"/>
  <c r="EA930" i="13"/>
  <c r="DZ930" i="13"/>
  <c r="DY930" i="13"/>
  <c r="T930" i="13"/>
  <c r="N930" i="13"/>
  <c r="EA929" i="13"/>
  <c r="DZ929" i="13"/>
  <c r="DY929" i="13"/>
  <c r="T929" i="13"/>
  <c r="N929" i="13"/>
  <c r="EA928" i="13"/>
  <c r="DZ928" i="13"/>
  <c r="DY928" i="13"/>
  <c r="T928" i="13"/>
  <c r="N928" i="13"/>
  <c r="EA927" i="13"/>
  <c r="DZ927" i="13"/>
  <c r="DY927" i="13"/>
  <c r="T927" i="13"/>
  <c r="N927" i="13"/>
  <c r="EA926" i="13"/>
  <c r="DZ926" i="13"/>
  <c r="DY926" i="13"/>
  <c r="T926" i="13"/>
  <c r="N926" i="13"/>
  <c r="EA925" i="13"/>
  <c r="DZ925" i="13"/>
  <c r="DY925" i="13"/>
  <c r="T925" i="13"/>
  <c r="N925" i="13"/>
  <c r="EA924" i="13"/>
  <c r="DZ924" i="13"/>
  <c r="DY924" i="13"/>
  <c r="T924" i="13"/>
  <c r="N924" i="13"/>
  <c r="EA923" i="13"/>
  <c r="DZ923" i="13"/>
  <c r="DY923" i="13"/>
  <c r="T923" i="13"/>
  <c r="N923" i="13"/>
  <c r="EA922" i="13"/>
  <c r="DZ922" i="13"/>
  <c r="DY922" i="13"/>
  <c r="T922" i="13"/>
  <c r="N922" i="13"/>
  <c r="EA921" i="13"/>
  <c r="DZ921" i="13"/>
  <c r="DY921" i="13"/>
  <c r="T921" i="13"/>
  <c r="N921" i="13"/>
  <c r="EA920" i="13"/>
  <c r="DZ920" i="13"/>
  <c r="DY920" i="13"/>
  <c r="T920" i="13"/>
  <c r="N920" i="13"/>
  <c r="EA919" i="13"/>
  <c r="DZ919" i="13"/>
  <c r="DY919" i="13"/>
  <c r="T919" i="13"/>
  <c r="N919" i="13"/>
  <c r="EA918" i="13"/>
  <c r="DZ918" i="13"/>
  <c r="DY918" i="13"/>
  <c r="T918" i="13"/>
  <c r="N918" i="13"/>
  <c r="EA917" i="13"/>
  <c r="DZ917" i="13"/>
  <c r="DY917" i="13"/>
  <c r="T917" i="13"/>
  <c r="N917" i="13"/>
  <c r="EA916" i="13"/>
  <c r="DZ916" i="13"/>
  <c r="DY916" i="13"/>
  <c r="T916" i="13"/>
  <c r="N916" i="13"/>
  <c r="EA915" i="13"/>
  <c r="DZ915" i="13"/>
  <c r="DY915" i="13"/>
  <c r="T915" i="13"/>
  <c r="N915" i="13"/>
  <c r="EA914" i="13"/>
  <c r="DZ914" i="13"/>
  <c r="DY914" i="13"/>
  <c r="T914" i="13"/>
  <c r="N914" i="13"/>
  <c r="EA913" i="13"/>
  <c r="DZ913" i="13"/>
  <c r="DY913" i="13"/>
  <c r="T913" i="13"/>
  <c r="N913" i="13"/>
  <c r="EA912" i="13"/>
  <c r="DZ912" i="13"/>
  <c r="DY912" i="13"/>
  <c r="T912" i="13"/>
  <c r="N912" i="13"/>
  <c r="EA911" i="13"/>
  <c r="DZ911" i="13"/>
  <c r="DY911" i="13"/>
  <c r="T911" i="13"/>
  <c r="N911" i="13"/>
  <c r="EA910" i="13"/>
  <c r="DZ910" i="13"/>
  <c r="DY910" i="13"/>
  <c r="T910" i="13"/>
  <c r="N910" i="13"/>
  <c r="EA909" i="13"/>
  <c r="DZ909" i="13"/>
  <c r="DY909" i="13"/>
  <c r="T909" i="13"/>
  <c r="N909" i="13"/>
  <c r="EA908" i="13"/>
  <c r="DZ908" i="13"/>
  <c r="DY908" i="13"/>
  <c r="T908" i="13"/>
  <c r="N908" i="13"/>
  <c r="EA907" i="13"/>
  <c r="DZ907" i="13"/>
  <c r="DY907" i="13"/>
  <c r="T907" i="13"/>
  <c r="N907" i="13"/>
  <c r="EA906" i="13"/>
  <c r="DZ906" i="13"/>
  <c r="DY906" i="13"/>
  <c r="T906" i="13"/>
  <c r="N906" i="13"/>
  <c r="EA905" i="13"/>
  <c r="DZ905" i="13"/>
  <c r="DY905" i="13"/>
  <c r="T905" i="13"/>
  <c r="N905" i="13"/>
  <c r="EA904" i="13"/>
  <c r="DZ904" i="13"/>
  <c r="DY904" i="13"/>
  <c r="T904" i="13"/>
  <c r="N904" i="13"/>
  <c r="EA903" i="13"/>
  <c r="DZ903" i="13"/>
  <c r="DY903" i="13"/>
  <c r="T903" i="13"/>
  <c r="N903" i="13"/>
  <c r="EA902" i="13"/>
  <c r="DZ902" i="13"/>
  <c r="DY902" i="13"/>
  <c r="T902" i="13"/>
  <c r="N902" i="13"/>
  <c r="EA901" i="13"/>
  <c r="DZ901" i="13"/>
  <c r="DY901" i="13"/>
  <c r="T901" i="13"/>
  <c r="N901" i="13"/>
  <c r="EA900" i="13"/>
  <c r="DZ900" i="13"/>
  <c r="DY900" i="13"/>
  <c r="T900" i="13"/>
  <c r="N900" i="13"/>
  <c r="EA899" i="13"/>
  <c r="DZ899" i="13"/>
  <c r="DY899" i="13"/>
  <c r="T899" i="13"/>
  <c r="N899" i="13"/>
  <c r="EA898" i="13"/>
  <c r="DZ898" i="13"/>
  <c r="DY898" i="13"/>
  <c r="T898" i="13"/>
  <c r="N898" i="13"/>
  <c r="EA897" i="13"/>
  <c r="DZ897" i="13"/>
  <c r="DY897" i="13"/>
  <c r="T897" i="13"/>
  <c r="N897" i="13"/>
  <c r="EA896" i="13"/>
  <c r="DZ896" i="13"/>
  <c r="DY896" i="13"/>
  <c r="T896" i="13"/>
  <c r="N896" i="13"/>
  <c r="EA895" i="13"/>
  <c r="DZ895" i="13"/>
  <c r="DY895" i="13"/>
  <c r="T895" i="13"/>
  <c r="N895" i="13"/>
  <c r="EA894" i="13"/>
  <c r="DZ894" i="13"/>
  <c r="DY894" i="13"/>
  <c r="T894" i="13"/>
  <c r="N894" i="13"/>
  <c r="EA893" i="13"/>
  <c r="DZ893" i="13"/>
  <c r="DY893" i="13"/>
  <c r="T893" i="13"/>
  <c r="N893" i="13"/>
  <c r="EA892" i="13"/>
  <c r="DZ892" i="13"/>
  <c r="DY892" i="13"/>
  <c r="T892" i="13"/>
  <c r="N892" i="13"/>
  <c r="EA891" i="13"/>
  <c r="DZ891" i="13"/>
  <c r="DY891" i="13"/>
  <c r="T891" i="13"/>
  <c r="N891" i="13"/>
  <c r="EA890" i="13"/>
  <c r="DZ890" i="13"/>
  <c r="DY890" i="13"/>
  <c r="T890" i="13"/>
  <c r="N890" i="13"/>
  <c r="EA889" i="13"/>
  <c r="DZ889" i="13"/>
  <c r="DY889" i="13"/>
  <c r="T889" i="13"/>
  <c r="N889" i="13"/>
  <c r="EA888" i="13"/>
  <c r="DZ888" i="13"/>
  <c r="DY888" i="13"/>
  <c r="T888" i="13"/>
  <c r="N888" i="13"/>
  <c r="EA887" i="13"/>
  <c r="DZ887" i="13"/>
  <c r="DY887" i="13"/>
  <c r="T887" i="13"/>
  <c r="N887" i="13"/>
  <c r="EA886" i="13"/>
  <c r="DZ886" i="13"/>
  <c r="DY886" i="13"/>
  <c r="T886" i="13"/>
  <c r="N886" i="13"/>
  <c r="EA885" i="13"/>
  <c r="DZ885" i="13"/>
  <c r="DY885" i="13"/>
  <c r="T885" i="13"/>
  <c r="N885" i="13"/>
  <c r="EA884" i="13"/>
  <c r="DZ884" i="13"/>
  <c r="DY884" i="13"/>
  <c r="T884" i="13"/>
  <c r="N884" i="13"/>
  <c r="EA883" i="13"/>
  <c r="DZ883" i="13"/>
  <c r="DY883" i="13"/>
  <c r="T883" i="13"/>
  <c r="N883" i="13"/>
  <c r="EA882" i="13"/>
  <c r="DZ882" i="13"/>
  <c r="DY882" i="13"/>
  <c r="T882" i="13"/>
  <c r="N882" i="13"/>
  <c r="EA881" i="13"/>
  <c r="DZ881" i="13"/>
  <c r="DY881" i="13"/>
  <c r="T881" i="13"/>
  <c r="N881" i="13"/>
  <c r="EA880" i="13"/>
  <c r="DZ880" i="13"/>
  <c r="DY880" i="13"/>
  <c r="T880" i="13"/>
  <c r="N880" i="13"/>
  <c r="EA879" i="13"/>
  <c r="DZ879" i="13"/>
  <c r="DY879" i="13"/>
  <c r="T879" i="13"/>
  <c r="N879" i="13"/>
  <c r="EA878" i="13"/>
  <c r="DZ878" i="13"/>
  <c r="DY878" i="13"/>
  <c r="T878" i="13"/>
  <c r="N878" i="13"/>
  <c r="EA877" i="13"/>
  <c r="DZ877" i="13"/>
  <c r="DY877" i="13"/>
  <c r="T877" i="13"/>
  <c r="N877" i="13"/>
  <c r="EA876" i="13"/>
  <c r="DZ876" i="13"/>
  <c r="DY876" i="13"/>
  <c r="T876" i="13"/>
  <c r="N876" i="13"/>
  <c r="EA875" i="13"/>
  <c r="DZ875" i="13"/>
  <c r="DY875" i="13"/>
  <c r="T875" i="13"/>
  <c r="N875" i="13"/>
  <c r="EA874" i="13"/>
  <c r="DZ874" i="13"/>
  <c r="DY874" i="13"/>
  <c r="T874" i="13"/>
  <c r="N874" i="13"/>
  <c r="EA873" i="13"/>
  <c r="DZ873" i="13"/>
  <c r="DY873" i="13"/>
  <c r="T873" i="13"/>
  <c r="N873" i="13"/>
  <c r="EA872" i="13"/>
  <c r="DZ872" i="13"/>
  <c r="DY872" i="13"/>
  <c r="T872" i="13"/>
  <c r="N872" i="13"/>
  <c r="EA871" i="13"/>
  <c r="DZ871" i="13"/>
  <c r="DY871" i="13"/>
  <c r="T871" i="13"/>
  <c r="N871" i="13"/>
  <c r="EA870" i="13"/>
  <c r="DZ870" i="13"/>
  <c r="DY870" i="13"/>
  <c r="T870" i="13"/>
  <c r="N870" i="13"/>
  <c r="EA869" i="13"/>
  <c r="DZ869" i="13"/>
  <c r="DY869" i="13"/>
  <c r="T869" i="13"/>
  <c r="N869" i="13"/>
  <c r="EA868" i="13"/>
  <c r="DZ868" i="13"/>
  <c r="DY868" i="13"/>
  <c r="T868" i="13"/>
  <c r="N868" i="13"/>
  <c r="EA867" i="13"/>
  <c r="DZ867" i="13"/>
  <c r="DY867" i="13"/>
  <c r="T867" i="13"/>
  <c r="N867" i="13"/>
  <c r="EA866" i="13"/>
  <c r="DZ866" i="13"/>
  <c r="DY866" i="13"/>
  <c r="T866" i="13"/>
  <c r="N866" i="13"/>
  <c r="EA865" i="13"/>
  <c r="DZ865" i="13"/>
  <c r="DY865" i="13"/>
  <c r="T865" i="13"/>
  <c r="N865" i="13"/>
  <c r="EA864" i="13"/>
  <c r="DZ864" i="13"/>
  <c r="DY864" i="13"/>
  <c r="T864" i="13"/>
  <c r="N864" i="13"/>
  <c r="EA863" i="13"/>
  <c r="DZ863" i="13"/>
  <c r="DY863" i="13"/>
  <c r="T863" i="13"/>
  <c r="N863" i="13"/>
  <c r="EA862" i="13"/>
  <c r="DZ862" i="13"/>
  <c r="DY862" i="13"/>
  <c r="T862" i="13"/>
  <c r="N862" i="13"/>
  <c r="EA861" i="13"/>
  <c r="DZ861" i="13"/>
  <c r="DY861" i="13"/>
  <c r="T861" i="13"/>
  <c r="N861" i="13"/>
  <c r="EA860" i="13"/>
  <c r="DZ860" i="13"/>
  <c r="DY860" i="13"/>
  <c r="T860" i="13"/>
  <c r="N860" i="13"/>
  <c r="EA859" i="13"/>
  <c r="DZ859" i="13"/>
  <c r="DY859" i="13"/>
  <c r="T859" i="13"/>
  <c r="N859" i="13"/>
  <c r="EA858" i="13"/>
  <c r="DZ858" i="13"/>
  <c r="DY858" i="13"/>
  <c r="T858" i="13"/>
  <c r="N858" i="13"/>
  <c r="EA857" i="13"/>
  <c r="DZ857" i="13"/>
  <c r="DY857" i="13"/>
  <c r="T857" i="13"/>
  <c r="N857" i="13"/>
  <c r="EA856" i="13"/>
  <c r="DZ856" i="13"/>
  <c r="DY856" i="13"/>
  <c r="T856" i="13"/>
  <c r="N856" i="13"/>
  <c r="EA855" i="13"/>
  <c r="DZ855" i="13"/>
  <c r="DY855" i="13"/>
  <c r="T855" i="13"/>
  <c r="N855" i="13"/>
  <c r="EA854" i="13"/>
  <c r="DZ854" i="13"/>
  <c r="DY854" i="13"/>
  <c r="T854" i="13"/>
  <c r="N854" i="13"/>
  <c r="EA853" i="13"/>
  <c r="DZ853" i="13"/>
  <c r="DY853" i="13"/>
  <c r="T853" i="13"/>
  <c r="N853" i="13"/>
  <c r="EA852" i="13"/>
  <c r="DZ852" i="13"/>
  <c r="DY852" i="13"/>
  <c r="T852" i="13"/>
  <c r="N852" i="13"/>
  <c r="EA851" i="13"/>
  <c r="DZ851" i="13"/>
  <c r="DY851" i="13"/>
  <c r="T851" i="13"/>
  <c r="N851" i="13"/>
  <c r="EA850" i="13"/>
  <c r="DZ850" i="13"/>
  <c r="DY850" i="13"/>
  <c r="T850" i="13"/>
  <c r="N850" i="13"/>
  <c r="EA849" i="13"/>
  <c r="DZ849" i="13"/>
  <c r="DY849" i="13"/>
  <c r="T849" i="13"/>
  <c r="N849" i="13"/>
  <c r="EA848" i="13"/>
  <c r="DZ848" i="13"/>
  <c r="DY848" i="13"/>
  <c r="T848" i="13"/>
  <c r="N848" i="13"/>
  <c r="EA847" i="13"/>
  <c r="DZ847" i="13"/>
  <c r="DY847" i="13"/>
  <c r="T847" i="13"/>
  <c r="N847" i="13"/>
  <c r="EA846" i="13"/>
  <c r="DZ846" i="13"/>
  <c r="DY846" i="13"/>
  <c r="T846" i="13"/>
  <c r="N846" i="13"/>
  <c r="EA845" i="13"/>
  <c r="DZ845" i="13"/>
  <c r="DY845" i="13"/>
  <c r="T845" i="13"/>
  <c r="N845" i="13"/>
  <c r="EA844" i="13"/>
  <c r="DZ844" i="13"/>
  <c r="DY844" i="13"/>
  <c r="T844" i="13"/>
  <c r="N844" i="13"/>
  <c r="EA843" i="13"/>
  <c r="DZ843" i="13"/>
  <c r="DY843" i="13"/>
  <c r="T843" i="13"/>
  <c r="N843" i="13"/>
  <c r="EA842" i="13"/>
  <c r="DZ842" i="13"/>
  <c r="DY842" i="13"/>
  <c r="T842" i="13"/>
  <c r="N842" i="13"/>
  <c r="EA841" i="13"/>
  <c r="DZ841" i="13"/>
  <c r="DY841" i="13"/>
  <c r="T841" i="13"/>
  <c r="N841" i="13"/>
  <c r="EA840" i="13"/>
  <c r="DZ840" i="13"/>
  <c r="DY840" i="13"/>
  <c r="T840" i="13"/>
  <c r="N840" i="13"/>
  <c r="EA839" i="13"/>
  <c r="DZ839" i="13"/>
  <c r="DY839" i="13"/>
  <c r="T839" i="13"/>
  <c r="N839" i="13"/>
  <c r="EA838" i="13"/>
  <c r="DZ838" i="13"/>
  <c r="DY838" i="13"/>
  <c r="T838" i="13"/>
  <c r="N838" i="13"/>
  <c r="EA837" i="13"/>
  <c r="DZ837" i="13"/>
  <c r="DY837" i="13"/>
  <c r="T837" i="13"/>
  <c r="N837" i="13"/>
  <c r="EA836" i="13"/>
  <c r="DZ836" i="13"/>
  <c r="DY836" i="13"/>
  <c r="T836" i="13"/>
  <c r="N836" i="13"/>
  <c r="EA835" i="13"/>
  <c r="DZ835" i="13"/>
  <c r="DY835" i="13"/>
  <c r="T835" i="13"/>
  <c r="N835" i="13"/>
  <c r="EA834" i="13"/>
  <c r="DZ834" i="13"/>
  <c r="DY834" i="13"/>
  <c r="T834" i="13"/>
  <c r="N834" i="13"/>
  <c r="EA833" i="13"/>
  <c r="DZ833" i="13"/>
  <c r="DY833" i="13"/>
  <c r="T833" i="13"/>
  <c r="N833" i="13"/>
  <c r="EA832" i="13"/>
  <c r="DZ832" i="13"/>
  <c r="DY832" i="13"/>
  <c r="T832" i="13"/>
  <c r="N832" i="13"/>
  <c r="EA831" i="13"/>
  <c r="DZ831" i="13"/>
  <c r="DY831" i="13"/>
  <c r="T831" i="13"/>
  <c r="N831" i="13"/>
  <c r="EA830" i="13"/>
  <c r="DZ830" i="13"/>
  <c r="DY830" i="13"/>
  <c r="T830" i="13"/>
  <c r="N830" i="13"/>
  <c r="EA829" i="13"/>
  <c r="DZ829" i="13"/>
  <c r="DY829" i="13"/>
  <c r="T829" i="13"/>
  <c r="N829" i="13"/>
  <c r="EA828" i="13"/>
  <c r="DZ828" i="13"/>
  <c r="DY828" i="13"/>
  <c r="T828" i="13"/>
  <c r="N828" i="13"/>
  <c r="EA827" i="13"/>
  <c r="DZ827" i="13"/>
  <c r="DY827" i="13"/>
  <c r="T827" i="13"/>
  <c r="N827" i="13"/>
  <c r="EA826" i="13"/>
  <c r="DZ826" i="13"/>
  <c r="DY826" i="13"/>
  <c r="T826" i="13"/>
  <c r="N826" i="13"/>
  <c r="EA825" i="13"/>
  <c r="DZ825" i="13"/>
  <c r="DY825" i="13"/>
  <c r="T825" i="13"/>
  <c r="N825" i="13"/>
  <c r="EA824" i="13"/>
  <c r="DZ824" i="13"/>
  <c r="DY824" i="13"/>
  <c r="T824" i="13"/>
  <c r="N824" i="13"/>
  <c r="EA823" i="13"/>
  <c r="DZ823" i="13"/>
  <c r="DY823" i="13"/>
  <c r="T823" i="13"/>
  <c r="N823" i="13"/>
  <c r="EA822" i="13"/>
  <c r="DZ822" i="13"/>
  <c r="DY822" i="13"/>
  <c r="T822" i="13"/>
  <c r="N822" i="13"/>
  <c r="EA821" i="13"/>
  <c r="DZ821" i="13"/>
  <c r="DY821" i="13"/>
  <c r="T821" i="13"/>
  <c r="N821" i="13"/>
  <c r="EA820" i="13"/>
  <c r="DZ820" i="13"/>
  <c r="DY820" i="13"/>
  <c r="T820" i="13"/>
  <c r="N820" i="13"/>
  <c r="EA819" i="13"/>
  <c r="DZ819" i="13"/>
  <c r="DY819" i="13"/>
  <c r="T819" i="13"/>
  <c r="N819" i="13"/>
  <c r="EA818" i="13"/>
  <c r="DZ818" i="13"/>
  <c r="DY818" i="13"/>
  <c r="T818" i="13"/>
  <c r="N818" i="13"/>
  <c r="EA817" i="13"/>
  <c r="DZ817" i="13"/>
  <c r="DY817" i="13"/>
  <c r="T817" i="13"/>
  <c r="N817" i="13"/>
  <c r="EA816" i="13"/>
  <c r="DZ816" i="13"/>
  <c r="DY816" i="13"/>
  <c r="T816" i="13"/>
  <c r="N816" i="13"/>
  <c r="EA815" i="13"/>
  <c r="DZ815" i="13"/>
  <c r="DY815" i="13"/>
  <c r="T815" i="13"/>
  <c r="N815" i="13"/>
  <c r="EA814" i="13"/>
  <c r="DZ814" i="13"/>
  <c r="DY814" i="13"/>
  <c r="T814" i="13"/>
  <c r="N814" i="13"/>
  <c r="EA813" i="13"/>
  <c r="DZ813" i="13"/>
  <c r="DY813" i="13"/>
  <c r="T813" i="13"/>
  <c r="N813" i="13"/>
  <c r="EA812" i="13"/>
  <c r="DZ812" i="13"/>
  <c r="DY812" i="13"/>
  <c r="T812" i="13"/>
  <c r="N812" i="13"/>
  <c r="EA811" i="13"/>
  <c r="DZ811" i="13"/>
  <c r="DY811" i="13"/>
  <c r="T811" i="13"/>
  <c r="N811" i="13"/>
  <c r="EA810" i="13"/>
  <c r="DZ810" i="13"/>
  <c r="DY810" i="13"/>
  <c r="T810" i="13"/>
  <c r="N810" i="13"/>
  <c r="EA809" i="13"/>
  <c r="DZ809" i="13"/>
  <c r="DY809" i="13"/>
  <c r="T809" i="13"/>
  <c r="N809" i="13"/>
  <c r="EA808" i="13"/>
  <c r="DZ808" i="13"/>
  <c r="DY808" i="13"/>
  <c r="T808" i="13"/>
  <c r="N808" i="13"/>
  <c r="EA807" i="13"/>
  <c r="DZ807" i="13"/>
  <c r="DY807" i="13"/>
  <c r="T807" i="13"/>
  <c r="N807" i="13"/>
  <c r="EA806" i="13"/>
  <c r="DZ806" i="13"/>
  <c r="DY806" i="13"/>
  <c r="T806" i="13"/>
  <c r="N806" i="13"/>
  <c r="EA805" i="13"/>
  <c r="DZ805" i="13"/>
  <c r="DY805" i="13"/>
  <c r="T805" i="13"/>
  <c r="N805" i="13"/>
  <c r="EA804" i="13"/>
  <c r="DZ804" i="13"/>
  <c r="DY804" i="13"/>
  <c r="T804" i="13"/>
  <c r="N804" i="13"/>
  <c r="EA803" i="13"/>
  <c r="DZ803" i="13"/>
  <c r="DY803" i="13"/>
  <c r="T803" i="13"/>
  <c r="N803" i="13"/>
  <c r="EA802" i="13"/>
  <c r="DZ802" i="13"/>
  <c r="DY802" i="13"/>
  <c r="T802" i="13"/>
  <c r="N802" i="13"/>
  <c r="EA801" i="13"/>
  <c r="DZ801" i="13"/>
  <c r="DY801" i="13"/>
  <c r="T801" i="13"/>
  <c r="N801" i="13"/>
  <c r="EA800" i="13"/>
  <c r="DZ800" i="13"/>
  <c r="DY800" i="13"/>
  <c r="T800" i="13"/>
  <c r="N800" i="13"/>
  <c r="EA799" i="13"/>
  <c r="DZ799" i="13"/>
  <c r="DY799" i="13"/>
  <c r="T799" i="13"/>
  <c r="N799" i="13"/>
  <c r="EA798" i="13"/>
  <c r="DZ798" i="13"/>
  <c r="DY798" i="13"/>
  <c r="T798" i="13"/>
  <c r="N798" i="13"/>
  <c r="EA797" i="13"/>
  <c r="DZ797" i="13"/>
  <c r="DY797" i="13"/>
  <c r="T797" i="13"/>
  <c r="N797" i="13"/>
  <c r="EA796" i="13"/>
  <c r="DZ796" i="13"/>
  <c r="DY796" i="13"/>
  <c r="T796" i="13"/>
  <c r="N796" i="13"/>
  <c r="EA795" i="13"/>
  <c r="DZ795" i="13"/>
  <c r="DY795" i="13"/>
  <c r="T795" i="13"/>
  <c r="N795" i="13"/>
  <c r="EA794" i="13"/>
  <c r="DZ794" i="13"/>
  <c r="DY794" i="13"/>
  <c r="T794" i="13"/>
  <c r="N794" i="13"/>
  <c r="EA793" i="13"/>
  <c r="DZ793" i="13"/>
  <c r="DY793" i="13"/>
  <c r="T793" i="13"/>
  <c r="N793" i="13"/>
  <c r="EA792" i="13"/>
  <c r="DZ792" i="13"/>
  <c r="DY792" i="13"/>
  <c r="T792" i="13"/>
  <c r="N792" i="13"/>
  <c r="EA791" i="13"/>
  <c r="DZ791" i="13"/>
  <c r="DY791" i="13"/>
  <c r="T791" i="13"/>
  <c r="N791" i="13"/>
  <c r="EA790" i="13"/>
  <c r="DZ790" i="13"/>
  <c r="DY790" i="13"/>
  <c r="T790" i="13"/>
  <c r="N790" i="13"/>
  <c r="EA789" i="13"/>
  <c r="DZ789" i="13"/>
  <c r="DY789" i="13"/>
  <c r="T789" i="13"/>
  <c r="N789" i="13"/>
  <c r="EA788" i="13"/>
  <c r="DZ788" i="13"/>
  <c r="DY788" i="13"/>
  <c r="T788" i="13"/>
  <c r="N788" i="13"/>
  <c r="EA787" i="13"/>
  <c r="DZ787" i="13"/>
  <c r="DY787" i="13"/>
  <c r="T787" i="13"/>
  <c r="N787" i="13"/>
  <c r="EA786" i="13"/>
  <c r="DZ786" i="13"/>
  <c r="DY786" i="13"/>
  <c r="T786" i="13"/>
  <c r="N786" i="13"/>
  <c r="EA785" i="13"/>
  <c r="DZ785" i="13"/>
  <c r="DY785" i="13"/>
  <c r="T785" i="13"/>
  <c r="N785" i="13"/>
  <c r="EA784" i="13"/>
  <c r="DZ784" i="13"/>
  <c r="DY784" i="13"/>
  <c r="T784" i="13"/>
  <c r="N784" i="13"/>
  <c r="EA783" i="13"/>
  <c r="DZ783" i="13"/>
  <c r="DY783" i="13"/>
  <c r="T783" i="13"/>
  <c r="N783" i="13"/>
  <c r="EA782" i="13"/>
  <c r="DZ782" i="13"/>
  <c r="DY782" i="13"/>
  <c r="T782" i="13"/>
  <c r="N782" i="13"/>
  <c r="EA781" i="13"/>
  <c r="DZ781" i="13"/>
  <c r="DY781" i="13"/>
  <c r="T781" i="13"/>
  <c r="N781" i="13"/>
  <c r="EA780" i="13"/>
  <c r="DZ780" i="13"/>
  <c r="DY780" i="13"/>
  <c r="T780" i="13"/>
  <c r="N780" i="13"/>
  <c r="EA779" i="13"/>
  <c r="DZ779" i="13"/>
  <c r="DY779" i="13"/>
  <c r="T779" i="13"/>
  <c r="N779" i="13"/>
  <c r="EA778" i="13"/>
  <c r="DZ778" i="13"/>
  <c r="DY778" i="13"/>
  <c r="T778" i="13"/>
  <c r="N778" i="13"/>
  <c r="EA777" i="13"/>
  <c r="DZ777" i="13"/>
  <c r="DY777" i="13"/>
  <c r="T777" i="13"/>
  <c r="N777" i="13"/>
  <c r="EA776" i="13"/>
  <c r="DZ776" i="13"/>
  <c r="DY776" i="13"/>
  <c r="T776" i="13"/>
  <c r="N776" i="13"/>
  <c r="EA775" i="13"/>
  <c r="DZ775" i="13"/>
  <c r="DY775" i="13"/>
  <c r="T775" i="13"/>
  <c r="N775" i="13"/>
  <c r="EA774" i="13"/>
  <c r="DZ774" i="13"/>
  <c r="DY774" i="13"/>
  <c r="T774" i="13"/>
  <c r="N774" i="13"/>
  <c r="EA773" i="13"/>
  <c r="DZ773" i="13"/>
  <c r="DY773" i="13"/>
  <c r="T773" i="13"/>
  <c r="N773" i="13"/>
  <c r="EA772" i="13"/>
  <c r="DZ772" i="13"/>
  <c r="DY772" i="13"/>
  <c r="T772" i="13"/>
  <c r="N772" i="13"/>
  <c r="EA771" i="13"/>
  <c r="DZ771" i="13"/>
  <c r="DY771" i="13"/>
  <c r="T771" i="13"/>
  <c r="N771" i="13"/>
  <c r="EA770" i="13"/>
  <c r="DZ770" i="13"/>
  <c r="DY770" i="13"/>
  <c r="T770" i="13"/>
  <c r="N770" i="13"/>
  <c r="EA769" i="13"/>
  <c r="DZ769" i="13"/>
  <c r="DY769" i="13"/>
  <c r="T769" i="13"/>
  <c r="N769" i="13"/>
  <c r="EA768" i="13"/>
  <c r="DZ768" i="13"/>
  <c r="DY768" i="13"/>
  <c r="T768" i="13"/>
  <c r="N768" i="13"/>
  <c r="EA767" i="13"/>
  <c r="DZ767" i="13"/>
  <c r="DY767" i="13"/>
  <c r="T767" i="13"/>
  <c r="N767" i="13"/>
  <c r="EA766" i="13"/>
  <c r="DZ766" i="13"/>
  <c r="DY766" i="13"/>
  <c r="T766" i="13"/>
  <c r="N766" i="13"/>
  <c r="EA765" i="13"/>
  <c r="DZ765" i="13"/>
  <c r="DY765" i="13"/>
  <c r="T765" i="13"/>
  <c r="N765" i="13"/>
  <c r="EA764" i="13"/>
  <c r="DZ764" i="13"/>
  <c r="DY764" i="13"/>
  <c r="T764" i="13"/>
  <c r="N764" i="13"/>
  <c r="EA763" i="13"/>
  <c r="DZ763" i="13"/>
  <c r="DY763" i="13"/>
  <c r="T763" i="13"/>
  <c r="N763" i="13"/>
  <c r="EA762" i="13"/>
  <c r="DZ762" i="13"/>
  <c r="DY762" i="13"/>
  <c r="T762" i="13"/>
  <c r="N762" i="13"/>
  <c r="EA761" i="13"/>
  <c r="DZ761" i="13"/>
  <c r="DY761" i="13"/>
  <c r="T761" i="13"/>
  <c r="N761" i="13"/>
  <c r="EA760" i="13"/>
  <c r="DZ760" i="13"/>
  <c r="DY760" i="13"/>
  <c r="T760" i="13"/>
  <c r="N760" i="13"/>
  <c r="EA759" i="13"/>
  <c r="DZ759" i="13"/>
  <c r="DY759" i="13"/>
  <c r="T759" i="13"/>
  <c r="N759" i="13"/>
  <c r="EA758" i="13"/>
  <c r="DZ758" i="13"/>
  <c r="DY758" i="13"/>
  <c r="T758" i="13"/>
  <c r="N758" i="13"/>
  <c r="EA757" i="13"/>
  <c r="DZ757" i="13"/>
  <c r="DY757" i="13"/>
  <c r="T757" i="13"/>
  <c r="N757" i="13"/>
  <c r="EA756" i="13"/>
  <c r="DZ756" i="13"/>
  <c r="DY756" i="13"/>
  <c r="T756" i="13"/>
  <c r="N756" i="13"/>
  <c r="EA755" i="13"/>
  <c r="DZ755" i="13"/>
  <c r="DY755" i="13"/>
  <c r="T755" i="13"/>
  <c r="N755" i="13"/>
  <c r="EA754" i="13"/>
  <c r="DZ754" i="13"/>
  <c r="DY754" i="13"/>
  <c r="T754" i="13"/>
  <c r="N754" i="13"/>
  <c r="EA753" i="13"/>
  <c r="DZ753" i="13"/>
  <c r="DY753" i="13"/>
  <c r="T753" i="13"/>
  <c r="N753" i="13"/>
  <c r="EA752" i="13"/>
  <c r="DZ752" i="13"/>
  <c r="DY752" i="13"/>
  <c r="T752" i="13"/>
  <c r="N752" i="13"/>
  <c r="EA751" i="13"/>
  <c r="DZ751" i="13"/>
  <c r="DY751" i="13"/>
  <c r="T751" i="13"/>
  <c r="N751" i="13"/>
  <c r="EA750" i="13"/>
  <c r="DZ750" i="13"/>
  <c r="DY750" i="13"/>
  <c r="T750" i="13"/>
  <c r="N750" i="13"/>
  <c r="EA749" i="13"/>
  <c r="DZ749" i="13"/>
  <c r="DY749" i="13"/>
  <c r="T749" i="13"/>
  <c r="N749" i="13"/>
  <c r="EA748" i="13"/>
  <c r="DZ748" i="13"/>
  <c r="DY748" i="13"/>
  <c r="T748" i="13"/>
  <c r="N748" i="13"/>
  <c r="EA747" i="13"/>
  <c r="DZ747" i="13"/>
  <c r="DY747" i="13"/>
  <c r="T747" i="13"/>
  <c r="N747" i="13"/>
  <c r="EA746" i="13"/>
  <c r="DZ746" i="13"/>
  <c r="DY746" i="13"/>
  <c r="T746" i="13"/>
  <c r="N746" i="13"/>
  <c r="EA745" i="13"/>
  <c r="DZ745" i="13"/>
  <c r="DY745" i="13"/>
  <c r="T745" i="13"/>
  <c r="N745" i="13"/>
  <c r="EA744" i="13"/>
  <c r="DZ744" i="13"/>
  <c r="DY744" i="13"/>
  <c r="T744" i="13"/>
  <c r="N744" i="13"/>
  <c r="EA743" i="13"/>
  <c r="DZ743" i="13"/>
  <c r="DY743" i="13"/>
  <c r="T743" i="13"/>
  <c r="N743" i="13"/>
  <c r="EA742" i="13"/>
  <c r="DZ742" i="13"/>
  <c r="DY742" i="13"/>
  <c r="T742" i="13"/>
  <c r="N742" i="13"/>
  <c r="EA741" i="13"/>
  <c r="DZ741" i="13"/>
  <c r="DY741" i="13"/>
  <c r="T741" i="13"/>
  <c r="N741" i="13"/>
  <c r="EA740" i="13"/>
  <c r="DZ740" i="13"/>
  <c r="DY740" i="13"/>
  <c r="T740" i="13"/>
  <c r="N740" i="13"/>
  <c r="EA739" i="13"/>
  <c r="DZ739" i="13"/>
  <c r="DY739" i="13"/>
  <c r="T739" i="13"/>
  <c r="N739" i="13"/>
  <c r="EA738" i="13"/>
  <c r="DZ738" i="13"/>
  <c r="DY738" i="13"/>
  <c r="T738" i="13"/>
  <c r="N738" i="13"/>
  <c r="EA737" i="13"/>
  <c r="DZ737" i="13"/>
  <c r="DY737" i="13"/>
  <c r="T737" i="13"/>
  <c r="N737" i="13"/>
  <c r="EA736" i="13"/>
  <c r="DZ736" i="13"/>
  <c r="DY736" i="13"/>
  <c r="T736" i="13"/>
  <c r="N736" i="13"/>
  <c r="EA735" i="13"/>
  <c r="DZ735" i="13"/>
  <c r="DY735" i="13"/>
  <c r="T735" i="13"/>
  <c r="N735" i="13"/>
  <c r="EA734" i="13"/>
  <c r="DZ734" i="13"/>
  <c r="DY734" i="13"/>
  <c r="T734" i="13"/>
  <c r="N734" i="13"/>
  <c r="EA733" i="13"/>
  <c r="DZ733" i="13"/>
  <c r="DY733" i="13"/>
  <c r="T733" i="13"/>
  <c r="N733" i="13"/>
  <c r="EA732" i="13"/>
  <c r="DZ732" i="13"/>
  <c r="DY732" i="13"/>
  <c r="T732" i="13"/>
  <c r="N732" i="13"/>
  <c r="EA731" i="13"/>
  <c r="DZ731" i="13"/>
  <c r="DY731" i="13"/>
  <c r="T731" i="13"/>
  <c r="N731" i="13"/>
  <c r="EA730" i="13"/>
  <c r="DZ730" i="13"/>
  <c r="DY730" i="13"/>
  <c r="T730" i="13"/>
  <c r="N730" i="13"/>
  <c r="EA729" i="13"/>
  <c r="DZ729" i="13"/>
  <c r="DY729" i="13"/>
  <c r="T729" i="13"/>
  <c r="N729" i="13"/>
  <c r="EA728" i="13"/>
  <c r="DZ728" i="13"/>
  <c r="DY728" i="13"/>
  <c r="T728" i="13"/>
  <c r="N728" i="13"/>
  <c r="EA727" i="13"/>
  <c r="DZ727" i="13"/>
  <c r="DY727" i="13"/>
  <c r="T727" i="13"/>
  <c r="N727" i="13"/>
  <c r="EA726" i="13"/>
  <c r="DZ726" i="13"/>
  <c r="DY726" i="13"/>
  <c r="T726" i="13"/>
  <c r="N726" i="13"/>
  <c r="EA725" i="13"/>
  <c r="DZ725" i="13"/>
  <c r="DY725" i="13"/>
  <c r="T725" i="13"/>
  <c r="N725" i="13"/>
  <c r="EA724" i="13"/>
  <c r="DZ724" i="13"/>
  <c r="DY724" i="13"/>
  <c r="T724" i="13"/>
  <c r="N724" i="13"/>
  <c r="EA723" i="13"/>
  <c r="DZ723" i="13"/>
  <c r="DY723" i="13"/>
  <c r="T723" i="13"/>
  <c r="N723" i="13"/>
  <c r="EA722" i="13"/>
  <c r="DZ722" i="13"/>
  <c r="DY722" i="13"/>
  <c r="T722" i="13"/>
  <c r="N722" i="13"/>
  <c r="EA721" i="13"/>
  <c r="DZ721" i="13"/>
  <c r="DY721" i="13"/>
  <c r="T721" i="13"/>
  <c r="N721" i="13"/>
  <c r="EA720" i="13"/>
  <c r="DZ720" i="13"/>
  <c r="DY720" i="13"/>
  <c r="T720" i="13"/>
  <c r="N720" i="13"/>
  <c r="EA719" i="13"/>
  <c r="DZ719" i="13"/>
  <c r="DY719" i="13"/>
  <c r="T719" i="13"/>
  <c r="N719" i="13"/>
  <c r="EA718" i="13"/>
  <c r="DZ718" i="13"/>
  <c r="DY718" i="13"/>
  <c r="T718" i="13"/>
  <c r="N718" i="13"/>
  <c r="EA717" i="13"/>
  <c r="DZ717" i="13"/>
  <c r="DY717" i="13"/>
  <c r="T717" i="13"/>
  <c r="N717" i="13"/>
  <c r="EA716" i="13"/>
  <c r="DZ716" i="13"/>
  <c r="DY716" i="13"/>
  <c r="T716" i="13"/>
  <c r="N716" i="13"/>
  <c r="EA715" i="13"/>
  <c r="DZ715" i="13"/>
  <c r="DY715" i="13"/>
  <c r="T715" i="13"/>
  <c r="N715" i="13"/>
  <c r="EA714" i="13"/>
  <c r="DZ714" i="13"/>
  <c r="DY714" i="13"/>
  <c r="T714" i="13"/>
  <c r="N714" i="13"/>
  <c r="EA713" i="13"/>
  <c r="DZ713" i="13"/>
  <c r="DY713" i="13"/>
  <c r="T713" i="13"/>
  <c r="N713" i="13"/>
  <c r="EA712" i="13"/>
  <c r="DZ712" i="13"/>
  <c r="DY712" i="13"/>
  <c r="T712" i="13"/>
  <c r="N712" i="13"/>
  <c r="EA711" i="13"/>
  <c r="DZ711" i="13"/>
  <c r="DY711" i="13"/>
  <c r="T711" i="13"/>
  <c r="N711" i="13"/>
  <c r="EA710" i="13"/>
  <c r="DZ710" i="13"/>
  <c r="DY710" i="13"/>
  <c r="T710" i="13"/>
  <c r="N710" i="13"/>
  <c r="EA709" i="13"/>
  <c r="DZ709" i="13"/>
  <c r="DY709" i="13"/>
  <c r="T709" i="13"/>
  <c r="N709" i="13"/>
  <c r="EA708" i="13"/>
  <c r="DZ708" i="13"/>
  <c r="DY708" i="13"/>
  <c r="T708" i="13"/>
  <c r="N708" i="13"/>
  <c r="EA707" i="13"/>
  <c r="DZ707" i="13"/>
  <c r="DY707" i="13"/>
  <c r="T707" i="13"/>
  <c r="N707" i="13"/>
  <c r="EA706" i="13"/>
  <c r="DZ706" i="13"/>
  <c r="DY706" i="13"/>
  <c r="T706" i="13"/>
  <c r="N706" i="13"/>
  <c r="EA705" i="13"/>
  <c r="DZ705" i="13"/>
  <c r="DY705" i="13"/>
  <c r="T705" i="13"/>
  <c r="N705" i="13"/>
  <c r="EA704" i="13"/>
  <c r="DZ704" i="13"/>
  <c r="DY704" i="13"/>
  <c r="T704" i="13"/>
  <c r="N704" i="13"/>
  <c r="EA703" i="13"/>
  <c r="DZ703" i="13"/>
  <c r="DY703" i="13"/>
  <c r="T703" i="13"/>
  <c r="N703" i="13"/>
  <c r="EA702" i="13"/>
  <c r="DZ702" i="13"/>
  <c r="DY702" i="13"/>
  <c r="T702" i="13"/>
  <c r="N702" i="13"/>
  <c r="EA701" i="13"/>
  <c r="DZ701" i="13"/>
  <c r="DY701" i="13"/>
  <c r="T701" i="13"/>
  <c r="N701" i="13"/>
  <c r="EA700" i="13"/>
  <c r="DZ700" i="13"/>
  <c r="DY700" i="13"/>
  <c r="T700" i="13"/>
  <c r="N700" i="13"/>
  <c r="EA699" i="13"/>
  <c r="DZ699" i="13"/>
  <c r="DY699" i="13"/>
  <c r="T699" i="13"/>
  <c r="N699" i="13"/>
  <c r="EA698" i="13"/>
  <c r="DZ698" i="13"/>
  <c r="DY698" i="13"/>
  <c r="T698" i="13"/>
  <c r="N698" i="13"/>
  <c r="EA697" i="13"/>
  <c r="DZ697" i="13"/>
  <c r="DY697" i="13"/>
  <c r="T697" i="13"/>
  <c r="N697" i="13"/>
  <c r="EA696" i="13"/>
  <c r="DZ696" i="13"/>
  <c r="DY696" i="13"/>
  <c r="T696" i="13"/>
  <c r="N696" i="13"/>
  <c r="EA695" i="13"/>
  <c r="DZ695" i="13"/>
  <c r="DY695" i="13"/>
  <c r="T695" i="13"/>
  <c r="N695" i="13"/>
  <c r="EA694" i="13"/>
  <c r="DZ694" i="13"/>
  <c r="DY694" i="13"/>
  <c r="T694" i="13"/>
  <c r="N694" i="13"/>
  <c r="EA693" i="13"/>
  <c r="DZ693" i="13"/>
  <c r="DY693" i="13"/>
  <c r="T693" i="13"/>
  <c r="N693" i="13"/>
  <c r="EA692" i="13"/>
  <c r="DZ692" i="13"/>
  <c r="DY692" i="13"/>
  <c r="T692" i="13"/>
  <c r="N692" i="13"/>
  <c r="EA691" i="13"/>
  <c r="DZ691" i="13"/>
  <c r="DY691" i="13"/>
  <c r="T691" i="13"/>
  <c r="N691" i="13"/>
  <c r="EA690" i="13"/>
  <c r="DZ690" i="13"/>
  <c r="DY690" i="13"/>
  <c r="T690" i="13"/>
  <c r="N690" i="13"/>
  <c r="EA689" i="13"/>
  <c r="DZ689" i="13"/>
  <c r="DY689" i="13"/>
  <c r="T689" i="13"/>
  <c r="N689" i="13"/>
  <c r="EA688" i="13"/>
  <c r="DZ688" i="13"/>
  <c r="DY688" i="13"/>
  <c r="T688" i="13"/>
  <c r="N688" i="13"/>
  <c r="EA687" i="13"/>
  <c r="DZ687" i="13"/>
  <c r="DY687" i="13"/>
  <c r="T687" i="13"/>
  <c r="N687" i="13"/>
  <c r="EA686" i="13"/>
  <c r="DZ686" i="13"/>
  <c r="DY686" i="13"/>
  <c r="T686" i="13"/>
  <c r="N686" i="13"/>
  <c r="EA685" i="13"/>
  <c r="DZ685" i="13"/>
  <c r="DY685" i="13"/>
  <c r="T685" i="13"/>
  <c r="N685" i="13"/>
  <c r="EA684" i="13"/>
  <c r="DZ684" i="13"/>
  <c r="DY684" i="13"/>
  <c r="T684" i="13"/>
  <c r="N684" i="13"/>
  <c r="EA683" i="13"/>
  <c r="DZ683" i="13"/>
  <c r="DY683" i="13"/>
  <c r="T683" i="13"/>
  <c r="N683" i="13"/>
  <c r="EA682" i="13"/>
  <c r="DZ682" i="13"/>
  <c r="DY682" i="13"/>
  <c r="T682" i="13"/>
  <c r="N682" i="13"/>
  <c r="EA681" i="13"/>
  <c r="DZ681" i="13"/>
  <c r="DY681" i="13"/>
  <c r="T681" i="13"/>
  <c r="N681" i="13"/>
  <c r="EA680" i="13"/>
  <c r="DZ680" i="13"/>
  <c r="DY680" i="13"/>
  <c r="T680" i="13"/>
  <c r="N680" i="13"/>
  <c r="EA679" i="13"/>
  <c r="DZ679" i="13"/>
  <c r="DY679" i="13"/>
  <c r="T679" i="13"/>
  <c r="N679" i="13"/>
  <c r="EA678" i="13"/>
  <c r="DZ678" i="13"/>
  <c r="DY678" i="13"/>
  <c r="T678" i="13"/>
  <c r="N678" i="13"/>
  <c r="EA677" i="13"/>
  <c r="DZ677" i="13"/>
  <c r="DY677" i="13"/>
  <c r="T677" i="13"/>
  <c r="N677" i="13"/>
  <c r="EA676" i="13"/>
  <c r="DZ676" i="13"/>
  <c r="DY676" i="13"/>
  <c r="T676" i="13"/>
  <c r="N676" i="13"/>
  <c r="EA675" i="13"/>
  <c r="DZ675" i="13"/>
  <c r="DY675" i="13"/>
  <c r="T675" i="13"/>
  <c r="N675" i="13"/>
  <c r="EA674" i="13"/>
  <c r="DZ674" i="13"/>
  <c r="DY674" i="13"/>
  <c r="T674" i="13"/>
  <c r="N674" i="13"/>
  <c r="EA673" i="13"/>
  <c r="DZ673" i="13"/>
  <c r="DY673" i="13"/>
  <c r="T673" i="13"/>
  <c r="N673" i="13"/>
  <c r="EA672" i="13"/>
  <c r="DZ672" i="13"/>
  <c r="DY672" i="13"/>
  <c r="T672" i="13"/>
  <c r="N672" i="13"/>
  <c r="EA671" i="13"/>
  <c r="DZ671" i="13"/>
  <c r="DY671" i="13"/>
  <c r="T671" i="13"/>
  <c r="N671" i="13"/>
  <c r="EA670" i="13"/>
  <c r="DZ670" i="13"/>
  <c r="DY670" i="13"/>
  <c r="T670" i="13"/>
  <c r="N670" i="13"/>
  <c r="EA669" i="13"/>
  <c r="DZ669" i="13"/>
  <c r="DY669" i="13"/>
  <c r="T669" i="13"/>
  <c r="N669" i="13"/>
  <c r="EA668" i="13"/>
  <c r="DZ668" i="13"/>
  <c r="DY668" i="13"/>
  <c r="T668" i="13"/>
  <c r="N668" i="13"/>
  <c r="EA667" i="13"/>
  <c r="DZ667" i="13"/>
  <c r="DY667" i="13"/>
  <c r="T667" i="13"/>
  <c r="N667" i="13"/>
  <c r="EA666" i="13"/>
  <c r="DZ666" i="13"/>
  <c r="DY666" i="13"/>
  <c r="T666" i="13"/>
  <c r="N666" i="13"/>
  <c r="EA665" i="13"/>
  <c r="DZ665" i="13"/>
  <c r="DY665" i="13"/>
  <c r="T665" i="13"/>
  <c r="N665" i="13"/>
  <c r="EA664" i="13"/>
  <c r="DZ664" i="13"/>
  <c r="DY664" i="13"/>
  <c r="T664" i="13"/>
  <c r="N664" i="13"/>
  <c r="EA663" i="13"/>
  <c r="DZ663" i="13"/>
  <c r="DY663" i="13"/>
  <c r="T663" i="13"/>
  <c r="N663" i="13"/>
  <c r="EA662" i="13"/>
  <c r="DZ662" i="13"/>
  <c r="DY662" i="13"/>
  <c r="T662" i="13"/>
  <c r="N662" i="13"/>
  <c r="EA661" i="13"/>
  <c r="DZ661" i="13"/>
  <c r="DY661" i="13"/>
  <c r="T661" i="13"/>
  <c r="N661" i="13"/>
  <c r="EA660" i="13"/>
  <c r="DZ660" i="13"/>
  <c r="DY660" i="13"/>
  <c r="T660" i="13"/>
  <c r="N660" i="13"/>
  <c r="EA659" i="13"/>
  <c r="DZ659" i="13"/>
  <c r="DY659" i="13"/>
  <c r="T659" i="13"/>
  <c r="N659" i="13"/>
  <c r="EA658" i="13"/>
  <c r="DZ658" i="13"/>
  <c r="DY658" i="13"/>
  <c r="T658" i="13"/>
  <c r="N658" i="13"/>
  <c r="EA657" i="13"/>
  <c r="DZ657" i="13"/>
  <c r="DY657" i="13"/>
  <c r="T657" i="13"/>
  <c r="N657" i="13"/>
  <c r="EA656" i="13"/>
  <c r="DZ656" i="13"/>
  <c r="DY656" i="13"/>
  <c r="T656" i="13"/>
  <c r="N656" i="13"/>
  <c r="EA655" i="13"/>
  <c r="DZ655" i="13"/>
  <c r="DY655" i="13"/>
  <c r="T655" i="13"/>
  <c r="N655" i="13"/>
  <c r="EA654" i="13"/>
  <c r="DZ654" i="13"/>
  <c r="DY654" i="13"/>
  <c r="T654" i="13"/>
  <c r="N654" i="13"/>
  <c r="EA653" i="13"/>
  <c r="DZ653" i="13"/>
  <c r="DY653" i="13"/>
  <c r="T653" i="13"/>
  <c r="N653" i="13"/>
  <c r="EA652" i="13"/>
  <c r="DZ652" i="13"/>
  <c r="DY652" i="13"/>
  <c r="T652" i="13"/>
  <c r="N652" i="13"/>
  <c r="EA651" i="13"/>
  <c r="DZ651" i="13"/>
  <c r="DY651" i="13"/>
  <c r="T651" i="13"/>
  <c r="N651" i="13"/>
  <c r="EA650" i="13"/>
  <c r="DZ650" i="13"/>
  <c r="DY650" i="13"/>
  <c r="T650" i="13"/>
  <c r="N650" i="13"/>
  <c r="EA649" i="13"/>
  <c r="DZ649" i="13"/>
  <c r="DY649" i="13"/>
  <c r="T649" i="13"/>
  <c r="N649" i="13"/>
  <c r="EA648" i="13"/>
  <c r="DZ648" i="13"/>
  <c r="DY648" i="13"/>
  <c r="T648" i="13"/>
  <c r="N648" i="13"/>
  <c r="EA647" i="13"/>
  <c r="DZ647" i="13"/>
  <c r="DY647" i="13"/>
  <c r="T647" i="13"/>
  <c r="N647" i="13"/>
  <c r="EA646" i="13"/>
  <c r="DZ646" i="13"/>
  <c r="DY646" i="13"/>
  <c r="T646" i="13"/>
  <c r="N646" i="13"/>
  <c r="EA645" i="13"/>
  <c r="DZ645" i="13"/>
  <c r="DY645" i="13"/>
  <c r="T645" i="13"/>
  <c r="N645" i="13"/>
  <c r="EA644" i="13"/>
  <c r="DZ644" i="13"/>
  <c r="DY644" i="13"/>
  <c r="T644" i="13"/>
  <c r="N644" i="13"/>
  <c r="EA643" i="13"/>
  <c r="DZ643" i="13"/>
  <c r="DY643" i="13"/>
  <c r="T643" i="13"/>
  <c r="N643" i="13"/>
  <c r="EA642" i="13"/>
  <c r="DZ642" i="13"/>
  <c r="DY642" i="13"/>
  <c r="T642" i="13"/>
  <c r="N642" i="13"/>
  <c r="EA641" i="13"/>
  <c r="DZ641" i="13"/>
  <c r="DY641" i="13"/>
  <c r="T641" i="13"/>
  <c r="N641" i="13"/>
  <c r="EA640" i="13"/>
  <c r="DZ640" i="13"/>
  <c r="DY640" i="13"/>
  <c r="T640" i="13"/>
  <c r="N640" i="13"/>
  <c r="EA639" i="13"/>
  <c r="DZ639" i="13"/>
  <c r="DY639" i="13"/>
  <c r="T639" i="13"/>
  <c r="N639" i="13"/>
  <c r="EA638" i="13"/>
  <c r="DZ638" i="13"/>
  <c r="DY638" i="13"/>
  <c r="T638" i="13"/>
  <c r="N638" i="13"/>
  <c r="EA637" i="13"/>
  <c r="DZ637" i="13"/>
  <c r="DY637" i="13"/>
  <c r="T637" i="13"/>
  <c r="N637" i="13"/>
  <c r="EA636" i="13"/>
  <c r="DZ636" i="13"/>
  <c r="DY636" i="13"/>
  <c r="T636" i="13"/>
  <c r="N636" i="13"/>
  <c r="EA635" i="13"/>
  <c r="DZ635" i="13"/>
  <c r="DY635" i="13"/>
  <c r="T635" i="13"/>
  <c r="N635" i="13"/>
  <c r="EA634" i="13"/>
  <c r="DZ634" i="13"/>
  <c r="DY634" i="13"/>
  <c r="T634" i="13"/>
  <c r="N634" i="13"/>
  <c r="EA633" i="13"/>
  <c r="DZ633" i="13"/>
  <c r="DY633" i="13"/>
  <c r="T633" i="13"/>
  <c r="N633" i="13"/>
  <c r="EA632" i="13"/>
  <c r="DZ632" i="13"/>
  <c r="DY632" i="13"/>
  <c r="T632" i="13"/>
  <c r="N632" i="13"/>
  <c r="EA631" i="13"/>
  <c r="DZ631" i="13"/>
  <c r="DY631" i="13"/>
  <c r="T631" i="13"/>
  <c r="N631" i="13"/>
  <c r="EA630" i="13"/>
  <c r="DZ630" i="13"/>
  <c r="DY630" i="13"/>
  <c r="T630" i="13"/>
  <c r="N630" i="13"/>
  <c r="EA629" i="13"/>
  <c r="DZ629" i="13"/>
  <c r="DY629" i="13"/>
  <c r="T629" i="13"/>
  <c r="N629" i="13"/>
  <c r="EA628" i="13"/>
  <c r="DZ628" i="13"/>
  <c r="DY628" i="13"/>
  <c r="T628" i="13"/>
  <c r="N628" i="13"/>
  <c r="EA627" i="13"/>
  <c r="DZ627" i="13"/>
  <c r="DY627" i="13"/>
  <c r="T627" i="13"/>
  <c r="N627" i="13"/>
  <c r="EA626" i="13"/>
  <c r="DZ626" i="13"/>
  <c r="DY626" i="13"/>
  <c r="T626" i="13"/>
  <c r="N626" i="13"/>
  <c r="EA625" i="13"/>
  <c r="DZ625" i="13"/>
  <c r="DY625" i="13"/>
  <c r="T625" i="13"/>
  <c r="N625" i="13"/>
  <c r="EA624" i="13"/>
  <c r="DZ624" i="13"/>
  <c r="DY624" i="13"/>
  <c r="T624" i="13"/>
  <c r="N624" i="13"/>
  <c r="EA623" i="13"/>
  <c r="DZ623" i="13"/>
  <c r="DY623" i="13"/>
  <c r="T623" i="13"/>
  <c r="N623" i="13"/>
  <c r="EA622" i="13"/>
  <c r="DZ622" i="13"/>
  <c r="DY622" i="13"/>
  <c r="T622" i="13"/>
  <c r="N622" i="13"/>
  <c r="EA621" i="13"/>
  <c r="DZ621" i="13"/>
  <c r="DY621" i="13"/>
  <c r="T621" i="13"/>
  <c r="N621" i="13"/>
  <c r="EA620" i="13"/>
  <c r="DZ620" i="13"/>
  <c r="DY620" i="13"/>
  <c r="T620" i="13"/>
  <c r="N620" i="13"/>
  <c r="EA619" i="13"/>
  <c r="DZ619" i="13"/>
  <c r="DY619" i="13"/>
  <c r="T619" i="13"/>
  <c r="N619" i="13"/>
  <c r="EA618" i="13"/>
  <c r="DZ618" i="13"/>
  <c r="DY618" i="13"/>
  <c r="T618" i="13"/>
  <c r="N618" i="13"/>
  <c r="EA617" i="13"/>
  <c r="DZ617" i="13"/>
  <c r="DY617" i="13"/>
  <c r="T617" i="13"/>
  <c r="N617" i="13"/>
  <c r="EA616" i="13"/>
  <c r="DZ616" i="13"/>
  <c r="DY616" i="13"/>
  <c r="T616" i="13"/>
  <c r="N616" i="13"/>
  <c r="EA615" i="13"/>
  <c r="DZ615" i="13"/>
  <c r="DY615" i="13"/>
  <c r="T615" i="13"/>
  <c r="N615" i="13"/>
  <c r="EA614" i="13"/>
  <c r="DZ614" i="13"/>
  <c r="DY614" i="13"/>
  <c r="T614" i="13"/>
  <c r="N614" i="13"/>
  <c r="EA613" i="13"/>
  <c r="DZ613" i="13"/>
  <c r="DY613" i="13"/>
  <c r="T613" i="13"/>
  <c r="N613" i="13"/>
  <c r="EA612" i="13"/>
  <c r="DZ612" i="13"/>
  <c r="DY612" i="13"/>
  <c r="T612" i="13"/>
  <c r="N612" i="13"/>
  <c r="EA611" i="13"/>
  <c r="DZ611" i="13"/>
  <c r="DY611" i="13"/>
  <c r="T611" i="13"/>
  <c r="N611" i="13"/>
  <c r="EA610" i="13"/>
  <c r="DZ610" i="13"/>
  <c r="DY610" i="13"/>
  <c r="T610" i="13"/>
  <c r="N610" i="13"/>
  <c r="EA609" i="13"/>
  <c r="DZ609" i="13"/>
  <c r="DY609" i="13"/>
  <c r="T609" i="13"/>
  <c r="N609" i="13"/>
  <c r="EA608" i="13"/>
  <c r="DZ608" i="13"/>
  <c r="DY608" i="13"/>
  <c r="T608" i="13"/>
  <c r="N608" i="13"/>
  <c r="EA607" i="13"/>
  <c r="DZ607" i="13"/>
  <c r="DY607" i="13"/>
  <c r="T607" i="13"/>
  <c r="N607" i="13"/>
  <c r="EA606" i="13"/>
  <c r="DZ606" i="13"/>
  <c r="DY606" i="13"/>
  <c r="T606" i="13"/>
  <c r="N606" i="13"/>
  <c r="EA605" i="13"/>
  <c r="DZ605" i="13"/>
  <c r="DY605" i="13"/>
  <c r="T605" i="13"/>
  <c r="N605" i="13"/>
  <c r="EA604" i="13"/>
  <c r="DZ604" i="13"/>
  <c r="DY604" i="13"/>
  <c r="T604" i="13"/>
  <c r="N604" i="13"/>
  <c r="EA603" i="13"/>
  <c r="DZ603" i="13"/>
  <c r="DY603" i="13"/>
  <c r="T603" i="13"/>
  <c r="N603" i="13"/>
  <c r="EA602" i="13"/>
  <c r="DZ602" i="13"/>
  <c r="DY602" i="13"/>
  <c r="T602" i="13"/>
  <c r="N602" i="13"/>
  <c r="EA601" i="13"/>
  <c r="DZ601" i="13"/>
  <c r="DY601" i="13"/>
  <c r="T601" i="13"/>
  <c r="N601" i="13"/>
  <c r="EA600" i="13"/>
  <c r="DZ600" i="13"/>
  <c r="DY600" i="13"/>
  <c r="T600" i="13"/>
  <c r="N600" i="13"/>
  <c r="EA599" i="13"/>
  <c r="DZ599" i="13"/>
  <c r="DY599" i="13"/>
  <c r="T599" i="13"/>
  <c r="N599" i="13"/>
  <c r="EA598" i="13"/>
  <c r="DZ598" i="13"/>
  <c r="DY598" i="13"/>
  <c r="T598" i="13"/>
  <c r="N598" i="13"/>
  <c r="EA597" i="13"/>
  <c r="DZ597" i="13"/>
  <c r="DY597" i="13"/>
  <c r="T597" i="13"/>
  <c r="N597" i="13"/>
  <c r="EA596" i="13"/>
  <c r="DZ596" i="13"/>
  <c r="DY596" i="13"/>
  <c r="T596" i="13"/>
  <c r="N596" i="13"/>
  <c r="EA595" i="13"/>
  <c r="DZ595" i="13"/>
  <c r="DY595" i="13"/>
  <c r="T595" i="13"/>
  <c r="N595" i="13"/>
  <c r="EA594" i="13"/>
  <c r="DZ594" i="13"/>
  <c r="DY594" i="13"/>
  <c r="T594" i="13"/>
  <c r="N594" i="13"/>
  <c r="EA593" i="13"/>
  <c r="DZ593" i="13"/>
  <c r="DY593" i="13"/>
  <c r="T593" i="13"/>
  <c r="N593" i="13"/>
  <c r="EA592" i="13"/>
  <c r="DZ592" i="13"/>
  <c r="DY592" i="13"/>
  <c r="T592" i="13"/>
  <c r="N592" i="13"/>
  <c r="EA591" i="13"/>
  <c r="DZ591" i="13"/>
  <c r="DY591" i="13"/>
  <c r="T591" i="13"/>
  <c r="N591" i="13"/>
  <c r="EA590" i="13"/>
  <c r="DZ590" i="13"/>
  <c r="DY590" i="13"/>
  <c r="T590" i="13"/>
  <c r="N590" i="13"/>
  <c r="EA589" i="13"/>
  <c r="DZ589" i="13"/>
  <c r="DY589" i="13"/>
  <c r="T589" i="13"/>
  <c r="N589" i="13"/>
  <c r="EA588" i="13"/>
  <c r="DZ588" i="13"/>
  <c r="DY588" i="13"/>
  <c r="T588" i="13"/>
  <c r="N588" i="13"/>
  <c r="EA587" i="13"/>
  <c r="DZ587" i="13"/>
  <c r="DY587" i="13"/>
  <c r="T587" i="13"/>
  <c r="N587" i="13"/>
  <c r="EA586" i="13"/>
  <c r="DZ586" i="13"/>
  <c r="DY586" i="13"/>
  <c r="T586" i="13"/>
  <c r="N586" i="13"/>
  <c r="EA585" i="13"/>
  <c r="DZ585" i="13"/>
  <c r="DY585" i="13"/>
  <c r="T585" i="13"/>
  <c r="N585" i="13"/>
  <c r="EA584" i="13"/>
  <c r="DZ584" i="13"/>
  <c r="DY584" i="13"/>
  <c r="T584" i="13"/>
  <c r="N584" i="13"/>
  <c r="EA583" i="13"/>
  <c r="DZ583" i="13"/>
  <c r="DY583" i="13"/>
  <c r="T583" i="13"/>
  <c r="N583" i="13"/>
  <c r="EA582" i="13"/>
  <c r="DZ582" i="13"/>
  <c r="DY582" i="13"/>
  <c r="T582" i="13"/>
  <c r="N582" i="13"/>
  <c r="EA581" i="13"/>
  <c r="DZ581" i="13"/>
  <c r="DY581" i="13"/>
  <c r="T581" i="13"/>
  <c r="N581" i="13"/>
  <c r="EA580" i="13"/>
  <c r="DZ580" i="13"/>
  <c r="DY580" i="13"/>
  <c r="T580" i="13"/>
  <c r="N580" i="13"/>
  <c r="EA579" i="13"/>
  <c r="DZ579" i="13"/>
  <c r="DY579" i="13"/>
  <c r="T579" i="13"/>
  <c r="N579" i="13"/>
  <c r="EA578" i="13"/>
  <c r="DZ578" i="13"/>
  <c r="DY578" i="13"/>
  <c r="T578" i="13"/>
  <c r="N578" i="13"/>
  <c r="EA577" i="13"/>
  <c r="DZ577" i="13"/>
  <c r="DY577" i="13"/>
  <c r="T577" i="13"/>
  <c r="N577" i="13"/>
  <c r="EA576" i="13"/>
  <c r="DZ576" i="13"/>
  <c r="DY576" i="13"/>
  <c r="T576" i="13"/>
  <c r="N576" i="13"/>
  <c r="EA575" i="13"/>
  <c r="DZ575" i="13"/>
  <c r="DY575" i="13"/>
  <c r="T575" i="13"/>
  <c r="N575" i="13"/>
  <c r="EA574" i="13"/>
  <c r="DZ574" i="13"/>
  <c r="DY574" i="13"/>
  <c r="T574" i="13"/>
  <c r="N574" i="13"/>
  <c r="EA573" i="13"/>
  <c r="DZ573" i="13"/>
  <c r="DY573" i="13"/>
  <c r="T573" i="13"/>
  <c r="N573" i="13"/>
  <c r="EA572" i="13"/>
  <c r="DZ572" i="13"/>
  <c r="DY572" i="13"/>
  <c r="T572" i="13"/>
  <c r="N572" i="13"/>
  <c r="EA571" i="13"/>
  <c r="DZ571" i="13"/>
  <c r="DY571" i="13"/>
  <c r="T571" i="13"/>
  <c r="N571" i="13"/>
  <c r="EA570" i="13"/>
  <c r="DZ570" i="13"/>
  <c r="DY570" i="13"/>
  <c r="T570" i="13"/>
  <c r="N570" i="13"/>
  <c r="EA569" i="13"/>
  <c r="DZ569" i="13"/>
  <c r="DY569" i="13"/>
  <c r="T569" i="13"/>
  <c r="N569" i="13"/>
  <c r="EA568" i="13"/>
  <c r="DZ568" i="13"/>
  <c r="DY568" i="13"/>
  <c r="T568" i="13"/>
  <c r="N568" i="13"/>
  <c r="EA567" i="13"/>
  <c r="DZ567" i="13"/>
  <c r="DY567" i="13"/>
  <c r="T567" i="13"/>
  <c r="N567" i="13"/>
  <c r="EA566" i="13"/>
  <c r="DZ566" i="13"/>
  <c r="DY566" i="13"/>
  <c r="T566" i="13"/>
  <c r="N566" i="13"/>
  <c r="EA565" i="13"/>
  <c r="DZ565" i="13"/>
  <c r="DY565" i="13"/>
  <c r="T565" i="13"/>
  <c r="N565" i="13"/>
  <c r="EA564" i="13"/>
  <c r="DZ564" i="13"/>
  <c r="DY564" i="13"/>
  <c r="T564" i="13"/>
  <c r="N564" i="13"/>
  <c r="EA563" i="13"/>
  <c r="DZ563" i="13"/>
  <c r="DY563" i="13"/>
  <c r="T563" i="13"/>
  <c r="N563" i="13"/>
  <c r="EA562" i="13"/>
  <c r="DZ562" i="13"/>
  <c r="DY562" i="13"/>
  <c r="T562" i="13"/>
  <c r="N562" i="13"/>
  <c r="EA561" i="13"/>
  <c r="DZ561" i="13"/>
  <c r="DY561" i="13"/>
  <c r="T561" i="13"/>
  <c r="N561" i="13"/>
  <c r="EA560" i="13"/>
  <c r="DZ560" i="13"/>
  <c r="DY560" i="13"/>
  <c r="T560" i="13"/>
  <c r="N560" i="13"/>
  <c r="EA559" i="13"/>
  <c r="DZ559" i="13"/>
  <c r="DY559" i="13"/>
  <c r="T559" i="13"/>
  <c r="N559" i="13"/>
  <c r="EA558" i="13"/>
  <c r="DZ558" i="13"/>
  <c r="DY558" i="13"/>
  <c r="T558" i="13"/>
  <c r="N558" i="13"/>
  <c r="EA557" i="13"/>
  <c r="DZ557" i="13"/>
  <c r="DY557" i="13"/>
  <c r="T557" i="13"/>
  <c r="N557" i="13"/>
  <c r="EA556" i="13"/>
  <c r="DZ556" i="13"/>
  <c r="DY556" i="13"/>
  <c r="T556" i="13"/>
  <c r="N556" i="13"/>
  <c r="EA555" i="13"/>
  <c r="DZ555" i="13"/>
  <c r="DY555" i="13"/>
  <c r="T555" i="13"/>
  <c r="N555" i="13"/>
  <c r="EA554" i="13"/>
  <c r="DZ554" i="13"/>
  <c r="DY554" i="13"/>
  <c r="T554" i="13"/>
  <c r="N554" i="13"/>
  <c r="EA553" i="13"/>
  <c r="DZ553" i="13"/>
  <c r="DY553" i="13"/>
  <c r="T553" i="13"/>
  <c r="N553" i="13"/>
  <c r="EA552" i="13"/>
  <c r="DZ552" i="13"/>
  <c r="DY552" i="13"/>
  <c r="T552" i="13"/>
  <c r="N552" i="13"/>
  <c r="EA551" i="13"/>
  <c r="DZ551" i="13"/>
  <c r="DY551" i="13"/>
  <c r="T551" i="13"/>
  <c r="N551" i="13"/>
  <c r="EA550" i="13"/>
  <c r="DZ550" i="13"/>
  <c r="DY550" i="13"/>
  <c r="T550" i="13"/>
  <c r="N550" i="13"/>
  <c r="EA549" i="13"/>
  <c r="DZ549" i="13"/>
  <c r="DY549" i="13"/>
  <c r="T549" i="13"/>
  <c r="N549" i="13"/>
  <c r="EA548" i="13"/>
  <c r="DZ548" i="13"/>
  <c r="DY548" i="13"/>
  <c r="T548" i="13"/>
  <c r="N548" i="13"/>
  <c r="EA547" i="13"/>
  <c r="DZ547" i="13"/>
  <c r="DY547" i="13"/>
  <c r="T547" i="13"/>
  <c r="N547" i="13"/>
  <c r="EA546" i="13"/>
  <c r="DZ546" i="13"/>
  <c r="DY546" i="13"/>
  <c r="T546" i="13"/>
  <c r="N546" i="13"/>
  <c r="EA545" i="13"/>
  <c r="DZ545" i="13"/>
  <c r="DY545" i="13"/>
  <c r="T545" i="13"/>
  <c r="N545" i="13"/>
  <c r="EA544" i="13"/>
  <c r="DZ544" i="13"/>
  <c r="DY544" i="13"/>
  <c r="T544" i="13"/>
  <c r="N544" i="13"/>
  <c r="EA543" i="13"/>
  <c r="DZ543" i="13"/>
  <c r="DY543" i="13"/>
  <c r="T543" i="13"/>
  <c r="N543" i="13"/>
  <c r="EA542" i="13"/>
  <c r="DZ542" i="13"/>
  <c r="DY542" i="13"/>
  <c r="T542" i="13"/>
  <c r="N542" i="13"/>
  <c r="EA541" i="13"/>
  <c r="DZ541" i="13"/>
  <c r="DY541" i="13"/>
  <c r="T541" i="13"/>
  <c r="N541" i="13"/>
  <c r="EA540" i="13"/>
  <c r="DZ540" i="13"/>
  <c r="DY540" i="13"/>
  <c r="T540" i="13"/>
  <c r="N540" i="13"/>
  <c r="EA539" i="13"/>
  <c r="DZ539" i="13"/>
  <c r="DY539" i="13"/>
  <c r="T539" i="13"/>
  <c r="N539" i="13"/>
  <c r="EA538" i="13"/>
  <c r="DZ538" i="13"/>
  <c r="DY538" i="13"/>
  <c r="T538" i="13"/>
  <c r="N538" i="13"/>
  <c r="EA537" i="13"/>
  <c r="DZ537" i="13"/>
  <c r="DY537" i="13"/>
  <c r="T537" i="13"/>
  <c r="N537" i="13"/>
  <c r="EA536" i="13"/>
  <c r="DZ536" i="13"/>
  <c r="DY536" i="13"/>
  <c r="T536" i="13"/>
  <c r="N536" i="13"/>
  <c r="EA535" i="13"/>
  <c r="DZ535" i="13"/>
  <c r="DY535" i="13"/>
  <c r="T535" i="13"/>
  <c r="N535" i="13"/>
  <c r="EA534" i="13"/>
  <c r="DZ534" i="13"/>
  <c r="DY534" i="13"/>
  <c r="T534" i="13"/>
  <c r="N534" i="13"/>
  <c r="EA533" i="13"/>
  <c r="DZ533" i="13"/>
  <c r="DY533" i="13"/>
  <c r="T533" i="13"/>
  <c r="N533" i="13"/>
  <c r="EA532" i="13"/>
  <c r="DZ532" i="13"/>
  <c r="DY532" i="13"/>
  <c r="T532" i="13"/>
  <c r="N532" i="13"/>
  <c r="EA531" i="13"/>
  <c r="DZ531" i="13"/>
  <c r="DY531" i="13"/>
  <c r="T531" i="13"/>
  <c r="N531" i="13"/>
  <c r="EA530" i="13"/>
  <c r="DZ530" i="13"/>
  <c r="DY530" i="13"/>
  <c r="T530" i="13"/>
  <c r="N530" i="13"/>
  <c r="EA529" i="13"/>
  <c r="DZ529" i="13"/>
  <c r="DY529" i="13"/>
  <c r="T529" i="13"/>
  <c r="N529" i="13"/>
  <c r="EA528" i="13"/>
  <c r="DZ528" i="13"/>
  <c r="DY528" i="13"/>
  <c r="T528" i="13"/>
  <c r="N528" i="13"/>
  <c r="EA527" i="13"/>
  <c r="DZ527" i="13"/>
  <c r="DY527" i="13"/>
  <c r="T527" i="13"/>
  <c r="N527" i="13"/>
  <c r="EA526" i="13"/>
  <c r="DZ526" i="13"/>
  <c r="DY526" i="13"/>
  <c r="T526" i="13"/>
  <c r="N526" i="13"/>
  <c r="EA525" i="13"/>
  <c r="DZ525" i="13"/>
  <c r="DY525" i="13"/>
  <c r="T525" i="13"/>
  <c r="N525" i="13"/>
  <c r="EA524" i="13"/>
  <c r="DZ524" i="13"/>
  <c r="DY524" i="13"/>
  <c r="T524" i="13"/>
  <c r="N524" i="13"/>
  <c r="EA523" i="13"/>
  <c r="DZ523" i="13"/>
  <c r="DY523" i="13"/>
  <c r="T523" i="13"/>
  <c r="N523" i="13"/>
  <c r="EA522" i="13"/>
  <c r="DZ522" i="13"/>
  <c r="DY522" i="13"/>
  <c r="T522" i="13"/>
  <c r="N522" i="13"/>
  <c r="EA521" i="13"/>
  <c r="DZ521" i="13"/>
  <c r="DY521" i="13"/>
  <c r="T521" i="13"/>
  <c r="N521" i="13"/>
  <c r="EA520" i="13"/>
  <c r="DZ520" i="13"/>
  <c r="DY520" i="13"/>
  <c r="T520" i="13"/>
  <c r="N520" i="13"/>
  <c r="EA519" i="13"/>
  <c r="DZ519" i="13"/>
  <c r="DY519" i="13"/>
  <c r="T519" i="13"/>
  <c r="N519" i="13"/>
  <c r="EA518" i="13"/>
  <c r="DZ518" i="13"/>
  <c r="DY518" i="13"/>
  <c r="T518" i="13"/>
  <c r="N518" i="13"/>
  <c r="EA517" i="13"/>
  <c r="DZ517" i="13"/>
  <c r="DY517" i="13"/>
  <c r="T517" i="13"/>
  <c r="N517" i="13"/>
  <c r="EA516" i="13"/>
  <c r="DZ516" i="13"/>
  <c r="DY516" i="13"/>
  <c r="T516" i="13"/>
  <c r="N516" i="13"/>
  <c r="EA515" i="13"/>
  <c r="DZ515" i="13"/>
  <c r="DY515" i="13"/>
  <c r="T515" i="13"/>
  <c r="N515" i="13"/>
  <c r="EA514" i="13"/>
  <c r="DZ514" i="13"/>
  <c r="DY514" i="13"/>
  <c r="T514" i="13"/>
  <c r="N514" i="13"/>
  <c r="EA513" i="13"/>
  <c r="DZ513" i="13"/>
  <c r="DY513" i="13"/>
  <c r="T513" i="13"/>
  <c r="N513" i="13"/>
  <c r="EA512" i="13"/>
  <c r="DZ512" i="13"/>
  <c r="DY512" i="13"/>
  <c r="T512" i="13"/>
  <c r="N512" i="13"/>
  <c r="EA511" i="13"/>
  <c r="DZ511" i="13"/>
  <c r="DY511" i="13"/>
  <c r="T511" i="13"/>
  <c r="N511" i="13"/>
  <c r="EA510" i="13"/>
  <c r="DZ510" i="13"/>
  <c r="DY510" i="13"/>
  <c r="T510" i="13"/>
  <c r="N510" i="13"/>
  <c r="EA509" i="13"/>
  <c r="DZ509" i="13"/>
  <c r="DY509" i="13"/>
  <c r="T509" i="13"/>
  <c r="N509" i="13"/>
  <c r="EA508" i="13"/>
  <c r="DZ508" i="13"/>
  <c r="DY508" i="13"/>
  <c r="T508" i="13"/>
  <c r="N508" i="13"/>
  <c r="EA507" i="13"/>
  <c r="DZ507" i="13"/>
  <c r="DY507" i="13"/>
  <c r="T507" i="13"/>
  <c r="N507" i="13"/>
  <c r="EA506" i="13"/>
  <c r="DZ506" i="13"/>
  <c r="DY506" i="13"/>
  <c r="T506" i="13"/>
  <c r="N506" i="13"/>
  <c r="EA505" i="13"/>
  <c r="DZ505" i="13"/>
  <c r="DY505" i="13"/>
  <c r="T505" i="13"/>
  <c r="N505" i="13"/>
  <c r="EA504" i="13"/>
  <c r="DZ504" i="13"/>
  <c r="DY504" i="13"/>
  <c r="T504" i="13"/>
  <c r="N504" i="13"/>
  <c r="EA503" i="13"/>
  <c r="DZ503" i="13"/>
  <c r="DY503" i="13"/>
  <c r="T503" i="13"/>
  <c r="N503" i="13"/>
  <c r="EA502" i="13"/>
  <c r="DZ502" i="13"/>
  <c r="DY502" i="13"/>
  <c r="T502" i="13"/>
  <c r="N502" i="13"/>
  <c r="EA501" i="13"/>
  <c r="DZ501" i="13"/>
  <c r="DY501" i="13"/>
  <c r="T501" i="13"/>
  <c r="N501" i="13"/>
  <c r="EA500" i="13"/>
  <c r="DZ500" i="13"/>
  <c r="DY500" i="13"/>
  <c r="T500" i="13"/>
  <c r="N500" i="13"/>
  <c r="EA499" i="13"/>
  <c r="DZ499" i="13"/>
  <c r="DY499" i="13"/>
  <c r="T499" i="13"/>
  <c r="N499" i="13"/>
  <c r="EA498" i="13"/>
  <c r="DZ498" i="13"/>
  <c r="DY498" i="13"/>
  <c r="T498" i="13"/>
  <c r="N498" i="13"/>
  <c r="EA497" i="13"/>
  <c r="DZ497" i="13"/>
  <c r="DY497" i="13"/>
  <c r="T497" i="13"/>
  <c r="N497" i="13"/>
  <c r="EA496" i="13"/>
  <c r="DZ496" i="13"/>
  <c r="DY496" i="13"/>
  <c r="T496" i="13"/>
  <c r="N496" i="13"/>
  <c r="EA495" i="13"/>
  <c r="DZ495" i="13"/>
  <c r="DY495" i="13"/>
  <c r="T495" i="13"/>
  <c r="N495" i="13"/>
  <c r="EA494" i="13"/>
  <c r="DZ494" i="13"/>
  <c r="DY494" i="13"/>
  <c r="T494" i="13"/>
  <c r="N494" i="13"/>
  <c r="EA493" i="13"/>
  <c r="DZ493" i="13"/>
  <c r="DY493" i="13"/>
  <c r="T493" i="13"/>
  <c r="N493" i="13"/>
  <c r="EA492" i="13"/>
  <c r="DZ492" i="13"/>
  <c r="DY492" i="13"/>
  <c r="T492" i="13"/>
  <c r="N492" i="13"/>
  <c r="EA491" i="13"/>
  <c r="DZ491" i="13"/>
  <c r="DY491" i="13"/>
  <c r="T491" i="13"/>
  <c r="N491" i="13"/>
  <c r="EA490" i="13"/>
  <c r="DZ490" i="13"/>
  <c r="DY490" i="13"/>
  <c r="T490" i="13"/>
  <c r="N490" i="13"/>
  <c r="EA489" i="13"/>
  <c r="DZ489" i="13"/>
  <c r="DY489" i="13"/>
  <c r="T489" i="13"/>
  <c r="N489" i="13"/>
  <c r="EA488" i="13"/>
  <c r="DZ488" i="13"/>
  <c r="DY488" i="13"/>
  <c r="T488" i="13"/>
  <c r="N488" i="13"/>
  <c r="EA487" i="13"/>
  <c r="DZ487" i="13"/>
  <c r="DY487" i="13"/>
  <c r="T487" i="13"/>
  <c r="N487" i="13"/>
  <c r="EA486" i="13"/>
  <c r="DZ486" i="13"/>
  <c r="DY486" i="13"/>
  <c r="T486" i="13"/>
  <c r="N486" i="13"/>
  <c r="EA485" i="13"/>
  <c r="DZ485" i="13"/>
  <c r="DY485" i="13"/>
  <c r="T485" i="13"/>
  <c r="N485" i="13"/>
  <c r="EA484" i="13"/>
  <c r="DZ484" i="13"/>
  <c r="DY484" i="13"/>
  <c r="T484" i="13"/>
  <c r="N484" i="13"/>
  <c r="EA483" i="13"/>
  <c r="DZ483" i="13"/>
  <c r="DY483" i="13"/>
  <c r="T483" i="13"/>
  <c r="N483" i="13"/>
  <c r="EA482" i="13"/>
  <c r="DZ482" i="13"/>
  <c r="DY482" i="13"/>
  <c r="T482" i="13"/>
  <c r="N482" i="13"/>
  <c r="EA481" i="13"/>
  <c r="DZ481" i="13"/>
  <c r="DY481" i="13"/>
  <c r="T481" i="13"/>
  <c r="N481" i="13"/>
  <c r="EA480" i="13"/>
  <c r="DZ480" i="13"/>
  <c r="DY480" i="13"/>
  <c r="T480" i="13"/>
  <c r="N480" i="13"/>
  <c r="EA479" i="13"/>
  <c r="DZ479" i="13"/>
  <c r="DY479" i="13"/>
  <c r="T479" i="13"/>
  <c r="N479" i="13"/>
  <c r="EA478" i="13"/>
  <c r="DZ478" i="13"/>
  <c r="DY478" i="13"/>
  <c r="T478" i="13"/>
  <c r="N478" i="13"/>
  <c r="EA477" i="13"/>
  <c r="DZ477" i="13"/>
  <c r="DY477" i="13"/>
  <c r="T477" i="13"/>
  <c r="N477" i="13"/>
  <c r="EA476" i="13"/>
  <c r="DZ476" i="13"/>
  <c r="DY476" i="13"/>
  <c r="T476" i="13"/>
  <c r="N476" i="13"/>
  <c r="EA475" i="13"/>
  <c r="DZ475" i="13"/>
  <c r="DY475" i="13"/>
  <c r="T475" i="13"/>
  <c r="N475" i="13"/>
  <c r="EA474" i="13"/>
  <c r="DZ474" i="13"/>
  <c r="DY474" i="13"/>
  <c r="T474" i="13"/>
  <c r="N474" i="13"/>
  <c r="EA473" i="13"/>
  <c r="DZ473" i="13"/>
  <c r="DY473" i="13"/>
  <c r="T473" i="13"/>
  <c r="N473" i="13"/>
  <c r="EA472" i="13"/>
  <c r="DZ472" i="13"/>
  <c r="DY472" i="13"/>
  <c r="T472" i="13"/>
  <c r="N472" i="13"/>
  <c r="EA471" i="13"/>
  <c r="DZ471" i="13"/>
  <c r="DY471" i="13"/>
  <c r="T471" i="13"/>
  <c r="N471" i="13"/>
  <c r="EA470" i="13"/>
  <c r="DZ470" i="13"/>
  <c r="DY470" i="13"/>
  <c r="T470" i="13"/>
  <c r="N470" i="13"/>
  <c r="EA469" i="13"/>
  <c r="DZ469" i="13"/>
  <c r="DY469" i="13"/>
  <c r="T469" i="13"/>
  <c r="N469" i="13"/>
  <c r="EA468" i="13"/>
  <c r="DZ468" i="13"/>
  <c r="DY468" i="13"/>
  <c r="T468" i="13"/>
  <c r="N468" i="13"/>
  <c r="EA467" i="13"/>
  <c r="DZ467" i="13"/>
  <c r="DY467" i="13"/>
  <c r="T467" i="13"/>
  <c r="N467" i="13"/>
  <c r="EA466" i="13"/>
  <c r="DZ466" i="13"/>
  <c r="DY466" i="13"/>
  <c r="T466" i="13"/>
  <c r="N466" i="13"/>
  <c r="EA465" i="13"/>
  <c r="DZ465" i="13"/>
  <c r="DY465" i="13"/>
  <c r="T465" i="13"/>
  <c r="N465" i="13"/>
  <c r="EA464" i="13"/>
  <c r="DZ464" i="13"/>
  <c r="DY464" i="13"/>
  <c r="T464" i="13"/>
  <c r="N464" i="13"/>
  <c r="EA463" i="13"/>
  <c r="DZ463" i="13"/>
  <c r="DY463" i="13"/>
  <c r="T463" i="13"/>
  <c r="N463" i="13"/>
  <c r="EA462" i="13"/>
  <c r="DZ462" i="13"/>
  <c r="DY462" i="13"/>
  <c r="T462" i="13"/>
  <c r="N462" i="13"/>
  <c r="EA461" i="13"/>
  <c r="DZ461" i="13"/>
  <c r="DY461" i="13"/>
  <c r="T461" i="13"/>
  <c r="N461" i="13"/>
  <c r="EA460" i="13"/>
  <c r="DZ460" i="13"/>
  <c r="DY460" i="13"/>
  <c r="T460" i="13"/>
  <c r="N460" i="13"/>
  <c r="EA459" i="13"/>
  <c r="DZ459" i="13"/>
  <c r="DY459" i="13"/>
  <c r="T459" i="13"/>
  <c r="N459" i="13"/>
  <c r="EA458" i="13"/>
  <c r="DZ458" i="13"/>
  <c r="DY458" i="13"/>
  <c r="T458" i="13"/>
  <c r="N458" i="13"/>
  <c r="EA457" i="13"/>
  <c r="DZ457" i="13"/>
  <c r="DY457" i="13"/>
  <c r="T457" i="13"/>
  <c r="N457" i="13"/>
  <c r="EA456" i="13"/>
  <c r="DZ456" i="13"/>
  <c r="DY456" i="13"/>
  <c r="T456" i="13"/>
  <c r="N456" i="13"/>
  <c r="EA455" i="13"/>
  <c r="DZ455" i="13"/>
  <c r="DY455" i="13"/>
  <c r="T455" i="13"/>
  <c r="N455" i="13"/>
  <c r="EA454" i="13"/>
  <c r="DZ454" i="13"/>
  <c r="DY454" i="13"/>
  <c r="T454" i="13"/>
  <c r="N454" i="13"/>
  <c r="EA453" i="13"/>
  <c r="DZ453" i="13"/>
  <c r="DY453" i="13"/>
  <c r="T453" i="13"/>
  <c r="N453" i="13"/>
  <c r="EA452" i="13"/>
  <c r="DZ452" i="13"/>
  <c r="DY452" i="13"/>
  <c r="T452" i="13"/>
  <c r="N452" i="13"/>
  <c r="EA451" i="13"/>
  <c r="DZ451" i="13"/>
  <c r="DY451" i="13"/>
  <c r="T451" i="13"/>
  <c r="N451" i="13"/>
  <c r="EA450" i="13"/>
  <c r="DZ450" i="13"/>
  <c r="DY450" i="13"/>
  <c r="T450" i="13"/>
  <c r="N450" i="13"/>
  <c r="EA449" i="13"/>
  <c r="DZ449" i="13"/>
  <c r="DY449" i="13"/>
  <c r="T449" i="13"/>
  <c r="N449" i="13"/>
  <c r="EA448" i="13"/>
  <c r="DZ448" i="13"/>
  <c r="DY448" i="13"/>
  <c r="T448" i="13"/>
  <c r="N448" i="13"/>
  <c r="EA447" i="13"/>
  <c r="DZ447" i="13"/>
  <c r="DY447" i="13"/>
  <c r="T447" i="13"/>
  <c r="N447" i="13"/>
  <c r="EA446" i="13"/>
  <c r="DZ446" i="13"/>
  <c r="DY446" i="13"/>
  <c r="T446" i="13"/>
  <c r="N446" i="13"/>
  <c r="EA445" i="13"/>
  <c r="DZ445" i="13"/>
  <c r="DY445" i="13"/>
  <c r="T445" i="13"/>
  <c r="N445" i="13"/>
  <c r="EA444" i="13"/>
  <c r="DZ444" i="13"/>
  <c r="DY444" i="13"/>
  <c r="T444" i="13"/>
  <c r="N444" i="13"/>
  <c r="EA443" i="13"/>
  <c r="DZ443" i="13"/>
  <c r="DY443" i="13"/>
  <c r="T443" i="13"/>
  <c r="N443" i="13"/>
  <c r="EA442" i="13"/>
  <c r="DZ442" i="13"/>
  <c r="DY442" i="13"/>
  <c r="T442" i="13"/>
  <c r="N442" i="13"/>
  <c r="EA441" i="13"/>
  <c r="DZ441" i="13"/>
  <c r="DY441" i="13"/>
  <c r="T441" i="13"/>
  <c r="N441" i="13"/>
  <c r="EA440" i="13"/>
  <c r="DZ440" i="13"/>
  <c r="DY440" i="13"/>
  <c r="T440" i="13"/>
  <c r="N440" i="13"/>
  <c r="EA439" i="13"/>
  <c r="DZ439" i="13"/>
  <c r="DY439" i="13"/>
  <c r="T439" i="13"/>
  <c r="N439" i="13"/>
  <c r="EA438" i="13"/>
  <c r="DZ438" i="13"/>
  <c r="DY438" i="13"/>
  <c r="T438" i="13"/>
  <c r="N438" i="13"/>
  <c r="EA437" i="13"/>
  <c r="DZ437" i="13"/>
  <c r="DY437" i="13"/>
  <c r="T437" i="13"/>
  <c r="N437" i="13"/>
  <c r="EA436" i="13"/>
  <c r="DZ436" i="13"/>
  <c r="DY436" i="13"/>
  <c r="T436" i="13"/>
  <c r="N436" i="13"/>
  <c r="EA435" i="13"/>
  <c r="DZ435" i="13"/>
  <c r="DY435" i="13"/>
  <c r="T435" i="13"/>
  <c r="N435" i="13"/>
  <c r="EA434" i="13"/>
  <c r="DZ434" i="13"/>
  <c r="DY434" i="13"/>
  <c r="T434" i="13"/>
  <c r="N434" i="13"/>
  <c r="EA433" i="13"/>
  <c r="DZ433" i="13"/>
  <c r="DY433" i="13"/>
  <c r="T433" i="13"/>
  <c r="N433" i="13"/>
  <c r="EA432" i="13"/>
  <c r="DZ432" i="13"/>
  <c r="DY432" i="13"/>
  <c r="T432" i="13"/>
  <c r="N432" i="13"/>
  <c r="EA431" i="13"/>
  <c r="DZ431" i="13"/>
  <c r="DY431" i="13"/>
  <c r="T431" i="13"/>
  <c r="N431" i="13"/>
  <c r="EA430" i="13"/>
  <c r="DZ430" i="13"/>
  <c r="DY430" i="13"/>
  <c r="T430" i="13"/>
  <c r="N430" i="13"/>
  <c r="EA429" i="13"/>
  <c r="DZ429" i="13"/>
  <c r="DY429" i="13"/>
  <c r="T429" i="13"/>
  <c r="N429" i="13"/>
  <c r="EA428" i="13"/>
  <c r="DZ428" i="13"/>
  <c r="DY428" i="13"/>
  <c r="T428" i="13"/>
  <c r="N428" i="13"/>
  <c r="EA427" i="13"/>
  <c r="DZ427" i="13"/>
  <c r="DY427" i="13"/>
  <c r="T427" i="13"/>
  <c r="N427" i="13"/>
  <c r="EA426" i="13"/>
  <c r="DZ426" i="13"/>
  <c r="DY426" i="13"/>
  <c r="T426" i="13"/>
  <c r="N426" i="13"/>
  <c r="EA425" i="13"/>
  <c r="DZ425" i="13"/>
  <c r="DY425" i="13"/>
  <c r="T425" i="13"/>
  <c r="N425" i="13"/>
  <c r="EA424" i="13"/>
  <c r="DZ424" i="13"/>
  <c r="DY424" i="13"/>
  <c r="T424" i="13"/>
  <c r="N424" i="13"/>
  <c r="EA423" i="13"/>
  <c r="DZ423" i="13"/>
  <c r="DY423" i="13"/>
  <c r="T423" i="13"/>
  <c r="N423" i="13"/>
  <c r="EA422" i="13"/>
  <c r="DZ422" i="13"/>
  <c r="DY422" i="13"/>
  <c r="T422" i="13"/>
  <c r="N422" i="13"/>
  <c r="EA421" i="13"/>
  <c r="DZ421" i="13"/>
  <c r="DY421" i="13"/>
  <c r="T421" i="13"/>
  <c r="N421" i="13"/>
  <c r="EA420" i="13"/>
  <c r="DZ420" i="13"/>
  <c r="DY420" i="13"/>
  <c r="T420" i="13"/>
  <c r="N420" i="13"/>
  <c r="EA419" i="13"/>
  <c r="DZ419" i="13"/>
  <c r="DY419" i="13"/>
  <c r="T419" i="13"/>
  <c r="N419" i="13"/>
  <c r="EA418" i="13"/>
  <c r="DZ418" i="13"/>
  <c r="DY418" i="13"/>
  <c r="T418" i="13"/>
  <c r="N418" i="13"/>
  <c r="EA417" i="13"/>
  <c r="DZ417" i="13"/>
  <c r="DY417" i="13"/>
  <c r="T417" i="13"/>
  <c r="N417" i="13"/>
  <c r="EA416" i="13"/>
  <c r="DZ416" i="13"/>
  <c r="DY416" i="13"/>
  <c r="T416" i="13"/>
  <c r="N416" i="13"/>
  <c r="EA415" i="13"/>
  <c r="DZ415" i="13"/>
  <c r="DY415" i="13"/>
  <c r="T415" i="13"/>
  <c r="N415" i="13"/>
  <c r="EA414" i="13"/>
  <c r="DZ414" i="13"/>
  <c r="DY414" i="13"/>
  <c r="T414" i="13"/>
  <c r="N414" i="13"/>
  <c r="EA413" i="13"/>
  <c r="DZ413" i="13"/>
  <c r="DY413" i="13"/>
  <c r="T413" i="13"/>
  <c r="N413" i="13"/>
  <c r="EA412" i="13"/>
  <c r="DZ412" i="13"/>
  <c r="DY412" i="13"/>
  <c r="T412" i="13"/>
  <c r="N412" i="13"/>
  <c r="EA411" i="13"/>
  <c r="DZ411" i="13"/>
  <c r="DY411" i="13"/>
  <c r="T411" i="13"/>
  <c r="N411" i="13"/>
  <c r="EA410" i="13"/>
  <c r="DZ410" i="13"/>
  <c r="DY410" i="13"/>
  <c r="T410" i="13"/>
  <c r="N410" i="13"/>
  <c r="EA409" i="13"/>
  <c r="DZ409" i="13"/>
  <c r="DY409" i="13"/>
  <c r="T409" i="13"/>
  <c r="N409" i="13"/>
  <c r="EA408" i="13"/>
  <c r="DZ408" i="13"/>
  <c r="DY408" i="13"/>
  <c r="T408" i="13"/>
  <c r="N408" i="13"/>
  <c r="EA407" i="13"/>
  <c r="DZ407" i="13"/>
  <c r="DY407" i="13"/>
  <c r="T407" i="13"/>
  <c r="N407" i="13"/>
  <c r="EA406" i="13"/>
  <c r="DZ406" i="13"/>
  <c r="DY406" i="13"/>
  <c r="T406" i="13"/>
  <c r="N406" i="13"/>
  <c r="EA405" i="13"/>
  <c r="DZ405" i="13"/>
  <c r="DY405" i="13"/>
  <c r="T405" i="13"/>
  <c r="N405" i="13"/>
  <c r="EA404" i="13"/>
  <c r="DZ404" i="13"/>
  <c r="DY404" i="13"/>
  <c r="T404" i="13"/>
  <c r="N404" i="13"/>
  <c r="EA403" i="13"/>
  <c r="DZ403" i="13"/>
  <c r="DY403" i="13"/>
  <c r="T403" i="13"/>
  <c r="N403" i="13"/>
  <c r="EA402" i="13"/>
  <c r="DZ402" i="13"/>
  <c r="DY402" i="13"/>
  <c r="T402" i="13"/>
  <c r="N402" i="13"/>
  <c r="EA401" i="13"/>
  <c r="DZ401" i="13"/>
  <c r="DY401" i="13"/>
  <c r="T401" i="13"/>
  <c r="N401" i="13"/>
  <c r="EA400" i="13"/>
  <c r="DZ400" i="13"/>
  <c r="DY400" i="13"/>
  <c r="T400" i="13"/>
  <c r="N400" i="13"/>
  <c r="EA399" i="13"/>
  <c r="DZ399" i="13"/>
  <c r="DY399" i="13"/>
  <c r="T399" i="13"/>
  <c r="N399" i="13"/>
  <c r="EA398" i="13"/>
  <c r="DZ398" i="13"/>
  <c r="DY398" i="13"/>
  <c r="T398" i="13"/>
  <c r="N398" i="13"/>
  <c r="EA397" i="13"/>
  <c r="DZ397" i="13"/>
  <c r="DY397" i="13"/>
  <c r="T397" i="13"/>
  <c r="N397" i="13"/>
  <c r="EA396" i="13"/>
  <c r="DZ396" i="13"/>
  <c r="DY396" i="13"/>
  <c r="T396" i="13"/>
  <c r="N396" i="13"/>
  <c r="EA395" i="13"/>
  <c r="DZ395" i="13"/>
  <c r="DY395" i="13"/>
  <c r="T395" i="13"/>
  <c r="N395" i="13"/>
  <c r="EA394" i="13"/>
  <c r="DZ394" i="13"/>
  <c r="DY394" i="13"/>
  <c r="T394" i="13"/>
  <c r="N394" i="13"/>
  <c r="EA393" i="13"/>
  <c r="DZ393" i="13"/>
  <c r="DY393" i="13"/>
  <c r="T393" i="13"/>
  <c r="N393" i="13"/>
  <c r="EA392" i="13"/>
  <c r="DZ392" i="13"/>
  <c r="DY392" i="13"/>
  <c r="T392" i="13"/>
  <c r="N392" i="13"/>
  <c r="EA391" i="13"/>
  <c r="DZ391" i="13"/>
  <c r="DY391" i="13"/>
  <c r="T391" i="13"/>
  <c r="N391" i="13"/>
  <c r="EA390" i="13"/>
  <c r="DZ390" i="13"/>
  <c r="DY390" i="13"/>
  <c r="T390" i="13"/>
  <c r="N390" i="13"/>
  <c r="EA389" i="13"/>
  <c r="DZ389" i="13"/>
  <c r="DY389" i="13"/>
  <c r="T389" i="13"/>
  <c r="N389" i="13"/>
  <c r="EA388" i="13"/>
  <c r="DZ388" i="13"/>
  <c r="DY388" i="13"/>
  <c r="T388" i="13"/>
  <c r="N388" i="13"/>
  <c r="EA387" i="13"/>
  <c r="DZ387" i="13"/>
  <c r="DY387" i="13"/>
  <c r="T387" i="13"/>
  <c r="N387" i="13"/>
  <c r="EA386" i="13"/>
  <c r="DZ386" i="13"/>
  <c r="DY386" i="13"/>
  <c r="T386" i="13"/>
  <c r="N386" i="13"/>
  <c r="EA385" i="13"/>
  <c r="DZ385" i="13"/>
  <c r="DY385" i="13"/>
  <c r="T385" i="13"/>
  <c r="N385" i="13"/>
  <c r="EA384" i="13"/>
  <c r="DZ384" i="13"/>
  <c r="DY384" i="13"/>
  <c r="T384" i="13"/>
  <c r="N384" i="13"/>
  <c r="EA383" i="13"/>
  <c r="DZ383" i="13"/>
  <c r="DY383" i="13"/>
  <c r="T383" i="13"/>
  <c r="N383" i="13"/>
  <c r="EA382" i="13"/>
  <c r="DZ382" i="13"/>
  <c r="DY382" i="13"/>
  <c r="T382" i="13"/>
  <c r="N382" i="13"/>
  <c r="EA381" i="13"/>
  <c r="DZ381" i="13"/>
  <c r="DY381" i="13"/>
  <c r="T381" i="13"/>
  <c r="N381" i="13"/>
  <c r="EA380" i="13"/>
  <c r="DZ380" i="13"/>
  <c r="DY380" i="13"/>
  <c r="T380" i="13"/>
  <c r="N380" i="13"/>
  <c r="EA379" i="13"/>
  <c r="DZ379" i="13"/>
  <c r="DY379" i="13"/>
  <c r="T379" i="13"/>
  <c r="N379" i="13"/>
  <c r="EA378" i="13"/>
  <c r="DZ378" i="13"/>
  <c r="DY378" i="13"/>
  <c r="T378" i="13"/>
  <c r="N378" i="13"/>
  <c r="EA377" i="13"/>
  <c r="DZ377" i="13"/>
  <c r="DY377" i="13"/>
  <c r="T377" i="13"/>
  <c r="N377" i="13"/>
  <c r="EA376" i="13"/>
  <c r="DZ376" i="13"/>
  <c r="DY376" i="13"/>
  <c r="T376" i="13"/>
  <c r="N376" i="13"/>
  <c r="EA375" i="13"/>
  <c r="DZ375" i="13"/>
  <c r="DY375" i="13"/>
  <c r="T375" i="13"/>
  <c r="N375" i="13"/>
  <c r="EA374" i="13"/>
  <c r="DZ374" i="13"/>
  <c r="DY374" i="13"/>
  <c r="T374" i="13"/>
  <c r="N374" i="13"/>
  <c r="EA373" i="13"/>
  <c r="DZ373" i="13"/>
  <c r="DY373" i="13"/>
  <c r="T373" i="13"/>
  <c r="N373" i="13"/>
  <c r="EA372" i="13"/>
  <c r="DZ372" i="13"/>
  <c r="DY372" i="13"/>
  <c r="T372" i="13"/>
  <c r="N372" i="13"/>
  <c r="EA371" i="13"/>
  <c r="DZ371" i="13"/>
  <c r="DY371" i="13"/>
  <c r="T371" i="13"/>
  <c r="N371" i="13"/>
  <c r="EA370" i="13"/>
  <c r="DZ370" i="13"/>
  <c r="DY370" i="13"/>
  <c r="T370" i="13"/>
  <c r="N370" i="13"/>
  <c r="EA369" i="13"/>
  <c r="DZ369" i="13"/>
  <c r="DY369" i="13"/>
  <c r="T369" i="13"/>
  <c r="N369" i="13"/>
  <c r="EA368" i="13"/>
  <c r="DZ368" i="13"/>
  <c r="DY368" i="13"/>
  <c r="T368" i="13"/>
  <c r="N368" i="13"/>
  <c r="EA367" i="13"/>
  <c r="DZ367" i="13"/>
  <c r="DY367" i="13"/>
  <c r="T367" i="13"/>
  <c r="N367" i="13"/>
  <c r="EA366" i="13"/>
  <c r="DZ366" i="13"/>
  <c r="DY366" i="13"/>
  <c r="T366" i="13"/>
  <c r="N366" i="13"/>
  <c r="EA365" i="13"/>
  <c r="DZ365" i="13"/>
  <c r="DY365" i="13"/>
  <c r="T365" i="13"/>
  <c r="N365" i="13"/>
  <c r="EA364" i="13"/>
  <c r="DZ364" i="13"/>
  <c r="DY364" i="13"/>
  <c r="T364" i="13"/>
  <c r="N364" i="13"/>
  <c r="EA363" i="13"/>
  <c r="DZ363" i="13"/>
  <c r="DY363" i="13"/>
  <c r="T363" i="13"/>
  <c r="N363" i="13"/>
  <c r="EA362" i="13"/>
  <c r="DZ362" i="13"/>
  <c r="DY362" i="13"/>
  <c r="T362" i="13"/>
  <c r="N362" i="13"/>
  <c r="EA361" i="13"/>
  <c r="DZ361" i="13"/>
  <c r="DY361" i="13"/>
  <c r="T361" i="13"/>
  <c r="N361" i="13"/>
  <c r="EA360" i="13"/>
  <c r="DZ360" i="13"/>
  <c r="DY360" i="13"/>
  <c r="T360" i="13"/>
  <c r="N360" i="13"/>
  <c r="EA359" i="13"/>
  <c r="DZ359" i="13"/>
  <c r="DY359" i="13"/>
  <c r="T359" i="13"/>
  <c r="N359" i="13"/>
  <c r="EA358" i="13"/>
  <c r="DZ358" i="13"/>
  <c r="DY358" i="13"/>
  <c r="T358" i="13"/>
  <c r="N358" i="13"/>
  <c r="EA357" i="13"/>
  <c r="DZ357" i="13"/>
  <c r="DY357" i="13"/>
  <c r="T357" i="13"/>
  <c r="N357" i="13"/>
  <c r="EA356" i="13"/>
  <c r="DZ356" i="13"/>
  <c r="DY356" i="13"/>
  <c r="T356" i="13"/>
  <c r="N356" i="13"/>
  <c r="EA355" i="13"/>
  <c r="DZ355" i="13"/>
  <c r="DY355" i="13"/>
  <c r="T355" i="13"/>
  <c r="N355" i="13"/>
  <c r="EA354" i="13"/>
  <c r="DZ354" i="13"/>
  <c r="DY354" i="13"/>
  <c r="T354" i="13"/>
  <c r="N354" i="13"/>
  <c r="EA353" i="13"/>
  <c r="DZ353" i="13"/>
  <c r="DY353" i="13"/>
  <c r="T353" i="13"/>
  <c r="N353" i="13"/>
  <c r="EA352" i="13"/>
  <c r="DZ352" i="13"/>
  <c r="DY352" i="13"/>
  <c r="T352" i="13"/>
  <c r="N352" i="13"/>
  <c r="EA351" i="13"/>
  <c r="DZ351" i="13"/>
  <c r="DY351" i="13"/>
  <c r="T351" i="13"/>
  <c r="N351" i="13"/>
  <c r="EA350" i="13"/>
  <c r="DZ350" i="13"/>
  <c r="DY350" i="13"/>
  <c r="T350" i="13"/>
  <c r="N350" i="13"/>
  <c r="EA349" i="13"/>
  <c r="DZ349" i="13"/>
  <c r="DY349" i="13"/>
  <c r="T349" i="13"/>
  <c r="N349" i="13"/>
  <c r="EA348" i="13"/>
  <c r="DZ348" i="13"/>
  <c r="DY348" i="13"/>
  <c r="T348" i="13"/>
  <c r="N348" i="13"/>
  <c r="EA347" i="13"/>
  <c r="DZ347" i="13"/>
  <c r="DY347" i="13"/>
  <c r="T347" i="13"/>
  <c r="N347" i="13"/>
  <c r="EA346" i="13"/>
  <c r="DZ346" i="13"/>
  <c r="DY346" i="13"/>
  <c r="T346" i="13"/>
  <c r="N346" i="13"/>
  <c r="EA345" i="13"/>
  <c r="DZ345" i="13"/>
  <c r="DY345" i="13"/>
  <c r="T345" i="13"/>
  <c r="N345" i="13"/>
  <c r="EA344" i="13"/>
  <c r="DZ344" i="13"/>
  <c r="DY344" i="13"/>
  <c r="T344" i="13"/>
  <c r="N344" i="13"/>
  <c r="EA343" i="13"/>
  <c r="DZ343" i="13"/>
  <c r="DY343" i="13"/>
  <c r="T343" i="13"/>
  <c r="N343" i="13"/>
  <c r="EA342" i="13"/>
  <c r="DZ342" i="13"/>
  <c r="DY342" i="13"/>
  <c r="T342" i="13"/>
  <c r="N342" i="13"/>
  <c r="EA341" i="13"/>
  <c r="DZ341" i="13"/>
  <c r="DY341" i="13"/>
  <c r="T341" i="13"/>
  <c r="N341" i="13"/>
  <c r="EA340" i="13"/>
  <c r="DZ340" i="13"/>
  <c r="DY340" i="13"/>
  <c r="T340" i="13"/>
  <c r="N340" i="13"/>
  <c r="EA339" i="13"/>
  <c r="DZ339" i="13"/>
  <c r="DY339" i="13"/>
  <c r="T339" i="13"/>
  <c r="N339" i="13"/>
  <c r="EA338" i="13"/>
  <c r="DZ338" i="13"/>
  <c r="DY338" i="13"/>
  <c r="T338" i="13"/>
  <c r="N338" i="13"/>
  <c r="EA337" i="13"/>
  <c r="DZ337" i="13"/>
  <c r="DY337" i="13"/>
  <c r="T337" i="13"/>
  <c r="N337" i="13"/>
  <c r="EA336" i="13"/>
  <c r="DZ336" i="13"/>
  <c r="DY336" i="13"/>
  <c r="T336" i="13"/>
  <c r="N336" i="13"/>
  <c r="EA335" i="13"/>
  <c r="DZ335" i="13"/>
  <c r="DY335" i="13"/>
  <c r="T335" i="13"/>
  <c r="N335" i="13"/>
  <c r="EA334" i="13"/>
  <c r="DZ334" i="13"/>
  <c r="DY334" i="13"/>
  <c r="T334" i="13"/>
  <c r="N334" i="13"/>
  <c r="EA333" i="13"/>
  <c r="DZ333" i="13"/>
  <c r="DY333" i="13"/>
  <c r="T333" i="13"/>
  <c r="N333" i="13"/>
  <c r="EA332" i="13"/>
  <c r="DZ332" i="13"/>
  <c r="DY332" i="13"/>
  <c r="T332" i="13"/>
  <c r="N332" i="13"/>
  <c r="EA331" i="13"/>
  <c r="DZ331" i="13"/>
  <c r="DY331" i="13"/>
  <c r="T331" i="13"/>
  <c r="N331" i="13"/>
  <c r="EA330" i="13"/>
  <c r="DZ330" i="13"/>
  <c r="DY330" i="13"/>
  <c r="T330" i="13"/>
  <c r="N330" i="13"/>
  <c r="EA329" i="13"/>
  <c r="DZ329" i="13"/>
  <c r="DY329" i="13"/>
  <c r="T329" i="13"/>
  <c r="N329" i="13"/>
  <c r="EA328" i="13"/>
  <c r="DZ328" i="13"/>
  <c r="DY328" i="13"/>
  <c r="T328" i="13"/>
  <c r="N328" i="13"/>
  <c r="EA327" i="13"/>
  <c r="DZ327" i="13"/>
  <c r="DY327" i="13"/>
  <c r="T327" i="13"/>
  <c r="N327" i="13"/>
  <c r="EA326" i="13"/>
  <c r="DZ326" i="13"/>
  <c r="DY326" i="13"/>
  <c r="T326" i="13"/>
  <c r="N326" i="13"/>
  <c r="EA325" i="13"/>
  <c r="DZ325" i="13"/>
  <c r="DY325" i="13"/>
  <c r="T325" i="13"/>
  <c r="N325" i="13"/>
  <c r="EA324" i="13"/>
  <c r="DZ324" i="13"/>
  <c r="DY324" i="13"/>
  <c r="T324" i="13"/>
  <c r="N324" i="13"/>
  <c r="EA323" i="13"/>
  <c r="DZ323" i="13"/>
  <c r="DY323" i="13"/>
  <c r="T323" i="13"/>
  <c r="N323" i="13"/>
  <c r="EA322" i="13"/>
  <c r="DZ322" i="13"/>
  <c r="DY322" i="13"/>
  <c r="T322" i="13"/>
  <c r="N322" i="13"/>
  <c r="EA321" i="13"/>
  <c r="DZ321" i="13"/>
  <c r="DY321" i="13"/>
  <c r="T321" i="13"/>
  <c r="N321" i="13"/>
  <c r="EA320" i="13"/>
  <c r="DZ320" i="13"/>
  <c r="DY320" i="13"/>
  <c r="T320" i="13"/>
  <c r="N320" i="13"/>
  <c r="EA319" i="13"/>
  <c r="DZ319" i="13"/>
  <c r="DY319" i="13"/>
  <c r="T319" i="13"/>
  <c r="N319" i="13"/>
  <c r="EA318" i="13"/>
  <c r="DZ318" i="13"/>
  <c r="DY318" i="13"/>
  <c r="T318" i="13"/>
  <c r="N318" i="13"/>
  <c r="EA317" i="13"/>
  <c r="DZ317" i="13"/>
  <c r="DY317" i="13"/>
  <c r="T317" i="13"/>
  <c r="N317" i="13"/>
  <c r="EA316" i="13"/>
  <c r="DZ316" i="13"/>
  <c r="DY316" i="13"/>
  <c r="T316" i="13"/>
  <c r="N316" i="13"/>
  <c r="EA315" i="13"/>
  <c r="DZ315" i="13"/>
  <c r="DY315" i="13"/>
  <c r="T315" i="13"/>
  <c r="N315" i="13"/>
  <c r="EA314" i="13"/>
  <c r="DZ314" i="13"/>
  <c r="DY314" i="13"/>
  <c r="T314" i="13"/>
  <c r="N314" i="13"/>
  <c r="EA313" i="13"/>
  <c r="DZ313" i="13"/>
  <c r="DY313" i="13"/>
  <c r="T313" i="13"/>
  <c r="N313" i="13"/>
  <c r="EA312" i="13"/>
  <c r="DZ312" i="13"/>
  <c r="DY312" i="13"/>
  <c r="T312" i="13"/>
  <c r="N312" i="13"/>
  <c r="EA311" i="13"/>
  <c r="DZ311" i="13"/>
  <c r="DY311" i="13"/>
  <c r="T311" i="13"/>
  <c r="N311" i="13"/>
  <c r="EA310" i="13"/>
  <c r="DZ310" i="13"/>
  <c r="DY310" i="13"/>
  <c r="T310" i="13"/>
  <c r="N310" i="13"/>
  <c r="EA309" i="13"/>
  <c r="DZ309" i="13"/>
  <c r="DY309" i="13"/>
  <c r="T309" i="13"/>
  <c r="N309" i="13"/>
  <c r="EA308" i="13"/>
  <c r="DZ308" i="13"/>
  <c r="DY308" i="13"/>
  <c r="T308" i="13"/>
  <c r="N308" i="13"/>
  <c r="EA307" i="13"/>
  <c r="DZ307" i="13"/>
  <c r="DY307" i="13"/>
  <c r="T307" i="13"/>
  <c r="N307" i="13"/>
  <c r="EA306" i="13"/>
  <c r="DZ306" i="13"/>
  <c r="DY306" i="13"/>
  <c r="T306" i="13"/>
  <c r="N306" i="13"/>
  <c r="EA305" i="13"/>
  <c r="DZ305" i="13"/>
  <c r="DY305" i="13"/>
  <c r="T305" i="13"/>
  <c r="N305" i="13"/>
  <c r="EA304" i="13"/>
  <c r="DZ304" i="13"/>
  <c r="DY304" i="13"/>
  <c r="T304" i="13"/>
  <c r="N304" i="13"/>
  <c r="EA303" i="13"/>
  <c r="DZ303" i="13"/>
  <c r="DY303" i="13"/>
  <c r="T303" i="13"/>
  <c r="N303" i="13"/>
  <c r="EA302" i="13"/>
  <c r="DZ302" i="13"/>
  <c r="DY302" i="13"/>
  <c r="T302" i="13"/>
  <c r="N302" i="13"/>
  <c r="EA301" i="13"/>
  <c r="DZ301" i="13"/>
  <c r="DY301" i="13"/>
  <c r="T301" i="13"/>
  <c r="N301" i="13"/>
  <c r="EA300" i="13"/>
  <c r="DZ300" i="13"/>
  <c r="DY300" i="13"/>
  <c r="T300" i="13"/>
  <c r="N300" i="13"/>
  <c r="EA299" i="13"/>
  <c r="DZ299" i="13"/>
  <c r="DY299" i="13"/>
  <c r="T299" i="13"/>
  <c r="N299" i="13"/>
  <c r="EA298" i="13"/>
  <c r="DZ298" i="13"/>
  <c r="DY298" i="13"/>
  <c r="T298" i="13"/>
  <c r="N298" i="13"/>
  <c r="EA297" i="13"/>
  <c r="DZ297" i="13"/>
  <c r="DY297" i="13"/>
  <c r="T297" i="13"/>
  <c r="N297" i="13"/>
  <c r="EA296" i="13"/>
  <c r="DZ296" i="13"/>
  <c r="DY296" i="13"/>
  <c r="T296" i="13"/>
  <c r="N296" i="13"/>
  <c r="EA295" i="13"/>
  <c r="DZ295" i="13"/>
  <c r="DY295" i="13"/>
  <c r="T295" i="13"/>
  <c r="N295" i="13"/>
  <c r="EA294" i="13"/>
  <c r="DZ294" i="13"/>
  <c r="DY294" i="13"/>
  <c r="T294" i="13"/>
  <c r="N294" i="13"/>
  <c r="EA293" i="13"/>
  <c r="DZ293" i="13"/>
  <c r="DY293" i="13"/>
  <c r="T293" i="13"/>
  <c r="N293" i="13"/>
  <c r="EA292" i="13"/>
  <c r="DZ292" i="13"/>
  <c r="DY292" i="13"/>
  <c r="T292" i="13"/>
  <c r="N292" i="13"/>
  <c r="EA291" i="13"/>
  <c r="DZ291" i="13"/>
  <c r="DY291" i="13"/>
  <c r="T291" i="13"/>
  <c r="N291" i="13"/>
  <c r="EA290" i="13"/>
  <c r="DZ290" i="13"/>
  <c r="DY290" i="13"/>
  <c r="T290" i="13"/>
  <c r="N290" i="13"/>
  <c r="EA289" i="13"/>
  <c r="DZ289" i="13"/>
  <c r="DY289" i="13"/>
  <c r="T289" i="13"/>
  <c r="N289" i="13"/>
  <c r="EA288" i="13"/>
  <c r="DZ288" i="13"/>
  <c r="DY288" i="13"/>
  <c r="T288" i="13"/>
  <c r="N288" i="13"/>
  <c r="EA287" i="13"/>
  <c r="DZ287" i="13"/>
  <c r="DY287" i="13"/>
  <c r="T287" i="13"/>
  <c r="N287" i="13"/>
  <c r="EA286" i="13"/>
  <c r="DZ286" i="13"/>
  <c r="DY286" i="13"/>
  <c r="T286" i="13"/>
  <c r="N286" i="13"/>
  <c r="EA285" i="13"/>
  <c r="DZ285" i="13"/>
  <c r="DY285" i="13"/>
  <c r="T285" i="13"/>
  <c r="N285" i="13"/>
  <c r="EA284" i="13"/>
  <c r="DZ284" i="13"/>
  <c r="DY284" i="13"/>
  <c r="T284" i="13"/>
  <c r="N284" i="13"/>
  <c r="EA283" i="13"/>
  <c r="DZ283" i="13"/>
  <c r="DY283" i="13"/>
  <c r="T283" i="13"/>
  <c r="N283" i="13"/>
  <c r="EA282" i="13"/>
  <c r="DZ282" i="13"/>
  <c r="DY282" i="13"/>
  <c r="T282" i="13"/>
  <c r="N282" i="13"/>
  <c r="EA281" i="13"/>
  <c r="DZ281" i="13"/>
  <c r="DY281" i="13"/>
  <c r="T281" i="13"/>
  <c r="N281" i="13"/>
  <c r="EA280" i="13"/>
  <c r="DZ280" i="13"/>
  <c r="DY280" i="13"/>
  <c r="T280" i="13"/>
  <c r="N280" i="13"/>
  <c r="EA279" i="13"/>
  <c r="DZ279" i="13"/>
  <c r="DY279" i="13"/>
  <c r="T279" i="13"/>
  <c r="N279" i="13"/>
  <c r="EA278" i="13"/>
  <c r="DZ278" i="13"/>
  <c r="DY278" i="13"/>
  <c r="T278" i="13"/>
  <c r="N278" i="13"/>
  <c r="EA277" i="13"/>
  <c r="DZ277" i="13"/>
  <c r="DY277" i="13"/>
  <c r="T277" i="13"/>
  <c r="N277" i="13"/>
  <c r="EA276" i="13"/>
  <c r="DZ276" i="13"/>
  <c r="DY276" i="13"/>
  <c r="T276" i="13"/>
  <c r="N276" i="13"/>
  <c r="EA275" i="13"/>
  <c r="DZ275" i="13"/>
  <c r="DY275" i="13"/>
  <c r="T275" i="13"/>
  <c r="N275" i="13"/>
  <c r="EA274" i="13"/>
  <c r="DZ274" i="13"/>
  <c r="DY274" i="13"/>
  <c r="T274" i="13"/>
  <c r="N274" i="13"/>
  <c r="EA273" i="13"/>
  <c r="DZ273" i="13"/>
  <c r="DY273" i="13"/>
  <c r="T273" i="13"/>
  <c r="N273" i="13"/>
  <c r="EA272" i="13"/>
  <c r="DZ272" i="13"/>
  <c r="DY272" i="13"/>
  <c r="T272" i="13"/>
  <c r="N272" i="13"/>
  <c r="EA271" i="13"/>
  <c r="DZ271" i="13"/>
  <c r="DY271" i="13"/>
  <c r="T271" i="13"/>
  <c r="N271" i="13"/>
  <c r="EA270" i="13"/>
  <c r="DZ270" i="13"/>
  <c r="DY270" i="13"/>
  <c r="T270" i="13"/>
  <c r="N270" i="13"/>
  <c r="EA269" i="13"/>
  <c r="DZ269" i="13"/>
  <c r="DY269" i="13"/>
  <c r="T269" i="13"/>
  <c r="N269" i="13"/>
  <c r="EA268" i="13"/>
  <c r="DZ268" i="13"/>
  <c r="DY268" i="13"/>
  <c r="T268" i="13"/>
  <c r="N268" i="13"/>
  <c r="EA267" i="13"/>
  <c r="DZ267" i="13"/>
  <c r="DY267" i="13"/>
  <c r="T267" i="13"/>
  <c r="N267" i="13"/>
  <c r="EA266" i="13"/>
  <c r="DZ266" i="13"/>
  <c r="DY266" i="13"/>
  <c r="T266" i="13"/>
  <c r="N266" i="13"/>
  <c r="EA265" i="13"/>
  <c r="DZ265" i="13"/>
  <c r="DY265" i="13"/>
  <c r="T265" i="13"/>
  <c r="N265" i="13"/>
  <c r="EA264" i="13"/>
  <c r="DZ264" i="13"/>
  <c r="DY264" i="13"/>
  <c r="T264" i="13"/>
  <c r="N264" i="13"/>
  <c r="EA263" i="13"/>
  <c r="DZ263" i="13"/>
  <c r="DY263" i="13"/>
  <c r="T263" i="13"/>
  <c r="N263" i="13"/>
  <c r="EA262" i="13"/>
  <c r="DZ262" i="13"/>
  <c r="DY262" i="13"/>
  <c r="T262" i="13"/>
  <c r="N262" i="13"/>
  <c r="EA261" i="13"/>
  <c r="DZ261" i="13"/>
  <c r="DY261" i="13"/>
  <c r="T261" i="13"/>
  <c r="N261" i="13"/>
  <c r="EA260" i="13"/>
  <c r="DZ260" i="13"/>
  <c r="DY260" i="13"/>
  <c r="T260" i="13"/>
  <c r="N260" i="13"/>
  <c r="EA259" i="13"/>
  <c r="DZ259" i="13"/>
  <c r="DY259" i="13"/>
  <c r="T259" i="13"/>
  <c r="N259" i="13"/>
  <c r="EA258" i="13"/>
  <c r="DZ258" i="13"/>
  <c r="DY258" i="13"/>
  <c r="T258" i="13"/>
  <c r="N258" i="13"/>
  <c r="EA257" i="13"/>
  <c r="DZ257" i="13"/>
  <c r="DY257" i="13"/>
  <c r="T257" i="13"/>
  <c r="N257" i="13"/>
  <c r="EA256" i="13"/>
  <c r="DZ256" i="13"/>
  <c r="DY256" i="13"/>
  <c r="T256" i="13"/>
  <c r="N256" i="13"/>
  <c r="EA255" i="13"/>
  <c r="DZ255" i="13"/>
  <c r="DY255" i="13"/>
  <c r="T255" i="13"/>
  <c r="N255" i="13"/>
  <c r="EA254" i="13"/>
  <c r="DZ254" i="13"/>
  <c r="DY254" i="13"/>
  <c r="T254" i="13"/>
  <c r="N254" i="13"/>
  <c r="EA253" i="13"/>
  <c r="DZ253" i="13"/>
  <c r="DY253" i="13"/>
  <c r="T253" i="13"/>
  <c r="N253" i="13"/>
  <c r="EA252" i="13"/>
  <c r="DZ252" i="13"/>
  <c r="DY252" i="13"/>
  <c r="T252" i="13"/>
  <c r="N252" i="13"/>
  <c r="EA251" i="13"/>
  <c r="DZ251" i="13"/>
  <c r="DY251" i="13"/>
  <c r="T251" i="13"/>
  <c r="N251" i="13"/>
  <c r="EA250" i="13"/>
  <c r="DZ250" i="13"/>
  <c r="DY250" i="13"/>
  <c r="T250" i="13"/>
  <c r="N250" i="13"/>
  <c r="EA249" i="13"/>
  <c r="DZ249" i="13"/>
  <c r="DY249" i="13"/>
  <c r="T249" i="13"/>
  <c r="N249" i="13"/>
  <c r="EA248" i="13"/>
  <c r="DZ248" i="13"/>
  <c r="DY248" i="13"/>
  <c r="T248" i="13"/>
  <c r="N248" i="13"/>
  <c r="EA247" i="13"/>
  <c r="DZ247" i="13"/>
  <c r="DY247" i="13"/>
  <c r="T247" i="13"/>
  <c r="N247" i="13"/>
  <c r="EA246" i="13"/>
  <c r="DZ246" i="13"/>
  <c r="DY246" i="13"/>
  <c r="T246" i="13"/>
  <c r="N246" i="13"/>
  <c r="EA245" i="13"/>
  <c r="DZ245" i="13"/>
  <c r="DY245" i="13"/>
  <c r="T245" i="13"/>
  <c r="N245" i="13"/>
  <c r="EA244" i="13"/>
  <c r="DZ244" i="13"/>
  <c r="DY244" i="13"/>
  <c r="T244" i="13"/>
  <c r="N244" i="13"/>
  <c r="EA243" i="13"/>
  <c r="DZ243" i="13"/>
  <c r="DY243" i="13"/>
  <c r="T243" i="13"/>
  <c r="N243" i="13"/>
  <c r="EA242" i="13"/>
  <c r="DZ242" i="13"/>
  <c r="DY242" i="13"/>
  <c r="T242" i="13"/>
  <c r="N242" i="13"/>
  <c r="EA241" i="13"/>
  <c r="DZ241" i="13"/>
  <c r="DY241" i="13"/>
  <c r="T241" i="13"/>
  <c r="N241" i="13"/>
  <c r="EA240" i="13"/>
  <c r="DZ240" i="13"/>
  <c r="DY240" i="13"/>
  <c r="T240" i="13"/>
  <c r="N240" i="13"/>
  <c r="EA239" i="13"/>
  <c r="DZ239" i="13"/>
  <c r="DY239" i="13"/>
  <c r="T239" i="13"/>
  <c r="N239" i="13"/>
  <c r="EA238" i="13"/>
  <c r="DZ238" i="13"/>
  <c r="DY238" i="13"/>
  <c r="T238" i="13"/>
  <c r="N238" i="13"/>
  <c r="EA237" i="13"/>
  <c r="DZ237" i="13"/>
  <c r="DY237" i="13"/>
  <c r="T237" i="13"/>
  <c r="N237" i="13"/>
  <c r="EA236" i="13"/>
  <c r="DZ236" i="13"/>
  <c r="DY236" i="13"/>
  <c r="T236" i="13"/>
  <c r="N236" i="13"/>
  <c r="EA235" i="13"/>
  <c r="DZ235" i="13"/>
  <c r="DY235" i="13"/>
  <c r="T235" i="13"/>
  <c r="N235" i="13"/>
  <c r="EA234" i="13"/>
  <c r="DZ234" i="13"/>
  <c r="DY234" i="13"/>
  <c r="T234" i="13"/>
  <c r="N234" i="13"/>
  <c r="EA233" i="13"/>
  <c r="DZ233" i="13"/>
  <c r="DY233" i="13"/>
  <c r="T233" i="13"/>
  <c r="N233" i="13"/>
  <c r="EA232" i="13"/>
  <c r="DZ232" i="13"/>
  <c r="DY232" i="13"/>
  <c r="T232" i="13"/>
  <c r="N232" i="13"/>
  <c r="EA231" i="13"/>
  <c r="DZ231" i="13"/>
  <c r="DY231" i="13"/>
  <c r="T231" i="13"/>
  <c r="N231" i="13"/>
  <c r="EA230" i="13"/>
  <c r="DZ230" i="13"/>
  <c r="DY230" i="13"/>
  <c r="T230" i="13"/>
  <c r="N230" i="13"/>
  <c r="EA229" i="13"/>
  <c r="DZ229" i="13"/>
  <c r="DY229" i="13"/>
  <c r="T229" i="13"/>
  <c r="N229" i="13"/>
  <c r="EA228" i="13"/>
  <c r="DZ228" i="13"/>
  <c r="DY228" i="13"/>
  <c r="T228" i="13"/>
  <c r="N228" i="13"/>
  <c r="EA227" i="13"/>
  <c r="DZ227" i="13"/>
  <c r="DY227" i="13"/>
  <c r="T227" i="13"/>
  <c r="N227" i="13"/>
  <c r="EA226" i="13"/>
  <c r="DZ226" i="13"/>
  <c r="DY226" i="13"/>
  <c r="T226" i="13"/>
  <c r="N226" i="13"/>
  <c r="EA225" i="13"/>
  <c r="DZ225" i="13"/>
  <c r="DY225" i="13"/>
  <c r="T225" i="13"/>
  <c r="N225" i="13"/>
  <c r="EA224" i="13"/>
  <c r="DZ224" i="13"/>
  <c r="DY224" i="13"/>
  <c r="T224" i="13"/>
  <c r="N224" i="13"/>
  <c r="EA223" i="13"/>
  <c r="DZ223" i="13"/>
  <c r="DY223" i="13"/>
  <c r="T223" i="13"/>
  <c r="N223" i="13"/>
  <c r="EA222" i="13"/>
  <c r="DZ222" i="13"/>
  <c r="DY222" i="13"/>
  <c r="T222" i="13"/>
  <c r="N222" i="13"/>
  <c r="EA221" i="13"/>
  <c r="DZ221" i="13"/>
  <c r="DY221" i="13"/>
  <c r="T221" i="13"/>
  <c r="N221" i="13"/>
  <c r="EA220" i="13"/>
  <c r="DZ220" i="13"/>
  <c r="DY220" i="13"/>
  <c r="T220" i="13"/>
  <c r="N220" i="13"/>
  <c r="EA219" i="13"/>
  <c r="DZ219" i="13"/>
  <c r="DY219" i="13"/>
  <c r="T219" i="13"/>
  <c r="N219" i="13"/>
  <c r="EA218" i="13"/>
  <c r="DZ218" i="13"/>
  <c r="DY218" i="13"/>
  <c r="T218" i="13"/>
  <c r="N218" i="13"/>
  <c r="EA217" i="13"/>
  <c r="DZ217" i="13"/>
  <c r="DY217" i="13"/>
  <c r="T217" i="13"/>
  <c r="N217" i="13"/>
  <c r="EA216" i="13"/>
  <c r="DZ216" i="13"/>
  <c r="DY216" i="13"/>
  <c r="T216" i="13"/>
  <c r="N216" i="13"/>
  <c r="EA215" i="13"/>
  <c r="DZ215" i="13"/>
  <c r="DY215" i="13"/>
  <c r="T215" i="13"/>
  <c r="N215" i="13"/>
  <c r="EA214" i="13"/>
  <c r="DZ214" i="13"/>
  <c r="DY214" i="13"/>
  <c r="T214" i="13"/>
  <c r="N214" i="13"/>
  <c r="EA213" i="13"/>
  <c r="DZ213" i="13"/>
  <c r="DY213" i="13"/>
  <c r="T213" i="13"/>
  <c r="N213" i="13"/>
  <c r="EA212" i="13"/>
  <c r="DZ212" i="13"/>
  <c r="DY212" i="13"/>
  <c r="T212" i="13"/>
  <c r="N212" i="13"/>
  <c r="EA211" i="13"/>
  <c r="DZ211" i="13"/>
  <c r="DY211" i="13"/>
  <c r="T211" i="13"/>
  <c r="N211" i="13"/>
  <c r="EA210" i="13"/>
  <c r="DZ210" i="13"/>
  <c r="DY210" i="13"/>
  <c r="T210" i="13"/>
  <c r="N210" i="13"/>
  <c r="EA209" i="13"/>
  <c r="DZ209" i="13"/>
  <c r="DY209" i="13"/>
  <c r="T209" i="13"/>
  <c r="N209" i="13"/>
  <c r="EA208" i="13"/>
  <c r="DZ208" i="13"/>
  <c r="DY208" i="13"/>
  <c r="T208" i="13"/>
  <c r="N208" i="13"/>
  <c r="EA207" i="13"/>
  <c r="DZ207" i="13"/>
  <c r="DY207" i="13"/>
  <c r="T207" i="13"/>
  <c r="N207" i="13"/>
  <c r="EA206" i="13"/>
  <c r="DZ206" i="13"/>
  <c r="DY206" i="13"/>
  <c r="T206" i="13"/>
  <c r="N206" i="13"/>
  <c r="EA205" i="13"/>
  <c r="DZ205" i="13"/>
  <c r="DY205" i="13"/>
  <c r="T205" i="13"/>
  <c r="N205" i="13"/>
  <c r="EA204" i="13"/>
  <c r="DZ204" i="13"/>
  <c r="DY204" i="13"/>
  <c r="T204" i="13"/>
  <c r="N204" i="13"/>
  <c r="EA203" i="13"/>
  <c r="DZ203" i="13"/>
  <c r="DY203" i="13"/>
  <c r="T203" i="13"/>
  <c r="N203" i="13"/>
  <c r="EA202" i="13"/>
  <c r="DZ202" i="13"/>
  <c r="DY202" i="13"/>
  <c r="T202" i="13"/>
  <c r="N202" i="13"/>
  <c r="EA201" i="13"/>
  <c r="DZ201" i="13"/>
  <c r="DY201" i="13"/>
  <c r="T201" i="13"/>
  <c r="N201" i="13"/>
  <c r="EA200" i="13"/>
  <c r="DZ200" i="13"/>
  <c r="DY200" i="13"/>
  <c r="T200" i="13"/>
  <c r="N200" i="13"/>
  <c r="EA199" i="13"/>
  <c r="DZ199" i="13"/>
  <c r="DY199" i="13"/>
  <c r="T199" i="13"/>
  <c r="N199" i="13"/>
  <c r="EA198" i="13"/>
  <c r="DZ198" i="13"/>
  <c r="DY198" i="13"/>
  <c r="T198" i="13"/>
  <c r="N198" i="13"/>
  <c r="EA197" i="13"/>
  <c r="DZ197" i="13"/>
  <c r="DY197" i="13"/>
  <c r="T197" i="13"/>
  <c r="N197" i="13"/>
  <c r="EA196" i="13"/>
  <c r="DZ196" i="13"/>
  <c r="DY196" i="13"/>
  <c r="T196" i="13"/>
  <c r="N196" i="13"/>
  <c r="EA195" i="13"/>
  <c r="DZ195" i="13"/>
  <c r="DY195" i="13"/>
  <c r="T195" i="13"/>
  <c r="N195" i="13"/>
  <c r="EA194" i="13"/>
  <c r="DZ194" i="13"/>
  <c r="DY194" i="13"/>
  <c r="T194" i="13"/>
  <c r="N194" i="13"/>
  <c r="EA193" i="13"/>
  <c r="DZ193" i="13"/>
  <c r="DY193" i="13"/>
  <c r="T193" i="13"/>
  <c r="N193" i="13"/>
  <c r="EA192" i="13"/>
  <c r="DZ192" i="13"/>
  <c r="DY192" i="13"/>
  <c r="T192" i="13"/>
  <c r="N192" i="13"/>
  <c r="EA191" i="13"/>
  <c r="DZ191" i="13"/>
  <c r="DY191" i="13"/>
  <c r="T191" i="13"/>
  <c r="N191" i="13"/>
  <c r="EA190" i="13"/>
  <c r="DZ190" i="13"/>
  <c r="DY190" i="13"/>
  <c r="T190" i="13"/>
  <c r="N190" i="13"/>
  <c r="EA189" i="13"/>
  <c r="DZ189" i="13"/>
  <c r="DY189" i="13"/>
  <c r="T189" i="13"/>
  <c r="N189" i="13"/>
  <c r="EA188" i="13"/>
  <c r="DZ188" i="13"/>
  <c r="DY188" i="13"/>
  <c r="T188" i="13"/>
  <c r="N188" i="13"/>
  <c r="EA187" i="13"/>
  <c r="DZ187" i="13"/>
  <c r="DY187" i="13"/>
  <c r="T187" i="13"/>
  <c r="N187" i="13"/>
  <c r="EA186" i="13"/>
  <c r="DZ186" i="13"/>
  <c r="DY186" i="13"/>
  <c r="T186" i="13"/>
  <c r="N186" i="13"/>
  <c r="EA185" i="13"/>
  <c r="DZ185" i="13"/>
  <c r="DY185" i="13"/>
  <c r="T185" i="13"/>
  <c r="N185" i="13"/>
  <c r="EA184" i="13"/>
  <c r="DZ184" i="13"/>
  <c r="DY184" i="13"/>
  <c r="T184" i="13"/>
  <c r="N184" i="13"/>
  <c r="EA183" i="13"/>
  <c r="DZ183" i="13"/>
  <c r="DY183" i="13"/>
  <c r="T183" i="13"/>
  <c r="N183" i="13"/>
  <c r="EA182" i="13"/>
  <c r="DZ182" i="13"/>
  <c r="DY182" i="13"/>
  <c r="T182" i="13"/>
  <c r="N182" i="13"/>
  <c r="EA181" i="13"/>
  <c r="DZ181" i="13"/>
  <c r="DY181" i="13"/>
  <c r="T181" i="13"/>
  <c r="N181" i="13"/>
  <c r="EA180" i="13"/>
  <c r="DZ180" i="13"/>
  <c r="DY180" i="13"/>
  <c r="T180" i="13"/>
  <c r="N180" i="13"/>
  <c r="EA179" i="13"/>
  <c r="DZ179" i="13"/>
  <c r="DY179" i="13"/>
  <c r="T179" i="13"/>
  <c r="N179" i="13"/>
  <c r="EA178" i="13"/>
  <c r="DZ178" i="13"/>
  <c r="DY178" i="13"/>
  <c r="T178" i="13"/>
  <c r="N178" i="13"/>
  <c r="EA177" i="13"/>
  <c r="DZ177" i="13"/>
  <c r="DY177" i="13"/>
  <c r="T177" i="13"/>
  <c r="N177" i="13"/>
  <c r="EA176" i="13"/>
  <c r="DZ176" i="13"/>
  <c r="DY176" i="13"/>
  <c r="T176" i="13"/>
  <c r="N176" i="13"/>
  <c r="EA175" i="13"/>
  <c r="DZ175" i="13"/>
  <c r="DY175" i="13"/>
  <c r="T175" i="13"/>
  <c r="N175" i="13"/>
  <c r="EA174" i="13"/>
  <c r="DZ174" i="13"/>
  <c r="DY174" i="13"/>
  <c r="T174" i="13"/>
  <c r="N174" i="13"/>
  <c r="EA173" i="13"/>
  <c r="DZ173" i="13"/>
  <c r="DY173" i="13"/>
  <c r="T173" i="13"/>
  <c r="N173" i="13"/>
  <c r="EA172" i="13"/>
  <c r="DZ172" i="13"/>
  <c r="DY172" i="13"/>
  <c r="T172" i="13"/>
  <c r="N172" i="13"/>
  <c r="EA171" i="13"/>
  <c r="DZ171" i="13"/>
  <c r="DY171" i="13"/>
  <c r="T171" i="13"/>
  <c r="N171" i="13"/>
  <c r="EA170" i="13"/>
  <c r="DZ170" i="13"/>
  <c r="DY170" i="13"/>
  <c r="T170" i="13"/>
  <c r="N170" i="13"/>
  <c r="EA169" i="13"/>
  <c r="DZ169" i="13"/>
  <c r="DY169" i="13"/>
  <c r="T169" i="13"/>
  <c r="N169" i="13"/>
  <c r="EA168" i="13"/>
  <c r="DZ168" i="13"/>
  <c r="DY168" i="13"/>
  <c r="T168" i="13"/>
  <c r="N168" i="13"/>
  <c r="EA167" i="13"/>
  <c r="DZ167" i="13"/>
  <c r="DY167" i="13"/>
  <c r="T167" i="13"/>
  <c r="N167" i="13"/>
  <c r="EA166" i="13"/>
  <c r="DZ166" i="13"/>
  <c r="DY166" i="13"/>
  <c r="T166" i="13"/>
  <c r="N166" i="13"/>
  <c r="EA165" i="13"/>
  <c r="DZ165" i="13"/>
  <c r="DY165" i="13"/>
  <c r="T165" i="13"/>
  <c r="N165" i="13"/>
  <c r="EA164" i="13"/>
  <c r="DZ164" i="13"/>
  <c r="DY164" i="13"/>
  <c r="T164" i="13"/>
  <c r="N164" i="13"/>
  <c r="EA163" i="13"/>
  <c r="DZ163" i="13"/>
  <c r="DY163" i="13"/>
  <c r="T163" i="13"/>
  <c r="N163" i="13"/>
  <c r="EA162" i="13"/>
  <c r="DZ162" i="13"/>
  <c r="DY162" i="13"/>
  <c r="T162" i="13"/>
  <c r="N162" i="13"/>
  <c r="EA161" i="13"/>
  <c r="DZ161" i="13"/>
  <c r="DY161" i="13"/>
  <c r="T161" i="13"/>
  <c r="N161" i="13"/>
  <c r="EA160" i="13"/>
  <c r="DZ160" i="13"/>
  <c r="DY160" i="13"/>
  <c r="T160" i="13"/>
  <c r="N160" i="13"/>
  <c r="EA159" i="13"/>
  <c r="DZ159" i="13"/>
  <c r="DY159" i="13"/>
  <c r="T159" i="13"/>
  <c r="N159" i="13"/>
  <c r="EA158" i="13"/>
  <c r="DZ158" i="13"/>
  <c r="DY158" i="13"/>
  <c r="T158" i="13"/>
  <c r="N158" i="13"/>
  <c r="EA157" i="13"/>
  <c r="DZ157" i="13"/>
  <c r="DY157" i="13"/>
  <c r="T157" i="13"/>
  <c r="N157" i="13"/>
  <c r="EA156" i="13"/>
  <c r="DZ156" i="13"/>
  <c r="DY156" i="13"/>
  <c r="T156" i="13"/>
  <c r="N156" i="13"/>
  <c r="EA155" i="13"/>
  <c r="DZ155" i="13"/>
  <c r="DY155" i="13"/>
  <c r="T155" i="13"/>
  <c r="N155" i="13"/>
  <c r="EA154" i="13"/>
  <c r="DZ154" i="13"/>
  <c r="DY154" i="13"/>
  <c r="T154" i="13"/>
  <c r="N154" i="13"/>
  <c r="EA153" i="13"/>
  <c r="DZ153" i="13"/>
  <c r="DY153" i="13"/>
  <c r="T153" i="13"/>
  <c r="N153" i="13"/>
  <c r="EA152" i="13"/>
  <c r="DZ152" i="13"/>
  <c r="DY152" i="13"/>
  <c r="T152" i="13"/>
  <c r="N152" i="13"/>
  <c r="EA151" i="13"/>
  <c r="DZ151" i="13"/>
  <c r="DY151" i="13"/>
  <c r="T151" i="13"/>
  <c r="N151" i="13"/>
  <c r="EA150" i="13"/>
  <c r="DZ150" i="13"/>
  <c r="DY150" i="13"/>
  <c r="T150" i="13"/>
  <c r="N150" i="13"/>
  <c r="EA149" i="13"/>
  <c r="DZ149" i="13"/>
  <c r="DY149" i="13"/>
  <c r="T149" i="13"/>
  <c r="N149" i="13"/>
  <c r="EA148" i="13"/>
  <c r="DZ148" i="13"/>
  <c r="DY148" i="13"/>
  <c r="T148" i="13"/>
  <c r="N148" i="13"/>
  <c r="EA147" i="13"/>
  <c r="DZ147" i="13"/>
  <c r="DY147" i="13"/>
  <c r="T147" i="13"/>
  <c r="N147" i="13"/>
  <c r="EA146" i="13"/>
  <c r="DZ146" i="13"/>
  <c r="DY146" i="13"/>
  <c r="T146" i="13"/>
  <c r="N146" i="13"/>
  <c r="EA145" i="13"/>
  <c r="DZ145" i="13"/>
  <c r="DY145" i="13"/>
  <c r="T145" i="13"/>
  <c r="N145" i="13"/>
  <c r="EA144" i="13"/>
  <c r="DZ144" i="13"/>
  <c r="DY144" i="13"/>
  <c r="T144" i="13"/>
  <c r="N144" i="13"/>
  <c r="EA143" i="13"/>
  <c r="DZ143" i="13"/>
  <c r="DY143" i="13"/>
  <c r="T143" i="13"/>
  <c r="N143" i="13"/>
  <c r="EA142" i="13"/>
  <c r="DZ142" i="13"/>
  <c r="DY142" i="13"/>
  <c r="T142" i="13"/>
  <c r="N142" i="13"/>
  <c r="EA141" i="13"/>
  <c r="DZ141" i="13"/>
  <c r="DY141" i="13"/>
  <c r="T141" i="13"/>
  <c r="N141" i="13"/>
  <c r="EA140" i="13"/>
  <c r="DZ140" i="13"/>
  <c r="DY140" i="13"/>
  <c r="T140" i="13"/>
  <c r="N140" i="13"/>
  <c r="EA139" i="13"/>
  <c r="DZ139" i="13"/>
  <c r="DY139" i="13"/>
  <c r="T139" i="13"/>
  <c r="N139" i="13"/>
  <c r="EA138" i="13"/>
  <c r="DZ138" i="13"/>
  <c r="DY138" i="13"/>
  <c r="T138" i="13"/>
  <c r="N138" i="13"/>
  <c r="EA137" i="13"/>
  <c r="DZ137" i="13"/>
  <c r="DY137" i="13"/>
  <c r="T137" i="13"/>
  <c r="N137" i="13"/>
  <c r="EA136" i="13"/>
  <c r="DZ136" i="13"/>
  <c r="DY136" i="13"/>
  <c r="T136" i="13"/>
  <c r="N136" i="13"/>
  <c r="EA135" i="13"/>
  <c r="DZ135" i="13"/>
  <c r="DY135" i="13"/>
  <c r="T135" i="13"/>
  <c r="N135" i="13"/>
  <c r="EA134" i="13"/>
  <c r="DZ134" i="13"/>
  <c r="DY134" i="13"/>
  <c r="T134" i="13"/>
  <c r="N134" i="13"/>
  <c r="EA133" i="13"/>
  <c r="DZ133" i="13"/>
  <c r="DY133" i="13"/>
  <c r="T133" i="13"/>
  <c r="N133" i="13"/>
  <c r="EA132" i="13"/>
  <c r="DZ132" i="13"/>
  <c r="DY132" i="13"/>
  <c r="T132" i="13"/>
  <c r="N132" i="13"/>
  <c r="EA131" i="13"/>
  <c r="DZ131" i="13"/>
  <c r="DY131" i="13"/>
  <c r="T131" i="13"/>
  <c r="N131" i="13"/>
  <c r="EA130" i="13"/>
  <c r="DZ130" i="13"/>
  <c r="DY130" i="13"/>
  <c r="T130" i="13"/>
  <c r="N130" i="13"/>
  <c r="EA129" i="13"/>
  <c r="DZ129" i="13"/>
  <c r="DY129" i="13"/>
  <c r="T129" i="13"/>
  <c r="N129" i="13"/>
  <c r="EA128" i="13"/>
  <c r="DZ128" i="13"/>
  <c r="DY128" i="13"/>
  <c r="T128" i="13"/>
  <c r="N128" i="13"/>
  <c r="EA127" i="13"/>
  <c r="DZ127" i="13"/>
  <c r="DY127" i="13"/>
  <c r="T127" i="13"/>
  <c r="N127" i="13"/>
  <c r="EA126" i="13"/>
  <c r="DZ126" i="13"/>
  <c r="DY126" i="13"/>
  <c r="T126" i="13"/>
  <c r="N126" i="13"/>
  <c r="EA125" i="13"/>
  <c r="DZ125" i="13"/>
  <c r="DY125" i="13"/>
  <c r="T125" i="13"/>
  <c r="N125" i="13"/>
  <c r="EA124" i="13"/>
  <c r="DZ124" i="13"/>
  <c r="DY124" i="13"/>
  <c r="T124" i="13"/>
  <c r="N124" i="13"/>
  <c r="EA123" i="13"/>
  <c r="DZ123" i="13"/>
  <c r="DY123" i="13"/>
  <c r="T123" i="13"/>
  <c r="N123" i="13"/>
  <c r="EA122" i="13"/>
  <c r="DZ122" i="13"/>
  <c r="DY122" i="13"/>
  <c r="T122" i="13"/>
  <c r="N122" i="13"/>
  <c r="EA121" i="13"/>
  <c r="DZ121" i="13"/>
  <c r="DY121" i="13"/>
  <c r="T121" i="13"/>
  <c r="N121" i="13"/>
  <c r="EA120" i="13"/>
  <c r="DZ120" i="13"/>
  <c r="DY120" i="13"/>
  <c r="T120" i="13"/>
  <c r="N120" i="13"/>
  <c r="EA119" i="13"/>
  <c r="DZ119" i="13"/>
  <c r="DY119" i="13"/>
  <c r="T119" i="13"/>
  <c r="N119" i="13"/>
  <c r="EA118" i="13"/>
  <c r="DZ118" i="13"/>
  <c r="DY118" i="13"/>
  <c r="T118" i="13"/>
  <c r="N118" i="13"/>
  <c r="EA117" i="13"/>
  <c r="DZ117" i="13"/>
  <c r="DY117" i="13"/>
  <c r="T117" i="13"/>
  <c r="N117" i="13"/>
  <c r="EA116" i="13"/>
  <c r="DZ116" i="13"/>
  <c r="DY116" i="13"/>
  <c r="T116" i="13"/>
  <c r="N116" i="13"/>
  <c r="EA115" i="13"/>
  <c r="DZ115" i="13"/>
  <c r="DY115" i="13"/>
  <c r="T115" i="13"/>
  <c r="N115" i="13"/>
  <c r="EA114" i="13"/>
  <c r="DZ114" i="13"/>
  <c r="DY114" i="13"/>
  <c r="T114" i="13"/>
  <c r="N114" i="13"/>
  <c r="EA113" i="13"/>
  <c r="DZ113" i="13"/>
  <c r="DY113" i="13"/>
  <c r="T113" i="13"/>
  <c r="N113" i="13"/>
  <c r="EA112" i="13"/>
  <c r="DZ112" i="13"/>
  <c r="DY112" i="13"/>
  <c r="T112" i="13"/>
  <c r="N112" i="13"/>
  <c r="EA111" i="13"/>
  <c r="DZ111" i="13"/>
  <c r="DY111" i="13"/>
  <c r="T111" i="13"/>
  <c r="N111" i="13"/>
  <c r="EA110" i="13"/>
  <c r="DZ110" i="13"/>
  <c r="DY110" i="13"/>
  <c r="T110" i="13"/>
  <c r="N110" i="13"/>
  <c r="EA109" i="13"/>
  <c r="DZ109" i="13"/>
  <c r="DY109" i="13"/>
  <c r="T109" i="13"/>
  <c r="N109" i="13"/>
  <c r="EA108" i="13"/>
  <c r="DZ108" i="13"/>
  <c r="DY108" i="13"/>
  <c r="T108" i="13"/>
  <c r="N108" i="13"/>
  <c r="EA107" i="13"/>
  <c r="DZ107" i="13"/>
  <c r="DY107" i="13"/>
  <c r="T107" i="13"/>
  <c r="N107" i="13"/>
  <c r="EA106" i="13"/>
  <c r="DZ106" i="13"/>
  <c r="DY106" i="13"/>
  <c r="T106" i="13"/>
  <c r="N106" i="13"/>
  <c r="EA105" i="13"/>
  <c r="DZ105" i="13"/>
  <c r="DY105" i="13"/>
  <c r="T105" i="13"/>
  <c r="N105" i="13"/>
  <c r="EA104" i="13"/>
  <c r="DZ104" i="13"/>
  <c r="DY104" i="13"/>
  <c r="T104" i="13"/>
  <c r="N104" i="13"/>
  <c r="EA103" i="13"/>
  <c r="DZ103" i="13"/>
  <c r="DY103" i="13"/>
  <c r="T103" i="13"/>
  <c r="N103" i="13"/>
  <c r="EA102" i="13"/>
  <c r="DZ102" i="13"/>
  <c r="DY102" i="13"/>
  <c r="T102" i="13"/>
  <c r="N102" i="13"/>
  <c r="EA101" i="13"/>
  <c r="DZ101" i="13"/>
  <c r="DY101" i="13"/>
  <c r="T101" i="13"/>
  <c r="N101" i="13"/>
  <c r="EA100" i="13"/>
  <c r="DZ100" i="13"/>
  <c r="DY100" i="13"/>
  <c r="T100" i="13"/>
  <c r="N100" i="13"/>
  <c r="EA99" i="13"/>
  <c r="DZ99" i="13"/>
  <c r="DY99" i="13"/>
  <c r="T99" i="13"/>
  <c r="N99" i="13"/>
  <c r="EA98" i="13"/>
  <c r="DZ98" i="13"/>
  <c r="DY98" i="13"/>
  <c r="T98" i="13"/>
  <c r="N98" i="13"/>
  <c r="EA97" i="13"/>
  <c r="DZ97" i="13"/>
  <c r="DY97" i="13"/>
  <c r="T97" i="13"/>
  <c r="N97" i="13"/>
  <c r="EA96" i="13"/>
  <c r="DZ96" i="13"/>
  <c r="DY96" i="13"/>
  <c r="T96" i="13"/>
  <c r="N96" i="13"/>
  <c r="EA95" i="13"/>
  <c r="DZ95" i="13"/>
  <c r="DY95" i="13"/>
  <c r="T95" i="13"/>
  <c r="N95" i="13"/>
  <c r="EA94" i="13"/>
  <c r="DZ94" i="13"/>
  <c r="DY94" i="13"/>
  <c r="T94" i="13"/>
  <c r="N94" i="13"/>
  <c r="EA93" i="13"/>
  <c r="DZ93" i="13"/>
  <c r="DY93" i="13"/>
  <c r="T93" i="13"/>
  <c r="N93" i="13"/>
  <c r="EA92" i="13"/>
  <c r="DZ92" i="13"/>
  <c r="DY92" i="13"/>
  <c r="T92" i="13"/>
  <c r="N92" i="13"/>
  <c r="EA91" i="13"/>
  <c r="DZ91" i="13"/>
  <c r="DY91" i="13"/>
  <c r="T91" i="13"/>
  <c r="N91" i="13"/>
  <c r="EA90" i="13"/>
  <c r="DZ90" i="13"/>
  <c r="DY90" i="13"/>
  <c r="T90" i="13"/>
  <c r="N90" i="13"/>
  <c r="EA89" i="13"/>
  <c r="DZ89" i="13"/>
  <c r="DY89" i="13"/>
  <c r="T89" i="13"/>
  <c r="N89" i="13"/>
  <c r="EA88" i="13"/>
  <c r="DZ88" i="13"/>
  <c r="DY88" i="13"/>
  <c r="T88" i="13"/>
  <c r="N88" i="13"/>
  <c r="EA87" i="13"/>
  <c r="DZ87" i="13"/>
  <c r="DY87" i="13"/>
  <c r="T87" i="13"/>
  <c r="N87" i="13"/>
  <c r="EA86" i="13"/>
  <c r="DZ86" i="13"/>
  <c r="DY86" i="13"/>
  <c r="T86" i="13"/>
  <c r="N86" i="13"/>
  <c r="EA85" i="13"/>
  <c r="DZ85" i="13"/>
  <c r="DY85" i="13"/>
  <c r="T85" i="13"/>
  <c r="N85" i="13"/>
  <c r="EA84" i="13"/>
  <c r="DZ84" i="13"/>
  <c r="DY84" i="13"/>
  <c r="T84" i="13"/>
  <c r="N84" i="13"/>
  <c r="EA83" i="13"/>
  <c r="DZ83" i="13"/>
  <c r="DY83" i="13"/>
  <c r="T83" i="13"/>
  <c r="N83" i="13"/>
  <c r="EA82" i="13"/>
  <c r="DZ82" i="13"/>
  <c r="DY82" i="13"/>
  <c r="T82" i="13"/>
  <c r="N82" i="13"/>
  <c r="EA81" i="13"/>
  <c r="DZ81" i="13"/>
  <c r="DY81" i="13"/>
  <c r="T81" i="13"/>
  <c r="N81" i="13"/>
  <c r="EA80" i="13"/>
  <c r="DZ80" i="13"/>
  <c r="DY80" i="13"/>
  <c r="T80" i="13"/>
  <c r="N80" i="13"/>
  <c r="EA79" i="13"/>
  <c r="DZ79" i="13"/>
  <c r="DY79" i="13"/>
  <c r="T79" i="13"/>
  <c r="N79" i="13"/>
  <c r="EA78" i="13"/>
  <c r="DZ78" i="13"/>
  <c r="DY78" i="13"/>
  <c r="T78" i="13"/>
  <c r="N78" i="13"/>
  <c r="EA77" i="13"/>
  <c r="DZ77" i="13"/>
  <c r="DY77" i="13"/>
  <c r="T77" i="13"/>
  <c r="N77" i="13"/>
  <c r="EA76" i="13"/>
  <c r="DZ76" i="13"/>
  <c r="DY76" i="13"/>
  <c r="T76" i="13"/>
  <c r="N76" i="13"/>
  <c r="EA75" i="13"/>
  <c r="DZ75" i="13"/>
  <c r="DY75" i="13"/>
  <c r="T75" i="13"/>
  <c r="N75" i="13"/>
  <c r="EA74" i="13"/>
  <c r="DZ74" i="13"/>
  <c r="DY74" i="13"/>
  <c r="T74" i="13"/>
  <c r="N74" i="13"/>
  <c r="EA73" i="13"/>
  <c r="DZ73" i="13"/>
  <c r="DY73" i="13"/>
  <c r="T73" i="13"/>
  <c r="N73" i="13"/>
  <c r="EA72" i="13"/>
  <c r="DZ72" i="13"/>
  <c r="DY72" i="13"/>
  <c r="T72" i="13"/>
  <c r="N72" i="13"/>
  <c r="EA71" i="13"/>
  <c r="DZ71" i="13"/>
  <c r="DY71" i="13"/>
  <c r="T71" i="13"/>
  <c r="N71" i="13"/>
  <c r="EA70" i="13"/>
  <c r="DZ70" i="13"/>
  <c r="DY70" i="13"/>
  <c r="T70" i="13"/>
  <c r="N70" i="13"/>
  <c r="EA69" i="13"/>
  <c r="DZ69" i="13"/>
  <c r="DY69" i="13"/>
  <c r="T69" i="13"/>
  <c r="N69" i="13"/>
  <c r="EA68" i="13"/>
  <c r="DZ68" i="13"/>
  <c r="DY68" i="13"/>
  <c r="T68" i="13"/>
  <c r="N68" i="13"/>
  <c r="EA67" i="13"/>
  <c r="DZ67" i="13"/>
  <c r="DY67" i="13"/>
  <c r="T67" i="13"/>
  <c r="N67" i="13"/>
  <c r="EA66" i="13"/>
  <c r="DZ66" i="13"/>
  <c r="DY66" i="13"/>
  <c r="T66" i="13"/>
  <c r="N66" i="13"/>
  <c r="EA65" i="13"/>
  <c r="DZ65" i="13"/>
  <c r="DY65" i="13"/>
  <c r="T65" i="13"/>
  <c r="N65" i="13"/>
  <c r="EA64" i="13"/>
  <c r="DZ64" i="13"/>
  <c r="DY64" i="13"/>
  <c r="T64" i="13"/>
  <c r="N64" i="13"/>
  <c r="EA63" i="13"/>
  <c r="DZ63" i="13"/>
  <c r="DY63" i="13"/>
  <c r="T63" i="13"/>
  <c r="N63" i="13"/>
  <c r="EA62" i="13"/>
  <c r="DZ62" i="13"/>
  <c r="DY62" i="13"/>
  <c r="T62" i="13"/>
  <c r="N62" i="13"/>
  <c r="EA61" i="13"/>
  <c r="DZ61" i="13"/>
  <c r="DY61" i="13"/>
  <c r="T61" i="13"/>
  <c r="N61" i="13"/>
  <c r="EA60" i="13"/>
  <c r="DZ60" i="13"/>
  <c r="DY60" i="13"/>
  <c r="T60" i="13"/>
  <c r="N60" i="13"/>
  <c r="EA59" i="13"/>
  <c r="DZ59" i="13"/>
  <c r="DY59" i="13"/>
  <c r="T59" i="13"/>
  <c r="N59" i="13"/>
  <c r="EA58" i="13"/>
  <c r="DZ58" i="13"/>
  <c r="DY58" i="13"/>
  <c r="T58" i="13"/>
  <c r="N58" i="13"/>
  <c r="EA57" i="13"/>
  <c r="DZ57" i="13"/>
  <c r="DY57" i="13"/>
  <c r="T57" i="13"/>
  <c r="N57" i="13"/>
  <c r="EA56" i="13"/>
  <c r="DZ56" i="13"/>
  <c r="DY56" i="13"/>
  <c r="T56" i="13"/>
  <c r="N56" i="13"/>
  <c r="EA55" i="13"/>
  <c r="DZ55" i="13"/>
  <c r="DY55" i="13"/>
  <c r="T55" i="13"/>
  <c r="N55" i="13"/>
  <c r="EA54" i="13"/>
  <c r="DZ54" i="13"/>
  <c r="DY54" i="13"/>
  <c r="T54" i="13"/>
  <c r="N54" i="13"/>
  <c r="EA53" i="13"/>
  <c r="DZ53" i="13"/>
  <c r="DY53" i="13"/>
  <c r="T53" i="13"/>
  <c r="N53" i="13"/>
  <c r="EA52" i="13"/>
  <c r="DZ52" i="13"/>
  <c r="DY52" i="13"/>
  <c r="T52" i="13"/>
  <c r="N52" i="13"/>
  <c r="EA51" i="13"/>
  <c r="DZ51" i="13"/>
  <c r="DY51" i="13"/>
  <c r="T51" i="13"/>
  <c r="N51" i="13"/>
  <c r="EA50" i="13"/>
  <c r="DZ50" i="13"/>
  <c r="DY50" i="13"/>
  <c r="T50" i="13"/>
  <c r="N50" i="13"/>
  <c r="EA49" i="13"/>
  <c r="DZ49" i="13"/>
  <c r="DY49" i="13"/>
  <c r="T49" i="13"/>
  <c r="N49" i="13"/>
  <c r="EA48" i="13"/>
  <c r="DZ48" i="13"/>
  <c r="DY48" i="13"/>
  <c r="T48" i="13"/>
  <c r="N48" i="13"/>
  <c r="EA47" i="13"/>
  <c r="DZ47" i="13"/>
  <c r="DY47" i="13"/>
  <c r="T47" i="13"/>
  <c r="N47" i="13"/>
  <c r="EA46" i="13"/>
  <c r="DZ46" i="13"/>
  <c r="DY46" i="13"/>
  <c r="T46" i="13"/>
  <c r="N46" i="13"/>
  <c r="EA45" i="13"/>
  <c r="DZ45" i="13"/>
  <c r="DY45" i="13"/>
  <c r="T45" i="13"/>
  <c r="N45" i="13"/>
  <c r="EA44" i="13"/>
  <c r="DZ44" i="13"/>
  <c r="DY44" i="13"/>
  <c r="T44" i="13"/>
  <c r="N44" i="13"/>
  <c r="EA43" i="13"/>
  <c r="DZ43" i="13"/>
  <c r="DY43" i="13"/>
  <c r="T43" i="13"/>
  <c r="N43" i="13"/>
  <c r="EA42" i="13"/>
  <c r="DZ42" i="13"/>
  <c r="DY42" i="13"/>
  <c r="T42" i="13"/>
  <c r="N42" i="13"/>
  <c r="EA41" i="13"/>
  <c r="DZ41" i="13"/>
  <c r="DY41" i="13"/>
  <c r="T41" i="13"/>
  <c r="N41" i="13"/>
  <c r="EA40" i="13"/>
  <c r="DZ40" i="13"/>
  <c r="DY40" i="13"/>
  <c r="T40" i="13"/>
  <c r="N40" i="13"/>
  <c r="EA39" i="13"/>
  <c r="DZ39" i="13"/>
  <c r="DY39" i="13"/>
  <c r="T39" i="13"/>
  <c r="N39" i="13"/>
  <c r="EA38" i="13"/>
  <c r="DZ38" i="13"/>
  <c r="DY38" i="13"/>
  <c r="T38" i="13"/>
  <c r="N38" i="13"/>
  <c r="EA37" i="13"/>
  <c r="DZ37" i="13"/>
  <c r="DY37" i="13"/>
  <c r="T37" i="13"/>
  <c r="N37" i="13"/>
  <c r="EA36" i="13"/>
  <c r="DZ36" i="13"/>
  <c r="DY36" i="13"/>
  <c r="T36" i="13"/>
  <c r="N36" i="13"/>
  <c r="EA35" i="13"/>
  <c r="DZ35" i="13"/>
  <c r="DY35" i="13"/>
  <c r="T35" i="13"/>
  <c r="N35" i="13"/>
  <c r="EA34" i="13"/>
  <c r="DZ34" i="13"/>
  <c r="DY34" i="13"/>
  <c r="T34" i="13"/>
  <c r="N34" i="13"/>
  <c r="EA33" i="13"/>
  <c r="DZ33" i="13"/>
  <c r="DY33" i="13"/>
  <c r="T33" i="13"/>
  <c r="N33" i="13"/>
  <c r="EA32" i="13"/>
  <c r="DZ32" i="13"/>
  <c r="DY32" i="13"/>
  <c r="T32" i="13"/>
  <c r="N32" i="13"/>
  <c r="EA31" i="13"/>
  <c r="DZ31" i="13"/>
  <c r="DY31" i="13"/>
  <c r="T31" i="13"/>
  <c r="N31" i="13"/>
  <c r="EA30" i="13"/>
  <c r="DZ30" i="13"/>
  <c r="DY30" i="13"/>
  <c r="T30" i="13"/>
  <c r="N30" i="13"/>
  <c r="EA29" i="13"/>
  <c r="DZ29" i="13"/>
  <c r="DY29" i="13"/>
  <c r="T29" i="13"/>
  <c r="N29" i="13"/>
  <c r="EA28" i="13"/>
  <c r="DZ28" i="13"/>
  <c r="DY28" i="13"/>
  <c r="T28" i="13"/>
  <c r="N28" i="13"/>
  <c r="EA27" i="13"/>
  <c r="DZ27" i="13"/>
  <c r="DY27" i="13"/>
  <c r="T27" i="13"/>
  <c r="N27" i="13"/>
  <c r="EA26" i="13"/>
  <c r="DZ26" i="13"/>
  <c r="DY26" i="13"/>
  <c r="T26" i="13"/>
  <c r="N26" i="13"/>
  <c r="EA25" i="13"/>
  <c r="DZ25" i="13"/>
  <c r="DY25" i="13"/>
  <c r="T25" i="13"/>
  <c r="N25" i="13"/>
  <c r="EA24" i="13"/>
  <c r="DZ24" i="13"/>
  <c r="DY24" i="13"/>
  <c r="T24" i="13"/>
  <c r="N24" i="13"/>
  <c r="EA23" i="13"/>
  <c r="DZ23" i="13"/>
  <c r="DY23" i="13"/>
  <c r="T23" i="13"/>
  <c r="N23" i="13"/>
  <c r="EA22" i="13"/>
  <c r="DZ22" i="13"/>
  <c r="DY22" i="13"/>
  <c r="T22" i="13"/>
  <c r="N22" i="13"/>
  <c r="EA21" i="13"/>
  <c r="DZ21" i="13"/>
  <c r="DY21" i="13"/>
  <c r="T21" i="13"/>
  <c r="N21" i="13"/>
  <c r="EA20" i="13"/>
  <c r="DZ20" i="13"/>
  <c r="DY20" i="13"/>
  <c r="T20" i="13"/>
  <c r="N20" i="13"/>
  <c r="EA19" i="13"/>
  <c r="DZ19" i="13"/>
  <c r="DY19" i="13"/>
  <c r="T19" i="13"/>
  <c r="N19" i="13"/>
  <c r="EA18" i="13"/>
  <c r="DZ18" i="13"/>
  <c r="DY18" i="13"/>
  <c r="T18" i="13"/>
  <c r="N18" i="13"/>
  <c r="EA17" i="13"/>
  <c r="DZ17" i="13"/>
  <c r="DY17" i="13"/>
  <c r="T17" i="13"/>
  <c r="N17" i="13"/>
  <c r="EA16" i="13"/>
  <c r="DZ16" i="13"/>
  <c r="DY16" i="13"/>
  <c r="T16" i="13"/>
  <c r="N16" i="13"/>
  <c r="EA15" i="13"/>
  <c r="DZ15" i="13"/>
  <c r="DY15" i="13"/>
  <c r="T15" i="13"/>
  <c r="N15" i="13"/>
  <c r="EA14" i="13"/>
  <c r="DZ14" i="13"/>
  <c r="DY14" i="13"/>
  <c r="T14" i="13"/>
  <c r="N14" i="13"/>
  <c r="EA13" i="13"/>
  <c r="DZ13" i="13"/>
  <c r="DY13" i="13"/>
  <c r="T13" i="13"/>
  <c r="N13" i="13"/>
  <c r="EA12" i="13"/>
  <c r="DZ12" i="13"/>
  <c r="DY12" i="13"/>
  <c r="T12" i="13"/>
  <c r="N12" i="13"/>
  <c r="EA11" i="13"/>
  <c r="DZ11" i="13"/>
  <c r="DY11" i="13"/>
  <c r="T11" i="13"/>
  <c r="N11" i="13"/>
  <c r="EA10" i="13"/>
  <c r="DZ10" i="13"/>
  <c r="DY10" i="13"/>
  <c r="T10" i="13"/>
  <c r="N10" i="13"/>
  <c r="EA9" i="13"/>
  <c r="DZ9" i="13"/>
  <c r="DY9" i="13"/>
  <c r="T9" i="13"/>
  <c r="N9" i="13"/>
  <c r="EA8" i="13"/>
  <c r="DZ8" i="13"/>
  <c r="DY8" i="13"/>
  <c r="T8" i="13"/>
  <c r="N8" i="13"/>
  <c r="EA7" i="13"/>
  <c r="DZ7" i="13"/>
  <c r="DY7" i="13"/>
  <c r="T7" i="13"/>
  <c r="N7" i="13"/>
  <c r="EA6" i="13"/>
  <c r="DZ6" i="13"/>
  <c r="DY6" i="13"/>
  <c r="T6" i="13"/>
  <c r="N6" i="13"/>
  <c r="EA5" i="13"/>
  <c r="DZ5" i="13"/>
  <c r="DY5" i="13"/>
  <c r="T5" i="13"/>
  <c r="N5" i="13"/>
  <c r="EA4" i="13"/>
  <c r="DZ4" i="13"/>
  <c r="DY4" i="13"/>
  <c r="T4" i="13"/>
  <c r="N4" i="13"/>
  <c r="EA3" i="13"/>
  <c r="DZ3" i="13"/>
  <c r="DY3" i="13"/>
  <c r="T3" i="13"/>
  <c r="N3" i="13"/>
  <c r="EA2" i="13"/>
  <c r="DZ2" i="13"/>
  <c r="DY2" i="13"/>
  <c r="T2" i="13"/>
  <c r="N2" i="13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Q4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90" i="1" l="1"/>
  <c r="O15" i="14"/>
  <c r="O21" i="14"/>
  <c r="O23" i="14"/>
  <c r="O29" i="14"/>
  <c r="O31" i="14"/>
  <c r="O37" i="14"/>
  <c r="O39" i="14"/>
  <c r="O45" i="14"/>
  <c r="O47" i="14"/>
  <c r="O53" i="14"/>
  <c r="O55" i="14"/>
  <c r="O61" i="14"/>
  <c r="O63" i="14"/>
  <c r="O71" i="14"/>
  <c r="O79" i="14"/>
  <c r="O49" i="14"/>
  <c r="O6" i="14"/>
  <c r="O5" i="14"/>
  <c r="O7" i="14"/>
  <c r="O13" i="14"/>
  <c r="O4" i="14"/>
  <c r="O8" i="14"/>
  <c r="O16" i="14"/>
  <c r="O24" i="14"/>
  <c r="O32" i="14"/>
  <c r="O40" i="14"/>
  <c r="O48" i="14"/>
  <c r="O56" i="14"/>
  <c r="O64" i="14"/>
  <c r="O68" i="14"/>
  <c r="O76" i="14"/>
  <c r="O81" i="14"/>
  <c r="O10" i="14"/>
  <c r="O18" i="14"/>
  <c r="O26" i="14"/>
  <c r="O34" i="14"/>
  <c r="O42" i="14"/>
  <c r="O50" i="14"/>
  <c r="O58" i="14"/>
  <c r="O66" i="14"/>
  <c r="O74" i="14"/>
  <c r="O9" i="14"/>
  <c r="O12" i="14"/>
  <c r="O20" i="14"/>
  <c r="O28" i="14"/>
  <c r="O36" i="14"/>
  <c r="O44" i="14"/>
  <c r="O52" i="14"/>
  <c r="O60" i="14"/>
  <c r="O72" i="14"/>
  <c r="O25" i="14"/>
  <c r="O33" i="14"/>
  <c r="O41" i="14"/>
  <c r="O17" i="14"/>
  <c r="O14" i="14"/>
  <c r="O22" i="14"/>
  <c r="O30" i="14"/>
  <c r="O38" i="14"/>
  <c r="O46" i="14"/>
  <c r="O54" i="14"/>
  <c r="O62" i="14"/>
  <c r="O70" i="14"/>
  <c r="O78" i="14"/>
  <c r="O85" i="14"/>
  <c r="L1490" i="1"/>
  <c r="BU12" i="4"/>
  <c r="T3" i="2"/>
  <c r="T2" i="2"/>
  <c r="Q3" i="2"/>
  <c r="Q2" i="2"/>
  <c r="N3" i="2"/>
  <c r="N2" i="2"/>
  <c r="K3" i="2"/>
  <c r="K2" i="2"/>
  <c r="M2" i="2" s="1"/>
  <c r="H3" i="2"/>
  <c r="H2" i="2"/>
  <c r="E3" i="2"/>
  <c r="E2" i="2"/>
  <c r="B3" i="2"/>
  <c r="B2" i="2"/>
  <c r="BB235" i="5" l="1"/>
  <c r="BB234" i="5"/>
  <c r="BB233" i="5"/>
  <c r="BB232" i="5"/>
  <c r="BB231" i="5"/>
  <c r="BB230" i="5"/>
  <c r="BB229" i="5"/>
  <c r="BB228" i="5"/>
  <c r="BB227" i="5"/>
  <c r="BB226" i="5"/>
  <c r="BB225" i="5"/>
  <c r="BB224" i="5"/>
  <c r="BB223" i="5"/>
  <c r="BB222" i="5"/>
  <c r="BB221" i="5"/>
  <c r="BB220" i="5"/>
  <c r="BB219" i="5"/>
  <c r="BB218" i="5"/>
  <c r="BB217" i="5"/>
  <c r="BB216" i="5"/>
  <c r="BB215" i="5"/>
  <c r="BB214" i="5"/>
  <c r="BB213" i="5"/>
  <c r="BB212" i="5"/>
  <c r="BB211" i="5"/>
  <c r="BB210" i="5"/>
  <c r="BB209" i="5"/>
  <c r="BB208" i="5"/>
  <c r="BB207" i="5"/>
  <c r="BB206" i="5"/>
  <c r="BB205" i="5"/>
  <c r="BB204" i="5"/>
  <c r="BB203" i="5"/>
  <c r="BB202" i="5"/>
  <c r="BB201" i="5"/>
  <c r="BB200" i="5"/>
  <c r="BB199" i="5"/>
  <c r="BB198" i="5"/>
  <c r="BB197" i="5"/>
  <c r="BB196" i="5"/>
  <c r="BB195" i="5"/>
  <c r="BB194" i="5"/>
  <c r="BB193" i="5"/>
  <c r="BB192" i="5"/>
  <c r="BB191" i="5"/>
  <c r="BB190" i="5"/>
  <c r="BB189" i="5"/>
  <c r="BB188" i="5"/>
  <c r="BB187" i="5"/>
  <c r="BB186" i="5"/>
  <c r="BB185" i="5"/>
  <c r="BB184" i="5"/>
  <c r="BB183" i="5"/>
  <c r="BB182" i="5"/>
  <c r="BB181" i="5"/>
  <c r="BB180" i="5"/>
  <c r="BB179" i="5"/>
  <c r="BB178" i="5"/>
  <c r="BB177" i="5"/>
  <c r="BB176" i="5"/>
  <c r="BB175" i="5"/>
  <c r="BB174" i="5"/>
  <c r="BB173" i="5"/>
  <c r="BB172" i="5"/>
  <c r="BB171" i="5"/>
  <c r="BB170" i="5"/>
  <c r="BB169" i="5"/>
  <c r="BB168" i="5"/>
  <c r="BB167" i="5"/>
  <c r="BB166" i="5"/>
  <c r="BB165" i="5"/>
  <c r="BB164" i="5"/>
  <c r="BB163" i="5"/>
  <c r="BB162" i="5"/>
  <c r="BB161" i="5"/>
  <c r="BB160" i="5"/>
  <c r="BB159" i="5"/>
  <c r="BB158" i="5"/>
  <c r="BB157" i="5"/>
  <c r="BB156" i="5"/>
  <c r="BB155" i="5"/>
  <c r="BB154" i="5"/>
  <c r="BB153" i="5"/>
  <c r="BB152" i="5"/>
  <c r="BB151" i="5"/>
  <c r="BB150" i="5"/>
  <c r="BB149" i="5"/>
  <c r="BB148" i="5"/>
  <c r="BB147" i="5"/>
  <c r="BB146" i="5"/>
  <c r="BB145" i="5"/>
  <c r="BB144" i="5"/>
  <c r="BB143" i="5"/>
  <c r="BB142" i="5"/>
  <c r="BB141" i="5"/>
  <c r="BB140" i="5"/>
  <c r="BB139" i="5"/>
  <c r="BB138" i="5"/>
  <c r="BB137" i="5"/>
  <c r="BB136" i="5"/>
  <c r="BB135" i="5"/>
  <c r="BB134" i="5"/>
  <c r="BB133" i="5"/>
  <c r="BB132" i="5"/>
  <c r="BB131" i="5"/>
  <c r="BB130" i="5"/>
  <c r="BB129" i="5"/>
  <c r="BB128" i="5"/>
  <c r="BB127" i="5"/>
  <c r="BB126" i="5"/>
  <c r="BB125" i="5"/>
  <c r="BB124" i="5"/>
  <c r="BB123" i="5"/>
  <c r="BB122" i="5"/>
  <c r="BB121" i="5"/>
  <c r="BB120" i="5"/>
  <c r="BB119" i="5"/>
  <c r="BB118" i="5"/>
  <c r="BB117" i="5"/>
  <c r="BB116" i="5"/>
  <c r="BB115" i="5"/>
  <c r="BB114" i="5"/>
  <c r="BB113" i="5"/>
  <c r="BB112" i="5"/>
  <c r="BB111" i="5"/>
  <c r="BB110" i="5"/>
  <c r="BB109" i="5"/>
  <c r="BB108" i="5"/>
  <c r="BB107" i="5"/>
  <c r="BB106" i="5"/>
  <c r="BB105" i="5"/>
  <c r="BB104" i="5"/>
  <c r="BB103" i="5"/>
  <c r="BB102" i="5"/>
  <c r="BB101" i="5"/>
  <c r="BB100" i="5"/>
  <c r="BB99" i="5"/>
  <c r="BB98" i="5"/>
  <c r="BB97" i="5"/>
  <c r="BB96" i="5"/>
  <c r="BB95" i="5"/>
  <c r="BB94" i="5"/>
  <c r="BB93" i="5"/>
  <c r="BB92" i="5"/>
  <c r="BB91" i="5"/>
  <c r="BB90" i="5"/>
  <c r="BB89" i="5"/>
  <c r="BB88" i="5"/>
  <c r="BB87" i="5"/>
  <c r="BB86" i="5"/>
  <c r="BB85" i="5"/>
  <c r="BB84" i="5"/>
  <c r="BB83" i="5"/>
  <c r="BB82" i="5"/>
  <c r="BB81" i="5"/>
  <c r="BB80" i="5"/>
  <c r="BB79" i="5"/>
  <c r="BB78" i="5"/>
  <c r="BB77" i="5"/>
  <c r="BB76" i="5"/>
  <c r="BB75" i="5"/>
  <c r="BB74" i="5"/>
  <c r="BB73" i="5"/>
  <c r="BB72" i="5"/>
  <c r="BB71" i="5"/>
  <c r="BB70" i="5"/>
  <c r="BB69" i="5"/>
  <c r="BB68" i="5"/>
  <c r="BB67" i="5"/>
  <c r="BB66" i="5"/>
  <c r="BB65" i="5"/>
  <c r="BB64" i="5"/>
  <c r="BB63" i="5"/>
  <c r="BB62" i="5"/>
  <c r="BB61" i="5"/>
  <c r="BB60" i="5"/>
  <c r="BB59" i="5"/>
  <c r="BB58" i="5"/>
  <c r="BB57" i="5"/>
  <c r="BB56" i="5"/>
  <c r="BB55" i="5"/>
  <c r="BB54" i="5"/>
  <c r="BB53" i="5"/>
  <c r="BB52" i="5"/>
  <c r="BB51" i="5"/>
  <c r="BB50" i="5"/>
  <c r="BB49" i="5"/>
  <c r="BB48" i="5"/>
  <c r="BB47" i="5"/>
  <c r="BB46" i="5"/>
  <c r="BB45" i="5"/>
  <c r="BB44" i="5"/>
  <c r="BB43" i="5"/>
  <c r="BB42" i="5"/>
  <c r="BB41" i="5"/>
  <c r="BB40" i="5"/>
  <c r="BB39" i="5"/>
  <c r="BB38" i="5"/>
  <c r="BB37" i="5"/>
  <c r="BB36" i="5"/>
  <c r="BB35" i="5"/>
  <c r="BB34" i="5"/>
  <c r="BB33" i="5"/>
  <c r="BB32" i="5"/>
  <c r="BB31" i="5"/>
  <c r="BB30" i="5"/>
  <c r="BB29" i="5"/>
  <c r="BB28" i="5"/>
  <c r="BB27" i="5"/>
  <c r="BB26" i="5"/>
  <c r="BB25" i="5"/>
  <c r="BB24" i="5"/>
  <c r="BB23" i="5"/>
  <c r="BB22" i="5"/>
  <c r="BB21" i="5"/>
  <c r="BB20" i="5"/>
  <c r="BB19" i="5"/>
  <c r="BB18" i="5"/>
  <c r="BB17" i="5"/>
  <c r="BB16" i="5"/>
  <c r="BB15" i="5"/>
  <c r="BB14" i="5"/>
  <c r="BB13" i="5"/>
  <c r="BB12" i="5"/>
  <c r="BB11" i="5"/>
  <c r="BB10" i="5"/>
  <c r="BB9" i="5"/>
  <c r="BB8" i="5"/>
  <c r="BB7" i="5"/>
  <c r="BB6" i="5"/>
  <c r="BB5" i="5"/>
  <c r="BB4" i="5"/>
  <c r="BB236" i="5" s="1"/>
  <c r="R6" i="2" s="1"/>
  <c r="BB3" i="5"/>
  <c r="BB2" i="5"/>
  <c r="AW73" i="6"/>
  <c r="AW72" i="6"/>
  <c r="AW71" i="6"/>
  <c r="AW70" i="6"/>
  <c r="AW69" i="6"/>
  <c r="AW68" i="6"/>
  <c r="AW67" i="6"/>
  <c r="AW66" i="6"/>
  <c r="AW65" i="6"/>
  <c r="AW64" i="6"/>
  <c r="AW63" i="6"/>
  <c r="AW62" i="6"/>
  <c r="AW61" i="6"/>
  <c r="AW60" i="6"/>
  <c r="AW59" i="6"/>
  <c r="AW58" i="6"/>
  <c r="AW57" i="6"/>
  <c r="AW56" i="6"/>
  <c r="AW55" i="6"/>
  <c r="AW54" i="6"/>
  <c r="AW53" i="6"/>
  <c r="AW52" i="6"/>
  <c r="AW51" i="6"/>
  <c r="AW50" i="6"/>
  <c r="AW49" i="6"/>
  <c r="AW48" i="6"/>
  <c r="AW47" i="6"/>
  <c r="AW46" i="6"/>
  <c r="AW45" i="6"/>
  <c r="AW44" i="6"/>
  <c r="AW43" i="6"/>
  <c r="AW42" i="6"/>
  <c r="AW41" i="6"/>
  <c r="AW40" i="6"/>
  <c r="AW39" i="6"/>
  <c r="AW38" i="6"/>
  <c r="AW37" i="6"/>
  <c r="AW36" i="6"/>
  <c r="AW35" i="6"/>
  <c r="AW34" i="6"/>
  <c r="AW33" i="6"/>
  <c r="AW32" i="6"/>
  <c r="AW31" i="6"/>
  <c r="AW30" i="6"/>
  <c r="AW29" i="6"/>
  <c r="AW28" i="6"/>
  <c r="AW27" i="6"/>
  <c r="AW26" i="6"/>
  <c r="AW25" i="6"/>
  <c r="AW24" i="6"/>
  <c r="AW23" i="6"/>
  <c r="AW22" i="6"/>
  <c r="AW21" i="6"/>
  <c r="AW20" i="6"/>
  <c r="AW19" i="6"/>
  <c r="AW18" i="6"/>
  <c r="AW17" i="6"/>
  <c r="AW16" i="6"/>
  <c r="AW15" i="6"/>
  <c r="AW14" i="6"/>
  <c r="AW13" i="6"/>
  <c r="AW12" i="6"/>
  <c r="AW11" i="6"/>
  <c r="AW10" i="6"/>
  <c r="AW9" i="6"/>
  <c r="AW8" i="6"/>
  <c r="AW7" i="6"/>
  <c r="AW6" i="6"/>
  <c r="AW5" i="6"/>
  <c r="AW4" i="6"/>
  <c r="AW3" i="6"/>
  <c r="AW2" i="6"/>
  <c r="AW74" i="6" s="1"/>
  <c r="O6" i="2" s="1"/>
  <c r="BU227" i="4"/>
  <c r="BU226" i="4"/>
  <c r="BU225" i="4"/>
  <c r="BU224" i="4"/>
  <c r="BU223" i="4"/>
  <c r="BU222" i="4"/>
  <c r="BU221" i="4"/>
  <c r="BU220" i="4"/>
  <c r="BU219" i="4"/>
  <c r="BU218" i="4"/>
  <c r="BU217" i="4"/>
  <c r="BU216" i="4"/>
  <c r="BU215" i="4"/>
  <c r="BU214" i="4"/>
  <c r="BU213" i="4"/>
  <c r="BU212" i="4"/>
  <c r="BU211" i="4"/>
  <c r="BU210" i="4"/>
  <c r="BU209" i="4"/>
  <c r="BU208" i="4"/>
  <c r="BU207" i="4"/>
  <c r="BU206" i="4"/>
  <c r="BU205" i="4"/>
  <c r="BU204" i="4"/>
  <c r="BU203" i="4"/>
  <c r="BU202" i="4"/>
  <c r="BU201" i="4"/>
  <c r="BU200" i="4"/>
  <c r="BU199" i="4"/>
  <c r="BU198" i="4"/>
  <c r="BU197" i="4"/>
  <c r="BU196" i="4"/>
  <c r="BU195" i="4"/>
  <c r="BU194" i="4"/>
  <c r="BU193" i="4"/>
  <c r="BU192" i="4"/>
  <c r="BU191" i="4"/>
  <c r="BU190" i="4"/>
  <c r="BU189" i="4"/>
  <c r="BU188" i="4"/>
  <c r="BU187" i="4"/>
  <c r="BU186" i="4"/>
  <c r="BU185" i="4"/>
  <c r="BU184" i="4"/>
  <c r="BU183" i="4"/>
  <c r="BU182" i="4"/>
  <c r="BU181" i="4"/>
  <c r="BU180" i="4"/>
  <c r="BU179" i="4"/>
  <c r="BU178" i="4"/>
  <c r="BU177" i="4"/>
  <c r="BU176" i="4"/>
  <c r="BU175" i="4"/>
  <c r="BU174" i="4"/>
  <c r="BU173" i="4"/>
  <c r="BU172" i="4"/>
  <c r="BU171" i="4"/>
  <c r="BU170" i="4"/>
  <c r="BU169" i="4"/>
  <c r="BU168" i="4"/>
  <c r="BU167" i="4"/>
  <c r="BU166" i="4"/>
  <c r="BU165" i="4"/>
  <c r="BU164" i="4"/>
  <c r="BU163" i="4"/>
  <c r="BU162" i="4"/>
  <c r="BU161" i="4"/>
  <c r="BU160" i="4"/>
  <c r="BU159" i="4"/>
  <c r="BU158" i="4"/>
  <c r="BU157" i="4"/>
  <c r="BU156" i="4"/>
  <c r="BU155" i="4"/>
  <c r="BU154" i="4"/>
  <c r="BU153" i="4"/>
  <c r="BU152" i="4"/>
  <c r="BU151" i="4"/>
  <c r="BU150" i="4"/>
  <c r="BU149" i="4"/>
  <c r="BU148" i="4"/>
  <c r="BU147" i="4"/>
  <c r="BU146" i="4"/>
  <c r="BU145" i="4"/>
  <c r="BU144" i="4"/>
  <c r="BU143" i="4"/>
  <c r="BU142" i="4"/>
  <c r="BU141" i="4"/>
  <c r="BU140" i="4"/>
  <c r="BU139" i="4"/>
  <c r="BU138" i="4"/>
  <c r="BU137" i="4"/>
  <c r="BU136" i="4"/>
  <c r="BU135" i="4"/>
  <c r="BU134" i="4"/>
  <c r="BU133" i="4"/>
  <c r="BU132" i="4"/>
  <c r="BU131" i="4"/>
  <c r="BU130" i="4"/>
  <c r="BU129" i="4"/>
  <c r="BU128" i="4"/>
  <c r="BU127" i="4"/>
  <c r="BU126" i="4"/>
  <c r="BU125" i="4"/>
  <c r="BU124" i="4"/>
  <c r="BU123" i="4"/>
  <c r="BU122" i="4"/>
  <c r="BU121" i="4"/>
  <c r="BU120" i="4"/>
  <c r="BU119" i="4"/>
  <c r="BU118" i="4"/>
  <c r="BU117" i="4"/>
  <c r="BU116" i="4"/>
  <c r="BU115" i="4"/>
  <c r="BU114" i="4"/>
  <c r="BU113" i="4"/>
  <c r="BU112" i="4"/>
  <c r="BU111" i="4"/>
  <c r="BU110" i="4"/>
  <c r="BU109" i="4"/>
  <c r="BU108" i="4"/>
  <c r="BU107" i="4"/>
  <c r="BU106" i="4"/>
  <c r="BU105" i="4"/>
  <c r="BU104" i="4"/>
  <c r="BU103" i="4"/>
  <c r="BU102" i="4"/>
  <c r="BU101" i="4"/>
  <c r="BU100" i="4"/>
  <c r="BU99" i="4"/>
  <c r="BU98" i="4"/>
  <c r="BU97" i="4"/>
  <c r="BU96" i="4"/>
  <c r="BU95" i="4"/>
  <c r="BU94" i="4"/>
  <c r="BU93" i="4"/>
  <c r="BU92" i="4"/>
  <c r="BU91" i="4"/>
  <c r="BU90" i="4"/>
  <c r="BU89" i="4"/>
  <c r="BU88" i="4"/>
  <c r="BU87" i="4"/>
  <c r="BU86" i="4"/>
  <c r="BU85" i="4"/>
  <c r="BU84" i="4"/>
  <c r="BU83" i="4"/>
  <c r="BU82" i="4"/>
  <c r="BU81" i="4"/>
  <c r="BU80" i="4"/>
  <c r="BU79" i="4"/>
  <c r="BU78" i="4"/>
  <c r="BU77" i="4"/>
  <c r="BU76" i="4"/>
  <c r="BU75" i="4"/>
  <c r="BU74" i="4"/>
  <c r="BU73" i="4"/>
  <c r="BU72" i="4"/>
  <c r="BU71" i="4"/>
  <c r="BU70" i="4"/>
  <c r="BU69" i="4"/>
  <c r="BU68" i="4"/>
  <c r="BU67" i="4"/>
  <c r="BU66" i="4"/>
  <c r="BU65" i="4"/>
  <c r="BU64" i="4"/>
  <c r="BU63" i="4"/>
  <c r="BU62" i="4"/>
  <c r="BU61" i="4"/>
  <c r="BU60" i="4"/>
  <c r="BU59" i="4"/>
  <c r="BU58" i="4"/>
  <c r="BU57" i="4"/>
  <c r="BU56" i="4"/>
  <c r="BU55" i="4"/>
  <c r="BU54" i="4"/>
  <c r="BU53" i="4"/>
  <c r="BU52" i="4"/>
  <c r="BU51" i="4"/>
  <c r="BU50" i="4"/>
  <c r="BU49" i="4"/>
  <c r="BU48" i="4"/>
  <c r="BU47" i="4"/>
  <c r="BU46" i="4"/>
  <c r="BU45" i="4"/>
  <c r="BU44" i="4"/>
  <c r="BU43" i="4"/>
  <c r="BU42" i="4"/>
  <c r="BU41" i="4"/>
  <c r="BU40" i="4"/>
  <c r="BU39" i="4"/>
  <c r="BU38" i="4"/>
  <c r="BU37" i="4"/>
  <c r="BU36" i="4"/>
  <c r="BU35" i="4"/>
  <c r="BU34" i="4"/>
  <c r="BU33" i="4"/>
  <c r="BU32" i="4"/>
  <c r="BU31" i="4"/>
  <c r="BU30" i="4"/>
  <c r="BU29" i="4"/>
  <c r="BU28" i="4"/>
  <c r="BU27" i="4"/>
  <c r="BU26" i="4"/>
  <c r="BU25" i="4"/>
  <c r="BU24" i="4"/>
  <c r="BU23" i="4"/>
  <c r="BU22" i="4"/>
  <c r="BU21" i="4"/>
  <c r="BU20" i="4"/>
  <c r="BU19" i="4"/>
  <c r="BU18" i="4"/>
  <c r="BU17" i="4"/>
  <c r="BU16" i="4"/>
  <c r="BU15" i="4"/>
  <c r="BU14" i="4"/>
  <c r="BU13" i="4"/>
  <c r="BU11" i="4"/>
  <c r="BU10" i="4"/>
  <c r="BU9" i="4"/>
  <c r="BU8" i="4"/>
  <c r="BU7" i="4"/>
  <c r="BU6" i="4"/>
  <c r="BU5" i="4"/>
  <c r="BU4" i="4"/>
  <c r="BU3" i="4"/>
  <c r="BU2" i="4"/>
  <c r="BU228" i="4" s="1"/>
  <c r="L6" i="2" s="1"/>
  <c r="BM142" i="9"/>
  <c r="BM141" i="9"/>
  <c r="BM140" i="9"/>
  <c r="BM139" i="9"/>
  <c r="BM138" i="9"/>
  <c r="BM137" i="9"/>
  <c r="BM136" i="9"/>
  <c r="BM135" i="9"/>
  <c r="BM134" i="9"/>
  <c r="BM133" i="9"/>
  <c r="BM132" i="9"/>
  <c r="BM131" i="9"/>
  <c r="BM130" i="9"/>
  <c r="BM129" i="9"/>
  <c r="BM128" i="9"/>
  <c r="BM127" i="9"/>
  <c r="BM126" i="9"/>
  <c r="BM125" i="9"/>
  <c r="BM124" i="9"/>
  <c r="BM123" i="9"/>
  <c r="BM122" i="9"/>
  <c r="BM121" i="9"/>
  <c r="BM120" i="9"/>
  <c r="BM119" i="9"/>
  <c r="BM118" i="9"/>
  <c r="BM117" i="9"/>
  <c r="BM116" i="9"/>
  <c r="BM115" i="9"/>
  <c r="BM114" i="9"/>
  <c r="BM113" i="9"/>
  <c r="BM112" i="9"/>
  <c r="BM111" i="9"/>
  <c r="BM110" i="9"/>
  <c r="BM109" i="9"/>
  <c r="BM108" i="9"/>
  <c r="BM107" i="9"/>
  <c r="BM106" i="9"/>
  <c r="BM105" i="9"/>
  <c r="BM104" i="9"/>
  <c r="BM103" i="9"/>
  <c r="BM102" i="9"/>
  <c r="BM101" i="9"/>
  <c r="BM100" i="9"/>
  <c r="BM99" i="9"/>
  <c r="BM98" i="9"/>
  <c r="BM97" i="9"/>
  <c r="BM96" i="9"/>
  <c r="BM95" i="9"/>
  <c r="BM94" i="9"/>
  <c r="BM93" i="9"/>
  <c r="BM92" i="9"/>
  <c r="BM91" i="9"/>
  <c r="BM90" i="9"/>
  <c r="BM89" i="9"/>
  <c r="BM88" i="9"/>
  <c r="BM87" i="9"/>
  <c r="BM86" i="9"/>
  <c r="BM85" i="9"/>
  <c r="BM84" i="9"/>
  <c r="BM83" i="9"/>
  <c r="BM82" i="9"/>
  <c r="BM81" i="9"/>
  <c r="BM80" i="9"/>
  <c r="BM79" i="9"/>
  <c r="BM78" i="9"/>
  <c r="BM77" i="9"/>
  <c r="BM76" i="9"/>
  <c r="BM75" i="9"/>
  <c r="BM74" i="9"/>
  <c r="BM73" i="9"/>
  <c r="BM72" i="9"/>
  <c r="BM71" i="9"/>
  <c r="BM70" i="9"/>
  <c r="BM69" i="9"/>
  <c r="BM68" i="9"/>
  <c r="BM67" i="9"/>
  <c r="BM66" i="9"/>
  <c r="BM65" i="9"/>
  <c r="BM64" i="9"/>
  <c r="BM63" i="9"/>
  <c r="BM62" i="9"/>
  <c r="BM61" i="9"/>
  <c r="BM60" i="9"/>
  <c r="BM59" i="9"/>
  <c r="BM58" i="9"/>
  <c r="BM57" i="9"/>
  <c r="BM56" i="9"/>
  <c r="BM55" i="9"/>
  <c r="BM54" i="9"/>
  <c r="BM53" i="9"/>
  <c r="BM52" i="9"/>
  <c r="BM51" i="9"/>
  <c r="BM50" i="9"/>
  <c r="BM49" i="9"/>
  <c r="BM48" i="9"/>
  <c r="BM47" i="9"/>
  <c r="BM46" i="9"/>
  <c r="BM45" i="9"/>
  <c r="BM44" i="9"/>
  <c r="BM43" i="9"/>
  <c r="BM42" i="9"/>
  <c r="BM41" i="9"/>
  <c r="BM40" i="9"/>
  <c r="BM39" i="9"/>
  <c r="BM38" i="9"/>
  <c r="BM37" i="9"/>
  <c r="BM36" i="9"/>
  <c r="BM35" i="9"/>
  <c r="BM34" i="9"/>
  <c r="BM33" i="9"/>
  <c r="BM32" i="9"/>
  <c r="BM31" i="9"/>
  <c r="BM30" i="9"/>
  <c r="BM29" i="9"/>
  <c r="BM28" i="9"/>
  <c r="BM27" i="9"/>
  <c r="BM26" i="9"/>
  <c r="BM25" i="9"/>
  <c r="BM24" i="9"/>
  <c r="BM23" i="9"/>
  <c r="BM22" i="9"/>
  <c r="BM21" i="9"/>
  <c r="BM20" i="9"/>
  <c r="BM19" i="9"/>
  <c r="BM18" i="9"/>
  <c r="BM17" i="9"/>
  <c r="BM16" i="9"/>
  <c r="BM15" i="9"/>
  <c r="BM14" i="9"/>
  <c r="BM13" i="9"/>
  <c r="BM12" i="9"/>
  <c r="BM11" i="9"/>
  <c r="BM10" i="9"/>
  <c r="BM9" i="9"/>
  <c r="BM8" i="9"/>
  <c r="BM7" i="9"/>
  <c r="BM143" i="9" s="1"/>
  <c r="I6" i="2" s="1"/>
  <c r="BM6" i="9"/>
  <c r="BM5" i="9"/>
  <c r="BM4" i="9"/>
  <c r="BM3" i="9"/>
  <c r="BM2" i="9"/>
  <c r="AU181" i="8"/>
  <c r="AU180" i="8"/>
  <c r="AU179" i="8"/>
  <c r="AU178" i="8"/>
  <c r="AU177" i="8"/>
  <c r="AU176" i="8"/>
  <c r="AU175" i="8"/>
  <c r="AU174" i="8"/>
  <c r="AU173" i="8"/>
  <c r="AU172" i="8"/>
  <c r="AU171" i="8"/>
  <c r="AU170" i="8"/>
  <c r="AU169" i="8"/>
  <c r="AU168" i="8"/>
  <c r="AU167" i="8"/>
  <c r="AU166" i="8"/>
  <c r="AU165" i="8"/>
  <c r="AU164" i="8"/>
  <c r="AU163" i="8"/>
  <c r="AU162" i="8"/>
  <c r="AU161" i="8"/>
  <c r="AU160" i="8"/>
  <c r="AU159" i="8"/>
  <c r="AU158" i="8"/>
  <c r="AU157" i="8"/>
  <c r="AU156" i="8"/>
  <c r="AU155" i="8"/>
  <c r="AU154" i="8"/>
  <c r="AU153" i="8"/>
  <c r="AU152" i="8"/>
  <c r="AU151" i="8"/>
  <c r="AU150" i="8"/>
  <c r="AU149" i="8"/>
  <c r="AU148" i="8"/>
  <c r="AU147" i="8"/>
  <c r="AU146" i="8"/>
  <c r="AU145" i="8"/>
  <c r="AU144" i="8"/>
  <c r="AU143" i="8"/>
  <c r="AU142" i="8"/>
  <c r="AU141" i="8"/>
  <c r="AU140" i="8"/>
  <c r="AU139" i="8"/>
  <c r="AU138" i="8"/>
  <c r="AU137" i="8"/>
  <c r="AU136" i="8"/>
  <c r="AU135" i="8"/>
  <c r="AU134" i="8"/>
  <c r="AU133" i="8"/>
  <c r="AU132" i="8"/>
  <c r="AU131" i="8"/>
  <c r="AU130" i="8"/>
  <c r="AU129" i="8"/>
  <c r="AU128" i="8"/>
  <c r="AU127" i="8"/>
  <c r="AU126" i="8"/>
  <c r="AU125" i="8"/>
  <c r="AU124" i="8"/>
  <c r="AU123" i="8"/>
  <c r="AU122" i="8"/>
  <c r="AU121" i="8"/>
  <c r="AU120" i="8"/>
  <c r="AU119" i="8"/>
  <c r="AU118" i="8"/>
  <c r="AU117" i="8"/>
  <c r="AU116" i="8"/>
  <c r="AU115" i="8"/>
  <c r="AU114" i="8"/>
  <c r="AU113" i="8"/>
  <c r="AU112" i="8"/>
  <c r="AU111" i="8"/>
  <c r="AU110" i="8"/>
  <c r="AU109" i="8"/>
  <c r="AU108" i="8"/>
  <c r="AU107" i="8"/>
  <c r="AU106" i="8"/>
  <c r="AU105" i="8"/>
  <c r="AU104" i="8"/>
  <c r="AU103" i="8"/>
  <c r="AU102" i="8"/>
  <c r="AU101" i="8"/>
  <c r="AU100" i="8"/>
  <c r="AU99" i="8"/>
  <c r="AU98" i="8"/>
  <c r="AU97" i="8"/>
  <c r="AU96" i="8"/>
  <c r="AU95" i="8"/>
  <c r="AU94" i="8"/>
  <c r="AU93" i="8"/>
  <c r="AU92" i="8"/>
  <c r="AU91" i="8"/>
  <c r="AU90" i="8"/>
  <c r="AU89" i="8"/>
  <c r="AU88" i="8"/>
  <c r="AU87" i="8"/>
  <c r="AU86" i="8"/>
  <c r="AU85" i="8"/>
  <c r="AU84" i="8"/>
  <c r="AU83" i="8"/>
  <c r="AU82" i="8"/>
  <c r="AU81" i="8"/>
  <c r="AU80" i="8"/>
  <c r="AU79" i="8"/>
  <c r="AU78" i="8"/>
  <c r="AU77" i="8"/>
  <c r="AU76" i="8"/>
  <c r="AU75" i="8"/>
  <c r="AU74" i="8"/>
  <c r="AU73" i="8"/>
  <c r="AU72" i="8"/>
  <c r="AU71" i="8"/>
  <c r="AU70" i="8"/>
  <c r="AU69" i="8"/>
  <c r="AU68" i="8"/>
  <c r="AU67" i="8"/>
  <c r="AU66" i="8"/>
  <c r="AU65" i="8"/>
  <c r="AU64" i="8"/>
  <c r="AU63" i="8"/>
  <c r="AU62" i="8"/>
  <c r="AU61" i="8"/>
  <c r="AU60" i="8"/>
  <c r="AU59" i="8"/>
  <c r="AU58" i="8"/>
  <c r="AU57" i="8"/>
  <c r="AU56" i="8"/>
  <c r="AU55" i="8"/>
  <c r="AU54" i="8"/>
  <c r="AU53" i="8"/>
  <c r="AU52" i="8"/>
  <c r="AU51" i="8"/>
  <c r="AU50" i="8"/>
  <c r="AU49" i="8"/>
  <c r="AU48" i="8"/>
  <c r="AU47" i="8"/>
  <c r="AU46" i="8"/>
  <c r="AU45" i="8"/>
  <c r="AU44" i="8"/>
  <c r="AU43" i="8"/>
  <c r="AU42" i="8"/>
  <c r="AU41" i="8"/>
  <c r="AU40" i="8"/>
  <c r="AU39" i="8"/>
  <c r="AU38" i="8"/>
  <c r="AU37" i="8"/>
  <c r="AU36" i="8"/>
  <c r="AU35" i="8"/>
  <c r="AU34" i="8"/>
  <c r="AU33" i="8"/>
  <c r="AU32" i="8"/>
  <c r="AU31" i="8"/>
  <c r="AU30" i="8"/>
  <c r="AU29" i="8"/>
  <c r="AU28" i="8"/>
  <c r="AU27" i="8"/>
  <c r="AU26" i="8"/>
  <c r="AU25" i="8"/>
  <c r="AU24" i="8"/>
  <c r="AU23" i="8"/>
  <c r="AU22" i="8"/>
  <c r="AU21" i="8"/>
  <c r="AU20" i="8"/>
  <c r="AU19" i="8"/>
  <c r="AU18" i="8"/>
  <c r="AU17" i="8"/>
  <c r="AU16" i="8"/>
  <c r="AU15" i="8"/>
  <c r="AU14" i="8"/>
  <c r="AU13" i="8"/>
  <c r="AU12" i="8"/>
  <c r="AU11" i="8"/>
  <c r="AU10" i="8"/>
  <c r="AU9" i="8"/>
  <c r="AU8" i="8"/>
  <c r="AU7" i="8"/>
  <c r="AU6" i="8"/>
  <c r="AU5" i="8"/>
  <c r="AU4" i="8"/>
  <c r="AU182" i="8" s="1"/>
  <c r="F6" i="2" s="1"/>
  <c r="AU3" i="8"/>
  <c r="AU2" i="8"/>
  <c r="BS107" i="7"/>
  <c r="BS106" i="7"/>
  <c r="BS105" i="7"/>
  <c r="BS104" i="7"/>
  <c r="BS103" i="7"/>
  <c r="BS102" i="7"/>
  <c r="BS101" i="7"/>
  <c r="BS100" i="7"/>
  <c r="BS99" i="7"/>
  <c r="BS98" i="7"/>
  <c r="BS97" i="7"/>
  <c r="BS96" i="7"/>
  <c r="BS95" i="7"/>
  <c r="BS94" i="7"/>
  <c r="BS93" i="7"/>
  <c r="BS92" i="7"/>
  <c r="BS91" i="7"/>
  <c r="BS90" i="7"/>
  <c r="BS89" i="7"/>
  <c r="BS88" i="7"/>
  <c r="BS87" i="7"/>
  <c r="BS86" i="7"/>
  <c r="BS85" i="7"/>
  <c r="BS84" i="7"/>
  <c r="BS83" i="7"/>
  <c r="BS82" i="7"/>
  <c r="BS81" i="7"/>
  <c r="BS80" i="7"/>
  <c r="BS79" i="7"/>
  <c r="BS78" i="7"/>
  <c r="BS77" i="7"/>
  <c r="BS76" i="7"/>
  <c r="BS75" i="7"/>
  <c r="BS74" i="7"/>
  <c r="BS73" i="7"/>
  <c r="BS72" i="7"/>
  <c r="BS71" i="7"/>
  <c r="BS70" i="7"/>
  <c r="BS69" i="7"/>
  <c r="BS68" i="7"/>
  <c r="BS67" i="7"/>
  <c r="BS66" i="7"/>
  <c r="BS65" i="7"/>
  <c r="BS64" i="7"/>
  <c r="BS63" i="7"/>
  <c r="BS62" i="7"/>
  <c r="BS61" i="7"/>
  <c r="BS60" i="7"/>
  <c r="BS59" i="7"/>
  <c r="BS58" i="7"/>
  <c r="BS57" i="7"/>
  <c r="BS56" i="7"/>
  <c r="BS55" i="7"/>
  <c r="BS54" i="7"/>
  <c r="BS53" i="7"/>
  <c r="BS52" i="7"/>
  <c r="BS51" i="7"/>
  <c r="BS50" i="7"/>
  <c r="BS49" i="7"/>
  <c r="BS48" i="7"/>
  <c r="BS47" i="7"/>
  <c r="BS46" i="7"/>
  <c r="BS45" i="7"/>
  <c r="BS44" i="7"/>
  <c r="BS43" i="7"/>
  <c r="BS42" i="7"/>
  <c r="BS41" i="7"/>
  <c r="BS40" i="7"/>
  <c r="BS39" i="7"/>
  <c r="BS38" i="7"/>
  <c r="BS37" i="7"/>
  <c r="BS36" i="7"/>
  <c r="BS35" i="7"/>
  <c r="BS34" i="7"/>
  <c r="BS33" i="7"/>
  <c r="BS32" i="7"/>
  <c r="BS31" i="7"/>
  <c r="BS30" i="7"/>
  <c r="BS29" i="7"/>
  <c r="BS28" i="7"/>
  <c r="BS27" i="7"/>
  <c r="BS26" i="7"/>
  <c r="BS25" i="7"/>
  <c r="BS24" i="7"/>
  <c r="BS23" i="7"/>
  <c r="BS22" i="7"/>
  <c r="BS21" i="7"/>
  <c r="BS20" i="7"/>
  <c r="BS19" i="7"/>
  <c r="BS18" i="7"/>
  <c r="BS17" i="7"/>
  <c r="BS16" i="7"/>
  <c r="BS15" i="7"/>
  <c r="BS14" i="7"/>
  <c r="BS13" i="7"/>
  <c r="BS12" i="7"/>
  <c r="BS11" i="7"/>
  <c r="BS10" i="7"/>
  <c r="BS9" i="7"/>
  <c r="BS8" i="7"/>
  <c r="BS7" i="7"/>
  <c r="BS6" i="7"/>
  <c r="BS5" i="7"/>
  <c r="BS4" i="7"/>
  <c r="BS3" i="7"/>
  <c r="BA235" i="5"/>
  <c r="BA234" i="5"/>
  <c r="BA233" i="5"/>
  <c r="BA232" i="5"/>
  <c r="BA231" i="5"/>
  <c r="BA230" i="5"/>
  <c r="BA229" i="5"/>
  <c r="BA228" i="5"/>
  <c r="BA227" i="5"/>
  <c r="BA226" i="5"/>
  <c r="BA225" i="5"/>
  <c r="BA224" i="5"/>
  <c r="BA223" i="5"/>
  <c r="BA222" i="5"/>
  <c r="BA221" i="5"/>
  <c r="BA220" i="5"/>
  <c r="BA219" i="5"/>
  <c r="BA218" i="5"/>
  <c r="BA217" i="5"/>
  <c r="BA216" i="5"/>
  <c r="BA215" i="5"/>
  <c r="BA214" i="5"/>
  <c r="BA213" i="5"/>
  <c r="BA212" i="5"/>
  <c r="BA211" i="5"/>
  <c r="BA210" i="5"/>
  <c r="BA209" i="5"/>
  <c r="BA208" i="5"/>
  <c r="BA207" i="5"/>
  <c r="BA206" i="5"/>
  <c r="BA205" i="5"/>
  <c r="BA204" i="5"/>
  <c r="BA203" i="5"/>
  <c r="BA202" i="5"/>
  <c r="BA201" i="5"/>
  <c r="BA200" i="5"/>
  <c r="BA199" i="5"/>
  <c r="BA198" i="5"/>
  <c r="BA197" i="5"/>
  <c r="BA196" i="5"/>
  <c r="BA195" i="5"/>
  <c r="BA194" i="5"/>
  <c r="BA193" i="5"/>
  <c r="BA192" i="5"/>
  <c r="BA191" i="5"/>
  <c r="BA190" i="5"/>
  <c r="BA189" i="5"/>
  <c r="BA188" i="5"/>
  <c r="BA187" i="5"/>
  <c r="BA186" i="5"/>
  <c r="BA185" i="5"/>
  <c r="BA184" i="5"/>
  <c r="BA183" i="5"/>
  <c r="BA182" i="5"/>
  <c r="BA181" i="5"/>
  <c r="BA180" i="5"/>
  <c r="BA179" i="5"/>
  <c r="BA178" i="5"/>
  <c r="BA177" i="5"/>
  <c r="BA176" i="5"/>
  <c r="BA175" i="5"/>
  <c r="BA174" i="5"/>
  <c r="BA173" i="5"/>
  <c r="BA172" i="5"/>
  <c r="BA171" i="5"/>
  <c r="BA170" i="5"/>
  <c r="BA169" i="5"/>
  <c r="BA168" i="5"/>
  <c r="BA167" i="5"/>
  <c r="BA166" i="5"/>
  <c r="BA165" i="5"/>
  <c r="BA164" i="5"/>
  <c r="BA163" i="5"/>
  <c r="BA162" i="5"/>
  <c r="BA161" i="5"/>
  <c r="BA160" i="5"/>
  <c r="BA159" i="5"/>
  <c r="BA158" i="5"/>
  <c r="BA157" i="5"/>
  <c r="BA156" i="5"/>
  <c r="BA155" i="5"/>
  <c r="BA154" i="5"/>
  <c r="BA153" i="5"/>
  <c r="BA152" i="5"/>
  <c r="BA151" i="5"/>
  <c r="BA150" i="5"/>
  <c r="BA149" i="5"/>
  <c r="BA148" i="5"/>
  <c r="BA147" i="5"/>
  <c r="BA146" i="5"/>
  <c r="BA145" i="5"/>
  <c r="BA144" i="5"/>
  <c r="BA143" i="5"/>
  <c r="BA142" i="5"/>
  <c r="BA141" i="5"/>
  <c r="BA140" i="5"/>
  <c r="BA139" i="5"/>
  <c r="BA138" i="5"/>
  <c r="BA137" i="5"/>
  <c r="BA136" i="5"/>
  <c r="BA135" i="5"/>
  <c r="BA134" i="5"/>
  <c r="BA133" i="5"/>
  <c r="BA132" i="5"/>
  <c r="BA131" i="5"/>
  <c r="BA130" i="5"/>
  <c r="BA129" i="5"/>
  <c r="BA128" i="5"/>
  <c r="BA127" i="5"/>
  <c r="BA126" i="5"/>
  <c r="BA125" i="5"/>
  <c r="BA124" i="5"/>
  <c r="BA123" i="5"/>
  <c r="BA122" i="5"/>
  <c r="BA121" i="5"/>
  <c r="BA120" i="5"/>
  <c r="BA119" i="5"/>
  <c r="BA118" i="5"/>
  <c r="BA117" i="5"/>
  <c r="BA116" i="5"/>
  <c r="BA115" i="5"/>
  <c r="BA114" i="5"/>
  <c r="BA113" i="5"/>
  <c r="BA112" i="5"/>
  <c r="BA111" i="5"/>
  <c r="BA110" i="5"/>
  <c r="BA109" i="5"/>
  <c r="BA108" i="5"/>
  <c r="BA107" i="5"/>
  <c r="BA106" i="5"/>
  <c r="BA105" i="5"/>
  <c r="BA104" i="5"/>
  <c r="BA103" i="5"/>
  <c r="BA102" i="5"/>
  <c r="BA101" i="5"/>
  <c r="BA100" i="5"/>
  <c r="BA99" i="5"/>
  <c r="BA98" i="5"/>
  <c r="BA97" i="5"/>
  <c r="BA96" i="5"/>
  <c r="BA95" i="5"/>
  <c r="BA94" i="5"/>
  <c r="BA93" i="5"/>
  <c r="BA92" i="5"/>
  <c r="BA91" i="5"/>
  <c r="BA90" i="5"/>
  <c r="BA89" i="5"/>
  <c r="BA88" i="5"/>
  <c r="BA87" i="5"/>
  <c r="BA86" i="5"/>
  <c r="BA85" i="5"/>
  <c r="BA84" i="5"/>
  <c r="BA83" i="5"/>
  <c r="BA82" i="5"/>
  <c r="BA81" i="5"/>
  <c r="BA80" i="5"/>
  <c r="BA79" i="5"/>
  <c r="BA78" i="5"/>
  <c r="BA77" i="5"/>
  <c r="BA76" i="5"/>
  <c r="BA75" i="5"/>
  <c r="BA74" i="5"/>
  <c r="BA73" i="5"/>
  <c r="BA72" i="5"/>
  <c r="BA71" i="5"/>
  <c r="BA70" i="5"/>
  <c r="BA69" i="5"/>
  <c r="BA68" i="5"/>
  <c r="BA67" i="5"/>
  <c r="BA66" i="5"/>
  <c r="BA65" i="5"/>
  <c r="BA64" i="5"/>
  <c r="BA63" i="5"/>
  <c r="BA62" i="5"/>
  <c r="BA61" i="5"/>
  <c r="BA60" i="5"/>
  <c r="BA59" i="5"/>
  <c r="BA58" i="5"/>
  <c r="BA57" i="5"/>
  <c r="BA56" i="5"/>
  <c r="BA55" i="5"/>
  <c r="BA54" i="5"/>
  <c r="BA53" i="5"/>
  <c r="BA52" i="5"/>
  <c r="BA51" i="5"/>
  <c r="BA50" i="5"/>
  <c r="BA49" i="5"/>
  <c r="BA48" i="5"/>
  <c r="BA47" i="5"/>
  <c r="BA46" i="5"/>
  <c r="BA45" i="5"/>
  <c r="BA44" i="5"/>
  <c r="BA43" i="5"/>
  <c r="BA42" i="5"/>
  <c r="BA41" i="5"/>
  <c r="BA40" i="5"/>
  <c r="BA39" i="5"/>
  <c r="BA38" i="5"/>
  <c r="BA37" i="5"/>
  <c r="BA36" i="5"/>
  <c r="BA35" i="5"/>
  <c r="BA34" i="5"/>
  <c r="BA33" i="5"/>
  <c r="BA32" i="5"/>
  <c r="BA31" i="5"/>
  <c r="BA30" i="5"/>
  <c r="BA29" i="5"/>
  <c r="BA28" i="5"/>
  <c r="BA27" i="5"/>
  <c r="BA26" i="5"/>
  <c r="BA25" i="5"/>
  <c r="BA24" i="5"/>
  <c r="BA23" i="5"/>
  <c r="BA22" i="5"/>
  <c r="BA21" i="5"/>
  <c r="BA20" i="5"/>
  <c r="BA19" i="5"/>
  <c r="BA18" i="5"/>
  <c r="BA17" i="5"/>
  <c r="BA16" i="5"/>
  <c r="BA15" i="5"/>
  <c r="BA14" i="5"/>
  <c r="BA13" i="5"/>
  <c r="BA12" i="5"/>
  <c r="BA11" i="5"/>
  <c r="BA10" i="5"/>
  <c r="BA9" i="5"/>
  <c r="BA8" i="5"/>
  <c r="BA7" i="5"/>
  <c r="BA6" i="5"/>
  <c r="BA5" i="5"/>
  <c r="BA4" i="5"/>
  <c r="BA3" i="5"/>
  <c r="BA236" i="5" s="1"/>
  <c r="R5" i="2" s="1"/>
  <c r="BA2" i="5"/>
  <c r="AV73" i="6"/>
  <c r="AV72" i="6"/>
  <c r="AV71" i="6"/>
  <c r="AV70" i="6"/>
  <c r="AV69" i="6"/>
  <c r="AV68" i="6"/>
  <c r="AV67" i="6"/>
  <c r="AV66" i="6"/>
  <c r="AV65" i="6"/>
  <c r="AV64" i="6"/>
  <c r="AV63" i="6"/>
  <c r="AV62" i="6"/>
  <c r="AV61" i="6"/>
  <c r="AV60" i="6"/>
  <c r="AV59" i="6"/>
  <c r="AV58" i="6"/>
  <c r="AV57" i="6"/>
  <c r="AV56" i="6"/>
  <c r="AV55" i="6"/>
  <c r="AV54" i="6"/>
  <c r="AV53" i="6"/>
  <c r="AV52" i="6"/>
  <c r="AV51" i="6"/>
  <c r="AV50" i="6"/>
  <c r="AV49" i="6"/>
  <c r="AV48" i="6"/>
  <c r="AV47" i="6"/>
  <c r="AV46" i="6"/>
  <c r="AV45" i="6"/>
  <c r="AV44" i="6"/>
  <c r="AV43" i="6"/>
  <c r="AV42" i="6"/>
  <c r="AV41" i="6"/>
  <c r="AV40" i="6"/>
  <c r="AV39" i="6"/>
  <c r="AV38" i="6"/>
  <c r="AV37" i="6"/>
  <c r="AV36" i="6"/>
  <c r="AV35" i="6"/>
  <c r="AV34" i="6"/>
  <c r="AV33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V74" i="6" s="1"/>
  <c r="O5" i="2" s="1"/>
  <c r="BT227" i="4"/>
  <c r="BT226" i="4"/>
  <c r="BT225" i="4"/>
  <c r="BT224" i="4"/>
  <c r="BT223" i="4"/>
  <c r="BT222" i="4"/>
  <c r="BT221" i="4"/>
  <c r="BT220" i="4"/>
  <c r="BT219" i="4"/>
  <c r="BT218" i="4"/>
  <c r="BT217" i="4"/>
  <c r="BT216" i="4"/>
  <c r="BT215" i="4"/>
  <c r="BT214" i="4"/>
  <c r="BT213" i="4"/>
  <c r="BT212" i="4"/>
  <c r="BT211" i="4"/>
  <c r="BT210" i="4"/>
  <c r="BT209" i="4"/>
  <c r="BT208" i="4"/>
  <c r="BT207" i="4"/>
  <c r="BT206" i="4"/>
  <c r="BT205" i="4"/>
  <c r="BT204" i="4"/>
  <c r="BT203" i="4"/>
  <c r="BT202" i="4"/>
  <c r="BT201" i="4"/>
  <c r="BT200" i="4"/>
  <c r="BT199" i="4"/>
  <c r="BT198" i="4"/>
  <c r="BT197" i="4"/>
  <c r="BT196" i="4"/>
  <c r="BT195" i="4"/>
  <c r="BT194" i="4"/>
  <c r="BT193" i="4"/>
  <c r="BT192" i="4"/>
  <c r="BT191" i="4"/>
  <c r="BT190" i="4"/>
  <c r="BT189" i="4"/>
  <c r="BT188" i="4"/>
  <c r="BT187" i="4"/>
  <c r="BT186" i="4"/>
  <c r="BT185" i="4"/>
  <c r="BT184" i="4"/>
  <c r="BT183" i="4"/>
  <c r="BT182" i="4"/>
  <c r="BT181" i="4"/>
  <c r="BT180" i="4"/>
  <c r="BT179" i="4"/>
  <c r="BT178" i="4"/>
  <c r="BT177" i="4"/>
  <c r="BT176" i="4"/>
  <c r="BT175" i="4"/>
  <c r="BT174" i="4"/>
  <c r="BT173" i="4"/>
  <c r="BT172" i="4"/>
  <c r="BT171" i="4"/>
  <c r="BT170" i="4"/>
  <c r="BT169" i="4"/>
  <c r="BT168" i="4"/>
  <c r="BT167" i="4"/>
  <c r="BT166" i="4"/>
  <c r="BT165" i="4"/>
  <c r="BT164" i="4"/>
  <c r="BT163" i="4"/>
  <c r="BT162" i="4"/>
  <c r="BT161" i="4"/>
  <c r="BT160" i="4"/>
  <c r="BT159" i="4"/>
  <c r="BT158" i="4"/>
  <c r="BT157" i="4"/>
  <c r="BT156" i="4"/>
  <c r="BT155" i="4"/>
  <c r="BT154" i="4"/>
  <c r="BT153" i="4"/>
  <c r="BT152" i="4"/>
  <c r="BT151" i="4"/>
  <c r="BT150" i="4"/>
  <c r="BT149" i="4"/>
  <c r="BT148" i="4"/>
  <c r="BT147" i="4"/>
  <c r="BT146" i="4"/>
  <c r="BT145" i="4"/>
  <c r="BT144" i="4"/>
  <c r="BT143" i="4"/>
  <c r="BT142" i="4"/>
  <c r="BT141" i="4"/>
  <c r="BT140" i="4"/>
  <c r="BT139" i="4"/>
  <c r="BT138" i="4"/>
  <c r="BT137" i="4"/>
  <c r="BT136" i="4"/>
  <c r="BT135" i="4"/>
  <c r="BT134" i="4"/>
  <c r="BT133" i="4"/>
  <c r="BT132" i="4"/>
  <c r="BT131" i="4"/>
  <c r="BT130" i="4"/>
  <c r="BT129" i="4"/>
  <c r="BT128" i="4"/>
  <c r="BT127" i="4"/>
  <c r="BT126" i="4"/>
  <c r="BT125" i="4"/>
  <c r="BT124" i="4"/>
  <c r="BT123" i="4"/>
  <c r="BT122" i="4"/>
  <c r="BT121" i="4"/>
  <c r="BT120" i="4"/>
  <c r="BT119" i="4"/>
  <c r="BT118" i="4"/>
  <c r="BT117" i="4"/>
  <c r="BT116" i="4"/>
  <c r="BT115" i="4"/>
  <c r="BT114" i="4"/>
  <c r="BT113" i="4"/>
  <c r="BT112" i="4"/>
  <c r="BT111" i="4"/>
  <c r="BT110" i="4"/>
  <c r="BT109" i="4"/>
  <c r="BT108" i="4"/>
  <c r="BT107" i="4"/>
  <c r="BT106" i="4"/>
  <c r="BT105" i="4"/>
  <c r="BT104" i="4"/>
  <c r="BT103" i="4"/>
  <c r="BT102" i="4"/>
  <c r="BT101" i="4"/>
  <c r="BT100" i="4"/>
  <c r="BT99" i="4"/>
  <c r="BT98" i="4"/>
  <c r="BT97" i="4"/>
  <c r="BT96" i="4"/>
  <c r="BT95" i="4"/>
  <c r="BT94" i="4"/>
  <c r="BT93" i="4"/>
  <c r="BT92" i="4"/>
  <c r="BT91" i="4"/>
  <c r="BT90" i="4"/>
  <c r="BT89" i="4"/>
  <c r="BT88" i="4"/>
  <c r="BT87" i="4"/>
  <c r="BT86" i="4"/>
  <c r="BT85" i="4"/>
  <c r="BT84" i="4"/>
  <c r="BT83" i="4"/>
  <c r="BT82" i="4"/>
  <c r="BT81" i="4"/>
  <c r="BT80" i="4"/>
  <c r="BT79" i="4"/>
  <c r="BT78" i="4"/>
  <c r="BT77" i="4"/>
  <c r="BT76" i="4"/>
  <c r="BT75" i="4"/>
  <c r="BT74" i="4"/>
  <c r="BT73" i="4"/>
  <c r="BT72" i="4"/>
  <c r="BT71" i="4"/>
  <c r="BT70" i="4"/>
  <c r="BT69" i="4"/>
  <c r="BT68" i="4"/>
  <c r="BT67" i="4"/>
  <c r="BT66" i="4"/>
  <c r="BT65" i="4"/>
  <c r="BT64" i="4"/>
  <c r="BT63" i="4"/>
  <c r="BT62" i="4"/>
  <c r="BT61" i="4"/>
  <c r="BT60" i="4"/>
  <c r="BT59" i="4"/>
  <c r="BT58" i="4"/>
  <c r="BT57" i="4"/>
  <c r="BT56" i="4"/>
  <c r="BT55" i="4"/>
  <c r="BT54" i="4"/>
  <c r="BT53" i="4"/>
  <c r="BT52" i="4"/>
  <c r="BT51" i="4"/>
  <c r="BT50" i="4"/>
  <c r="BT49" i="4"/>
  <c r="BT48" i="4"/>
  <c r="BT47" i="4"/>
  <c r="BT46" i="4"/>
  <c r="BT45" i="4"/>
  <c r="BT44" i="4"/>
  <c r="BT43" i="4"/>
  <c r="BT42" i="4"/>
  <c r="BT41" i="4"/>
  <c r="BT40" i="4"/>
  <c r="BT39" i="4"/>
  <c r="BT38" i="4"/>
  <c r="BT37" i="4"/>
  <c r="BT36" i="4"/>
  <c r="BT35" i="4"/>
  <c r="BT34" i="4"/>
  <c r="BT33" i="4"/>
  <c r="BT32" i="4"/>
  <c r="BT31" i="4"/>
  <c r="BT30" i="4"/>
  <c r="BT29" i="4"/>
  <c r="BT28" i="4"/>
  <c r="BT27" i="4"/>
  <c r="BT26" i="4"/>
  <c r="BT25" i="4"/>
  <c r="BT24" i="4"/>
  <c r="BT23" i="4"/>
  <c r="BT22" i="4"/>
  <c r="BT21" i="4"/>
  <c r="BT20" i="4"/>
  <c r="BT19" i="4"/>
  <c r="BT18" i="4"/>
  <c r="BT17" i="4"/>
  <c r="BT16" i="4"/>
  <c r="BT15" i="4"/>
  <c r="BT14" i="4"/>
  <c r="BT13" i="4"/>
  <c r="BT12" i="4"/>
  <c r="BT11" i="4"/>
  <c r="BT10" i="4"/>
  <c r="BT9" i="4"/>
  <c r="BT8" i="4"/>
  <c r="BT7" i="4"/>
  <c r="BT6" i="4"/>
  <c r="BT5" i="4"/>
  <c r="BT4" i="4"/>
  <c r="BT3" i="4"/>
  <c r="BT2" i="4"/>
  <c r="BT228" i="4" s="1"/>
  <c r="L5" i="2" s="1"/>
  <c r="BL142" i="9"/>
  <c r="BL141" i="9"/>
  <c r="BL140" i="9"/>
  <c r="BL139" i="9"/>
  <c r="BL138" i="9"/>
  <c r="BL137" i="9"/>
  <c r="BL136" i="9"/>
  <c r="BL135" i="9"/>
  <c r="BL134" i="9"/>
  <c r="BL133" i="9"/>
  <c r="BL132" i="9"/>
  <c r="BL131" i="9"/>
  <c r="BL130" i="9"/>
  <c r="BL129" i="9"/>
  <c r="BL128" i="9"/>
  <c r="BL127" i="9"/>
  <c r="BL126" i="9"/>
  <c r="BL125" i="9"/>
  <c r="BL124" i="9"/>
  <c r="BL123" i="9"/>
  <c r="BL122" i="9"/>
  <c r="BL121" i="9"/>
  <c r="BL120" i="9"/>
  <c r="BL119" i="9"/>
  <c r="BL118" i="9"/>
  <c r="BL117" i="9"/>
  <c r="BL116" i="9"/>
  <c r="BL115" i="9"/>
  <c r="BL114" i="9"/>
  <c r="BL113" i="9"/>
  <c r="BL112" i="9"/>
  <c r="BL111" i="9"/>
  <c r="BL110" i="9"/>
  <c r="BL109" i="9"/>
  <c r="BL108" i="9"/>
  <c r="BL107" i="9"/>
  <c r="BL106" i="9"/>
  <c r="BL105" i="9"/>
  <c r="BL104" i="9"/>
  <c r="BL103" i="9"/>
  <c r="BL102" i="9"/>
  <c r="BL101" i="9"/>
  <c r="BL100" i="9"/>
  <c r="BL99" i="9"/>
  <c r="BL98" i="9"/>
  <c r="BL97" i="9"/>
  <c r="BL96" i="9"/>
  <c r="BL95" i="9"/>
  <c r="BL94" i="9"/>
  <c r="BL93" i="9"/>
  <c r="BL92" i="9"/>
  <c r="BL91" i="9"/>
  <c r="BL90" i="9"/>
  <c r="BL89" i="9"/>
  <c r="BL88" i="9"/>
  <c r="BL87" i="9"/>
  <c r="BL86" i="9"/>
  <c r="BL85" i="9"/>
  <c r="BL84" i="9"/>
  <c r="BL83" i="9"/>
  <c r="BL82" i="9"/>
  <c r="BL81" i="9"/>
  <c r="BL80" i="9"/>
  <c r="BL79" i="9"/>
  <c r="BL78" i="9"/>
  <c r="BL77" i="9"/>
  <c r="BL76" i="9"/>
  <c r="BL75" i="9"/>
  <c r="BL74" i="9"/>
  <c r="BL73" i="9"/>
  <c r="BL72" i="9"/>
  <c r="BL71" i="9"/>
  <c r="BL70" i="9"/>
  <c r="BL69" i="9"/>
  <c r="BL68" i="9"/>
  <c r="BL67" i="9"/>
  <c r="BL66" i="9"/>
  <c r="BL65" i="9"/>
  <c r="BL64" i="9"/>
  <c r="BL63" i="9"/>
  <c r="BL62" i="9"/>
  <c r="BL61" i="9"/>
  <c r="BL60" i="9"/>
  <c r="BL59" i="9"/>
  <c r="BL58" i="9"/>
  <c r="BL57" i="9"/>
  <c r="BL56" i="9"/>
  <c r="BL55" i="9"/>
  <c r="BL54" i="9"/>
  <c r="BL53" i="9"/>
  <c r="BL52" i="9"/>
  <c r="BL51" i="9"/>
  <c r="BL50" i="9"/>
  <c r="BL49" i="9"/>
  <c r="BL48" i="9"/>
  <c r="BL47" i="9"/>
  <c r="BL46" i="9"/>
  <c r="BL45" i="9"/>
  <c r="BL44" i="9"/>
  <c r="BL43" i="9"/>
  <c r="BL42" i="9"/>
  <c r="BL41" i="9"/>
  <c r="BL40" i="9"/>
  <c r="BL39" i="9"/>
  <c r="BL38" i="9"/>
  <c r="BL37" i="9"/>
  <c r="BL36" i="9"/>
  <c r="BL35" i="9"/>
  <c r="BL34" i="9"/>
  <c r="BL33" i="9"/>
  <c r="BL32" i="9"/>
  <c r="BL31" i="9"/>
  <c r="BL30" i="9"/>
  <c r="BL29" i="9"/>
  <c r="BL28" i="9"/>
  <c r="BL27" i="9"/>
  <c r="BL26" i="9"/>
  <c r="BL25" i="9"/>
  <c r="BL24" i="9"/>
  <c r="BL23" i="9"/>
  <c r="BL22" i="9"/>
  <c r="BL21" i="9"/>
  <c r="BL20" i="9"/>
  <c r="BL19" i="9"/>
  <c r="BL18" i="9"/>
  <c r="BL17" i="9"/>
  <c r="BL16" i="9"/>
  <c r="BL15" i="9"/>
  <c r="BL14" i="9"/>
  <c r="BL13" i="9"/>
  <c r="BL12" i="9"/>
  <c r="BL11" i="9"/>
  <c r="BL10" i="9"/>
  <c r="BL9" i="9"/>
  <c r="BL8" i="9"/>
  <c r="BL7" i="9"/>
  <c r="BL6" i="9"/>
  <c r="BL5" i="9"/>
  <c r="BL4" i="9"/>
  <c r="BL3" i="9"/>
  <c r="BL2" i="9"/>
  <c r="BL143" i="9" s="1"/>
  <c r="I5" i="2" s="1"/>
  <c r="AT181" i="8"/>
  <c r="AT180" i="8"/>
  <c r="AT179" i="8"/>
  <c r="AT178" i="8"/>
  <c r="AT177" i="8"/>
  <c r="AT176" i="8"/>
  <c r="AT175" i="8"/>
  <c r="AT174" i="8"/>
  <c r="AT173" i="8"/>
  <c r="AT172" i="8"/>
  <c r="AT171" i="8"/>
  <c r="AT170" i="8"/>
  <c r="AT169" i="8"/>
  <c r="AT168" i="8"/>
  <c r="AT167" i="8"/>
  <c r="AT166" i="8"/>
  <c r="AT165" i="8"/>
  <c r="AT164" i="8"/>
  <c r="AT163" i="8"/>
  <c r="AT162" i="8"/>
  <c r="AT161" i="8"/>
  <c r="AT160" i="8"/>
  <c r="AT159" i="8"/>
  <c r="AT158" i="8"/>
  <c r="AT157" i="8"/>
  <c r="AT156" i="8"/>
  <c r="AT155" i="8"/>
  <c r="AT154" i="8"/>
  <c r="AT153" i="8"/>
  <c r="AT152" i="8"/>
  <c r="AT151" i="8"/>
  <c r="AT150" i="8"/>
  <c r="AT149" i="8"/>
  <c r="AT148" i="8"/>
  <c r="AT147" i="8"/>
  <c r="AT146" i="8"/>
  <c r="AT145" i="8"/>
  <c r="AT144" i="8"/>
  <c r="AT143" i="8"/>
  <c r="AT142" i="8"/>
  <c r="AT141" i="8"/>
  <c r="AT140" i="8"/>
  <c r="AT139" i="8"/>
  <c r="AT138" i="8"/>
  <c r="AT137" i="8"/>
  <c r="AT136" i="8"/>
  <c r="AT135" i="8"/>
  <c r="AT134" i="8"/>
  <c r="AT133" i="8"/>
  <c r="AT132" i="8"/>
  <c r="AT131" i="8"/>
  <c r="AT130" i="8"/>
  <c r="AT129" i="8"/>
  <c r="AT128" i="8"/>
  <c r="AT127" i="8"/>
  <c r="AT126" i="8"/>
  <c r="AT125" i="8"/>
  <c r="AT124" i="8"/>
  <c r="AT123" i="8"/>
  <c r="AT122" i="8"/>
  <c r="AT121" i="8"/>
  <c r="AT120" i="8"/>
  <c r="AT119" i="8"/>
  <c r="AT118" i="8"/>
  <c r="AT117" i="8"/>
  <c r="AT116" i="8"/>
  <c r="AT115" i="8"/>
  <c r="AT114" i="8"/>
  <c r="AT113" i="8"/>
  <c r="AT112" i="8"/>
  <c r="AT111" i="8"/>
  <c r="AT110" i="8"/>
  <c r="AT109" i="8"/>
  <c r="AT108" i="8"/>
  <c r="AT107" i="8"/>
  <c r="AT106" i="8"/>
  <c r="AT105" i="8"/>
  <c r="AT104" i="8"/>
  <c r="AT103" i="8"/>
  <c r="AT102" i="8"/>
  <c r="AT101" i="8"/>
  <c r="AT100" i="8"/>
  <c r="AT99" i="8"/>
  <c r="AT98" i="8"/>
  <c r="AT97" i="8"/>
  <c r="AT96" i="8"/>
  <c r="AT95" i="8"/>
  <c r="AT94" i="8"/>
  <c r="AT93" i="8"/>
  <c r="AT92" i="8"/>
  <c r="AT91" i="8"/>
  <c r="AT90" i="8"/>
  <c r="AT89" i="8"/>
  <c r="AT88" i="8"/>
  <c r="AT87" i="8"/>
  <c r="AT86" i="8"/>
  <c r="AT85" i="8"/>
  <c r="AT84" i="8"/>
  <c r="AT83" i="8"/>
  <c r="AT82" i="8"/>
  <c r="AT81" i="8"/>
  <c r="AT80" i="8"/>
  <c r="AT79" i="8"/>
  <c r="AT78" i="8"/>
  <c r="AT77" i="8"/>
  <c r="AT76" i="8"/>
  <c r="AT75" i="8"/>
  <c r="AT74" i="8"/>
  <c r="AT73" i="8"/>
  <c r="AT72" i="8"/>
  <c r="AT71" i="8"/>
  <c r="AT70" i="8"/>
  <c r="AT69" i="8"/>
  <c r="AT68" i="8"/>
  <c r="AT67" i="8"/>
  <c r="AT66" i="8"/>
  <c r="AT65" i="8"/>
  <c r="AT64" i="8"/>
  <c r="AT63" i="8"/>
  <c r="AT62" i="8"/>
  <c r="AT61" i="8"/>
  <c r="AT60" i="8"/>
  <c r="AT59" i="8"/>
  <c r="AT58" i="8"/>
  <c r="AT57" i="8"/>
  <c r="AT56" i="8"/>
  <c r="AT55" i="8"/>
  <c r="AT54" i="8"/>
  <c r="AT53" i="8"/>
  <c r="AT52" i="8"/>
  <c r="AT51" i="8"/>
  <c r="AT50" i="8"/>
  <c r="AT49" i="8"/>
  <c r="AT48" i="8"/>
  <c r="AT47" i="8"/>
  <c r="AT46" i="8"/>
  <c r="AT45" i="8"/>
  <c r="AT44" i="8"/>
  <c r="AT43" i="8"/>
  <c r="AT42" i="8"/>
  <c r="AT41" i="8"/>
  <c r="AT40" i="8"/>
  <c r="AT39" i="8"/>
  <c r="AT38" i="8"/>
  <c r="AT37" i="8"/>
  <c r="AT36" i="8"/>
  <c r="AT35" i="8"/>
  <c r="AT34" i="8"/>
  <c r="AT33" i="8"/>
  <c r="AT32" i="8"/>
  <c r="AT31" i="8"/>
  <c r="AT30" i="8"/>
  <c r="AT29" i="8"/>
  <c r="AT28" i="8"/>
  <c r="AT27" i="8"/>
  <c r="AT26" i="8"/>
  <c r="AT25" i="8"/>
  <c r="AT24" i="8"/>
  <c r="AT23" i="8"/>
  <c r="AT22" i="8"/>
  <c r="AT21" i="8"/>
  <c r="AT20" i="8"/>
  <c r="AT19" i="8"/>
  <c r="AT18" i="8"/>
  <c r="AT17" i="8"/>
  <c r="AT16" i="8"/>
  <c r="AT15" i="8"/>
  <c r="AT14" i="8"/>
  <c r="AT13" i="8"/>
  <c r="AT12" i="8"/>
  <c r="AT11" i="8"/>
  <c r="AT10" i="8"/>
  <c r="AT9" i="8"/>
  <c r="AT8" i="8"/>
  <c r="AT7" i="8"/>
  <c r="AT6" i="8"/>
  <c r="AT182" i="8" s="1"/>
  <c r="F5" i="2" s="1"/>
  <c r="AT5" i="8"/>
  <c r="AT4" i="8"/>
  <c r="AT3" i="8"/>
  <c r="AT2" i="8"/>
  <c r="BR107" i="7"/>
  <c r="BR106" i="7"/>
  <c r="BR105" i="7"/>
  <c r="BR104" i="7"/>
  <c r="BR103" i="7"/>
  <c r="BR102" i="7"/>
  <c r="BR101" i="7"/>
  <c r="BR100" i="7"/>
  <c r="BR99" i="7"/>
  <c r="BR98" i="7"/>
  <c r="BR97" i="7"/>
  <c r="BR96" i="7"/>
  <c r="BR95" i="7"/>
  <c r="BR94" i="7"/>
  <c r="BR93" i="7"/>
  <c r="BR92" i="7"/>
  <c r="BR91" i="7"/>
  <c r="BR90" i="7"/>
  <c r="BR89" i="7"/>
  <c r="BR88" i="7"/>
  <c r="BR87" i="7"/>
  <c r="BR86" i="7"/>
  <c r="BR85" i="7"/>
  <c r="BR84" i="7"/>
  <c r="BR83" i="7"/>
  <c r="BR82" i="7"/>
  <c r="BR81" i="7"/>
  <c r="BR80" i="7"/>
  <c r="BR79" i="7"/>
  <c r="BR78" i="7"/>
  <c r="BR77" i="7"/>
  <c r="BR76" i="7"/>
  <c r="BR75" i="7"/>
  <c r="BR74" i="7"/>
  <c r="BR73" i="7"/>
  <c r="BR72" i="7"/>
  <c r="BR71" i="7"/>
  <c r="BR70" i="7"/>
  <c r="BR69" i="7"/>
  <c r="BR68" i="7"/>
  <c r="BR67" i="7"/>
  <c r="BR66" i="7"/>
  <c r="BR65" i="7"/>
  <c r="BR64" i="7"/>
  <c r="BR63" i="7"/>
  <c r="BR62" i="7"/>
  <c r="BR61" i="7"/>
  <c r="BR60" i="7"/>
  <c r="BR59" i="7"/>
  <c r="BR58" i="7"/>
  <c r="BR57" i="7"/>
  <c r="BR56" i="7"/>
  <c r="BR55" i="7"/>
  <c r="BR54" i="7"/>
  <c r="BR53" i="7"/>
  <c r="BR52" i="7"/>
  <c r="BR51" i="7"/>
  <c r="BR50" i="7"/>
  <c r="BR49" i="7"/>
  <c r="BR48" i="7"/>
  <c r="BR47" i="7"/>
  <c r="BR46" i="7"/>
  <c r="BR45" i="7"/>
  <c r="BR44" i="7"/>
  <c r="BR43" i="7"/>
  <c r="BR42" i="7"/>
  <c r="BR41" i="7"/>
  <c r="BR40" i="7"/>
  <c r="BR39" i="7"/>
  <c r="BR38" i="7"/>
  <c r="BR37" i="7"/>
  <c r="BR35" i="7"/>
  <c r="BR34" i="7"/>
  <c r="BR33" i="7"/>
  <c r="BR32" i="7"/>
  <c r="BR31" i="7"/>
  <c r="BR30" i="7"/>
  <c r="BR29" i="7"/>
  <c r="BR28" i="7"/>
  <c r="BR27" i="7"/>
  <c r="BR26" i="7"/>
  <c r="BR25" i="7"/>
  <c r="BR24" i="7"/>
  <c r="BR23" i="7"/>
  <c r="BR22" i="7"/>
  <c r="BR21" i="7"/>
  <c r="BR20" i="7"/>
  <c r="BR19" i="7"/>
  <c r="BR18" i="7"/>
  <c r="BR17" i="7"/>
  <c r="BR16" i="7"/>
  <c r="BR15" i="7"/>
  <c r="BR14" i="7"/>
  <c r="BR13" i="7"/>
  <c r="BR12" i="7"/>
  <c r="BR11" i="7"/>
  <c r="BR10" i="7"/>
  <c r="BR9" i="7"/>
  <c r="BR8" i="7"/>
  <c r="BR7" i="7"/>
  <c r="BR6" i="7"/>
  <c r="BR5" i="7"/>
  <c r="BR4" i="7"/>
  <c r="BR3" i="7"/>
  <c r="F3" i="2"/>
  <c r="G3" i="2" s="1"/>
  <c r="C3" i="2"/>
  <c r="D3" i="2" s="1"/>
  <c r="F2" i="2"/>
  <c r="G2" i="2" s="1"/>
  <c r="C2" i="2"/>
  <c r="D2" i="2" s="1"/>
  <c r="AS74" i="11"/>
  <c r="AR74" i="11"/>
  <c r="AQ74" i="11"/>
  <c r="AP74" i="11"/>
  <c r="AO74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J74" i="11"/>
  <c r="I74" i="11"/>
  <c r="H74" i="11"/>
  <c r="L73" i="11"/>
  <c r="K73" i="11"/>
  <c r="L72" i="11"/>
  <c r="K72" i="11"/>
  <c r="L71" i="11"/>
  <c r="K71" i="11"/>
  <c r="L70" i="11"/>
  <c r="K70" i="11"/>
  <c r="L69" i="11"/>
  <c r="K69" i="11"/>
  <c r="L68" i="11"/>
  <c r="K68" i="11"/>
  <c r="L67" i="11"/>
  <c r="K67" i="11"/>
  <c r="L66" i="11"/>
  <c r="K66" i="11"/>
  <c r="L65" i="11"/>
  <c r="K65" i="11"/>
  <c r="L64" i="11"/>
  <c r="K64" i="11"/>
  <c r="L63" i="11"/>
  <c r="K63" i="11"/>
  <c r="L62" i="11"/>
  <c r="K62" i="11"/>
  <c r="L61" i="11"/>
  <c r="K61" i="11"/>
  <c r="L60" i="11"/>
  <c r="K60" i="11"/>
  <c r="L59" i="11"/>
  <c r="K59" i="11"/>
  <c r="L58" i="11"/>
  <c r="K58" i="11"/>
  <c r="L57" i="11"/>
  <c r="K57" i="11"/>
  <c r="L56" i="11"/>
  <c r="K56" i="11"/>
  <c r="L55" i="11"/>
  <c r="K55" i="11"/>
  <c r="L54" i="11"/>
  <c r="K54" i="11"/>
  <c r="L53" i="11"/>
  <c r="K53" i="11"/>
  <c r="L52" i="11"/>
  <c r="K52" i="11"/>
  <c r="L51" i="11"/>
  <c r="K51" i="11"/>
  <c r="L50" i="11"/>
  <c r="K50" i="11"/>
  <c r="L49" i="11"/>
  <c r="K49" i="11"/>
  <c r="L48" i="11"/>
  <c r="K48" i="11"/>
  <c r="L47" i="11"/>
  <c r="K47" i="11"/>
  <c r="L46" i="11"/>
  <c r="K46" i="11"/>
  <c r="L45" i="11"/>
  <c r="K45" i="11"/>
  <c r="L44" i="11"/>
  <c r="K44" i="11"/>
  <c r="L43" i="11"/>
  <c r="K43" i="11"/>
  <c r="L42" i="11"/>
  <c r="K42" i="11"/>
  <c r="L41" i="11"/>
  <c r="K41" i="11"/>
  <c r="L40" i="11"/>
  <c r="K40" i="11"/>
  <c r="L39" i="11"/>
  <c r="K39" i="11"/>
  <c r="L38" i="11"/>
  <c r="K38" i="11"/>
  <c r="L37" i="11"/>
  <c r="K37" i="11"/>
  <c r="L36" i="11"/>
  <c r="K36" i="11"/>
  <c r="L35" i="11"/>
  <c r="K35" i="11"/>
  <c r="L34" i="11"/>
  <c r="K34" i="11"/>
  <c r="L33" i="11"/>
  <c r="K33" i="11"/>
  <c r="L32" i="11"/>
  <c r="K32" i="11"/>
  <c r="L31" i="11"/>
  <c r="K31" i="11"/>
  <c r="L30" i="11"/>
  <c r="K30" i="11"/>
  <c r="L29" i="11"/>
  <c r="K29" i="11"/>
  <c r="L28" i="11"/>
  <c r="K28" i="11"/>
  <c r="L27" i="11"/>
  <c r="K27" i="11"/>
  <c r="L26" i="11"/>
  <c r="K26" i="11"/>
  <c r="L25" i="11"/>
  <c r="K25" i="11"/>
  <c r="L24" i="11"/>
  <c r="K24" i="11"/>
  <c r="L23" i="11"/>
  <c r="K23" i="11"/>
  <c r="L22" i="11"/>
  <c r="K22" i="11"/>
  <c r="L21" i="11"/>
  <c r="K21" i="11"/>
  <c r="L20" i="11"/>
  <c r="K20" i="11"/>
  <c r="L19" i="11"/>
  <c r="K19" i="11"/>
  <c r="L18" i="11"/>
  <c r="K18" i="11"/>
  <c r="L17" i="11"/>
  <c r="K17" i="11"/>
  <c r="L16" i="11"/>
  <c r="K16" i="11"/>
  <c r="L15" i="11"/>
  <c r="K15" i="11"/>
  <c r="L14" i="11"/>
  <c r="K14" i="11"/>
  <c r="L13" i="11"/>
  <c r="K13" i="11"/>
  <c r="L12" i="11"/>
  <c r="K12" i="11"/>
  <c r="L11" i="11"/>
  <c r="K11" i="11"/>
  <c r="L10" i="11"/>
  <c r="K10" i="11"/>
  <c r="L9" i="11"/>
  <c r="K9" i="11"/>
  <c r="L8" i="11"/>
  <c r="K8" i="11"/>
  <c r="L7" i="11"/>
  <c r="K7" i="11"/>
  <c r="L6" i="11"/>
  <c r="K6" i="11"/>
  <c r="L5" i="11"/>
  <c r="K5" i="11"/>
  <c r="L4" i="11"/>
  <c r="K4" i="11"/>
  <c r="L3" i="11"/>
  <c r="K3" i="11"/>
  <c r="L2" i="11"/>
  <c r="K2" i="11"/>
  <c r="AY228" i="10"/>
  <c r="AX228" i="10"/>
  <c r="AW228" i="10"/>
  <c r="AV228" i="10"/>
  <c r="AU228" i="10"/>
  <c r="AT228" i="10"/>
  <c r="AS228" i="10"/>
  <c r="AR228" i="10"/>
  <c r="AQ228" i="10"/>
  <c r="AP228" i="10"/>
  <c r="AO228" i="10"/>
  <c r="AN228" i="10"/>
  <c r="AM228" i="10"/>
  <c r="AL228" i="10"/>
  <c r="AK228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I228" i="10"/>
  <c r="H228" i="10"/>
  <c r="G228" i="10"/>
  <c r="K227" i="10"/>
  <c r="J227" i="10"/>
  <c r="K226" i="10"/>
  <c r="J226" i="10"/>
  <c r="K225" i="10"/>
  <c r="J225" i="10"/>
  <c r="K224" i="10"/>
  <c r="J224" i="10"/>
  <c r="K223" i="10"/>
  <c r="J223" i="10"/>
  <c r="K222" i="10"/>
  <c r="J222" i="10"/>
  <c r="K221" i="10"/>
  <c r="J221" i="10"/>
  <c r="K220" i="10"/>
  <c r="J220" i="10"/>
  <c r="K219" i="10"/>
  <c r="J219" i="10"/>
  <c r="K218" i="10"/>
  <c r="J218" i="10"/>
  <c r="K217" i="10"/>
  <c r="J217" i="10"/>
  <c r="K216" i="10"/>
  <c r="J216" i="10"/>
  <c r="K215" i="10"/>
  <c r="J215" i="10"/>
  <c r="K214" i="10"/>
  <c r="J214" i="10"/>
  <c r="K213" i="10"/>
  <c r="J213" i="10"/>
  <c r="K212" i="10"/>
  <c r="J212" i="10"/>
  <c r="K211" i="10"/>
  <c r="J211" i="10"/>
  <c r="K210" i="10"/>
  <c r="J210" i="10"/>
  <c r="K209" i="10"/>
  <c r="J209" i="10"/>
  <c r="K208" i="10"/>
  <c r="J208" i="10"/>
  <c r="K207" i="10"/>
  <c r="J207" i="10"/>
  <c r="K206" i="10"/>
  <c r="J206" i="10"/>
  <c r="K205" i="10"/>
  <c r="J205" i="10"/>
  <c r="K204" i="10"/>
  <c r="J204" i="10"/>
  <c r="K203" i="10"/>
  <c r="J203" i="10"/>
  <c r="K202" i="10"/>
  <c r="J202" i="10"/>
  <c r="K201" i="10"/>
  <c r="J201" i="10"/>
  <c r="K200" i="10"/>
  <c r="J200" i="10"/>
  <c r="K199" i="10"/>
  <c r="J199" i="10"/>
  <c r="K198" i="10"/>
  <c r="J198" i="10"/>
  <c r="K197" i="10"/>
  <c r="J197" i="10"/>
  <c r="K196" i="10"/>
  <c r="J196" i="10"/>
  <c r="K195" i="10"/>
  <c r="J195" i="10"/>
  <c r="K194" i="10"/>
  <c r="J194" i="10"/>
  <c r="K193" i="10"/>
  <c r="J193" i="10"/>
  <c r="K192" i="10"/>
  <c r="J192" i="10"/>
  <c r="K191" i="10"/>
  <c r="J191" i="10"/>
  <c r="K190" i="10"/>
  <c r="J190" i="10"/>
  <c r="K189" i="10"/>
  <c r="J189" i="10"/>
  <c r="K188" i="10"/>
  <c r="J188" i="10"/>
  <c r="K187" i="10"/>
  <c r="J187" i="10"/>
  <c r="K186" i="10"/>
  <c r="J186" i="10"/>
  <c r="K185" i="10"/>
  <c r="J185" i="10"/>
  <c r="K184" i="10"/>
  <c r="J184" i="10"/>
  <c r="K183" i="10"/>
  <c r="J183" i="10"/>
  <c r="K182" i="10"/>
  <c r="J182" i="10"/>
  <c r="K181" i="10"/>
  <c r="J181" i="10"/>
  <c r="K180" i="10"/>
  <c r="J180" i="10"/>
  <c r="K179" i="10"/>
  <c r="J179" i="10"/>
  <c r="K178" i="10"/>
  <c r="J178" i="10"/>
  <c r="K177" i="10"/>
  <c r="J177" i="10"/>
  <c r="K176" i="10"/>
  <c r="J176" i="10"/>
  <c r="K175" i="10"/>
  <c r="J175" i="10"/>
  <c r="K174" i="10"/>
  <c r="J174" i="10"/>
  <c r="K173" i="10"/>
  <c r="J173" i="10"/>
  <c r="K172" i="10"/>
  <c r="J172" i="10"/>
  <c r="K171" i="10"/>
  <c r="J171" i="10"/>
  <c r="K170" i="10"/>
  <c r="J170" i="10"/>
  <c r="K169" i="10"/>
  <c r="J169" i="10"/>
  <c r="K168" i="10"/>
  <c r="J168" i="10"/>
  <c r="K167" i="10"/>
  <c r="J167" i="10"/>
  <c r="K166" i="10"/>
  <c r="J166" i="10"/>
  <c r="K165" i="10"/>
  <c r="J165" i="10"/>
  <c r="K164" i="10"/>
  <c r="J164" i="10"/>
  <c r="K163" i="10"/>
  <c r="J163" i="10"/>
  <c r="K162" i="10"/>
  <c r="J162" i="10"/>
  <c r="K161" i="10"/>
  <c r="J161" i="10"/>
  <c r="K160" i="10"/>
  <c r="J160" i="10"/>
  <c r="K159" i="10"/>
  <c r="J159" i="10"/>
  <c r="K158" i="10"/>
  <c r="J158" i="10"/>
  <c r="K157" i="10"/>
  <c r="J157" i="10"/>
  <c r="K156" i="10"/>
  <c r="J156" i="10"/>
  <c r="K155" i="10"/>
  <c r="J155" i="10"/>
  <c r="K154" i="10"/>
  <c r="J154" i="10"/>
  <c r="K153" i="10"/>
  <c r="J153" i="10"/>
  <c r="K152" i="10"/>
  <c r="J152" i="10"/>
  <c r="K151" i="10"/>
  <c r="J151" i="10"/>
  <c r="K150" i="10"/>
  <c r="J150" i="10"/>
  <c r="K149" i="10"/>
  <c r="J149" i="10"/>
  <c r="K148" i="10"/>
  <c r="J148" i="10"/>
  <c r="K147" i="10"/>
  <c r="J147" i="10"/>
  <c r="K146" i="10"/>
  <c r="J146" i="10"/>
  <c r="K145" i="10"/>
  <c r="J145" i="10"/>
  <c r="K144" i="10"/>
  <c r="J144" i="10"/>
  <c r="K143" i="10"/>
  <c r="J143" i="10"/>
  <c r="K142" i="10"/>
  <c r="J142" i="10"/>
  <c r="K141" i="10"/>
  <c r="J141" i="10"/>
  <c r="K140" i="10"/>
  <c r="J140" i="10"/>
  <c r="K139" i="10"/>
  <c r="J139" i="10"/>
  <c r="K138" i="10"/>
  <c r="J138" i="10"/>
  <c r="K137" i="10"/>
  <c r="J137" i="10"/>
  <c r="K136" i="10"/>
  <c r="J136" i="10"/>
  <c r="K135" i="10"/>
  <c r="J135" i="10"/>
  <c r="K134" i="10"/>
  <c r="J134" i="10"/>
  <c r="K133" i="10"/>
  <c r="J133" i="10"/>
  <c r="K132" i="10"/>
  <c r="J132" i="10"/>
  <c r="K131" i="10"/>
  <c r="J131" i="10"/>
  <c r="K130" i="10"/>
  <c r="J130" i="10"/>
  <c r="K129" i="10"/>
  <c r="J129" i="10"/>
  <c r="K128" i="10"/>
  <c r="J128" i="10"/>
  <c r="K127" i="10"/>
  <c r="J127" i="10"/>
  <c r="K126" i="10"/>
  <c r="J126" i="10"/>
  <c r="K125" i="10"/>
  <c r="J125" i="10"/>
  <c r="K124" i="10"/>
  <c r="J124" i="10"/>
  <c r="K123" i="10"/>
  <c r="J123" i="10"/>
  <c r="K122" i="10"/>
  <c r="J122" i="10"/>
  <c r="K121" i="10"/>
  <c r="J121" i="10"/>
  <c r="K120" i="10"/>
  <c r="J120" i="10"/>
  <c r="K119" i="10"/>
  <c r="J119" i="10"/>
  <c r="K118" i="10"/>
  <c r="J118" i="10"/>
  <c r="K117" i="10"/>
  <c r="J117" i="10"/>
  <c r="K116" i="10"/>
  <c r="J116" i="10"/>
  <c r="K115" i="10"/>
  <c r="J115" i="10"/>
  <c r="K114" i="10"/>
  <c r="J114" i="10"/>
  <c r="K113" i="10"/>
  <c r="J113" i="10"/>
  <c r="K112" i="10"/>
  <c r="J112" i="10"/>
  <c r="K111" i="10"/>
  <c r="J111" i="10"/>
  <c r="K110" i="10"/>
  <c r="J110" i="10"/>
  <c r="K109" i="10"/>
  <c r="J109" i="10"/>
  <c r="K108" i="10"/>
  <c r="J108" i="10"/>
  <c r="K107" i="10"/>
  <c r="J107" i="10"/>
  <c r="K106" i="10"/>
  <c r="J106" i="10"/>
  <c r="K105" i="10"/>
  <c r="J105" i="10"/>
  <c r="K104" i="10"/>
  <c r="J104" i="10"/>
  <c r="K103" i="10"/>
  <c r="J103" i="10"/>
  <c r="K102" i="10"/>
  <c r="J102" i="10"/>
  <c r="K101" i="10"/>
  <c r="J101" i="10"/>
  <c r="K100" i="10"/>
  <c r="J100" i="10"/>
  <c r="K99" i="10"/>
  <c r="J99" i="10"/>
  <c r="K98" i="10"/>
  <c r="J98" i="10"/>
  <c r="K97" i="10"/>
  <c r="J97" i="10"/>
  <c r="K96" i="10"/>
  <c r="J96" i="10"/>
  <c r="K95" i="10"/>
  <c r="J95" i="10"/>
  <c r="K94" i="10"/>
  <c r="J94" i="10"/>
  <c r="K93" i="10"/>
  <c r="J93" i="10"/>
  <c r="K92" i="10"/>
  <c r="J92" i="10"/>
  <c r="K91" i="10"/>
  <c r="J91" i="10"/>
  <c r="K90" i="10"/>
  <c r="J90" i="10"/>
  <c r="K89" i="10"/>
  <c r="J89" i="10"/>
  <c r="K88" i="10"/>
  <c r="J88" i="10"/>
  <c r="K87" i="10"/>
  <c r="J87" i="10"/>
  <c r="K86" i="10"/>
  <c r="J86" i="10"/>
  <c r="K85" i="10"/>
  <c r="J85" i="10"/>
  <c r="K84" i="10"/>
  <c r="J84" i="10"/>
  <c r="K83" i="10"/>
  <c r="J83" i="10"/>
  <c r="K82" i="10"/>
  <c r="J82" i="10"/>
  <c r="K81" i="10"/>
  <c r="J81" i="10"/>
  <c r="K80" i="10"/>
  <c r="J80" i="10"/>
  <c r="K79" i="10"/>
  <c r="J79" i="10"/>
  <c r="K78" i="10"/>
  <c r="J78" i="10"/>
  <c r="K77" i="10"/>
  <c r="J77" i="10"/>
  <c r="K76" i="10"/>
  <c r="J76" i="10"/>
  <c r="K75" i="10"/>
  <c r="J75" i="10"/>
  <c r="K74" i="10"/>
  <c r="J74" i="10"/>
  <c r="K73" i="10"/>
  <c r="J73" i="10"/>
  <c r="K72" i="10"/>
  <c r="J72" i="10"/>
  <c r="K71" i="10"/>
  <c r="J71" i="10"/>
  <c r="K70" i="10"/>
  <c r="J70" i="10"/>
  <c r="K69" i="10"/>
  <c r="J69" i="10"/>
  <c r="K68" i="10"/>
  <c r="J68" i="10"/>
  <c r="K67" i="10"/>
  <c r="J67" i="10"/>
  <c r="K66" i="10"/>
  <c r="J66" i="10"/>
  <c r="K65" i="10"/>
  <c r="J65" i="10"/>
  <c r="K64" i="10"/>
  <c r="J64" i="10"/>
  <c r="K63" i="10"/>
  <c r="J63" i="10"/>
  <c r="K62" i="10"/>
  <c r="J62" i="10"/>
  <c r="K61" i="10"/>
  <c r="J61" i="10"/>
  <c r="K60" i="10"/>
  <c r="J60" i="10"/>
  <c r="K59" i="10"/>
  <c r="J59" i="10"/>
  <c r="K58" i="10"/>
  <c r="J58" i="10"/>
  <c r="K57" i="10"/>
  <c r="J57" i="10"/>
  <c r="K56" i="10"/>
  <c r="J56" i="10"/>
  <c r="K55" i="10"/>
  <c r="J55" i="10"/>
  <c r="K54" i="10"/>
  <c r="J54" i="10"/>
  <c r="K53" i="10"/>
  <c r="J53" i="10"/>
  <c r="K52" i="10"/>
  <c r="J52" i="10"/>
  <c r="K51" i="10"/>
  <c r="J51" i="10"/>
  <c r="K50" i="10"/>
  <c r="J50" i="10"/>
  <c r="K49" i="10"/>
  <c r="J49" i="10"/>
  <c r="K48" i="10"/>
  <c r="J48" i="10"/>
  <c r="K47" i="10"/>
  <c r="J47" i="10"/>
  <c r="K46" i="10"/>
  <c r="J46" i="10"/>
  <c r="K45" i="10"/>
  <c r="J45" i="10"/>
  <c r="K44" i="10"/>
  <c r="J44" i="10"/>
  <c r="K43" i="10"/>
  <c r="J43" i="10"/>
  <c r="K42" i="10"/>
  <c r="J42" i="10"/>
  <c r="K41" i="10"/>
  <c r="J41" i="10"/>
  <c r="K40" i="10"/>
  <c r="J40" i="10"/>
  <c r="K39" i="10"/>
  <c r="J39" i="10"/>
  <c r="K38" i="10"/>
  <c r="J38" i="10"/>
  <c r="K37" i="10"/>
  <c r="J37" i="10"/>
  <c r="K36" i="10"/>
  <c r="J36" i="10"/>
  <c r="K35" i="10"/>
  <c r="J35" i="10"/>
  <c r="K34" i="10"/>
  <c r="J34" i="10"/>
  <c r="K33" i="10"/>
  <c r="J33" i="10"/>
  <c r="K32" i="10"/>
  <c r="J32" i="10"/>
  <c r="K31" i="10"/>
  <c r="J31" i="10"/>
  <c r="K30" i="10"/>
  <c r="J30" i="10"/>
  <c r="K29" i="10"/>
  <c r="J29" i="10"/>
  <c r="K28" i="10"/>
  <c r="J28" i="10"/>
  <c r="K27" i="10"/>
  <c r="J27" i="10"/>
  <c r="K26" i="10"/>
  <c r="J26" i="10"/>
  <c r="K25" i="10"/>
  <c r="J25" i="10"/>
  <c r="K24" i="10"/>
  <c r="J24" i="10"/>
  <c r="K23" i="10"/>
  <c r="J23" i="10"/>
  <c r="K22" i="10"/>
  <c r="J22" i="10"/>
  <c r="K21" i="10"/>
  <c r="J21" i="10"/>
  <c r="K20" i="10"/>
  <c r="J20" i="10"/>
  <c r="K19" i="10"/>
  <c r="J19" i="10"/>
  <c r="K18" i="10"/>
  <c r="J18" i="10"/>
  <c r="K17" i="10"/>
  <c r="J17" i="10"/>
  <c r="K16" i="10"/>
  <c r="J16" i="10"/>
  <c r="K15" i="10"/>
  <c r="J15" i="10"/>
  <c r="K14" i="10"/>
  <c r="J14" i="10"/>
  <c r="K13" i="10"/>
  <c r="J13" i="10"/>
  <c r="K12" i="10"/>
  <c r="J12" i="10"/>
  <c r="K11" i="10"/>
  <c r="J11" i="10"/>
  <c r="K10" i="10"/>
  <c r="J10" i="10"/>
  <c r="K9" i="10"/>
  <c r="J9" i="10"/>
  <c r="K8" i="10"/>
  <c r="J8" i="10"/>
  <c r="K7" i="10"/>
  <c r="J7" i="10"/>
  <c r="K6" i="10"/>
  <c r="J6" i="10"/>
  <c r="K5" i="10"/>
  <c r="J5" i="10"/>
  <c r="K4" i="10"/>
  <c r="J4" i="10"/>
  <c r="K3" i="10"/>
  <c r="J3" i="10"/>
  <c r="K2" i="10"/>
  <c r="J2" i="10"/>
  <c r="M154" i="9"/>
  <c r="L154" i="9"/>
  <c r="BI143" i="9"/>
  <c r="BH143" i="9"/>
  <c r="BG143" i="9"/>
  <c r="BF143" i="9"/>
  <c r="BE143" i="9"/>
  <c r="BD143" i="9"/>
  <c r="BC143" i="9"/>
  <c r="BB143" i="9"/>
  <c r="BA143" i="9"/>
  <c r="AZ143" i="9"/>
  <c r="AY143" i="9"/>
  <c r="AX143" i="9"/>
  <c r="AW143" i="9"/>
  <c r="AV143" i="9"/>
  <c r="AU143" i="9"/>
  <c r="AT143" i="9"/>
  <c r="AS143" i="9"/>
  <c r="AR143" i="9"/>
  <c r="AQ143" i="9"/>
  <c r="AP143" i="9"/>
  <c r="AO143" i="9"/>
  <c r="AN143" i="9"/>
  <c r="AM143" i="9"/>
  <c r="AL143" i="9"/>
  <c r="AK143" i="9"/>
  <c r="AJ143" i="9"/>
  <c r="AI143" i="9"/>
  <c r="AH143" i="9"/>
  <c r="AG143" i="9"/>
  <c r="AF143" i="9"/>
  <c r="AE143" i="9"/>
  <c r="AD143" i="9"/>
  <c r="AC143" i="9"/>
  <c r="AB143" i="9"/>
  <c r="AA143" i="9"/>
  <c r="Z143" i="9"/>
  <c r="Y143" i="9"/>
  <c r="T143" i="9"/>
  <c r="S143" i="9"/>
  <c r="R143" i="9"/>
  <c r="R154" i="9" s="1"/>
  <c r="O143" i="9"/>
  <c r="O154" i="9" s="1"/>
  <c r="N143" i="9"/>
  <c r="N154" i="9" s="1"/>
  <c r="M143" i="9"/>
  <c r="L143" i="9"/>
  <c r="BJ142" i="9"/>
  <c r="Q142" i="9" s="1"/>
  <c r="P142" i="9"/>
  <c r="J142" i="9"/>
  <c r="BJ141" i="9"/>
  <c r="Q141" i="9" s="1"/>
  <c r="P141" i="9"/>
  <c r="J141" i="9"/>
  <c r="BJ140" i="9"/>
  <c r="Q140" i="9" s="1"/>
  <c r="P140" i="9"/>
  <c r="J140" i="9"/>
  <c r="BJ139" i="9"/>
  <c r="Q139" i="9" s="1"/>
  <c r="P139" i="9"/>
  <c r="J139" i="9"/>
  <c r="BJ138" i="9"/>
  <c r="Q138" i="9"/>
  <c r="P138" i="9"/>
  <c r="J138" i="9"/>
  <c r="BJ137" i="9"/>
  <c r="Q137" i="9" s="1"/>
  <c r="P137" i="9"/>
  <c r="J137" i="9"/>
  <c r="BJ136" i="9"/>
  <c r="Q136" i="9"/>
  <c r="P136" i="9"/>
  <c r="J136" i="9"/>
  <c r="BJ135" i="9"/>
  <c r="Q135" i="9" s="1"/>
  <c r="P135" i="9"/>
  <c r="J135" i="9"/>
  <c r="BJ134" i="9"/>
  <c r="Q134" i="9"/>
  <c r="P134" i="9"/>
  <c r="J134" i="9"/>
  <c r="BJ133" i="9"/>
  <c r="Q133" i="9" s="1"/>
  <c r="P133" i="9"/>
  <c r="J133" i="9"/>
  <c r="BJ132" i="9"/>
  <c r="Q132" i="9"/>
  <c r="P132" i="9"/>
  <c r="J132" i="9"/>
  <c r="BJ131" i="9"/>
  <c r="Q131" i="9" s="1"/>
  <c r="P131" i="9"/>
  <c r="J131" i="9"/>
  <c r="BJ130" i="9"/>
  <c r="Q130" i="9"/>
  <c r="P130" i="9"/>
  <c r="J130" i="9"/>
  <c r="BJ129" i="9"/>
  <c r="Q129" i="9" s="1"/>
  <c r="P129" i="9"/>
  <c r="J129" i="9"/>
  <c r="BJ128" i="9"/>
  <c r="Q128" i="9"/>
  <c r="P128" i="9"/>
  <c r="J128" i="9"/>
  <c r="BJ127" i="9"/>
  <c r="Q127" i="9" s="1"/>
  <c r="P127" i="9"/>
  <c r="J127" i="9"/>
  <c r="BJ126" i="9"/>
  <c r="Q126" i="9" s="1"/>
  <c r="P126" i="9"/>
  <c r="J126" i="9"/>
  <c r="BJ125" i="9"/>
  <c r="BK125" i="9" s="1"/>
  <c r="P125" i="9"/>
  <c r="J125" i="9"/>
  <c r="BJ124" i="9"/>
  <c r="BK124" i="9" s="1"/>
  <c r="Q124" i="9"/>
  <c r="P124" i="9"/>
  <c r="J124" i="9"/>
  <c r="BJ123" i="9"/>
  <c r="BK123" i="9" s="1"/>
  <c r="P123" i="9"/>
  <c r="J123" i="9"/>
  <c r="BJ122" i="9"/>
  <c r="P122" i="9"/>
  <c r="J122" i="9"/>
  <c r="BJ121" i="9"/>
  <c r="BK121" i="9" s="1"/>
  <c r="P121" i="9"/>
  <c r="J121" i="9"/>
  <c r="BJ120" i="9"/>
  <c r="BK120" i="9" s="1"/>
  <c r="Q120" i="9"/>
  <c r="P120" i="9"/>
  <c r="J120" i="9"/>
  <c r="BJ119" i="9"/>
  <c r="P119" i="9"/>
  <c r="J119" i="9"/>
  <c r="BJ118" i="9"/>
  <c r="Q118" i="9" s="1"/>
  <c r="P118" i="9"/>
  <c r="J118" i="9"/>
  <c r="BJ117" i="9"/>
  <c r="BK117" i="9" s="1"/>
  <c r="P117" i="9"/>
  <c r="J117" i="9"/>
  <c r="BJ116" i="9"/>
  <c r="BK116" i="9" s="1"/>
  <c r="Q116" i="9"/>
  <c r="P116" i="9"/>
  <c r="J116" i="9"/>
  <c r="BJ115" i="9"/>
  <c r="BK115" i="9" s="1"/>
  <c r="P115" i="9"/>
  <c r="J115" i="9"/>
  <c r="BJ114" i="9"/>
  <c r="Q114" i="9" s="1"/>
  <c r="P114" i="9"/>
  <c r="J114" i="9"/>
  <c r="BJ113" i="9"/>
  <c r="BK113" i="9" s="1"/>
  <c r="P113" i="9"/>
  <c r="J113" i="9"/>
  <c r="BJ112" i="9"/>
  <c r="BK112" i="9" s="1"/>
  <c r="Q112" i="9"/>
  <c r="P112" i="9"/>
  <c r="J112" i="9"/>
  <c r="BJ111" i="9"/>
  <c r="BK111" i="9" s="1"/>
  <c r="P111" i="9"/>
  <c r="J111" i="9"/>
  <c r="BJ110" i="9"/>
  <c r="Q110" i="9" s="1"/>
  <c r="P110" i="9"/>
  <c r="J110" i="9"/>
  <c r="BJ109" i="9"/>
  <c r="BK109" i="9" s="1"/>
  <c r="P109" i="9"/>
  <c r="J109" i="9"/>
  <c r="BJ108" i="9"/>
  <c r="BK108" i="9" s="1"/>
  <c r="Q108" i="9"/>
  <c r="P108" i="9"/>
  <c r="J108" i="9"/>
  <c r="BJ107" i="9"/>
  <c r="BK107" i="9" s="1"/>
  <c r="P107" i="9"/>
  <c r="J107" i="9"/>
  <c r="BJ106" i="9"/>
  <c r="P106" i="9"/>
  <c r="J106" i="9"/>
  <c r="BJ105" i="9"/>
  <c r="Q105" i="9" s="1"/>
  <c r="P105" i="9"/>
  <c r="J105" i="9"/>
  <c r="BJ104" i="9"/>
  <c r="BK104" i="9" s="1"/>
  <c r="Q104" i="9"/>
  <c r="P104" i="9"/>
  <c r="J104" i="9"/>
  <c r="BJ103" i="9"/>
  <c r="P103" i="9"/>
  <c r="J103" i="9"/>
  <c r="BJ102" i="9"/>
  <c r="Q102" i="9" s="1"/>
  <c r="P102" i="9"/>
  <c r="J102" i="9"/>
  <c r="BJ101" i="9"/>
  <c r="BK101" i="9" s="1"/>
  <c r="P101" i="9"/>
  <c r="J101" i="9"/>
  <c r="BJ100" i="9"/>
  <c r="BK100" i="9" s="1"/>
  <c r="Q100" i="9"/>
  <c r="P100" i="9"/>
  <c r="J100" i="9"/>
  <c r="BJ99" i="9"/>
  <c r="BK99" i="9" s="1"/>
  <c r="P99" i="9"/>
  <c r="J99" i="9"/>
  <c r="BJ98" i="9"/>
  <c r="Q98" i="9" s="1"/>
  <c r="P98" i="9"/>
  <c r="J98" i="9"/>
  <c r="BJ97" i="9"/>
  <c r="BK97" i="9" s="1"/>
  <c r="P97" i="9"/>
  <c r="J97" i="9"/>
  <c r="BJ96" i="9"/>
  <c r="BK96" i="9" s="1"/>
  <c r="Q96" i="9"/>
  <c r="P96" i="9"/>
  <c r="J96" i="9"/>
  <c r="BJ95" i="9"/>
  <c r="BK95" i="9" s="1"/>
  <c r="P95" i="9"/>
  <c r="J95" i="9"/>
  <c r="BJ94" i="9"/>
  <c r="Q94" i="9" s="1"/>
  <c r="P94" i="9"/>
  <c r="J94" i="9"/>
  <c r="BJ93" i="9"/>
  <c r="BK93" i="9" s="1"/>
  <c r="P93" i="9"/>
  <c r="J93" i="9"/>
  <c r="BJ92" i="9"/>
  <c r="BK92" i="9" s="1"/>
  <c r="Q92" i="9"/>
  <c r="P92" i="9"/>
  <c r="J92" i="9"/>
  <c r="BJ91" i="9"/>
  <c r="BK91" i="9" s="1"/>
  <c r="P91" i="9"/>
  <c r="J91" i="9"/>
  <c r="BJ90" i="9"/>
  <c r="P90" i="9"/>
  <c r="J90" i="9"/>
  <c r="BJ89" i="9"/>
  <c r="BK89" i="9" s="1"/>
  <c r="P89" i="9"/>
  <c r="J89" i="9"/>
  <c r="BJ88" i="9"/>
  <c r="BK88" i="9" s="1"/>
  <c r="Q88" i="9"/>
  <c r="P88" i="9"/>
  <c r="J88" i="9"/>
  <c r="BJ87" i="9"/>
  <c r="P87" i="9"/>
  <c r="J87" i="9"/>
  <c r="BJ86" i="9"/>
  <c r="Q86" i="9" s="1"/>
  <c r="P86" i="9"/>
  <c r="J86" i="9"/>
  <c r="BJ85" i="9"/>
  <c r="Q85" i="9" s="1"/>
  <c r="P85" i="9"/>
  <c r="J85" i="9"/>
  <c r="BJ84" i="9"/>
  <c r="BK84" i="9" s="1"/>
  <c r="Q84" i="9"/>
  <c r="P84" i="9"/>
  <c r="J84" i="9"/>
  <c r="BJ83" i="9"/>
  <c r="BK83" i="9" s="1"/>
  <c r="P83" i="9"/>
  <c r="J83" i="9"/>
  <c r="BJ82" i="9"/>
  <c r="Q82" i="9" s="1"/>
  <c r="P82" i="9"/>
  <c r="J82" i="9"/>
  <c r="BJ81" i="9"/>
  <c r="BK81" i="9" s="1"/>
  <c r="P81" i="9"/>
  <c r="J81" i="9"/>
  <c r="BJ80" i="9"/>
  <c r="BK80" i="9" s="1"/>
  <c r="Q80" i="9"/>
  <c r="P80" i="9"/>
  <c r="J80" i="9"/>
  <c r="BJ79" i="9"/>
  <c r="BK79" i="9" s="1"/>
  <c r="P79" i="9"/>
  <c r="J79" i="9"/>
  <c r="BJ78" i="9"/>
  <c r="Q78" i="9" s="1"/>
  <c r="P78" i="9"/>
  <c r="J78" i="9"/>
  <c r="BJ77" i="9"/>
  <c r="BK77" i="9" s="1"/>
  <c r="P77" i="9"/>
  <c r="J77" i="9"/>
  <c r="BJ76" i="9"/>
  <c r="BK76" i="9" s="1"/>
  <c r="Q76" i="9"/>
  <c r="P76" i="9"/>
  <c r="J76" i="9"/>
  <c r="BJ75" i="9"/>
  <c r="BK75" i="9" s="1"/>
  <c r="P75" i="9"/>
  <c r="J75" i="9"/>
  <c r="BJ74" i="9"/>
  <c r="P74" i="9"/>
  <c r="J74" i="9"/>
  <c r="BJ73" i="9"/>
  <c r="BK73" i="9" s="1"/>
  <c r="P73" i="9"/>
  <c r="J73" i="9"/>
  <c r="BJ72" i="9"/>
  <c r="BK72" i="9" s="1"/>
  <c r="Q72" i="9"/>
  <c r="P72" i="9"/>
  <c r="J72" i="9"/>
  <c r="BJ71" i="9"/>
  <c r="P71" i="9"/>
  <c r="J71" i="9"/>
  <c r="BJ70" i="9"/>
  <c r="Q70" i="9" s="1"/>
  <c r="P70" i="9"/>
  <c r="J70" i="9"/>
  <c r="BJ69" i="9"/>
  <c r="BK69" i="9" s="1"/>
  <c r="P69" i="9"/>
  <c r="J69" i="9"/>
  <c r="BJ68" i="9"/>
  <c r="BK68" i="9" s="1"/>
  <c r="Q68" i="9"/>
  <c r="P68" i="9"/>
  <c r="J68" i="9"/>
  <c r="BJ67" i="9"/>
  <c r="BK67" i="9" s="1"/>
  <c r="P67" i="9"/>
  <c r="J67" i="9"/>
  <c r="BJ66" i="9"/>
  <c r="Q66" i="9" s="1"/>
  <c r="P66" i="9"/>
  <c r="J66" i="9"/>
  <c r="BJ65" i="9"/>
  <c r="BK65" i="9" s="1"/>
  <c r="P65" i="9"/>
  <c r="J65" i="9"/>
  <c r="BJ64" i="9"/>
  <c r="BK64" i="9" s="1"/>
  <c r="Q64" i="9"/>
  <c r="P64" i="9"/>
  <c r="J64" i="9"/>
  <c r="BJ63" i="9"/>
  <c r="P63" i="9"/>
  <c r="J63" i="9"/>
  <c r="BJ62" i="9"/>
  <c r="Q62" i="9" s="1"/>
  <c r="P62" i="9"/>
  <c r="J62" i="9"/>
  <c r="BJ61" i="9"/>
  <c r="BK61" i="9" s="1"/>
  <c r="P61" i="9"/>
  <c r="J61" i="9"/>
  <c r="BJ60" i="9"/>
  <c r="BK60" i="9" s="1"/>
  <c r="Q60" i="9"/>
  <c r="P60" i="9"/>
  <c r="J60" i="9"/>
  <c r="BJ59" i="9"/>
  <c r="BK59" i="9" s="1"/>
  <c r="P59" i="9"/>
  <c r="J59" i="9"/>
  <c r="BJ58" i="9"/>
  <c r="Q58" i="9" s="1"/>
  <c r="P58" i="9"/>
  <c r="J58" i="9"/>
  <c r="BJ57" i="9"/>
  <c r="BK57" i="9" s="1"/>
  <c r="P57" i="9"/>
  <c r="J57" i="9"/>
  <c r="BJ56" i="9"/>
  <c r="BK56" i="9" s="1"/>
  <c r="Q56" i="9"/>
  <c r="P56" i="9"/>
  <c r="J56" i="9"/>
  <c r="BJ55" i="9"/>
  <c r="P55" i="9"/>
  <c r="J55" i="9"/>
  <c r="BJ54" i="9"/>
  <c r="Q54" i="9" s="1"/>
  <c r="P54" i="9"/>
  <c r="J54" i="9"/>
  <c r="BJ53" i="9"/>
  <c r="Q53" i="9" s="1"/>
  <c r="P53" i="9"/>
  <c r="J53" i="9"/>
  <c r="BJ52" i="9"/>
  <c r="BK52" i="9" s="1"/>
  <c r="Q52" i="9"/>
  <c r="P52" i="9"/>
  <c r="J52" i="9"/>
  <c r="BJ51" i="9"/>
  <c r="BK51" i="9" s="1"/>
  <c r="P51" i="9"/>
  <c r="J51" i="9"/>
  <c r="BJ50" i="9"/>
  <c r="Q50" i="9" s="1"/>
  <c r="P50" i="9"/>
  <c r="J50" i="9"/>
  <c r="BJ49" i="9"/>
  <c r="BK49" i="9" s="1"/>
  <c r="P49" i="9"/>
  <c r="J49" i="9"/>
  <c r="BJ48" i="9"/>
  <c r="BK48" i="9" s="1"/>
  <c r="Q48" i="9"/>
  <c r="P48" i="9"/>
  <c r="J48" i="9"/>
  <c r="BJ47" i="9"/>
  <c r="P47" i="9"/>
  <c r="J47" i="9"/>
  <c r="BJ46" i="9"/>
  <c r="Q46" i="9" s="1"/>
  <c r="P46" i="9"/>
  <c r="J46" i="9"/>
  <c r="BJ45" i="9"/>
  <c r="BK45" i="9" s="1"/>
  <c r="P45" i="9"/>
  <c r="J45" i="9"/>
  <c r="BJ44" i="9"/>
  <c r="BK44" i="9" s="1"/>
  <c r="Q44" i="9"/>
  <c r="P44" i="9"/>
  <c r="J44" i="9"/>
  <c r="BJ43" i="9"/>
  <c r="BK43" i="9" s="1"/>
  <c r="P43" i="9"/>
  <c r="J43" i="9"/>
  <c r="BJ42" i="9"/>
  <c r="Q42" i="9" s="1"/>
  <c r="P42" i="9"/>
  <c r="J42" i="9"/>
  <c r="BJ41" i="9"/>
  <c r="BK41" i="9" s="1"/>
  <c r="P41" i="9"/>
  <c r="J41" i="9"/>
  <c r="BJ40" i="9"/>
  <c r="BK40" i="9" s="1"/>
  <c r="Q40" i="9"/>
  <c r="P40" i="9"/>
  <c r="J40" i="9"/>
  <c r="BJ39" i="9"/>
  <c r="P39" i="9"/>
  <c r="J39" i="9"/>
  <c r="BJ38" i="9"/>
  <c r="Q38" i="9" s="1"/>
  <c r="P38" i="9"/>
  <c r="J38" i="9"/>
  <c r="BJ37" i="9"/>
  <c r="BK37" i="9" s="1"/>
  <c r="P37" i="9"/>
  <c r="J37" i="9"/>
  <c r="BJ36" i="9"/>
  <c r="BK36" i="9" s="1"/>
  <c r="Q36" i="9"/>
  <c r="P36" i="9"/>
  <c r="J36" i="9"/>
  <c r="BJ35" i="9"/>
  <c r="BK35" i="9" s="1"/>
  <c r="P35" i="9"/>
  <c r="J35" i="9"/>
  <c r="BJ34" i="9"/>
  <c r="Q34" i="9" s="1"/>
  <c r="P34" i="9"/>
  <c r="J34" i="9"/>
  <c r="BJ33" i="9"/>
  <c r="BK33" i="9" s="1"/>
  <c r="P33" i="9"/>
  <c r="J33" i="9"/>
  <c r="BJ32" i="9"/>
  <c r="BK32" i="9" s="1"/>
  <c r="Q32" i="9"/>
  <c r="P32" i="9"/>
  <c r="J32" i="9"/>
  <c r="BJ31" i="9"/>
  <c r="P31" i="9"/>
  <c r="J31" i="9"/>
  <c r="BJ30" i="9"/>
  <c r="Q30" i="9" s="1"/>
  <c r="P30" i="9"/>
  <c r="J30" i="9"/>
  <c r="BJ29" i="9"/>
  <c r="Q29" i="9" s="1"/>
  <c r="P29" i="9"/>
  <c r="J29" i="9"/>
  <c r="BJ28" i="9"/>
  <c r="BK28" i="9" s="1"/>
  <c r="Q28" i="9"/>
  <c r="P28" i="9"/>
  <c r="J28" i="9"/>
  <c r="BJ27" i="9"/>
  <c r="BK27" i="9" s="1"/>
  <c r="P27" i="9"/>
  <c r="J27" i="9"/>
  <c r="BJ26" i="9"/>
  <c r="Q26" i="9" s="1"/>
  <c r="P26" i="9"/>
  <c r="J26" i="9"/>
  <c r="BJ25" i="9"/>
  <c r="BK25" i="9" s="1"/>
  <c r="P25" i="9"/>
  <c r="J25" i="9"/>
  <c r="BJ24" i="9"/>
  <c r="BK24" i="9" s="1"/>
  <c r="Q24" i="9"/>
  <c r="P24" i="9"/>
  <c r="J24" i="9"/>
  <c r="BJ23" i="9"/>
  <c r="P23" i="9"/>
  <c r="J23" i="9"/>
  <c r="BJ22" i="9"/>
  <c r="Q22" i="9" s="1"/>
  <c r="P22" i="9"/>
  <c r="J22" i="9"/>
  <c r="BJ21" i="9"/>
  <c r="BK21" i="9" s="1"/>
  <c r="P21" i="9"/>
  <c r="J21" i="9"/>
  <c r="BJ20" i="9"/>
  <c r="BK20" i="9" s="1"/>
  <c r="P20" i="9"/>
  <c r="J20" i="9"/>
  <c r="BJ19" i="9"/>
  <c r="BK19" i="9" s="1"/>
  <c r="P19" i="9"/>
  <c r="J19" i="9"/>
  <c r="BJ18" i="9"/>
  <c r="Q18" i="9" s="1"/>
  <c r="P18" i="9"/>
  <c r="J18" i="9"/>
  <c r="BJ17" i="9"/>
  <c r="Q17" i="9" s="1"/>
  <c r="P17" i="9"/>
  <c r="J17" i="9"/>
  <c r="BJ16" i="9"/>
  <c r="BK16" i="9" s="1"/>
  <c r="P16" i="9"/>
  <c r="J16" i="9"/>
  <c r="BJ15" i="9"/>
  <c r="P15" i="9"/>
  <c r="J15" i="9"/>
  <c r="BJ14" i="9"/>
  <c r="Q14" i="9" s="1"/>
  <c r="P14" i="9"/>
  <c r="J14" i="9"/>
  <c r="BJ13" i="9"/>
  <c r="BK13" i="9" s="1"/>
  <c r="P13" i="9"/>
  <c r="J13" i="9"/>
  <c r="BJ12" i="9"/>
  <c r="BK12" i="9" s="1"/>
  <c r="P12" i="9"/>
  <c r="J12" i="9"/>
  <c r="BJ11" i="9"/>
  <c r="BK11" i="9" s="1"/>
  <c r="P11" i="9"/>
  <c r="J11" i="9"/>
  <c r="BJ10" i="9"/>
  <c r="Q10" i="9" s="1"/>
  <c r="P10" i="9"/>
  <c r="J10" i="9"/>
  <c r="BJ9" i="9"/>
  <c r="Q9" i="9" s="1"/>
  <c r="P9" i="9"/>
  <c r="J9" i="9"/>
  <c r="BJ8" i="9"/>
  <c r="BK8" i="9" s="1"/>
  <c r="P8" i="9"/>
  <c r="J8" i="9"/>
  <c r="BJ7" i="9"/>
  <c r="P7" i="9"/>
  <c r="J7" i="9"/>
  <c r="BJ6" i="9"/>
  <c r="Q6" i="9" s="1"/>
  <c r="P6" i="9"/>
  <c r="J6" i="9"/>
  <c r="BJ5" i="9"/>
  <c r="BK5" i="9" s="1"/>
  <c r="P5" i="9"/>
  <c r="J5" i="9"/>
  <c r="BJ4" i="9"/>
  <c r="BK4" i="9" s="1"/>
  <c r="P4" i="9"/>
  <c r="J4" i="9"/>
  <c r="BJ3" i="9"/>
  <c r="BK3" i="9" s="1"/>
  <c r="P3" i="9"/>
  <c r="J3" i="9"/>
  <c r="BJ2" i="9"/>
  <c r="Q2" i="9" s="1"/>
  <c r="P2" i="9"/>
  <c r="J2" i="9"/>
  <c r="AS182" i="8"/>
  <c r="AR182" i="8"/>
  <c r="AQ182" i="8"/>
  <c r="AP182" i="8"/>
  <c r="AO182" i="8"/>
  <c r="AN182" i="8"/>
  <c r="AM182" i="8"/>
  <c r="AL182" i="8"/>
  <c r="AK182" i="8"/>
  <c r="AJ182" i="8"/>
  <c r="AI182" i="8"/>
  <c r="AH182" i="8"/>
  <c r="AG182" i="8"/>
  <c r="AF182" i="8"/>
  <c r="AE182" i="8"/>
  <c r="AD182" i="8"/>
  <c r="AC182" i="8"/>
  <c r="AB182" i="8"/>
  <c r="AA182" i="8"/>
  <c r="Z182" i="8"/>
  <c r="Y182" i="8"/>
  <c r="X182" i="8"/>
  <c r="W182" i="8"/>
  <c r="V182" i="8"/>
  <c r="U182" i="8"/>
  <c r="T182" i="8"/>
  <c r="S182" i="8"/>
  <c r="R182" i="8"/>
  <c r="Q182" i="8"/>
  <c r="P182" i="8"/>
  <c r="O182" i="8"/>
  <c r="L182" i="8"/>
  <c r="K182" i="8"/>
  <c r="I182" i="8"/>
  <c r="H182" i="8"/>
  <c r="G182" i="8"/>
  <c r="N143" i="8"/>
  <c r="J143" i="8"/>
  <c r="M143" i="8" s="1"/>
  <c r="N121" i="8"/>
  <c r="J121" i="8"/>
  <c r="M121" i="8" s="1"/>
  <c r="N115" i="8"/>
  <c r="M115" i="8"/>
  <c r="J115" i="8"/>
  <c r="N112" i="8"/>
  <c r="J112" i="8"/>
  <c r="M112" i="8" s="1"/>
  <c r="N105" i="8"/>
  <c r="J105" i="8"/>
  <c r="M105" i="8" s="1"/>
  <c r="N91" i="8"/>
  <c r="J91" i="8"/>
  <c r="M91" i="8" s="1"/>
  <c r="N81" i="8"/>
  <c r="J81" i="8"/>
  <c r="M81" i="8" s="1"/>
  <c r="N80" i="8"/>
  <c r="J80" i="8"/>
  <c r="M80" i="8" s="1"/>
  <c r="N75" i="8"/>
  <c r="J75" i="8"/>
  <c r="M75" i="8" s="1"/>
  <c r="N68" i="8"/>
  <c r="J68" i="8"/>
  <c r="M68" i="8" s="1"/>
  <c r="N65" i="8"/>
  <c r="J65" i="8"/>
  <c r="M65" i="8" s="1"/>
  <c r="N64" i="8"/>
  <c r="J64" i="8"/>
  <c r="M64" i="8" s="1"/>
  <c r="N57" i="8"/>
  <c r="J57" i="8"/>
  <c r="M57" i="8" s="1"/>
  <c r="N49" i="8"/>
  <c r="J49" i="8"/>
  <c r="M49" i="8" s="1"/>
  <c r="N41" i="8"/>
  <c r="J41" i="8"/>
  <c r="M41" i="8" s="1"/>
  <c r="N30" i="8"/>
  <c r="J30" i="8"/>
  <c r="M30" i="8" s="1"/>
  <c r="N28" i="8"/>
  <c r="J28" i="8"/>
  <c r="M28" i="8" s="1"/>
  <c r="N26" i="8"/>
  <c r="J26" i="8"/>
  <c r="M26" i="8" s="1"/>
  <c r="N25" i="8"/>
  <c r="J25" i="8"/>
  <c r="M25" i="8" s="1"/>
  <c r="N17" i="8"/>
  <c r="J17" i="8"/>
  <c r="M17" i="8" s="1"/>
  <c r="N16" i="8"/>
  <c r="J16" i="8"/>
  <c r="M16" i="8" s="1"/>
  <c r="N14" i="8"/>
  <c r="J14" i="8"/>
  <c r="M14" i="8" s="1"/>
  <c r="N11" i="8"/>
  <c r="J11" i="8"/>
  <c r="M11" i="8" s="1"/>
  <c r="N9" i="8"/>
  <c r="J9" i="8"/>
  <c r="M9" i="8" s="1"/>
  <c r="N6" i="8"/>
  <c r="J6" i="8"/>
  <c r="M6" i="8" s="1"/>
  <c r="N5" i="8"/>
  <c r="J5" i="8"/>
  <c r="M5" i="8" s="1"/>
  <c r="N4" i="8"/>
  <c r="J4" i="8"/>
  <c r="M4" i="8" s="1"/>
  <c r="N2" i="8"/>
  <c r="J2" i="8"/>
  <c r="M2" i="8" s="1"/>
  <c r="N60" i="8"/>
  <c r="J60" i="8"/>
  <c r="M60" i="8" s="1"/>
  <c r="N70" i="8"/>
  <c r="J70" i="8"/>
  <c r="M70" i="8" s="1"/>
  <c r="N152" i="8"/>
  <c r="J152" i="8"/>
  <c r="M152" i="8" s="1"/>
  <c r="N93" i="8"/>
  <c r="J93" i="8"/>
  <c r="M93" i="8" s="1"/>
  <c r="N44" i="8"/>
  <c r="J44" i="8"/>
  <c r="M44" i="8" s="1"/>
  <c r="N12" i="8"/>
  <c r="J12" i="8"/>
  <c r="M12" i="8" s="1"/>
  <c r="N137" i="8"/>
  <c r="J137" i="8"/>
  <c r="M137" i="8" s="1"/>
  <c r="N122" i="8"/>
  <c r="J122" i="8"/>
  <c r="M122" i="8" s="1"/>
  <c r="N175" i="8"/>
  <c r="J175" i="8"/>
  <c r="M175" i="8" s="1"/>
  <c r="N24" i="8"/>
  <c r="J24" i="8"/>
  <c r="M24" i="8" s="1"/>
  <c r="N13" i="8"/>
  <c r="J13" i="8"/>
  <c r="M13" i="8" s="1"/>
  <c r="N34" i="8"/>
  <c r="J34" i="8"/>
  <c r="M34" i="8" s="1"/>
  <c r="N146" i="8"/>
  <c r="J146" i="8"/>
  <c r="M146" i="8" s="1"/>
  <c r="N181" i="8"/>
  <c r="J181" i="8"/>
  <c r="M181" i="8" s="1"/>
  <c r="N126" i="8"/>
  <c r="J126" i="8"/>
  <c r="M126" i="8" s="1"/>
  <c r="N47" i="8"/>
  <c r="J47" i="8"/>
  <c r="M47" i="8" s="1"/>
  <c r="N110" i="8"/>
  <c r="J110" i="8"/>
  <c r="M110" i="8" s="1"/>
  <c r="N108" i="8"/>
  <c r="J108" i="8"/>
  <c r="M108" i="8" s="1"/>
  <c r="N83" i="8"/>
  <c r="J83" i="8"/>
  <c r="M83" i="8" s="1"/>
  <c r="N19" i="8"/>
  <c r="J19" i="8"/>
  <c r="M19" i="8" s="1"/>
  <c r="N86" i="8"/>
  <c r="J86" i="8"/>
  <c r="M86" i="8" s="1"/>
  <c r="N37" i="8"/>
  <c r="J37" i="8"/>
  <c r="M37" i="8" s="1"/>
  <c r="N176" i="8"/>
  <c r="J176" i="8"/>
  <c r="M176" i="8" s="1"/>
  <c r="N87" i="8"/>
  <c r="J87" i="8"/>
  <c r="M87" i="8" s="1"/>
  <c r="N149" i="8"/>
  <c r="J149" i="8"/>
  <c r="M149" i="8" s="1"/>
  <c r="N99" i="8"/>
  <c r="J99" i="8"/>
  <c r="M99" i="8" s="1"/>
  <c r="N51" i="8"/>
  <c r="J51" i="8"/>
  <c r="M51" i="8" s="1"/>
  <c r="N164" i="8"/>
  <c r="J164" i="8"/>
  <c r="M164" i="8" s="1"/>
  <c r="N150" i="8"/>
  <c r="J150" i="8"/>
  <c r="M150" i="8" s="1"/>
  <c r="N156" i="8"/>
  <c r="J156" i="8"/>
  <c r="M156" i="8" s="1"/>
  <c r="N107" i="8"/>
  <c r="J107" i="8"/>
  <c r="M107" i="8" s="1"/>
  <c r="N36" i="8"/>
  <c r="J36" i="8"/>
  <c r="M36" i="8" s="1"/>
  <c r="N8" i="8"/>
  <c r="J8" i="8"/>
  <c r="M8" i="8" s="1"/>
  <c r="N78" i="8"/>
  <c r="J78" i="8"/>
  <c r="M78" i="8" s="1"/>
  <c r="N169" i="8"/>
  <c r="J169" i="8"/>
  <c r="M169" i="8" s="1"/>
  <c r="N173" i="8"/>
  <c r="J173" i="8"/>
  <c r="M173" i="8" s="1"/>
  <c r="N151" i="8"/>
  <c r="J151" i="8"/>
  <c r="M151" i="8" s="1"/>
  <c r="N180" i="8"/>
  <c r="J180" i="8"/>
  <c r="M180" i="8" s="1"/>
  <c r="N7" i="8"/>
  <c r="J7" i="8"/>
  <c r="M7" i="8" s="1"/>
  <c r="N165" i="8"/>
  <c r="J165" i="8"/>
  <c r="M165" i="8" s="1"/>
  <c r="N127" i="8"/>
  <c r="J127" i="8"/>
  <c r="M127" i="8" s="1"/>
  <c r="N67" i="8"/>
  <c r="J67" i="8"/>
  <c r="M67" i="8" s="1"/>
  <c r="N116" i="8"/>
  <c r="J116" i="8"/>
  <c r="M116" i="8" s="1"/>
  <c r="N124" i="8"/>
  <c r="J124" i="8"/>
  <c r="M124" i="8" s="1"/>
  <c r="N35" i="8"/>
  <c r="J35" i="8"/>
  <c r="M35" i="8" s="1"/>
  <c r="N55" i="8"/>
  <c r="J55" i="8"/>
  <c r="M55" i="8" s="1"/>
  <c r="N56" i="8"/>
  <c r="J56" i="8"/>
  <c r="M56" i="8" s="1"/>
  <c r="N113" i="8"/>
  <c r="J113" i="8"/>
  <c r="M113" i="8" s="1"/>
  <c r="N100" i="8"/>
  <c r="J100" i="8"/>
  <c r="M100" i="8" s="1"/>
  <c r="N46" i="8"/>
  <c r="J46" i="8"/>
  <c r="M46" i="8" s="1"/>
  <c r="N48" i="8"/>
  <c r="J48" i="8"/>
  <c r="M48" i="8" s="1"/>
  <c r="N172" i="8"/>
  <c r="J172" i="8"/>
  <c r="M172" i="8" s="1"/>
  <c r="N45" i="8"/>
  <c r="J45" i="8"/>
  <c r="M45" i="8" s="1"/>
  <c r="N142" i="8"/>
  <c r="J142" i="8"/>
  <c r="M142" i="8" s="1"/>
  <c r="N139" i="8"/>
  <c r="J139" i="8"/>
  <c r="M139" i="8" s="1"/>
  <c r="N15" i="8"/>
  <c r="J15" i="8"/>
  <c r="M15" i="8" s="1"/>
  <c r="N131" i="8"/>
  <c r="J131" i="8"/>
  <c r="M131" i="8" s="1"/>
  <c r="N92" i="8"/>
  <c r="J92" i="8"/>
  <c r="M92" i="8" s="1"/>
  <c r="N178" i="8"/>
  <c r="J178" i="8"/>
  <c r="M178" i="8" s="1"/>
  <c r="N135" i="8"/>
  <c r="J135" i="8"/>
  <c r="M135" i="8" s="1"/>
  <c r="N179" i="8"/>
  <c r="J179" i="8"/>
  <c r="M179" i="8" s="1"/>
  <c r="N95" i="8"/>
  <c r="J95" i="8"/>
  <c r="M95" i="8" s="1"/>
  <c r="N20" i="8"/>
  <c r="J20" i="8"/>
  <c r="M20" i="8" s="1"/>
  <c r="N177" i="8"/>
  <c r="J177" i="8"/>
  <c r="M177" i="8" s="1"/>
  <c r="N148" i="8"/>
  <c r="J148" i="8"/>
  <c r="M148" i="8" s="1"/>
  <c r="N160" i="8"/>
  <c r="J160" i="8"/>
  <c r="M160" i="8" s="1"/>
  <c r="N133" i="8"/>
  <c r="J133" i="8"/>
  <c r="M133" i="8" s="1"/>
  <c r="N111" i="8"/>
  <c r="J111" i="8"/>
  <c r="M111" i="8" s="1"/>
  <c r="N162" i="8"/>
  <c r="J162" i="8"/>
  <c r="M162" i="8" s="1"/>
  <c r="N102" i="8"/>
  <c r="J102" i="8"/>
  <c r="M102" i="8" s="1"/>
  <c r="N140" i="8"/>
  <c r="J140" i="8"/>
  <c r="M140" i="8" s="1"/>
  <c r="N43" i="8"/>
  <c r="J43" i="8"/>
  <c r="M43" i="8" s="1"/>
  <c r="N159" i="8"/>
  <c r="J159" i="8"/>
  <c r="M159" i="8" s="1"/>
  <c r="N61" i="8"/>
  <c r="J61" i="8"/>
  <c r="M61" i="8" s="1"/>
  <c r="N123" i="8"/>
  <c r="J123" i="8"/>
  <c r="M123" i="8" s="1"/>
  <c r="N147" i="8"/>
  <c r="J147" i="8"/>
  <c r="M147" i="8" s="1"/>
  <c r="N98" i="8"/>
  <c r="J98" i="8"/>
  <c r="M98" i="8" s="1"/>
  <c r="N76" i="8"/>
  <c r="J76" i="8"/>
  <c r="M76" i="8" s="1"/>
  <c r="N94" i="8"/>
  <c r="J94" i="8"/>
  <c r="M94" i="8" s="1"/>
  <c r="N141" i="8"/>
  <c r="J141" i="8"/>
  <c r="M141" i="8" s="1"/>
  <c r="N59" i="8"/>
  <c r="J59" i="8"/>
  <c r="M59" i="8" s="1"/>
  <c r="N132" i="8"/>
  <c r="J132" i="8"/>
  <c r="M132" i="8" s="1"/>
  <c r="N125" i="8"/>
  <c r="J125" i="8"/>
  <c r="M125" i="8" s="1"/>
  <c r="N66" i="8"/>
  <c r="J66" i="8"/>
  <c r="M66" i="8" s="1"/>
  <c r="N58" i="8"/>
  <c r="J58" i="8"/>
  <c r="M58" i="8" s="1"/>
  <c r="N97" i="8"/>
  <c r="J97" i="8"/>
  <c r="M97" i="8" s="1"/>
  <c r="N69" i="8"/>
  <c r="J69" i="8"/>
  <c r="M69" i="8" s="1"/>
  <c r="N167" i="8"/>
  <c r="J167" i="8"/>
  <c r="M167" i="8" s="1"/>
  <c r="N85" i="8"/>
  <c r="J85" i="8"/>
  <c r="M85" i="8" s="1"/>
  <c r="N138" i="8"/>
  <c r="J138" i="8"/>
  <c r="M138" i="8" s="1"/>
  <c r="N90" i="8"/>
  <c r="J90" i="8"/>
  <c r="M90" i="8" s="1"/>
  <c r="N163" i="8"/>
  <c r="J163" i="8"/>
  <c r="M163" i="8" s="1"/>
  <c r="N84" i="8"/>
  <c r="J84" i="8"/>
  <c r="M84" i="8" s="1"/>
  <c r="N89" i="8"/>
  <c r="J89" i="8"/>
  <c r="M89" i="8" s="1"/>
  <c r="N154" i="8"/>
  <c r="J154" i="8"/>
  <c r="M154" i="8" s="1"/>
  <c r="N3" i="8"/>
  <c r="J3" i="8"/>
  <c r="M3" i="8" s="1"/>
  <c r="N31" i="8"/>
  <c r="J31" i="8"/>
  <c r="M31" i="8" s="1"/>
  <c r="N136" i="8"/>
  <c r="J136" i="8"/>
  <c r="M136" i="8" s="1"/>
  <c r="N32" i="8"/>
  <c r="J32" i="8"/>
  <c r="M32" i="8" s="1"/>
  <c r="N27" i="8"/>
  <c r="M27" i="8"/>
  <c r="J27" i="8"/>
  <c r="N10" i="8"/>
  <c r="J10" i="8"/>
  <c r="M10" i="8" s="1"/>
  <c r="N88" i="8"/>
  <c r="J88" i="8"/>
  <c r="M88" i="8" s="1"/>
  <c r="N22" i="8"/>
  <c r="J22" i="8"/>
  <c r="M22" i="8" s="1"/>
  <c r="N171" i="8"/>
  <c r="J171" i="8"/>
  <c r="M171" i="8" s="1"/>
  <c r="N82" i="8"/>
  <c r="J82" i="8"/>
  <c r="M82" i="8" s="1"/>
  <c r="N73" i="8"/>
  <c r="J73" i="8"/>
  <c r="M73" i="8" s="1"/>
  <c r="N21" i="8"/>
  <c r="J21" i="8"/>
  <c r="M21" i="8" s="1"/>
  <c r="N29" i="8"/>
  <c r="J29" i="8"/>
  <c r="M29" i="8" s="1"/>
  <c r="N114" i="8"/>
  <c r="J114" i="8"/>
  <c r="M114" i="8" s="1"/>
  <c r="N63" i="8"/>
  <c r="J63" i="8"/>
  <c r="M63" i="8" s="1"/>
  <c r="N161" i="8"/>
  <c r="J161" i="8"/>
  <c r="M161" i="8" s="1"/>
  <c r="N117" i="8"/>
  <c r="J117" i="8"/>
  <c r="M117" i="8" s="1"/>
  <c r="N120" i="8"/>
  <c r="J120" i="8"/>
  <c r="M120" i="8" s="1"/>
  <c r="N155" i="8"/>
  <c r="J155" i="8"/>
  <c r="M155" i="8" s="1"/>
  <c r="N153" i="8"/>
  <c r="J153" i="8"/>
  <c r="M153" i="8" s="1"/>
  <c r="N79" i="8"/>
  <c r="J79" i="8"/>
  <c r="M79" i="8" s="1"/>
  <c r="N39" i="8"/>
  <c r="J39" i="8"/>
  <c r="M39" i="8" s="1"/>
  <c r="N71" i="8"/>
  <c r="J71" i="8"/>
  <c r="M71" i="8" s="1"/>
  <c r="N145" i="8"/>
  <c r="J145" i="8"/>
  <c r="M145" i="8" s="1"/>
  <c r="N77" i="8"/>
  <c r="J77" i="8"/>
  <c r="M77" i="8" s="1"/>
  <c r="N106" i="8"/>
  <c r="J106" i="8"/>
  <c r="M106" i="8" s="1"/>
  <c r="N118" i="8"/>
  <c r="J118" i="8"/>
  <c r="M118" i="8" s="1"/>
  <c r="N33" i="8"/>
  <c r="J33" i="8"/>
  <c r="M33" i="8" s="1"/>
  <c r="N40" i="8"/>
  <c r="J40" i="8"/>
  <c r="M40" i="8" s="1"/>
  <c r="N72" i="8"/>
  <c r="J72" i="8"/>
  <c r="M72" i="8" s="1"/>
  <c r="N54" i="8"/>
  <c r="J54" i="8"/>
  <c r="M54" i="8" s="1"/>
  <c r="N18" i="8"/>
  <c r="J18" i="8"/>
  <c r="M18" i="8" s="1"/>
  <c r="N103" i="8"/>
  <c r="J103" i="8"/>
  <c r="M103" i="8" s="1"/>
  <c r="N129" i="8"/>
  <c r="J129" i="8"/>
  <c r="M129" i="8" s="1"/>
  <c r="N96" i="8"/>
  <c r="J96" i="8"/>
  <c r="M96" i="8" s="1"/>
  <c r="N174" i="8"/>
  <c r="J174" i="8"/>
  <c r="M174" i="8" s="1"/>
  <c r="N158" i="8"/>
  <c r="M158" i="8"/>
  <c r="J158" i="8"/>
  <c r="N53" i="8"/>
  <c r="J53" i="8"/>
  <c r="M53" i="8" s="1"/>
  <c r="N62" i="8"/>
  <c r="J62" i="8"/>
  <c r="M62" i="8" s="1"/>
  <c r="N168" i="8"/>
  <c r="J168" i="8"/>
  <c r="M168" i="8" s="1"/>
  <c r="N157" i="8"/>
  <c r="J157" i="8"/>
  <c r="M157" i="8" s="1"/>
  <c r="N23" i="8"/>
  <c r="J23" i="8"/>
  <c r="M23" i="8" s="1"/>
  <c r="N101" i="8"/>
  <c r="J101" i="8"/>
  <c r="M101" i="8" s="1"/>
  <c r="N166" i="8"/>
  <c r="J166" i="8"/>
  <c r="M166" i="8" s="1"/>
  <c r="N134" i="8"/>
  <c r="J134" i="8"/>
  <c r="M134" i="8" s="1"/>
  <c r="N38" i="8"/>
  <c r="J38" i="8"/>
  <c r="M38" i="8" s="1"/>
  <c r="N52" i="8"/>
  <c r="J52" i="8"/>
  <c r="M52" i="8" s="1"/>
  <c r="N74" i="8"/>
  <c r="J74" i="8"/>
  <c r="M74" i="8" s="1"/>
  <c r="N50" i="8"/>
  <c r="J50" i="8"/>
  <c r="M50" i="8" s="1"/>
  <c r="N170" i="8"/>
  <c r="J170" i="8"/>
  <c r="M170" i="8" s="1"/>
  <c r="N130" i="8"/>
  <c r="J130" i="8"/>
  <c r="M130" i="8" s="1"/>
  <c r="N109" i="8"/>
  <c r="M109" i="8"/>
  <c r="J109" i="8"/>
  <c r="N144" i="8"/>
  <c r="J144" i="8"/>
  <c r="M144" i="8" s="1"/>
  <c r="N42" i="8"/>
  <c r="J42" i="8"/>
  <c r="M42" i="8" s="1"/>
  <c r="N104" i="8"/>
  <c r="J104" i="8"/>
  <c r="M104" i="8" s="1"/>
  <c r="N119" i="8"/>
  <c r="J119" i="8"/>
  <c r="M119" i="8" s="1"/>
  <c r="N128" i="8"/>
  <c r="J128" i="8"/>
  <c r="M128" i="8" s="1"/>
  <c r="BQ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BS2" i="7" s="1"/>
  <c r="BS108" i="7" s="1"/>
  <c r="C6" i="2" s="1"/>
  <c r="U2" i="7"/>
  <c r="T2" i="7"/>
  <c r="S2" i="7"/>
  <c r="R2" i="7"/>
  <c r="Q2" i="7"/>
  <c r="BR2" i="7" s="1"/>
  <c r="BR108" i="7" s="1"/>
  <c r="C5" i="2" s="1"/>
  <c r="M2" i="7"/>
  <c r="K2" i="7"/>
  <c r="J2" i="7"/>
  <c r="I2" i="7"/>
  <c r="BP108" i="7"/>
  <c r="P108" i="7"/>
  <c r="N108" i="7"/>
  <c r="L108" i="7"/>
  <c r="O108" i="7" s="1"/>
  <c r="BP21" i="7"/>
  <c r="P21" i="7" s="1"/>
  <c r="N21" i="7"/>
  <c r="L21" i="7"/>
  <c r="BP26" i="7"/>
  <c r="P26" i="7" s="1"/>
  <c r="N26" i="7"/>
  <c r="L26" i="7"/>
  <c r="BP11" i="7"/>
  <c r="P11" i="7" s="1"/>
  <c r="O11" i="7"/>
  <c r="N11" i="7"/>
  <c r="L11" i="7"/>
  <c r="BP19" i="7"/>
  <c r="P19" i="7"/>
  <c r="N19" i="7"/>
  <c r="L19" i="7"/>
  <c r="O19" i="7" s="1"/>
  <c r="BP107" i="7"/>
  <c r="P107" i="7" s="1"/>
  <c r="N107" i="7"/>
  <c r="L107" i="7"/>
  <c r="BP57" i="7"/>
  <c r="P57" i="7"/>
  <c r="N57" i="7"/>
  <c r="L57" i="7"/>
  <c r="BP51" i="7"/>
  <c r="P51" i="7"/>
  <c r="O51" i="7"/>
  <c r="N51" i="7"/>
  <c r="L51" i="7"/>
  <c r="BP40" i="7"/>
  <c r="P40" i="7"/>
  <c r="N40" i="7"/>
  <c r="L40" i="7"/>
  <c r="O40" i="7" s="1"/>
  <c r="BP106" i="7"/>
  <c r="P106" i="7" s="1"/>
  <c r="N106" i="7"/>
  <c r="L106" i="7"/>
  <c r="BP10" i="7"/>
  <c r="P10" i="7"/>
  <c r="N10" i="7"/>
  <c r="L10" i="7"/>
  <c r="BP20" i="7"/>
  <c r="P20" i="7"/>
  <c r="O20" i="7"/>
  <c r="N20" i="7"/>
  <c r="L20" i="7"/>
  <c r="BP37" i="7"/>
  <c r="P37" i="7"/>
  <c r="N37" i="7"/>
  <c r="L37" i="7"/>
  <c r="O37" i="7" s="1"/>
  <c r="BP47" i="7"/>
  <c r="P47" i="7" s="1"/>
  <c r="N47" i="7"/>
  <c r="L47" i="7"/>
  <c r="BP105" i="7"/>
  <c r="P105" i="7"/>
  <c r="N105" i="7"/>
  <c r="L105" i="7"/>
  <c r="BP104" i="7"/>
  <c r="P104" i="7"/>
  <c r="O104" i="7"/>
  <c r="N104" i="7"/>
  <c r="L104" i="7"/>
  <c r="BP14" i="7"/>
  <c r="P14" i="7"/>
  <c r="N14" i="7"/>
  <c r="L14" i="7"/>
  <c r="O14" i="7" s="1"/>
  <c r="BP15" i="7"/>
  <c r="P15" i="7" s="1"/>
  <c r="N15" i="7"/>
  <c r="L15" i="7"/>
  <c r="BP34" i="7"/>
  <c r="P34" i="7"/>
  <c r="N34" i="7"/>
  <c r="L34" i="7"/>
  <c r="BP50" i="7"/>
  <c r="P50" i="7"/>
  <c r="O50" i="7"/>
  <c r="N50" i="7"/>
  <c r="L50" i="7"/>
  <c r="BP64" i="7"/>
  <c r="P64" i="7"/>
  <c r="N64" i="7"/>
  <c r="L64" i="7"/>
  <c r="O64" i="7" s="1"/>
  <c r="BP53" i="7"/>
  <c r="P53" i="7" s="1"/>
  <c r="N53" i="7"/>
  <c r="L53" i="7"/>
  <c r="BP103" i="7"/>
  <c r="P103" i="7"/>
  <c r="N103" i="7"/>
  <c r="L103" i="7"/>
  <c r="BP12" i="7"/>
  <c r="P12" i="7"/>
  <c r="O12" i="7"/>
  <c r="N12" i="7"/>
  <c r="L12" i="7"/>
  <c r="BP70" i="7"/>
  <c r="P70" i="7"/>
  <c r="N70" i="7"/>
  <c r="L70" i="7"/>
  <c r="O70" i="7" s="1"/>
  <c r="BP30" i="7"/>
  <c r="P30" i="7" s="1"/>
  <c r="N30" i="7"/>
  <c r="L30" i="7"/>
  <c r="BP102" i="7"/>
  <c r="P102" i="7"/>
  <c r="N102" i="7"/>
  <c r="L102" i="7"/>
  <c r="BP101" i="7"/>
  <c r="P101" i="7"/>
  <c r="O101" i="7"/>
  <c r="N101" i="7"/>
  <c r="L101" i="7"/>
  <c r="BP28" i="7"/>
  <c r="P28" i="7"/>
  <c r="N28" i="7"/>
  <c r="L28" i="7"/>
  <c r="O28" i="7" s="1"/>
  <c r="BP68" i="7"/>
  <c r="P68" i="7" s="1"/>
  <c r="N68" i="7"/>
  <c r="L68" i="7"/>
  <c r="BP8" i="7"/>
  <c r="P8" i="7"/>
  <c r="N8" i="7"/>
  <c r="L8" i="7"/>
  <c r="BP59" i="7"/>
  <c r="P59" i="7"/>
  <c r="O59" i="7"/>
  <c r="N59" i="7"/>
  <c r="L59" i="7"/>
  <c r="BP43" i="7"/>
  <c r="P43" i="7"/>
  <c r="N43" i="7"/>
  <c r="L43" i="7"/>
  <c r="O43" i="7" s="1"/>
  <c r="BP27" i="7"/>
  <c r="P27" i="7" s="1"/>
  <c r="N27" i="7"/>
  <c r="L27" i="7"/>
  <c r="BP69" i="7"/>
  <c r="P69" i="7"/>
  <c r="N69" i="7"/>
  <c r="L69" i="7"/>
  <c r="BP22" i="7"/>
  <c r="P22" i="7"/>
  <c r="O22" i="7"/>
  <c r="N22" i="7"/>
  <c r="L22" i="7"/>
  <c r="BP4" i="7"/>
  <c r="P4" i="7"/>
  <c r="N4" i="7"/>
  <c r="L4" i="7"/>
  <c r="O4" i="7" s="1"/>
  <c r="BP45" i="7"/>
  <c r="P45" i="7" s="1"/>
  <c r="N45" i="7"/>
  <c r="L45" i="7"/>
  <c r="BP55" i="7"/>
  <c r="P55" i="7"/>
  <c r="N55" i="7"/>
  <c r="L55" i="7"/>
  <c r="BP44" i="7"/>
  <c r="P44" i="7"/>
  <c r="O44" i="7"/>
  <c r="N44" i="7"/>
  <c r="L44" i="7"/>
  <c r="BP18" i="7"/>
  <c r="P18" i="7"/>
  <c r="N18" i="7"/>
  <c r="L18" i="7"/>
  <c r="O18" i="7" s="1"/>
  <c r="BP100" i="7"/>
  <c r="P100" i="7" s="1"/>
  <c r="N100" i="7"/>
  <c r="L100" i="7"/>
  <c r="BP56" i="7"/>
  <c r="P56" i="7"/>
  <c r="N56" i="7"/>
  <c r="L56" i="7"/>
  <c r="BP42" i="7"/>
  <c r="P42" i="7"/>
  <c r="O42" i="7"/>
  <c r="N42" i="7"/>
  <c r="L42" i="7"/>
  <c r="BP49" i="7"/>
  <c r="P49" i="7"/>
  <c r="N49" i="7"/>
  <c r="L49" i="7"/>
  <c r="O49" i="7" s="1"/>
  <c r="BP52" i="7"/>
  <c r="P52" i="7" s="1"/>
  <c r="N52" i="7"/>
  <c r="L52" i="7"/>
  <c r="BP99" i="7"/>
  <c r="P99" i="7"/>
  <c r="N99" i="7"/>
  <c r="L99" i="7"/>
  <c r="BP98" i="7"/>
  <c r="P98" i="7"/>
  <c r="O98" i="7"/>
  <c r="N98" i="7"/>
  <c r="L98" i="7"/>
  <c r="BP38" i="7"/>
  <c r="P38" i="7"/>
  <c r="N38" i="7"/>
  <c r="L38" i="7"/>
  <c r="O38" i="7" s="1"/>
  <c r="BP46" i="7"/>
  <c r="P46" i="7" s="1"/>
  <c r="N46" i="7"/>
  <c r="L46" i="7"/>
  <c r="BP25" i="7"/>
  <c r="P25" i="7"/>
  <c r="N25" i="7"/>
  <c r="L25" i="7"/>
  <c r="BP36" i="7"/>
  <c r="P36" i="7"/>
  <c r="O36" i="7"/>
  <c r="N36" i="7"/>
  <c r="L36" i="7"/>
  <c r="BP97" i="7"/>
  <c r="P97" i="7"/>
  <c r="N97" i="7"/>
  <c r="L97" i="7"/>
  <c r="O97" i="7" s="1"/>
  <c r="BP9" i="7"/>
  <c r="P9" i="7" s="1"/>
  <c r="N9" i="7"/>
  <c r="L9" i="7"/>
  <c r="BP60" i="7"/>
  <c r="P60" i="7"/>
  <c r="N60" i="7"/>
  <c r="L60" i="7"/>
  <c r="BP32" i="7"/>
  <c r="P32" i="7" s="1"/>
  <c r="N32" i="7"/>
  <c r="L32" i="7"/>
  <c r="O32" i="7" s="1"/>
  <c r="BP6" i="7"/>
  <c r="P6" i="7" s="1"/>
  <c r="N6" i="7"/>
  <c r="L6" i="7"/>
  <c r="O6" i="7" s="1"/>
  <c r="BP29" i="7"/>
  <c r="P29" i="7" s="1"/>
  <c r="N29" i="7"/>
  <c r="L29" i="7"/>
  <c r="BP5" i="7"/>
  <c r="P5" i="7"/>
  <c r="N5" i="7"/>
  <c r="L5" i="7"/>
  <c r="BP96" i="7"/>
  <c r="P96" i="7" s="1"/>
  <c r="N96" i="7"/>
  <c r="L96" i="7"/>
  <c r="BP24" i="7"/>
  <c r="P24" i="7" s="1"/>
  <c r="N24" i="7"/>
  <c r="L24" i="7"/>
  <c r="O24" i="7" s="1"/>
  <c r="BP65" i="7"/>
  <c r="P65" i="7" s="1"/>
  <c r="N65" i="7"/>
  <c r="L65" i="7"/>
  <c r="BP39" i="7"/>
  <c r="P39" i="7" s="1"/>
  <c r="N39" i="7"/>
  <c r="L39" i="7"/>
  <c r="BP33" i="7"/>
  <c r="P33" i="7" s="1"/>
  <c r="O33" i="7"/>
  <c r="N33" i="7"/>
  <c r="L33" i="7"/>
  <c r="BP67" i="7"/>
  <c r="P67" i="7" s="1"/>
  <c r="N67" i="7"/>
  <c r="L67" i="7"/>
  <c r="BP16" i="7"/>
  <c r="P16" i="7" s="1"/>
  <c r="N16" i="7"/>
  <c r="O16" i="7" s="1"/>
  <c r="L16" i="7"/>
  <c r="BP54" i="7"/>
  <c r="P54" i="7" s="1"/>
  <c r="N54" i="7"/>
  <c r="L54" i="7"/>
  <c r="BP48" i="7"/>
  <c r="P48" i="7"/>
  <c r="N48" i="7"/>
  <c r="L48" i="7"/>
  <c r="BP35" i="7"/>
  <c r="P35" i="7" s="1"/>
  <c r="N35" i="7"/>
  <c r="L35" i="7"/>
  <c r="O35" i="7" s="1"/>
  <c r="BP7" i="7"/>
  <c r="P7" i="7" s="1"/>
  <c r="N7" i="7"/>
  <c r="L7" i="7"/>
  <c r="O7" i="7" s="1"/>
  <c r="BP23" i="7"/>
  <c r="P23" i="7" s="1"/>
  <c r="N23" i="7"/>
  <c r="L23" i="7"/>
  <c r="P3" i="7"/>
  <c r="N3" i="7"/>
  <c r="L3" i="7"/>
  <c r="BP62" i="7"/>
  <c r="P62" i="7" s="1"/>
  <c r="N62" i="7"/>
  <c r="O62" i="7" s="1"/>
  <c r="L62" i="7"/>
  <c r="BP58" i="7"/>
  <c r="P58" i="7"/>
  <c r="N58" i="7"/>
  <c r="L58" i="7"/>
  <c r="BP66" i="7"/>
  <c r="P66" i="7" s="1"/>
  <c r="N66" i="7"/>
  <c r="L66" i="7"/>
  <c r="BP61" i="7"/>
  <c r="P61" i="7" s="1"/>
  <c r="N61" i="7"/>
  <c r="L61" i="7"/>
  <c r="O61" i="7" s="1"/>
  <c r="BP95" i="7"/>
  <c r="P95" i="7" s="1"/>
  <c r="N95" i="7"/>
  <c r="L95" i="7"/>
  <c r="O95" i="7" s="1"/>
  <c r="BP94" i="7"/>
  <c r="P94" i="7" s="1"/>
  <c r="N94" i="7"/>
  <c r="L94" i="7"/>
  <c r="BP13" i="7"/>
  <c r="P13" i="7" s="1"/>
  <c r="N13" i="7"/>
  <c r="L13" i="7"/>
  <c r="BP41" i="7"/>
  <c r="P41" i="7"/>
  <c r="N41" i="7"/>
  <c r="L41" i="7"/>
  <c r="BP93" i="7"/>
  <c r="P93" i="7" s="1"/>
  <c r="N93" i="7"/>
  <c r="L93" i="7"/>
  <c r="BP31" i="7"/>
  <c r="P31" i="7"/>
  <c r="N31" i="7"/>
  <c r="L31" i="7"/>
  <c r="BP63" i="7"/>
  <c r="P63" i="7" s="1"/>
  <c r="N63" i="7"/>
  <c r="L63" i="7"/>
  <c r="BP17" i="7"/>
  <c r="P17" i="7" s="1"/>
  <c r="N17" i="7"/>
  <c r="L17" i="7"/>
  <c r="O17" i="7" s="1"/>
  <c r="BP92" i="7"/>
  <c r="P92" i="7"/>
  <c r="N92" i="7"/>
  <c r="L92" i="7"/>
  <c r="BP91" i="7"/>
  <c r="P91" i="7" s="1"/>
  <c r="N91" i="7"/>
  <c r="L91" i="7"/>
  <c r="BP90" i="7"/>
  <c r="P90" i="7" s="1"/>
  <c r="N90" i="7"/>
  <c r="L90" i="7"/>
  <c r="O90" i="7" s="1"/>
  <c r="BP89" i="7"/>
  <c r="P89" i="7" s="1"/>
  <c r="N89" i="7"/>
  <c r="L89" i="7"/>
  <c r="BP88" i="7"/>
  <c r="P88" i="7" s="1"/>
  <c r="N88" i="7"/>
  <c r="L88" i="7"/>
  <c r="O88" i="7" s="1"/>
  <c r="BP87" i="7"/>
  <c r="P87" i="7" s="1"/>
  <c r="N87" i="7"/>
  <c r="L87" i="7"/>
  <c r="BP86" i="7"/>
  <c r="P86" i="7" s="1"/>
  <c r="N86" i="7"/>
  <c r="L86" i="7"/>
  <c r="BP85" i="7"/>
  <c r="P85" i="7"/>
  <c r="N85" i="7"/>
  <c r="O85" i="7" s="1"/>
  <c r="L85" i="7"/>
  <c r="BP84" i="7"/>
  <c r="P84" i="7"/>
  <c r="N84" i="7"/>
  <c r="L84" i="7"/>
  <c r="BP83" i="7"/>
  <c r="P83" i="7" s="1"/>
  <c r="N83" i="7"/>
  <c r="L83" i="7"/>
  <c r="BP82" i="7"/>
  <c r="P82" i="7" s="1"/>
  <c r="N82" i="7"/>
  <c r="L82" i="7"/>
  <c r="BP81" i="7"/>
  <c r="P81" i="7" s="1"/>
  <c r="N81" i="7"/>
  <c r="L81" i="7"/>
  <c r="O81" i="7" s="1"/>
  <c r="BP80" i="7"/>
  <c r="P80" i="7" s="1"/>
  <c r="N80" i="7"/>
  <c r="L80" i="7"/>
  <c r="O80" i="7" s="1"/>
  <c r="BP79" i="7"/>
  <c r="P79" i="7" s="1"/>
  <c r="N79" i="7"/>
  <c r="L79" i="7"/>
  <c r="BP78" i="7"/>
  <c r="P78" i="7" s="1"/>
  <c r="N78" i="7"/>
  <c r="L78" i="7"/>
  <c r="BP77" i="7"/>
  <c r="P77" i="7"/>
  <c r="N77" i="7"/>
  <c r="L77" i="7"/>
  <c r="BP76" i="7"/>
  <c r="P76" i="7"/>
  <c r="N76" i="7"/>
  <c r="L76" i="7"/>
  <c r="BP75" i="7"/>
  <c r="P75" i="7" s="1"/>
  <c r="N75" i="7"/>
  <c r="L75" i="7"/>
  <c r="BP74" i="7"/>
  <c r="P74" i="7" s="1"/>
  <c r="N74" i="7"/>
  <c r="L74" i="7"/>
  <c r="BP73" i="7"/>
  <c r="P73" i="7" s="1"/>
  <c r="N73" i="7"/>
  <c r="L73" i="7"/>
  <c r="O73" i="7" s="1"/>
  <c r="BP72" i="7"/>
  <c r="P72" i="7" s="1"/>
  <c r="N72" i="7"/>
  <c r="L72" i="7"/>
  <c r="O72" i="7" s="1"/>
  <c r="BP71" i="7"/>
  <c r="P71" i="7" s="1"/>
  <c r="N71" i="7"/>
  <c r="L71" i="7"/>
  <c r="O76" i="7" l="1"/>
  <c r="O94" i="7"/>
  <c r="O5" i="7"/>
  <c r="O66" i="7"/>
  <c r="O75" i="7"/>
  <c r="O77" i="7"/>
  <c r="O84" i="7"/>
  <c r="O91" i="7"/>
  <c r="O54" i="7"/>
  <c r="O96" i="7"/>
  <c r="O60" i="7"/>
  <c r="O93" i="7"/>
  <c r="L2" i="7"/>
  <c r="C4" i="2" s="1"/>
  <c r="O63" i="7"/>
  <c r="BK9" i="9"/>
  <c r="BK17" i="9"/>
  <c r="BK29" i="9"/>
  <c r="BK53" i="9"/>
  <c r="BK85" i="9"/>
  <c r="BK105" i="9"/>
  <c r="O3" i="7"/>
  <c r="O99" i="7"/>
  <c r="O82" i="7"/>
  <c r="O74" i="7"/>
  <c r="O83" i="7"/>
  <c r="O89" i="7"/>
  <c r="O48" i="7"/>
  <c r="O65" i="7"/>
  <c r="O46" i="7"/>
  <c r="O52" i="7"/>
  <c r="O100" i="7"/>
  <c r="O45" i="7"/>
  <c r="O27" i="7"/>
  <c r="O68" i="7"/>
  <c r="O30" i="7"/>
  <c r="O53" i="7"/>
  <c r="O15" i="7"/>
  <c r="O47" i="7"/>
  <c r="O106" i="7"/>
  <c r="O107" i="7"/>
  <c r="O21" i="7"/>
  <c r="K228" i="10"/>
  <c r="O79" i="7"/>
  <c r="O92" i="7"/>
  <c r="O13" i="7"/>
  <c r="Q3" i="9"/>
  <c r="Q5" i="9"/>
  <c r="Q11" i="9"/>
  <c r="Q13" i="9"/>
  <c r="Q19" i="9"/>
  <c r="Q21" i="9"/>
  <c r="Q25" i="9"/>
  <c r="Q27" i="9"/>
  <c r="Q33" i="9"/>
  <c r="Q35" i="9"/>
  <c r="Q37" i="9"/>
  <c r="Q41" i="9"/>
  <c r="Q43" i="9"/>
  <c r="Q45" i="9"/>
  <c r="Q49" i="9"/>
  <c r="Q51" i="9"/>
  <c r="Q57" i="9"/>
  <c r="Q59" i="9"/>
  <c r="Q61" i="9"/>
  <c r="Q65" i="9"/>
  <c r="Q67" i="9"/>
  <c r="Q69" i="9"/>
  <c r="Q73" i="9"/>
  <c r="Q75" i="9"/>
  <c r="Q77" i="9"/>
  <c r="Q79" i="9"/>
  <c r="Q81" i="9"/>
  <c r="Q83" i="9"/>
  <c r="Q89" i="9"/>
  <c r="Q91" i="9"/>
  <c r="Q93" i="9"/>
  <c r="Q95" i="9"/>
  <c r="Q97" i="9"/>
  <c r="Q99" i="9"/>
  <c r="Q101" i="9"/>
  <c r="Q107" i="9"/>
  <c r="Q109" i="9"/>
  <c r="Q111" i="9"/>
  <c r="Q113" i="9"/>
  <c r="Q115" i="9"/>
  <c r="Q117" i="9"/>
  <c r="Q121" i="9"/>
  <c r="Q123" i="9"/>
  <c r="Q125" i="9"/>
  <c r="O56" i="7"/>
  <c r="O55" i="7"/>
  <c r="O103" i="7"/>
  <c r="O34" i="7"/>
  <c r="O105" i="7"/>
  <c r="O10" i="7"/>
  <c r="O57" i="7"/>
  <c r="O26" i="7"/>
  <c r="Q4" i="9"/>
  <c r="Q8" i="9"/>
  <c r="Q12" i="9"/>
  <c r="Q16" i="9"/>
  <c r="Q20" i="9"/>
  <c r="L74" i="11"/>
  <c r="O86" i="7"/>
  <c r="O39" i="7"/>
  <c r="O69" i="7"/>
  <c r="O102" i="7"/>
  <c r="K74" i="11"/>
  <c r="O4" i="2" s="1"/>
  <c r="BP2" i="7"/>
  <c r="O25" i="7"/>
  <c r="O8" i="7"/>
  <c r="O41" i="7"/>
  <c r="O78" i="7"/>
  <c r="O23" i="7"/>
  <c r="BK6" i="9"/>
  <c r="BK14" i="9"/>
  <c r="BK22" i="9"/>
  <c r="BK30" i="9"/>
  <c r="BK38" i="9"/>
  <c r="BK46" i="9"/>
  <c r="BK54" i="9"/>
  <c r="BK62" i="9"/>
  <c r="BK70" i="9"/>
  <c r="BK86" i="9"/>
  <c r="BK102" i="9"/>
  <c r="BK118" i="9"/>
  <c r="J228" i="10"/>
  <c r="L4" i="2" s="1"/>
  <c r="M182" i="8"/>
  <c r="N2" i="7"/>
  <c r="N182" i="8"/>
  <c r="O71" i="7"/>
  <c r="O29" i="7"/>
  <c r="Q7" i="9"/>
  <c r="BK7" i="9"/>
  <c r="Q15" i="9"/>
  <c r="BK15" i="9"/>
  <c r="Q23" i="9"/>
  <c r="BK23" i="9"/>
  <c r="Q31" i="9"/>
  <c r="BK31" i="9"/>
  <c r="Q39" i="9"/>
  <c r="BK39" i="9"/>
  <c r="Q47" i="9"/>
  <c r="BK47" i="9"/>
  <c r="Q55" i="9"/>
  <c r="BK55" i="9"/>
  <c r="Q63" i="9"/>
  <c r="Q143" i="9" s="1"/>
  <c r="BK63" i="9"/>
  <c r="BK71" i="9"/>
  <c r="Q71" i="9"/>
  <c r="Q74" i="9"/>
  <c r="BK74" i="9"/>
  <c r="BK87" i="9"/>
  <c r="Q87" i="9"/>
  <c r="Q90" i="9"/>
  <c r="BK90" i="9"/>
  <c r="BK103" i="9"/>
  <c r="Q103" i="9"/>
  <c r="Q106" i="9"/>
  <c r="BK106" i="9"/>
  <c r="BK119" i="9"/>
  <c r="Q119" i="9"/>
  <c r="Q122" i="9"/>
  <c r="BK122" i="9"/>
  <c r="P143" i="9"/>
  <c r="P2" i="7"/>
  <c r="O87" i="7"/>
  <c r="O31" i="7"/>
  <c r="O58" i="7"/>
  <c r="O67" i="7"/>
  <c r="O9" i="7"/>
  <c r="J182" i="8"/>
  <c r="F4" i="2" s="1"/>
  <c r="BK2" i="9"/>
  <c r="BK10" i="9"/>
  <c r="BK18" i="9"/>
  <c r="BK26" i="9"/>
  <c r="BK34" i="9"/>
  <c r="BK42" i="9"/>
  <c r="BK50" i="9"/>
  <c r="BK58" i="9"/>
  <c r="BK66" i="9"/>
  <c r="BK78" i="9"/>
  <c r="BK94" i="9"/>
  <c r="BK110" i="9"/>
  <c r="BK126" i="9"/>
  <c r="BK82" i="9"/>
  <c r="BK98" i="9"/>
  <c r="BK114" i="9"/>
  <c r="BJ143" i="9"/>
  <c r="O2" i="7" l="1"/>
  <c r="R3" i="2" l="1"/>
  <c r="S3" i="2" s="1"/>
  <c r="O3" i="2"/>
  <c r="P3" i="2" s="1"/>
  <c r="L3" i="2"/>
  <c r="M3" i="2" s="1"/>
  <c r="I3" i="2"/>
  <c r="J3" i="2" s="1"/>
  <c r="R2" i="2"/>
  <c r="S2" i="2" s="1"/>
  <c r="O2" i="2"/>
  <c r="P2" i="2" s="1"/>
  <c r="I2" i="2"/>
  <c r="J2" i="2" s="1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O74" i="6"/>
  <c r="O78" i="6" s="1"/>
  <c r="N74" i="6"/>
  <c r="M74" i="6"/>
  <c r="P75" i="6" s="1"/>
  <c r="L74" i="6"/>
  <c r="J74" i="6"/>
  <c r="I74" i="6"/>
  <c r="H74" i="6"/>
  <c r="Q67" i="6"/>
  <c r="P67" i="6"/>
  <c r="K67" i="6"/>
  <c r="Q66" i="6"/>
  <c r="P66" i="6"/>
  <c r="K66" i="6"/>
  <c r="Q63" i="6"/>
  <c r="P63" i="6"/>
  <c r="K63" i="6"/>
  <c r="Q62" i="6"/>
  <c r="P62" i="6"/>
  <c r="K62" i="6"/>
  <c r="Q61" i="6"/>
  <c r="P61" i="6"/>
  <c r="K61" i="6"/>
  <c r="Q60" i="6"/>
  <c r="P60" i="6"/>
  <c r="K60" i="6"/>
  <c r="Q52" i="6"/>
  <c r="P52" i="6"/>
  <c r="K52" i="6"/>
  <c r="Q51" i="6"/>
  <c r="P51" i="6"/>
  <c r="K51" i="6"/>
  <c r="Q48" i="6"/>
  <c r="P48" i="6"/>
  <c r="K48" i="6"/>
  <c r="Q44" i="6"/>
  <c r="P44" i="6"/>
  <c r="K44" i="6"/>
  <c r="Q40" i="6"/>
  <c r="P40" i="6"/>
  <c r="K40" i="6"/>
  <c r="Q37" i="6"/>
  <c r="P37" i="6"/>
  <c r="K37" i="6"/>
  <c r="Q32" i="6"/>
  <c r="P32" i="6"/>
  <c r="K32" i="6"/>
  <c r="Q31" i="6"/>
  <c r="P31" i="6"/>
  <c r="K31" i="6"/>
  <c r="Q5" i="6"/>
  <c r="P5" i="6"/>
  <c r="K5" i="6"/>
  <c r="Q3" i="6"/>
  <c r="P3" i="6"/>
  <c r="K3" i="6"/>
  <c r="Q2" i="6"/>
  <c r="P2" i="6"/>
  <c r="K2" i="6"/>
  <c r="Q34" i="6"/>
  <c r="P34" i="6"/>
  <c r="K34" i="6"/>
  <c r="C34" i="6"/>
  <c r="Q42" i="6"/>
  <c r="P42" i="6"/>
  <c r="K42" i="6"/>
  <c r="Q35" i="6"/>
  <c r="P35" i="6"/>
  <c r="K35" i="6"/>
  <c r="Q65" i="6"/>
  <c r="P65" i="6"/>
  <c r="K65" i="6"/>
  <c r="Q24" i="6"/>
  <c r="P24" i="6"/>
  <c r="K24" i="6"/>
  <c r="Q8" i="6"/>
  <c r="P8" i="6"/>
  <c r="K8" i="6"/>
  <c r="Q9" i="6"/>
  <c r="P9" i="6"/>
  <c r="K9" i="6"/>
  <c r="Q21" i="6"/>
  <c r="P21" i="6"/>
  <c r="K21" i="6"/>
  <c r="Q7" i="6"/>
  <c r="P7" i="6"/>
  <c r="K7" i="6"/>
  <c r="Q17" i="6"/>
  <c r="P17" i="6"/>
  <c r="K17" i="6"/>
  <c r="Q18" i="6"/>
  <c r="P18" i="6"/>
  <c r="K18" i="6"/>
  <c r="Q64" i="6"/>
  <c r="P64" i="6"/>
  <c r="K64" i="6"/>
  <c r="Q23" i="6"/>
  <c r="P23" i="6"/>
  <c r="K23" i="6"/>
  <c r="Q55" i="6"/>
  <c r="P55" i="6"/>
  <c r="K55" i="6"/>
  <c r="Q22" i="6"/>
  <c r="P22" i="6"/>
  <c r="K22" i="6"/>
  <c r="Q15" i="6"/>
  <c r="P15" i="6"/>
  <c r="K15" i="6"/>
  <c r="Q11" i="6"/>
  <c r="P11" i="6"/>
  <c r="K11" i="6"/>
  <c r="Q25" i="6"/>
  <c r="P25" i="6"/>
  <c r="K25" i="6"/>
  <c r="Q4" i="6"/>
  <c r="P4" i="6"/>
  <c r="K4" i="6"/>
  <c r="Q53" i="6"/>
  <c r="P53" i="6"/>
  <c r="K53" i="6"/>
  <c r="Q59" i="6"/>
  <c r="P59" i="6"/>
  <c r="K59" i="6"/>
  <c r="Q33" i="6"/>
  <c r="P33" i="6"/>
  <c r="K33" i="6"/>
  <c r="Q39" i="6"/>
  <c r="P39" i="6"/>
  <c r="K39" i="6"/>
  <c r="Q56" i="6"/>
  <c r="P56" i="6"/>
  <c r="K56" i="6"/>
  <c r="Q27" i="6"/>
  <c r="P27" i="6"/>
  <c r="K27" i="6"/>
  <c r="Q16" i="6"/>
  <c r="P16" i="6"/>
  <c r="K16" i="6"/>
  <c r="Q20" i="6"/>
  <c r="P20" i="6"/>
  <c r="K20" i="6"/>
  <c r="Q46" i="6"/>
  <c r="P46" i="6"/>
  <c r="K46" i="6"/>
  <c r="Q45" i="6"/>
  <c r="P45" i="6"/>
  <c r="K45" i="6"/>
  <c r="Q50" i="6"/>
  <c r="P50" i="6"/>
  <c r="K50" i="6"/>
  <c r="Q10" i="6"/>
  <c r="P10" i="6"/>
  <c r="K10" i="6"/>
  <c r="Q47" i="6"/>
  <c r="P47" i="6"/>
  <c r="K47" i="6"/>
  <c r="Q72" i="6"/>
  <c r="P72" i="6"/>
  <c r="K72" i="6"/>
  <c r="Q43" i="6"/>
  <c r="P43" i="6"/>
  <c r="K43" i="6"/>
  <c r="Q38" i="6"/>
  <c r="P38" i="6"/>
  <c r="K38" i="6"/>
  <c r="Q26" i="6"/>
  <c r="P26" i="6"/>
  <c r="K26" i="6"/>
  <c r="Q36" i="6"/>
  <c r="P36" i="6"/>
  <c r="K36" i="6"/>
  <c r="Q69" i="6"/>
  <c r="P69" i="6"/>
  <c r="K69" i="6"/>
  <c r="Q49" i="6"/>
  <c r="P49" i="6"/>
  <c r="K49" i="6"/>
  <c r="Q28" i="6"/>
  <c r="P28" i="6"/>
  <c r="K28" i="6"/>
  <c r="Q68" i="6"/>
  <c r="P68" i="6"/>
  <c r="K68" i="6"/>
  <c r="Q30" i="6"/>
  <c r="P30" i="6"/>
  <c r="K30" i="6"/>
  <c r="Q73" i="6"/>
  <c r="P73" i="6"/>
  <c r="K73" i="6"/>
  <c r="Q13" i="6"/>
  <c r="P13" i="6"/>
  <c r="K13" i="6"/>
  <c r="Q12" i="6"/>
  <c r="P12" i="6"/>
  <c r="K12" i="6"/>
  <c r="Q6" i="6"/>
  <c r="P6" i="6"/>
  <c r="K6" i="6"/>
  <c r="Q71" i="6"/>
  <c r="P71" i="6"/>
  <c r="K71" i="6"/>
  <c r="Q14" i="6"/>
  <c r="P14" i="6"/>
  <c r="K14" i="6"/>
  <c r="Q29" i="6"/>
  <c r="P29" i="6"/>
  <c r="K29" i="6"/>
  <c r="Q54" i="6"/>
  <c r="P54" i="6"/>
  <c r="K54" i="6"/>
  <c r="Q70" i="6"/>
  <c r="P70" i="6"/>
  <c r="K70" i="6"/>
  <c r="Q58" i="6"/>
  <c r="P58" i="6"/>
  <c r="K58" i="6"/>
  <c r="Q57" i="6"/>
  <c r="P57" i="6"/>
  <c r="K57" i="6"/>
  <c r="Q41" i="6"/>
  <c r="P41" i="6"/>
  <c r="K41" i="6"/>
  <c r="Q19" i="6"/>
  <c r="P19" i="6"/>
  <c r="K19" i="6"/>
  <c r="D248" i="5"/>
  <c r="F246" i="5" a="1"/>
  <c r="F246" i="5" s="1"/>
  <c r="D246" i="5" a="1"/>
  <c r="D246" i="5" s="1"/>
  <c r="F245" i="5" a="1"/>
  <c r="F245" i="5" s="1"/>
  <c r="D245" i="5" a="1"/>
  <c r="D245" i="5" s="1"/>
  <c r="F244" i="5" a="1"/>
  <c r="F244" i="5" s="1"/>
  <c r="D244" i="5" a="1"/>
  <c r="D244" i="5" s="1"/>
  <c r="F243" i="5" a="1"/>
  <c r="F243" i="5" s="1"/>
  <c r="D243" i="5" a="1"/>
  <c r="D243" i="5" s="1"/>
  <c r="F242" i="5" a="1"/>
  <c r="F242" i="5" s="1"/>
  <c r="F247" i="5" s="1"/>
  <c r="D242" i="5"/>
  <c r="H251" i="5" s="1"/>
  <c r="D242" i="5" a="1"/>
  <c r="M241" i="5"/>
  <c r="J241" i="5"/>
  <c r="I241" i="5"/>
  <c r="H241" i="5"/>
  <c r="D241" i="5"/>
  <c r="AZ239" i="5"/>
  <c r="AY239" i="5"/>
  <c r="AY240" i="5" s="1"/>
  <c r="AX239" i="5"/>
  <c r="AX240" i="5" s="1"/>
  <c r="AW239" i="5"/>
  <c r="AV239" i="5"/>
  <c r="AU239" i="5"/>
  <c r="AT239" i="5"/>
  <c r="AS239" i="5"/>
  <c r="AR239" i="5"/>
  <c r="AQ239" i="5"/>
  <c r="AQ240" i="5" s="1"/>
  <c r="AP239" i="5"/>
  <c r="AP240" i="5" s="1"/>
  <c r="AO239" i="5"/>
  <c r="AN239" i="5"/>
  <c r="AM239" i="5"/>
  <c r="AL239" i="5"/>
  <c r="AK239" i="5"/>
  <c r="AJ239" i="5"/>
  <c r="AH239" i="5"/>
  <c r="AH240" i="5" s="1"/>
  <c r="AG239" i="5"/>
  <c r="AF239" i="5"/>
  <c r="AE239" i="5"/>
  <c r="AD239" i="5"/>
  <c r="AC239" i="5"/>
  <c r="AB239" i="5"/>
  <c r="AA239" i="5"/>
  <c r="AA240" i="5" s="1"/>
  <c r="Z239" i="5"/>
  <c r="Z240" i="5" s="1"/>
  <c r="Y239" i="5"/>
  <c r="X239" i="5"/>
  <c r="W239" i="5"/>
  <c r="V239" i="5"/>
  <c r="U239" i="5"/>
  <c r="T239" i="5"/>
  <c r="S239" i="5"/>
  <c r="S240" i="5" s="1"/>
  <c r="R239" i="5"/>
  <c r="R240" i="5" s="1"/>
  <c r="Q239" i="5"/>
  <c r="P239" i="5"/>
  <c r="AZ236" i="5"/>
  <c r="AY236" i="5"/>
  <c r="AX236" i="5"/>
  <c r="AW236" i="5"/>
  <c r="AV236" i="5"/>
  <c r="AV240" i="5" s="1"/>
  <c r="AU236" i="5"/>
  <c r="AT236" i="5"/>
  <c r="AS236" i="5"/>
  <c r="AS240" i="5" s="1"/>
  <c r="AR236" i="5"/>
  <c r="AQ236" i="5"/>
  <c r="AP236" i="5"/>
  <c r="AO236" i="5"/>
  <c r="AN236" i="5"/>
  <c r="AN240" i="5" s="1"/>
  <c r="AM236" i="5"/>
  <c r="AL236" i="5"/>
  <c r="AK236" i="5"/>
  <c r="AK240" i="5" s="1"/>
  <c r="AJ236" i="5"/>
  <c r="AH236" i="5"/>
  <c r="AG236" i="5"/>
  <c r="AF236" i="5"/>
  <c r="AE236" i="5"/>
  <c r="AD236" i="5"/>
  <c r="AC236" i="5"/>
  <c r="AC240" i="5" s="1"/>
  <c r="AB236" i="5"/>
  <c r="AB240" i="5" s="1"/>
  <c r="AA236" i="5"/>
  <c r="Z236" i="5"/>
  <c r="Y236" i="5"/>
  <c r="X236" i="5"/>
  <c r="W236" i="5"/>
  <c r="V236" i="5"/>
  <c r="U236" i="5"/>
  <c r="U240" i="5" s="1"/>
  <c r="T236" i="5"/>
  <c r="T240" i="5" s="1"/>
  <c r="S236" i="5"/>
  <c r="R236" i="5"/>
  <c r="Q236" i="5"/>
  <c r="P236" i="5"/>
  <c r="M236" i="5"/>
  <c r="J236" i="5"/>
  <c r="I236" i="5"/>
  <c r="H236" i="5"/>
  <c r="AI235" i="5"/>
  <c r="O235" i="5" s="1"/>
  <c r="L235" i="5"/>
  <c r="N235" i="5" s="1"/>
  <c r="K235" i="5"/>
  <c r="AI234" i="5"/>
  <c r="O234" i="5" s="1"/>
  <c r="N234" i="5"/>
  <c r="L234" i="5"/>
  <c r="K234" i="5"/>
  <c r="AI233" i="5"/>
  <c r="O233" i="5" s="1"/>
  <c r="L233" i="5"/>
  <c r="K233" i="5"/>
  <c r="AI232" i="5"/>
  <c r="O232" i="5" s="1"/>
  <c r="L232" i="5"/>
  <c r="K232" i="5"/>
  <c r="AI231" i="5"/>
  <c r="O231" i="5" s="1"/>
  <c r="L231" i="5"/>
  <c r="N231" i="5" s="1"/>
  <c r="K231" i="5"/>
  <c r="AI230" i="5"/>
  <c r="O230" i="5" s="1"/>
  <c r="N230" i="5"/>
  <c r="L230" i="5"/>
  <c r="K230" i="5"/>
  <c r="AI229" i="5"/>
  <c r="O229" i="5" s="1"/>
  <c r="L229" i="5"/>
  <c r="K229" i="5"/>
  <c r="AI228" i="5"/>
  <c r="O228" i="5" s="1"/>
  <c r="L228" i="5"/>
  <c r="K228" i="5"/>
  <c r="AI227" i="5"/>
  <c r="O227" i="5" s="1"/>
  <c r="L227" i="5"/>
  <c r="N227" i="5" s="1"/>
  <c r="K227" i="5"/>
  <c r="AI226" i="5"/>
  <c r="O226" i="5" s="1"/>
  <c r="L226" i="5"/>
  <c r="K226" i="5"/>
  <c r="N226" i="5" s="1"/>
  <c r="AI225" i="5"/>
  <c r="O225" i="5" s="1"/>
  <c r="L225" i="5"/>
  <c r="K225" i="5"/>
  <c r="AI224" i="5"/>
  <c r="O224" i="5" s="1"/>
  <c r="L224" i="5"/>
  <c r="K224" i="5"/>
  <c r="N224" i="5" s="1"/>
  <c r="AI223" i="5"/>
  <c r="O223" i="5" s="1"/>
  <c r="L223" i="5"/>
  <c r="N223" i="5" s="1"/>
  <c r="K223" i="5"/>
  <c r="AI222" i="5"/>
  <c r="O222" i="5" s="1"/>
  <c r="L222" i="5"/>
  <c r="K222" i="5"/>
  <c r="N222" i="5" s="1"/>
  <c r="AI221" i="5"/>
  <c r="O221" i="5" s="1"/>
  <c r="L221" i="5"/>
  <c r="K221" i="5"/>
  <c r="AI220" i="5"/>
  <c r="O220" i="5" s="1"/>
  <c r="L220" i="5"/>
  <c r="K220" i="5"/>
  <c r="AI219" i="5"/>
  <c r="O219" i="5" s="1"/>
  <c r="L219" i="5"/>
  <c r="N219" i="5" s="1"/>
  <c r="K219" i="5"/>
  <c r="AI218" i="5"/>
  <c r="O218" i="5" s="1"/>
  <c r="N218" i="5"/>
  <c r="L218" i="5"/>
  <c r="K218" i="5"/>
  <c r="AI217" i="5"/>
  <c r="O217" i="5" s="1"/>
  <c r="L217" i="5"/>
  <c r="K217" i="5"/>
  <c r="AI216" i="5"/>
  <c r="O216" i="5" s="1"/>
  <c r="L216" i="5"/>
  <c r="K216" i="5"/>
  <c r="AI215" i="5"/>
  <c r="O215" i="5"/>
  <c r="L215" i="5"/>
  <c r="N215" i="5" s="1"/>
  <c r="K215" i="5"/>
  <c r="AI214" i="5"/>
  <c r="O214" i="5" s="1"/>
  <c r="N214" i="5"/>
  <c r="L214" i="5"/>
  <c r="K214" i="5"/>
  <c r="AI213" i="5"/>
  <c r="O213" i="5"/>
  <c r="L213" i="5"/>
  <c r="K213" i="5"/>
  <c r="AI212" i="5"/>
  <c r="O212" i="5" s="1"/>
  <c r="L212" i="5"/>
  <c r="K212" i="5"/>
  <c r="AI211" i="5"/>
  <c r="O211" i="5" s="1"/>
  <c r="L211" i="5"/>
  <c r="N211" i="5" s="1"/>
  <c r="K211" i="5"/>
  <c r="AI210" i="5"/>
  <c r="O210" i="5" s="1"/>
  <c r="N210" i="5"/>
  <c r="L210" i="5"/>
  <c r="K210" i="5"/>
  <c r="AI209" i="5"/>
  <c r="O209" i="5" s="1"/>
  <c r="L209" i="5"/>
  <c r="K209" i="5"/>
  <c r="AI208" i="5"/>
  <c r="O208" i="5" s="1"/>
  <c r="L208" i="5"/>
  <c r="K208" i="5"/>
  <c r="AI207" i="5"/>
  <c r="O207" i="5" s="1"/>
  <c r="L207" i="5"/>
  <c r="K207" i="5"/>
  <c r="AI206" i="5"/>
  <c r="O206" i="5" s="1"/>
  <c r="N206" i="5"/>
  <c r="L206" i="5"/>
  <c r="K206" i="5"/>
  <c r="AI205" i="5"/>
  <c r="O205" i="5" s="1"/>
  <c r="L205" i="5"/>
  <c r="K205" i="5"/>
  <c r="N205" i="5" s="1"/>
  <c r="AI204" i="5"/>
  <c r="O204" i="5" s="1"/>
  <c r="L204" i="5"/>
  <c r="K204" i="5"/>
  <c r="AI203" i="5"/>
  <c r="O203" i="5" s="1"/>
  <c r="L203" i="5"/>
  <c r="N203" i="5" s="1"/>
  <c r="K203" i="5"/>
  <c r="AI202" i="5"/>
  <c r="O202" i="5" s="1"/>
  <c r="N202" i="5"/>
  <c r="L202" i="5"/>
  <c r="K202" i="5"/>
  <c r="AI201" i="5"/>
  <c r="O201" i="5" s="1"/>
  <c r="L201" i="5"/>
  <c r="K201" i="5"/>
  <c r="AI200" i="5"/>
  <c r="O200" i="5" s="1"/>
  <c r="L200" i="5"/>
  <c r="K200" i="5"/>
  <c r="AI199" i="5"/>
  <c r="O199" i="5" s="1"/>
  <c r="L199" i="5"/>
  <c r="N199" i="5" s="1"/>
  <c r="K199" i="5"/>
  <c r="AI198" i="5"/>
  <c r="O198" i="5" s="1"/>
  <c r="N198" i="5"/>
  <c r="L198" i="5"/>
  <c r="K198" i="5"/>
  <c r="AI197" i="5"/>
  <c r="O197" i="5" s="1"/>
  <c r="L197" i="5"/>
  <c r="K197" i="5"/>
  <c r="AI196" i="5"/>
  <c r="O196" i="5" s="1"/>
  <c r="L196" i="5"/>
  <c r="K196" i="5"/>
  <c r="AI195" i="5"/>
  <c r="O195" i="5" s="1"/>
  <c r="L195" i="5"/>
  <c r="N195" i="5" s="1"/>
  <c r="K195" i="5"/>
  <c r="AI194" i="5"/>
  <c r="O194" i="5" s="1"/>
  <c r="L194" i="5"/>
  <c r="K194" i="5"/>
  <c r="N194" i="5" s="1"/>
  <c r="AI193" i="5"/>
  <c r="O193" i="5" s="1"/>
  <c r="L193" i="5"/>
  <c r="K193" i="5"/>
  <c r="AI192" i="5"/>
  <c r="O192" i="5" s="1"/>
  <c r="L192" i="5"/>
  <c r="K192" i="5"/>
  <c r="N192" i="5" s="1"/>
  <c r="AI191" i="5"/>
  <c r="O191" i="5" s="1"/>
  <c r="L191" i="5"/>
  <c r="N191" i="5" s="1"/>
  <c r="K191" i="5"/>
  <c r="AI190" i="5"/>
  <c r="O190" i="5" s="1"/>
  <c r="L190" i="5"/>
  <c r="K190" i="5"/>
  <c r="N190" i="5" s="1"/>
  <c r="AI189" i="5"/>
  <c r="O189" i="5" s="1"/>
  <c r="L189" i="5"/>
  <c r="K189" i="5"/>
  <c r="AI188" i="5"/>
  <c r="O188" i="5" s="1"/>
  <c r="L188" i="5"/>
  <c r="K188" i="5"/>
  <c r="AI187" i="5"/>
  <c r="O187" i="5" s="1"/>
  <c r="L187" i="5"/>
  <c r="N187" i="5" s="1"/>
  <c r="K187" i="5"/>
  <c r="AI186" i="5"/>
  <c r="O186" i="5" s="1"/>
  <c r="N186" i="5"/>
  <c r="L186" i="5"/>
  <c r="K186" i="5"/>
  <c r="AI185" i="5"/>
  <c r="O185" i="5" s="1"/>
  <c r="L185" i="5"/>
  <c r="K185" i="5"/>
  <c r="AI184" i="5"/>
  <c r="O184" i="5" s="1"/>
  <c r="L184" i="5"/>
  <c r="K184" i="5"/>
  <c r="AI183" i="5"/>
  <c r="O183" i="5"/>
  <c r="L183" i="5"/>
  <c r="N183" i="5" s="1"/>
  <c r="K183" i="5"/>
  <c r="AI182" i="5"/>
  <c r="O182" i="5" s="1"/>
  <c r="N182" i="5"/>
  <c r="L182" i="5"/>
  <c r="K182" i="5"/>
  <c r="AI181" i="5"/>
  <c r="O181" i="5"/>
  <c r="L181" i="5"/>
  <c r="K181" i="5"/>
  <c r="AI180" i="5"/>
  <c r="O180" i="5" s="1"/>
  <c r="L180" i="5"/>
  <c r="K180" i="5"/>
  <c r="AI179" i="5"/>
  <c r="O179" i="5" s="1"/>
  <c r="L179" i="5"/>
  <c r="N179" i="5" s="1"/>
  <c r="K179" i="5"/>
  <c r="AI178" i="5"/>
  <c r="O178" i="5" s="1"/>
  <c r="N178" i="5"/>
  <c r="L178" i="5"/>
  <c r="K178" i="5"/>
  <c r="AI177" i="5"/>
  <c r="O177" i="5" s="1"/>
  <c r="L177" i="5"/>
  <c r="K177" i="5"/>
  <c r="AI176" i="5"/>
  <c r="O176" i="5" s="1"/>
  <c r="L176" i="5"/>
  <c r="K176" i="5"/>
  <c r="AI175" i="5"/>
  <c r="O175" i="5" s="1"/>
  <c r="L175" i="5"/>
  <c r="K175" i="5"/>
  <c r="AI174" i="5"/>
  <c r="O174" i="5" s="1"/>
  <c r="N174" i="5"/>
  <c r="L174" i="5"/>
  <c r="K174" i="5"/>
  <c r="AI173" i="5"/>
  <c r="O173" i="5" s="1"/>
  <c r="L173" i="5"/>
  <c r="K173" i="5"/>
  <c r="N173" i="5" s="1"/>
  <c r="AI172" i="5"/>
  <c r="O172" i="5" s="1"/>
  <c r="L172" i="5"/>
  <c r="K172" i="5"/>
  <c r="AI171" i="5"/>
  <c r="O171" i="5" s="1"/>
  <c r="L171" i="5"/>
  <c r="N171" i="5" s="1"/>
  <c r="K171" i="5"/>
  <c r="AI170" i="5"/>
  <c r="O170" i="5" s="1"/>
  <c r="N170" i="5"/>
  <c r="L170" i="5"/>
  <c r="K170" i="5"/>
  <c r="AI169" i="5"/>
  <c r="O169" i="5" s="1"/>
  <c r="L169" i="5"/>
  <c r="K169" i="5"/>
  <c r="AI168" i="5"/>
  <c r="O168" i="5" s="1"/>
  <c r="L168" i="5"/>
  <c r="K168" i="5"/>
  <c r="AI167" i="5"/>
  <c r="O167" i="5" s="1"/>
  <c r="L167" i="5"/>
  <c r="N167" i="5" s="1"/>
  <c r="K167" i="5"/>
  <c r="AI166" i="5"/>
  <c r="O166" i="5" s="1"/>
  <c r="N166" i="5"/>
  <c r="L166" i="5"/>
  <c r="K166" i="5"/>
  <c r="AI165" i="5"/>
  <c r="O165" i="5" s="1"/>
  <c r="L165" i="5"/>
  <c r="K165" i="5"/>
  <c r="AI164" i="5"/>
  <c r="O164" i="5" s="1"/>
  <c r="L164" i="5"/>
  <c r="K164" i="5"/>
  <c r="AI163" i="5"/>
  <c r="O163" i="5" s="1"/>
  <c r="L163" i="5"/>
  <c r="N163" i="5" s="1"/>
  <c r="K163" i="5"/>
  <c r="AI162" i="5"/>
  <c r="O162" i="5" s="1"/>
  <c r="L162" i="5"/>
  <c r="K162" i="5"/>
  <c r="N162" i="5" s="1"/>
  <c r="AI161" i="5"/>
  <c r="O161" i="5" s="1"/>
  <c r="L161" i="5"/>
  <c r="K161" i="5"/>
  <c r="AI160" i="5"/>
  <c r="O160" i="5" s="1"/>
  <c r="L160" i="5"/>
  <c r="K160" i="5"/>
  <c r="N160" i="5" s="1"/>
  <c r="AI159" i="5"/>
  <c r="O159" i="5" s="1"/>
  <c r="L159" i="5"/>
  <c r="N159" i="5" s="1"/>
  <c r="K159" i="5"/>
  <c r="AI158" i="5"/>
  <c r="O158" i="5" s="1"/>
  <c r="L158" i="5"/>
  <c r="K158" i="5"/>
  <c r="N158" i="5" s="1"/>
  <c r="AI157" i="5"/>
  <c r="O157" i="5" s="1"/>
  <c r="L157" i="5"/>
  <c r="K157" i="5"/>
  <c r="AI156" i="5"/>
  <c r="O156" i="5" s="1"/>
  <c r="L156" i="5"/>
  <c r="K156" i="5"/>
  <c r="AI155" i="5"/>
  <c r="O155" i="5" s="1"/>
  <c r="L155" i="5"/>
  <c r="N155" i="5" s="1"/>
  <c r="K155" i="5"/>
  <c r="AI154" i="5"/>
  <c r="O154" i="5" s="1"/>
  <c r="N154" i="5"/>
  <c r="L154" i="5"/>
  <c r="K154" i="5"/>
  <c r="AI153" i="5"/>
  <c r="O153" i="5" s="1"/>
  <c r="L153" i="5"/>
  <c r="K153" i="5"/>
  <c r="AI152" i="5"/>
  <c r="O152" i="5" s="1"/>
  <c r="L152" i="5"/>
  <c r="K152" i="5"/>
  <c r="AI151" i="5"/>
  <c r="O151" i="5"/>
  <c r="L151" i="5"/>
  <c r="N151" i="5" s="1"/>
  <c r="K151" i="5"/>
  <c r="AI150" i="5"/>
  <c r="O150" i="5" s="1"/>
  <c r="N150" i="5"/>
  <c r="L150" i="5"/>
  <c r="K150" i="5"/>
  <c r="AI149" i="5"/>
  <c r="O149" i="5"/>
  <c r="L149" i="5"/>
  <c r="K149" i="5"/>
  <c r="AI148" i="5"/>
  <c r="O148" i="5" s="1"/>
  <c r="L148" i="5"/>
  <c r="K148" i="5"/>
  <c r="AI147" i="5"/>
  <c r="O147" i="5" s="1"/>
  <c r="L147" i="5"/>
  <c r="N147" i="5" s="1"/>
  <c r="K147" i="5"/>
  <c r="AI146" i="5"/>
  <c r="O146" i="5" s="1"/>
  <c r="N146" i="5"/>
  <c r="L146" i="5"/>
  <c r="K146" i="5"/>
  <c r="AI145" i="5"/>
  <c r="O145" i="5" s="1"/>
  <c r="L145" i="5"/>
  <c r="K145" i="5"/>
  <c r="AI144" i="5"/>
  <c r="O144" i="5" s="1"/>
  <c r="L144" i="5"/>
  <c r="K144" i="5"/>
  <c r="AI143" i="5"/>
  <c r="O143" i="5" s="1"/>
  <c r="L143" i="5"/>
  <c r="K143" i="5"/>
  <c r="AI142" i="5"/>
  <c r="O142" i="5" s="1"/>
  <c r="N142" i="5"/>
  <c r="L142" i="5"/>
  <c r="K142" i="5"/>
  <c r="AI141" i="5"/>
  <c r="O141" i="5" s="1"/>
  <c r="L141" i="5"/>
  <c r="K141" i="5"/>
  <c r="N141" i="5" s="1"/>
  <c r="AI140" i="5"/>
  <c r="O140" i="5" s="1"/>
  <c r="L140" i="5"/>
  <c r="K140" i="5"/>
  <c r="AI139" i="5"/>
  <c r="O139" i="5" s="1"/>
  <c r="L139" i="5"/>
  <c r="N139" i="5" s="1"/>
  <c r="K139" i="5"/>
  <c r="AI138" i="5"/>
  <c r="O138" i="5" s="1"/>
  <c r="N138" i="5"/>
  <c r="L138" i="5"/>
  <c r="K138" i="5"/>
  <c r="AI137" i="5"/>
  <c r="O137" i="5" s="1"/>
  <c r="L137" i="5"/>
  <c r="K137" i="5"/>
  <c r="AI136" i="5"/>
  <c r="O136" i="5" s="1"/>
  <c r="L136" i="5"/>
  <c r="K136" i="5"/>
  <c r="AI135" i="5"/>
  <c r="O135" i="5" s="1"/>
  <c r="L135" i="5"/>
  <c r="N135" i="5" s="1"/>
  <c r="K135" i="5"/>
  <c r="AI134" i="5"/>
  <c r="O134" i="5" s="1"/>
  <c r="N134" i="5"/>
  <c r="L134" i="5"/>
  <c r="K134" i="5"/>
  <c r="AI133" i="5"/>
  <c r="O133" i="5" s="1"/>
  <c r="L133" i="5"/>
  <c r="K133" i="5"/>
  <c r="AI132" i="5"/>
  <c r="O132" i="5" s="1"/>
  <c r="L132" i="5"/>
  <c r="K132" i="5"/>
  <c r="AI131" i="5"/>
  <c r="O131" i="5" s="1"/>
  <c r="L131" i="5"/>
  <c r="N131" i="5" s="1"/>
  <c r="K131" i="5"/>
  <c r="AI130" i="5"/>
  <c r="O130" i="5" s="1"/>
  <c r="L130" i="5"/>
  <c r="K130" i="5"/>
  <c r="N130" i="5" s="1"/>
  <c r="AI129" i="5"/>
  <c r="O129" i="5" s="1"/>
  <c r="L129" i="5"/>
  <c r="K129" i="5"/>
  <c r="AI128" i="5"/>
  <c r="O128" i="5" s="1"/>
  <c r="L128" i="5"/>
  <c r="K128" i="5"/>
  <c r="N128" i="5" s="1"/>
  <c r="AI127" i="5"/>
  <c r="O127" i="5" s="1"/>
  <c r="L127" i="5"/>
  <c r="N127" i="5" s="1"/>
  <c r="K127" i="5"/>
  <c r="AI126" i="5"/>
  <c r="O126" i="5" s="1"/>
  <c r="L126" i="5"/>
  <c r="K126" i="5"/>
  <c r="N126" i="5" s="1"/>
  <c r="AI125" i="5"/>
  <c r="O125" i="5" s="1"/>
  <c r="L125" i="5"/>
  <c r="K125" i="5"/>
  <c r="AI124" i="5"/>
  <c r="O124" i="5" s="1"/>
  <c r="L124" i="5"/>
  <c r="K124" i="5"/>
  <c r="AI123" i="5"/>
  <c r="O123" i="5" s="1"/>
  <c r="L123" i="5"/>
  <c r="N123" i="5" s="1"/>
  <c r="K123" i="5"/>
  <c r="AI122" i="5"/>
  <c r="O122" i="5" s="1"/>
  <c r="N122" i="5"/>
  <c r="L122" i="5"/>
  <c r="K122" i="5"/>
  <c r="AI121" i="5"/>
  <c r="O121" i="5" s="1"/>
  <c r="L121" i="5"/>
  <c r="K121" i="5"/>
  <c r="AI120" i="5"/>
  <c r="O120" i="5" s="1"/>
  <c r="L120" i="5"/>
  <c r="K120" i="5"/>
  <c r="AI119" i="5"/>
  <c r="O119" i="5"/>
  <c r="L119" i="5"/>
  <c r="N119" i="5" s="1"/>
  <c r="K119" i="5"/>
  <c r="AI118" i="5"/>
  <c r="O118" i="5" s="1"/>
  <c r="N118" i="5"/>
  <c r="L118" i="5"/>
  <c r="K118" i="5"/>
  <c r="AI117" i="5"/>
  <c r="O117" i="5"/>
  <c r="L117" i="5"/>
  <c r="K117" i="5"/>
  <c r="AI116" i="5"/>
  <c r="O116" i="5" s="1"/>
  <c r="L116" i="5"/>
  <c r="K116" i="5"/>
  <c r="AI115" i="5"/>
  <c r="O115" i="5" s="1"/>
  <c r="L115" i="5"/>
  <c r="N115" i="5" s="1"/>
  <c r="K115" i="5"/>
  <c r="AI114" i="5"/>
  <c r="O114" i="5" s="1"/>
  <c r="N114" i="5"/>
  <c r="L114" i="5"/>
  <c r="K114" i="5"/>
  <c r="AI113" i="5"/>
  <c r="O113" i="5" s="1"/>
  <c r="L113" i="5"/>
  <c r="K113" i="5"/>
  <c r="AI112" i="5"/>
  <c r="O112" i="5" s="1"/>
  <c r="L112" i="5"/>
  <c r="K112" i="5"/>
  <c r="AI111" i="5"/>
  <c r="O111" i="5" s="1"/>
  <c r="L111" i="5"/>
  <c r="K111" i="5"/>
  <c r="AI110" i="5"/>
  <c r="O110" i="5" s="1"/>
  <c r="N110" i="5"/>
  <c r="L110" i="5"/>
  <c r="K110" i="5"/>
  <c r="AI109" i="5"/>
  <c r="O109" i="5" s="1"/>
  <c r="L109" i="5"/>
  <c r="K109" i="5"/>
  <c r="N109" i="5" s="1"/>
  <c r="AI108" i="5"/>
  <c r="O108" i="5" s="1"/>
  <c r="L108" i="5"/>
  <c r="K108" i="5"/>
  <c r="AI107" i="5"/>
  <c r="O107" i="5" s="1"/>
  <c r="L107" i="5"/>
  <c r="K107" i="5"/>
  <c r="N107" i="5" s="1"/>
  <c r="AI106" i="5"/>
  <c r="O106" i="5" s="1"/>
  <c r="L106" i="5"/>
  <c r="N106" i="5" s="1"/>
  <c r="K106" i="5"/>
  <c r="AI105" i="5"/>
  <c r="O105" i="5" s="1"/>
  <c r="L105" i="5"/>
  <c r="K105" i="5"/>
  <c r="N105" i="5" s="1"/>
  <c r="AI104" i="5"/>
  <c r="O104" i="5" s="1"/>
  <c r="L104" i="5"/>
  <c r="K104" i="5"/>
  <c r="AI103" i="5"/>
  <c r="O103" i="5" s="1"/>
  <c r="L103" i="5"/>
  <c r="K103" i="5"/>
  <c r="N103" i="5" s="1"/>
  <c r="AI102" i="5"/>
  <c r="O102" i="5" s="1"/>
  <c r="L102" i="5"/>
  <c r="N102" i="5" s="1"/>
  <c r="K102" i="5"/>
  <c r="AI101" i="5"/>
  <c r="O101" i="5" s="1"/>
  <c r="L101" i="5"/>
  <c r="K101" i="5"/>
  <c r="N101" i="5" s="1"/>
  <c r="AI100" i="5"/>
  <c r="O100" i="5" s="1"/>
  <c r="L100" i="5"/>
  <c r="K100" i="5"/>
  <c r="AI99" i="5"/>
  <c r="O99" i="5" s="1"/>
  <c r="L99" i="5"/>
  <c r="K99" i="5"/>
  <c r="N99" i="5" s="1"/>
  <c r="AI98" i="5"/>
  <c r="O98" i="5" s="1"/>
  <c r="L98" i="5"/>
  <c r="N98" i="5" s="1"/>
  <c r="K98" i="5"/>
  <c r="AI97" i="5"/>
  <c r="O97" i="5" s="1"/>
  <c r="L97" i="5"/>
  <c r="K97" i="5"/>
  <c r="N97" i="5" s="1"/>
  <c r="AI96" i="5"/>
  <c r="O96" i="5" s="1"/>
  <c r="L96" i="5"/>
  <c r="K96" i="5"/>
  <c r="AI95" i="5"/>
  <c r="O95" i="5" s="1"/>
  <c r="L95" i="5"/>
  <c r="K95" i="5"/>
  <c r="N95" i="5" s="1"/>
  <c r="AI94" i="5"/>
  <c r="O94" i="5" s="1"/>
  <c r="L94" i="5"/>
  <c r="N94" i="5" s="1"/>
  <c r="K94" i="5"/>
  <c r="AI93" i="5"/>
  <c r="O93" i="5" s="1"/>
  <c r="L93" i="5"/>
  <c r="K93" i="5"/>
  <c r="N93" i="5" s="1"/>
  <c r="AI92" i="5"/>
  <c r="O92" i="5" s="1"/>
  <c r="L92" i="5"/>
  <c r="K92" i="5"/>
  <c r="AI91" i="5"/>
  <c r="O91" i="5" s="1"/>
  <c r="L91" i="5"/>
  <c r="K91" i="5"/>
  <c r="N91" i="5" s="1"/>
  <c r="AI90" i="5"/>
  <c r="O90" i="5" s="1"/>
  <c r="L90" i="5"/>
  <c r="N90" i="5" s="1"/>
  <c r="K90" i="5"/>
  <c r="AI89" i="5"/>
  <c r="O89" i="5" s="1"/>
  <c r="L89" i="5"/>
  <c r="K89" i="5"/>
  <c r="N89" i="5" s="1"/>
  <c r="AI88" i="5"/>
  <c r="O88" i="5" s="1"/>
  <c r="L88" i="5"/>
  <c r="K88" i="5"/>
  <c r="AI87" i="5"/>
  <c r="O87" i="5" s="1"/>
  <c r="L87" i="5"/>
  <c r="K87" i="5"/>
  <c r="N87" i="5" s="1"/>
  <c r="AI86" i="5"/>
  <c r="O86" i="5" s="1"/>
  <c r="L86" i="5"/>
  <c r="N86" i="5" s="1"/>
  <c r="K86" i="5"/>
  <c r="AI85" i="5"/>
  <c r="O85" i="5" s="1"/>
  <c r="L85" i="5"/>
  <c r="K85" i="5"/>
  <c r="N85" i="5" s="1"/>
  <c r="AI84" i="5"/>
  <c r="O84" i="5" s="1"/>
  <c r="L84" i="5"/>
  <c r="K84" i="5"/>
  <c r="AI83" i="5"/>
  <c r="O83" i="5" s="1"/>
  <c r="L83" i="5"/>
  <c r="K83" i="5"/>
  <c r="N83" i="5" s="1"/>
  <c r="AI82" i="5"/>
  <c r="O82" i="5" s="1"/>
  <c r="L82" i="5"/>
  <c r="N82" i="5" s="1"/>
  <c r="K82" i="5"/>
  <c r="AI81" i="5"/>
  <c r="O81" i="5" s="1"/>
  <c r="L81" i="5"/>
  <c r="K81" i="5"/>
  <c r="N81" i="5" s="1"/>
  <c r="AI80" i="5"/>
  <c r="O80" i="5" s="1"/>
  <c r="L80" i="5"/>
  <c r="K80" i="5"/>
  <c r="AI79" i="5"/>
  <c r="O79" i="5" s="1"/>
  <c r="L79" i="5"/>
  <c r="K79" i="5"/>
  <c r="N79" i="5" s="1"/>
  <c r="AI78" i="5"/>
  <c r="O78" i="5" s="1"/>
  <c r="L78" i="5"/>
  <c r="N78" i="5" s="1"/>
  <c r="K78" i="5"/>
  <c r="AI77" i="5"/>
  <c r="O77" i="5" s="1"/>
  <c r="L77" i="5"/>
  <c r="K77" i="5"/>
  <c r="N77" i="5" s="1"/>
  <c r="AI76" i="5"/>
  <c r="O76" i="5" s="1"/>
  <c r="L76" i="5"/>
  <c r="K76" i="5"/>
  <c r="AI75" i="5"/>
  <c r="O75" i="5" s="1"/>
  <c r="L75" i="5"/>
  <c r="K75" i="5"/>
  <c r="N75" i="5" s="1"/>
  <c r="AI74" i="5"/>
  <c r="O74" i="5" s="1"/>
  <c r="L74" i="5"/>
  <c r="N74" i="5" s="1"/>
  <c r="K74" i="5"/>
  <c r="AI73" i="5"/>
  <c r="O73" i="5" s="1"/>
  <c r="L73" i="5"/>
  <c r="K73" i="5"/>
  <c r="N73" i="5" s="1"/>
  <c r="AI72" i="5"/>
  <c r="O72" i="5" s="1"/>
  <c r="L72" i="5"/>
  <c r="K72" i="5"/>
  <c r="AI71" i="5"/>
  <c r="O71" i="5" s="1"/>
  <c r="L71" i="5"/>
  <c r="K71" i="5"/>
  <c r="N71" i="5" s="1"/>
  <c r="AI70" i="5"/>
  <c r="O70" i="5" s="1"/>
  <c r="L70" i="5"/>
  <c r="N70" i="5" s="1"/>
  <c r="K70" i="5"/>
  <c r="AI69" i="5"/>
  <c r="O69" i="5" s="1"/>
  <c r="L69" i="5"/>
  <c r="K69" i="5"/>
  <c r="N69" i="5" s="1"/>
  <c r="AI68" i="5"/>
  <c r="O68" i="5" s="1"/>
  <c r="L68" i="5"/>
  <c r="K68" i="5"/>
  <c r="AI67" i="5"/>
  <c r="O67" i="5" s="1"/>
  <c r="L67" i="5"/>
  <c r="K67" i="5"/>
  <c r="N67" i="5" s="1"/>
  <c r="AI66" i="5"/>
  <c r="O66" i="5" s="1"/>
  <c r="L66" i="5"/>
  <c r="N66" i="5" s="1"/>
  <c r="K66" i="5"/>
  <c r="AI65" i="5"/>
  <c r="O65" i="5" s="1"/>
  <c r="L65" i="5"/>
  <c r="K65" i="5"/>
  <c r="N65" i="5" s="1"/>
  <c r="AI64" i="5"/>
  <c r="O64" i="5" s="1"/>
  <c r="L64" i="5"/>
  <c r="K64" i="5"/>
  <c r="AI63" i="5"/>
  <c r="O63" i="5" s="1"/>
  <c r="L63" i="5"/>
  <c r="K63" i="5"/>
  <c r="N63" i="5" s="1"/>
  <c r="AI62" i="5"/>
  <c r="O62" i="5" s="1"/>
  <c r="L62" i="5"/>
  <c r="N62" i="5" s="1"/>
  <c r="K62" i="5"/>
  <c r="AI61" i="5"/>
  <c r="O61" i="5" s="1"/>
  <c r="L61" i="5"/>
  <c r="K61" i="5"/>
  <c r="N61" i="5" s="1"/>
  <c r="AI60" i="5"/>
  <c r="O60" i="5" s="1"/>
  <c r="L60" i="5"/>
  <c r="K60" i="5"/>
  <c r="AI59" i="5"/>
  <c r="O59" i="5" s="1"/>
  <c r="L59" i="5"/>
  <c r="K59" i="5"/>
  <c r="N59" i="5" s="1"/>
  <c r="AI58" i="5"/>
  <c r="O58" i="5" s="1"/>
  <c r="L58" i="5"/>
  <c r="N58" i="5" s="1"/>
  <c r="K58" i="5"/>
  <c r="AI57" i="5"/>
  <c r="O57" i="5" s="1"/>
  <c r="L57" i="5"/>
  <c r="K57" i="5"/>
  <c r="N57" i="5" s="1"/>
  <c r="AI56" i="5"/>
  <c r="O56" i="5" s="1"/>
  <c r="L56" i="5"/>
  <c r="K56" i="5"/>
  <c r="AI55" i="5"/>
  <c r="O55" i="5" s="1"/>
  <c r="L55" i="5"/>
  <c r="K55" i="5"/>
  <c r="N55" i="5" s="1"/>
  <c r="AI54" i="5"/>
  <c r="O54" i="5" s="1"/>
  <c r="L54" i="5"/>
  <c r="N54" i="5" s="1"/>
  <c r="K54" i="5"/>
  <c r="AI53" i="5"/>
  <c r="O53" i="5" s="1"/>
  <c r="L53" i="5"/>
  <c r="K53" i="5"/>
  <c r="N53" i="5" s="1"/>
  <c r="AI52" i="5"/>
  <c r="O52" i="5" s="1"/>
  <c r="L52" i="5"/>
  <c r="K52" i="5"/>
  <c r="N52" i="5" s="1"/>
  <c r="AI51" i="5"/>
  <c r="O51" i="5" s="1"/>
  <c r="L51" i="5"/>
  <c r="K51" i="5"/>
  <c r="N51" i="5" s="1"/>
  <c r="AI50" i="5"/>
  <c r="O50" i="5" s="1"/>
  <c r="L50" i="5"/>
  <c r="K50" i="5"/>
  <c r="AI49" i="5"/>
  <c r="O49" i="5" s="1"/>
  <c r="L49" i="5"/>
  <c r="K49" i="5"/>
  <c r="N49" i="5" s="1"/>
  <c r="AI48" i="5"/>
  <c r="O48" i="5" s="1"/>
  <c r="L48" i="5"/>
  <c r="K48" i="5"/>
  <c r="N48" i="5" s="1"/>
  <c r="AI47" i="5"/>
  <c r="O47" i="5" s="1"/>
  <c r="L47" i="5"/>
  <c r="K47" i="5"/>
  <c r="N47" i="5" s="1"/>
  <c r="AI46" i="5"/>
  <c r="O46" i="5" s="1"/>
  <c r="L46" i="5"/>
  <c r="K46" i="5"/>
  <c r="AI45" i="5"/>
  <c r="O45" i="5" s="1"/>
  <c r="L45" i="5"/>
  <c r="K45" i="5"/>
  <c r="N45" i="5" s="1"/>
  <c r="AI44" i="5"/>
  <c r="O44" i="5" s="1"/>
  <c r="L44" i="5"/>
  <c r="K44" i="5"/>
  <c r="N44" i="5" s="1"/>
  <c r="AI43" i="5"/>
  <c r="O43" i="5" s="1"/>
  <c r="L43" i="5"/>
  <c r="K43" i="5"/>
  <c r="N43" i="5" s="1"/>
  <c r="AI42" i="5"/>
  <c r="O42" i="5" s="1"/>
  <c r="L42" i="5"/>
  <c r="K42" i="5"/>
  <c r="AI41" i="5"/>
  <c r="O41" i="5" s="1"/>
  <c r="L41" i="5"/>
  <c r="K41" i="5"/>
  <c r="N41" i="5" s="1"/>
  <c r="AI40" i="5"/>
  <c r="O40" i="5" s="1"/>
  <c r="L40" i="5"/>
  <c r="K40" i="5"/>
  <c r="N40" i="5" s="1"/>
  <c r="AI39" i="5"/>
  <c r="O39" i="5" s="1"/>
  <c r="L39" i="5"/>
  <c r="K39" i="5"/>
  <c r="N39" i="5" s="1"/>
  <c r="AI38" i="5"/>
  <c r="O38" i="5" s="1"/>
  <c r="L38" i="5"/>
  <c r="K38" i="5"/>
  <c r="AI37" i="5"/>
  <c r="O37" i="5" s="1"/>
  <c r="L37" i="5"/>
  <c r="K37" i="5"/>
  <c r="N37" i="5" s="1"/>
  <c r="AI36" i="5"/>
  <c r="O36" i="5" s="1"/>
  <c r="L36" i="5"/>
  <c r="K36" i="5"/>
  <c r="N36" i="5" s="1"/>
  <c r="AI35" i="5"/>
  <c r="O35" i="5" s="1"/>
  <c r="L35" i="5"/>
  <c r="K35" i="5"/>
  <c r="N35" i="5" s="1"/>
  <c r="AI34" i="5"/>
  <c r="O34" i="5" s="1"/>
  <c r="L34" i="5"/>
  <c r="K34" i="5"/>
  <c r="AI33" i="5"/>
  <c r="O33" i="5" s="1"/>
  <c r="L33" i="5"/>
  <c r="K33" i="5"/>
  <c r="N33" i="5" s="1"/>
  <c r="AI32" i="5"/>
  <c r="O32" i="5" s="1"/>
  <c r="L32" i="5"/>
  <c r="K32" i="5"/>
  <c r="N32" i="5" s="1"/>
  <c r="AI31" i="5"/>
  <c r="O31" i="5" s="1"/>
  <c r="L31" i="5"/>
  <c r="K31" i="5"/>
  <c r="N31" i="5" s="1"/>
  <c r="AI30" i="5"/>
  <c r="O30" i="5" s="1"/>
  <c r="L30" i="5"/>
  <c r="K30" i="5"/>
  <c r="AI29" i="5"/>
  <c r="O29" i="5" s="1"/>
  <c r="L29" i="5"/>
  <c r="K29" i="5"/>
  <c r="N29" i="5" s="1"/>
  <c r="AI28" i="5"/>
  <c r="O28" i="5" s="1"/>
  <c r="L28" i="5"/>
  <c r="K28" i="5"/>
  <c r="N28" i="5" s="1"/>
  <c r="AI27" i="5"/>
  <c r="O27" i="5" s="1"/>
  <c r="L27" i="5"/>
  <c r="K27" i="5"/>
  <c r="N27" i="5" s="1"/>
  <c r="AI26" i="5"/>
  <c r="O26" i="5" s="1"/>
  <c r="L26" i="5"/>
  <c r="K26" i="5"/>
  <c r="AI25" i="5"/>
  <c r="O25" i="5" s="1"/>
  <c r="L25" i="5"/>
  <c r="K25" i="5"/>
  <c r="AI24" i="5"/>
  <c r="O24" i="5"/>
  <c r="L24" i="5"/>
  <c r="N24" i="5" s="1"/>
  <c r="K24" i="5"/>
  <c r="AI23" i="5"/>
  <c r="O23" i="5"/>
  <c r="N23" i="5"/>
  <c r="L23" i="5"/>
  <c r="K23" i="5"/>
  <c r="AI22" i="5"/>
  <c r="O22" i="5" s="1"/>
  <c r="L22" i="5"/>
  <c r="K22" i="5"/>
  <c r="AI21" i="5"/>
  <c r="O21" i="5" s="1"/>
  <c r="L21" i="5"/>
  <c r="N21" i="5" s="1"/>
  <c r="K21" i="5"/>
  <c r="AI20" i="5"/>
  <c r="O20" i="5"/>
  <c r="N20" i="5"/>
  <c r="L20" i="5"/>
  <c r="K20" i="5"/>
  <c r="AI19" i="5"/>
  <c r="O19" i="5" s="1"/>
  <c r="L19" i="5"/>
  <c r="K19" i="5"/>
  <c r="AI18" i="5"/>
  <c r="O18" i="5" s="1"/>
  <c r="L18" i="5"/>
  <c r="K18" i="5"/>
  <c r="AI17" i="5"/>
  <c r="O17" i="5" s="1"/>
  <c r="L17" i="5"/>
  <c r="K17" i="5"/>
  <c r="AI16" i="5"/>
  <c r="O16" i="5" s="1"/>
  <c r="L16" i="5"/>
  <c r="N16" i="5" s="1"/>
  <c r="K16" i="5"/>
  <c r="AI15" i="5"/>
  <c r="O15" i="5" s="1"/>
  <c r="N15" i="5"/>
  <c r="L15" i="5"/>
  <c r="K15" i="5"/>
  <c r="AI14" i="5"/>
  <c r="O14" i="5"/>
  <c r="L14" i="5"/>
  <c r="K14" i="5"/>
  <c r="AI13" i="5"/>
  <c r="O13" i="5" s="1"/>
  <c r="L13" i="5"/>
  <c r="N13" i="5" s="1"/>
  <c r="K13" i="5"/>
  <c r="AI12" i="5"/>
  <c r="O12" i="5" s="1"/>
  <c r="N12" i="5"/>
  <c r="L12" i="5"/>
  <c r="K12" i="5"/>
  <c r="AI11" i="5"/>
  <c r="O11" i="5"/>
  <c r="L11" i="5"/>
  <c r="K11" i="5"/>
  <c r="AI10" i="5"/>
  <c r="O10" i="5" s="1"/>
  <c r="L10" i="5"/>
  <c r="K10" i="5"/>
  <c r="AI9" i="5"/>
  <c r="O9" i="5" s="1"/>
  <c r="L9" i="5"/>
  <c r="K9" i="5"/>
  <c r="N9" i="5" s="1"/>
  <c r="AI8" i="5"/>
  <c r="O8" i="5" s="1"/>
  <c r="L8" i="5"/>
  <c r="K8" i="5"/>
  <c r="AI7" i="5"/>
  <c r="O7" i="5" s="1"/>
  <c r="L7" i="5"/>
  <c r="N7" i="5" s="1"/>
  <c r="K7" i="5"/>
  <c r="AI6" i="5"/>
  <c r="O6" i="5" s="1"/>
  <c r="L6" i="5"/>
  <c r="K6" i="5"/>
  <c r="AI5" i="5"/>
  <c r="O5" i="5" s="1"/>
  <c r="L5" i="5"/>
  <c r="K5" i="5"/>
  <c r="AI4" i="5"/>
  <c r="O4" i="5" s="1"/>
  <c r="L4" i="5"/>
  <c r="K4" i="5"/>
  <c r="N4" i="5" s="1"/>
  <c r="AI3" i="5"/>
  <c r="O3" i="5" s="1"/>
  <c r="L3" i="5"/>
  <c r="K3" i="5"/>
  <c r="AI2" i="5"/>
  <c r="O2" i="5" s="1"/>
  <c r="L2" i="5"/>
  <c r="K2" i="5"/>
  <c r="BS228" i="4"/>
  <c r="BR228" i="4"/>
  <c r="BQ228" i="4"/>
  <c r="BP228" i="4"/>
  <c r="BO228" i="4"/>
  <c r="BN228" i="4"/>
  <c r="BM228" i="4"/>
  <c r="BL228" i="4"/>
  <c r="BK228" i="4"/>
  <c r="BJ228" i="4"/>
  <c r="BI228" i="4"/>
  <c r="BH228" i="4"/>
  <c r="BG228" i="4"/>
  <c r="BF228" i="4"/>
  <c r="BE228" i="4"/>
  <c r="BD228" i="4"/>
  <c r="BC228" i="4"/>
  <c r="BB228" i="4"/>
  <c r="BA228" i="4"/>
  <c r="AZ228" i="4"/>
  <c r="AY228" i="4"/>
  <c r="AX228" i="4"/>
  <c r="AW228" i="4"/>
  <c r="AV228" i="4"/>
  <c r="AU228" i="4"/>
  <c r="AT228" i="4"/>
  <c r="AS228" i="4"/>
  <c r="AR228" i="4"/>
  <c r="AQ228" i="4"/>
  <c r="AP228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S238" i="4" s="1"/>
  <c r="R228" i="4"/>
  <c r="R238" i="4" s="1"/>
  <c r="O228" i="4"/>
  <c r="O238" i="4" s="1"/>
  <c r="N228" i="4"/>
  <c r="N238" i="4" s="1"/>
  <c r="M228" i="4"/>
  <c r="M238" i="4" s="1"/>
  <c r="L228" i="4"/>
  <c r="L238" i="4" s="1"/>
  <c r="I228" i="4"/>
  <c r="I238" i="4" s="1"/>
  <c r="H228" i="4"/>
  <c r="H238" i="4" s="1"/>
  <c r="G228" i="4"/>
  <c r="G238" i="4" s="1"/>
  <c r="Q47" i="4"/>
  <c r="P47" i="4"/>
  <c r="J47" i="4"/>
  <c r="Q37" i="4"/>
  <c r="P37" i="4"/>
  <c r="J37" i="4"/>
  <c r="Q175" i="4"/>
  <c r="P175" i="4"/>
  <c r="J175" i="4"/>
  <c r="Q144" i="4"/>
  <c r="P144" i="4"/>
  <c r="J144" i="4"/>
  <c r="Q117" i="4"/>
  <c r="P117" i="4"/>
  <c r="J117" i="4"/>
  <c r="Q114" i="4"/>
  <c r="P114" i="4"/>
  <c r="J114" i="4"/>
  <c r="Q111" i="4"/>
  <c r="P111" i="4"/>
  <c r="J111" i="4"/>
  <c r="Q110" i="4"/>
  <c r="P110" i="4"/>
  <c r="J110" i="4"/>
  <c r="Q108" i="4"/>
  <c r="P108" i="4"/>
  <c r="J108" i="4"/>
  <c r="Q107" i="4"/>
  <c r="P107" i="4"/>
  <c r="J107" i="4"/>
  <c r="Q106" i="4"/>
  <c r="P106" i="4"/>
  <c r="J106" i="4"/>
  <c r="Q105" i="4"/>
  <c r="P105" i="4"/>
  <c r="J105" i="4"/>
  <c r="Q96" i="4"/>
  <c r="P96" i="4"/>
  <c r="J96" i="4"/>
  <c r="Q85" i="4"/>
  <c r="P85" i="4"/>
  <c r="J85" i="4"/>
  <c r="Q88" i="4"/>
  <c r="P88" i="4"/>
  <c r="J88" i="4"/>
  <c r="Q64" i="4"/>
  <c r="P64" i="4"/>
  <c r="J64" i="4"/>
  <c r="Q34" i="4"/>
  <c r="P34" i="4"/>
  <c r="J34" i="4"/>
  <c r="Q18" i="4"/>
  <c r="P18" i="4"/>
  <c r="J18" i="4"/>
  <c r="Q44" i="4"/>
  <c r="P44" i="4"/>
  <c r="J44" i="4"/>
  <c r="Q53" i="4"/>
  <c r="P53" i="4"/>
  <c r="J53" i="4"/>
  <c r="Q227" i="4"/>
  <c r="P227" i="4"/>
  <c r="J227" i="4"/>
  <c r="Q226" i="4"/>
  <c r="P226" i="4"/>
  <c r="J226" i="4"/>
  <c r="Q225" i="4"/>
  <c r="P225" i="4"/>
  <c r="J225" i="4"/>
  <c r="Q223" i="4"/>
  <c r="P223" i="4"/>
  <c r="J223" i="4"/>
  <c r="Q221" i="4"/>
  <c r="P221" i="4"/>
  <c r="J221" i="4"/>
  <c r="Q219" i="4"/>
  <c r="P219" i="4"/>
  <c r="J219" i="4"/>
  <c r="Q218" i="4"/>
  <c r="P218" i="4"/>
  <c r="J218" i="4"/>
  <c r="Q217" i="4"/>
  <c r="P217" i="4"/>
  <c r="J217" i="4"/>
  <c r="Q216" i="4"/>
  <c r="P216" i="4"/>
  <c r="J216" i="4"/>
  <c r="Q215" i="4"/>
  <c r="P215" i="4"/>
  <c r="J215" i="4"/>
  <c r="Q214" i="4"/>
  <c r="P214" i="4"/>
  <c r="J214" i="4"/>
  <c r="Q213" i="4"/>
  <c r="P213" i="4"/>
  <c r="J213" i="4"/>
  <c r="Q212" i="4"/>
  <c r="P212" i="4"/>
  <c r="J212" i="4"/>
  <c r="Q211" i="4"/>
  <c r="P211" i="4"/>
  <c r="J211" i="4"/>
  <c r="Q209" i="4"/>
  <c r="P209" i="4"/>
  <c r="J209" i="4"/>
  <c r="Q208" i="4"/>
  <c r="P208" i="4"/>
  <c r="J208" i="4"/>
  <c r="Q206" i="4"/>
  <c r="P206" i="4"/>
  <c r="J206" i="4"/>
  <c r="Q205" i="4"/>
  <c r="P205" i="4"/>
  <c r="J205" i="4"/>
  <c r="Q204" i="4"/>
  <c r="P204" i="4"/>
  <c r="J204" i="4"/>
  <c r="Q203" i="4"/>
  <c r="P203" i="4"/>
  <c r="J203" i="4"/>
  <c r="Q202" i="4"/>
  <c r="P202" i="4"/>
  <c r="J202" i="4"/>
  <c r="Q201" i="4"/>
  <c r="P201" i="4"/>
  <c r="J201" i="4"/>
  <c r="Q199" i="4"/>
  <c r="P199" i="4"/>
  <c r="J199" i="4"/>
  <c r="Q198" i="4"/>
  <c r="P198" i="4"/>
  <c r="J198" i="4"/>
  <c r="Q196" i="4"/>
  <c r="P196" i="4"/>
  <c r="J196" i="4"/>
  <c r="Q195" i="4"/>
  <c r="P195" i="4"/>
  <c r="J195" i="4"/>
  <c r="Q194" i="4"/>
  <c r="P194" i="4"/>
  <c r="J194" i="4"/>
  <c r="Q193" i="4"/>
  <c r="P193" i="4"/>
  <c r="J193" i="4"/>
  <c r="Q192" i="4"/>
  <c r="P192" i="4"/>
  <c r="J192" i="4"/>
  <c r="Q191" i="4"/>
  <c r="P191" i="4"/>
  <c r="J191" i="4"/>
  <c r="Q189" i="4"/>
  <c r="P189" i="4"/>
  <c r="J189" i="4"/>
  <c r="Q188" i="4"/>
  <c r="P188" i="4"/>
  <c r="J188" i="4"/>
  <c r="Q187" i="4"/>
  <c r="P187" i="4"/>
  <c r="J187" i="4"/>
  <c r="Q186" i="4"/>
  <c r="P186" i="4"/>
  <c r="J186" i="4"/>
  <c r="Q185" i="4"/>
  <c r="P185" i="4"/>
  <c r="J185" i="4"/>
  <c r="Q184" i="4"/>
  <c r="P184" i="4"/>
  <c r="J184" i="4"/>
  <c r="Q183" i="4"/>
  <c r="P183" i="4"/>
  <c r="J183" i="4"/>
  <c r="Q182" i="4"/>
  <c r="P182" i="4"/>
  <c r="J182" i="4"/>
  <c r="Q181" i="4"/>
  <c r="P181" i="4"/>
  <c r="J181" i="4"/>
  <c r="Q179" i="4"/>
  <c r="P179" i="4"/>
  <c r="J179" i="4"/>
  <c r="Q177" i="4"/>
  <c r="P177" i="4"/>
  <c r="J177" i="4"/>
  <c r="Q176" i="4"/>
  <c r="P176" i="4"/>
  <c r="J176" i="4"/>
  <c r="Q174" i="4"/>
  <c r="P174" i="4"/>
  <c r="J174" i="4"/>
  <c r="Q172" i="4"/>
  <c r="P172" i="4"/>
  <c r="J172" i="4"/>
  <c r="Q171" i="4"/>
  <c r="P171" i="4"/>
  <c r="J171" i="4"/>
  <c r="Q169" i="4"/>
  <c r="P169" i="4"/>
  <c r="J169" i="4"/>
  <c r="Q167" i="4"/>
  <c r="P167" i="4"/>
  <c r="J167" i="4"/>
  <c r="Q166" i="4"/>
  <c r="P166" i="4"/>
  <c r="J166" i="4"/>
  <c r="Q161" i="4"/>
  <c r="P161" i="4"/>
  <c r="J161" i="4"/>
  <c r="Q160" i="4"/>
  <c r="P160" i="4"/>
  <c r="J160" i="4"/>
  <c r="Q157" i="4"/>
  <c r="P157" i="4"/>
  <c r="J157" i="4"/>
  <c r="Q156" i="4"/>
  <c r="P156" i="4"/>
  <c r="J156" i="4"/>
  <c r="Q154" i="4"/>
  <c r="P154" i="4"/>
  <c r="J154" i="4"/>
  <c r="Q151" i="4"/>
  <c r="P151" i="4"/>
  <c r="J151" i="4"/>
  <c r="Q149" i="4"/>
  <c r="P149" i="4"/>
  <c r="J149" i="4"/>
  <c r="Q148" i="4"/>
  <c r="P148" i="4"/>
  <c r="J148" i="4"/>
  <c r="Q147" i="4"/>
  <c r="P147" i="4"/>
  <c r="J147" i="4"/>
  <c r="Q146" i="4"/>
  <c r="P146" i="4"/>
  <c r="J146" i="4"/>
  <c r="Q145" i="4"/>
  <c r="P145" i="4"/>
  <c r="J145" i="4"/>
  <c r="Q141" i="4"/>
  <c r="P141" i="4"/>
  <c r="J141" i="4"/>
  <c r="Q139" i="4"/>
  <c r="P139" i="4"/>
  <c r="J139" i="4"/>
  <c r="Q138" i="4"/>
  <c r="P138" i="4"/>
  <c r="J138" i="4"/>
  <c r="Q137" i="4"/>
  <c r="P137" i="4"/>
  <c r="J137" i="4"/>
  <c r="Q136" i="4"/>
  <c r="P136" i="4"/>
  <c r="J136" i="4"/>
  <c r="Q135" i="4"/>
  <c r="P135" i="4"/>
  <c r="J135" i="4"/>
  <c r="Q134" i="4"/>
  <c r="P134" i="4"/>
  <c r="J134" i="4"/>
  <c r="Q132" i="4"/>
  <c r="P132" i="4"/>
  <c r="J132" i="4"/>
  <c r="Q129" i="4"/>
  <c r="P129" i="4"/>
  <c r="J129" i="4"/>
  <c r="Q128" i="4"/>
  <c r="P128" i="4"/>
  <c r="J128" i="4"/>
  <c r="Q127" i="4"/>
  <c r="P127" i="4"/>
  <c r="J127" i="4"/>
  <c r="Q126" i="4"/>
  <c r="P126" i="4"/>
  <c r="J126" i="4"/>
  <c r="Q125" i="4"/>
  <c r="P125" i="4"/>
  <c r="J125" i="4"/>
  <c r="Q124" i="4"/>
  <c r="P124" i="4"/>
  <c r="J124" i="4"/>
  <c r="Q119" i="4"/>
  <c r="P119" i="4"/>
  <c r="J119" i="4"/>
  <c r="Q118" i="4"/>
  <c r="P118" i="4"/>
  <c r="J118" i="4"/>
  <c r="Q115" i="4"/>
  <c r="P115" i="4"/>
  <c r="J115" i="4"/>
  <c r="Q112" i="4"/>
  <c r="P112" i="4"/>
  <c r="J112" i="4"/>
  <c r="Q74" i="4"/>
  <c r="P74" i="4"/>
  <c r="J74" i="4"/>
  <c r="Q69" i="4"/>
  <c r="P69" i="4"/>
  <c r="J69" i="4"/>
  <c r="Q59" i="4"/>
  <c r="P59" i="4"/>
  <c r="J59" i="4"/>
  <c r="Q49" i="4"/>
  <c r="P49" i="4"/>
  <c r="J49" i="4"/>
  <c r="Q39" i="4"/>
  <c r="P39" i="4"/>
  <c r="J39" i="4"/>
  <c r="Q38" i="4"/>
  <c r="P38" i="4"/>
  <c r="J38" i="4"/>
  <c r="Q32" i="4"/>
  <c r="P32" i="4"/>
  <c r="J32" i="4"/>
  <c r="Q29" i="4"/>
  <c r="P29" i="4"/>
  <c r="J29" i="4"/>
  <c r="Q28" i="4"/>
  <c r="P28" i="4"/>
  <c r="J28" i="4"/>
  <c r="Q24" i="4"/>
  <c r="P24" i="4"/>
  <c r="J24" i="4"/>
  <c r="Q19" i="4"/>
  <c r="P19" i="4"/>
  <c r="J19" i="4"/>
  <c r="Q17" i="4"/>
  <c r="P17" i="4"/>
  <c r="J17" i="4"/>
  <c r="Q14" i="4"/>
  <c r="P14" i="4"/>
  <c r="J14" i="4"/>
  <c r="Q11" i="4"/>
  <c r="P11" i="4"/>
  <c r="J11" i="4"/>
  <c r="Q10" i="4"/>
  <c r="P10" i="4"/>
  <c r="J10" i="4"/>
  <c r="Q9" i="4"/>
  <c r="P9" i="4"/>
  <c r="J9" i="4"/>
  <c r="Q8" i="4"/>
  <c r="P8" i="4"/>
  <c r="J8" i="4"/>
  <c r="Q7" i="4"/>
  <c r="P7" i="4"/>
  <c r="J7" i="4"/>
  <c r="Q6" i="4"/>
  <c r="P6" i="4"/>
  <c r="J6" i="4"/>
  <c r="Q4" i="4"/>
  <c r="P4" i="4"/>
  <c r="J4" i="4"/>
  <c r="Q3" i="4"/>
  <c r="P3" i="4"/>
  <c r="J3" i="4"/>
  <c r="Q2" i="4"/>
  <c r="P2" i="4"/>
  <c r="J2" i="4"/>
  <c r="Q31" i="4"/>
  <c r="P31" i="4"/>
  <c r="J31" i="4"/>
  <c r="Q30" i="4"/>
  <c r="P30" i="4"/>
  <c r="J30" i="4"/>
  <c r="Q21" i="4"/>
  <c r="P21" i="4"/>
  <c r="J21" i="4"/>
  <c r="Q94" i="4"/>
  <c r="P94" i="4"/>
  <c r="J94" i="4"/>
  <c r="Q116" i="4"/>
  <c r="P116" i="4"/>
  <c r="J116" i="4"/>
  <c r="Q130" i="4"/>
  <c r="P130" i="4"/>
  <c r="J130" i="4"/>
  <c r="Q98" i="4"/>
  <c r="P98" i="4"/>
  <c r="J98" i="4"/>
  <c r="Q97" i="4"/>
  <c r="P97" i="4"/>
  <c r="J97" i="4"/>
  <c r="Q90" i="4"/>
  <c r="P90" i="4"/>
  <c r="J90" i="4"/>
  <c r="Q45" i="4"/>
  <c r="P45" i="4"/>
  <c r="J45" i="4"/>
  <c r="Q62" i="4"/>
  <c r="P62" i="4"/>
  <c r="J62" i="4"/>
  <c r="Q103" i="4"/>
  <c r="P103" i="4"/>
  <c r="J103" i="4"/>
  <c r="Q50" i="4"/>
  <c r="P50" i="4"/>
  <c r="J50" i="4"/>
  <c r="Q84" i="4"/>
  <c r="P84" i="4"/>
  <c r="J84" i="4"/>
  <c r="Q100" i="4"/>
  <c r="P100" i="4"/>
  <c r="J100" i="4"/>
  <c r="Q54" i="4"/>
  <c r="P54" i="4"/>
  <c r="J54" i="4"/>
  <c r="Q162" i="4"/>
  <c r="P162" i="4"/>
  <c r="J162" i="4"/>
  <c r="Q163" i="4"/>
  <c r="P163" i="4"/>
  <c r="J163" i="4"/>
  <c r="Q55" i="4"/>
  <c r="P55" i="4"/>
  <c r="J55" i="4"/>
  <c r="Q150" i="4"/>
  <c r="P150" i="4"/>
  <c r="J150" i="4"/>
  <c r="Q81" i="4"/>
  <c r="P81" i="4"/>
  <c r="J81" i="4"/>
  <c r="Q77" i="4"/>
  <c r="P77" i="4"/>
  <c r="J77" i="4"/>
  <c r="Q12" i="4"/>
  <c r="P12" i="4"/>
  <c r="J12" i="4"/>
  <c r="Q210" i="4"/>
  <c r="P210" i="4"/>
  <c r="J210" i="4"/>
  <c r="Q121" i="4"/>
  <c r="P121" i="4"/>
  <c r="J121" i="4"/>
  <c r="Q71" i="4"/>
  <c r="P71" i="4"/>
  <c r="J71" i="4"/>
  <c r="Q63" i="4"/>
  <c r="P63" i="4"/>
  <c r="J63" i="4"/>
  <c r="Q79" i="4"/>
  <c r="P79" i="4"/>
  <c r="J79" i="4"/>
  <c r="Q152" i="4"/>
  <c r="P152" i="4"/>
  <c r="J152" i="4"/>
  <c r="Q22" i="4"/>
  <c r="P22" i="4"/>
  <c r="J22" i="4"/>
  <c r="Q58" i="4"/>
  <c r="P58" i="4"/>
  <c r="J58" i="4"/>
  <c r="Q68" i="4"/>
  <c r="P68" i="4"/>
  <c r="J68" i="4"/>
  <c r="Q13" i="4"/>
  <c r="P13" i="4"/>
  <c r="J13" i="4"/>
  <c r="Q83" i="4"/>
  <c r="P83" i="4"/>
  <c r="J83" i="4"/>
  <c r="Q72" i="4"/>
  <c r="P72" i="4"/>
  <c r="J72" i="4"/>
  <c r="Q26" i="4"/>
  <c r="P26" i="4"/>
  <c r="J26" i="4"/>
  <c r="Q131" i="4"/>
  <c r="P131" i="4"/>
  <c r="J131" i="4"/>
  <c r="Q56" i="4"/>
  <c r="P56" i="4"/>
  <c r="J56" i="4"/>
  <c r="Q190" i="4"/>
  <c r="P190" i="4"/>
  <c r="J190" i="4"/>
  <c r="Q76" i="4"/>
  <c r="P76" i="4"/>
  <c r="J76" i="4"/>
  <c r="Q101" i="4"/>
  <c r="P101" i="4"/>
  <c r="J101" i="4"/>
  <c r="Q168" i="4"/>
  <c r="P168" i="4"/>
  <c r="J168" i="4"/>
  <c r="Q164" i="4"/>
  <c r="P164" i="4"/>
  <c r="J164" i="4"/>
  <c r="Q40" i="4"/>
  <c r="P40" i="4"/>
  <c r="J40" i="4"/>
  <c r="Q224" i="4"/>
  <c r="P224" i="4"/>
  <c r="J224" i="4"/>
  <c r="Q173" i="4"/>
  <c r="P173" i="4"/>
  <c r="J173" i="4"/>
  <c r="Q43" i="4"/>
  <c r="P43" i="4"/>
  <c r="J43" i="4"/>
  <c r="Q120" i="4"/>
  <c r="P120" i="4"/>
  <c r="J120" i="4"/>
  <c r="Q122" i="4"/>
  <c r="P122" i="4"/>
  <c r="J122" i="4"/>
  <c r="Q75" i="4"/>
  <c r="P75" i="4"/>
  <c r="J75" i="4"/>
  <c r="Q78" i="4"/>
  <c r="P78" i="4"/>
  <c r="J78" i="4"/>
  <c r="Q220" i="4"/>
  <c r="P220" i="4"/>
  <c r="J220" i="4"/>
  <c r="Q23" i="4"/>
  <c r="P23" i="4"/>
  <c r="J23" i="4"/>
  <c r="Q52" i="4"/>
  <c r="P52" i="4"/>
  <c r="J52" i="4"/>
  <c r="Q99" i="4"/>
  <c r="P99" i="4"/>
  <c r="J99" i="4"/>
  <c r="Q200" i="4"/>
  <c r="P200" i="4"/>
  <c r="J200" i="4"/>
  <c r="Q104" i="4"/>
  <c r="P104" i="4"/>
  <c r="J104" i="4"/>
  <c r="Q180" i="4"/>
  <c r="P180" i="4"/>
  <c r="J180" i="4"/>
  <c r="Q87" i="4"/>
  <c r="P87" i="4"/>
  <c r="J87" i="4"/>
  <c r="Q197" i="4"/>
  <c r="P197" i="4"/>
  <c r="J197" i="4"/>
  <c r="Q61" i="4"/>
  <c r="P61" i="4"/>
  <c r="J61" i="4"/>
  <c r="Q66" i="4"/>
  <c r="P66" i="4"/>
  <c r="J66" i="4"/>
  <c r="Q41" i="4"/>
  <c r="P41" i="4"/>
  <c r="J41" i="4"/>
  <c r="Q16" i="4"/>
  <c r="P16" i="4"/>
  <c r="J16" i="4"/>
  <c r="Q89" i="4"/>
  <c r="P89" i="4"/>
  <c r="J89" i="4"/>
  <c r="Q95" i="4"/>
  <c r="P95" i="4"/>
  <c r="J95" i="4"/>
  <c r="Q86" i="4"/>
  <c r="P86" i="4"/>
  <c r="J86" i="4"/>
  <c r="Q109" i="4"/>
  <c r="P109" i="4"/>
  <c r="J109" i="4"/>
  <c r="Q91" i="4"/>
  <c r="P91" i="4"/>
  <c r="J91" i="4"/>
  <c r="Q159" i="4"/>
  <c r="P159" i="4"/>
  <c r="J159" i="4"/>
  <c r="Q36" i="4"/>
  <c r="P36" i="4"/>
  <c r="J36" i="4"/>
  <c r="Q15" i="4"/>
  <c r="P15" i="4"/>
  <c r="J15" i="4"/>
  <c r="Q155" i="4"/>
  <c r="P155" i="4"/>
  <c r="J155" i="4"/>
  <c r="Q46" i="4"/>
  <c r="P46" i="4"/>
  <c r="J46" i="4"/>
  <c r="Q73" i="4"/>
  <c r="P73" i="4"/>
  <c r="J73" i="4"/>
  <c r="Q222" i="4"/>
  <c r="P222" i="4"/>
  <c r="J222" i="4"/>
  <c r="Q153" i="4"/>
  <c r="P153" i="4"/>
  <c r="J153" i="4"/>
  <c r="Q143" i="4"/>
  <c r="P143" i="4"/>
  <c r="J143" i="4"/>
  <c r="Q93" i="4"/>
  <c r="P93" i="4"/>
  <c r="J93" i="4"/>
  <c r="Q57" i="4"/>
  <c r="P57" i="4"/>
  <c r="J57" i="4"/>
  <c r="Q5" i="4"/>
  <c r="P5" i="4"/>
  <c r="J5" i="4"/>
  <c r="Q35" i="4"/>
  <c r="P35" i="4"/>
  <c r="J35" i="4"/>
  <c r="Q80" i="4"/>
  <c r="P80" i="4"/>
  <c r="J80" i="4"/>
  <c r="Q33" i="4"/>
  <c r="P33" i="4"/>
  <c r="J33" i="4"/>
  <c r="Q42" i="4"/>
  <c r="P42" i="4"/>
  <c r="J42" i="4"/>
  <c r="Q82" i="4"/>
  <c r="P82" i="4"/>
  <c r="J82" i="4"/>
  <c r="Q113" i="4"/>
  <c r="P113" i="4"/>
  <c r="J113" i="4"/>
  <c r="Q170" i="4"/>
  <c r="P170" i="4"/>
  <c r="J170" i="4"/>
  <c r="Q27" i="4"/>
  <c r="P27" i="4"/>
  <c r="J27" i="4"/>
  <c r="Q140" i="4"/>
  <c r="P140" i="4"/>
  <c r="J140" i="4"/>
  <c r="Q20" i="4"/>
  <c r="P20" i="4"/>
  <c r="J20" i="4"/>
  <c r="Q67" i="4"/>
  <c r="P67" i="4"/>
  <c r="J67" i="4"/>
  <c r="Q25" i="4"/>
  <c r="P25" i="4"/>
  <c r="J25" i="4"/>
  <c r="Q102" i="4"/>
  <c r="P102" i="4"/>
  <c r="J102" i="4"/>
  <c r="Q51" i="4"/>
  <c r="P51" i="4"/>
  <c r="J51" i="4"/>
  <c r="Q133" i="4"/>
  <c r="P133" i="4"/>
  <c r="J133" i="4"/>
  <c r="Q142" i="4"/>
  <c r="P142" i="4"/>
  <c r="J142" i="4"/>
  <c r="Q165" i="4"/>
  <c r="P165" i="4"/>
  <c r="J165" i="4"/>
  <c r="Q123" i="4"/>
  <c r="P123" i="4"/>
  <c r="J123" i="4"/>
  <c r="Q92" i="4"/>
  <c r="P92" i="4"/>
  <c r="J92" i="4"/>
  <c r="Q178" i="4"/>
  <c r="P178" i="4"/>
  <c r="J178" i="4"/>
  <c r="Q70" i="4"/>
  <c r="P70" i="4"/>
  <c r="J70" i="4"/>
  <c r="Q207" i="4"/>
  <c r="P207" i="4"/>
  <c r="J207" i="4"/>
  <c r="Q48" i="4"/>
  <c r="P48" i="4"/>
  <c r="J48" i="4"/>
  <c r="Q158" i="4"/>
  <c r="P158" i="4"/>
  <c r="J158" i="4"/>
  <c r="Q65" i="4"/>
  <c r="P65" i="4"/>
  <c r="J65" i="4"/>
  <c r="Q60" i="4"/>
  <c r="P60" i="4"/>
  <c r="J60" i="4"/>
  <c r="AR147" i="3"/>
  <c r="P147" i="3"/>
  <c r="L147" i="3"/>
  <c r="AV146" i="3"/>
  <c r="AV147" i="3" s="1"/>
  <c r="AU146" i="3"/>
  <c r="AT146" i="3"/>
  <c r="AT147" i="3" s="1"/>
  <c r="AS146" i="3"/>
  <c r="AS147" i="3" s="1"/>
  <c r="AR146" i="3"/>
  <c r="AQ146" i="3"/>
  <c r="AP146" i="3"/>
  <c r="AO146" i="3"/>
  <c r="AO147" i="3" s="1"/>
  <c r="AN146" i="3"/>
  <c r="AM146" i="3"/>
  <c r="AL146" i="3"/>
  <c r="AK146" i="3"/>
  <c r="AK147" i="3" s="1"/>
  <c r="AJ146" i="3"/>
  <c r="AI146" i="3"/>
  <c r="AH146" i="3"/>
  <c r="AH147" i="3" s="1"/>
  <c r="AG146" i="3"/>
  <c r="AG147" i="3" s="1"/>
  <c r="AF146" i="3"/>
  <c r="AF147" i="3" s="1"/>
  <c r="AE146" i="3"/>
  <c r="AD146" i="3"/>
  <c r="AD147" i="3" s="1"/>
  <c r="AC146" i="3"/>
  <c r="AC147" i="3" s="1"/>
  <c r="AB146" i="3"/>
  <c r="AB147" i="3" s="1"/>
  <c r="AA146" i="3"/>
  <c r="Z146" i="3"/>
  <c r="Y146" i="3"/>
  <c r="Y147" i="3" s="1"/>
  <c r="X146" i="3"/>
  <c r="W146" i="3"/>
  <c r="V146" i="3"/>
  <c r="U146" i="3"/>
  <c r="U147" i="3" s="1"/>
  <c r="T146" i="3"/>
  <c r="S146" i="3"/>
  <c r="R146" i="3"/>
  <c r="R147" i="3" s="1"/>
  <c r="Q146" i="3"/>
  <c r="Q147" i="3" s="1"/>
  <c r="P146" i="3"/>
  <c r="O146" i="3"/>
  <c r="N146" i="3"/>
  <c r="N147" i="3" s="1"/>
  <c r="M146" i="3"/>
  <c r="M147" i="3" s="1"/>
  <c r="L146" i="3"/>
  <c r="I146" i="3"/>
  <c r="H146" i="3"/>
  <c r="G146" i="3"/>
  <c r="D145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J147" i="3" s="1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T147" i="3" s="1"/>
  <c r="S143" i="3"/>
  <c r="R143" i="3"/>
  <c r="Q143" i="3"/>
  <c r="P143" i="3"/>
  <c r="O143" i="3"/>
  <c r="N143" i="3"/>
  <c r="M143" i="3"/>
  <c r="L143" i="3"/>
  <c r="I143" i="3"/>
  <c r="H143" i="3"/>
  <c r="G143" i="3"/>
  <c r="K142" i="3"/>
  <c r="J142" i="3"/>
  <c r="K141" i="3"/>
  <c r="J141" i="3"/>
  <c r="K140" i="3"/>
  <c r="J140" i="3"/>
  <c r="K139" i="3"/>
  <c r="J139" i="3"/>
  <c r="K138" i="3"/>
  <c r="J138" i="3"/>
  <c r="K137" i="3"/>
  <c r="J137" i="3"/>
  <c r="K136" i="3"/>
  <c r="J136" i="3"/>
  <c r="K135" i="3"/>
  <c r="J135" i="3"/>
  <c r="K134" i="3"/>
  <c r="J134" i="3"/>
  <c r="K133" i="3"/>
  <c r="J133" i="3"/>
  <c r="K132" i="3"/>
  <c r="J132" i="3"/>
  <c r="K131" i="3"/>
  <c r="J131" i="3"/>
  <c r="K130" i="3"/>
  <c r="J130" i="3"/>
  <c r="K129" i="3"/>
  <c r="J129" i="3"/>
  <c r="K128" i="3"/>
  <c r="J128" i="3"/>
  <c r="K127" i="3"/>
  <c r="J127" i="3"/>
  <c r="K126" i="3"/>
  <c r="J126" i="3"/>
  <c r="K125" i="3"/>
  <c r="J125" i="3"/>
  <c r="K124" i="3"/>
  <c r="J124" i="3"/>
  <c r="K123" i="3"/>
  <c r="J123" i="3"/>
  <c r="K122" i="3"/>
  <c r="J122" i="3"/>
  <c r="K121" i="3"/>
  <c r="J121" i="3"/>
  <c r="K120" i="3"/>
  <c r="J120" i="3"/>
  <c r="K119" i="3"/>
  <c r="J119" i="3"/>
  <c r="K118" i="3"/>
  <c r="J118" i="3"/>
  <c r="K117" i="3"/>
  <c r="J117" i="3"/>
  <c r="K116" i="3"/>
  <c r="J116" i="3"/>
  <c r="K115" i="3"/>
  <c r="J115" i="3"/>
  <c r="K114" i="3"/>
  <c r="J114" i="3"/>
  <c r="K113" i="3"/>
  <c r="J113" i="3"/>
  <c r="K112" i="3"/>
  <c r="J112" i="3"/>
  <c r="K111" i="3"/>
  <c r="J111" i="3"/>
  <c r="K110" i="3"/>
  <c r="J110" i="3"/>
  <c r="K109" i="3"/>
  <c r="J109" i="3"/>
  <c r="K108" i="3"/>
  <c r="J108" i="3"/>
  <c r="K107" i="3"/>
  <c r="J107" i="3"/>
  <c r="K106" i="3"/>
  <c r="J106" i="3"/>
  <c r="K105" i="3"/>
  <c r="J105" i="3"/>
  <c r="K104" i="3"/>
  <c r="J104" i="3"/>
  <c r="K103" i="3"/>
  <c r="J103" i="3"/>
  <c r="K102" i="3"/>
  <c r="J102" i="3"/>
  <c r="K101" i="3"/>
  <c r="J101" i="3"/>
  <c r="K100" i="3"/>
  <c r="J100" i="3"/>
  <c r="K99" i="3"/>
  <c r="J99" i="3"/>
  <c r="K98" i="3"/>
  <c r="J98" i="3"/>
  <c r="K97" i="3"/>
  <c r="J97" i="3"/>
  <c r="K96" i="3"/>
  <c r="J96" i="3"/>
  <c r="K95" i="3"/>
  <c r="J95" i="3"/>
  <c r="K94" i="3"/>
  <c r="J94" i="3"/>
  <c r="K93" i="3"/>
  <c r="J93" i="3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K68" i="3"/>
  <c r="J68" i="3"/>
  <c r="K67" i="3"/>
  <c r="J67" i="3"/>
  <c r="K66" i="3"/>
  <c r="J66" i="3"/>
  <c r="K65" i="3"/>
  <c r="J65" i="3"/>
  <c r="K64" i="3"/>
  <c r="J64" i="3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J10" i="3"/>
  <c r="K9" i="3"/>
  <c r="J9" i="3"/>
  <c r="K8" i="3"/>
  <c r="J8" i="3"/>
  <c r="K7" i="3"/>
  <c r="J7" i="3"/>
  <c r="K6" i="3"/>
  <c r="J6" i="3"/>
  <c r="K5" i="3"/>
  <c r="J5" i="3"/>
  <c r="K4" i="3"/>
  <c r="J4" i="3"/>
  <c r="K3" i="3"/>
  <c r="J3" i="3"/>
  <c r="K2" i="3"/>
  <c r="J2" i="3"/>
  <c r="S147" i="3" l="1"/>
  <c r="AA147" i="3"/>
  <c r="AI147" i="3"/>
  <c r="AQ147" i="3"/>
  <c r="N8" i="5"/>
  <c r="N19" i="5"/>
  <c r="N111" i="5"/>
  <c r="N124" i="5"/>
  <c r="N137" i="5"/>
  <c r="N143" i="5"/>
  <c r="N156" i="5"/>
  <c r="N169" i="5"/>
  <c r="N175" i="5"/>
  <c r="N188" i="5"/>
  <c r="N201" i="5"/>
  <c r="N207" i="5"/>
  <c r="N220" i="5"/>
  <c r="N233" i="5"/>
  <c r="AH241" i="5"/>
  <c r="X240" i="5"/>
  <c r="AF240" i="5"/>
  <c r="AO240" i="5"/>
  <c r="AW240" i="5"/>
  <c r="N11" i="5"/>
  <c r="N25" i="5"/>
  <c r="N120" i="5"/>
  <c r="N133" i="5"/>
  <c r="N152" i="5"/>
  <c r="N165" i="5"/>
  <c r="N184" i="5"/>
  <c r="N197" i="5"/>
  <c r="N216" i="5"/>
  <c r="N229" i="5"/>
  <c r="Q240" i="5"/>
  <c r="Y240" i="5"/>
  <c r="AG240" i="5"/>
  <c r="AL240" i="5"/>
  <c r="AT240" i="5"/>
  <c r="V147" i="3"/>
  <c r="AL147" i="3"/>
  <c r="N3" i="5"/>
  <c r="N17" i="5"/>
  <c r="N116" i="5"/>
  <c r="N129" i="5"/>
  <c r="N148" i="5"/>
  <c r="N161" i="5"/>
  <c r="N180" i="5"/>
  <c r="N193" i="5"/>
  <c r="N212" i="5"/>
  <c r="N225" i="5"/>
  <c r="V240" i="5"/>
  <c r="AD240" i="5"/>
  <c r="AM240" i="5"/>
  <c r="AU240" i="5"/>
  <c r="K74" i="6"/>
  <c r="N56" i="5"/>
  <c r="N60" i="5"/>
  <c r="N64" i="5"/>
  <c r="N68" i="5"/>
  <c r="N72" i="5"/>
  <c r="N76" i="5"/>
  <c r="N80" i="5"/>
  <c r="N84" i="5"/>
  <c r="N88" i="5"/>
  <c r="N92" i="5"/>
  <c r="N96" i="5"/>
  <c r="N100" i="5"/>
  <c r="N104" i="5"/>
  <c r="N108" i="5"/>
  <c r="N112" i="5"/>
  <c r="N125" i="5"/>
  <c r="N144" i="5"/>
  <c r="N157" i="5"/>
  <c r="N176" i="5"/>
  <c r="N189" i="5"/>
  <c r="N208" i="5"/>
  <c r="N221" i="5"/>
  <c r="AJ240" i="5"/>
  <c r="AR240" i="5"/>
  <c r="AZ240" i="5"/>
  <c r="W240" i="5"/>
  <c r="AE240" i="5"/>
  <c r="P74" i="6"/>
  <c r="J143" i="3"/>
  <c r="I4" i="2" s="1"/>
  <c r="X147" i="3"/>
  <c r="AN147" i="3"/>
  <c r="O147" i="3"/>
  <c r="W147" i="3"/>
  <c r="AE147" i="3"/>
  <c r="AM147" i="3"/>
  <c r="AU147" i="3"/>
  <c r="N5" i="5"/>
  <c r="N26" i="5"/>
  <c r="N30" i="5"/>
  <c r="N34" i="5"/>
  <c r="N38" i="5"/>
  <c r="N42" i="5"/>
  <c r="N46" i="5"/>
  <c r="N50" i="5"/>
  <c r="N121" i="5"/>
  <c r="N140" i="5"/>
  <c r="N153" i="5"/>
  <c r="N172" i="5"/>
  <c r="N185" i="5"/>
  <c r="N204" i="5"/>
  <c r="N217" i="5"/>
  <c r="Q74" i="6"/>
  <c r="N18" i="5"/>
  <c r="N117" i="5"/>
  <c r="N136" i="5"/>
  <c r="N149" i="5"/>
  <c r="N168" i="5"/>
  <c r="N181" i="5"/>
  <c r="N200" i="5"/>
  <c r="N213" i="5"/>
  <c r="N232" i="5"/>
  <c r="Z147" i="3"/>
  <c r="AP147" i="3"/>
  <c r="N10" i="5"/>
  <c r="N113" i="5"/>
  <c r="N132" i="5"/>
  <c r="N145" i="5"/>
  <c r="N164" i="5"/>
  <c r="N177" i="5"/>
  <c r="N196" i="5"/>
  <c r="N209" i="5"/>
  <c r="N228" i="5"/>
  <c r="P228" i="4"/>
  <c r="Q228" i="4"/>
  <c r="O239" i="5"/>
  <c r="O236" i="5"/>
  <c r="J145" i="3"/>
  <c r="N6" i="5"/>
  <c r="N14" i="5"/>
  <c r="N22" i="5"/>
  <c r="L148" i="3"/>
  <c r="AI241" i="5"/>
  <c r="AI239" i="5"/>
  <c r="AI236" i="5"/>
  <c r="O241" i="5" s="1"/>
  <c r="H250" i="5" s="1"/>
  <c r="K145" i="3"/>
  <c r="K143" i="3"/>
  <c r="J228" i="4"/>
  <c r="N2" i="5"/>
  <c r="K236" i="5"/>
  <c r="R4" i="2" s="1"/>
  <c r="L241" i="5"/>
  <c r="M242" i="5" s="1"/>
  <c r="H249" i="5" s="1"/>
  <c r="L236" i="5"/>
  <c r="AJ241" i="5"/>
  <c r="P240" i="5"/>
  <c r="D247" i="5"/>
  <c r="D249" i="5" s="1"/>
  <c r="D250" i="5" s="1"/>
  <c r="F249" i="5"/>
  <c r="H252" i="5" s="1"/>
  <c r="AI240" i="5" l="1"/>
  <c r="O240" i="5"/>
  <c r="H253" i="5"/>
  <c r="N236" i="5"/>
  <c r="DX5" i="1" l="1"/>
  <c r="DX6" i="1"/>
  <c r="DX7" i="1"/>
  <c r="DX8" i="1"/>
  <c r="DX9" i="1"/>
  <c r="DX10" i="1"/>
  <c r="DX11" i="1"/>
  <c r="DX12" i="1"/>
  <c r="DX13" i="1"/>
  <c r="DX14" i="1"/>
  <c r="DX15" i="1"/>
  <c r="DX16" i="1"/>
  <c r="DX17" i="1"/>
  <c r="DX18" i="1"/>
  <c r="DX19" i="1"/>
  <c r="DX20" i="1"/>
  <c r="DX21" i="1"/>
  <c r="DX22" i="1"/>
  <c r="DX23" i="1"/>
  <c r="DX24" i="1"/>
  <c r="DX25" i="1"/>
  <c r="DX26" i="1"/>
  <c r="DX27" i="1"/>
  <c r="DX28" i="1"/>
  <c r="DX29" i="1"/>
  <c r="DX30" i="1"/>
  <c r="DX31" i="1"/>
  <c r="DX32" i="1"/>
  <c r="DX33" i="1"/>
  <c r="DX34" i="1"/>
  <c r="DX35" i="1"/>
  <c r="DX36" i="1"/>
  <c r="DX37" i="1"/>
  <c r="DX38" i="1"/>
  <c r="DX39" i="1"/>
  <c r="DX40" i="1"/>
  <c r="DX41" i="1"/>
  <c r="DX42" i="1"/>
  <c r="DX43" i="1"/>
  <c r="DX44" i="1"/>
  <c r="DX45" i="1"/>
  <c r="DX46" i="1"/>
  <c r="DX47" i="1"/>
  <c r="DX48" i="1"/>
  <c r="DX49" i="1"/>
  <c r="DX50" i="1"/>
  <c r="DX51" i="1"/>
  <c r="DX52" i="1"/>
  <c r="DX53" i="1"/>
  <c r="DX54" i="1"/>
  <c r="DX55" i="1"/>
  <c r="DX56" i="1"/>
  <c r="DX57" i="1"/>
  <c r="DX58" i="1"/>
  <c r="DX59" i="1"/>
  <c r="DX60" i="1"/>
  <c r="DX61" i="1"/>
  <c r="DX62" i="1"/>
  <c r="DX63" i="1"/>
  <c r="DX64" i="1"/>
  <c r="DX65" i="1"/>
  <c r="DX66" i="1"/>
  <c r="DX67" i="1"/>
  <c r="DX68" i="1"/>
  <c r="DX69" i="1"/>
  <c r="DX70" i="1"/>
  <c r="DX71" i="1"/>
  <c r="DX72" i="1"/>
  <c r="DX73" i="1"/>
  <c r="DX74" i="1"/>
  <c r="DX75" i="1"/>
  <c r="DX76" i="1"/>
  <c r="DX77" i="1"/>
  <c r="DX78" i="1"/>
  <c r="DX79" i="1"/>
  <c r="DX80" i="1"/>
  <c r="DX81" i="1"/>
  <c r="DX82" i="1"/>
  <c r="DX83" i="1"/>
  <c r="DX84" i="1"/>
  <c r="DX85" i="1"/>
  <c r="DX86" i="1"/>
  <c r="DX87" i="1"/>
  <c r="DX88" i="1"/>
  <c r="DX89" i="1"/>
  <c r="DX90" i="1"/>
  <c r="DX91" i="1"/>
  <c r="DX92" i="1"/>
  <c r="DX93" i="1"/>
  <c r="DX94" i="1"/>
  <c r="DX95" i="1"/>
  <c r="DX96" i="1"/>
  <c r="DX97" i="1"/>
  <c r="DX98" i="1"/>
  <c r="DX99" i="1"/>
  <c r="DX100" i="1"/>
  <c r="DX101" i="1"/>
  <c r="DX102" i="1"/>
  <c r="DX103" i="1"/>
  <c r="DX104" i="1"/>
  <c r="DX105" i="1"/>
  <c r="DX106" i="1"/>
  <c r="DX107" i="1"/>
  <c r="DX108" i="1"/>
  <c r="DX109" i="1"/>
  <c r="DX110" i="1"/>
  <c r="DX132" i="1"/>
  <c r="DX177" i="1"/>
  <c r="DX178" i="1"/>
  <c r="DX179" i="1"/>
  <c r="DX148" i="1"/>
  <c r="DX180" i="1"/>
  <c r="DX181" i="1"/>
  <c r="DX182" i="1"/>
  <c r="DX173" i="1"/>
  <c r="DX183" i="1"/>
  <c r="DX134" i="1"/>
  <c r="DX151" i="1"/>
  <c r="DX184" i="1"/>
  <c r="DX185" i="1"/>
  <c r="DX186" i="1"/>
  <c r="DX187" i="1"/>
  <c r="DX188" i="1"/>
  <c r="DX189" i="1"/>
  <c r="DX142" i="1"/>
  <c r="DX190" i="1"/>
  <c r="DX191" i="1"/>
  <c r="DX192" i="1"/>
  <c r="DX193" i="1"/>
  <c r="DX169" i="1"/>
  <c r="DX194" i="1"/>
  <c r="DX165" i="1"/>
  <c r="DX119" i="1"/>
  <c r="DX195" i="1"/>
  <c r="DX160" i="1"/>
  <c r="DX135" i="1"/>
  <c r="DX196" i="1"/>
  <c r="DX197" i="1"/>
  <c r="DX198" i="1"/>
  <c r="DX117" i="1"/>
  <c r="DX145" i="1"/>
  <c r="DX137" i="1"/>
  <c r="DX199" i="1"/>
  <c r="DX163" i="1"/>
  <c r="DX200" i="1"/>
  <c r="DX201" i="1"/>
  <c r="DX202" i="1"/>
  <c r="DX203" i="1"/>
  <c r="DX204" i="1"/>
  <c r="DX125" i="1"/>
  <c r="DX205" i="1"/>
  <c r="DX153" i="1"/>
  <c r="DX206" i="1"/>
  <c r="DX207" i="1"/>
  <c r="DX208" i="1"/>
  <c r="DX209" i="1"/>
  <c r="DX210" i="1"/>
  <c r="DX141" i="1"/>
  <c r="DX112" i="1"/>
  <c r="DX211" i="1"/>
  <c r="DX175" i="1"/>
  <c r="DX212" i="1"/>
  <c r="DX2" i="1"/>
  <c r="DX213" i="1"/>
  <c r="DX166" i="1"/>
  <c r="DX118" i="1"/>
  <c r="DX140" i="1"/>
  <c r="DX143" i="1"/>
  <c r="DX144" i="1"/>
  <c r="DX149" i="1"/>
  <c r="DX139" i="1"/>
  <c r="DX214" i="1"/>
  <c r="DX215" i="1"/>
  <c r="DX216" i="1"/>
  <c r="DX120" i="1"/>
  <c r="DX217" i="1"/>
  <c r="DX218" i="1"/>
  <c r="DX121" i="1"/>
  <c r="DX219" i="1"/>
  <c r="DX130" i="1"/>
  <c r="DX138" i="1"/>
  <c r="DX167" i="1"/>
  <c r="DX220" i="1"/>
  <c r="DX221" i="1"/>
  <c r="DX222" i="1"/>
  <c r="DX223" i="1"/>
  <c r="DX116" i="1"/>
  <c r="DX224" i="1"/>
  <c r="DX131" i="1"/>
  <c r="DX225" i="1"/>
  <c r="DX114" i="1"/>
  <c r="DX226" i="1"/>
  <c r="DX227" i="1"/>
  <c r="DX162" i="1"/>
  <c r="DX228" i="1"/>
  <c r="DX229" i="1"/>
  <c r="DX230" i="1"/>
  <c r="DX231" i="1"/>
  <c r="DX232" i="1"/>
  <c r="DX233" i="1"/>
  <c r="DX234" i="1"/>
  <c r="DX235" i="1"/>
  <c r="DX236" i="1"/>
  <c r="DX237" i="1"/>
  <c r="DX238" i="1"/>
  <c r="DX115" i="1"/>
  <c r="DX239" i="1"/>
  <c r="DX152" i="1"/>
  <c r="DX240" i="1"/>
  <c r="DX241" i="1"/>
  <c r="DX242" i="1"/>
  <c r="DX243" i="1"/>
  <c r="DX128" i="1"/>
  <c r="DX164" i="1"/>
  <c r="DX170" i="1"/>
  <c r="DX129" i="1"/>
  <c r="DX171" i="1"/>
  <c r="DX244" i="1"/>
  <c r="DX161" i="1"/>
  <c r="DX245" i="1"/>
  <c r="DX246" i="1"/>
  <c r="DX155" i="1"/>
  <c r="DX247" i="1"/>
  <c r="DX248" i="1"/>
  <c r="DX249" i="1"/>
  <c r="DX250" i="1"/>
  <c r="DX251" i="1"/>
  <c r="DX252" i="1"/>
  <c r="DX253" i="1"/>
  <c r="DX254" i="1"/>
  <c r="DX255" i="1"/>
  <c r="DX256" i="1"/>
  <c r="DX257" i="1"/>
  <c r="DX258" i="1"/>
  <c r="DX259" i="1"/>
  <c r="DX260" i="1"/>
  <c r="DX261" i="1"/>
  <c r="DX262" i="1"/>
  <c r="DX263" i="1"/>
  <c r="DX264" i="1"/>
  <c r="DX265" i="1"/>
  <c r="DX266" i="1"/>
  <c r="DX267" i="1"/>
  <c r="DX176" i="1"/>
  <c r="DX133" i="1"/>
  <c r="DX156" i="1"/>
  <c r="DX268" i="1"/>
  <c r="DX124" i="1"/>
  <c r="DX122" i="1"/>
  <c r="DX127" i="1"/>
  <c r="DX154" i="1"/>
  <c r="DX269" i="1"/>
  <c r="DX270" i="1"/>
  <c r="DX271" i="1"/>
  <c r="DX272" i="1"/>
  <c r="DX126" i="1"/>
  <c r="DX146" i="1"/>
  <c r="DX172" i="1"/>
  <c r="DX273" i="1"/>
  <c r="DX274" i="1"/>
  <c r="DX123" i="1"/>
  <c r="DX275" i="1"/>
  <c r="DX136" i="1"/>
  <c r="DX276" i="1"/>
  <c r="DX147" i="1"/>
  <c r="DX157" i="1"/>
  <c r="DX158" i="1"/>
  <c r="DX277" i="1"/>
  <c r="DX278" i="1"/>
  <c r="DX113" i="1"/>
  <c r="DX168" i="1"/>
  <c r="DX279" i="1"/>
  <c r="DX280" i="1"/>
  <c r="DX281" i="1"/>
  <c r="DX282" i="1"/>
  <c r="DX283" i="1"/>
  <c r="DX284" i="1"/>
  <c r="DX285" i="1"/>
  <c r="DX286" i="1"/>
  <c r="DX174" i="1"/>
  <c r="DX111" i="1"/>
  <c r="DX159" i="1"/>
  <c r="DX287" i="1"/>
  <c r="DX150" i="1"/>
  <c r="DX288" i="1"/>
  <c r="DX289" i="1"/>
  <c r="DX290" i="1"/>
  <c r="DX291" i="1"/>
  <c r="DX292" i="1"/>
  <c r="DX293" i="1"/>
  <c r="DX294" i="1"/>
  <c r="DX295" i="1"/>
  <c r="DX296" i="1"/>
  <c r="DX297" i="1"/>
  <c r="DX298" i="1"/>
  <c r="DX299" i="1"/>
  <c r="DX300" i="1"/>
  <c r="DX301" i="1"/>
  <c r="DX302" i="1"/>
  <c r="DX303" i="1"/>
  <c r="DX304" i="1"/>
  <c r="DX305" i="1"/>
  <c r="DX306" i="1"/>
  <c r="DX307" i="1"/>
  <c r="DX308" i="1"/>
  <c r="DX309" i="1"/>
  <c r="DX310" i="1"/>
  <c r="DX311" i="1"/>
  <c r="DX312" i="1"/>
  <c r="DX313" i="1"/>
  <c r="DX314" i="1"/>
  <c r="DX315" i="1"/>
  <c r="DX316" i="1"/>
  <c r="DX317" i="1"/>
  <c r="DX318" i="1"/>
  <c r="DX319" i="1"/>
  <c r="DX320" i="1"/>
  <c r="DX321" i="1"/>
  <c r="DX322" i="1"/>
  <c r="DX323" i="1"/>
  <c r="DX324" i="1"/>
  <c r="DX325" i="1"/>
  <c r="DX326" i="1"/>
  <c r="DX327" i="1"/>
  <c r="DX328" i="1"/>
  <c r="DX329" i="1"/>
  <c r="DX330" i="1"/>
  <c r="DX331" i="1"/>
  <c r="DX332" i="1"/>
  <c r="DX333" i="1"/>
  <c r="DX334" i="1"/>
  <c r="DX335" i="1"/>
  <c r="DX336" i="1"/>
  <c r="DX337" i="1"/>
  <c r="DX338" i="1"/>
  <c r="DX339" i="1"/>
  <c r="DX340" i="1"/>
  <c r="DX341" i="1"/>
  <c r="DX342" i="1"/>
  <c r="DX343" i="1"/>
  <c r="DX344" i="1"/>
  <c r="DX345" i="1"/>
  <c r="DX346" i="1"/>
  <c r="DX347" i="1"/>
  <c r="DX348" i="1"/>
  <c r="DX349" i="1"/>
  <c r="DX350" i="1"/>
  <c r="DX351" i="1"/>
  <c r="DX352" i="1"/>
  <c r="DX353" i="1"/>
  <c r="DX354" i="1"/>
  <c r="DX355" i="1"/>
  <c r="DX356" i="1"/>
  <c r="DX357" i="1"/>
  <c r="DX358" i="1"/>
  <c r="DX359" i="1"/>
  <c r="DX360" i="1"/>
  <c r="DX361" i="1"/>
  <c r="DX362" i="1"/>
  <c r="DX363" i="1"/>
  <c r="DX364" i="1"/>
  <c r="DX365" i="1"/>
  <c r="DX366" i="1"/>
  <c r="DX367" i="1"/>
  <c r="DX368" i="1"/>
  <c r="DX369" i="1"/>
  <c r="DX370" i="1"/>
  <c r="DX371" i="1"/>
  <c r="DX372" i="1"/>
  <c r="DX373" i="1"/>
  <c r="DX374" i="1"/>
  <c r="DX375" i="1"/>
  <c r="DX376" i="1"/>
  <c r="DX377" i="1"/>
  <c r="DX378" i="1"/>
  <c r="DX379" i="1"/>
  <c r="DX380" i="1"/>
  <c r="DX381" i="1"/>
  <c r="DX382" i="1"/>
  <c r="DX383" i="1"/>
  <c r="DX384" i="1"/>
  <c r="DX385" i="1"/>
  <c r="DX386" i="1"/>
  <c r="DX387" i="1"/>
  <c r="DX388" i="1"/>
  <c r="DX389" i="1"/>
  <c r="DX390" i="1"/>
  <c r="DX391" i="1"/>
  <c r="DX392" i="1"/>
  <c r="DX393" i="1"/>
  <c r="DX394" i="1"/>
  <c r="DX395" i="1"/>
  <c r="DX396" i="1"/>
  <c r="DX397" i="1"/>
  <c r="DX398" i="1"/>
  <c r="DX399" i="1"/>
  <c r="DX400" i="1"/>
  <c r="DX401" i="1"/>
  <c r="DX402" i="1"/>
  <c r="DX403" i="1"/>
  <c r="DX404" i="1"/>
  <c r="DX405" i="1"/>
  <c r="DX406" i="1"/>
  <c r="DX407" i="1"/>
  <c r="DX408" i="1"/>
  <c r="DX409" i="1"/>
  <c r="DX410" i="1"/>
  <c r="DX411" i="1"/>
  <c r="DX412" i="1"/>
  <c r="DX413" i="1"/>
  <c r="DX414" i="1"/>
  <c r="DX415" i="1"/>
  <c r="DX416" i="1"/>
  <c r="DX417" i="1"/>
  <c r="DX418" i="1"/>
  <c r="DX419" i="1"/>
  <c r="DX420" i="1"/>
  <c r="DX421" i="1"/>
  <c r="DX422" i="1"/>
  <c r="DX423" i="1"/>
  <c r="DX424" i="1"/>
  <c r="DX425" i="1"/>
  <c r="DX426" i="1"/>
  <c r="DX427" i="1"/>
  <c r="DX428" i="1"/>
  <c r="DX429" i="1"/>
  <c r="DX430" i="1"/>
  <c r="DX431" i="1"/>
  <c r="DX432" i="1"/>
  <c r="DX433" i="1"/>
  <c r="DX434" i="1"/>
  <c r="DX435" i="1"/>
  <c r="DX436" i="1"/>
  <c r="DX437" i="1"/>
  <c r="DX438" i="1"/>
  <c r="DX439" i="1"/>
  <c r="DX440" i="1"/>
  <c r="DX441" i="1"/>
  <c r="DX442" i="1"/>
  <c r="DX443" i="1"/>
  <c r="DX444" i="1"/>
  <c r="DX445" i="1"/>
  <c r="DX446" i="1"/>
  <c r="DX447" i="1"/>
  <c r="DX448" i="1"/>
  <c r="DX449" i="1"/>
  <c r="DX450" i="1"/>
  <c r="DX451" i="1"/>
  <c r="DX452" i="1"/>
  <c r="DX453" i="1"/>
  <c r="DX454" i="1"/>
  <c r="DX455" i="1"/>
  <c r="DX456" i="1"/>
  <c r="DX457" i="1"/>
  <c r="DX458" i="1"/>
  <c r="DX459" i="1"/>
  <c r="DX460" i="1"/>
  <c r="DX461" i="1"/>
  <c r="DX462" i="1"/>
  <c r="DX463" i="1"/>
  <c r="DX464" i="1"/>
  <c r="DX465" i="1"/>
  <c r="DX466" i="1"/>
  <c r="DX467" i="1"/>
  <c r="DX468" i="1"/>
  <c r="DX469" i="1"/>
  <c r="DX470" i="1"/>
  <c r="DX471" i="1"/>
  <c r="DX472" i="1"/>
  <c r="DX473" i="1"/>
  <c r="DX474" i="1"/>
  <c r="DX475" i="1"/>
  <c r="DX476" i="1"/>
  <c r="DX477" i="1"/>
  <c r="DX478" i="1"/>
  <c r="DX479" i="1"/>
  <c r="DX480" i="1"/>
  <c r="DX481" i="1"/>
  <c r="DX482" i="1"/>
  <c r="DX483" i="1"/>
  <c r="DX484" i="1"/>
  <c r="DX485" i="1"/>
  <c r="DX486" i="1"/>
  <c r="DX487" i="1"/>
  <c r="DX488" i="1"/>
  <c r="DX489" i="1"/>
  <c r="DX490" i="1"/>
  <c r="DX491" i="1"/>
  <c r="DX492" i="1"/>
  <c r="DX493" i="1"/>
  <c r="DX494" i="1"/>
  <c r="DX495" i="1"/>
  <c r="DX496" i="1"/>
  <c r="DX497" i="1"/>
  <c r="DX498" i="1"/>
  <c r="DX499" i="1"/>
  <c r="DX500" i="1"/>
  <c r="DX501" i="1"/>
  <c r="DX502" i="1"/>
  <c r="DX503" i="1"/>
  <c r="DX504" i="1"/>
  <c r="DX505" i="1"/>
  <c r="DX506" i="1"/>
  <c r="DX507" i="1"/>
  <c r="DX508" i="1"/>
  <c r="DX509" i="1"/>
  <c r="DX510" i="1"/>
  <c r="DX511" i="1"/>
  <c r="DX512" i="1"/>
  <c r="DX513" i="1"/>
  <c r="DX514" i="1"/>
  <c r="DX515" i="1"/>
  <c r="DX516" i="1"/>
  <c r="DX517" i="1"/>
  <c r="DX518" i="1"/>
  <c r="DX519" i="1"/>
  <c r="DX520" i="1"/>
  <c r="DX521" i="1"/>
  <c r="DX522" i="1"/>
  <c r="DX523" i="1"/>
  <c r="DX524" i="1"/>
  <c r="DX525" i="1"/>
  <c r="DX526" i="1"/>
  <c r="DX527" i="1"/>
  <c r="DX528" i="1"/>
  <c r="DX529" i="1"/>
  <c r="DX530" i="1"/>
  <c r="DX531" i="1"/>
  <c r="DX532" i="1"/>
  <c r="DX533" i="1"/>
  <c r="DX534" i="1"/>
  <c r="DX535" i="1"/>
  <c r="DX536" i="1"/>
  <c r="DX537" i="1"/>
  <c r="DX538" i="1"/>
  <c r="DX539" i="1"/>
  <c r="DX540" i="1"/>
  <c r="DX541" i="1"/>
  <c r="DX542" i="1"/>
  <c r="DX543" i="1"/>
  <c r="DX544" i="1"/>
  <c r="DX545" i="1"/>
  <c r="DX546" i="1"/>
  <c r="DX547" i="1"/>
  <c r="DX548" i="1"/>
  <c r="DX549" i="1"/>
  <c r="DX550" i="1"/>
  <c r="DX551" i="1"/>
  <c r="DX552" i="1"/>
  <c r="DX553" i="1"/>
  <c r="DX554" i="1"/>
  <c r="DX555" i="1"/>
  <c r="DX556" i="1"/>
  <c r="DX557" i="1"/>
  <c r="DX558" i="1"/>
  <c r="DX559" i="1"/>
  <c r="DX560" i="1"/>
  <c r="DX561" i="1"/>
  <c r="DX562" i="1"/>
  <c r="DX563" i="1"/>
  <c r="DX564" i="1"/>
  <c r="DX565" i="1"/>
  <c r="DX566" i="1"/>
  <c r="DX567" i="1"/>
  <c r="DX568" i="1"/>
  <c r="DX569" i="1"/>
  <c r="DX570" i="1"/>
  <c r="DX571" i="1"/>
  <c r="DX572" i="1"/>
  <c r="DX573" i="1"/>
  <c r="DX574" i="1"/>
  <c r="DX575" i="1"/>
  <c r="DX576" i="1"/>
  <c r="DX577" i="1"/>
  <c r="DX578" i="1"/>
  <c r="DX579" i="1"/>
  <c r="DX580" i="1"/>
  <c r="DX581" i="1"/>
  <c r="DX582" i="1"/>
  <c r="DX583" i="1"/>
  <c r="DX584" i="1"/>
  <c r="DX585" i="1"/>
  <c r="DX586" i="1"/>
  <c r="DX587" i="1"/>
  <c r="DX588" i="1"/>
  <c r="DX589" i="1"/>
  <c r="DX590" i="1"/>
  <c r="DX591" i="1"/>
  <c r="DX592" i="1"/>
  <c r="DX593" i="1"/>
  <c r="DX594" i="1"/>
  <c r="DX595" i="1"/>
  <c r="DX596" i="1"/>
  <c r="DX597" i="1"/>
  <c r="DX598" i="1"/>
  <c r="DX599" i="1"/>
  <c r="DX600" i="1"/>
  <c r="DX601" i="1"/>
  <c r="DX602" i="1"/>
  <c r="DX603" i="1"/>
  <c r="DX604" i="1"/>
  <c r="DX605" i="1"/>
  <c r="DX606" i="1"/>
  <c r="DX607" i="1"/>
  <c r="DX608" i="1"/>
  <c r="DX609" i="1"/>
  <c r="DX610" i="1"/>
  <c r="DX611" i="1"/>
  <c r="DX612" i="1"/>
  <c r="DX613" i="1"/>
  <c r="DX614" i="1"/>
  <c r="DX615" i="1"/>
  <c r="DX616" i="1"/>
  <c r="DX617" i="1"/>
  <c r="DX618" i="1"/>
  <c r="DX619" i="1"/>
  <c r="DX620" i="1"/>
  <c r="DX621" i="1"/>
  <c r="DX622" i="1"/>
  <c r="DX623" i="1"/>
  <c r="DX624" i="1"/>
  <c r="DX625" i="1"/>
  <c r="DX626" i="1"/>
  <c r="DX627" i="1"/>
  <c r="DX628" i="1"/>
  <c r="DX629" i="1"/>
  <c r="DX630" i="1"/>
  <c r="DX631" i="1"/>
  <c r="DX632" i="1"/>
  <c r="DX633" i="1"/>
  <c r="DX634" i="1"/>
  <c r="DX635" i="1"/>
  <c r="DX636" i="1"/>
  <c r="DX637" i="1"/>
  <c r="DX638" i="1"/>
  <c r="DX639" i="1"/>
  <c r="DX640" i="1"/>
  <c r="DX641" i="1"/>
  <c r="DX642" i="1"/>
  <c r="DX643" i="1"/>
  <c r="DX644" i="1"/>
  <c r="DX645" i="1"/>
  <c r="DX646" i="1"/>
  <c r="DX647" i="1"/>
  <c r="DX648" i="1"/>
  <c r="DX649" i="1"/>
  <c r="DX650" i="1"/>
  <c r="DX651" i="1"/>
  <c r="DX652" i="1"/>
  <c r="DX653" i="1"/>
  <c r="DX654" i="1"/>
  <c r="DX655" i="1"/>
  <c r="DX656" i="1"/>
  <c r="DX657" i="1"/>
  <c r="DX658" i="1"/>
  <c r="DX659" i="1"/>
  <c r="DX660" i="1"/>
  <c r="DX661" i="1"/>
  <c r="DX662" i="1"/>
  <c r="DX663" i="1"/>
  <c r="DX664" i="1"/>
  <c r="DX665" i="1"/>
  <c r="DX666" i="1"/>
  <c r="DX667" i="1"/>
  <c r="DX668" i="1"/>
  <c r="DX669" i="1"/>
  <c r="DX670" i="1"/>
  <c r="DX671" i="1"/>
  <c r="DX672" i="1"/>
  <c r="DX673" i="1"/>
  <c r="DX674" i="1"/>
  <c r="DX675" i="1"/>
  <c r="DX676" i="1"/>
  <c r="DX677" i="1"/>
  <c r="DX678" i="1"/>
  <c r="DX679" i="1"/>
  <c r="DX680" i="1"/>
  <c r="DX681" i="1"/>
  <c r="DX682" i="1"/>
  <c r="DX683" i="1"/>
  <c r="DX684" i="1"/>
  <c r="DX685" i="1"/>
  <c r="DX686" i="1"/>
  <c r="DX687" i="1"/>
  <c r="DX688" i="1"/>
  <c r="DX689" i="1"/>
  <c r="DX690" i="1"/>
  <c r="DX691" i="1"/>
  <c r="DX692" i="1"/>
  <c r="DX693" i="1"/>
  <c r="DX694" i="1"/>
  <c r="DX695" i="1"/>
  <c r="DX696" i="1"/>
  <c r="DX697" i="1"/>
  <c r="DX698" i="1"/>
  <c r="DX699" i="1"/>
  <c r="DX700" i="1"/>
  <c r="DX701" i="1"/>
  <c r="DX702" i="1"/>
  <c r="DX703" i="1"/>
  <c r="DX704" i="1"/>
  <c r="DX705" i="1"/>
  <c r="DX706" i="1"/>
  <c r="DX707" i="1"/>
  <c r="DX708" i="1"/>
  <c r="DX709" i="1"/>
  <c r="DX710" i="1"/>
  <c r="DX711" i="1"/>
  <c r="DX712" i="1"/>
  <c r="DX713" i="1"/>
  <c r="DX714" i="1"/>
  <c r="DX715" i="1"/>
  <c r="DX716" i="1"/>
  <c r="DX717" i="1"/>
  <c r="DX718" i="1"/>
  <c r="DX719" i="1"/>
  <c r="DX720" i="1"/>
  <c r="DX721" i="1"/>
  <c r="DX722" i="1"/>
  <c r="DX723" i="1"/>
  <c r="DX724" i="1"/>
  <c r="DX725" i="1"/>
  <c r="DX726" i="1"/>
  <c r="DX727" i="1"/>
  <c r="DX728" i="1"/>
  <c r="DX729" i="1"/>
  <c r="DX730" i="1"/>
  <c r="DX731" i="1"/>
  <c r="DX732" i="1"/>
  <c r="DX733" i="1"/>
  <c r="DX734" i="1"/>
  <c r="DX735" i="1"/>
  <c r="DX736" i="1"/>
  <c r="DX737" i="1"/>
  <c r="DX738" i="1"/>
  <c r="DX739" i="1"/>
  <c r="DX740" i="1"/>
  <c r="DX3" i="1"/>
  <c r="DX741" i="1"/>
  <c r="DX742" i="1"/>
  <c r="DX743" i="1"/>
  <c r="DX744" i="1"/>
  <c r="DX745" i="1"/>
  <c r="DX746" i="1"/>
  <c r="DX747" i="1"/>
  <c r="DX748" i="1"/>
  <c r="DX749" i="1"/>
  <c r="DX750" i="1"/>
  <c r="DX751" i="1"/>
  <c r="DX752" i="1"/>
  <c r="DX753" i="1"/>
  <c r="DX754" i="1"/>
  <c r="DX755" i="1"/>
  <c r="DX756" i="1"/>
  <c r="DX757" i="1"/>
  <c r="DX758" i="1"/>
  <c r="DX759" i="1"/>
  <c r="DX760" i="1"/>
  <c r="DX761" i="1"/>
  <c r="DX762" i="1"/>
  <c r="DX763" i="1"/>
  <c r="DX764" i="1"/>
  <c r="DX765" i="1"/>
  <c r="DX766" i="1"/>
  <c r="DX767" i="1"/>
  <c r="DX768" i="1"/>
  <c r="DX769" i="1"/>
  <c r="DX770" i="1"/>
  <c r="DX771" i="1"/>
  <c r="DX772" i="1"/>
  <c r="DX773" i="1"/>
  <c r="DX774" i="1"/>
  <c r="DX775" i="1"/>
  <c r="DX776" i="1"/>
  <c r="DX777" i="1"/>
  <c r="DX778" i="1"/>
  <c r="DX779" i="1"/>
  <c r="DX780" i="1"/>
  <c r="DX781" i="1"/>
  <c r="DX782" i="1"/>
  <c r="DX783" i="1"/>
  <c r="DX784" i="1"/>
  <c r="DX785" i="1"/>
  <c r="DX786" i="1"/>
  <c r="DX787" i="1"/>
  <c r="DX788" i="1"/>
  <c r="DX789" i="1"/>
  <c r="DX790" i="1"/>
  <c r="DX791" i="1"/>
  <c r="DX792" i="1"/>
  <c r="DX793" i="1"/>
  <c r="DX794" i="1"/>
  <c r="DX795" i="1"/>
  <c r="DX796" i="1"/>
  <c r="DX797" i="1"/>
  <c r="DX798" i="1"/>
  <c r="DX799" i="1"/>
  <c r="DX800" i="1"/>
  <c r="DX801" i="1"/>
  <c r="DX802" i="1"/>
  <c r="DX803" i="1"/>
  <c r="DX804" i="1"/>
  <c r="DX805" i="1"/>
  <c r="DX806" i="1"/>
  <c r="DX807" i="1"/>
  <c r="DX808" i="1"/>
  <c r="DX809" i="1"/>
  <c r="DX810" i="1"/>
  <c r="DX811" i="1"/>
  <c r="DX812" i="1"/>
  <c r="DX813" i="1"/>
  <c r="DX814" i="1"/>
  <c r="DX815" i="1"/>
  <c r="DX816" i="1"/>
  <c r="DX817" i="1"/>
  <c r="DX818" i="1"/>
  <c r="DX819" i="1"/>
  <c r="DX820" i="1"/>
  <c r="DX821" i="1"/>
  <c r="DX822" i="1"/>
  <c r="DX823" i="1"/>
  <c r="DX824" i="1"/>
  <c r="DX825" i="1"/>
  <c r="DX826" i="1"/>
  <c r="DX827" i="1"/>
  <c r="DX828" i="1"/>
  <c r="DX829" i="1"/>
  <c r="DX830" i="1"/>
  <c r="DX831" i="1"/>
  <c r="DX832" i="1"/>
  <c r="DX833" i="1"/>
  <c r="DX834" i="1"/>
  <c r="DX835" i="1"/>
  <c r="DX836" i="1"/>
  <c r="DX837" i="1"/>
  <c r="DX838" i="1"/>
  <c r="DX839" i="1"/>
  <c r="DX840" i="1"/>
  <c r="DX841" i="1"/>
  <c r="DX842" i="1"/>
  <c r="DX843" i="1"/>
  <c r="DX844" i="1"/>
  <c r="DX845" i="1"/>
  <c r="DX846" i="1"/>
  <c r="DX847" i="1"/>
  <c r="DX848" i="1"/>
  <c r="DX849" i="1"/>
  <c r="DX850" i="1"/>
  <c r="DX851" i="1"/>
  <c r="DX852" i="1"/>
  <c r="DX853" i="1"/>
  <c r="DX854" i="1"/>
  <c r="DX855" i="1"/>
  <c r="DX856" i="1"/>
  <c r="DX857" i="1"/>
  <c r="DX858" i="1"/>
  <c r="DX859" i="1"/>
  <c r="DX860" i="1"/>
  <c r="DX861" i="1"/>
  <c r="DX862" i="1"/>
  <c r="DX863" i="1"/>
  <c r="DX864" i="1"/>
  <c r="DX865" i="1"/>
  <c r="DX866" i="1"/>
  <c r="DX867" i="1"/>
  <c r="DX868" i="1"/>
  <c r="DX869" i="1"/>
  <c r="DX870" i="1"/>
  <c r="DX871" i="1"/>
  <c r="DX872" i="1"/>
  <c r="DX873" i="1"/>
  <c r="DX874" i="1"/>
  <c r="DX875" i="1"/>
  <c r="DX876" i="1"/>
  <c r="DX877" i="1"/>
  <c r="DX878" i="1"/>
  <c r="DX879" i="1"/>
  <c r="DX880" i="1"/>
  <c r="DX881" i="1"/>
  <c r="DX882" i="1"/>
  <c r="DX883" i="1"/>
  <c r="DX884" i="1"/>
  <c r="DX885" i="1"/>
  <c r="DX886" i="1"/>
  <c r="DX887" i="1"/>
  <c r="DX888" i="1"/>
  <c r="DX889" i="1"/>
  <c r="DX890" i="1"/>
  <c r="DX891" i="1"/>
  <c r="DX892" i="1"/>
  <c r="DX893" i="1"/>
  <c r="DX894" i="1"/>
  <c r="DX895" i="1"/>
  <c r="DX896" i="1"/>
  <c r="DX897" i="1"/>
  <c r="DX898" i="1"/>
  <c r="DX899" i="1"/>
  <c r="DX900" i="1"/>
  <c r="DX901" i="1"/>
  <c r="DX902" i="1"/>
  <c r="DX903" i="1"/>
  <c r="DX904" i="1"/>
  <c r="DX905" i="1"/>
  <c r="DX906" i="1"/>
  <c r="DX907" i="1"/>
  <c r="DX908" i="1"/>
  <c r="DX909" i="1"/>
  <c r="DX910" i="1"/>
  <c r="DX911" i="1"/>
  <c r="DX912" i="1"/>
  <c r="DX913" i="1"/>
  <c r="DX914" i="1"/>
  <c r="DX915" i="1"/>
  <c r="DX916" i="1"/>
  <c r="DX917" i="1"/>
  <c r="DX918" i="1"/>
  <c r="DX919" i="1"/>
  <c r="DX920" i="1"/>
  <c r="DX921" i="1"/>
  <c r="DX922" i="1"/>
  <c r="DX923" i="1"/>
  <c r="DX924" i="1"/>
  <c r="DX925" i="1"/>
  <c r="DX926" i="1"/>
  <c r="DX927" i="1"/>
  <c r="DX928" i="1"/>
  <c r="DX929" i="1"/>
  <c r="DX4" i="1"/>
  <c r="DX930" i="1"/>
  <c r="DX931" i="1"/>
  <c r="DX932" i="1"/>
  <c r="DX933" i="1"/>
  <c r="DX934" i="1"/>
  <c r="DX935" i="1"/>
  <c r="DX936" i="1"/>
  <c r="DX937" i="1"/>
  <c r="DX938" i="1"/>
  <c r="DX939" i="1"/>
  <c r="DX940" i="1"/>
  <c r="DX941" i="1"/>
  <c r="DX942" i="1"/>
  <c r="DX943" i="1"/>
  <c r="DX944" i="1"/>
  <c r="DX945" i="1"/>
  <c r="DX946" i="1"/>
  <c r="DX947" i="1"/>
  <c r="DX948" i="1"/>
  <c r="DX949" i="1"/>
  <c r="DX950" i="1"/>
  <c r="DX951" i="1"/>
  <c r="DX952" i="1"/>
  <c r="DX953" i="1"/>
  <c r="DX954" i="1"/>
  <c r="DX955" i="1"/>
  <c r="DX956" i="1"/>
  <c r="DX957" i="1"/>
  <c r="DX958" i="1"/>
  <c r="DX959" i="1"/>
  <c r="DX960" i="1"/>
  <c r="DX961" i="1"/>
  <c r="DX962" i="1"/>
  <c r="DX963" i="1"/>
  <c r="DX964" i="1"/>
  <c r="DX965" i="1"/>
  <c r="DX966" i="1"/>
  <c r="DX967" i="1"/>
  <c r="DX968" i="1"/>
  <c r="DX969" i="1"/>
  <c r="DX970" i="1"/>
  <c r="DX971" i="1"/>
  <c r="DX972" i="1"/>
  <c r="DX973" i="1"/>
  <c r="DX974" i="1"/>
  <c r="DX975" i="1"/>
  <c r="DX976" i="1"/>
  <c r="DX977" i="1"/>
  <c r="DX978" i="1"/>
  <c r="DX979" i="1"/>
  <c r="DX980" i="1"/>
  <c r="DX981" i="1"/>
  <c r="DX982" i="1"/>
  <c r="DX983" i="1"/>
  <c r="DX984" i="1"/>
  <c r="DX985" i="1"/>
  <c r="DX986" i="1"/>
  <c r="DX987" i="1"/>
  <c r="DX988" i="1"/>
  <c r="DX989" i="1"/>
  <c r="DX990" i="1"/>
  <c r="DX991" i="1"/>
  <c r="DX992" i="1"/>
  <c r="DX993" i="1"/>
  <c r="DX994" i="1"/>
  <c r="DX995" i="1"/>
  <c r="DX996" i="1"/>
  <c r="DX997" i="1"/>
  <c r="DX998" i="1"/>
  <c r="DX999" i="1"/>
  <c r="DX1000" i="1"/>
  <c r="DX1001" i="1"/>
  <c r="DX1002" i="1"/>
  <c r="DX1003" i="1"/>
  <c r="DX1004" i="1"/>
  <c r="DX1005" i="1"/>
  <c r="DX1006" i="1"/>
  <c r="DX1007" i="1"/>
  <c r="DX1008" i="1"/>
  <c r="DX1009" i="1"/>
  <c r="DX1010" i="1"/>
  <c r="DX1011" i="1"/>
  <c r="DX1012" i="1"/>
  <c r="DX1013" i="1"/>
  <c r="DX1014" i="1"/>
  <c r="DX1015" i="1"/>
  <c r="DX1016" i="1"/>
  <c r="DX1017" i="1"/>
  <c r="DX1018" i="1"/>
  <c r="DX1019" i="1"/>
  <c r="DX1020" i="1"/>
  <c r="DX1021" i="1"/>
  <c r="DX1022" i="1"/>
  <c r="DX1023" i="1"/>
  <c r="DX1024" i="1"/>
  <c r="DX1025" i="1"/>
  <c r="DX1026" i="1"/>
  <c r="DX1027" i="1"/>
  <c r="DX1028" i="1"/>
  <c r="DX1029" i="1"/>
  <c r="DX1030" i="1"/>
  <c r="DX1031" i="1"/>
  <c r="DX1032" i="1"/>
  <c r="DX1033" i="1"/>
  <c r="DX1034" i="1"/>
  <c r="DX1035" i="1"/>
  <c r="DX1036" i="1"/>
  <c r="DX1037" i="1"/>
  <c r="DX1038" i="1"/>
  <c r="DX1039" i="1"/>
  <c r="DX1040" i="1"/>
  <c r="DX1041" i="1"/>
  <c r="DX1042" i="1"/>
  <c r="DX1043" i="1"/>
  <c r="DX1044" i="1"/>
  <c r="DX1045" i="1"/>
  <c r="DX1046" i="1"/>
  <c r="DX1047" i="1"/>
  <c r="DX1048" i="1"/>
  <c r="DX1049" i="1"/>
  <c r="DX1050" i="1"/>
  <c r="DX1051" i="1"/>
  <c r="DX1052" i="1"/>
  <c r="DX1053" i="1"/>
  <c r="DX1054" i="1"/>
  <c r="DX1055" i="1"/>
  <c r="DX1056" i="1"/>
  <c r="DX1057" i="1"/>
  <c r="DX1058" i="1"/>
  <c r="DX1059" i="1"/>
  <c r="DX1060" i="1"/>
  <c r="DX1061" i="1"/>
  <c r="DX1062" i="1"/>
  <c r="DX1063" i="1"/>
  <c r="DX1064" i="1"/>
  <c r="DX1065" i="1"/>
  <c r="DX1066" i="1"/>
  <c r="DX1067" i="1"/>
  <c r="DX1068" i="1"/>
  <c r="DX1069" i="1"/>
  <c r="DX1070" i="1"/>
  <c r="DX1071" i="1"/>
  <c r="DX1072" i="1"/>
  <c r="DX1073" i="1"/>
  <c r="DX1074" i="1"/>
  <c r="DX1075" i="1"/>
  <c r="DX1076" i="1"/>
  <c r="DX1077" i="1"/>
  <c r="DX1078" i="1"/>
  <c r="DX1079" i="1"/>
  <c r="DX1080" i="1"/>
  <c r="DX1081" i="1"/>
  <c r="DX1082" i="1"/>
  <c r="DX1083" i="1"/>
  <c r="DX1084" i="1"/>
  <c r="DX1085" i="1"/>
  <c r="DX1086" i="1"/>
  <c r="DX1087" i="1"/>
  <c r="DX1088" i="1"/>
  <c r="DX1089" i="1"/>
  <c r="DX1090" i="1"/>
  <c r="DX1091" i="1"/>
  <c r="DX1092" i="1"/>
  <c r="DX1093" i="1"/>
  <c r="DX1094" i="1"/>
  <c r="DX1095" i="1"/>
  <c r="DX1096" i="1"/>
  <c r="DX1097" i="1"/>
  <c r="DX1098" i="1"/>
  <c r="DX1099" i="1"/>
  <c r="DX1100" i="1"/>
  <c r="DX1101" i="1"/>
  <c r="DX1102" i="1"/>
  <c r="DX1103" i="1"/>
  <c r="DX1104" i="1"/>
  <c r="DX1105" i="1"/>
  <c r="DX1106" i="1"/>
  <c r="DX1107" i="1"/>
  <c r="DX1108" i="1"/>
  <c r="DX1109" i="1"/>
  <c r="DX1110" i="1"/>
  <c r="DX1111" i="1"/>
  <c r="DX1112" i="1"/>
  <c r="DX1113" i="1"/>
  <c r="DX1114" i="1"/>
  <c r="DX1115" i="1"/>
  <c r="DX1116" i="1"/>
  <c r="DX1117" i="1"/>
  <c r="DX1118" i="1"/>
  <c r="DX1119" i="1"/>
  <c r="DX1120" i="1"/>
  <c r="DX1121" i="1"/>
  <c r="DX1122" i="1"/>
  <c r="DX1123" i="1"/>
  <c r="DX1124" i="1"/>
  <c r="DX1125" i="1"/>
  <c r="DX1126" i="1"/>
  <c r="DX1127" i="1"/>
  <c r="DX1128" i="1"/>
  <c r="DX1129" i="1"/>
  <c r="DX1130" i="1"/>
  <c r="DX1131" i="1"/>
  <c r="DX1132" i="1"/>
  <c r="DX1133" i="1"/>
  <c r="DX1134" i="1"/>
  <c r="DX1135" i="1"/>
  <c r="DX1136" i="1"/>
  <c r="DX1137" i="1"/>
  <c r="DX1138" i="1"/>
  <c r="DX1139" i="1"/>
  <c r="DX1140" i="1"/>
  <c r="DX1141" i="1"/>
  <c r="DX1142" i="1"/>
  <c r="DX1143" i="1"/>
  <c r="DX1144" i="1"/>
  <c r="DX1145" i="1"/>
  <c r="DX1146" i="1"/>
  <c r="DX1147" i="1"/>
  <c r="DX1148" i="1"/>
  <c r="DX1149" i="1"/>
  <c r="DX1150" i="1"/>
  <c r="DX1151" i="1"/>
  <c r="DX1152" i="1"/>
  <c r="DX1153" i="1"/>
  <c r="DX1154" i="1"/>
  <c r="DX1155" i="1"/>
  <c r="DX1156" i="1"/>
  <c r="DX1157" i="1"/>
  <c r="DX1158" i="1"/>
  <c r="DX1159" i="1"/>
  <c r="DX1160" i="1"/>
  <c r="DX1161" i="1"/>
  <c r="DX1162" i="1"/>
  <c r="DX1163" i="1"/>
  <c r="DX1164" i="1"/>
  <c r="DX1165" i="1"/>
  <c r="DX1166" i="1"/>
  <c r="DX1167" i="1"/>
  <c r="DX1168" i="1"/>
  <c r="DX1169" i="1"/>
  <c r="DX1170" i="1"/>
  <c r="DX1171" i="1"/>
  <c r="DX1172" i="1"/>
  <c r="DX1173" i="1"/>
  <c r="DX1174" i="1"/>
  <c r="DX1175" i="1"/>
  <c r="DX1176" i="1"/>
  <c r="DX1177" i="1"/>
  <c r="DX1178" i="1"/>
  <c r="DX1179" i="1"/>
  <c r="DX1180" i="1"/>
  <c r="DX1181" i="1"/>
  <c r="DX1182" i="1"/>
  <c r="DX1183" i="1"/>
  <c r="DX1184" i="1"/>
  <c r="DX1185" i="1"/>
  <c r="DX1186" i="1"/>
  <c r="DX1187" i="1"/>
  <c r="DX1188" i="1"/>
  <c r="DX1189" i="1"/>
  <c r="DX1190" i="1"/>
  <c r="DX1191" i="1"/>
  <c r="DX1192" i="1"/>
  <c r="DX1193" i="1"/>
  <c r="DX1194" i="1"/>
  <c r="DX1195" i="1"/>
  <c r="DX1196" i="1"/>
  <c r="DX1197" i="1"/>
  <c r="DX1198" i="1"/>
  <c r="DX1199" i="1"/>
  <c r="DX1200" i="1"/>
  <c r="DX1201" i="1"/>
  <c r="DX1202" i="1"/>
  <c r="DX1203" i="1"/>
  <c r="DX1204" i="1"/>
  <c r="DX1205" i="1"/>
  <c r="DX1206" i="1"/>
  <c r="DX1207" i="1"/>
  <c r="DX1208" i="1"/>
  <c r="DX1209" i="1"/>
  <c r="DX1210" i="1"/>
  <c r="DX1211" i="1"/>
  <c r="DX1212" i="1"/>
  <c r="DX1213" i="1"/>
  <c r="DX1214" i="1"/>
  <c r="DX1215" i="1"/>
  <c r="DX1216" i="1"/>
  <c r="DX1217" i="1"/>
  <c r="DX1218" i="1"/>
  <c r="DX1219" i="1"/>
  <c r="DX1220" i="1"/>
  <c r="DX1221" i="1"/>
  <c r="DX1222" i="1"/>
  <c r="DX1223" i="1"/>
  <c r="DX1224" i="1"/>
  <c r="DX1225" i="1"/>
  <c r="DX1226" i="1"/>
  <c r="DX1227" i="1"/>
  <c r="DX1228" i="1"/>
  <c r="DX1229" i="1"/>
  <c r="DX1230" i="1"/>
  <c r="DX1231" i="1"/>
  <c r="DX1232" i="1"/>
  <c r="DX1233" i="1"/>
  <c r="DX1234" i="1"/>
  <c r="DX1235" i="1"/>
  <c r="DX1236" i="1"/>
  <c r="DX1237" i="1"/>
  <c r="DX1238" i="1"/>
  <c r="DX1239" i="1"/>
  <c r="DX1240" i="1"/>
  <c r="DX1241" i="1"/>
  <c r="DX1242" i="1"/>
  <c r="DX1243" i="1"/>
  <c r="DX1244" i="1"/>
  <c r="DX1245" i="1"/>
  <c r="DX1246" i="1"/>
  <c r="DX1247" i="1"/>
  <c r="DX1248" i="1"/>
  <c r="DX1249" i="1"/>
  <c r="DX1250" i="1"/>
  <c r="DX1251" i="1"/>
  <c r="DX1252" i="1"/>
  <c r="DX1253" i="1"/>
  <c r="DX1254" i="1"/>
  <c r="DX1255" i="1"/>
  <c r="DX1256" i="1"/>
  <c r="DX1257" i="1"/>
  <c r="DX1258" i="1"/>
  <c r="DX1259" i="1"/>
  <c r="DX1260" i="1"/>
  <c r="DX1261" i="1"/>
  <c r="DX1262" i="1"/>
  <c r="DX1263" i="1"/>
  <c r="DX1264" i="1"/>
  <c r="DX1265" i="1"/>
  <c r="DX1266" i="1"/>
  <c r="DX1267" i="1"/>
  <c r="DX1268" i="1"/>
  <c r="DX1269" i="1"/>
  <c r="DX1270" i="1"/>
  <c r="DX1271" i="1"/>
  <c r="DX1272" i="1"/>
  <c r="DX1273" i="1"/>
  <c r="DX1274" i="1"/>
  <c r="DX1275" i="1"/>
  <c r="DX1276" i="1"/>
  <c r="DX1277" i="1"/>
  <c r="DX1278" i="1"/>
  <c r="DX1279" i="1"/>
  <c r="DX1280" i="1"/>
  <c r="DX1281" i="1"/>
  <c r="DX1282" i="1"/>
  <c r="DX1283" i="1"/>
  <c r="DX1284" i="1"/>
  <c r="DX1285" i="1"/>
  <c r="DX1286" i="1"/>
  <c r="DX1287" i="1"/>
  <c r="DX1288" i="1"/>
  <c r="DX1289" i="1"/>
  <c r="DX1290" i="1"/>
  <c r="DX1291" i="1"/>
  <c r="DX1292" i="1"/>
  <c r="DX1293" i="1"/>
  <c r="DX1294" i="1"/>
  <c r="DX1295" i="1"/>
  <c r="DX1296" i="1"/>
  <c r="DX1297" i="1"/>
  <c r="DX1298" i="1"/>
  <c r="DX1299" i="1"/>
  <c r="DX1300" i="1"/>
  <c r="DX1301" i="1"/>
  <c r="DX1302" i="1"/>
  <c r="DX1303" i="1"/>
  <c r="DX1304" i="1"/>
  <c r="DX1305" i="1"/>
  <c r="DX1306" i="1"/>
  <c r="DX1307" i="1"/>
  <c r="DX1308" i="1"/>
  <c r="DX1309" i="1"/>
  <c r="DX1310" i="1"/>
  <c r="DX1311" i="1"/>
  <c r="DX1312" i="1"/>
  <c r="DX1313" i="1"/>
  <c r="DX1314" i="1"/>
  <c r="DX1315" i="1"/>
  <c r="DX1316" i="1"/>
  <c r="DX1317" i="1"/>
  <c r="DX1318" i="1"/>
  <c r="DX1319" i="1"/>
  <c r="DX1320" i="1"/>
  <c r="DX1321" i="1"/>
  <c r="DX1322" i="1"/>
  <c r="DX1323" i="1"/>
  <c r="DX1324" i="1"/>
  <c r="DX1325" i="1"/>
  <c r="DX1326" i="1"/>
  <c r="DX1327" i="1"/>
  <c r="DX1328" i="1"/>
  <c r="DX1329" i="1"/>
  <c r="DX1330" i="1"/>
  <c r="DX1331" i="1"/>
  <c r="DX1332" i="1"/>
  <c r="DX1333" i="1"/>
  <c r="DX1334" i="1"/>
  <c r="DX1335" i="1"/>
  <c r="DX1336" i="1"/>
  <c r="DX1337" i="1"/>
  <c r="DX1338" i="1"/>
  <c r="DX1339" i="1"/>
  <c r="DX1340" i="1"/>
  <c r="DX1341" i="1"/>
  <c r="DX1342" i="1"/>
  <c r="DX1343" i="1"/>
  <c r="DX1344" i="1"/>
  <c r="DX1345" i="1"/>
  <c r="DX1346" i="1"/>
  <c r="DX1347" i="1"/>
  <c r="DX1348" i="1"/>
  <c r="DX1349" i="1"/>
  <c r="DX1350" i="1"/>
  <c r="DX1351" i="1"/>
  <c r="DX1352" i="1"/>
  <c r="DX1353" i="1"/>
  <c r="DX1354" i="1"/>
  <c r="DX1355" i="1"/>
  <c r="DX1356" i="1"/>
  <c r="DX1357" i="1"/>
  <c r="DX1358" i="1"/>
  <c r="DX1359" i="1"/>
  <c r="DX1360" i="1"/>
  <c r="DX1361" i="1"/>
  <c r="DX1362" i="1"/>
  <c r="DX1363" i="1"/>
  <c r="DX1364" i="1"/>
  <c r="DX1365" i="1"/>
  <c r="DX1366" i="1"/>
  <c r="DX1367" i="1"/>
  <c r="DX1368" i="1"/>
  <c r="DX1369" i="1"/>
  <c r="DX1370" i="1"/>
  <c r="DX1371" i="1"/>
  <c r="DX1372" i="1"/>
  <c r="DX1373" i="1"/>
  <c r="DX1374" i="1"/>
  <c r="DX1375" i="1"/>
  <c r="DX1376" i="1"/>
  <c r="DX1377" i="1"/>
  <c r="DX1378" i="1"/>
  <c r="DX1379" i="1"/>
  <c r="DX1380" i="1"/>
  <c r="DX1381" i="1"/>
  <c r="DX1382" i="1"/>
  <c r="DX1383" i="1"/>
  <c r="DX1384" i="1"/>
  <c r="DX1385" i="1"/>
  <c r="DX1386" i="1"/>
  <c r="DX1387" i="1"/>
  <c r="DX1388" i="1"/>
  <c r="DX1389" i="1"/>
  <c r="DX1390" i="1"/>
  <c r="DX1391" i="1"/>
  <c r="DX1392" i="1"/>
  <c r="DX1393" i="1"/>
  <c r="DX1394" i="1"/>
  <c r="DX1395" i="1"/>
  <c r="DX1396" i="1"/>
  <c r="DX1397" i="1"/>
  <c r="DX1398" i="1"/>
  <c r="DX1399" i="1"/>
  <c r="DX1400" i="1"/>
  <c r="DX1401" i="1"/>
  <c r="DX1402" i="1"/>
  <c r="DX1403" i="1"/>
  <c r="DX1404" i="1"/>
  <c r="DX1405" i="1"/>
  <c r="DX1406" i="1"/>
  <c r="DX1407" i="1"/>
  <c r="DX1408" i="1"/>
  <c r="DX1409" i="1"/>
  <c r="DX1410" i="1"/>
  <c r="DX1411" i="1"/>
  <c r="DX1412" i="1"/>
  <c r="DX1413" i="1"/>
  <c r="DX1414" i="1"/>
  <c r="DX1415" i="1"/>
  <c r="DX1416" i="1"/>
  <c r="DX1417" i="1"/>
  <c r="DX1418" i="1"/>
  <c r="DX1419" i="1"/>
  <c r="DX1420" i="1"/>
  <c r="DX1421" i="1"/>
  <c r="DX1422" i="1"/>
  <c r="DX1423" i="1"/>
  <c r="DX1424" i="1"/>
  <c r="DX1425" i="1"/>
  <c r="DX1426" i="1"/>
  <c r="DX1427" i="1"/>
  <c r="DX1428" i="1"/>
  <c r="DX1429" i="1"/>
  <c r="DX1430" i="1"/>
  <c r="DX1431" i="1"/>
  <c r="DX1432" i="1"/>
  <c r="DX1433" i="1"/>
  <c r="DX1434" i="1"/>
  <c r="DX1435" i="1"/>
  <c r="DX1436" i="1"/>
  <c r="DX1437" i="1"/>
  <c r="DX1438" i="1"/>
  <c r="DX1439" i="1"/>
  <c r="DX1440" i="1"/>
  <c r="DX1441" i="1"/>
  <c r="DX1442" i="1"/>
  <c r="DX1443" i="1"/>
  <c r="DX1444" i="1"/>
  <c r="DX1445" i="1"/>
  <c r="DX1446" i="1"/>
  <c r="DX1447" i="1"/>
  <c r="DX1448" i="1"/>
  <c r="DX1449" i="1"/>
  <c r="DX1450" i="1"/>
  <c r="DX1451" i="1"/>
  <c r="DX1452" i="1"/>
  <c r="DX1453" i="1"/>
  <c r="DX1454" i="1"/>
  <c r="DX1455" i="1"/>
  <c r="DX1456" i="1"/>
  <c r="DX1457" i="1"/>
  <c r="DX1458" i="1"/>
  <c r="DX1459" i="1"/>
  <c r="DX1460" i="1"/>
  <c r="DX1461" i="1"/>
  <c r="DX1462" i="1"/>
  <c r="DX1463" i="1"/>
  <c r="DX1464" i="1"/>
  <c r="DX1465" i="1"/>
  <c r="DX1466" i="1"/>
  <c r="DX1467" i="1"/>
  <c r="DX1468" i="1"/>
  <c r="DX1469" i="1"/>
  <c r="DX1470" i="1"/>
  <c r="DX1471" i="1"/>
  <c r="DX1472" i="1"/>
  <c r="DX1473" i="1"/>
  <c r="DX1474" i="1"/>
  <c r="DX1475" i="1"/>
  <c r="DX1476" i="1"/>
  <c r="DX1477" i="1"/>
  <c r="DX1478" i="1"/>
  <c r="DX1479" i="1"/>
  <c r="DX1480" i="1"/>
  <c r="DX1481" i="1"/>
  <c r="DX1482" i="1"/>
  <c r="DX1483" i="1"/>
  <c r="DX1484" i="1"/>
  <c r="DX1485" i="1"/>
  <c r="DX1486" i="1"/>
  <c r="DX1487" i="1"/>
  <c r="DX1488" i="1"/>
  <c r="DW5" i="1"/>
  <c r="DW6" i="1"/>
  <c r="DW7" i="1"/>
  <c r="DW8" i="1"/>
  <c r="DW9" i="1"/>
  <c r="DW10" i="1"/>
  <c r="DW11" i="1"/>
  <c r="DW12" i="1"/>
  <c r="DW13" i="1"/>
  <c r="DW14" i="1"/>
  <c r="DW15" i="1"/>
  <c r="DW16" i="1"/>
  <c r="DW17" i="1"/>
  <c r="DW18" i="1"/>
  <c r="DW19" i="1"/>
  <c r="DW20" i="1"/>
  <c r="DW21" i="1"/>
  <c r="DW22" i="1"/>
  <c r="DW23" i="1"/>
  <c r="DW24" i="1"/>
  <c r="DW25" i="1"/>
  <c r="DW26" i="1"/>
  <c r="DW27" i="1"/>
  <c r="DW28" i="1"/>
  <c r="DW29" i="1"/>
  <c r="DW30" i="1"/>
  <c r="DW31" i="1"/>
  <c r="DW32" i="1"/>
  <c r="DW33" i="1"/>
  <c r="DW34" i="1"/>
  <c r="DW35" i="1"/>
  <c r="DW36" i="1"/>
  <c r="DW37" i="1"/>
  <c r="DW38" i="1"/>
  <c r="DW39" i="1"/>
  <c r="DW40" i="1"/>
  <c r="DW41" i="1"/>
  <c r="DW42" i="1"/>
  <c r="DW43" i="1"/>
  <c r="DW44" i="1"/>
  <c r="DW45" i="1"/>
  <c r="DW46" i="1"/>
  <c r="DW47" i="1"/>
  <c r="DW48" i="1"/>
  <c r="DW49" i="1"/>
  <c r="DW50" i="1"/>
  <c r="DW51" i="1"/>
  <c r="DW52" i="1"/>
  <c r="DW53" i="1"/>
  <c r="DW54" i="1"/>
  <c r="DW55" i="1"/>
  <c r="DW56" i="1"/>
  <c r="DW57" i="1"/>
  <c r="DW58" i="1"/>
  <c r="DW59" i="1"/>
  <c r="DW60" i="1"/>
  <c r="DW61" i="1"/>
  <c r="DW62" i="1"/>
  <c r="DW63" i="1"/>
  <c r="DW64" i="1"/>
  <c r="DW65" i="1"/>
  <c r="DW66" i="1"/>
  <c r="DW67" i="1"/>
  <c r="DW68" i="1"/>
  <c r="DW69" i="1"/>
  <c r="DW70" i="1"/>
  <c r="DW71" i="1"/>
  <c r="DW72" i="1"/>
  <c r="DW73" i="1"/>
  <c r="DW74" i="1"/>
  <c r="DW75" i="1"/>
  <c r="DW76" i="1"/>
  <c r="DW77" i="1"/>
  <c r="DW78" i="1"/>
  <c r="DW79" i="1"/>
  <c r="DW80" i="1"/>
  <c r="DW81" i="1"/>
  <c r="DW82" i="1"/>
  <c r="DW83" i="1"/>
  <c r="DW84" i="1"/>
  <c r="DW85" i="1"/>
  <c r="DW86" i="1"/>
  <c r="DW87" i="1"/>
  <c r="DW88" i="1"/>
  <c r="DW89" i="1"/>
  <c r="DW90" i="1"/>
  <c r="DW91" i="1"/>
  <c r="DW92" i="1"/>
  <c r="DW93" i="1"/>
  <c r="DW94" i="1"/>
  <c r="DW95" i="1"/>
  <c r="DW96" i="1"/>
  <c r="DW97" i="1"/>
  <c r="DW98" i="1"/>
  <c r="DW99" i="1"/>
  <c r="DW100" i="1"/>
  <c r="DW101" i="1"/>
  <c r="DW102" i="1"/>
  <c r="DW103" i="1"/>
  <c r="DW104" i="1"/>
  <c r="DW105" i="1"/>
  <c r="DW106" i="1"/>
  <c r="DW107" i="1"/>
  <c r="DW108" i="1"/>
  <c r="DW109" i="1"/>
  <c r="DW110" i="1"/>
  <c r="DW132" i="1"/>
  <c r="DW177" i="1"/>
  <c r="DW178" i="1"/>
  <c r="DW179" i="1"/>
  <c r="DW148" i="1"/>
  <c r="DW180" i="1"/>
  <c r="DW181" i="1"/>
  <c r="DW182" i="1"/>
  <c r="DW173" i="1"/>
  <c r="DW183" i="1"/>
  <c r="DW134" i="1"/>
  <c r="DW151" i="1"/>
  <c r="DW184" i="1"/>
  <c r="DW185" i="1"/>
  <c r="DW186" i="1"/>
  <c r="DW187" i="1"/>
  <c r="DW188" i="1"/>
  <c r="DW189" i="1"/>
  <c r="DW142" i="1"/>
  <c r="DW190" i="1"/>
  <c r="DW191" i="1"/>
  <c r="DW192" i="1"/>
  <c r="DW193" i="1"/>
  <c r="DW169" i="1"/>
  <c r="DW194" i="1"/>
  <c r="DW165" i="1"/>
  <c r="DW119" i="1"/>
  <c r="DW195" i="1"/>
  <c r="DW160" i="1"/>
  <c r="DW135" i="1"/>
  <c r="DW196" i="1"/>
  <c r="DW197" i="1"/>
  <c r="DW198" i="1"/>
  <c r="DW117" i="1"/>
  <c r="DW145" i="1"/>
  <c r="DW137" i="1"/>
  <c r="DW199" i="1"/>
  <c r="DW163" i="1"/>
  <c r="DW200" i="1"/>
  <c r="DW201" i="1"/>
  <c r="DW202" i="1"/>
  <c r="DW203" i="1"/>
  <c r="DW204" i="1"/>
  <c r="DW125" i="1"/>
  <c r="DW205" i="1"/>
  <c r="DW153" i="1"/>
  <c r="DW206" i="1"/>
  <c r="DW207" i="1"/>
  <c r="DW208" i="1"/>
  <c r="DW209" i="1"/>
  <c r="DW210" i="1"/>
  <c r="DW141" i="1"/>
  <c r="DW112" i="1"/>
  <c r="DW211" i="1"/>
  <c r="DW175" i="1"/>
  <c r="DW212" i="1"/>
  <c r="DW2" i="1"/>
  <c r="DW213" i="1"/>
  <c r="DW166" i="1"/>
  <c r="DW118" i="1"/>
  <c r="DW140" i="1"/>
  <c r="DW143" i="1"/>
  <c r="DW144" i="1"/>
  <c r="DW149" i="1"/>
  <c r="DW139" i="1"/>
  <c r="DW214" i="1"/>
  <c r="DW215" i="1"/>
  <c r="DW216" i="1"/>
  <c r="DW120" i="1"/>
  <c r="DW217" i="1"/>
  <c r="DW218" i="1"/>
  <c r="DW121" i="1"/>
  <c r="DW219" i="1"/>
  <c r="DW130" i="1"/>
  <c r="DW138" i="1"/>
  <c r="DW167" i="1"/>
  <c r="DW220" i="1"/>
  <c r="DW221" i="1"/>
  <c r="DW222" i="1"/>
  <c r="DW223" i="1"/>
  <c r="DW116" i="1"/>
  <c r="DW224" i="1"/>
  <c r="DW131" i="1"/>
  <c r="DW225" i="1"/>
  <c r="DW114" i="1"/>
  <c r="DW226" i="1"/>
  <c r="DW227" i="1"/>
  <c r="DW162" i="1"/>
  <c r="DW228" i="1"/>
  <c r="DW229" i="1"/>
  <c r="DW230" i="1"/>
  <c r="DW231" i="1"/>
  <c r="DW232" i="1"/>
  <c r="DW233" i="1"/>
  <c r="DW234" i="1"/>
  <c r="DW235" i="1"/>
  <c r="DW236" i="1"/>
  <c r="DW237" i="1"/>
  <c r="DW238" i="1"/>
  <c r="DW115" i="1"/>
  <c r="DW239" i="1"/>
  <c r="DW152" i="1"/>
  <c r="DW240" i="1"/>
  <c r="DW241" i="1"/>
  <c r="DW242" i="1"/>
  <c r="DW243" i="1"/>
  <c r="DW128" i="1"/>
  <c r="DW164" i="1"/>
  <c r="DW170" i="1"/>
  <c r="DW129" i="1"/>
  <c r="DW171" i="1"/>
  <c r="DW244" i="1"/>
  <c r="DW161" i="1"/>
  <c r="DW245" i="1"/>
  <c r="DW246" i="1"/>
  <c r="DW155" i="1"/>
  <c r="DW247" i="1"/>
  <c r="DW248" i="1"/>
  <c r="DW249" i="1"/>
  <c r="DW250" i="1"/>
  <c r="DW251" i="1"/>
  <c r="DW252" i="1"/>
  <c r="DW253" i="1"/>
  <c r="DW254" i="1"/>
  <c r="DW255" i="1"/>
  <c r="DW256" i="1"/>
  <c r="DW257" i="1"/>
  <c r="DW258" i="1"/>
  <c r="DW259" i="1"/>
  <c r="DW260" i="1"/>
  <c r="DW261" i="1"/>
  <c r="DW262" i="1"/>
  <c r="DW263" i="1"/>
  <c r="DW264" i="1"/>
  <c r="DW265" i="1"/>
  <c r="DW266" i="1"/>
  <c r="DW267" i="1"/>
  <c r="DW176" i="1"/>
  <c r="DW133" i="1"/>
  <c r="DW156" i="1"/>
  <c r="DW268" i="1"/>
  <c r="DW124" i="1"/>
  <c r="DW122" i="1"/>
  <c r="DW127" i="1"/>
  <c r="DW154" i="1"/>
  <c r="DW269" i="1"/>
  <c r="DW270" i="1"/>
  <c r="DW271" i="1"/>
  <c r="DW272" i="1"/>
  <c r="DW126" i="1"/>
  <c r="DW146" i="1"/>
  <c r="DW172" i="1"/>
  <c r="DW273" i="1"/>
  <c r="DW274" i="1"/>
  <c r="DW123" i="1"/>
  <c r="DW275" i="1"/>
  <c r="DW136" i="1"/>
  <c r="DW276" i="1"/>
  <c r="DW147" i="1"/>
  <c r="DW157" i="1"/>
  <c r="DW158" i="1"/>
  <c r="DW277" i="1"/>
  <c r="DW278" i="1"/>
  <c r="DW113" i="1"/>
  <c r="DW168" i="1"/>
  <c r="DW279" i="1"/>
  <c r="DW280" i="1"/>
  <c r="DW281" i="1"/>
  <c r="DW282" i="1"/>
  <c r="DW283" i="1"/>
  <c r="DW284" i="1"/>
  <c r="DW285" i="1"/>
  <c r="DW286" i="1"/>
  <c r="DW174" i="1"/>
  <c r="DW111" i="1"/>
  <c r="DW159" i="1"/>
  <c r="DW287" i="1"/>
  <c r="DW150" i="1"/>
  <c r="DW288" i="1"/>
  <c r="DW289" i="1"/>
  <c r="DW290" i="1"/>
  <c r="DW291" i="1"/>
  <c r="DW292" i="1"/>
  <c r="DW293" i="1"/>
  <c r="DW294" i="1"/>
  <c r="DW295" i="1"/>
  <c r="DW296" i="1"/>
  <c r="DW297" i="1"/>
  <c r="DW298" i="1"/>
  <c r="DW299" i="1"/>
  <c r="DW300" i="1"/>
  <c r="DW301" i="1"/>
  <c r="DW302" i="1"/>
  <c r="DW303" i="1"/>
  <c r="DW304" i="1"/>
  <c r="DW305" i="1"/>
  <c r="DW306" i="1"/>
  <c r="DW307" i="1"/>
  <c r="DW308" i="1"/>
  <c r="DW309" i="1"/>
  <c r="DW310" i="1"/>
  <c r="DW311" i="1"/>
  <c r="DW312" i="1"/>
  <c r="DW313" i="1"/>
  <c r="DW314" i="1"/>
  <c r="DW315" i="1"/>
  <c r="DW316" i="1"/>
  <c r="DW317" i="1"/>
  <c r="DW318" i="1"/>
  <c r="DW319" i="1"/>
  <c r="DW320" i="1"/>
  <c r="DW321" i="1"/>
  <c r="DW322" i="1"/>
  <c r="DW323" i="1"/>
  <c r="DW324" i="1"/>
  <c r="DW325" i="1"/>
  <c r="DW326" i="1"/>
  <c r="DW327" i="1"/>
  <c r="DW328" i="1"/>
  <c r="DW329" i="1"/>
  <c r="DW330" i="1"/>
  <c r="DW331" i="1"/>
  <c r="DW332" i="1"/>
  <c r="DW333" i="1"/>
  <c r="DW334" i="1"/>
  <c r="DW335" i="1"/>
  <c r="DW336" i="1"/>
  <c r="DW337" i="1"/>
  <c r="DW338" i="1"/>
  <c r="DW339" i="1"/>
  <c r="DW340" i="1"/>
  <c r="DW341" i="1"/>
  <c r="DW342" i="1"/>
  <c r="DW343" i="1"/>
  <c r="DW344" i="1"/>
  <c r="DW345" i="1"/>
  <c r="DW346" i="1"/>
  <c r="DW347" i="1"/>
  <c r="DW348" i="1"/>
  <c r="DW349" i="1"/>
  <c r="DW350" i="1"/>
  <c r="DW351" i="1"/>
  <c r="DW352" i="1"/>
  <c r="DW353" i="1"/>
  <c r="DW354" i="1"/>
  <c r="DW355" i="1"/>
  <c r="DW356" i="1"/>
  <c r="DW357" i="1"/>
  <c r="DW358" i="1"/>
  <c r="DW359" i="1"/>
  <c r="DW360" i="1"/>
  <c r="DW361" i="1"/>
  <c r="DW362" i="1"/>
  <c r="DW363" i="1"/>
  <c r="DW364" i="1"/>
  <c r="DW365" i="1"/>
  <c r="DW366" i="1"/>
  <c r="DW367" i="1"/>
  <c r="DW368" i="1"/>
  <c r="DW369" i="1"/>
  <c r="DW370" i="1"/>
  <c r="DW371" i="1"/>
  <c r="DW372" i="1"/>
  <c r="DW373" i="1"/>
  <c r="DW374" i="1"/>
  <c r="DW375" i="1"/>
  <c r="DW376" i="1"/>
  <c r="DW377" i="1"/>
  <c r="DW378" i="1"/>
  <c r="DW379" i="1"/>
  <c r="DW380" i="1"/>
  <c r="DW381" i="1"/>
  <c r="DW382" i="1"/>
  <c r="DW383" i="1"/>
  <c r="DW384" i="1"/>
  <c r="DW385" i="1"/>
  <c r="DW386" i="1"/>
  <c r="DW387" i="1"/>
  <c r="DW388" i="1"/>
  <c r="DW389" i="1"/>
  <c r="DW390" i="1"/>
  <c r="DW391" i="1"/>
  <c r="DW392" i="1"/>
  <c r="DW393" i="1"/>
  <c r="DW394" i="1"/>
  <c r="DW395" i="1"/>
  <c r="DW396" i="1"/>
  <c r="DW397" i="1"/>
  <c r="DW398" i="1"/>
  <c r="DW399" i="1"/>
  <c r="DW400" i="1"/>
  <c r="DW401" i="1"/>
  <c r="DW402" i="1"/>
  <c r="DW403" i="1"/>
  <c r="DW404" i="1"/>
  <c r="DW405" i="1"/>
  <c r="DW406" i="1"/>
  <c r="DW407" i="1"/>
  <c r="DW408" i="1"/>
  <c r="DW409" i="1"/>
  <c r="DW410" i="1"/>
  <c r="DW411" i="1"/>
  <c r="DW412" i="1"/>
  <c r="DW413" i="1"/>
  <c r="DW414" i="1"/>
  <c r="DW415" i="1"/>
  <c r="DW416" i="1"/>
  <c r="DW417" i="1"/>
  <c r="DW418" i="1"/>
  <c r="DW419" i="1"/>
  <c r="DW420" i="1"/>
  <c r="DW421" i="1"/>
  <c r="DW422" i="1"/>
  <c r="DW423" i="1"/>
  <c r="DW424" i="1"/>
  <c r="DW425" i="1"/>
  <c r="DW426" i="1"/>
  <c r="DW427" i="1"/>
  <c r="DW428" i="1"/>
  <c r="DW429" i="1"/>
  <c r="DW430" i="1"/>
  <c r="DW431" i="1"/>
  <c r="DW432" i="1"/>
  <c r="DW433" i="1"/>
  <c r="DW434" i="1"/>
  <c r="DW435" i="1"/>
  <c r="DW436" i="1"/>
  <c r="DW437" i="1"/>
  <c r="DW438" i="1"/>
  <c r="DW439" i="1"/>
  <c r="DW440" i="1"/>
  <c r="DW441" i="1"/>
  <c r="DW442" i="1"/>
  <c r="DW443" i="1"/>
  <c r="DW444" i="1"/>
  <c r="DW445" i="1"/>
  <c r="DW446" i="1"/>
  <c r="DW447" i="1"/>
  <c r="DW448" i="1"/>
  <c r="DW449" i="1"/>
  <c r="DW450" i="1"/>
  <c r="DW451" i="1"/>
  <c r="DW452" i="1"/>
  <c r="DW453" i="1"/>
  <c r="DW454" i="1"/>
  <c r="DW455" i="1"/>
  <c r="DW456" i="1"/>
  <c r="DW457" i="1"/>
  <c r="DW458" i="1"/>
  <c r="DW459" i="1"/>
  <c r="DW460" i="1"/>
  <c r="DW461" i="1"/>
  <c r="DW462" i="1"/>
  <c r="DW463" i="1"/>
  <c r="DW464" i="1"/>
  <c r="DW465" i="1"/>
  <c r="DW466" i="1"/>
  <c r="DW467" i="1"/>
  <c r="DW468" i="1"/>
  <c r="DW469" i="1"/>
  <c r="DW470" i="1"/>
  <c r="DW471" i="1"/>
  <c r="DW472" i="1"/>
  <c r="DW473" i="1"/>
  <c r="DW474" i="1"/>
  <c r="DW475" i="1"/>
  <c r="DW476" i="1"/>
  <c r="DW477" i="1"/>
  <c r="DW478" i="1"/>
  <c r="DW479" i="1"/>
  <c r="DW480" i="1"/>
  <c r="DW481" i="1"/>
  <c r="DW482" i="1"/>
  <c r="DW483" i="1"/>
  <c r="DW484" i="1"/>
  <c r="DW485" i="1"/>
  <c r="DW486" i="1"/>
  <c r="DW487" i="1"/>
  <c r="DW488" i="1"/>
  <c r="DW489" i="1"/>
  <c r="DW490" i="1"/>
  <c r="DW491" i="1"/>
  <c r="DW492" i="1"/>
  <c r="DW493" i="1"/>
  <c r="DW494" i="1"/>
  <c r="DW495" i="1"/>
  <c r="DW496" i="1"/>
  <c r="DW497" i="1"/>
  <c r="DW498" i="1"/>
  <c r="DW499" i="1"/>
  <c r="DW500" i="1"/>
  <c r="DW501" i="1"/>
  <c r="DW502" i="1"/>
  <c r="DW503" i="1"/>
  <c r="DW504" i="1"/>
  <c r="DW505" i="1"/>
  <c r="DW506" i="1"/>
  <c r="DW507" i="1"/>
  <c r="DW508" i="1"/>
  <c r="DW509" i="1"/>
  <c r="DW510" i="1"/>
  <c r="DW511" i="1"/>
  <c r="DW512" i="1"/>
  <c r="DW513" i="1"/>
  <c r="DW514" i="1"/>
  <c r="DW515" i="1"/>
  <c r="DW516" i="1"/>
  <c r="DW517" i="1"/>
  <c r="DW518" i="1"/>
  <c r="DW519" i="1"/>
  <c r="DW520" i="1"/>
  <c r="DW521" i="1"/>
  <c r="DW522" i="1"/>
  <c r="DW523" i="1"/>
  <c r="DW524" i="1"/>
  <c r="DW525" i="1"/>
  <c r="DW526" i="1"/>
  <c r="DW527" i="1"/>
  <c r="DW528" i="1"/>
  <c r="DW529" i="1"/>
  <c r="DW530" i="1"/>
  <c r="DW531" i="1"/>
  <c r="DW532" i="1"/>
  <c r="DW533" i="1"/>
  <c r="DW534" i="1"/>
  <c r="DW535" i="1"/>
  <c r="DW536" i="1"/>
  <c r="DW537" i="1"/>
  <c r="DW538" i="1"/>
  <c r="DW539" i="1"/>
  <c r="DW540" i="1"/>
  <c r="DW541" i="1"/>
  <c r="DW542" i="1"/>
  <c r="DW543" i="1"/>
  <c r="DW544" i="1"/>
  <c r="DW545" i="1"/>
  <c r="DW546" i="1"/>
  <c r="DW547" i="1"/>
  <c r="DW548" i="1"/>
  <c r="DW549" i="1"/>
  <c r="DW550" i="1"/>
  <c r="DW551" i="1"/>
  <c r="DW552" i="1"/>
  <c r="DW553" i="1"/>
  <c r="DW554" i="1"/>
  <c r="DW555" i="1"/>
  <c r="DW556" i="1"/>
  <c r="DW557" i="1"/>
  <c r="DW558" i="1"/>
  <c r="DW559" i="1"/>
  <c r="DW560" i="1"/>
  <c r="DW561" i="1"/>
  <c r="DW562" i="1"/>
  <c r="DW563" i="1"/>
  <c r="DW564" i="1"/>
  <c r="DW565" i="1"/>
  <c r="DW566" i="1"/>
  <c r="DW567" i="1"/>
  <c r="DW568" i="1"/>
  <c r="DW569" i="1"/>
  <c r="DW570" i="1"/>
  <c r="DW571" i="1"/>
  <c r="DW572" i="1"/>
  <c r="DW573" i="1"/>
  <c r="DW574" i="1"/>
  <c r="DW575" i="1"/>
  <c r="DW576" i="1"/>
  <c r="DW577" i="1"/>
  <c r="DW578" i="1"/>
  <c r="DW579" i="1"/>
  <c r="DW580" i="1"/>
  <c r="DW581" i="1"/>
  <c r="DW582" i="1"/>
  <c r="DW583" i="1"/>
  <c r="DW584" i="1"/>
  <c r="DW585" i="1"/>
  <c r="DW586" i="1"/>
  <c r="DW587" i="1"/>
  <c r="DW588" i="1"/>
  <c r="DW589" i="1"/>
  <c r="DW590" i="1"/>
  <c r="DW591" i="1"/>
  <c r="DW592" i="1"/>
  <c r="DW593" i="1"/>
  <c r="DW594" i="1"/>
  <c r="DW595" i="1"/>
  <c r="DW596" i="1"/>
  <c r="DW597" i="1"/>
  <c r="DW598" i="1"/>
  <c r="DW599" i="1"/>
  <c r="DW600" i="1"/>
  <c r="DW601" i="1"/>
  <c r="DW602" i="1"/>
  <c r="DW603" i="1"/>
  <c r="DW604" i="1"/>
  <c r="DW605" i="1"/>
  <c r="DW606" i="1"/>
  <c r="DW607" i="1"/>
  <c r="DW608" i="1"/>
  <c r="DW609" i="1"/>
  <c r="DW610" i="1"/>
  <c r="DW611" i="1"/>
  <c r="DW612" i="1"/>
  <c r="DW613" i="1"/>
  <c r="DW614" i="1"/>
  <c r="DW615" i="1"/>
  <c r="DW616" i="1"/>
  <c r="DW617" i="1"/>
  <c r="DW618" i="1"/>
  <c r="DW619" i="1"/>
  <c r="DW620" i="1"/>
  <c r="DW621" i="1"/>
  <c r="DW622" i="1"/>
  <c r="DW623" i="1"/>
  <c r="DW624" i="1"/>
  <c r="DW625" i="1"/>
  <c r="DW626" i="1"/>
  <c r="DW627" i="1"/>
  <c r="DW628" i="1"/>
  <c r="DW629" i="1"/>
  <c r="DW630" i="1"/>
  <c r="DW631" i="1"/>
  <c r="DW632" i="1"/>
  <c r="DW633" i="1"/>
  <c r="DW634" i="1"/>
  <c r="DW635" i="1"/>
  <c r="DW636" i="1"/>
  <c r="DW637" i="1"/>
  <c r="DW638" i="1"/>
  <c r="DW639" i="1"/>
  <c r="DW640" i="1"/>
  <c r="DW641" i="1"/>
  <c r="DW642" i="1"/>
  <c r="DW643" i="1"/>
  <c r="DW644" i="1"/>
  <c r="DW645" i="1"/>
  <c r="DW646" i="1"/>
  <c r="DW647" i="1"/>
  <c r="DW648" i="1"/>
  <c r="DW649" i="1"/>
  <c r="DW650" i="1"/>
  <c r="DW651" i="1"/>
  <c r="DW652" i="1"/>
  <c r="DW653" i="1"/>
  <c r="DW654" i="1"/>
  <c r="DW655" i="1"/>
  <c r="DW656" i="1"/>
  <c r="DW657" i="1"/>
  <c r="DW658" i="1"/>
  <c r="DW659" i="1"/>
  <c r="DW660" i="1"/>
  <c r="DW661" i="1"/>
  <c r="DW662" i="1"/>
  <c r="DW663" i="1"/>
  <c r="DW664" i="1"/>
  <c r="DW665" i="1"/>
  <c r="DW666" i="1"/>
  <c r="DW667" i="1"/>
  <c r="DW668" i="1"/>
  <c r="DW669" i="1"/>
  <c r="DW670" i="1"/>
  <c r="DW671" i="1"/>
  <c r="DW672" i="1"/>
  <c r="DW673" i="1"/>
  <c r="DW674" i="1"/>
  <c r="DW675" i="1"/>
  <c r="DW676" i="1"/>
  <c r="DW677" i="1"/>
  <c r="DW678" i="1"/>
  <c r="DW679" i="1"/>
  <c r="DW680" i="1"/>
  <c r="DW681" i="1"/>
  <c r="DW682" i="1"/>
  <c r="DW683" i="1"/>
  <c r="DW684" i="1"/>
  <c r="DW685" i="1"/>
  <c r="DW686" i="1"/>
  <c r="DW687" i="1"/>
  <c r="DW688" i="1"/>
  <c r="DW689" i="1"/>
  <c r="DW690" i="1"/>
  <c r="DW691" i="1"/>
  <c r="DW692" i="1"/>
  <c r="DW693" i="1"/>
  <c r="DW694" i="1"/>
  <c r="DW695" i="1"/>
  <c r="DW696" i="1"/>
  <c r="DW697" i="1"/>
  <c r="DW698" i="1"/>
  <c r="DW699" i="1"/>
  <c r="DW700" i="1"/>
  <c r="DW701" i="1"/>
  <c r="DW702" i="1"/>
  <c r="DW703" i="1"/>
  <c r="DW704" i="1"/>
  <c r="DW705" i="1"/>
  <c r="DW706" i="1"/>
  <c r="DW707" i="1"/>
  <c r="DW708" i="1"/>
  <c r="DW709" i="1"/>
  <c r="DW710" i="1"/>
  <c r="DW711" i="1"/>
  <c r="DW712" i="1"/>
  <c r="DW713" i="1"/>
  <c r="DW714" i="1"/>
  <c r="DW715" i="1"/>
  <c r="DW716" i="1"/>
  <c r="DW717" i="1"/>
  <c r="DW718" i="1"/>
  <c r="DW719" i="1"/>
  <c r="DW720" i="1"/>
  <c r="DW721" i="1"/>
  <c r="DW722" i="1"/>
  <c r="DW723" i="1"/>
  <c r="DW724" i="1"/>
  <c r="DW725" i="1"/>
  <c r="DW726" i="1"/>
  <c r="DW727" i="1"/>
  <c r="DW728" i="1"/>
  <c r="DW729" i="1"/>
  <c r="DW730" i="1"/>
  <c r="DW731" i="1"/>
  <c r="DW732" i="1"/>
  <c r="DW733" i="1"/>
  <c r="DW734" i="1"/>
  <c r="DW735" i="1"/>
  <c r="DW736" i="1"/>
  <c r="DW737" i="1"/>
  <c r="DW738" i="1"/>
  <c r="DW739" i="1"/>
  <c r="DW740" i="1"/>
  <c r="DW3" i="1"/>
  <c r="DW741" i="1"/>
  <c r="DW742" i="1"/>
  <c r="DW743" i="1"/>
  <c r="DW744" i="1"/>
  <c r="DW745" i="1"/>
  <c r="DW746" i="1"/>
  <c r="DW747" i="1"/>
  <c r="DW748" i="1"/>
  <c r="DW749" i="1"/>
  <c r="DW750" i="1"/>
  <c r="DW751" i="1"/>
  <c r="DW752" i="1"/>
  <c r="DW753" i="1"/>
  <c r="DW754" i="1"/>
  <c r="DW755" i="1"/>
  <c r="DW756" i="1"/>
  <c r="DW757" i="1"/>
  <c r="DW758" i="1"/>
  <c r="DW759" i="1"/>
  <c r="DW760" i="1"/>
  <c r="DW761" i="1"/>
  <c r="DW762" i="1"/>
  <c r="DW763" i="1"/>
  <c r="DW764" i="1"/>
  <c r="DW765" i="1"/>
  <c r="DW766" i="1"/>
  <c r="DW767" i="1"/>
  <c r="DW768" i="1"/>
  <c r="DW769" i="1"/>
  <c r="DW770" i="1"/>
  <c r="DW771" i="1"/>
  <c r="DW772" i="1"/>
  <c r="DW773" i="1"/>
  <c r="DW774" i="1"/>
  <c r="DW775" i="1"/>
  <c r="DW776" i="1"/>
  <c r="DW777" i="1"/>
  <c r="DW778" i="1"/>
  <c r="DW779" i="1"/>
  <c r="DW780" i="1"/>
  <c r="DW781" i="1"/>
  <c r="DW782" i="1"/>
  <c r="DW783" i="1"/>
  <c r="DW784" i="1"/>
  <c r="DW785" i="1"/>
  <c r="DW786" i="1"/>
  <c r="DW787" i="1"/>
  <c r="DW788" i="1"/>
  <c r="DW789" i="1"/>
  <c r="DW790" i="1"/>
  <c r="DW791" i="1"/>
  <c r="DW792" i="1"/>
  <c r="DW793" i="1"/>
  <c r="DW794" i="1"/>
  <c r="DW795" i="1"/>
  <c r="DW796" i="1"/>
  <c r="DW797" i="1"/>
  <c r="DW798" i="1"/>
  <c r="DW799" i="1"/>
  <c r="DW800" i="1"/>
  <c r="DW801" i="1"/>
  <c r="DW802" i="1"/>
  <c r="DW803" i="1"/>
  <c r="DW804" i="1"/>
  <c r="DW805" i="1"/>
  <c r="DW806" i="1"/>
  <c r="DW807" i="1"/>
  <c r="DW808" i="1"/>
  <c r="DW809" i="1"/>
  <c r="DW810" i="1"/>
  <c r="DW811" i="1"/>
  <c r="DW812" i="1"/>
  <c r="DW813" i="1"/>
  <c r="DW814" i="1"/>
  <c r="DW815" i="1"/>
  <c r="DW816" i="1"/>
  <c r="DW817" i="1"/>
  <c r="DW818" i="1"/>
  <c r="DW819" i="1"/>
  <c r="DW820" i="1"/>
  <c r="DW821" i="1"/>
  <c r="DW822" i="1"/>
  <c r="DW823" i="1"/>
  <c r="DW824" i="1"/>
  <c r="DW825" i="1"/>
  <c r="DW826" i="1"/>
  <c r="DW827" i="1"/>
  <c r="DW828" i="1"/>
  <c r="DW829" i="1"/>
  <c r="DW830" i="1"/>
  <c r="DW831" i="1"/>
  <c r="DW832" i="1"/>
  <c r="DW833" i="1"/>
  <c r="DW834" i="1"/>
  <c r="DW835" i="1"/>
  <c r="DW836" i="1"/>
  <c r="DW837" i="1"/>
  <c r="DW838" i="1"/>
  <c r="DW839" i="1"/>
  <c r="DW840" i="1"/>
  <c r="DW841" i="1"/>
  <c r="DW842" i="1"/>
  <c r="DW843" i="1"/>
  <c r="DW844" i="1"/>
  <c r="DW845" i="1"/>
  <c r="DW846" i="1"/>
  <c r="DW847" i="1"/>
  <c r="DW848" i="1"/>
  <c r="DW849" i="1"/>
  <c r="DW850" i="1"/>
  <c r="DW851" i="1"/>
  <c r="DW852" i="1"/>
  <c r="DW853" i="1"/>
  <c r="DW854" i="1"/>
  <c r="DW855" i="1"/>
  <c r="DW856" i="1"/>
  <c r="DW857" i="1"/>
  <c r="DW858" i="1"/>
  <c r="DW859" i="1"/>
  <c r="DW860" i="1"/>
  <c r="DW861" i="1"/>
  <c r="DW862" i="1"/>
  <c r="DW863" i="1"/>
  <c r="DW864" i="1"/>
  <c r="DW865" i="1"/>
  <c r="DW866" i="1"/>
  <c r="DW867" i="1"/>
  <c r="DW868" i="1"/>
  <c r="DW869" i="1"/>
  <c r="DW870" i="1"/>
  <c r="DW871" i="1"/>
  <c r="DW872" i="1"/>
  <c r="DW873" i="1"/>
  <c r="DW874" i="1"/>
  <c r="DW875" i="1"/>
  <c r="DW876" i="1"/>
  <c r="DW877" i="1"/>
  <c r="DW878" i="1"/>
  <c r="DW879" i="1"/>
  <c r="DW880" i="1"/>
  <c r="DW881" i="1"/>
  <c r="DW882" i="1"/>
  <c r="DW883" i="1"/>
  <c r="DW884" i="1"/>
  <c r="DW885" i="1"/>
  <c r="DW886" i="1"/>
  <c r="DW887" i="1"/>
  <c r="DW888" i="1"/>
  <c r="DW889" i="1"/>
  <c r="DW890" i="1"/>
  <c r="DW891" i="1"/>
  <c r="DW892" i="1"/>
  <c r="DW893" i="1"/>
  <c r="DW894" i="1"/>
  <c r="DW895" i="1"/>
  <c r="DW896" i="1"/>
  <c r="DW897" i="1"/>
  <c r="DW898" i="1"/>
  <c r="DW899" i="1"/>
  <c r="DW900" i="1"/>
  <c r="DW901" i="1"/>
  <c r="DW902" i="1"/>
  <c r="DW903" i="1"/>
  <c r="DW904" i="1"/>
  <c r="DW905" i="1"/>
  <c r="DW906" i="1"/>
  <c r="DW907" i="1"/>
  <c r="DW908" i="1"/>
  <c r="DW909" i="1"/>
  <c r="DW910" i="1"/>
  <c r="DW911" i="1"/>
  <c r="DW912" i="1"/>
  <c r="DW913" i="1"/>
  <c r="DW914" i="1"/>
  <c r="DW915" i="1"/>
  <c r="DW916" i="1"/>
  <c r="DW917" i="1"/>
  <c r="DW918" i="1"/>
  <c r="DW919" i="1"/>
  <c r="DW920" i="1"/>
  <c r="DW921" i="1"/>
  <c r="DW922" i="1"/>
  <c r="DW923" i="1"/>
  <c r="DW924" i="1"/>
  <c r="DW925" i="1"/>
  <c r="DW926" i="1"/>
  <c r="DW927" i="1"/>
  <c r="DW928" i="1"/>
  <c r="DW929" i="1"/>
  <c r="DW4" i="1"/>
  <c r="DW930" i="1"/>
  <c r="DW931" i="1"/>
  <c r="DW932" i="1"/>
  <c r="DW933" i="1"/>
  <c r="DW934" i="1"/>
  <c r="DW935" i="1"/>
  <c r="DW936" i="1"/>
  <c r="DW937" i="1"/>
  <c r="DW938" i="1"/>
  <c r="DW939" i="1"/>
  <c r="DW940" i="1"/>
  <c r="DW941" i="1"/>
  <c r="DW942" i="1"/>
  <c r="DW943" i="1"/>
  <c r="DW944" i="1"/>
  <c r="DW945" i="1"/>
  <c r="DW946" i="1"/>
  <c r="DW947" i="1"/>
  <c r="DW948" i="1"/>
  <c r="DW949" i="1"/>
  <c r="DW950" i="1"/>
  <c r="DW951" i="1"/>
  <c r="DW952" i="1"/>
  <c r="DW953" i="1"/>
  <c r="DW954" i="1"/>
  <c r="DW955" i="1"/>
  <c r="DW956" i="1"/>
  <c r="DW957" i="1"/>
  <c r="DW958" i="1"/>
  <c r="DW959" i="1"/>
  <c r="DW960" i="1"/>
  <c r="DW961" i="1"/>
  <c r="DW962" i="1"/>
  <c r="DW963" i="1"/>
  <c r="DW964" i="1"/>
  <c r="DW965" i="1"/>
  <c r="DW966" i="1"/>
  <c r="DW967" i="1"/>
  <c r="DW968" i="1"/>
  <c r="DW969" i="1"/>
  <c r="DW970" i="1"/>
  <c r="DW971" i="1"/>
  <c r="DW972" i="1"/>
  <c r="DW973" i="1"/>
  <c r="DW974" i="1"/>
  <c r="DW975" i="1"/>
  <c r="DW976" i="1"/>
  <c r="DW977" i="1"/>
  <c r="DW978" i="1"/>
  <c r="DW979" i="1"/>
  <c r="DW980" i="1"/>
  <c r="DW981" i="1"/>
  <c r="DW982" i="1"/>
  <c r="DW983" i="1"/>
  <c r="DW984" i="1"/>
  <c r="DW985" i="1"/>
  <c r="DW986" i="1"/>
  <c r="DW987" i="1"/>
  <c r="DW988" i="1"/>
  <c r="DW989" i="1"/>
  <c r="DW990" i="1"/>
  <c r="DW991" i="1"/>
  <c r="DW992" i="1"/>
  <c r="DW993" i="1"/>
  <c r="DW994" i="1"/>
  <c r="DW995" i="1"/>
  <c r="DW996" i="1"/>
  <c r="DW997" i="1"/>
  <c r="DW998" i="1"/>
  <c r="DW999" i="1"/>
  <c r="DW1000" i="1"/>
  <c r="DW1001" i="1"/>
  <c r="DW1002" i="1"/>
  <c r="DW1003" i="1"/>
  <c r="DW1004" i="1"/>
  <c r="DW1005" i="1"/>
  <c r="DW1006" i="1"/>
  <c r="DW1007" i="1"/>
  <c r="DW1008" i="1"/>
  <c r="DW1009" i="1"/>
  <c r="DW1010" i="1"/>
  <c r="DW1011" i="1"/>
  <c r="DW1012" i="1"/>
  <c r="DW1013" i="1"/>
  <c r="DW1014" i="1"/>
  <c r="DW1015" i="1"/>
  <c r="DW1016" i="1"/>
  <c r="DW1017" i="1"/>
  <c r="DW1018" i="1"/>
  <c r="DW1019" i="1"/>
  <c r="DW1020" i="1"/>
  <c r="DW1021" i="1"/>
  <c r="DW1022" i="1"/>
  <c r="DW1023" i="1"/>
  <c r="DW1024" i="1"/>
  <c r="DW1025" i="1"/>
  <c r="DW1026" i="1"/>
  <c r="DW1027" i="1"/>
  <c r="DW1028" i="1"/>
  <c r="DW1029" i="1"/>
  <c r="DW1030" i="1"/>
  <c r="DW1031" i="1"/>
  <c r="DW1032" i="1"/>
  <c r="DW1033" i="1"/>
  <c r="DW1034" i="1"/>
  <c r="DW1035" i="1"/>
  <c r="DW1036" i="1"/>
  <c r="DW1037" i="1"/>
  <c r="DW1038" i="1"/>
  <c r="DW1039" i="1"/>
  <c r="DW1040" i="1"/>
  <c r="DW1041" i="1"/>
  <c r="DW1042" i="1"/>
  <c r="DW1043" i="1"/>
  <c r="DW1044" i="1"/>
  <c r="DW1045" i="1"/>
  <c r="DW1046" i="1"/>
  <c r="DW1047" i="1"/>
  <c r="DW1048" i="1"/>
  <c r="DW1049" i="1"/>
  <c r="DW1050" i="1"/>
  <c r="DW1051" i="1"/>
  <c r="DW1052" i="1"/>
  <c r="DW1053" i="1"/>
  <c r="DW1054" i="1"/>
  <c r="DW1055" i="1"/>
  <c r="DW1056" i="1"/>
  <c r="DW1057" i="1"/>
  <c r="DW1058" i="1"/>
  <c r="DW1059" i="1"/>
  <c r="DW1060" i="1"/>
  <c r="DW1061" i="1"/>
  <c r="DW1062" i="1"/>
  <c r="DW1063" i="1"/>
  <c r="DW1064" i="1"/>
  <c r="DW1065" i="1"/>
  <c r="DW1066" i="1"/>
  <c r="DW1067" i="1"/>
  <c r="DW1068" i="1"/>
  <c r="DW1069" i="1"/>
  <c r="DW1070" i="1"/>
  <c r="DW1071" i="1"/>
  <c r="DW1072" i="1"/>
  <c r="DW1073" i="1"/>
  <c r="DW1074" i="1"/>
  <c r="DW1075" i="1"/>
  <c r="DW1076" i="1"/>
  <c r="DW1077" i="1"/>
  <c r="DW1078" i="1"/>
  <c r="DW1079" i="1"/>
  <c r="DW1080" i="1"/>
  <c r="DW1081" i="1"/>
  <c r="DW1082" i="1"/>
  <c r="DW1083" i="1"/>
  <c r="DW1084" i="1"/>
  <c r="DW1085" i="1"/>
  <c r="DW1086" i="1"/>
  <c r="DW1087" i="1"/>
  <c r="DW1088" i="1"/>
  <c r="DW1089" i="1"/>
  <c r="DW1090" i="1"/>
  <c r="DW1091" i="1"/>
  <c r="DW1092" i="1"/>
  <c r="DW1093" i="1"/>
  <c r="DW1094" i="1"/>
  <c r="DW1095" i="1"/>
  <c r="DW1096" i="1"/>
  <c r="DW1097" i="1"/>
  <c r="DW1098" i="1"/>
  <c r="DW1099" i="1"/>
  <c r="DW1100" i="1"/>
  <c r="DW1101" i="1"/>
  <c r="DW1102" i="1"/>
  <c r="DW1103" i="1"/>
  <c r="DW1104" i="1"/>
  <c r="DW1105" i="1"/>
  <c r="DW1106" i="1"/>
  <c r="DW1107" i="1"/>
  <c r="DW1108" i="1"/>
  <c r="DW1109" i="1"/>
  <c r="DW1110" i="1"/>
  <c r="DW1111" i="1"/>
  <c r="DW1112" i="1"/>
  <c r="DW1113" i="1"/>
  <c r="DW1114" i="1"/>
  <c r="DW1115" i="1"/>
  <c r="DW1116" i="1"/>
  <c r="DW1117" i="1"/>
  <c r="DW1118" i="1"/>
  <c r="DW1119" i="1"/>
  <c r="DW1120" i="1"/>
  <c r="DW1121" i="1"/>
  <c r="DW1122" i="1"/>
  <c r="DW1123" i="1"/>
  <c r="DW1124" i="1"/>
  <c r="DW1125" i="1"/>
  <c r="DW1126" i="1"/>
  <c r="DW1127" i="1"/>
  <c r="DW1128" i="1"/>
  <c r="DW1129" i="1"/>
  <c r="DW1130" i="1"/>
  <c r="DW1131" i="1"/>
  <c r="DW1132" i="1"/>
  <c r="DW1133" i="1"/>
  <c r="DW1134" i="1"/>
  <c r="DW1135" i="1"/>
  <c r="DW1136" i="1"/>
  <c r="DW1137" i="1"/>
  <c r="DW1138" i="1"/>
  <c r="DW1139" i="1"/>
  <c r="DW1140" i="1"/>
  <c r="DW1141" i="1"/>
  <c r="DW1142" i="1"/>
  <c r="DW1143" i="1"/>
  <c r="DW1144" i="1"/>
  <c r="DW1145" i="1"/>
  <c r="DW1146" i="1"/>
  <c r="DW1147" i="1"/>
  <c r="DW1148" i="1"/>
  <c r="DW1149" i="1"/>
  <c r="DW1150" i="1"/>
  <c r="DW1151" i="1"/>
  <c r="DW1152" i="1"/>
  <c r="DW1153" i="1"/>
  <c r="DW1154" i="1"/>
  <c r="DW1155" i="1"/>
  <c r="DW1156" i="1"/>
  <c r="DW1157" i="1"/>
  <c r="DW1158" i="1"/>
  <c r="DW1159" i="1"/>
  <c r="DW1160" i="1"/>
  <c r="DW1161" i="1"/>
  <c r="DW1162" i="1"/>
  <c r="DW1163" i="1"/>
  <c r="DW1164" i="1"/>
  <c r="DW1165" i="1"/>
  <c r="DW1166" i="1"/>
  <c r="DW1167" i="1"/>
  <c r="DW1168" i="1"/>
  <c r="DW1169" i="1"/>
  <c r="DW1170" i="1"/>
  <c r="DW1171" i="1"/>
  <c r="DW1172" i="1"/>
  <c r="DW1173" i="1"/>
  <c r="DW1174" i="1"/>
  <c r="DW1175" i="1"/>
  <c r="DW1176" i="1"/>
  <c r="DW1177" i="1"/>
  <c r="DW1178" i="1"/>
  <c r="DW1179" i="1"/>
  <c r="DW1180" i="1"/>
  <c r="DW1181" i="1"/>
  <c r="DW1182" i="1"/>
  <c r="DW1183" i="1"/>
  <c r="DW1184" i="1"/>
  <c r="DW1185" i="1"/>
  <c r="DW1186" i="1"/>
  <c r="DW1187" i="1"/>
  <c r="DW1188" i="1"/>
  <c r="DW1189" i="1"/>
  <c r="DW1190" i="1"/>
  <c r="DW1191" i="1"/>
  <c r="DW1192" i="1"/>
  <c r="DW1193" i="1"/>
  <c r="DW1194" i="1"/>
  <c r="DW1195" i="1"/>
  <c r="DW1196" i="1"/>
  <c r="DW1197" i="1"/>
  <c r="DW1198" i="1"/>
  <c r="DW1199" i="1"/>
  <c r="DW1200" i="1"/>
  <c r="DW1201" i="1"/>
  <c r="DW1202" i="1"/>
  <c r="DW1203" i="1"/>
  <c r="DW1204" i="1"/>
  <c r="DW1205" i="1"/>
  <c r="DW1206" i="1"/>
  <c r="DW1207" i="1"/>
  <c r="DW1208" i="1"/>
  <c r="DW1209" i="1"/>
  <c r="DW1210" i="1"/>
  <c r="DW1211" i="1"/>
  <c r="DW1212" i="1"/>
  <c r="DW1213" i="1"/>
  <c r="DW1214" i="1"/>
  <c r="DW1215" i="1"/>
  <c r="DW1216" i="1"/>
  <c r="DW1217" i="1"/>
  <c r="DW1218" i="1"/>
  <c r="DW1219" i="1"/>
  <c r="DW1220" i="1"/>
  <c r="DW1221" i="1"/>
  <c r="DW1222" i="1"/>
  <c r="DW1223" i="1"/>
  <c r="DW1224" i="1"/>
  <c r="DW1225" i="1"/>
  <c r="DW1226" i="1"/>
  <c r="DW1227" i="1"/>
  <c r="DW1228" i="1"/>
  <c r="DW1229" i="1"/>
  <c r="DW1230" i="1"/>
  <c r="DW1231" i="1"/>
  <c r="DW1232" i="1"/>
  <c r="DW1233" i="1"/>
  <c r="DW1234" i="1"/>
  <c r="DW1235" i="1"/>
  <c r="DW1236" i="1"/>
  <c r="DW1237" i="1"/>
  <c r="DW1238" i="1"/>
  <c r="DW1239" i="1"/>
  <c r="DW1240" i="1"/>
  <c r="DW1241" i="1"/>
  <c r="DW1242" i="1"/>
  <c r="DW1243" i="1"/>
  <c r="DW1244" i="1"/>
  <c r="DW1245" i="1"/>
  <c r="DW1246" i="1"/>
  <c r="DW1247" i="1"/>
  <c r="DW1248" i="1"/>
  <c r="DW1249" i="1"/>
  <c r="DW1250" i="1"/>
  <c r="DW1251" i="1"/>
  <c r="DW1252" i="1"/>
  <c r="DW1253" i="1"/>
  <c r="DW1254" i="1"/>
  <c r="DW1255" i="1"/>
  <c r="DW1256" i="1"/>
  <c r="DW1257" i="1"/>
  <c r="DW1258" i="1"/>
  <c r="DW1259" i="1"/>
  <c r="DW1260" i="1"/>
  <c r="DW1261" i="1"/>
  <c r="DW1262" i="1"/>
  <c r="DW1263" i="1"/>
  <c r="DW1264" i="1"/>
  <c r="DW1265" i="1"/>
  <c r="DW1266" i="1"/>
  <c r="DW1267" i="1"/>
  <c r="DW1268" i="1"/>
  <c r="DW1269" i="1"/>
  <c r="DW1270" i="1"/>
  <c r="DW1271" i="1"/>
  <c r="DW1272" i="1"/>
  <c r="DW1273" i="1"/>
  <c r="DW1274" i="1"/>
  <c r="DW1275" i="1"/>
  <c r="DW1276" i="1"/>
  <c r="DW1277" i="1"/>
  <c r="DW1278" i="1"/>
  <c r="DW1279" i="1"/>
  <c r="DW1280" i="1"/>
  <c r="DW1281" i="1"/>
  <c r="DW1282" i="1"/>
  <c r="DW1283" i="1"/>
  <c r="DW1284" i="1"/>
  <c r="DW1285" i="1"/>
  <c r="DW1286" i="1"/>
  <c r="DW1287" i="1"/>
  <c r="DW1288" i="1"/>
  <c r="DW1289" i="1"/>
  <c r="DW1290" i="1"/>
  <c r="DW1291" i="1"/>
  <c r="DW1292" i="1"/>
  <c r="DW1293" i="1"/>
  <c r="DW1294" i="1"/>
  <c r="DW1295" i="1"/>
  <c r="DW1296" i="1"/>
  <c r="DW1297" i="1"/>
  <c r="DW1298" i="1"/>
  <c r="DW1299" i="1"/>
  <c r="DW1300" i="1"/>
  <c r="DW1301" i="1"/>
  <c r="DW1302" i="1"/>
  <c r="DW1303" i="1"/>
  <c r="DW1304" i="1"/>
  <c r="DW1305" i="1"/>
  <c r="DW1306" i="1"/>
  <c r="DW1307" i="1"/>
  <c r="DW1308" i="1"/>
  <c r="DW1309" i="1"/>
  <c r="DW1310" i="1"/>
  <c r="DW1311" i="1"/>
  <c r="DW1312" i="1"/>
  <c r="DW1313" i="1"/>
  <c r="DW1314" i="1"/>
  <c r="DW1315" i="1"/>
  <c r="DW1316" i="1"/>
  <c r="DW1317" i="1"/>
  <c r="DW1318" i="1"/>
  <c r="DW1319" i="1"/>
  <c r="DW1320" i="1"/>
  <c r="DW1321" i="1"/>
  <c r="DW1322" i="1"/>
  <c r="DW1323" i="1"/>
  <c r="DW1324" i="1"/>
  <c r="DW1325" i="1"/>
  <c r="DW1326" i="1"/>
  <c r="DW1327" i="1"/>
  <c r="DW1328" i="1"/>
  <c r="DW1329" i="1"/>
  <c r="DW1330" i="1"/>
  <c r="DW1331" i="1"/>
  <c r="DW1332" i="1"/>
  <c r="DW1333" i="1"/>
  <c r="DW1334" i="1"/>
  <c r="DW1335" i="1"/>
  <c r="DW1336" i="1"/>
  <c r="DW1337" i="1"/>
  <c r="DW1338" i="1"/>
  <c r="DW1339" i="1"/>
  <c r="DW1340" i="1"/>
  <c r="DW1341" i="1"/>
  <c r="DW1342" i="1"/>
  <c r="DW1343" i="1"/>
  <c r="DW1344" i="1"/>
  <c r="DW1345" i="1"/>
  <c r="DW1346" i="1"/>
  <c r="DW1347" i="1"/>
  <c r="DW1348" i="1"/>
  <c r="DW1349" i="1"/>
  <c r="DW1350" i="1"/>
  <c r="DW1351" i="1"/>
  <c r="DW1352" i="1"/>
  <c r="DW1353" i="1"/>
  <c r="DW1354" i="1"/>
  <c r="DW1355" i="1"/>
  <c r="DW1356" i="1"/>
  <c r="DW1357" i="1"/>
  <c r="DW1358" i="1"/>
  <c r="DW1359" i="1"/>
  <c r="DW1360" i="1"/>
  <c r="DW1361" i="1"/>
  <c r="DW1362" i="1"/>
  <c r="DW1363" i="1"/>
  <c r="DW1364" i="1"/>
  <c r="DW1365" i="1"/>
  <c r="DW1366" i="1"/>
  <c r="DW1367" i="1"/>
  <c r="DW1368" i="1"/>
  <c r="DW1369" i="1"/>
  <c r="DW1370" i="1"/>
  <c r="DW1371" i="1"/>
  <c r="DW1372" i="1"/>
  <c r="DW1373" i="1"/>
  <c r="DW1374" i="1"/>
  <c r="DW1375" i="1"/>
  <c r="DW1376" i="1"/>
  <c r="DW1377" i="1"/>
  <c r="DW1378" i="1"/>
  <c r="DW1379" i="1"/>
  <c r="DW1380" i="1"/>
  <c r="DW1381" i="1"/>
  <c r="DW1382" i="1"/>
  <c r="DW1383" i="1"/>
  <c r="DW1384" i="1"/>
  <c r="DW1385" i="1"/>
  <c r="DW1386" i="1"/>
  <c r="DW1387" i="1"/>
  <c r="DW1388" i="1"/>
  <c r="DW1389" i="1"/>
  <c r="DW1390" i="1"/>
  <c r="DW1391" i="1"/>
  <c r="DW1392" i="1"/>
  <c r="DW1393" i="1"/>
  <c r="DW1394" i="1"/>
  <c r="DW1395" i="1"/>
  <c r="DW1396" i="1"/>
  <c r="DW1397" i="1"/>
  <c r="DW1398" i="1"/>
  <c r="DW1399" i="1"/>
  <c r="DW1400" i="1"/>
  <c r="DW1401" i="1"/>
  <c r="DW1402" i="1"/>
  <c r="DW1403" i="1"/>
  <c r="DW1404" i="1"/>
  <c r="DW1405" i="1"/>
  <c r="DW1406" i="1"/>
  <c r="DW1407" i="1"/>
  <c r="DW1408" i="1"/>
  <c r="DW1409" i="1"/>
  <c r="DW1410" i="1"/>
  <c r="DW1411" i="1"/>
  <c r="DW1412" i="1"/>
  <c r="DW1413" i="1"/>
  <c r="DW1414" i="1"/>
  <c r="DW1415" i="1"/>
  <c r="DW1416" i="1"/>
  <c r="DW1417" i="1"/>
  <c r="DW1418" i="1"/>
  <c r="DW1419" i="1"/>
  <c r="DW1420" i="1"/>
  <c r="DW1421" i="1"/>
  <c r="DW1422" i="1"/>
  <c r="DW1423" i="1"/>
  <c r="DW1424" i="1"/>
  <c r="DW1425" i="1"/>
  <c r="DW1426" i="1"/>
  <c r="DW1427" i="1"/>
  <c r="DW1428" i="1"/>
  <c r="DW1429" i="1"/>
  <c r="DW1430" i="1"/>
  <c r="DW1431" i="1"/>
  <c r="DW1432" i="1"/>
  <c r="DW1433" i="1"/>
  <c r="DW1434" i="1"/>
  <c r="DW1435" i="1"/>
  <c r="DW1436" i="1"/>
  <c r="DW1437" i="1"/>
  <c r="DW1438" i="1"/>
  <c r="DW1439" i="1"/>
  <c r="DW1440" i="1"/>
  <c r="DW1441" i="1"/>
  <c r="DW1442" i="1"/>
  <c r="DW1443" i="1"/>
  <c r="DW1444" i="1"/>
  <c r="DW1445" i="1"/>
  <c r="DW1446" i="1"/>
  <c r="DW1447" i="1"/>
  <c r="DW1448" i="1"/>
  <c r="DW1449" i="1"/>
  <c r="DW1450" i="1"/>
  <c r="DW1451" i="1"/>
  <c r="DW1452" i="1"/>
  <c r="DW1453" i="1"/>
  <c r="DW1454" i="1"/>
  <c r="DW1455" i="1"/>
  <c r="DW1456" i="1"/>
  <c r="DW1457" i="1"/>
  <c r="DW1458" i="1"/>
  <c r="DW1459" i="1"/>
  <c r="DW1460" i="1"/>
  <c r="DW1461" i="1"/>
  <c r="DW1462" i="1"/>
  <c r="DW1463" i="1"/>
  <c r="DW1464" i="1"/>
  <c r="DW1465" i="1"/>
  <c r="DW1466" i="1"/>
  <c r="DW1467" i="1"/>
  <c r="DW1468" i="1"/>
  <c r="DW1469" i="1"/>
  <c r="DW1470" i="1"/>
  <c r="DW1471" i="1"/>
  <c r="DW1472" i="1"/>
  <c r="DW1473" i="1"/>
  <c r="DW1474" i="1"/>
  <c r="DW1475" i="1"/>
  <c r="DW1476" i="1"/>
  <c r="DW1477" i="1"/>
  <c r="DW1478" i="1"/>
  <c r="DW1479" i="1"/>
  <c r="DW1480" i="1"/>
  <c r="DW1481" i="1"/>
  <c r="DW1482" i="1"/>
  <c r="DW1483" i="1"/>
  <c r="DW1484" i="1"/>
  <c r="DW1485" i="1"/>
  <c r="DW1486" i="1"/>
  <c r="DW1487" i="1"/>
  <c r="DW1488" i="1"/>
  <c r="DV5" i="1"/>
  <c r="DV6" i="1"/>
  <c r="DV7" i="1"/>
  <c r="DV8" i="1"/>
  <c r="DV9" i="1"/>
  <c r="DV10" i="1"/>
  <c r="DV11" i="1"/>
  <c r="DV12" i="1"/>
  <c r="DV13" i="1"/>
  <c r="DV14" i="1"/>
  <c r="DV15" i="1"/>
  <c r="DV16" i="1"/>
  <c r="DV17" i="1"/>
  <c r="DV18" i="1"/>
  <c r="DV19" i="1"/>
  <c r="DV20" i="1"/>
  <c r="DV21" i="1"/>
  <c r="DV22" i="1"/>
  <c r="DV23" i="1"/>
  <c r="DV24" i="1"/>
  <c r="DV25" i="1"/>
  <c r="DV26" i="1"/>
  <c r="DV27" i="1"/>
  <c r="DV28" i="1"/>
  <c r="DV29" i="1"/>
  <c r="DV30" i="1"/>
  <c r="DV31" i="1"/>
  <c r="DV32" i="1"/>
  <c r="DV33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46" i="1"/>
  <c r="DV47" i="1"/>
  <c r="DV48" i="1"/>
  <c r="DV49" i="1"/>
  <c r="DV50" i="1"/>
  <c r="DV51" i="1"/>
  <c r="DV52" i="1"/>
  <c r="DV53" i="1"/>
  <c r="DV54" i="1"/>
  <c r="DV55" i="1"/>
  <c r="DV56" i="1"/>
  <c r="DV57" i="1"/>
  <c r="DV58" i="1"/>
  <c r="DV59" i="1"/>
  <c r="DV60" i="1"/>
  <c r="DV61" i="1"/>
  <c r="DV62" i="1"/>
  <c r="DV63" i="1"/>
  <c r="DV64" i="1"/>
  <c r="DV65" i="1"/>
  <c r="DV66" i="1"/>
  <c r="DV67" i="1"/>
  <c r="DV68" i="1"/>
  <c r="DV69" i="1"/>
  <c r="DV70" i="1"/>
  <c r="DV71" i="1"/>
  <c r="DV72" i="1"/>
  <c r="DV73" i="1"/>
  <c r="DV74" i="1"/>
  <c r="DV75" i="1"/>
  <c r="DV76" i="1"/>
  <c r="DV77" i="1"/>
  <c r="DV78" i="1"/>
  <c r="DV79" i="1"/>
  <c r="DV80" i="1"/>
  <c r="DV81" i="1"/>
  <c r="DV82" i="1"/>
  <c r="DV83" i="1"/>
  <c r="DV84" i="1"/>
  <c r="DV85" i="1"/>
  <c r="DV86" i="1"/>
  <c r="DV87" i="1"/>
  <c r="DV88" i="1"/>
  <c r="DV89" i="1"/>
  <c r="DV90" i="1"/>
  <c r="DV91" i="1"/>
  <c r="DV92" i="1"/>
  <c r="DV93" i="1"/>
  <c r="DV94" i="1"/>
  <c r="DV95" i="1"/>
  <c r="DV96" i="1"/>
  <c r="DV97" i="1"/>
  <c r="DV98" i="1"/>
  <c r="DV99" i="1"/>
  <c r="DV100" i="1"/>
  <c r="DV101" i="1"/>
  <c r="DV102" i="1"/>
  <c r="DV103" i="1"/>
  <c r="DV104" i="1"/>
  <c r="DV105" i="1"/>
  <c r="DV106" i="1"/>
  <c r="DV107" i="1"/>
  <c r="DV108" i="1"/>
  <c r="DV109" i="1"/>
  <c r="DV110" i="1"/>
  <c r="DV132" i="1"/>
  <c r="DV177" i="1"/>
  <c r="DV178" i="1"/>
  <c r="DV179" i="1"/>
  <c r="DV148" i="1"/>
  <c r="DV180" i="1"/>
  <c r="DV181" i="1"/>
  <c r="DV182" i="1"/>
  <c r="DV173" i="1"/>
  <c r="DV183" i="1"/>
  <c r="DV134" i="1"/>
  <c r="DV151" i="1"/>
  <c r="DV184" i="1"/>
  <c r="DV185" i="1"/>
  <c r="DV186" i="1"/>
  <c r="DV187" i="1"/>
  <c r="DV188" i="1"/>
  <c r="DV189" i="1"/>
  <c r="DV142" i="1"/>
  <c r="DV190" i="1"/>
  <c r="DV191" i="1"/>
  <c r="DV192" i="1"/>
  <c r="DV193" i="1"/>
  <c r="DV169" i="1"/>
  <c r="DV194" i="1"/>
  <c r="DV165" i="1"/>
  <c r="DV119" i="1"/>
  <c r="DV195" i="1"/>
  <c r="DV160" i="1"/>
  <c r="DV135" i="1"/>
  <c r="DV196" i="1"/>
  <c r="DV197" i="1"/>
  <c r="DV198" i="1"/>
  <c r="DV117" i="1"/>
  <c r="DV145" i="1"/>
  <c r="DV137" i="1"/>
  <c r="DV199" i="1"/>
  <c r="DV163" i="1"/>
  <c r="DV200" i="1"/>
  <c r="DV201" i="1"/>
  <c r="DV202" i="1"/>
  <c r="DV203" i="1"/>
  <c r="DV204" i="1"/>
  <c r="DV125" i="1"/>
  <c r="DV205" i="1"/>
  <c r="DV153" i="1"/>
  <c r="DV206" i="1"/>
  <c r="DV207" i="1"/>
  <c r="DV208" i="1"/>
  <c r="DV209" i="1"/>
  <c r="DV210" i="1"/>
  <c r="DV141" i="1"/>
  <c r="DV112" i="1"/>
  <c r="DV211" i="1"/>
  <c r="DV175" i="1"/>
  <c r="DV212" i="1"/>
  <c r="DV2" i="1"/>
  <c r="DV213" i="1"/>
  <c r="DV166" i="1"/>
  <c r="DV118" i="1"/>
  <c r="DV140" i="1"/>
  <c r="DV143" i="1"/>
  <c r="DV144" i="1"/>
  <c r="DV149" i="1"/>
  <c r="DV139" i="1"/>
  <c r="DV214" i="1"/>
  <c r="DV215" i="1"/>
  <c r="DV216" i="1"/>
  <c r="DV120" i="1"/>
  <c r="DV217" i="1"/>
  <c r="DV218" i="1"/>
  <c r="DV121" i="1"/>
  <c r="DV219" i="1"/>
  <c r="DV130" i="1"/>
  <c r="DV138" i="1"/>
  <c r="DV167" i="1"/>
  <c r="DV220" i="1"/>
  <c r="DV221" i="1"/>
  <c r="DV222" i="1"/>
  <c r="DV223" i="1"/>
  <c r="DV116" i="1"/>
  <c r="DV224" i="1"/>
  <c r="DV131" i="1"/>
  <c r="DV225" i="1"/>
  <c r="DV114" i="1"/>
  <c r="DV226" i="1"/>
  <c r="DV227" i="1"/>
  <c r="DV162" i="1"/>
  <c r="DV228" i="1"/>
  <c r="DV229" i="1"/>
  <c r="DV230" i="1"/>
  <c r="DV231" i="1"/>
  <c r="DV232" i="1"/>
  <c r="DV233" i="1"/>
  <c r="DV234" i="1"/>
  <c r="DV235" i="1"/>
  <c r="DV236" i="1"/>
  <c r="DV237" i="1"/>
  <c r="DV238" i="1"/>
  <c r="DV115" i="1"/>
  <c r="DV239" i="1"/>
  <c r="DV152" i="1"/>
  <c r="DV240" i="1"/>
  <c r="DV241" i="1"/>
  <c r="DV242" i="1"/>
  <c r="DV243" i="1"/>
  <c r="DV128" i="1"/>
  <c r="DV164" i="1"/>
  <c r="DV170" i="1"/>
  <c r="DV129" i="1"/>
  <c r="DV171" i="1"/>
  <c r="DV244" i="1"/>
  <c r="DV161" i="1"/>
  <c r="DV245" i="1"/>
  <c r="DV246" i="1"/>
  <c r="DV155" i="1"/>
  <c r="DV247" i="1"/>
  <c r="DV248" i="1"/>
  <c r="DV249" i="1"/>
  <c r="DV250" i="1"/>
  <c r="DV251" i="1"/>
  <c r="DV252" i="1"/>
  <c r="DV253" i="1"/>
  <c r="DV254" i="1"/>
  <c r="DV255" i="1"/>
  <c r="DV256" i="1"/>
  <c r="DV257" i="1"/>
  <c r="DV258" i="1"/>
  <c r="DV259" i="1"/>
  <c r="DV260" i="1"/>
  <c r="DV261" i="1"/>
  <c r="DV262" i="1"/>
  <c r="DV263" i="1"/>
  <c r="DV264" i="1"/>
  <c r="DV265" i="1"/>
  <c r="DV266" i="1"/>
  <c r="DV267" i="1"/>
  <c r="DV176" i="1"/>
  <c r="DV133" i="1"/>
  <c r="DV156" i="1"/>
  <c r="DV268" i="1"/>
  <c r="DV124" i="1"/>
  <c r="DV122" i="1"/>
  <c r="DV127" i="1"/>
  <c r="DV154" i="1"/>
  <c r="DV269" i="1"/>
  <c r="DV270" i="1"/>
  <c r="DV271" i="1"/>
  <c r="DV272" i="1"/>
  <c r="DV126" i="1"/>
  <c r="DV146" i="1"/>
  <c r="DV172" i="1"/>
  <c r="DV273" i="1"/>
  <c r="DV274" i="1"/>
  <c r="DV123" i="1"/>
  <c r="DV275" i="1"/>
  <c r="DV136" i="1"/>
  <c r="DV276" i="1"/>
  <c r="DV147" i="1"/>
  <c r="DV157" i="1"/>
  <c r="DV158" i="1"/>
  <c r="DV277" i="1"/>
  <c r="DV278" i="1"/>
  <c r="DV113" i="1"/>
  <c r="DV168" i="1"/>
  <c r="DV279" i="1"/>
  <c r="DV280" i="1"/>
  <c r="DV281" i="1"/>
  <c r="DV282" i="1"/>
  <c r="DV283" i="1"/>
  <c r="DV284" i="1"/>
  <c r="DV285" i="1"/>
  <c r="DV286" i="1"/>
  <c r="DV174" i="1"/>
  <c r="DV111" i="1"/>
  <c r="DV159" i="1"/>
  <c r="DV287" i="1"/>
  <c r="DV150" i="1"/>
  <c r="DV288" i="1"/>
  <c r="DV289" i="1"/>
  <c r="DV290" i="1"/>
  <c r="DV291" i="1"/>
  <c r="DV292" i="1"/>
  <c r="DV293" i="1"/>
  <c r="DV294" i="1"/>
  <c r="DV295" i="1"/>
  <c r="DV296" i="1"/>
  <c r="DV297" i="1"/>
  <c r="DV298" i="1"/>
  <c r="DV299" i="1"/>
  <c r="DV300" i="1"/>
  <c r="DV301" i="1"/>
  <c r="DV302" i="1"/>
  <c r="DV303" i="1"/>
  <c r="DV304" i="1"/>
  <c r="DV305" i="1"/>
  <c r="DV306" i="1"/>
  <c r="DV307" i="1"/>
  <c r="DV308" i="1"/>
  <c r="DV309" i="1"/>
  <c r="DV310" i="1"/>
  <c r="DV311" i="1"/>
  <c r="DV312" i="1"/>
  <c r="DV313" i="1"/>
  <c r="DV314" i="1"/>
  <c r="DV315" i="1"/>
  <c r="DV316" i="1"/>
  <c r="DV317" i="1"/>
  <c r="DV318" i="1"/>
  <c r="DV319" i="1"/>
  <c r="DV320" i="1"/>
  <c r="DV321" i="1"/>
  <c r="DV322" i="1"/>
  <c r="DV323" i="1"/>
  <c r="DV324" i="1"/>
  <c r="DV325" i="1"/>
  <c r="DV326" i="1"/>
  <c r="DV327" i="1"/>
  <c r="DV328" i="1"/>
  <c r="DV329" i="1"/>
  <c r="DV330" i="1"/>
  <c r="DV331" i="1"/>
  <c r="DV332" i="1"/>
  <c r="DV333" i="1"/>
  <c r="DV334" i="1"/>
  <c r="DV335" i="1"/>
  <c r="DV336" i="1"/>
  <c r="DV337" i="1"/>
  <c r="DV338" i="1"/>
  <c r="DV339" i="1"/>
  <c r="DV340" i="1"/>
  <c r="DV341" i="1"/>
  <c r="DV342" i="1"/>
  <c r="DV343" i="1"/>
  <c r="DV344" i="1"/>
  <c r="DV345" i="1"/>
  <c r="DV346" i="1"/>
  <c r="DV347" i="1"/>
  <c r="DV348" i="1"/>
  <c r="DV349" i="1"/>
  <c r="DV350" i="1"/>
  <c r="DV351" i="1"/>
  <c r="DV352" i="1"/>
  <c r="DV353" i="1"/>
  <c r="DV354" i="1"/>
  <c r="DV355" i="1"/>
  <c r="DV356" i="1"/>
  <c r="DV357" i="1"/>
  <c r="DV358" i="1"/>
  <c r="DV359" i="1"/>
  <c r="DV360" i="1"/>
  <c r="DV361" i="1"/>
  <c r="DV362" i="1"/>
  <c r="DV363" i="1"/>
  <c r="DV364" i="1"/>
  <c r="DV365" i="1"/>
  <c r="DV366" i="1"/>
  <c r="DV367" i="1"/>
  <c r="DV368" i="1"/>
  <c r="DV369" i="1"/>
  <c r="DV370" i="1"/>
  <c r="DV371" i="1"/>
  <c r="DV372" i="1"/>
  <c r="DV373" i="1"/>
  <c r="DV374" i="1"/>
  <c r="DV375" i="1"/>
  <c r="DV376" i="1"/>
  <c r="DV377" i="1"/>
  <c r="DV378" i="1"/>
  <c r="DV379" i="1"/>
  <c r="DV380" i="1"/>
  <c r="DV381" i="1"/>
  <c r="DV382" i="1"/>
  <c r="DV383" i="1"/>
  <c r="DV384" i="1"/>
  <c r="DV385" i="1"/>
  <c r="DV386" i="1"/>
  <c r="DV387" i="1"/>
  <c r="DV388" i="1"/>
  <c r="DV389" i="1"/>
  <c r="DV390" i="1"/>
  <c r="DV391" i="1"/>
  <c r="DV392" i="1"/>
  <c r="DV393" i="1"/>
  <c r="DV394" i="1"/>
  <c r="DV395" i="1"/>
  <c r="DV396" i="1"/>
  <c r="DV397" i="1"/>
  <c r="DV398" i="1"/>
  <c r="DV399" i="1"/>
  <c r="DV400" i="1"/>
  <c r="DV401" i="1"/>
  <c r="DV402" i="1"/>
  <c r="DV403" i="1"/>
  <c r="DV404" i="1"/>
  <c r="DV405" i="1"/>
  <c r="DV406" i="1"/>
  <c r="DV407" i="1"/>
  <c r="DV408" i="1"/>
  <c r="DV409" i="1"/>
  <c r="DV410" i="1"/>
  <c r="DV411" i="1"/>
  <c r="DV412" i="1"/>
  <c r="DV413" i="1"/>
  <c r="DV414" i="1"/>
  <c r="DV415" i="1"/>
  <c r="DV416" i="1"/>
  <c r="DV417" i="1"/>
  <c r="DV418" i="1"/>
  <c r="DV419" i="1"/>
  <c r="DV420" i="1"/>
  <c r="DV421" i="1"/>
  <c r="DV422" i="1"/>
  <c r="DV423" i="1"/>
  <c r="DV424" i="1"/>
  <c r="DV425" i="1"/>
  <c r="DV426" i="1"/>
  <c r="DV427" i="1"/>
  <c r="DV428" i="1"/>
  <c r="DV429" i="1"/>
  <c r="DV430" i="1"/>
  <c r="DV431" i="1"/>
  <c r="DV432" i="1"/>
  <c r="DV433" i="1"/>
  <c r="DV434" i="1"/>
  <c r="DV435" i="1"/>
  <c r="DV436" i="1"/>
  <c r="DV437" i="1"/>
  <c r="DV438" i="1"/>
  <c r="DV439" i="1"/>
  <c r="DV440" i="1"/>
  <c r="DV441" i="1"/>
  <c r="DV442" i="1"/>
  <c r="DV443" i="1"/>
  <c r="DV444" i="1"/>
  <c r="DV445" i="1"/>
  <c r="DV446" i="1"/>
  <c r="DV447" i="1"/>
  <c r="DV448" i="1"/>
  <c r="DV449" i="1"/>
  <c r="DV450" i="1"/>
  <c r="DV451" i="1"/>
  <c r="DV452" i="1"/>
  <c r="DV453" i="1"/>
  <c r="DV454" i="1"/>
  <c r="DV455" i="1"/>
  <c r="DV456" i="1"/>
  <c r="DV457" i="1"/>
  <c r="DV458" i="1"/>
  <c r="DV459" i="1"/>
  <c r="DV460" i="1"/>
  <c r="DV461" i="1"/>
  <c r="DV462" i="1"/>
  <c r="DV463" i="1"/>
  <c r="DV464" i="1"/>
  <c r="DV465" i="1"/>
  <c r="DV466" i="1"/>
  <c r="DV467" i="1"/>
  <c r="DV468" i="1"/>
  <c r="DV469" i="1"/>
  <c r="DV470" i="1"/>
  <c r="DV471" i="1"/>
  <c r="DV472" i="1"/>
  <c r="DV473" i="1"/>
  <c r="DV474" i="1"/>
  <c r="DV475" i="1"/>
  <c r="DV476" i="1"/>
  <c r="DV477" i="1"/>
  <c r="DV478" i="1"/>
  <c r="DV479" i="1"/>
  <c r="DV480" i="1"/>
  <c r="DV481" i="1"/>
  <c r="DV482" i="1"/>
  <c r="DV483" i="1"/>
  <c r="DV484" i="1"/>
  <c r="DV485" i="1"/>
  <c r="DV486" i="1"/>
  <c r="DV487" i="1"/>
  <c r="DV488" i="1"/>
  <c r="DV489" i="1"/>
  <c r="DV490" i="1"/>
  <c r="DV491" i="1"/>
  <c r="DV492" i="1"/>
  <c r="DV493" i="1"/>
  <c r="DV494" i="1"/>
  <c r="DV495" i="1"/>
  <c r="DV496" i="1"/>
  <c r="DV497" i="1"/>
  <c r="DV498" i="1"/>
  <c r="DV499" i="1"/>
  <c r="DV500" i="1"/>
  <c r="DV501" i="1"/>
  <c r="DV502" i="1"/>
  <c r="DV503" i="1"/>
  <c r="DV504" i="1"/>
  <c r="DV505" i="1"/>
  <c r="DV506" i="1"/>
  <c r="DV507" i="1"/>
  <c r="DV508" i="1"/>
  <c r="DV509" i="1"/>
  <c r="DV510" i="1"/>
  <c r="DV511" i="1"/>
  <c r="DV512" i="1"/>
  <c r="DV513" i="1"/>
  <c r="DV514" i="1"/>
  <c r="DV515" i="1"/>
  <c r="DV516" i="1"/>
  <c r="DV517" i="1"/>
  <c r="DV518" i="1"/>
  <c r="DV519" i="1"/>
  <c r="DV520" i="1"/>
  <c r="DV521" i="1"/>
  <c r="DV522" i="1"/>
  <c r="DV523" i="1"/>
  <c r="DV524" i="1"/>
  <c r="DV525" i="1"/>
  <c r="DV526" i="1"/>
  <c r="DV527" i="1"/>
  <c r="DV528" i="1"/>
  <c r="DV529" i="1"/>
  <c r="DV530" i="1"/>
  <c r="DV531" i="1"/>
  <c r="DV532" i="1"/>
  <c r="DV533" i="1"/>
  <c r="DV534" i="1"/>
  <c r="DV535" i="1"/>
  <c r="DV536" i="1"/>
  <c r="DV537" i="1"/>
  <c r="DV538" i="1"/>
  <c r="DV539" i="1"/>
  <c r="DV540" i="1"/>
  <c r="DV541" i="1"/>
  <c r="DV542" i="1"/>
  <c r="DV543" i="1"/>
  <c r="DV544" i="1"/>
  <c r="DV545" i="1"/>
  <c r="DV546" i="1"/>
  <c r="DV547" i="1"/>
  <c r="DV548" i="1"/>
  <c r="DV549" i="1"/>
  <c r="DV550" i="1"/>
  <c r="DV551" i="1"/>
  <c r="DV552" i="1"/>
  <c r="DV553" i="1"/>
  <c r="DV554" i="1"/>
  <c r="DV555" i="1"/>
  <c r="DV556" i="1"/>
  <c r="DV557" i="1"/>
  <c r="DV558" i="1"/>
  <c r="DV559" i="1"/>
  <c r="DV560" i="1"/>
  <c r="DV561" i="1"/>
  <c r="DV562" i="1"/>
  <c r="DV563" i="1"/>
  <c r="DV564" i="1"/>
  <c r="DV565" i="1"/>
  <c r="DV566" i="1"/>
  <c r="DV567" i="1"/>
  <c r="DV568" i="1"/>
  <c r="DV569" i="1"/>
  <c r="DV570" i="1"/>
  <c r="DV571" i="1"/>
  <c r="DV572" i="1"/>
  <c r="DV573" i="1"/>
  <c r="DV574" i="1"/>
  <c r="DV575" i="1"/>
  <c r="DV576" i="1"/>
  <c r="DV577" i="1"/>
  <c r="DV578" i="1"/>
  <c r="DV579" i="1"/>
  <c r="DV580" i="1"/>
  <c r="DV581" i="1"/>
  <c r="DV582" i="1"/>
  <c r="DV583" i="1"/>
  <c r="DV584" i="1"/>
  <c r="DV585" i="1"/>
  <c r="DV586" i="1"/>
  <c r="DV587" i="1"/>
  <c r="DV588" i="1"/>
  <c r="DV589" i="1"/>
  <c r="DV590" i="1"/>
  <c r="DV591" i="1"/>
  <c r="DV592" i="1"/>
  <c r="DV593" i="1"/>
  <c r="DV594" i="1"/>
  <c r="DV595" i="1"/>
  <c r="DV596" i="1"/>
  <c r="DV597" i="1"/>
  <c r="DV598" i="1"/>
  <c r="DV599" i="1"/>
  <c r="DV600" i="1"/>
  <c r="DV601" i="1"/>
  <c r="DV602" i="1"/>
  <c r="DV603" i="1"/>
  <c r="DV604" i="1"/>
  <c r="DV605" i="1"/>
  <c r="DV606" i="1"/>
  <c r="DV607" i="1"/>
  <c r="DV608" i="1"/>
  <c r="DV609" i="1"/>
  <c r="DV610" i="1"/>
  <c r="DV611" i="1"/>
  <c r="DV612" i="1"/>
  <c r="DV613" i="1"/>
  <c r="DV614" i="1"/>
  <c r="DV615" i="1"/>
  <c r="DV616" i="1"/>
  <c r="DV617" i="1"/>
  <c r="DV618" i="1"/>
  <c r="DV619" i="1"/>
  <c r="DV620" i="1"/>
  <c r="DV621" i="1"/>
  <c r="DV622" i="1"/>
  <c r="DV623" i="1"/>
  <c r="DV624" i="1"/>
  <c r="DV625" i="1"/>
  <c r="DV626" i="1"/>
  <c r="DV627" i="1"/>
  <c r="DV628" i="1"/>
  <c r="DV629" i="1"/>
  <c r="DV630" i="1"/>
  <c r="DV631" i="1"/>
  <c r="DV632" i="1"/>
  <c r="DV633" i="1"/>
  <c r="DV634" i="1"/>
  <c r="DV635" i="1"/>
  <c r="DV636" i="1"/>
  <c r="DV637" i="1"/>
  <c r="DV638" i="1"/>
  <c r="DV639" i="1"/>
  <c r="DV640" i="1"/>
  <c r="DV641" i="1"/>
  <c r="DV642" i="1"/>
  <c r="DV643" i="1"/>
  <c r="DV644" i="1"/>
  <c r="DV645" i="1"/>
  <c r="DV646" i="1"/>
  <c r="DV647" i="1"/>
  <c r="DV648" i="1"/>
  <c r="DV649" i="1"/>
  <c r="DV650" i="1"/>
  <c r="DV651" i="1"/>
  <c r="DV652" i="1"/>
  <c r="DV653" i="1"/>
  <c r="DV654" i="1"/>
  <c r="DV655" i="1"/>
  <c r="DV656" i="1"/>
  <c r="DV657" i="1"/>
  <c r="DV658" i="1"/>
  <c r="DV659" i="1"/>
  <c r="DV660" i="1"/>
  <c r="DV661" i="1"/>
  <c r="DV662" i="1"/>
  <c r="DV663" i="1"/>
  <c r="DV664" i="1"/>
  <c r="DV665" i="1"/>
  <c r="DV666" i="1"/>
  <c r="DV667" i="1"/>
  <c r="DV668" i="1"/>
  <c r="DV669" i="1"/>
  <c r="DV670" i="1"/>
  <c r="DV671" i="1"/>
  <c r="DV672" i="1"/>
  <c r="DV673" i="1"/>
  <c r="DV674" i="1"/>
  <c r="DV675" i="1"/>
  <c r="DV676" i="1"/>
  <c r="DV677" i="1"/>
  <c r="DV678" i="1"/>
  <c r="DV679" i="1"/>
  <c r="DV680" i="1"/>
  <c r="DV681" i="1"/>
  <c r="DV682" i="1"/>
  <c r="DV683" i="1"/>
  <c r="DV684" i="1"/>
  <c r="DV685" i="1"/>
  <c r="DV686" i="1"/>
  <c r="DV687" i="1"/>
  <c r="DV688" i="1"/>
  <c r="DV689" i="1"/>
  <c r="DV690" i="1"/>
  <c r="DV691" i="1"/>
  <c r="DV692" i="1"/>
  <c r="DV693" i="1"/>
  <c r="DV694" i="1"/>
  <c r="DV695" i="1"/>
  <c r="DV696" i="1"/>
  <c r="DV697" i="1"/>
  <c r="DV698" i="1"/>
  <c r="DV699" i="1"/>
  <c r="DV700" i="1"/>
  <c r="DV701" i="1"/>
  <c r="DV702" i="1"/>
  <c r="DV703" i="1"/>
  <c r="DV704" i="1"/>
  <c r="DV705" i="1"/>
  <c r="DV706" i="1"/>
  <c r="DV707" i="1"/>
  <c r="DV708" i="1"/>
  <c r="DV709" i="1"/>
  <c r="DV710" i="1"/>
  <c r="DV711" i="1"/>
  <c r="DV712" i="1"/>
  <c r="DV713" i="1"/>
  <c r="DV714" i="1"/>
  <c r="DV715" i="1"/>
  <c r="DV716" i="1"/>
  <c r="DV717" i="1"/>
  <c r="DV718" i="1"/>
  <c r="DV719" i="1"/>
  <c r="DV720" i="1"/>
  <c r="DV721" i="1"/>
  <c r="DV722" i="1"/>
  <c r="DV723" i="1"/>
  <c r="DV724" i="1"/>
  <c r="DV725" i="1"/>
  <c r="DV726" i="1"/>
  <c r="DV727" i="1"/>
  <c r="DV728" i="1"/>
  <c r="DV729" i="1"/>
  <c r="DV730" i="1"/>
  <c r="DV731" i="1"/>
  <c r="DV732" i="1"/>
  <c r="DV733" i="1"/>
  <c r="DV734" i="1"/>
  <c r="DV735" i="1"/>
  <c r="DV736" i="1"/>
  <c r="DV737" i="1"/>
  <c r="DV738" i="1"/>
  <c r="DV739" i="1"/>
  <c r="DV740" i="1"/>
  <c r="DV3" i="1"/>
  <c r="DV741" i="1"/>
  <c r="DV742" i="1"/>
  <c r="DV743" i="1"/>
  <c r="DV744" i="1"/>
  <c r="DV745" i="1"/>
  <c r="DV746" i="1"/>
  <c r="DV747" i="1"/>
  <c r="DV748" i="1"/>
  <c r="DV749" i="1"/>
  <c r="DV750" i="1"/>
  <c r="DV751" i="1"/>
  <c r="DV752" i="1"/>
  <c r="DV753" i="1"/>
  <c r="DV754" i="1"/>
  <c r="DV755" i="1"/>
  <c r="DV756" i="1"/>
  <c r="DV757" i="1"/>
  <c r="DV758" i="1"/>
  <c r="DV759" i="1"/>
  <c r="DV760" i="1"/>
  <c r="DV761" i="1"/>
  <c r="DV762" i="1"/>
  <c r="DV763" i="1"/>
  <c r="DV764" i="1"/>
  <c r="DV765" i="1"/>
  <c r="DV766" i="1"/>
  <c r="DV767" i="1"/>
  <c r="DV768" i="1"/>
  <c r="DV769" i="1"/>
  <c r="DV770" i="1"/>
  <c r="DV771" i="1"/>
  <c r="DV772" i="1"/>
  <c r="DV773" i="1"/>
  <c r="DV774" i="1"/>
  <c r="DV775" i="1"/>
  <c r="DV776" i="1"/>
  <c r="DV777" i="1"/>
  <c r="DV778" i="1"/>
  <c r="DV779" i="1"/>
  <c r="DV780" i="1"/>
  <c r="DV781" i="1"/>
  <c r="DV782" i="1"/>
  <c r="DV783" i="1"/>
  <c r="DV784" i="1"/>
  <c r="DV785" i="1"/>
  <c r="DV786" i="1"/>
  <c r="DV787" i="1"/>
  <c r="DV788" i="1"/>
  <c r="DV789" i="1"/>
  <c r="DV790" i="1"/>
  <c r="DV791" i="1"/>
  <c r="DV792" i="1"/>
  <c r="DV793" i="1"/>
  <c r="DV794" i="1"/>
  <c r="DV795" i="1"/>
  <c r="DV796" i="1"/>
  <c r="DV797" i="1"/>
  <c r="DV798" i="1"/>
  <c r="DV799" i="1"/>
  <c r="DV800" i="1"/>
  <c r="DV801" i="1"/>
  <c r="DV802" i="1"/>
  <c r="DV803" i="1"/>
  <c r="DV804" i="1"/>
  <c r="DV805" i="1"/>
  <c r="DV806" i="1"/>
  <c r="DV807" i="1"/>
  <c r="DV808" i="1"/>
  <c r="DV809" i="1"/>
  <c r="DV810" i="1"/>
  <c r="DV811" i="1"/>
  <c r="DV812" i="1"/>
  <c r="DV813" i="1"/>
  <c r="DV814" i="1"/>
  <c r="DV815" i="1"/>
  <c r="DV816" i="1"/>
  <c r="DV817" i="1"/>
  <c r="DV818" i="1"/>
  <c r="DV819" i="1"/>
  <c r="DV820" i="1"/>
  <c r="DV821" i="1"/>
  <c r="DV822" i="1"/>
  <c r="DV823" i="1"/>
  <c r="DV824" i="1"/>
  <c r="DV825" i="1"/>
  <c r="DV826" i="1"/>
  <c r="DV827" i="1"/>
  <c r="DV828" i="1"/>
  <c r="DV829" i="1"/>
  <c r="DV830" i="1"/>
  <c r="DV831" i="1"/>
  <c r="DV832" i="1"/>
  <c r="DV833" i="1"/>
  <c r="DV834" i="1"/>
  <c r="DV835" i="1"/>
  <c r="DV836" i="1"/>
  <c r="DV837" i="1"/>
  <c r="DV838" i="1"/>
  <c r="DV839" i="1"/>
  <c r="DV840" i="1"/>
  <c r="DV841" i="1"/>
  <c r="DV842" i="1"/>
  <c r="DV843" i="1"/>
  <c r="DV844" i="1"/>
  <c r="DV845" i="1"/>
  <c r="DV846" i="1"/>
  <c r="DV847" i="1"/>
  <c r="DV848" i="1"/>
  <c r="DV849" i="1"/>
  <c r="DV850" i="1"/>
  <c r="DV851" i="1"/>
  <c r="DV852" i="1"/>
  <c r="DV853" i="1"/>
  <c r="DV854" i="1"/>
  <c r="DV855" i="1"/>
  <c r="DV856" i="1"/>
  <c r="DV857" i="1"/>
  <c r="DV858" i="1"/>
  <c r="DV859" i="1"/>
  <c r="DV860" i="1"/>
  <c r="DV861" i="1"/>
  <c r="DV862" i="1"/>
  <c r="DV863" i="1"/>
  <c r="DV864" i="1"/>
  <c r="DV865" i="1"/>
  <c r="DV866" i="1"/>
  <c r="DV867" i="1"/>
  <c r="DV868" i="1"/>
  <c r="DV869" i="1"/>
  <c r="DV870" i="1"/>
  <c r="DV871" i="1"/>
  <c r="DV872" i="1"/>
  <c r="DV873" i="1"/>
  <c r="DV874" i="1"/>
  <c r="DV875" i="1"/>
  <c r="DV876" i="1"/>
  <c r="DV877" i="1"/>
  <c r="DV878" i="1"/>
  <c r="DV879" i="1"/>
  <c r="DV880" i="1"/>
  <c r="DV881" i="1"/>
  <c r="DV882" i="1"/>
  <c r="DV883" i="1"/>
  <c r="DV884" i="1"/>
  <c r="DV885" i="1"/>
  <c r="DV886" i="1"/>
  <c r="DV887" i="1"/>
  <c r="DV888" i="1"/>
  <c r="DV889" i="1"/>
  <c r="DV890" i="1"/>
  <c r="DV891" i="1"/>
  <c r="DV892" i="1"/>
  <c r="DV893" i="1"/>
  <c r="DV894" i="1"/>
  <c r="DV895" i="1"/>
  <c r="DV896" i="1"/>
  <c r="DV897" i="1"/>
  <c r="DV898" i="1"/>
  <c r="DV899" i="1"/>
  <c r="DV900" i="1"/>
  <c r="DV901" i="1"/>
  <c r="DV902" i="1"/>
  <c r="DV903" i="1"/>
  <c r="DV904" i="1"/>
  <c r="DV905" i="1"/>
  <c r="DV906" i="1"/>
  <c r="DV907" i="1"/>
  <c r="DV908" i="1"/>
  <c r="DV909" i="1"/>
  <c r="DV910" i="1"/>
  <c r="DV911" i="1"/>
  <c r="DV912" i="1"/>
  <c r="DV913" i="1"/>
  <c r="DV914" i="1"/>
  <c r="DV915" i="1"/>
  <c r="DV916" i="1"/>
  <c r="DV917" i="1"/>
  <c r="DV918" i="1"/>
  <c r="DV919" i="1"/>
  <c r="DV920" i="1"/>
  <c r="DV921" i="1"/>
  <c r="DV922" i="1"/>
  <c r="DV923" i="1"/>
  <c r="DV924" i="1"/>
  <c r="DV925" i="1"/>
  <c r="DV926" i="1"/>
  <c r="DV927" i="1"/>
  <c r="DV928" i="1"/>
  <c r="DV929" i="1"/>
  <c r="DV4" i="1"/>
  <c r="DV930" i="1"/>
  <c r="DV931" i="1"/>
  <c r="DV932" i="1"/>
  <c r="DV933" i="1"/>
  <c r="DV934" i="1"/>
  <c r="DV935" i="1"/>
  <c r="DV936" i="1"/>
  <c r="DV937" i="1"/>
  <c r="DV938" i="1"/>
  <c r="DV939" i="1"/>
  <c r="DV940" i="1"/>
  <c r="DV941" i="1"/>
  <c r="DV942" i="1"/>
  <c r="DV943" i="1"/>
  <c r="DV944" i="1"/>
  <c r="DV945" i="1"/>
  <c r="DV946" i="1"/>
  <c r="DV947" i="1"/>
  <c r="DV948" i="1"/>
  <c r="DV949" i="1"/>
  <c r="DV950" i="1"/>
  <c r="DV951" i="1"/>
  <c r="DV952" i="1"/>
  <c r="DV953" i="1"/>
  <c r="DV954" i="1"/>
  <c r="DV955" i="1"/>
  <c r="DV956" i="1"/>
  <c r="DV957" i="1"/>
  <c r="DV958" i="1"/>
  <c r="DV959" i="1"/>
  <c r="DV960" i="1"/>
  <c r="DV961" i="1"/>
  <c r="DV962" i="1"/>
  <c r="DV963" i="1"/>
  <c r="DV964" i="1"/>
  <c r="DV965" i="1"/>
  <c r="DV966" i="1"/>
  <c r="DV967" i="1"/>
  <c r="DV968" i="1"/>
  <c r="DV969" i="1"/>
  <c r="DV970" i="1"/>
  <c r="DV971" i="1"/>
  <c r="DV972" i="1"/>
  <c r="DV973" i="1"/>
  <c r="DV974" i="1"/>
  <c r="DV975" i="1"/>
  <c r="DV976" i="1"/>
  <c r="DV977" i="1"/>
  <c r="DV978" i="1"/>
  <c r="DV979" i="1"/>
  <c r="DV980" i="1"/>
  <c r="DV981" i="1"/>
  <c r="DV982" i="1"/>
  <c r="DV983" i="1"/>
  <c r="DV984" i="1"/>
  <c r="DV985" i="1"/>
  <c r="DV986" i="1"/>
  <c r="DV987" i="1"/>
  <c r="DV988" i="1"/>
  <c r="DV989" i="1"/>
  <c r="DV990" i="1"/>
  <c r="DV991" i="1"/>
  <c r="DV992" i="1"/>
  <c r="DV993" i="1"/>
  <c r="DV994" i="1"/>
  <c r="DV995" i="1"/>
  <c r="DV996" i="1"/>
  <c r="DV997" i="1"/>
  <c r="DV998" i="1"/>
  <c r="DV999" i="1"/>
  <c r="DV1000" i="1"/>
  <c r="DV1001" i="1"/>
  <c r="DV1002" i="1"/>
  <c r="DV1003" i="1"/>
  <c r="DV1004" i="1"/>
  <c r="DV1005" i="1"/>
  <c r="DV1006" i="1"/>
  <c r="DV1007" i="1"/>
  <c r="DV1008" i="1"/>
  <c r="DV1009" i="1"/>
  <c r="DV1010" i="1"/>
  <c r="DV1011" i="1"/>
  <c r="DV1012" i="1"/>
  <c r="DV1013" i="1"/>
  <c r="DV1014" i="1"/>
  <c r="DV1015" i="1"/>
  <c r="DV1016" i="1"/>
  <c r="DV1017" i="1"/>
  <c r="DV1018" i="1"/>
  <c r="DV1019" i="1"/>
  <c r="DV1020" i="1"/>
  <c r="DV1021" i="1"/>
  <c r="DV1022" i="1"/>
  <c r="DV1023" i="1"/>
  <c r="DV1024" i="1"/>
  <c r="DV1025" i="1"/>
  <c r="DV1026" i="1"/>
  <c r="DV1027" i="1"/>
  <c r="DV1028" i="1"/>
  <c r="DV1029" i="1"/>
  <c r="DV1030" i="1"/>
  <c r="DV1031" i="1"/>
  <c r="DV1032" i="1"/>
  <c r="DV1033" i="1"/>
  <c r="DV1034" i="1"/>
  <c r="DV1035" i="1"/>
  <c r="DV1036" i="1"/>
  <c r="DV1037" i="1"/>
  <c r="DV1038" i="1"/>
  <c r="DV1039" i="1"/>
  <c r="DV1040" i="1"/>
  <c r="DV1041" i="1"/>
  <c r="DV1042" i="1"/>
  <c r="DV1043" i="1"/>
  <c r="DV1044" i="1"/>
  <c r="DV1045" i="1"/>
  <c r="DV1046" i="1"/>
  <c r="DV1047" i="1"/>
  <c r="DV1048" i="1"/>
  <c r="DV1049" i="1"/>
  <c r="DV1050" i="1"/>
  <c r="DV1051" i="1"/>
  <c r="DV1052" i="1"/>
  <c r="DV1053" i="1"/>
  <c r="DV1054" i="1"/>
  <c r="DV1055" i="1"/>
  <c r="DV1056" i="1"/>
  <c r="DV1057" i="1"/>
  <c r="DV1058" i="1"/>
  <c r="DV1059" i="1"/>
  <c r="DV1060" i="1"/>
  <c r="DV1061" i="1"/>
  <c r="DV1062" i="1"/>
  <c r="DV1063" i="1"/>
  <c r="DV1064" i="1"/>
  <c r="DV1065" i="1"/>
  <c r="DV1066" i="1"/>
  <c r="DV1067" i="1"/>
  <c r="DV1068" i="1"/>
  <c r="DV1069" i="1"/>
  <c r="DV1070" i="1"/>
  <c r="DV1071" i="1"/>
  <c r="DV1072" i="1"/>
  <c r="DV1073" i="1"/>
  <c r="DV1074" i="1"/>
  <c r="DV1075" i="1"/>
  <c r="DV1076" i="1"/>
  <c r="DV1077" i="1"/>
  <c r="DV1078" i="1"/>
  <c r="DV1079" i="1"/>
  <c r="DV1080" i="1"/>
  <c r="DV1081" i="1"/>
  <c r="DV1082" i="1"/>
  <c r="DV1083" i="1"/>
  <c r="DV1084" i="1"/>
  <c r="DV1085" i="1"/>
  <c r="DV1086" i="1"/>
  <c r="DV1087" i="1"/>
  <c r="DV1088" i="1"/>
  <c r="DV1089" i="1"/>
  <c r="DV1090" i="1"/>
  <c r="DV1091" i="1"/>
  <c r="DV1092" i="1"/>
  <c r="DV1093" i="1"/>
  <c r="DV1094" i="1"/>
  <c r="DV1095" i="1"/>
  <c r="DV1096" i="1"/>
  <c r="DV1097" i="1"/>
  <c r="DV1098" i="1"/>
  <c r="DV1099" i="1"/>
  <c r="DV1100" i="1"/>
  <c r="DV1101" i="1"/>
  <c r="DV1102" i="1"/>
  <c r="DV1103" i="1"/>
  <c r="DV1104" i="1"/>
  <c r="DV1105" i="1"/>
  <c r="DV1106" i="1"/>
  <c r="DV1107" i="1"/>
  <c r="DV1108" i="1"/>
  <c r="DV1109" i="1"/>
  <c r="DV1110" i="1"/>
  <c r="DV1111" i="1"/>
  <c r="DV1112" i="1"/>
  <c r="DV1113" i="1"/>
  <c r="DV1114" i="1"/>
  <c r="DV1115" i="1"/>
  <c r="DV1116" i="1"/>
  <c r="DV1117" i="1"/>
  <c r="DV1118" i="1"/>
  <c r="DV1119" i="1"/>
  <c r="DV1120" i="1"/>
  <c r="DV1121" i="1"/>
  <c r="DV1122" i="1"/>
  <c r="DV1123" i="1"/>
  <c r="DV1124" i="1"/>
  <c r="DV1125" i="1"/>
  <c r="DV1126" i="1"/>
  <c r="DV1127" i="1"/>
  <c r="DV1128" i="1"/>
  <c r="DV1129" i="1"/>
  <c r="DV1130" i="1"/>
  <c r="DV1131" i="1"/>
  <c r="DV1132" i="1"/>
  <c r="DV1133" i="1"/>
  <c r="DV1134" i="1"/>
  <c r="DV1135" i="1"/>
  <c r="DV1136" i="1"/>
  <c r="DV1137" i="1"/>
  <c r="DV1138" i="1"/>
  <c r="DV1139" i="1"/>
  <c r="DV1140" i="1"/>
  <c r="DV1141" i="1"/>
  <c r="DV1142" i="1"/>
  <c r="DV1143" i="1"/>
  <c r="DV1144" i="1"/>
  <c r="DV1145" i="1"/>
  <c r="DV1146" i="1"/>
  <c r="DV1147" i="1"/>
  <c r="DV1148" i="1"/>
  <c r="DV1149" i="1"/>
  <c r="DV1150" i="1"/>
  <c r="DV1151" i="1"/>
  <c r="DV1152" i="1"/>
  <c r="DV1153" i="1"/>
  <c r="DV1154" i="1"/>
  <c r="DV1155" i="1"/>
  <c r="DV1156" i="1"/>
  <c r="DV1157" i="1"/>
  <c r="DV1158" i="1"/>
  <c r="DV1159" i="1"/>
  <c r="DV1160" i="1"/>
  <c r="DV1161" i="1"/>
  <c r="DV1162" i="1"/>
  <c r="DV1163" i="1"/>
  <c r="DV1164" i="1"/>
  <c r="DV1165" i="1"/>
  <c r="DV1166" i="1"/>
  <c r="DV1167" i="1"/>
  <c r="DV1168" i="1"/>
  <c r="DV1169" i="1"/>
  <c r="DV1170" i="1"/>
  <c r="DV1171" i="1"/>
  <c r="DV1172" i="1"/>
  <c r="DV1173" i="1"/>
  <c r="DV1174" i="1"/>
  <c r="DV1175" i="1"/>
  <c r="DV1176" i="1"/>
  <c r="DV1177" i="1"/>
  <c r="DV1178" i="1"/>
  <c r="DV1179" i="1"/>
  <c r="DV1180" i="1"/>
  <c r="DV1181" i="1"/>
  <c r="DV1182" i="1"/>
  <c r="DV1183" i="1"/>
  <c r="DV1184" i="1"/>
  <c r="DV1185" i="1"/>
  <c r="DV1186" i="1"/>
  <c r="DV1187" i="1"/>
  <c r="DV1188" i="1"/>
  <c r="DV1189" i="1"/>
  <c r="DV1190" i="1"/>
  <c r="DV1191" i="1"/>
  <c r="DV1192" i="1"/>
  <c r="DV1193" i="1"/>
  <c r="DV1194" i="1"/>
  <c r="DV1195" i="1"/>
  <c r="DV1196" i="1"/>
  <c r="DV1197" i="1"/>
  <c r="DV1198" i="1"/>
  <c r="DV1199" i="1"/>
  <c r="DV1200" i="1"/>
  <c r="DV1201" i="1"/>
  <c r="DV1202" i="1"/>
  <c r="DV1203" i="1"/>
  <c r="DV1204" i="1"/>
  <c r="DV1205" i="1"/>
  <c r="DV1206" i="1"/>
  <c r="DV1207" i="1"/>
  <c r="DV1208" i="1"/>
  <c r="DV1209" i="1"/>
  <c r="DV1210" i="1"/>
  <c r="DV1211" i="1"/>
  <c r="DV1212" i="1"/>
  <c r="DV1213" i="1"/>
  <c r="DV1214" i="1"/>
  <c r="DV1215" i="1"/>
  <c r="DV1216" i="1"/>
  <c r="DV1217" i="1"/>
  <c r="DV1218" i="1"/>
  <c r="DV1219" i="1"/>
  <c r="DV1220" i="1"/>
  <c r="DV1221" i="1"/>
  <c r="DV1222" i="1"/>
  <c r="DV1223" i="1"/>
  <c r="DV1224" i="1"/>
  <c r="DV1225" i="1"/>
  <c r="DV1226" i="1"/>
  <c r="DV1227" i="1"/>
  <c r="DV1228" i="1"/>
  <c r="DV1229" i="1"/>
  <c r="DV1230" i="1"/>
  <c r="DV1231" i="1"/>
  <c r="DV1232" i="1"/>
  <c r="DV1233" i="1"/>
  <c r="DV1234" i="1"/>
  <c r="DV1235" i="1"/>
  <c r="DV1236" i="1"/>
  <c r="DV1237" i="1"/>
  <c r="DV1238" i="1"/>
  <c r="DV1239" i="1"/>
  <c r="DV1240" i="1"/>
  <c r="DV1241" i="1"/>
  <c r="DV1242" i="1"/>
  <c r="DV1243" i="1"/>
  <c r="DV1244" i="1"/>
  <c r="DV1245" i="1"/>
  <c r="DV1246" i="1"/>
  <c r="DV1247" i="1"/>
  <c r="DV1248" i="1"/>
  <c r="DV1249" i="1"/>
  <c r="DV1250" i="1"/>
  <c r="DV1251" i="1"/>
  <c r="DV1252" i="1"/>
  <c r="DV1253" i="1"/>
  <c r="DV1254" i="1"/>
  <c r="DV1255" i="1"/>
  <c r="DV1256" i="1"/>
  <c r="DV1257" i="1"/>
  <c r="DV1258" i="1"/>
  <c r="DV1259" i="1"/>
  <c r="DV1260" i="1"/>
  <c r="DV1261" i="1"/>
  <c r="DV1262" i="1"/>
  <c r="DV1263" i="1"/>
  <c r="DV1264" i="1"/>
  <c r="DV1265" i="1"/>
  <c r="DV1266" i="1"/>
  <c r="DV1267" i="1"/>
  <c r="DV1268" i="1"/>
  <c r="DV1269" i="1"/>
  <c r="DV1270" i="1"/>
  <c r="DV1271" i="1"/>
  <c r="DV1272" i="1"/>
  <c r="DV1273" i="1"/>
  <c r="DV1274" i="1"/>
  <c r="DV1275" i="1"/>
  <c r="DV1276" i="1"/>
  <c r="DV1277" i="1"/>
  <c r="DV1278" i="1"/>
  <c r="DV1279" i="1"/>
  <c r="DV1280" i="1"/>
  <c r="DV1281" i="1"/>
  <c r="DV1282" i="1"/>
  <c r="DV1283" i="1"/>
  <c r="DV1284" i="1"/>
  <c r="DV1285" i="1"/>
  <c r="DV1286" i="1"/>
  <c r="DV1287" i="1"/>
  <c r="DV1288" i="1"/>
  <c r="DV1289" i="1"/>
  <c r="DV1290" i="1"/>
  <c r="DV1291" i="1"/>
  <c r="DV1292" i="1"/>
  <c r="DV1293" i="1"/>
  <c r="DV1294" i="1"/>
  <c r="DV1295" i="1"/>
  <c r="DV1296" i="1"/>
  <c r="DV1297" i="1"/>
  <c r="DV1298" i="1"/>
  <c r="DV1299" i="1"/>
  <c r="DV1300" i="1"/>
  <c r="DV1301" i="1"/>
  <c r="DV1302" i="1"/>
  <c r="DV1303" i="1"/>
  <c r="DV1304" i="1"/>
  <c r="DV1305" i="1"/>
  <c r="DV1306" i="1"/>
  <c r="DV1307" i="1"/>
  <c r="DV1308" i="1"/>
  <c r="DV1309" i="1"/>
  <c r="DV1310" i="1"/>
  <c r="DV1311" i="1"/>
  <c r="DV1312" i="1"/>
  <c r="DV1313" i="1"/>
  <c r="DV1314" i="1"/>
  <c r="DV1315" i="1"/>
  <c r="DV1316" i="1"/>
  <c r="DV1317" i="1"/>
  <c r="DV1318" i="1"/>
  <c r="DV1319" i="1"/>
  <c r="DV1320" i="1"/>
  <c r="DV1321" i="1"/>
  <c r="DV1322" i="1"/>
  <c r="DV1323" i="1"/>
  <c r="DV1324" i="1"/>
  <c r="DV1325" i="1"/>
  <c r="DV1326" i="1"/>
  <c r="DV1327" i="1"/>
  <c r="DV1328" i="1"/>
  <c r="DV1329" i="1"/>
  <c r="DV1330" i="1"/>
  <c r="DV1331" i="1"/>
  <c r="DV1332" i="1"/>
  <c r="DV1333" i="1"/>
  <c r="DV1334" i="1"/>
  <c r="DV1335" i="1"/>
  <c r="DV1336" i="1"/>
  <c r="DV1337" i="1"/>
  <c r="DV1338" i="1"/>
  <c r="DV1339" i="1"/>
  <c r="DV1340" i="1"/>
  <c r="DV1341" i="1"/>
  <c r="DV1342" i="1"/>
  <c r="DV1343" i="1"/>
  <c r="DV1344" i="1"/>
  <c r="DV1345" i="1"/>
  <c r="DV1346" i="1"/>
  <c r="DV1347" i="1"/>
  <c r="DV1348" i="1"/>
  <c r="DV1349" i="1"/>
  <c r="DV1350" i="1"/>
  <c r="DV1351" i="1"/>
  <c r="DV1352" i="1"/>
  <c r="DV1353" i="1"/>
  <c r="DV1354" i="1"/>
  <c r="DV1355" i="1"/>
  <c r="DV1356" i="1"/>
  <c r="DV1357" i="1"/>
  <c r="DV1358" i="1"/>
  <c r="DV1359" i="1"/>
  <c r="DV1360" i="1"/>
  <c r="DV1361" i="1"/>
  <c r="DV1362" i="1"/>
  <c r="DV1363" i="1"/>
  <c r="DV1364" i="1"/>
  <c r="DV1365" i="1"/>
  <c r="DV1366" i="1"/>
  <c r="DV1367" i="1"/>
  <c r="DV1368" i="1"/>
  <c r="DV1369" i="1"/>
  <c r="DV1370" i="1"/>
  <c r="DV1371" i="1"/>
  <c r="DV1372" i="1"/>
  <c r="DV1373" i="1"/>
  <c r="DV1374" i="1"/>
  <c r="DV1375" i="1"/>
  <c r="DV1376" i="1"/>
  <c r="DV1377" i="1"/>
  <c r="DV1378" i="1"/>
  <c r="DV1379" i="1"/>
  <c r="DV1380" i="1"/>
  <c r="DV1381" i="1"/>
  <c r="DV1382" i="1"/>
  <c r="DV1383" i="1"/>
  <c r="DV1384" i="1"/>
  <c r="DV1385" i="1"/>
  <c r="DV1386" i="1"/>
  <c r="DV1387" i="1"/>
  <c r="DV1388" i="1"/>
  <c r="DV1389" i="1"/>
  <c r="DV1390" i="1"/>
  <c r="DV1391" i="1"/>
  <c r="DV1392" i="1"/>
  <c r="DV1393" i="1"/>
  <c r="DV1394" i="1"/>
  <c r="DV1395" i="1"/>
  <c r="DV1396" i="1"/>
  <c r="DV1397" i="1"/>
  <c r="DV1398" i="1"/>
  <c r="DV1399" i="1"/>
  <c r="DV1400" i="1"/>
  <c r="DV1401" i="1"/>
  <c r="DV1402" i="1"/>
  <c r="DV1403" i="1"/>
  <c r="DV1404" i="1"/>
  <c r="DV1405" i="1"/>
  <c r="DV1406" i="1"/>
  <c r="DV1407" i="1"/>
  <c r="DV1408" i="1"/>
  <c r="DV1409" i="1"/>
  <c r="DV1410" i="1"/>
  <c r="DV1411" i="1"/>
  <c r="DV1412" i="1"/>
  <c r="DV1413" i="1"/>
  <c r="DV1414" i="1"/>
  <c r="DV1415" i="1"/>
  <c r="DV1416" i="1"/>
  <c r="DV1417" i="1"/>
  <c r="DV1418" i="1"/>
  <c r="DV1419" i="1"/>
  <c r="DV1420" i="1"/>
  <c r="DV1421" i="1"/>
  <c r="DV1422" i="1"/>
  <c r="DV1423" i="1"/>
  <c r="DV1424" i="1"/>
  <c r="DV1425" i="1"/>
  <c r="DV1426" i="1"/>
  <c r="DV1427" i="1"/>
  <c r="DV1428" i="1"/>
  <c r="DV1429" i="1"/>
  <c r="DV1430" i="1"/>
  <c r="DV1431" i="1"/>
  <c r="DV1432" i="1"/>
  <c r="DV1433" i="1"/>
  <c r="DV1434" i="1"/>
  <c r="DV1435" i="1"/>
  <c r="DV1436" i="1"/>
  <c r="DV1437" i="1"/>
  <c r="DV1438" i="1"/>
  <c r="DV1439" i="1"/>
  <c r="DV1440" i="1"/>
  <c r="DV1441" i="1"/>
  <c r="DV1442" i="1"/>
  <c r="DV1443" i="1"/>
  <c r="DV1444" i="1"/>
  <c r="DV1445" i="1"/>
  <c r="DV1446" i="1"/>
  <c r="DV1447" i="1"/>
  <c r="DV1448" i="1"/>
  <c r="DV1449" i="1"/>
  <c r="DV1450" i="1"/>
  <c r="DV1451" i="1"/>
  <c r="DV1452" i="1"/>
  <c r="DV1453" i="1"/>
  <c r="DV1454" i="1"/>
  <c r="DV1455" i="1"/>
  <c r="DV1456" i="1"/>
  <c r="DV1457" i="1"/>
  <c r="DV1458" i="1"/>
  <c r="DV1459" i="1"/>
  <c r="DV1460" i="1"/>
  <c r="DV1461" i="1"/>
  <c r="DV1462" i="1"/>
  <c r="DV1463" i="1"/>
  <c r="DV1464" i="1"/>
  <c r="DV1465" i="1"/>
  <c r="DV1466" i="1"/>
  <c r="DV1467" i="1"/>
  <c r="DV1468" i="1"/>
  <c r="DV1469" i="1"/>
  <c r="DV1470" i="1"/>
  <c r="DV1471" i="1"/>
  <c r="DV1472" i="1"/>
  <c r="DV1473" i="1"/>
  <c r="DV1474" i="1"/>
  <c r="DV1475" i="1"/>
  <c r="DV1476" i="1"/>
  <c r="DV1477" i="1"/>
  <c r="DV1478" i="1"/>
  <c r="DV1479" i="1"/>
  <c r="DV1480" i="1"/>
  <c r="DV1481" i="1"/>
  <c r="DV1482" i="1"/>
  <c r="DV1483" i="1"/>
  <c r="DV1484" i="1"/>
  <c r="DV1485" i="1"/>
  <c r="DV1486" i="1"/>
  <c r="DV1487" i="1"/>
  <c r="DV1488" i="1"/>
  <c r="K1490" i="1"/>
  <c r="J1490" i="1"/>
  <c r="Q4" i="2" l="1"/>
  <c r="S4" i="2" s="1"/>
  <c r="DV1490" i="1"/>
  <c r="B4" i="2"/>
  <c r="D4" i="2" s="1"/>
  <c r="T5" i="2"/>
  <c r="H5" i="2"/>
  <c r="B5" i="2"/>
  <c r="D5" i="2" s="1"/>
  <c r="DW1490" i="1"/>
  <c r="H6" i="2"/>
  <c r="J6" i="2" s="1"/>
  <c r="T4" i="2"/>
  <c r="H4" i="2"/>
  <c r="J4" i="2" s="1"/>
  <c r="N6" i="2"/>
  <c r="P6" i="2" s="1"/>
  <c r="N5" i="2"/>
  <c r="K6" i="2"/>
  <c r="E6" i="2"/>
  <c r="G6" i="2" s="1"/>
  <c r="T6" i="2"/>
  <c r="N4" i="2"/>
  <c r="P4" i="2" s="1"/>
  <c r="K5" i="2"/>
  <c r="M5" i="2" s="1"/>
  <c r="E5" i="2"/>
  <c r="G5" i="2" s="1"/>
  <c r="Q6" i="2"/>
  <c r="S6" i="2" s="1"/>
  <c r="K4" i="2"/>
  <c r="M4" i="2" s="1"/>
  <c r="E4" i="2"/>
  <c r="G4" i="2" s="1"/>
  <c r="Q5" i="2"/>
  <c r="S5" i="2" s="1"/>
  <c r="B6" i="2"/>
  <c r="D6" i="2" s="1"/>
  <c r="DX1490" i="1"/>
  <c r="P5" i="2"/>
  <c r="M6" i="2"/>
  <c r="J5" i="2"/>
</calcChain>
</file>

<file path=xl/sharedStrings.xml><?xml version="1.0" encoding="utf-8"?>
<sst xmlns="http://schemas.openxmlformats.org/spreadsheetml/2006/main" count="23867" uniqueCount="4310">
  <si>
    <t>id</t>
  </si>
  <si>
    <t>empresa</t>
  </si>
  <si>
    <t>especie</t>
  </si>
  <si>
    <t>pavimento</t>
  </si>
  <si>
    <t>unidade</t>
  </si>
  <si>
    <t>cliente</t>
  </si>
  <si>
    <t>situacao</t>
  </si>
  <si>
    <t>data.venda</t>
  </si>
  <si>
    <t>contrato</t>
  </si>
  <si>
    <t>contrato.cef</t>
  </si>
  <si>
    <t>valor.venda</t>
  </si>
  <si>
    <t>checar</t>
  </si>
  <si>
    <t>AMP-Apartamento-1001</t>
  </si>
  <si>
    <t>AMP</t>
  </si>
  <si>
    <t>Apartamento</t>
  </si>
  <si>
    <t>Décimo pavimento</t>
  </si>
  <si>
    <t>Permutado Terreno</t>
  </si>
  <si>
    <t>AMP-Apartamento-1002</t>
  </si>
  <si>
    <t>PATRICIA DOS SANTOS BARBOSA</t>
  </si>
  <si>
    <t>Vendido</t>
  </si>
  <si>
    <t>0099-1</t>
  </si>
  <si>
    <t>878772012512</t>
  </si>
  <si>
    <t>AMP-Apartamento-1003</t>
  </si>
  <si>
    <t>RICARDO GABRIEL NASCIMENTO DA SILVA</t>
  </si>
  <si>
    <t>0038-1</t>
  </si>
  <si>
    <t>878771783642</t>
  </si>
  <si>
    <t>AMP-Apartamento-1004</t>
  </si>
  <si>
    <t>ANA CAROLINA FAGUNDES DOS SANTOS</t>
  </si>
  <si>
    <t>0037-2</t>
  </si>
  <si>
    <t>878771856248</t>
  </si>
  <si>
    <t>AMP-Apartamento-1005</t>
  </si>
  <si>
    <t>BRUNA RODRIGUES VIANA</t>
  </si>
  <si>
    <t>0013-1</t>
  </si>
  <si>
    <t>878771787944</t>
  </si>
  <si>
    <t>AMP-Apartamento-1006</t>
  </si>
  <si>
    <t>JESSICA DE JESUS SANCHEZ</t>
  </si>
  <si>
    <t>0029-0</t>
  </si>
  <si>
    <t>AMP-Apartamento-102</t>
  </si>
  <si>
    <t>Primeiro pavimento</t>
  </si>
  <si>
    <t>DANIEL FAUSTINO FIDELIS</t>
  </si>
  <si>
    <t>0043-0</t>
  </si>
  <si>
    <t>AMP-Apartamento-103</t>
  </si>
  <si>
    <t>Disponível</t>
  </si>
  <si>
    <t>0066-0</t>
  </si>
  <si>
    <t>AMP-Apartamento-104</t>
  </si>
  <si>
    <t>AMP-Apartamento-105</t>
  </si>
  <si>
    <t>Reserva Técnica</t>
  </si>
  <si>
    <t>AMP-Apartamento-106</t>
  </si>
  <si>
    <t>0055-0</t>
  </si>
  <si>
    <t>AMP-Apartamento-107</t>
  </si>
  <si>
    <t>AMP-Apartamento-108</t>
  </si>
  <si>
    <t>AMP-Apartamento-109</t>
  </si>
  <si>
    <t>0049-0</t>
  </si>
  <si>
    <t>AMP-Apartamento-110</t>
  </si>
  <si>
    <t>AMP-Apartamento-1101</t>
  </si>
  <si>
    <t>Décimo primeiro pavimento</t>
  </si>
  <si>
    <t>ELTON JHONATA DE SOUZA MOREIRA</t>
  </si>
  <si>
    <t>0036-1</t>
  </si>
  <si>
    <t>178770250140</t>
  </si>
  <si>
    <t>AMP-Apartamento-1102</t>
  </si>
  <si>
    <t>ELIETE LEITE DE ANDRADE</t>
  </si>
  <si>
    <t>0095-1</t>
  </si>
  <si>
    <t>178770287582</t>
  </si>
  <si>
    <t>AMP-Apartamento-1103</t>
  </si>
  <si>
    <t>FLAVIANE LOPES MACIEL</t>
  </si>
  <si>
    <t>0090-2</t>
  </si>
  <si>
    <t>878771885931</t>
  </si>
  <si>
    <t>AMP-Apartamento-1104</t>
  </si>
  <si>
    <t>NATALIA GONZALEZ DE SOUZA</t>
  </si>
  <si>
    <t>0025-1</t>
  </si>
  <si>
    <t>878771786796</t>
  </si>
  <si>
    <t>AMP-Apartamento-1105</t>
  </si>
  <si>
    <t>FERNANDO DE PAIVA</t>
  </si>
  <si>
    <t>0014-1</t>
  </si>
  <si>
    <t>178770250188</t>
  </si>
  <si>
    <t>AMP-Apartamento-1106</t>
  </si>
  <si>
    <t>BRUNO SOUSA DE ABREU</t>
  </si>
  <si>
    <t>0033-2</t>
  </si>
  <si>
    <t>878771872731</t>
  </si>
  <si>
    <t>AMP-Apartamento-111</t>
  </si>
  <si>
    <t>TACIO DOMICIANO PEREIRA</t>
  </si>
  <si>
    <t>0045-0</t>
  </si>
  <si>
    <t>AMP-Apartamento-1201</t>
  </si>
  <si>
    <t>Décimo segundo pavimento</t>
  </si>
  <si>
    <t>FABIANA MARQUES DA SILVA</t>
  </si>
  <si>
    <t>0040-2</t>
  </si>
  <si>
    <t>878771787935</t>
  </si>
  <si>
    <t>AMP-Apartamento-1202</t>
  </si>
  <si>
    <t>KAREN YASMIN SANTOS SILVA</t>
  </si>
  <si>
    <t>0091-0</t>
  </si>
  <si>
    <t>178770251132</t>
  </si>
  <si>
    <t>AMP-Apartamento-1203</t>
  </si>
  <si>
    <t>LUIS GONZAGA PINHO GOMES</t>
  </si>
  <si>
    <t>0101-0</t>
  </si>
  <si>
    <t>AMP-Apartamento-1204</t>
  </si>
  <si>
    <t>AMP-Apartamento-1205</t>
  </si>
  <si>
    <t>GISELE MOTA ANDRIGUETTI</t>
  </si>
  <si>
    <t>0015-1</t>
  </si>
  <si>
    <t>178770254390</t>
  </si>
  <si>
    <t>AMP-Apartamento-1206</t>
  </si>
  <si>
    <t>BRENDA MARIA GUERRA SILVA</t>
  </si>
  <si>
    <t>0026-1</t>
  </si>
  <si>
    <t>878771787939</t>
  </si>
  <si>
    <t>AMP-Apartamento-1301</t>
  </si>
  <si>
    <t>Décimo terceiro pavimento</t>
  </si>
  <si>
    <t>GIOVANNI GOMES DOS SANTOS</t>
  </si>
  <si>
    <t>0054-1</t>
  </si>
  <si>
    <t>178770251134</t>
  </si>
  <si>
    <t>AMP-Apartamento-1302</t>
  </si>
  <si>
    <t>AMP-Apartamento-1303</t>
  </si>
  <si>
    <t>GIANLUCA BENETTI</t>
  </si>
  <si>
    <t>0072-1</t>
  </si>
  <si>
    <t>878771791838</t>
  </si>
  <si>
    <t>AMP-Apartamento-1304</t>
  </si>
  <si>
    <t>LUDMILLA DE OLIVEIRA</t>
  </si>
  <si>
    <t>0030-1</t>
  </si>
  <si>
    <t>878771869261</t>
  </si>
  <si>
    <t>AMP-Apartamento-1305</t>
  </si>
  <si>
    <t>GUSTAVO FELIPE CLEMENTE</t>
  </si>
  <si>
    <t>0017-1</t>
  </si>
  <si>
    <t>878771784545</t>
  </si>
  <si>
    <t>AMP-Apartamento-1306</t>
  </si>
  <si>
    <t>DELI OLIVEIRA DOS SANTOS</t>
  </si>
  <si>
    <t>0031-1</t>
  </si>
  <si>
    <t>878771789974</t>
  </si>
  <si>
    <t>AMP-Apartamento-1401</t>
  </si>
  <si>
    <t>Décimo quarto pavimento</t>
  </si>
  <si>
    <t>NATHALIA SEPPELFELD FERES</t>
  </si>
  <si>
    <t>0062-1</t>
  </si>
  <si>
    <t>AMP-Apartamento-1402</t>
  </si>
  <si>
    <t>WILLIAM DE SOUSA SILVA</t>
  </si>
  <si>
    <t>0092-0</t>
  </si>
  <si>
    <t>178770249792</t>
  </si>
  <si>
    <t>AMP-Apartamento-1403</t>
  </si>
  <si>
    <t>MARISA FURTADO DE ALMEIDA</t>
  </si>
  <si>
    <t>0053-0</t>
  </si>
  <si>
    <t>AMP-Apartamento-1404</t>
  </si>
  <si>
    <t>JEANNE KRETZSCHMAR</t>
  </si>
  <si>
    <t>0020-0</t>
  </si>
  <si>
    <t>AMP-Apartamento-1405</t>
  </si>
  <si>
    <t>VICTOR HUGO ROSA DE OLIVEIRA</t>
  </si>
  <si>
    <t>0016-1</t>
  </si>
  <si>
    <t>878771786173</t>
  </si>
  <si>
    <t>AMP-Apartamento-1406</t>
  </si>
  <si>
    <t>EDUARDO PAULINO</t>
  </si>
  <si>
    <t>0021-1</t>
  </si>
  <si>
    <t>878771786283</t>
  </si>
  <si>
    <t>AMP-Apartamento-1501</t>
  </si>
  <si>
    <t>Décimo quinto pavimento</t>
  </si>
  <si>
    <t>CARLA VANESSA RIBEIRO OLIVEIRA</t>
  </si>
  <si>
    <t>0098-1</t>
  </si>
  <si>
    <t>178770296895</t>
  </si>
  <si>
    <t>AMP-Apartamento-1502</t>
  </si>
  <si>
    <t>MARILU CRISTINA DOS SANTOS</t>
  </si>
  <si>
    <t>0096-1</t>
  </si>
  <si>
    <t>178770292437</t>
  </si>
  <si>
    <t>AMP-Apartamento-1503</t>
  </si>
  <si>
    <t>AMP-Apartamento-1504</t>
  </si>
  <si>
    <t>FELIPE DE ARAUJO BEZERRA</t>
  </si>
  <si>
    <t>0022-1</t>
  </si>
  <si>
    <t>878771785462</t>
  </si>
  <si>
    <t>AMP-Apartamento-1505</t>
  </si>
  <si>
    <t>MICHELLE MOURA DE SOUZA</t>
  </si>
  <si>
    <t>0004-1</t>
  </si>
  <si>
    <t>878771788456</t>
  </si>
  <si>
    <t>AMP-Apartamento-1506</t>
  </si>
  <si>
    <t>ALINE RIBEIRO NOVAIS</t>
  </si>
  <si>
    <t>0002-2</t>
  </si>
  <si>
    <t>178770251247</t>
  </si>
  <si>
    <t>AMP-Apartamento-1601</t>
  </si>
  <si>
    <t>Décimo sexto pavimento</t>
  </si>
  <si>
    <t>RAYANE RIBEIRO DE SOUZA</t>
  </si>
  <si>
    <t>0076-0</t>
  </si>
  <si>
    <t>AMP-Apartamento-1602</t>
  </si>
  <si>
    <t>LUAN HENRIQUE DE MENEZES SANTOS</t>
  </si>
  <si>
    <t>0097-0</t>
  </si>
  <si>
    <t>878772065937</t>
  </si>
  <si>
    <t>AMP-Apartamento-1603</t>
  </si>
  <si>
    <t>PAULO HENRIQUE VALERIO DE SOUZA</t>
  </si>
  <si>
    <t>0061-1</t>
  </si>
  <si>
    <t>178770249744</t>
  </si>
  <si>
    <t>AMP-Apartamento-1604</t>
  </si>
  <si>
    <t>ANDRE LUIZ FERREIRA</t>
  </si>
  <si>
    <t>0027-1</t>
  </si>
  <si>
    <t>178770249973</t>
  </si>
  <si>
    <t>AMP-Apartamento-1605</t>
  </si>
  <si>
    <t>WAGNER LUIZ ANDRADE SANTOS</t>
  </si>
  <si>
    <t>0028-1</t>
  </si>
  <si>
    <t>878771787101</t>
  </si>
  <si>
    <t>AMP-Apartamento-1606</t>
  </si>
  <si>
    <t>CRISTINA CRUZ DOS SANTOS</t>
  </si>
  <si>
    <t>0050-0</t>
  </si>
  <si>
    <t>AMP-Apartamento-201</t>
  </si>
  <si>
    <t>Segundo pavimento</t>
  </si>
  <si>
    <t>JOACI MENDES DA SILVA</t>
  </si>
  <si>
    <t>0024-0</t>
  </si>
  <si>
    <t>AMP-Apartamento-202</t>
  </si>
  <si>
    <t>Giulianno Henrique Segato de Jesus</t>
  </si>
  <si>
    <t>0034-0</t>
  </si>
  <si>
    <t>AMP-Apartamento-203</t>
  </si>
  <si>
    <t>AMP-Apartamento-204</t>
  </si>
  <si>
    <t>ALESSANDRA CARVALHO CANDIDO BUENO</t>
  </si>
  <si>
    <t>0052-0</t>
  </si>
  <si>
    <t>AMP-Apartamento-205</t>
  </si>
  <si>
    <t>AMP-Apartamento-206</t>
  </si>
  <si>
    <t>AMP-Apartamento-207</t>
  </si>
  <si>
    <t>AMP-Apartamento-208</t>
  </si>
  <si>
    <t>AMP-Apartamento-209</t>
  </si>
  <si>
    <t>AMP-Apartamento-210</t>
  </si>
  <si>
    <t>AMP-Apartamento-211</t>
  </si>
  <si>
    <t>0046-0</t>
  </si>
  <si>
    <t>AMP-Apartamento-301</t>
  </si>
  <si>
    <t>Terceiro pavimento</t>
  </si>
  <si>
    <t>GUSTAVO DE MORAES DAVI</t>
  </si>
  <si>
    <t>0100-1</t>
  </si>
  <si>
    <t>178770299493</t>
  </si>
  <si>
    <t>AMP-Apartamento-302</t>
  </si>
  <si>
    <t>CRISTIANE APARECIDA DE MESQUITA</t>
  </si>
  <si>
    <t>0041-0</t>
  </si>
  <si>
    <t>878771810180</t>
  </si>
  <si>
    <t>AMP-Apartamento-303</t>
  </si>
  <si>
    <t>RONALDO SANTOS PEREIRA</t>
  </si>
  <si>
    <t>0065-1</t>
  </si>
  <si>
    <t>878771806686</t>
  </si>
  <si>
    <t>AMP-Apartamento-304</t>
  </si>
  <si>
    <t>ROBERTA CAMILO DE ARAUJO</t>
  </si>
  <si>
    <t>0012-1</t>
  </si>
  <si>
    <t>AMP-Apartamento-305</t>
  </si>
  <si>
    <t>MARCIO FLORENTINO DA LUZ JUNIOR</t>
  </si>
  <si>
    <t>0009-0</t>
  </si>
  <si>
    <t>878771807797</t>
  </si>
  <si>
    <t>AMP-Apartamento-306</t>
  </si>
  <si>
    <t>RAIMUNDA ELINE MEMORIA BISPO</t>
  </si>
  <si>
    <t>0063-1</t>
  </si>
  <si>
    <t>AMP-Apartamento-401</t>
  </si>
  <si>
    <t>Quarto pavimento</t>
  </si>
  <si>
    <t>AMP-Apartamento-402</t>
  </si>
  <si>
    <t>WILLIAN DA SILVA BARROS</t>
  </si>
  <si>
    <t>0070-0</t>
  </si>
  <si>
    <t>AMP-Apartamento-403</t>
  </si>
  <si>
    <t>ANA BEATRIZ SANTOS DA SILVA</t>
  </si>
  <si>
    <t>0047-1</t>
  </si>
  <si>
    <t>878771786845</t>
  </si>
  <si>
    <t>AMP-Apartamento-404</t>
  </si>
  <si>
    <t>NUBIA SANTOS DA SILVA</t>
  </si>
  <si>
    <t>0006-1</t>
  </si>
  <si>
    <t>878771874469</t>
  </si>
  <si>
    <t>AMP-Apartamento-405</t>
  </si>
  <si>
    <t>HELENA FERREIRA RAMOS SILVA</t>
  </si>
  <si>
    <t>0003-1</t>
  </si>
  <si>
    <t>878771785568</t>
  </si>
  <si>
    <t>AMP-Apartamento-406</t>
  </si>
  <si>
    <t>GUILHERME BATISTA DA SILVA</t>
  </si>
  <si>
    <t>0018-0</t>
  </si>
  <si>
    <t>878772102175</t>
  </si>
  <si>
    <t>AMP-Apartamento-501</t>
  </si>
  <si>
    <t>Quinto pavimento</t>
  </si>
  <si>
    <t>GEANE SANTOS DA SILVA</t>
  </si>
  <si>
    <t>0103-1</t>
  </si>
  <si>
    <t>878772326679</t>
  </si>
  <si>
    <t>AMP-Apartamento-502</t>
  </si>
  <si>
    <t>DENISE NUNES DE ALMEIDA</t>
  </si>
  <si>
    <t>0064-1</t>
  </si>
  <si>
    <t>178770250440</t>
  </si>
  <si>
    <t>AMP-Apartamento-503</t>
  </si>
  <si>
    <t>ANA CLEIDE MORAIS GOMES SILVA</t>
  </si>
  <si>
    <t>0035-0</t>
  </si>
  <si>
    <t>AMP-Apartamento-504</t>
  </si>
  <si>
    <t>DIOGO MOURA RIBEIRO SOUZA</t>
  </si>
  <si>
    <t>0010-2</t>
  </si>
  <si>
    <t>878771784415</t>
  </si>
  <si>
    <t>AMP-Apartamento-505</t>
  </si>
  <si>
    <t>CAROLINE ROSA DE OLIVEIRA</t>
  </si>
  <si>
    <t>0011-1</t>
  </si>
  <si>
    <t>878771824340</t>
  </si>
  <si>
    <t>AMP-Apartamento-506</t>
  </si>
  <si>
    <t>BIANCA CRISTINA DE FARIA</t>
  </si>
  <si>
    <t>0005-0</t>
  </si>
  <si>
    <t>878771785933</t>
  </si>
  <si>
    <t>AMP-Apartamento-601</t>
  </si>
  <si>
    <t>Sexto pavimento</t>
  </si>
  <si>
    <t>ADOLFO SCHULENBURG JUNIOR</t>
  </si>
  <si>
    <t>0087-1</t>
  </si>
  <si>
    <t>178770262040</t>
  </si>
  <si>
    <t>AMP-Apartamento-602</t>
  </si>
  <si>
    <t>EDINEIA PEREIRA DA SILVA</t>
  </si>
  <si>
    <t>0089-1</t>
  </si>
  <si>
    <t>878771855622</t>
  </si>
  <si>
    <t>AMP-Apartamento-603</t>
  </si>
  <si>
    <t>ESTELA GONCALVES RODRIGUES GIAMPAGLIA</t>
  </si>
  <si>
    <t>0094-0</t>
  </si>
  <si>
    <t>AMP-Apartamento-604</t>
  </si>
  <si>
    <t>BARBARA SOUSA BATISTA</t>
  </si>
  <si>
    <t>0059-1</t>
  </si>
  <si>
    <t>878771783838</t>
  </si>
  <si>
    <t>AMP-Apartamento-605</t>
  </si>
  <si>
    <t>ALEXANDRE MARQUES DE OLIVEIRA JUNIOR</t>
  </si>
  <si>
    <t>0019-1</t>
  </si>
  <si>
    <t>878771861808</t>
  </si>
  <si>
    <t>AMP-Apartamento-606</t>
  </si>
  <si>
    <t>RENATA DA SILVA SANTOS</t>
  </si>
  <si>
    <t>0057-1</t>
  </si>
  <si>
    <t>878771786220</t>
  </si>
  <si>
    <t>AMP-Apartamento-701</t>
  </si>
  <si>
    <t>Sétimo pavimento</t>
  </si>
  <si>
    <t>AMP-Apartamento-702</t>
  </si>
  <si>
    <t>GABRIEL AUGUSTO LAMERATO DA SILVA</t>
  </si>
  <si>
    <t>0073-0</t>
  </si>
  <si>
    <t>AMP-Apartamento-703</t>
  </si>
  <si>
    <t>RODRIGO LOPES BERNARDI DA SILVA</t>
  </si>
  <si>
    <t>0071-1</t>
  </si>
  <si>
    <t>878771788905</t>
  </si>
  <si>
    <t>AMP-Apartamento-704</t>
  </si>
  <si>
    <t>MARIA LUIZA FEITOSA DOS SANTOS</t>
  </si>
  <si>
    <t>0058-0</t>
  </si>
  <si>
    <t>AMP-Apartamento-705</t>
  </si>
  <si>
    <t>ERICA NIJENHUIS LIMA</t>
  </si>
  <si>
    <t>0008-1</t>
  </si>
  <si>
    <t>878771785787</t>
  </si>
  <si>
    <t>AMP-Apartamento-706</t>
  </si>
  <si>
    <t>LUIZ GUILHERME FACCIOLLA DE FREITAS</t>
  </si>
  <si>
    <t>0039-1</t>
  </si>
  <si>
    <t>878771895753</t>
  </si>
  <si>
    <t>AMP-Apartamento-801</t>
  </si>
  <si>
    <t>Oitavo pavimento</t>
  </si>
  <si>
    <t>ALEXANDRE NUNES FAUSTINO</t>
  </si>
  <si>
    <t>0093-1</t>
  </si>
  <si>
    <t>878771951769</t>
  </si>
  <si>
    <t>AMP-Apartamento-802</t>
  </si>
  <si>
    <t>CLOVES ANTONIO DE ALMEIDA</t>
  </si>
  <si>
    <t>0104-2</t>
  </si>
  <si>
    <t>178770346862</t>
  </si>
  <si>
    <t>AMP-Apartamento-803</t>
  </si>
  <si>
    <t>EDEMILSON FERREIRA SOUZA</t>
  </si>
  <si>
    <t>0068-1</t>
  </si>
  <si>
    <t>878771790243</t>
  </si>
  <si>
    <t>AMP-Apartamento-804</t>
  </si>
  <si>
    <t>NATHALIE ALVES DE CARVALHO</t>
  </si>
  <si>
    <t>0044-1</t>
  </si>
  <si>
    <t>878771788598</t>
  </si>
  <si>
    <t>AMP-Apartamento-805</t>
  </si>
  <si>
    <t>DIOGENES SIMIAO FRANCISCO</t>
  </si>
  <si>
    <t>0023-1</t>
  </si>
  <si>
    <t>878771784787</t>
  </si>
  <si>
    <t>AMP-Apartamento-806</t>
  </si>
  <si>
    <t>ALINE DE SOUZA OLIVEIRA SILVA</t>
  </si>
  <si>
    <t>0051-1</t>
  </si>
  <si>
    <t>878771787456</t>
  </si>
  <si>
    <t>AMP-Apartamento-901</t>
  </si>
  <si>
    <t>Nono pavimento</t>
  </si>
  <si>
    <t>AMP-Apartamento-902</t>
  </si>
  <si>
    <t>0102-0</t>
  </si>
  <si>
    <t>AMP-Apartamento-903</t>
  </si>
  <si>
    <t>FERNANDA NUNES PERONICO</t>
  </si>
  <si>
    <t>0074-0</t>
  </si>
  <si>
    <t>878771849859</t>
  </si>
  <si>
    <t>AMP-Apartamento-904</t>
  </si>
  <si>
    <t>LUCIANA KAREN PAZZINI</t>
  </si>
  <si>
    <t>0048-1</t>
  </si>
  <si>
    <t>178770250115</t>
  </si>
  <si>
    <t>AMP-Apartamento-905</t>
  </si>
  <si>
    <t>BRUNO SILVA DE ALMEIDA</t>
  </si>
  <si>
    <t>0007-1</t>
  </si>
  <si>
    <t>878771789503</t>
  </si>
  <si>
    <t>AMP-Apartamento-906</t>
  </si>
  <si>
    <t>VICTOR MARTINS DA SILVA</t>
  </si>
  <si>
    <t>0067-1</t>
  </si>
  <si>
    <t>878771785483</t>
  </si>
  <si>
    <t>AMP-Loja-1</t>
  </si>
  <si>
    <t>Loja</t>
  </si>
  <si>
    <t>Térreo</t>
  </si>
  <si>
    <t>AVS-Apartamento-1001</t>
  </si>
  <si>
    <t>AVS</t>
  </si>
  <si>
    <t>Ana Caroline Fernandes Borges</t>
  </si>
  <si>
    <t>878771814267</t>
  </si>
  <si>
    <t>AVS-Apartamento-1002</t>
  </si>
  <si>
    <t>AVS-Apartamento-1003</t>
  </si>
  <si>
    <t>JAQUELINE OLIVEIRA SOUZA</t>
  </si>
  <si>
    <t>0109-1</t>
  </si>
  <si>
    <t>878771559818</t>
  </si>
  <si>
    <t>AVS-Apartamento-1004</t>
  </si>
  <si>
    <t>DANDARA DE PAULA SENA</t>
  </si>
  <si>
    <t>878771552276</t>
  </si>
  <si>
    <t>AVS-Apartamento-1005</t>
  </si>
  <si>
    <t>RENAN LANHI TEIXEIRA</t>
  </si>
  <si>
    <t>878771557235</t>
  </si>
  <si>
    <t>AVS-Apartamento-1006</t>
  </si>
  <si>
    <t>DANIELE ARAUJO DA SILVA</t>
  </si>
  <si>
    <t>0139-2</t>
  </si>
  <si>
    <t>878771552179</t>
  </si>
  <si>
    <t>AVS-Apartamento-1007</t>
  </si>
  <si>
    <t>AVS-Apartamento-1008</t>
  </si>
  <si>
    <t>AVS-Apartamento-1101</t>
  </si>
  <si>
    <t>FABIANA FREITAS NICOMEDES</t>
  </si>
  <si>
    <t>0085-1</t>
  </si>
  <si>
    <t>878771579620</t>
  </si>
  <si>
    <t>AVS-Apartamento-1102</t>
  </si>
  <si>
    <t>SORAIA APARECIDA DE SOUZA SILVEIRA</t>
  </si>
  <si>
    <t>0165-2</t>
  </si>
  <si>
    <t>878771732294</t>
  </si>
  <si>
    <t>AVS-Apartamento-1103</t>
  </si>
  <si>
    <t>GABRIEL PEREIRA STOLZE</t>
  </si>
  <si>
    <t>0110-1</t>
  </si>
  <si>
    <t>878771561938</t>
  </si>
  <si>
    <t>AVS-Apartamento-1104</t>
  </si>
  <si>
    <t>GUILHERME KENJI FUJITA GOMES DA SILVA</t>
  </si>
  <si>
    <t>878771556970</t>
  </si>
  <si>
    <t>AVS-Apartamento-1105</t>
  </si>
  <si>
    <t>SILVIA AGRESTA DUPINO</t>
  </si>
  <si>
    <t>0180-0</t>
  </si>
  <si>
    <t>AVS-Apartamento-1106</t>
  </si>
  <si>
    <t>SANDRA LUIZA DOS SANTOS</t>
  </si>
  <si>
    <t>0172-1</t>
  </si>
  <si>
    <t>878771788438</t>
  </si>
  <si>
    <t>AVS-Apartamento-1107</t>
  </si>
  <si>
    <t>FELIPE EIDI KOMUKAI</t>
  </si>
  <si>
    <t>0123-0</t>
  </si>
  <si>
    <t>AVS-Apartamento-1108</t>
  </si>
  <si>
    <t>GABRIEL ANDRADE COELHO</t>
  </si>
  <si>
    <t>0129-2</t>
  </si>
  <si>
    <t>878771582672</t>
  </si>
  <si>
    <t>AVS-Apartamento-1201</t>
  </si>
  <si>
    <t>0168-0</t>
  </si>
  <si>
    <t>AVS-Apartamento-1202</t>
  </si>
  <si>
    <t>AVS-Apartamento-1203</t>
  </si>
  <si>
    <t>LUCAS NATHAN RODRIGUES ROCHA</t>
  </si>
  <si>
    <t>0046-1</t>
  </si>
  <si>
    <t>878771551393</t>
  </si>
  <si>
    <t>AVS-Apartamento-1204</t>
  </si>
  <si>
    <t>0001-1</t>
  </si>
  <si>
    <t>AVS-Apartamento-1205</t>
  </si>
  <si>
    <t>JAILSON JOSE DA SILVA</t>
  </si>
  <si>
    <t>0175-0</t>
  </si>
  <si>
    <t>178770274973</t>
  </si>
  <si>
    <t>AVS-Apartamento-1206</t>
  </si>
  <si>
    <t>LILIANA DE OLIVEIRA PEREIRA</t>
  </si>
  <si>
    <t>0124-1</t>
  </si>
  <si>
    <t>878771555581</t>
  </si>
  <si>
    <t>AVS-Apartamento-1207</t>
  </si>
  <si>
    <t>BRUNA CORDEIRO SANTOS</t>
  </si>
  <si>
    <t>0082-1</t>
  </si>
  <si>
    <t>878771561979</t>
  </si>
  <si>
    <t>AVS-Apartamento-1208</t>
  </si>
  <si>
    <t>HENRIQUE MARCELINO CUNHA</t>
  </si>
  <si>
    <t>AVS-Apartamento-1301</t>
  </si>
  <si>
    <t>JOAO JOSE DA ROCHA JUNIOR</t>
  </si>
  <si>
    <t>878771564473</t>
  </si>
  <si>
    <t>AVS-Apartamento-1302</t>
  </si>
  <si>
    <t>ROSANGELA LOENGO</t>
  </si>
  <si>
    <t>0163-1</t>
  </si>
  <si>
    <t>878771579715</t>
  </si>
  <si>
    <t>AVS-Apartamento-1303</t>
  </si>
  <si>
    <t>Mariana Tikuma Nunes</t>
  </si>
  <si>
    <t>0017-2</t>
  </si>
  <si>
    <t>178770208711</t>
  </si>
  <si>
    <t>AVS-Apartamento-1304</t>
  </si>
  <si>
    <t>ANNA LAIS MAGGIORA FREITAS BASTOS</t>
  </si>
  <si>
    <t>0102-2</t>
  </si>
  <si>
    <t>878771559669</t>
  </si>
  <si>
    <t>AVS-Apartamento-1305</t>
  </si>
  <si>
    <t>JULIANA ADORNO VALERIANO DOS SANTOS</t>
  </si>
  <si>
    <t>0174-0</t>
  </si>
  <si>
    <t>178770271315</t>
  </si>
  <si>
    <t>AVS-Apartamento-1306</t>
  </si>
  <si>
    <t>BRUNO POLASTRINI DOS SANTOS</t>
  </si>
  <si>
    <t>0042-1</t>
  </si>
  <si>
    <t>878771555450</t>
  </si>
  <si>
    <t>AVS-Apartamento-1307</t>
  </si>
  <si>
    <t>ADRIANO BUZOLIN CRUZ</t>
  </si>
  <si>
    <t>0137-0</t>
  </si>
  <si>
    <t>AVS-Apartamento-1308</t>
  </si>
  <si>
    <t>AVS-Apartamento-1401</t>
  </si>
  <si>
    <t>Dalton Alex Rosa</t>
  </si>
  <si>
    <t>AVS-Apartamento-1402</t>
  </si>
  <si>
    <t>RITA CONCEICAO DOS SANTOS LIMA</t>
  </si>
  <si>
    <t>0162-1</t>
  </si>
  <si>
    <t>878771579693</t>
  </si>
  <si>
    <t>AVS-Apartamento-1403</t>
  </si>
  <si>
    <t>STEPHANIE OLIVEIRA BRASIL JONES</t>
  </si>
  <si>
    <t>0120-0</t>
  </si>
  <si>
    <t>AVS-Apartamento-1404</t>
  </si>
  <si>
    <t>ALEX FERREIRA LOPEZ</t>
  </si>
  <si>
    <t>0169-1</t>
  </si>
  <si>
    <t>878771817521</t>
  </si>
  <si>
    <t>AVS-Apartamento-1405</t>
  </si>
  <si>
    <t>SUSAN KEYNE CORREA</t>
  </si>
  <si>
    <t>0159-1</t>
  </si>
  <si>
    <t>178770212433</t>
  </si>
  <si>
    <t>AVS-Apartamento-1406</t>
  </si>
  <si>
    <t>KARINA PEREIRA SANTOS BARBOSA</t>
  </si>
  <si>
    <t>0133-0</t>
  </si>
  <si>
    <t>878771657197</t>
  </si>
  <si>
    <t>AVS-Apartamento-1407</t>
  </si>
  <si>
    <t>AVS-Apartamento-1408</t>
  </si>
  <si>
    <t>MARIO NUNCIO FAVALE</t>
  </si>
  <si>
    <t>0111-0</t>
  </si>
  <si>
    <t>AVS-Apartamento-1501</t>
  </si>
  <si>
    <t>Edson Carlos Cunha Rufino</t>
  </si>
  <si>
    <t>0058-2</t>
  </si>
  <si>
    <t>878771548015</t>
  </si>
  <si>
    <t>AVS-Apartamento-1502</t>
  </si>
  <si>
    <t>AVS-Apartamento-1503</t>
  </si>
  <si>
    <t>Naira Castro Monaco</t>
  </si>
  <si>
    <t>0043-1</t>
  </si>
  <si>
    <t>878771551697</t>
  </si>
  <si>
    <t>AVS-Apartamento-1504</t>
  </si>
  <si>
    <t>DELCI JOSE DA SILVA</t>
  </si>
  <si>
    <t>0181-0</t>
  </si>
  <si>
    <t>AVS-Apartamento-1505</t>
  </si>
  <si>
    <t>CRISTOVALDO MACIEL SOUZA</t>
  </si>
  <si>
    <t>0153-2</t>
  </si>
  <si>
    <t>878771556178</t>
  </si>
  <si>
    <t>AVS-Apartamento-1506</t>
  </si>
  <si>
    <t>Adriana Oliveira da Silva</t>
  </si>
  <si>
    <t>878771551618</t>
  </si>
  <si>
    <t>AVS-Apartamento-1507</t>
  </si>
  <si>
    <t>DEBORA ARAUJO VIEIRA DOS SANTOS</t>
  </si>
  <si>
    <t>0156-0</t>
  </si>
  <si>
    <t>AVS-Apartamento-1508</t>
  </si>
  <si>
    <t>AVS-Apartamento-1601</t>
  </si>
  <si>
    <t>Vinicius Silvestri Martins de Oliveira</t>
  </si>
  <si>
    <t>0055-2</t>
  </si>
  <si>
    <t>878771552163</t>
  </si>
  <si>
    <t>AVS-Apartamento-1602</t>
  </si>
  <si>
    <t>JOSE ROBERTO DA COSTA SILVA</t>
  </si>
  <si>
    <t>0086-1</t>
  </si>
  <si>
    <t>178770211880</t>
  </si>
  <si>
    <t>AVS-Apartamento-1603</t>
  </si>
  <si>
    <t>Nadia Costa Soares</t>
  </si>
  <si>
    <t>0056-1</t>
  </si>
  <si>
    <t>178770210106</t>
  </si>
  <si>
    <t>AVS-Apartamento-1604</t>
  </si>
  <si>
    <t>INGRID ULISSES SOUZA</t>
  </si>
  <si>
    <t>0032-1</t>
  </si>
  <si>
    <t>878771557708</t>
  </si>
  <si>
    <t>AVS-Apartamento-1605</t>
  </si>
  <si>
    <t>TAYNARA MONTEIRO SANTOS</t>
  </si>
  <si>
    <t>0146-1</t>
  </si>
  <si>
    <t>878771552306</t>
  </si>
  <si>
    <t>AVS-Apartamento-1606</t>
  </si>
  <si>
    <t>Nathalia Dias Teixeira</t>
  </si>
  <si>
    <t>0127-1</t>
  </si>
  <si>
    <t>878771557432</t>
  </si>
  <si>
    <t>AVS-Apartamento-1607</t>
  </si>
  <si>
    <t>ADLER LUIS ALVES COUTO CAVALHEIRO</t>
  </si>
  <si>
    <t>878771555303</t>
  </si>
  <si>
    <t>AVS-Apartamento-1608</t>
  </si>
  <si>
    <t>Bruna Gardenia de Oliveira Costa</t>
  </si>
  <si>
    <t>0075-0</t>
  </si>
  <si>
    <t>AVS-Apartamento-1701</t>
  </si>
  <si>
    <t>Décimo sétimo pavimento</t>
  </si>
  <si>
    <t>Alex Silva Martins</t>
  </si>
  <si>
    <t>178770360419</t>
  </si>
  <si>
    <t>AVS-Apartamento-1702</t>
  </si>
  <si>
    <t>LUCAS OLIVEIRA NOVAIS DE ARAUJO</t>
  </si>
  <si>
    <t>0160-2</t>
  </si>
  <si>
    <t>878771588176</t>
  </si>
  <si>
    <t>AVS-Apartamento-1703</t>
  </si>
  <si>
    <t>Isabella Veras Alves de Souza</t>
  </si>
  <si>
    <t>0041-1</t>
  </si>
  <si>
    <t>878771552169</t>
  </si>
  <si>
    <t>AVS-Apartamento-1704</t>
  </si>
  <si>
    <t>KARINNY GALVAO LEITE</t>
  </si>
  <si>
    <t>878771551437</t>
  </si>
  <si>
    <t>AVS-Apartamento-1705</t>
  </si>
  <si>
    <t>ANDRE LUCAS COVAC</t>
  </si>
  <si>
    <t>878771561917</t>
  </si>
  <si>
    <t>AVS-Apartamento-1706</t>
  </si>
  <si>
    <t>Luana Araujo Maciel</t>
  </si>
  <si>
    <t>0047-2</t>
  </si>
  <si>
    <t>878771554439</t>
  </si>
  <si>
    <t>AVS-Apartamento-1707</t>
  </si>
  <si>
    <t>Flavia de Araujo Cunha</t>
  </si>
  <si>
    <t>878771554992</t>
  </si>
  <si>
    <t>AVS-Apartamento-1708</t>
  </si>
  <si>
    <t>VITTOR CESAR FRANCA DE CASTRO</t>
  </si>
  <si>
    <t>0024-1</t>
  </si>
  <si>
    <t>878771549640</t>
  </si>
  <si>
    <t>AVS-Apartamento-1801</t>
  </si>
  <si>
    <t>Décimo oitavo pavimento</t>
  </si>
  <si>
    <t>Graziella da Cruz Siqueira Luiz</t>
  </si>
  <si>
    <t>0050-1</t>
  </si>
  <si>
    <t>878771547961</t>
  </si>
  <si>
    <t>AVS-Apartamento-1802</t>
  </si>
  <si>
    <t>MADELEINE SAADI</t>
  </si>
  <si>
    <t>0132-1</t>
  </si>
  <si>
    <t>AVS-Apartamento-1803</t>
  </si>
  <si>
    <t>Julia Lira Monteiro Ramos</t>
  </si>
  <si>
    <t>0038-3</t>
  </si>
  <si>
    <t>878771967761</t>
  </si>
  <si>
    <t>AVS-Apartamento-1804</t>
  </si>
  <si>
    <t>JADE SILVA DE OLIVEIRA</t>
  </si>
  <si>
    <t>878771551602</t>
  </si>
  <si>
    <t>AVS-Apartamento-1805</t>
  </si>
  <si>
    <t>MAGNO LUIZ MICAEL VITALINO JUNIOR</t>
  </si>
  <si>
    <t>0142-1</t>
  </si>
  <si>
    <t>878771572140</t>
  </si>
  <si>
    <t>AVS-Apartamento-1806</t>
  </si>
  <si>
    <t>AVS-Apartamento-1807</t>
  </si>
  <si>
    <t>ALESSANDRA SANCHES KONDO SOUZA</t>
  </si>
  <si>
    <t>0119-0</t>
  </si>
  <si>
    <t>AVS-Apartamento-1808</t>
  </si>
  <si>
    <t>DANIEL ALVES</t>
  </si>
  <si>
    <t>0164-0</t>
  </si>
  <si>
    <t>878771646903</t>
  </si>
  <si>
    <t>AVS-Apartamento-1901</t>
  </si>
  <si>
    <t>Décimo nono pavimento</t>
  </si>
  <si>
    <t>Thais Nunes do Amaral</t>
  </si>
  <si>
    <t>178770207245</t>
  </si>
  <si>
    <t>AVS-Apartamento-1902</t>
  </si>
  <si>
    <t>JOSE MARCIO FILADELFO</t>
  </si>
  <si>
    <t>878771564502</t>
  </si>
  <si>
    <t>AVS-Apartamento-1903</t>
  </si>
  <si>
    <t>Leandro Renan da Silva</t>
  </si>
  <si>
    <t>0053-1</t>
  </si>
  <si>
    <t>878771572063</t>
  </si>
  <si>
    <t>AVS-Apartamento-1904</t>
  </si>
  <si>
    <t>Sabrina Silva Gomes</t>
  </si>
  <si>
    <t>0035-1</t>
  </si>
  <si>
    <t>878771579110</t>
  </si>
  <si>
    <t>AVS-Apartamento-1905</t>
  </si>
  <si>
    <t>RONALDO BRAGA DE MENESES</t>
  </si>
  <si>
    <t>0105-1</t>
  </si>
  <si>
    <t>AVS-Apartamento-1906</t>
  </si>
  <si>
    <t>Paulo Vicente de Andrade Neto</t>
  </si>
  <si>
    <t>0128-2</t>
  </si>
  <si>
    <t>878771557460</t>
  </si>
  <si>
    <t>AVS-Apartamento-1907</t>
  </si>
  <si>
    <t>William Soares da Silva</t>
  </si>
  <si>
    <t>AVS-Apartamento-1908</t>
  </si>
  <si>
    <t>Dante Lombardi Filho</t>
  </si>
  <si>
    <t>0077-0</t>
  </si>
  <si>
    <t>AVS-Apartamento-2001</t>
  </si>
  <si>
    <t>Vigésimo pavimento</t>
  </si>
  <si>
    <t>Franco Oliveira Cocuzza</t>
  </si>
  <si>
    <t>0078-0</t>
  </si>
  <si>
    <t>AVS-Apartamento-2002</t>
  </si>
  <si>
    <t>Dario Scaciota Junior</t>
  </si>
  <si>
    <t>0049-4</t>
  </si>
  <si>
    <t>178770207181</t>
  </si>
  <si>
    <t>AVS-Apartamento-2003</t>
  </si>
  <si>
    <t>Roberta Ribeiro Altermann</t>
  </si>
  <si>
    <t>0069-1</t>
  </si>
  <si>
    <t>178770208726</t>
  </si>
  <si>
    <t>AVS-Apartamento-2004</t>
  </si>
  <si>
    <t>Artur Cordelini</t>
  </si>
  <si>
    <t>0079-0</t>
  </si>
  <si>
    <t>AVS-Apartamento-2005</t>
  </si>
  <si>
    <t>BIANCA KELLY SILVA DE OLIVEIRA</t>
  </si>
  <si>
    <t>0173-0</t>
  </si>
  <si>
    <t>878771850049</t>
  </si>
  <si>
    <t>AVS-Apartamento-2006</t>
  </si>
  <si>
    <t>Juan Sebastian Montero Gonzalez</t>
  </si>
  <si>
    <t>878771550692</t>
  </si>
  <si>
    <t>AVS-Apartamento-2007</t>
  </si>
  <si>
    <t>Lais de França Silva</t>
  </si>
  <si>
    <t>878771551540</t>
  </si>
  <si>
    <t>AVS-Apartamento-2008</t>
  </si>
  <si>
    <t>DIEGO SANTANA SOUZA</t>
  </si>
  <si>
    <t>0151-1</t>
  </si>
  <si>
    <t>AVS-Apartamento-201</t>
  </si>
  <si>
    <t>AVS-Apartamento-202</t>
  </si>
  <si>
    <t>AVS-Apartamento-203</t>
  </si>
  <si>
    <t>AVS-Apartamento-204</t>
  </si>
  <si>
    <t>Janete de Lima Fernandes</t>
  </si>
  <si>
    <t>0087-0</t>
  </si>
  <si>
    <t>AVS-Apartamento-205</t>
  </si>
  <si>
    <t>RENATA DA COSTA FIGUEIRAS</t>
  </si>
  <si>
    <t>0136-0</t>
  </si>
  <si>
    <t>AVS-Apartamento-206</t>
  </si>
  <si>
    <t>AVS-Apartamento-207</t>
  </si>
  <si>
    <t>Fernando Sergio Trindade Tocantins</t>
  </si>
  <si>
    <t>0088-0</t>
  </si>
  <si>
    <t>AVS-Apartamento-208</t>
  </si>
  <si>
    <t>AVS-Apartamento-2101</t>
  </si>
  <si>
    <t>Vigésimo primeiro andar</t>
  </si>
  <si>
    <t>JULIANA MANNINI</t>
  </si>
  <si>
    <t>0067-0</t>
  </si>
  <si>
    <t>AVS-Apartamento-2102</t>
  </si>
  <si>
    <t>Giovanna Nobre Guedes</t>
  </si>
  <si>
    <t>178770207509</t>
  </si>
  <si>
    <t>AVS-Apartamento-2103</t>
  </si>
  <si>
    <t>Roni Alexandre Ureta Ayluardo</t>
  </si>
  <si>
    <t>178770335353</t>
  </si>
  <si>
    <t>AVS-Apartamento-2104</t>
  </si>
  <si>
    <t>Nivaldo Américo Boschiero</t>
  </si>
  <si>
    <t>AVS-Apartamento-2105</t>
  </si>
  <si>
    <t>Angela Maria Ruttkowski Nieuwenhoff</t>
  </si>
  <si>
    <t>178770211175</t>
  </si>
  <si>
    <t>AVS-Apartamento-2106</t>
  </si>
  <si>
    <t>Guilherme Marcos Alvarenga</t>
  </si>
  <si>
    <t>0040-1</t>
  </si>
  <si>
    <t>878771656007</t>
  </si>
  <si>
    <t>AVS-Apartamento-2107</t>
  </si>
  <si>
    <t>Augusto Martins de Jesus</t>
  </si>
  <si>
    <t>0027-3</t>
  </si>
  <si>
    <t>878771551083</t>
  </si>
  <si>
    <t>AVS-Apartamento-2108</t>
  </si>
  <si>
    <t>Rafael Rodrigues Prado</t>
  </si>
  <si>
    <t>0018-1</t>
  </si>
  <si>
    <t>178770208747</t>
  </si>
  <si>
    <t>AVS-Apartamento-2201</t>
  </si>
  <si>
    <t>Vigésimo segundo andar</t>
  </si>
  <si>
    <t>Amanda Carolina Joseph dos Santos</t>
  </si>
  <si>
    <t>0052-1</t>
  </si>
  <si>
    <t>878771549663</t>
  </si>
  <si>
    <t>AVS-Apartamento-2202</t>
  </si>
  <si>
    <t>Fabio Bosco Manduca</t>
  </si>
  <si>
    <t>178770209153</t>
  </si>
  <si>
    <t>AVS-Apartamento-2203</t>
  </si>
  <si>
    <t>Maria Cecilia Tiburcio</t>
  </si>
  <si>
    <t>0034-1</t>
  </si>
  <si>
    <t>178770207471</t>
  </si>
  <si>
    <t>AVS-Apartamento-2204</t>
  </si>
  <si>
    <t>Pedro Sanches Garcia Neto</t>
  </si>
  <si>
    <t>0023-0</t>
  </si>
  <si>
    <t>AVS-Apartamento-2205</t>
  </si>
  <si>
    <t>Brenda Xavier de Moura</t>
  </si>
  <si>
    <t>0070-1</t>
  </si>
  <si>
    <t>178770211367</t>
  </si>
  <si>
    <t>AVS-Apartamento-2206</t>
  </si>
  <si>
    <t>Vinicios Hermato Alvarenga</t>
  </si>
  <si>
    <t>0013-0</t>
  </si>
  <si>
    <t>AVS-Apartamento-2207</t>
  </si>
  <si>
    <t>Sandra Salobral Pena</t>
  </si>
  <si>
    <t>0080-0</t>
  </si>
  <si>
    <t>AVS-Apartamento-2208</t>
  </si>
  <si>
    <t>Leticia Suzan da Silva</t>
  </si>
  <si>
    <t>0020-1</t>
  </si>
  <si>
    <t>878771556044</t>
  </si>
  <si>
    <t>AVS-Apartamento-2305</t>
  </si>
  <si>
    <t>Vigésimo terceiro andar</t>
  </si>
  <si>
    <t>Luana Farias Cardoso</t>
  </si>
  <si>
    <t>0071-0</t>
  </si>
  <si>
    <t>178770262357</t>
  </si>
  <si>
    <t>AVS-Apartamento-2306</t>
  </si>
  <si>
    <t>Lina Tiyoko Kusagari Benedicto</t>
  </si>
  <si>
    <t>0081-0</t>
  </si>
  <si>
    <t>AVS-Apartamento-2307</t>
  </si>
  <si>
    <t>Paulo Rogerio Rocha Dantas</t>
  </si>
  <si>
    <t>0036-2</t>
  </si>
  <si>
    <t>878771561894</t>
  </si>
  <si>
    <t>AVS-Apartamento-2308</t>
  </si>
  <si>
    <t>THAIS FERNANDES RIBEIRO</t>
  </si>
  <si>
    <t>0125-1</t>
  </si>
  <si>
    <t>878771579908</t>
  </si>
  <si>
    <t>AVS-Apartamento-301</t>
  </si>
  <si>
    <t>Viviane Filipini</t>
  </si>
  <si>
    <t>0002-0</t>
  </si>
  <si>
    <t>AVS-Apartamento-302</t>
  </si>
  <si>
    <t>Vargas Construtora Ltda</t>
  </si>
  <si>
    <t>AVS-Apartamento-303</t>
  </si>
  <si>
    <t>AVS-Apartamento-304</t>
  </si>
  <si>
    <t>Luiz Alexandre Trotta</t>
  </si>
  <si>
    <t>0089-0</t>
  </si>
  <si>
    <t>AVS-Apartamento-305</t>
  </si>
  <si>
    <t>AVS-Apartamento-306</t>
  </si>
  <si>
    <t>AVS-Apartamento-307</t>
  </si>
  <si>
    <t>Bruno Talavera Cairo</t>
  </si>
  <si>
    <t>0090-0</t>
  </si>
  <si>
    <t>AVS-Apartamento-308</t>
  </si>
  <si>
    <t>Simone Ribenboni</t>
  </si>
  <si>
    <t>AVS-Apartamento-309</t>
  </si>
  <si>
    <t>Lilian Farinas Gomes</t>
  </si>
  <si>
    <t>AVS-Apartamento-310</t>
  </si>
  <si>
    <t>Enilso Mont Oliva</t>
  </si>
  <si>
    <t>0093-0</t>
  </si>
  <si>
    <t>AVS-Apartamento-311</t>
  </si>
  <si>
    <t>Fabio Brianezi Mont’oliva</t>
  </si>
  <si>
    <t>AVS-Apartamento-401</t>
  </si>
  <si>
    <t>Antonio Carlos Gentile Chagas</t>
  </si>
  <si>
    <t>0095-0</t>
  </si>
  <si>
    <t>AVS-Apartamento-402</t>
  </si>
  <si>
    <t>0098-0</t>
  </si>
  <si>
    <t>AVS-Apartamento-403</t>
  </si>
  <si>
    <t>AVS-Apartamento-404</t>
  </si>
  <si>
    <t>AVS-Apartamento-405</t>
  </si>
  <si>
    <t>0112-0</t>
  </si>
  <si>
    <t>AVS-Apartamento-406</t>
  </si>
  <si>
    <t>AVS-Apartamento-407</t>
  </si>
  <si>
    <t>Elia Bitossi</t>
  </si>
  <si>
    <t>0121-0</t>
  </si>
  <si>
    <t>AVS-Apartamento-408</t>
  </si>
  <si>
    <t>AVS-Apartamento-409</t>
  </si>
  <si>
    <t>Flavio Vasconcelos de Lima</t>
  </si>
  <si>
    <t>0096-0</t>
  </si>
  <si>
    <t>AVS-Apartamento-410</t>
  </si>
  <si>
    <t>0113-0</t>
  </si>
  <si>
    <t>AVS-Apartamento-411</t>
  </si>
  <si>
    <t>Cristina Linares Pires de Cintra</t>
  </si>
  <si>
    <t>0014-0</t>
  </si>
  <si>
    <t>AVS-Apartamento-501</t>
  </si>
  <si>
    <t>VANESSA SEIKO SUGIHARA</t>
  </si>
  <si>
    <t>0106-1</t>
  </si>
  <si>
    <t>878771548029</t>
  </si>
  <si>
    <t>AVS-Apartamento-502</t>
  </si>
  <si>
    <t>MIRTES SOUZA SANTOS</t>
  </si>
  <si>
    <t>0134-3</t>
  </si>
  <si>
    <t>878771556175</t>
  </si>
  <si>
    <t>AVS-Apartamento-503</t>
  </si>
  <si>
    <t>RICARDO NUNES VEGAS</t>
  </si>
  <si>
    <t>0141-0</t>
  </si>
  <si>
    <t>AVS-Apartamento-504</t>
  </si>
  <si>
    <t>SEIJI NOMURA</t>
  </si>
  <si>
    <t>0179-1</t>
  </si>
  <si>
    <t>178770307037</t>
  </si>
  <si>
    <t>AVS-Apartamento-505</t>
  </si>
  <si>
    <t>ANANDA PASSOS RIBEIRO</t>
  </si>
  <si>
    <t>0107-1</t>
  </si>
  <si>
    <t>878771557730</t>
  </si>
  <si>
    <t>AVS-Apartamento-506</t>
  </si>
  <si>
    <t>DANIELA FIORETI</t>
  </si>
  <si>
    <t>0177-1</t>
  </si>
  <si>
    <t>178770301472</t>
  </si>
  <si>
    <t>AVS-Apartamento-507</t>
  </si>
  <si>
    <t>CAROLINE GARCIA CONEGUNDES</t>
  </si>
  <si>
    <t>0157-1</t>
  </si>
  <si>
    <t>878771576558</t>
  </si>
  <si>
    <t>AVS-Apartamento-508</t>
  </si>
  <si>
    <t>AVS-Apartamento-601</t>
  </si>
  <si>
    <t>Alessandra Regina Francisco do Vale</t>
  </si>
  <si>
    <t>0072-0</t>
  </si>
  <si>
    <t>AVS-Apartamento-602</t>
  </si>
  <si>
    <t>JULIA ALVES DA SILVA ARAUJO</t>
  </si>
  <si>
    <t>0016-2</t>
  </si>
  <si>
    <t>878771825052</t>
  </si>
  <si>
    <t>AVS-Apartamento-603</t>
  </si>
  <si>
    <t>VIVIANE SEGUNDO XAVIER MONTEIRO</t>
  </si>
  <si>
    <t>0158-1</t>
  </si>
  <si>
    <t>878771572192</t>
  </si>
  <si>
    <t>AVS-Apartamento-604</t>
  </si>
  <si>
    <t>MARCIA ORSONI CHAGAS KONDRATIUK</t>
  </si>
  <si>
    <t>0176-0</t>
  </si>
  <si>
    <t>AVS-Apartamento-605</t>
  </si>
  <si>
    <t>MARIANA GONCALVES DE RESENDE</t>
  </si>
  <si>
    <t>0122-0</t>
  </si>
  <si>
    <t>878771587382</t>
  </si>
  <si>
    <t>AVS-Apartamento-606</t>
  </si>
  <si>
    <t>Tamires Cabanas Lopes de Barro</t>
  </si>
  <si>
    <t>0149-1</t>
  </si>
  <si>
    <t>178770211562</t>
  </si>
  <si>
    <t>AVS-Apartamento-607</t>
  </si>
  <si>
    <t>MARIANA APARECIDA JUVENAL SANTOS</t>
  </si>
  <si>
    <t>0117-1</t>
  </si>
  <si>
    <t>878771578852</t>
  </si>
  <si>
    <t>AVS-Apartamento-608</t>
  </si>
  <si>
    <t>AVS-Apartamento-701</t>
  </si>
  <si>
    <t>AMANDA SILVA CLEMENTINO</t>
  </si>
  <si>
    <t>0045-1</t>
  </si>
  <si>
    <t>878771562817</t>
  </si>
  <si>
    <t>AVS-Apartamento-702</t>
  </si>
  <si>
    <t>ROSANA APARECIDA MOZZAQUATTRO</t>
  </si>
  <si>
    <t>0166-0</t>
  </si>
  <si>
    <t>AVS-Apartamento-703</t>
  </si>
  <si>
    <t>ANA JULIA OBROWNICK OKAMOTO</t>
  </si>
  <si>
    <t>0138-0</t>
  </si>
  <si>
    <t>AVS-Apartamento-704</t>
  </si>
  <si>
    <t>BEATRIZ HEMMELMANN PRADA</t>
  </si>
  <si>
    <t>0155-1</t>
  </si>
  <si>
    <t>878771561779</t>
  </si>
  <si>
    <t>AVS-Apartamento-705</t>
  </si>
  <si>
    <t>CAMILA RODRIGUES BASTOS</t>
  </si>
  <si>
    <t>0108-1</t>
  </si>
  <si>
    <t>878771559758</t>
  </si>
  <si>
    <t>AVS-Apartamento-706</t>
  </si>
  <si>
    <t>MAURICIO GOVEA DE OLIVEIRA</t>
  </si>
  <si>
    <t>0154-0</t>
  </si>
  <si>
    <t>AVS-Apartamento-707</t>
  </si>
  <si>
    <t>MATHEUS DA COSTA E SILVA</t>
  </si>
  <si>
    <t>0145-1</t>
  </si>
  <si>
    <t>878771551518</t>
  </si>
  <si>
    <t>AVS-Apartamento-708</t>
  </si>
  <si>
    <t>AVS-Apartamento-801</t>
  </si>
  <si>
    <t>HORNELANDIA ROSA TEIXEIRA</t>
  </si>
  <si>
    <t>0060-0</t>
  </si>
  <si>
    <t>AVS-Apartamento-802</t>
  </si>
  <si>
    <t>ISIS BRITO ALVES PRADO</t>
  </si>
  <si>
    <t>0135-1</t>
  </si>
  <si>
    <t>878771564710</t>
  </si>
  <si>
    <t>AVS-Apartamento-803</t>
  </si>
  <si>
    <t>YASMIN NUNES E SOUZA</t>
  </si>
  <si>
    <t>0083-1</t>
  </si>
  <si>
    <t>878771564589</t>
  </si>
  <si>
    <t>AVS-Apartamento-804</t>
  </si>
  <si>
    <t>JOYCE ALVES DOS SANTOS</t>
  </si>
  <si>
    <t>0143-1</t>
  </si>
  <si>
    <t>878771551357</t>
  </si>
  <si>
    <t>AVS-Apartamento-805</t>
  </si>
  <si>
    <t>BEATRIZ BATISTA JORGE</t>
  </si>
  <si>
    <t>0033-1</t>
  </si>
  <si>
    <t>878771557860</t>
  </si>
  <si>
    <t>AVS-Apartamento-806</t>
  </si>
  <si>
    <t>DIENE DIAS DA SILVA</t>
  </si>
  <si>
    <t>0161-2</t>
  </si>
  <si>
    <t>878771572030</t>
  </si>
  <si>
    <t>AVS-Apartamento-807</t>
  </si>
  <si>
    <t>AVS-Apartamento-808</t>
  </si>
  <si>
    <t>AVS-Apartamento-901</t>
  </si>
  <si>
    <t>Igor Esdras de Oliveira</t>
  </si>
  <si>
    <t>0144-1</t>
  </si>
  <si>
    <t>878771554471</t>
  </si>
  <si>
    <t>AVS-Apartamento-902</t>
  </si>
  <si>
    <t>NALVA TOMAZ DE LIMA FREIRE DA SILVA</t>
  </si>
  <si>
    <t>AVS-Apartamento-903</t>
  </si>
  <si>
    <t>AVS-Apartamento-904</t>
  </si>
  <si>
    <t>HENRIQUE HIPPOLITO MOTA</t>
  </si>
  <si>
    <t>0140-2</t>
  </si>
  <si>
    <t>878771555647</t>
  </si>
  <si>
    <t>AVS-Apartamento-905</t>
  </si>
  <si>
    <t>YASMIM ORTEGA CRIVELLI</t>
  </si>
  <si>
    <t>0037-1</t>
  </si>
  <si>
    <t>AVS-Apartamento-906</t>
  </si>
  <si>
    <t>DANIEL BRENO GUIOMARINO MENEZES</t>
  </si>
  <si>
    <t>0152-1</t>
  </si>
  <si>
    <t>178770209157</t>
  </si>
  <si>
    <t>AVS-Apartamento-907</t>
  </si>
  <si>
    <t>CAROLINE APPLE CAVALVANTI</t>
  </si>
  <si>
    <t>0101-1</t>
  </si>
  <si>
    <t>878771550932</t>
  </si>
  <si>
    <t>AVS-Apartamento-908</t>
  </si>
  <si>
    <t>ESTEBAN POBLETE FERNANDEZ MIGUEL</t>
  </si>
  <si>
    <t>0116-1</t>
  </si>
  <si>
    <t>878771549543</t>
  </si>
  <si>
    <t>AVS-Loja-1</t>
  </si>
  <si>
    <t>GRA-Apartamento-1001</t>
  </si>
  <si>
    <t>GRA</t>
  </si>
  <si>
    <t>EDVANIA DE SOUSA LUCENA</t>
  </si>
  <si>
    <t>0005-1</t>
  </si>
  <si>
    <t>878772337895</t>
  </si>
  <si>
    <t>GRA-Apartamento-1002</t>
  </si>
  <si>
    <t>SOLANGE SANTOS SILVA SANCHEZ</t>
  </si>
  <si>
    <t>GRA-Apartamento-1003</t>
  </si>
  <si>
    <t>GRA-Apartamento-1004</t>
  </si>
  <si>
    <t>DIEGO PEREIRA XAVIER SANTANA</t>
  </si>
  <si>
    <t>178770355332</t>
  </si>
  <si>
    <t>GRA-Apartamento-1005</t>
  </si>
  <si>
    <t>PABLO ANDRES FERREIRA DE SOUZA</t>
  </si>
  <si>
    <t>GRA-Apartamento-1006</t>
  </si>
  <si>
    <t>ADRIANO HISAO MOYSES KAWASAKI</t>
  </si>
  <si>
    <t>0061-0</t>
  </si>
  <si>
    <t>GRA-Apartamento-1007</t>
  </si>
  <si>
    <t>GRA-Apartamento-1008</t>
  </si>
  <si>
    <t>BRUNO FRANCISCO FERREIRA DE SOUZA LIMA</t>
  </si>
  <si>
    <t>878772299559</t>
  </si>
  <si>
    <t>GRA-Apartamento-1009</t>
  </si>
  <si>
    <t>LETICIA TORRES BOLFER</t>
  </si>
  <si>
    <t>0021-0</t>
  </si>
  <si>
    <t>GRA-Apartamento-101</t>
  </si>
  <si>
    <t>RAQUEL NEVES FUCIDJI</t>
  </si>
  <si>
    <t>878772299611</t>
  </si>
  <si>
    <t>GRA-Apartamento-102</t>
  </si>
  <si>
    <t>JULIANA DE AZEREDO SILVA</t>
  </si>
  <si>
    <t>178770355843</t>
  </si>
  <si>
    <t>GRA-Apartamento-103</t>
  </si>
  <si>
    <t>MIRTES REGINA MARTINS FABIANO STADUTO</t>
  </si>
  <si>
    <t>GRA-Apartamento-104</t>
  </si>
  <si>
    <t>GUILHERME FERREIRA RODRIGUES</t>
  </si>
  <si>
    <t>878772394073</t>
  </si>
  <si>
    <t>GRA-Apartamento-105</t>
  </si>
  <si>
    <t>FLAVIO DIAS DA SILVA</t>
  </si>
  <si>
    <t>0078-2</t>
  </si>
  <si>
    <t>178770341429</t>
  </si>
  <si>
    <t>GRA-Apartamento-106</t>
  </si>
  <si>
    <t>0044-0</t>
  </si>
  <si>
    <t>GRA-Apartamento-107</t>
  </si>
  <si>
    <t>SILVIA REGINA CORDEIRO DOS SANTOS</t>
  </si>
  <si>
    <t>0057-0</t>
  </si>
  <si>
    <t>GRA-Apartamento-108</t>
  </si>
  <si>
    <t>0116-0</t>
  </si>
  <si>
    <t>GRA-Apartamento-109</t>
  </si>
  <si>
    <t>ANGELITA DE AGUIAR OLIVEIRA</t>
  </si>
  <si>
    <t>0142-0</t>
  </si>
  <si>
    <t>GRA-Apartamento-1101</t>
  </si>
  <si>
    <t>MAICON ALVES DA SILVA</t>
  </si>
  <si>
    <t>878772299450</t>
  </si>
  <si>
    <t>GRA-Apartamento-1102</t>
  </si>
  <si>
    <t>AMANDA GOES NEGRI</t>
  </si>
  <si>
    <t>GRA-Apartamento-1103</t>
  </si>
  <si>
    <t>ARTUR JOSE COELHO RODRIGUES</t>
  </si>
  <si>
    <t>0111-1</t>
  </si>
  <si>
    <t>878772345778</t>
  </si>
  <si>
    <t>GRA-Apartamento-1104</t>
  </si>
  <si>
    <t>ANA CAROLINE DE SOUZA OLIVEIRA</t>
  </si>
  <si>
    <t>0117-0</t>
  </si>
  <si>
    <t>GRA-Apartamento-1105</t>
  </si>
  <si>
    <t>LUIZA CRUZ PRADO</t>
  </si>
  <si>
    <t>0075-1</t>
  </si>
  <si>
    <t>878772299451</t>
  </si>
  <si>
    <t>GRA-Apartamento-1106</t>
  </si>
  <si>
    <t>EMILI PINTO VIEGAS</t>
  </si>
  <si>
    <t>178770355842</t>
  </si>
  <si>
    <t>GRA-Apartamento-1107</t>
  </si>
  <si>
    <t>0062-0</t>
  </si>
  <si>
    <t>GRA-Apartamento-1108</t>
  </si>
  <si>
    <t>CAIO GRACCO LENZ LOPES</t>
  </si>
  <si>
    <t>0076-1</t>
  </si>
  <si>
    <t>878772299562</t>
  </si>
  <si>
    <t>GRA-Apartamento-1109</t>
  </si>
  <si>
    <t>ANA LUCIA BRITO UCHOA</t>
  </si>
  <si>
    <t>178770365966</t>
  </si>
  <si>
    <t>GRA-Apartamento-1201</t>
  </si>
  <si>
    <t>KALLYANE FIDELIS DE MORAIS</t>
  </si>
  <si>
    <t>0133-1</t>
  </si>
  <si>
    <t>178770360451</t>
  </si>
  <si>
    <t>GRA-Apartamento-1202</t>
  </si>
  <si>
    <t>DIEGO WALLACE DOS SANTOS</t>
  </si>
  <si>
    <t>0138-1</t>
  </si>
  <si>
    <t>878772389427</t>
  </si>
  <si>
    <t>GRA-Apartamento-1203</t>
  </si>
  <si>
    <t>GRA-Apartamento-1204</t>
  </si>
  <si>
    <t>ERICA SAMARA SILVA DE CARVALHO</t>
  </si>
  <si>
    <t>0104-1</t>
  </si>
  <si>
    <t>878772308098</t>
  </si>
  <si>
    <t>GRA-Apartamento-1205</t>
  </si>
  <si>
    <t>RAFAEL NOVAIS FERREIRA</t>
  </si>
  <si>
    <t>878772299537</t>
  </si>
  <si>
    <t>GRA-Apartamento-1206</t>
  </si>
  <si>
    <t>0063-0</t>
  </si>
  <si>
    <t>GRA-Apartamento-1207</t>
  </si>
  <si>
    <t>NAYRA OLIVEIRA CORADO</t>
  </si>
  <si>
    <t>0026-0</t>
  </si>
  <si>
    <t>GRA-Apartamento-1208</t>
  </si>
  <si>
    <t>LUIZA MODA DE CARVALHO</t>
  </si>
  <si>
    <t>878772389501</t>
  </si>
  <si>
    <t>GRA-Apartamento-1209</t>
  </si>
  <si>
    <t>CLAUDIO ROBERTO DE OLIVEIRA BISTERSO</t>
  </si>
  <si>
    <t>0004-0</t>
  </si>
  <si>
    <t>GRA-Apartamento-1301</t>
  </si>
  <si>
    <t>RODRIGO SOARES SILVERIO</t>
  </si>
  <si>
    <t>0136-1</t>
  </si>
  <si>
    <t>178770344011</t>
  </si>
  <si>
    <t>GRA-Apartamento-1302</t>
  </si>
  <si>
    <t>VITOR FERNANDES SILVA</t>
  </si>
  <si>
    <t>0134-1</t>
  </si>
  <si>
    <t>878772299557</t>
  </si>
  <si>
    <t>GRA-Apartamento-1303</t>
  </si>
  <si>
    <t>DIOGO CADENA PONTES</t>
  </si>
  <si>
    <t>0118-1</t>
  </si>
  <si>
    <t>878772336763</t>
  </si>
  <si>
    <t>GRA-Apartamento-1304</t>
  </si>
  <si>
    <t>BRUNO DA SILVA FILGUEIRAS</t>
  </si>
  <si>
    <t>0115-1</t>
  </si>
  <si>
    <t>878772389443</t>
  </si>
  <si>
    <t>GRA-Apartamento-1305</t>
  </si>
  <si>
    <t>ALISSON GOMES NOVAIS</t>
  </si>
  <si>
    <t>878772299477</t>
  </si>
  <si>
    <t>GRA-Apartamento-1306</t>
  </si>
  <si>
    <t>ELAINE SAMARA DA SILVA</t>
  </si>
  <si>
    <t>GRA-Apartamento-1307</t>
  </si>
  <si>
    <t>JADY CONCEICAO FONSECA</t>
  </si>
  <si>
    <t>GRA-Apartamento-1308</t>
  </si>
  <si>
    <t>THIAGO ALMEIDA FIALHO</t>
  </si>
  <si>
    <t>178770341456</t>
  </si>
  <si>
    <t>GRA-Apartamento-1309</t>
  </si>
  <si>
    <t>EDILSINEIA APARECEIDA FERNANDES</t>
  </si>
  <si>
    <t>0121-1</t>
  </si>
  <si>
    <t>178770347037</t>
  </si>
  <si>
    <t>GRA-Apartamento-1401</t>
  </si>
  <si>
    <t>KEYTH ALVES FERREIRA</t>
  </si>
  <si>
    <t>0126-1</t>
  </si>
  <si>
    <t>178770341490</t>
  </si>
  <si>
    <t>GRA-Apartamento-1402</t>
  </si>
  <si>
    <t>VANDERSON NOGUEIRA MELO</t>
  </si>
  <si>
    <t>0131-0</t>
  </si>
  <si>
    <t>GRA-Apartamento-1403</t>
  </si>
  <si>
    <t>GABRIEL LAURIANO BARRETO DOS SANTOS</t>
  </si>
  <si>
    <t>178770341502</t>
  </si>
  <si>
    <t>GRA-Apartamento-1404</t>
  </si>
  <si>
    <t>GRA-Apartamento-1405</t>
  </si>
  <si>
    <t>BRUNA PINTO FERREIRA MELO</t>
  </si>
  <si>
    <t>GRA-Apartamento-1406</t>
  </si>
  <si>
    <t>DRIELY OLIVEIRA DE BRITO</t>
  </si>
  <si>
    <t>0058-1</t>
  </si>
  <si>
    <t>178770341453</t>
  </si>
  <si>
    <t>GRA-Apartamento-1407</t>
  </si>
  <si>
    <t>JOAO VITOR DE AGUIAR OLIVEIRA</t>
  </si>
  <si>
    <t>0143-0</t>
  </si>
  <si>
    <t>GRA-Apartamento-1501</t>
  </si>
  <si>
    <t>GIOVANNA MOREIRA DE MELO</t>
  </si>
  <si>
    <t>878772299567</t>
  </si>
  <si>
    <t>GRA-Apartamento-1502</t>
  </si>
  <si>
    <t>MARINA VIEIRA SOUZA</t>
  </si>
  <si>
    <t>0128-1</t>
  </si>
  <si>
    <t>878772299465</t>
  </si>
  <si>
    <t>GRA-Apartamento-1503</t>
  </si>
  <si>
    <t>DANILO CHIORO DOS SANTOS</t>
  </si>
  <si>
    <t>878772299475</t>
  </si>
  <si>
    <t>GRA-Apartamento-1504</t>
  </si>
  <si>
    <t>GABRIELLY COSTA DOS SANTOS</t>
  </si>
  <si>
    <t>878772400774</t>
  </si>
  <si>
    <t>GRA-Apartamento-1505</t>
  </si>
  <si>
    <t>PAULO SILVEIRA SILVA</t>
  </si>
  <si>
    <t>0119-2</t>
  </si>
  <si>
    <t>878772398942</t>
  </si>
  <si>
    <t>GRA-Apartamento-1506</t>
  </si>
  <si>
    <t>LUCCA XAVIER CAMILO</t>
  </si>
  <si>
    <t>0091-1</t>
  </si>
  <si>
    <t>178770341531</t>
  </si>
  <si>
    <t>GRA-Apartamento-1507</t>
  </si>
  <si>
    <t>CARLOS ROBERTO DA SILVA</t>
  </si>
  <si>
    <t>GRA-Apartamento-1601</t>
  </si>
  <si>
    <t>FELIPE REIS MELGAREJOS</t>
  </si>
  <si>
    <t>0088-1</t>
  </si>
  <si>
    <t>178770344318</t>
  </si>
  <si>
    <t>GRA-Apartamento-1602</t>
  </si>
  <si>
    <t>BRUNO MENEZES DE OLIVEIRA</t>
  </si>
  <si>
    <t>878772299480</t>
  </si>
  <si>
    <t>GRA-Apartamento-1603</t>
  </si>
  <si>
    <t>FELIPE FERREIRA FREIRE</t>
  </si>
  <si>
    <t>878772308936</t>
  </si>
  <si>
    <t>GRA-Apartamento-1604</t>
  </si>
  <si>
    <t>LEONARDO ANDRADE DA SILVA</t>
  </si>
  <si>
    <t>0129-1</t>
  </si>
  <si>
    <t>878772299554</t>
  </si>
  <si>
    <t>GRA-Apartamento-1605</t>
  </si>
  <si>
    <t>FELIPE DE OLIVEIRA FARIA</t>
  </si>
  <si>
    <t>0025-0</t>
  </si>
  <si>
    <t>GRA-Apartamento-1606</t>
  </si>
  <si>
    <t>ERICA RODRIGUES DA SILVA CHAGAS</t>
  </si>
  <si>
    <t>0073-1</t>
  </si>
  <si>
    <t>178770341422</t>
  </si>
  <si>
    <t>GRA-Apartamento-1607</t>
  </si>
  <si>
    <t>ANDRESSA GOMES DA SILVA</t>
  </si>
  <si>
    <t>0114-1</t>
  </si>
  <si>
    <t>178770345962</t>
  </si>
  <si>
    <t>GRA-Apartamento-201</t>
  </si>
  <si>
    <t>GIOVANNA NOVAES FAGUNDES</t>
  </si>
  <si>
    <t>878772299533</t>
  </si>
  <si>
    <t>GRA-Apartamento-202</t>
  </si>
  <si>
    <t>EDJEFERSON SANTOS CORDEIRO</t>
  </si>
  <si>
    <t>178770347182</t>
  </si>
  <si>
    <t>GRA-Apartamento-203</t>
  </si>
  <si>
    <t>MARLESON MARK ALVES VIANA</t>
  </si>
  <si>
    <t>878772299454</t>
  </si>
  <si>
    <t>GRA-Apartamento-204</t>
  </si>
  <si>
    <t>ROSEILMA JESUS DE OLIVEIRA</t>
  </si>
  <si>
    <t>878772299466</t>
  </si>
  <si>
    <t>GRA-Apartamento-205</t>
  </si>
  <si>
    <t>GISLAYNE FELIX TEXEIRA LEITE</t>
  </si>
  <si>
    <t>GRA-Apartamento-206</t>
  </si>
  <si>
    <t>GRA-Apartamento-207</t>
  </si>
  <si>
    <t>GIOVANNA MASSARAO BRESCANCIN</t>
  </si>
  <si>
    <t>GRA-Apartamento-208</t>
  </si>
  <si>
    <t>GUILHERME DA SILVA PERES FREITAS</t>
  </si>
  <si>
    <t>0122-1</t>
  </si>
  <si>
    <t>878772409632</t>
  </si>
  <si>
    <t>GRA-Apartamento-209</t>
  </si>
  <si>
    <t>CARINA MIDORI SAITO</t>
  </si>
  <si>
    <t>178770355324</t>
  </si>
  <si>
    <t>GRA-Apartamento-301</t>
  </si>
  <si>
    <t>KARLIN ANDREIA CASTRO BUSTOS</t>
  </si>
  <si>
    <t>0010-0</t>
  </si>
  <si>
    <t>GRA-Apartamento-302</t>
  </si>
  <si>
    <t>GRA-Apartamento-303</t>
  </si>
  <si>
    <t>ESTEFANE CAROLINE MONTEIRO REIS</t>
  </si>
  <si>
    <t>878772299464</t>
  </si>
  <si>
    <t>GRA-Apartamento-304</t>
  </si>
  <si>
    <t>0084-0</t>
  </si>
  <si>
    <t>GRA-Apartamento-305</t>
  </si>
  <si>
    <t>AURICELIA LOPES DOS ANJOS</t>
  </si>
  <si>
    <t>0080-1</t>
  </si>
  <si>
    <t>878772310691</t>
  </si>
  <si>
    <t>GRA-Apartamento-306</t>
  </si>
  <si>
    <t>BRUNO PERES FERREIRA DE SOUZA</t>
  </si>
  <si>
    <t>0008-0</t>
  </si>
  <si>
    <t>GRA-Apartamento-307</t>
  </si>
  <si>
    <t>GEOVANNA MARIA DOS SANTOS</t>
  </si>
  <si>
    <t>878772299595</t>
  </si>
  <si>
    <t>GRA-Apartamento-308</t>
  </si>
  <si>
    <t>VILMA SANTOS DE OLIVEIRA</t>
  </si>
  <si>
    <t>0079-1</t>
  </si>
  <si>
    <t>878772331318</t>
  </si>
  <si>
    <t>GRA-Apartamento-309</t>
  </si>
  <si>
    <t>MARCIO ROBERTO DA SILVA DANTAS</t>
  </si>
  <si>
    <t>178770341412</t>
  </si>
  <si>
    <t>GRA-Apartamento-401</t>
  </si>
  <si>
    <t>CATARINA MARIA SEBASTIAO AMORIM</t>
  </si>
  <si>
    <t>878772299504</t>
  </si>
  <si>
    <t>GRA-Apartamento-402</t>
  </si>
  <si>
    <t>CAROLINE QUEIROZ DA SILVA</t>
  </si>
  <si>
    <t>878772329298</t>
  </si>
  <si>
    <t>GRA-Apartamento-403</t>
  </si>
  <si>
    <t>ELISA RODRIGUES DA SILVA</t>
  </si>
  <si>
    <t>0059-0</t>
  </si>
  <si>
    <t>GRA-Apartamento-404</t>
  </si>
  <si>
    <t>EVANDRO ROGERIO SCHOBA DE OLIVEIRA</t>
  </si>
  <si>
    <t>GRA-Apartamento-405</t>
  </si>
  <si>
    <t>GABRIEL LOURENCO BARROS</t>
  </si>
  <si>
    <t>178770344365</t>
  </si>
  <si>
    <t>GRA-Apartamento-406</t>
  </si>
  <si>
    <t>MARCOS TAUE</t>
  </si>
  <si>
    <t>178770341457</t>
  </si>
  <si>
    <t>GRA-Apartamento-407</t>
  </si>
  <si>
    <t>ROBERTA DE ANDRADE</t>
  </si>
  <si>
    <t>0029-1</t>
  </si>
  <si>
    <t>878772299452</t>
  </si>
  <si>
    <t>GRA-Apartamento-408</t>
  </si>
  <si>
    <t>JULIA FRANCO</t>
  </si>
  <si>
    <t>878772299473</t>
  </si>
  <si>
    <t>GRA-Apartamento-409</t>
  </si>
  <si>
    <t>CLAUDIA FERUCIO ESTEVAM</t>
  </si>
  <si>
    <t>178770341420</t>
  </si>
  <si>
    <t>GRA-Apartamento-501</t>
  </si>
  <si>
    <t>HENRIQUE DINIZ PRATES</t>
  </si>
  <si>
    <t>0009-1</t>
  </si>
  <si>
    <t>878772299478</t>
  </si>
  <si>
    <t>GRA-Apartamento-502</t>
  </si>
  <si>
    <t>ANDERSON ALVES BATISTA</t>
  </si>
  <si>
    <t>0002-1</t>
  </si>
  <si>
    <t>878772299471</t>
  </si>
  <si>
    <t>GRA-Apartamento-503</t>
  </si>
  <si>
    <t>MARIANA FERUCIO ESTEVAM MUGNAINI</t>
  </si>
  <si>
    <t>178770356530</t>
  </si>
  <si>
    <t>GRA-Apartamento-504</t>
  </si>
  <si>
    <t>MAYARA ISABEL ALVES MEIRA</t>
  </si>
  <si>
    <t>0015-2</t>
  </si>
  <si>
    <t>878772299395</t>
  </si>
  <si>
    <t>GRA-Apartamento-505</t>
  </si>
  <si>
    <t>ERICK RODRIGO PUGLIA LEITE</t>
  </si>
  <si>
    <t>878772299411</t>
  </si>
  <si>
    <t>GRA-Apartamento-506</t>
  </si>
  <si>
    <t>RAPHAEL FRANCISCO PEREIRA SILVA</t>
  </si>
  <si>
    <t>0055-1</t>
  </si>
  <si>
    <t>178770348151</t>
  </si>
  <si>
    <t>GRA-Apartamento-507</t>
  </si>
  <si>
    <t>0042-0</t>
  </si>
  <si>
    <t>GRA-Apartamento-508</t>
  </si>
  <si>
    <t>VICTOR HUGO LOPES CHAGAS</t>
  </si>
  <si>
    <t>0097-1</t>
  </si>
  <si>
    <t>878772308078</t>
  </si>
  <si>
    <t>GRA-Apartamento-509</t>
  </si>
  <si>
    <t>MARCO ANTONIO VELOSO MARTINS</t>
  </si>
  <si>
    <t>178770341447</t>
  </si>
  <si>
    <t>GRA-Apartamento-601</t>
  </si>
  <si>
    <t>NELSON SALLES DE BARROS FILHO</t>
  </si>
  <si>
    <t>0107-0</t>
  </si>
  <si>
    <t>GRA-Apartamento-602</t>
  </si>
  <si>
    <t>GIOVANNA OLIVEIRA SCHLITTLER BRAGHINI</t>
  </si>
  <si>
    <t>0081-1</t>
  </si>
  <si>
    <t>878772308080</t>
  </si>
  <si>
    <t>GRA-Apartamento-603</t>
  </si>
  <si>
    <t>FERNANDA REIS DA ROSA</t>
  </si>
  <si>
    <t>0140-0</t>
  </si>
  <si>
    <t>GRA-Apartamento-604</t>
  </si>
  <si>
    <t>THAMIRES SANEFUGI COLEN DOS REIS</t>
  </si>
  <si>
    <t>878772389389</t>
  </si>
  <si>
    <t>GRA-Apartamento-605</t>
  </si>
  <si>
    <t>GRA-Apartamento-606</t>
  </si>
  <si>
    <t>HEITOR CACAPAVA RAMOS</t>
  </si>
  <si>
    <t>878772397073</t>
  </si>
  <si>
    <t>GRA-Apartamento-607</t>
  </si>
  <si>
    <t>LAURA LIMA GOMES DA SILVA</t>
  </si>
  <si>
    <t>878772299468</t>
  </si>
  <si>
    <t>GRA-Apartamento-608</t>
  </si>
  <si>
    <t>0082-0</t>
  </si>
  <si>
    <t>GRA-Apartamento-609</t>
  </si>
  <si>
    <t>ENRIQUE DA SILVA GOMES</t>
  </si>
  <si>
    <t>178770363649</t>
  </si>
  <si>
    <t>GRA-Apartamento-701</t>
  </si>
  <si>
    <t>GRA-Apartamento-702</t>
  </si>
  <si>
    <t>LUIZ ROGERIO CORTINA BAGGIO</t>
  </si>
  <si>
    <t>178770341473</t>
  </si>
  <si>
    <t>GRA-Apartamento-703</t>
  </si>
  <si>
    <t>LETICIA CARDOSO SANTOS</t>
  </si>
  <si>
    <t>878772389372</t>
  </si>
  <si>
    <t>GRA-Apartamento-704</t>
  </si>
  <si>
    <t>ANGELA MARIA SILVA ROCHA</t>
  </si>
  <si>
    <t>178770341459</t>
  </si>
  <si>
    <t>GRA-Apartamento-705</t>
  </si>
  <si>
    <t>CRISTIAN MESSIAS NASCIMENTO</t>
  </si>
  <si>
    <t>178770355326</t>
  </si>
  <si>
    <t>GRA-Apartamento-706</t>
  </si>
  <si>
    <t>LUIZ HENRIQUE DOS SANTOS MORATO</t>
  </si>
  <si>
    <t>878772299565</t>
  </si>
  <si>
    <t>GRA-Apartamento-707</t>
  </si>
  <si>
    <t>ANA CAROLINA PERRONE LEITE</t>
  </si>
  <si>
    <t>0017-0</t>
  </si>
  <si>
    <t>GRA-Apartamento-708</t>
  </si>
  <si>
    <t>LAIS TEIXEIRA SANTOS</t>
  </si>
  <si>
    <t>178770348536</t>
  </si>
  <si>
    <t>GRA-Apartamento-709</t>
  </si>
  <si>
    <t>LEONARDO RIBEIRO SANTOS</t>
  </si>
  <si>
    <t>178770356551</t>
  </si>
  <si>
    <t>GRA-Apartamento-801</t>
  </si>
  <si>
    <t>PEDRO HENRIQUE MATOS GOMES</t>
  </si>
  <si>
    <t>878772299476</t>
  </si>
  <si>
    <t>GRA-Apartamento-802</t>
  </si>
  <si>
    <t>ISABEL COSTA DOS REIS</t>
  </si>
  <si>
    <t>0090-1</t>
  </si>
  <si>
    <t>178770341448</t>
  </si>
  <si>
    <t>GRA-Apartamento-803</t>
  </si>
  <si>
    <t>BRUNA BEATRIZ CAMILO DA SILVA</t>
  </si>
  <si>
    <t>0094-1</t>
  </si>
  <si>
    <t>878772299591</t>
  </si>
  <si>
    <t>GRA-Apartamento-804</t>
  </si>
  <si>
    <t>MARCIEL SANTOS DA COSTA SOUZA</t>
  </si>
  <si>
    <t>GRA-Apartamento-805</t>
  </si>
  <si>
    <t>PATRICK DOS SANTOS</t>
  </si>
  <si>
    <t>878772299544</t>
  </si>
  <si>
    <t>GRA-Apartamento-806</t>
  </si>
  <si>
    <t>ELLEN DE SOUZA BEZERRA</t>
  </si>
  <si>
    <t>0014-2</t>
  </si>
  <si>
    <t>878772299342</t>
  </si>
  <si>
    <t>GRA-Apartamento-807</t>
  </si>
  <si>
    <t>TISSILA GONCALVES CARDOSO</t>
  </si>
  <si>
    <t>0022-2</t>
  </si>
  <si>
    <t>878772304746</t>
  </si>
  <si>
    <t>GRA-Apartamento-808</t>
  </si>
  <si>
    <t>ICARO MENEZES FRANCA</t>
  </si>
  <si>
    <t>178770341411</t>
  </si>
  <si>
    <t>GRA-Apartamento-809</t>
  </si>
  <si>
    <t>CASSIO HENRIQUE FIGUEIREDO</t>
  </si>
  <si>
    <t>178770341505</t>
  </si>
  <si>
    <t>GRA-Apartamento-901</t>
  </si>
  <si>
    <t>RUBENS PASSOS SANTIAGO</t>
  </si>
  <si>
    <t>0074-1</t>
  </si>
  <si>
    <t>878772299540</t>
  </si>
  <si>
    <t>GRA-Apartamento-902</t>
  </si>
  <si>
    <t>ROBERTA BONON GALLENE</t>
  </si>
  <si>
    <t>GRA-Apartamento-903</t>
  </si>
  <si>
    <t>DIRCEU SOLAR DA SILVA</t>
  </si>
  <si>
    <t>178770341449</t>
  </si>
  <si>
    <t>GRA-Apartamento-904</t>
  </si>
  <si>
    <t>MARIANA FURLAN KOHARA</t>
  </si>
  <si>
    <t>878772410825</t>
  </si>
  <si>
    <t>GRA-Apartamento-905</t>
  </si>
  <si>
    <t>VINICIUS SINGNORETI PANUCI</t>
  </si>
  <si>
    <t>878772414668</t>
  </si>
  <si>
    <t>GRA-Apartamento-906</t>
  </si>
  <si>
    <t>SANDRO BERTOLOTI MARCELINO</t>
  </si>
  <si>
    <t>178770347217</t>
  </si>
  <si>
    <t>GRA-Apartamento-907</t>
  </si>
  <si>
    <t>DAYSE MARIA SILVA SANTOS</t>
  </si>
  <si>
    <t>878772299444</t>
  </si>
  <si>
    <t>GRA-Apartamento-908</t>
  </si>
  <si>
    <t>TATIANE RODRIGUES DA SILVA</t>
  </si>
  <si>
    <t>878772299472</t>
  </si>
  <si>
    <t>GRA-Apartamento-909</t>
  </si>
  <si>
    <t>CESAR LIMA COSTA</t>
  </si>
  <si>
    <t>0113-1</t>
  </si>
  <si>
    <t>178770355844</t>
  </si>
  <si>
    <t>GRA-Loja-1</t>
  </si>
  <si>
    <t>GRA-Loja-2</t>
  </si>
  <si>
    <t>GRA-Loja-3</t>
  </si>
  <si>
    <t>Primeiro subsolo</t>
  </si>
  <si>
    <t>LUC-Apartamento-1001</t>
  </si>
  <si>
    <t>LUC</t>
  </si>
  <si>
    <t>ANA PAULA SOUZA</t>
  </si>
  <si>
    <t>LUC-Apartamento-1002</t>
  </si>
  <si>
    <t>EDGARD REVEIU</t>
  </si>
  <si>
    <t>0019-0</t>
  </si>
  <si>
    <t>LUC-Apartamento-1003</t>
  </si>
  <si>
    <t>VINICIUS MARIANO PEREIRA</t>
  </si>
  <si>
    <t>LUC-Apartamento-1004</t>
  </si>
  <si>
    <t>HENRIQUE GUILHERME DA SILVA DOS SANTOS</t>
  </si>
  <si>
    <t>LUC-Apartamento-1005</t>
  </si>
  <si>
    <t>LUC-Apartamento-1006</t>
  </si>
  <si>
    <t>THAYSSA APOLINARIO DE OLIVEIRA</t>
  </si>
  <si>
    <t>0082-2</t>
  </si>
  <si>
    <t>LUC-Apartamento-1007</t>
  </si>
  <si>
    <t>LUC-Apartamento-1008</t>
  </si>
  <si>
    <t>JOSENILDO DA SILVA SOUSA</t>
  </si>
  <si>
    <t>LUC-Apartamento-1009</t>
  </si>
  <si>
    <t>SAMUEL ARAUJO DA SILVA</t>
  </si>
  <si>
    <t>0037-0</t>
  </si>
  <si>
    <t>LUC-Apartamento-101</t>
  </si>
  <si>
    <t>LUC-Apartamento-1010</t>
  </si>
  <si>
    <t>LUCCAS PATRICK DOS SANTOS DE SOUSA</t>
  </si>
  <si>
    <t>0064-0</t>
  </si>
  <si>
    <t>LUC-Apartamento-102</t>
  </si>
  <si>
    <t>ERICA MARIA FELIX MUSCALU</t>
  </si>
  <si>
    <t>LUC-Apartamento-103</t>
  </si>
  <si>
    <t>LUC-Apartamento-104</t>
  </si>
  <si>
    <t>DIEGO ANDRADE DA SILVA</t>
  </si>
  <si>
    <t>0054-0</t>
  </si>
  <si>
    <t>LUC-Apartamento-105</t>
  </si>
  <si>
    <t>LUC-Apartamento-106</t>
  </si>
  <si>
    <t>LUC-Apartamento-107</t>
  </si>
  <si>
    <t>LUC-Apartamento-108</t>
  </si>
  <si>
    <t>LUC-Apartamento-109</t>
  </si>
  <si>
    <t>JOAO MARCOS MIRANDA SILVA</t>
  </si>
  <si>
    <t>LUC-Apartamento-110</t>
  </si>
  <si>
    <t>SAMARA ALVES BARRETO</t>
  </si>
  <si>
    <t>LUC-Apartamento-1101</t>
  </si>
  <si>
    <t>BEATRIZ VIANA DE CASTRO</t>
  </si>
  <si>
    <t>LUC-Apartamento-1102</t>
  </si>
  <si>
    <t>TATIANA MARIA DA SILVA</t>
  </si>
  <si>
    <t>LUC-Apartamento-1103</t>
  </si>
  <si>
    <t>JOSE ALVES DA COSTA</t>
  </si>
  <si>
    <t>0028-0</t>
  </si>
  <si>
    <t>LUC-Apartamento-1104</t>
  </si>
  <si>
    <t>LUC-Apartamento-1105</t>
  </si>
  <si>
    <t>LUC-Apartamento-1106</t>
  </si>
  <si>
    <t>LUC-Apartamento-1107</t>
  </si>
  <si>
    <t>LUC-Apartamento-1108</t>
  </si>
  <si>
    <t>GUILHERME NOVAIS MACHADO</t>
  </si>
  <si>
    <t>LUC-Apartamento-1109</t>
  </si>
  <si>
    <t>LUC-Apartamento-1110</t>
  </si>
  <si>
    <t>LUC-Apartamento-1201</t>
  </si>
  <si>
    <t>LUC-Apartamento-1202</t>
  </si>
  <si>
    <t>CARLOS ALBERTO DE ALMEIDA</t>
  </si>
  <si>
    <t>0040-0</t>
  </si>
  <si>
    <t>LUC-Apartamento-1203</t>
  </si>
  <si>
    <t>LUC-Apartamento-1204</t>
  </si>
  <si>
    <t>LUC-Apartamento-1205</t>
  </si>
  <si>
    <t>VINICIUS FIDELIS DA SILVA</t>
  </si>
  <si>
    <t>0080-2</t>
  </si>
  <si>
    <t>LUC-Apartamento-1206</t>
  </si>
  <si>
    <t>LUC-Apartamento-1207</t>
  </si>
  <si>
    <t>0069-0</t>
  </si>
  <si>
    <t>LUC-Apartamento-1208</t>
  </si>
  <si>
    <t>LUC-Apartamento-1209</t>
  </si>
  <si>
    <t>LISSANDRA FERREIRA DOS SANTOS DE OLIVEIRA</t>
  </si>
  <si>
    <t>LUC-Apartamento-1210</t>
  </si>
  <si>
    <t>PAULA BEATRIZ FERRES</t>
  </si>
  <si>
    <t>0081-2</t>
  </si>
  <si>
    <t>LUC-Apartamento-1301</t>
  </si>
  <si>
    <t>LETICIA FRANCO POIATO</t>
  </si>
  <si>
    <t>LUC-Apartamento-1302</t>
  </si>
  <si>
    <t>ANTONIO CARLOS PAES DOS SANTOS</t>
  </si>
  <si>
    <t>0068-0</t>
  </si>
  <si>
    <t>LUC-Apartamento-1303</t>
  </si>
  <si>
    <t>LUC-Apartamento-1304</t>
  </si>
  <si>
    <t>LUC-Apartamento-1305</t>
  </si>
  <si>
    <t>LUC-Apartamento-1306</t>
  </si>
  <si>
    <t>LUC-Apartamento-1307</t>
  </si>
  <si>
    <t>LUC-Apartamento-1308</t>
  </si>
  <si>
    <t>LUC-Apartamento-1309</t>
  </si>
  <si>
    <t>VAGNER OLIVEIRA DA ROCHA DE SOUZA</t>
  </si>
  <si>
    <t>0077-2</t>
  </si>
  <si>
    <t>LUC-Apartamento-1310</t>
  </si>
  <si>
    <t>MARCELO DA MATA MACHADO</t>
  </si>
  <si>
    <t>LUC-Apartamento-1401</t>
  </si>
  <si>
    <t>LUC-Apartamento-1402</t>
  </si>
  <si>
    <t>BEATRIZ DA SILVA VIEIRA</t>
  </si>
  <si>
    <t>LUC-Apartamento-1403</t>
  </si>
  <si>
    <t>LUC-Apartamento-1404</t>
  </si>
  <si>
    <t>LUC-Apartamento-1405</t>
  </si>
  <si>
    <t>LUC-Apartamento-1406</t>
  </si>
  <si>
    <t>LUC-Apartamento-1407</t>
  </si>
  <si>
    <t>LUC-Apartamento-1408</t>
  </si>
  <si>
    <t>LUC-Apartamento-1409</t>
  </si>
  <si>
    <t>CAIO CESAR GARCIA</t>
  </si>
  <si>
    <t>LUC-Apartamento-1410</t>
  </si>
  <si>
    <t>KATHLYN LOPES RIBEIRO DA SILVA</t>
  </si>
  <si>
    <t>LUC-Apartamento-1501</t>
  </si>
  <si>
    <t>AUGUSTO MERCADO DE SOUZA</t>
  </si>
  <si>
    <t>0065-0</t>
  </si>
  <si>
    <t>LUC-Apartamento-1502</t>
  </si>
  <si>
    <t>EMERSON SOUZA NEVES</t>
  </si>
  <si>
    <t>LUC-Apartamento-1503</t>
  </si>
  <si>
    <t>LUC-Apartamento-1504</t>
  </si>
  <si>
    <t>LUC-Apartamento-1505</t>
  </si>
  <si>
    <t>LUC-Apartamento-1506</t>
  </si>
  <si>
    <t>LUC-Apartamento-1507</t>
  </si>
  <si>
    <t>LUC-Apartamento-1508</t>
  </si>
  <si>
    <t>LUC-Apartamento-1509</t>
  </si>
  <si>
    <t>RITA DE CASSIA NASCIMENTO OLIVETO</t>
  </si>
  <si>
    <t>0015-0</t>
  </si>
  <si>
    <t>LUC-Apartamento-1510</t>
  </si>
  <si>
    <t>LUC-Apartamento-1601</t>
  </si>
  <si>
    <t>MIKEY ASSIMINE DE ANGELIS</t>
  </si>
  <si>
    <t>LUC-Apartamento-1602</t>
  </si>
  <si>
    <t>ESSAM YOUSEF MOHAMEAD AL ARYAN</t>
  </si>
  <si>
    <t>LUC-Apartamento-1603</t>
  </si>
  <si>
    <t>LUC-Apartamento-1604</t>
  </si>
  <si>
    <t>FERNANDA CAROLINA SILVA CECCON</t>
  </si>
  <si>
    <t>LUC-Apartamento-1605</t>
  </si>
  <si>
    <t>LUC-Apartamento-1606</t>
  </si>
  <si>
    <t>LUC-Apartamento-1607</t>
  </si>
  <si>
    <t>ALEXANDRE BORGES PINTO</t>
  </si>
  <si>
    <t>LUC-Apartamento-1608</t>
  </si>
  <si>
    <t>GIOVANNA MACHADO ROLINDO DE FRANCA</t>
  </si>
  <si>
    <t>LUC-Apartamento-1609</t>
  </si>
  <si>
    <t>JOAO PEDRO DE OLIVEIRA CARVALHO</t>
  </si>
  <si>
    <t>LUC-Apartamento-1610</t>
  </si>
  <si>
    <t>LUC-Apartamento-1701</t>
  </si>
  <si>
    <t>RODRIGO SANTOS VIANA</t>
  </si>
  <si>
    <t>LUC-Apartamento-1702</t>
  </si>
  <si>
    <t>RODRIGO ANDRE DA SILVA</t>
  </si>
  <si>
    <t>LUC-Apartamento-1703</t>
  </si>
  <si>
    <t>LUCAS MANSANO DA SILVA</t>
  </si>
  <si>
    <t>LUC-Apartamento-1704</t>
  </si>
  <si>
    <t>APARECIDA MIRANDA DIAS</t>
  </si>
  <si>
    <t>0030-0</t>
  </si>
  <si>
    <t>LUC-Apartamento-1706</t>
  </si>
  <si>
    <t>LUC-Apartamento-1707</t>
  </si>
  <si>
    <t>LUCAS VINICIUS FRANCISCO DA SILVA</t>
  </si>
  <si>
    <t>LUC-Apartamento-1708</t>
  </si>
  <si>
    <t>LUC-Apartamento-1709</t>
  </si>
  <si>
    <t>CAMILA CAVALCANTE VILELA DE JESUS</t>
  </si>
  <si>
    <t>0114-0</t>
  </si>
  <si>
    <t>LUC-Apartamento-1710</t>
  </si>
  <si>
    <t>LUC-Apartamento-1801</t>
  </si>
  <si>
    <t>LUC-Apartamento-1802</t>
  </si>
  <si>
    <t>LUCAS ALVES CAETANO</t>
  </si>
  <si>
    <t>LUC-Apartamento-1803</t>
  </si>
  <si>
    <t>0106-0</t>
  </si>
  <si>
    <t>LUC-Apartamento-1804</t>
  </si>
  <si>
    <t>LUC-Apartamento-1805</t>
  </si>
  <si>
    <t>LUC-Apartamento-1806</t>
  </si>
  <si>
    <t>LUC-Apartamento-1807</t>
  </si>
  <si>
    <t>ANA CAROLINA SILVA</t>
  </si>
  <si>
    <t>LUC-Apartamento-1808</t>
  </si>
  <si>
    <t>LUC-Apartamento-1809</t>
  </si>
  <si>
    <t>JOAO DE FREITAS MARTINS</t>
  </si>
  <si>
    <t>LUC-Apartamento-1810</t>
  </si>
  <si>
    <t>LUC-Apartamento-1901</t>
  </si>
  <si>
    <t>LUC-Apartamento-1902</t>
  </si>
  <si>
    <t>LUC-Apartamento-1903</t>
  </si>
  <si>
    <t>LUC-Apartamento-1904</t>
  </si>
  <si>
    <t>LUC-Apartamento-1905</t>
  </si>
  <si>
    <t>LUC-Apartamento-1906</t>
  </si>
  <si>
    <t>LUC-Apartamento-1907</t>
  </si>
  <si>
    <t>LUC-Apartamento-1908</t>
  </si>
  <si>
    <t>LUC-Apartamento-1909</t>
  </si>
  <si>
    <t>LUIZ FELIPE FREIRE GONCALO</t>
  </si>
  <si>
    <t>LUC-Apartamento-1910</t>
  </si>
  <si>
    <t>LUC-Apartamento-2001</t>
  </si>
  <si>
    <t>LUC-Apartamento-2002</t>
  </si>
  <si>
    <t>LUC-Apartamento-2003</t>
  </si>
  <si>
    <t>LUC-Apartamento-2004</t>
  </si>
  <si>
    <t>LUC-Apartamento-2005</t>
  </si>
  <si>
    <t>LUC-Apartamento-2006</t>
  </si>
  <si>
    <t>JEFFERSON APARECIDO BEZERRA</t>
  </si>
  <si>
    <t>LUC-Apartamento-2007</t>
  </si>
  <si>
    <t>LUC-Apartamento-2008</t>
  </si>
  <si>
    <t>LUC-Apartamento-2009</t>
  </si>
  <si>
    <t>JOSE MARCELO SILVA FERREIRA OGATA</t>
  </si>
  <si>
    <t>LUC-Apartamento-201</t>
  </si>
  <si>
    <t>RAFAEL ATSUSHI SUGIMOTO DOS SANTOS</t>
  </si>
  <si>
    <t>LUC-Apartamento-2010</t>
  </si>
  <si>
    <t>LUC-Apartamento-202</t>
  </si>
  <si>
    <t>MARIA LUCIA DE SOUSA LIMA</t>
  </si>
  <si>
    <t>LUC-Apartamento-203</t>
  </si>
  <si>
    <t>LUC-Apartamento-204</t>
  </si>
  <si>
    <t>FERNANDO FIACCO</t>
  </si>
  <si>
    <t>0031-0</t>
  </si>
  <si>
    <t>LUC-Apartamento-205</t>
  </si>
  <si>
    <t>ISABELA CAMPINA DE JESUS</t>
  </si>
  <si>
    <t>LUC-Apartamento-206</t>
  </si>
  <si>
    <t>LUC-Apartamento-207</t>
  </si>
  <si>
    <t>LUC-Apartamento-208</t>
  </si>
  <si>
    <t>LUC-Apartamento-209</t>
  </si>
  <si>
    <t>BRUNO PEREIRA GRANJA</t>
  </si>
  <si>
    <t>0115-0</t>
  </si>
  <si>
    <t>LUC-Apartamento-210</t>
  </si>
  <si>
    <t>WELLINGTON DA SILVA CABRAL</t>
  </si>
  <si>
    <t>0118-0</t>
  </si>
  <si>
    <t>LUC-Apartamento-2101</t>
  </si>
  <si>
    <t>LUC-Apartamento-2102</t>
  </si>
  <si>
    <t>LUC-Apartamento-2103</t>
  </si>
  <si>
    <t>LUC-Apartamento-2104</t>
  </si>
  <si>
    <t>LUC-Apartamento-2105</t>
  </si>
  <si>
    <t>LUC-Apartamento-2106</t>
  </si>
  <si>
    <t>ALISSON SOARES DA SILVA</t>
  </si>
  <si>
    <t>LUC-Apartamento-2107</t>
  </si>
  <si>
    <t>LUC-Apartamento-2108</t>
  </si>
  <si>
    <t>LUC-Apartamento-2109</t>
  </si>
  <si>
    <t>PAULO HENRIQUE SEGATELLI ESTUDILO</t>
  </si>
  <si>
    <t>0078-1</t>
  </si>
  <si>
    <t>LUC-Apartamento-2110</t>
  </si>
  <si>
    <t>LUC-Apartamento-2201</t>
  </si>
  <si>
    <t>LUC-Apartamento-2202</t>
  </si>
  <si>
    <t>LUC-Apartamento-2203</t>
  </si>
  <si>
    <t>LUC-Apartamento-2204</t>
  </si>
  <si>
    <t>LUC-Apartamento-2205</t>
  </si>
  <si>
    <t>LUC-Apartamento-2206</t>
  </si>
  <si>
    <t>LUC-Apartamento-2207</t>
  </si>
  <si>
    <t>LUC-Apartamento-2208</t>
  </si>
  <si>
    <t>LUC-Apartamento-2209</t>
  </si>
  <si>
    <t>LAERTE ANGELO</t>
  </si>
  <si>
    <t>LUC-Apartamento-2210</t>
  </si>
  <si>
    <t>LUC-Apartamento-2301</t>
  </si>
  <si>
    <t>EVILYN RODRIGUES LEANDRO</t>
  </si>
  <si>
    <t>LUC-Apartamento-2302</t>
  </si>
  <si>
    <t>LUC-Apartamento-2303</t>
  </si>
  <si>
    <t>LUCAS APARECIDO ROVEDA LOBATO</t>
  </si>
  <si>
    <t>LUC-Apartamento-2304</t>
  </si>
  <si>
    <t>LUC-Apartamento-2305</t>
  </si>
  <si>
    <t>LUC-Apartamento-2310</t>
  </si>
  <si>
    <t>LUC-Apartamento-301</t>
  </si>
  <si>
    <t>MATHEUS GARCIA VIEIRA ADIMARI</t>
  </si>
  <si>
    <t>LUC-Apartamento-302</t>
  </si>
  <si>
    <t>KAIQUE VINICIUS BEZERRA DE LIMA</t>
  </si>
  <si>
    <t>0108-0</t>
  </si>
  <si>
    <t>LUC-Apartamento-303</t>
  </si>
  <si>
    <t>LUC-Apartamento-304</t>
  </si>
  <si>
    <t>BIANCA DA SILVA SANT ANA</t>
  </si>
  <si>
    <t>LUC-Apartamento-305</t>
  </si>
  <si>
    <t>MARCIA PEREIRA DA SILVA</t>
  </si>
  <si>
    <t>LUC-Apartamento-306</t>
  </si>
  <si>
    <t>CAIO DE LIMA MARTINS</t>
  </si>
  <si>
    <t>0109-0</t>
  </si>
  <si>
    <t>LUC-Apartamento-307</t>
  </si>
  <si>
    <t>LUC-Apartamento-308</t>
  </si>
  <si>
    <t>LUC-Apartamento-309</t>
  </si>
  <si>
    <t>WILLIAN SANTOS DA SILVA</t>
  </si>
  <si>
    <t>0105-0</t>
  </si>
  <si>
    <t>LUC-Apartamento-310</t>
  </si>
  <si>
    <t>YARA RAMOS DE ALMEIDA</t>
  </si>
  <si>
    <t>LUC-Apartamento-401</t>
  </si>
  <si>
    <t>LUC-Apartamento-402</t>
  </si>
  <si>
    <t>CAROLINA PEREIRA REVEIU</t>
  </si>
  <si>
    <t>0012-0</t>
  </si>
  <si>
    <t>LUC-Apartamento-403</t>
  </si>
  <si>
    <t>0056-0</t>
  </si>
  <si>
    <t>LUC-Apartamento-404</t>
  </si>
  <si>
    <t>DANILO ALMEIDA DE SOUZA</t>
  </si>
  <si>
    <t>LUC-Apartamento-405</t>
  </si>
  <si>
    <t>GABRIEL GOMES DE ARAUJO</t>
  </si>
  <si>
    <t>0110-0</t>
  </si>
  <si>
    <t>LUC-Apartamento-406</t>
  </si>
  <si>
    <t>LUC-Apartamento-407</t>
  </si>
  <si>
    <t>LUC-Apartamento-408</t>
  </si>
  <si>
    <t>LUC-Apartamento-409</t>
  </si>
  <si>
    <t>LUCAS LIMBERG NOGUEIRA</t>
  </si>
  <si>
    <t>LUC-Apartamento-410</t>
  </si>
  <si>
    <t>ISABELLY DE SOUSA FONTES</t>
  </si>
  <si>
    <t>0103-0</t>
  </si>
  <si>
    <t>LUC-Apartamento-501</t>
  </si>
  <si>
    <t>CARLOS HENRIQUE VIANA DE CASTRO</t>
  </si>
  <si>
    <t>LUC-Apartamento-502</t>
  </si>
  <si>
    <t>LORENZO DE LIMA</t>
  </si>
  <si>
    <t>LUC-Apartamento-503</t>
  </si>
  <si>
    <t>0047-0</t>
  </si>
  <si>
    <t>LUC-Apartamento-504</t>
  </si>
  <si>
    <t>THALISSA OHANA DA SILVA DE OLIVEIRA</t>
  </si>
  <si>
    <t>0007-0</t>
  </si>
  <si>
    <t>LUC-Apartamento-505</t>
  </si>
  <si>
    <t>FABIANO ROCHA CARDOSO</t>
  </si>
  <si>
    <t>0099-0</t>
  </si>
  <si>
    <t>LUC-Apartamento-506</t>
  </si>
  <si>
    <t>LUC-Apartamento-507</t>
  </si>
  <si>
    <t>ALINE SERICOV</t>
  </si>
  <si>
    <t>LUC-Apartamento-508</t>
  </si>
  <si>
    <t>LUC-Apartamento-509</t>
  </si>
  <si>
    <t>TALITA AUGUSTO PERNABEL DA SILVA</t>
  </si>
  <si>
    <t>LUC-Apartamento-510</t>
  </si>
  <si>
    <t>BEATRIZ MARIA ZOCCHI GUSMAO</t>
  </si>
  <si>
    <t>LUC-Apartamento-601</t>
  </si>
  <si>
    <t>KAILLANY DE OLIVEIRA QUEIROZ</t>
  </si>
  <si>
    <t>LUC-Apartamento-602</t>
  </si>
  <si>
    <t>LUC-Apartamento-603</t>
  </si>
  <si>
    <t>SABRINA ESTHER LUCIN MICLOS</t>
  </si>
  <si>
    <t>LUC-Apartamento-604</t>
  </si>
  <si>
    <t>ROBERTO CESAR DE OLIVEIRA</t>
  </si>
  <si>
    <t>LUC-Apartamento-605</t>
  </si>
  <si>
    <t>MARCELA ALVAREZ DE ARAUJO BARBOZA</t>
  </si>
  <si>
    <t>0086-2</t>
  </si>
  <si>
    <t>LUC-Apartamento-606</t>
  </si>
  <si>
    <t>DOUGLAS APARECIDO REIS DA CUNHA</t>
  </si>
  <si>
    <t>LUC-Apartamento-607</t>
  </si>
  <si>
    <t>MATHEUS DA TRINDADE SILVA</t>
  </si>
  <si>
    <t>LUC-Apartamento-608</t>
  </si>
  <si>
    <t>LUC-Apartamento-609</t>
  </si>
  <si>
    <t>ABNER AVELINO DE PASCHOAL SANTIAGO</t>
  </si>
  <si>
    <t>LUC-Apartamento-610</t>
  </si>
  <si>
    <t>JANAINA RODRIGUES PARREIRA</t>
  </si>
  <si>
    <t>0100-0</t>
  </si>
  <si>
    <t>LUC-Apartamento-701</t>
  </si>
  <si>
    <t>TEREZINHA GORETI DOS SANTOS</t>
  </si>
  <si>
    <t>0051-0</t>
  </si>
  <si>
    <t>LUC-Apartamento-702</t>
  </si>
  <si>
    <t>MILKA LOPES AGAPITO</t>
  </si>
  <si>
    <t>LUC-Apartamento-703</t>
  </si>
  <si>
    <t>0032-0</t>
  </si>
  <si>
    <t>LUC-Apartamento-704</t>
  </si>
  <si>
    <t>ALEXANDRE ANASTACIO</t>
  </si>
  <si>
    <t>0039-0</t>
  </si>
  <si>
    <t>LUC-Apartamento-705</t>
  </si>
  <si>
    <t>JANAINA DA SILVA SANTANA</t>
  </si>
  <si>
    <t>LUC-Apartamento-706</t>
  </si>
  <si>
    <t>BRUNA DE SOUZA SANTOS VIEIRA</t>
  </si>
  <si>
    <t>0092-1</t>
  </si>
  <si>
    <t>LUC-Apartamento-707</t>
  </si>
  <si>
    <t>MATHEUS ALBORGHETTE DE ALMEIDA</t>
  </si>
  <si>
    <t>LUC-Apartamento-708</t>
  </si>
  <si>
    <t>LUC-Apartamento-709</t>
  </si>
  <si>
    <t>AMANDA LARISSA LARONGA MARQUES DA SILVA</t>
  </si>
  <si>
    <t>LUC-Apartamento-710</t>
  </si>
  <si>
    <t>NICOLLY MARTINS POLETTE</t>
  </si>
  <si>
    <t>LUC-Apartamento-801</t>
  </si>
  <si>
    <t>MARCOS DOS SANTOS</t>
  </si>
  <si>
    <t>0036-0</t>
  </si>
  <si>
    <t>LUC-Apartamento-802</t>
  </si>
  <si>
    <t>EZEQUIAS FERRANTE CANOVAS DIACOW</t>
  </si>
  <si>
    <t>LUC-Apartamento-803</t>
  </si>
  <si>
    <t>LUC-Apartamento-804</t>
  </si>
  <si>
    <t>LEONARDO BARBIRATO MANSILHA</t>
  </si>
  <si>
    <t>0027-0</t>
  </si>
  <si>
    <t>LUC-Apartamento-805</t>
  </si>
  <si>
    <t>LUIZ ALBERTO XAVIER DE JESUS</t>
  </si>
  <si>
    <t>LUC-Apartamento-806</t>
  </si>
  <si>
    <t>RAUL MORAES MENDES</t>
  </si>
  <si>
    <t>0089-2</t>
  </si>
  <si>
    <t>LUC-Apartamento-807</t>
  </si>
  <si>
    <t>LEANDRO APARECIDO SILVA DE SANTANA</t>
  </si>
  <si>
    <t>0006-0</t>
  </si>
  <si>
    <t>LUC-Apartamento-808</t>
  </si>
  <si>
    <t>MILENA MORALES</t>
  </si>
  <si>
    <t>LUC-Apartamento-809</t>
  </si>
  <si>
    <t>CHARLES FARIA LEONARDO</t>
  </si>
  <si>
    <t>0038-0</t>
  </si>
  <si>
    <t>LUC-Apartamento-810</t>
  </si>
  <si>
    <t>RAYANE HELENA CAMARGO</t>
  </si>
  <si>
    <t>0084-2</t>
  </si>
  <si>
    <t>LUC-Apartamento-901</t>
  </si>
  <si>
    <t>CARLOS EDUARDO VIANA DE CASTRO</t>
  </si>
  <si>
    <t>0048-0</t>
  </si>
  <si>
    <t>LUC-Apartamento-902</t>
  </si>
  <si>
    <t>MARCOS VINICIO DA ROCHA</t>
  </si>
  <si>
    <t>0022-0</t>
  </si>
  <si>
    <t>LUC-Apartamento-903</t>
  </si>
  <si>
    <t>SERGIO AUGUSTO BALTHAZAR</t>
  </si>
  <si>
    <t>0011-0</t>
  </si>
  <si>
    <t>LUC-Apartamento-904</t>
  </si>
  <si>
    <t>LUC-Apartamento-905</t>
  </si>
  <si>
    <t>GUSTAVO AUGUSTO DIAS FERREIRA</t>
  </si>
  <si>
    <t>0085-2</t>
  </si>
  <si>
    <t>LUC-Apartamento-906</t>
  </si>
  <si>
    <t>JESSICA GERUSA DE SOUZA EVANGELISTA DA SILVA</t>
  </si>
  <si>
    <t>0088-2</t>
  </si>
  <si>
    <t>LUC-Apartamento-907</t>
  </si>
  <si>
    <t>0033-0</t>
  </si>
  <si>
    <t>LUC-Apartamento-908</t>
  </si>
  <si>
    <t>ISABELA BORGES FARIAS</t>
  </si>
  <si>
    <t>LUC-Apartamento-909</t>
  </si>
  <si>
    <t>THAYNA MARCHESE AMARANTE</t>
  </si>
  <si>
    <t>0016-0</t>
  </si>
  <si>
    <t>LUC-Apartamento-910</t>
  </si>
  <si>
    <t>GUILHERME ARCANJO</t>
  </si>
  <si>
    <t>POM-Apartamento-1001</t>
  </si>
  <si>
    <t>POM</t>
  </si>
  <si>
    <t>Luciano Carlos de Andrade</t>
  </si>
  <si>
    <t>POM-Apartamento-1002</t>
  </si>
  <si>
    <t>ALEXANDRE SERGE BOYER</t>
  </si>
  <si>
    <t>POM-Apartamento-1003</t>
  </si>
  <si>
    <t>POM-Apartamento-1004</t>
  </si>
  <si>
    <t>MARIO ANDRE DOMINGOS MENDONCA</t>
  </si>
  <si>
    <t>POM-Apartamento-1005</t>
  </si>
  <si>
    <t>POM-Apartamento-1006</t>
  </si>
  <si>
    <t>POM-Apartamento-1101</t>
  </si>
  <si>
    <t>POM-Apartamento-1102</t>
  </si>
  <si>
    <t>POM-Apartamento-1103</t>
  </si>
  <si>
    <t>ROBERTA DI MARZO MEDEIROS DE CARVALHO</t>
  </si>
  <si>
    <t>POM-Apartamento-1104</t>
  </si>
  <si>
    <t>SNJ SERVICOS AUXILIARES DO TRANSPORTE AEREO LTDA</t>
  </si>
  <si>
    <t>POM-Apartamento-1105</t>
  </si>
  <si>
    <t>POM-Apartamento-1106</t>
  </si>
  <si>
    <t>POM-Apartamento-1201</t>
  </si>
  <si>
    <t>CHRISTOPHE MATTHIEU ERWAN MARRET</t>
  </si>
  <si>
    <t>POM-Apartamento-1202</t>
  </si>
  <si>
    <t>FELIPE CARDOSO DE CARVALHO</t>
  </si>
  <si>
    <t>POM-Apartamento-1203</t>
  </si>
  <si>
    <t>ANA PAULA PEREIRA DOS PRAZERES</t>
  </si>
  <si>
    <t>POM-Apartamento-1204</t>
  </si>
  <si>
    <t>CARLA POLLAKE DA SILVA</t>
  </si>
  <si>
    <t>POM-Apartamento-1205</t>
  </si>
  <si>
    <t>IMKE ODENDAHL</t>
  </si>
  <si>
    <t>POM-Apartamento-1206</t>
  </si>
  <si>
    <t>CATHARINA ANGELO MATOS</t>
  </si>
  <si>
    <t>POM-Apartamento-201</t>
  </si>
  <si>
    <t>NADIA CUTOLO</t>
  </si>
  <si>
    <t>POM-Apartamento-202</t>
  </si>
  <si>
    <t>POM-Apartamento-203</t>
  </si>
  <si>
    <t>Carlos Leituga</t>
  </si>
  <si>
    <t>POM-Apartamento-204</t>
  </si>
  <si>
    <t>ROGERIO EDUARDO GARCIA</t>
  </si>
  <si>
    <t>POM-Apartamento-205</t>
  </si>
  <si>
    <t>Sabrina Alves Buratto</t>
  </si>
  <si>
    <t>0003-0</t>
  </si>
  <si>
    <t>POM-Apartamento-206</t>
  </si>
  <si>
    <t>RONALDO GABBAY</t>
  </si>
  <si>
    <t>POM-Apartamento-207</t>
  </si>
  <si>
    <t>JOAO ALBERTO GRACA</t>
  </si>
  <si>
    <t>POM-Apartamento-208</t>
  </si>
  <si>
    <t>Niuton Shigueru Tanka</t>
  </si>
  <si>
    <t>POM-Apartamento-209</t>
  </si>
  <si>
    <t>POM-Apartamento-210</t>
  </si>
  <si>
    <t>POM-Apartamento-301</t>
  </si>
  <si>
    <t>CAMILA LOPES DA COSTA</t>
  </si>
  <si>
    <t>POM-Apartamento-302</t>
  </si>
  <si>
    <t>PATRICIA PISCOSKI CONTE</t>
  </si>
  <si>
    <t>POM-Apartamento-303</t>
  </si>
  <si>
    <t>LILIANA GIOVANINETTI</t>
  </si>
  <si>
    <t>POM-Apartamento-304</t>
  </si>
  <si>
    <t>Rodrigo Rinaldi Martins</t>
  </si>
  <si>
    <t>POM-Apartamento-305</t>
  </si>
  <si>
    <t>Roberto Dias Maurilio</t>
  </si>
  <si>
    <t>0001-0</t>
  </si>
  <si>
    <t>POM-Apartamento-306</t>
  </si>
  <si>
    <t>Ademyr Eger</t>
  </si>
  <si>
    <t>POM-Apartamento-401</t>
  </si>
  <si>
    <t>LAURA LIMA FERNANDES</t>
  </si>
  <si>
    <t>POM-Apartamento-402</t>
  </si>
  <si>
    <t>RONALDO BERNARDI CUBA</t>
  </si>
  <si>
    <t>POM-Apartamento-403</t>
  </si>
  <si>
    <t>POM-Apartamento-404</t>
  </si>
  <si>
    <t>RICARDO HOLDEREGGER</t>
  </si>
  <si>
    <t>POM-Apartamento-405</t>
  </si>
  <si>
    <t>SALVINA ALLEVA</t>
  </si>
  <si>
    <t>POM-Apartamento-406</t>
  </si>
  <si>
    <t>NEWTON CARLOS MONTEIRO</t>
  </si>
  <si>
    <t>POM-Apartamento-501</t>
  </si>
  <si>
    <t>POM-Apartamento-502</t>
  </si>
  <si>
    <t>LUCAS FLORENCIO MARTINS POLONI</t>
  </si>
  <si>
    <t>POM-Apartamento-503</t>
  </si>
  <si>
    <t>ELIS STEFANI PACOLA</t>
  </si>
  <si>
    <t>POM-Apartamento-504</t>
  </si>
  <si>
    <t>AYMARA FERNANDA SANTOS GUIMARAES</t>
  </si>
  <si>
    <t>POM-Apartamento-505</t>
  </si>
  <si>
    <t>CESAR RIPAMONTI SCANAVEZ</t>
  </si>
  <si>
    <t>POM-Apartamento-506</t>
  </si>
  <si>
    <t>POM-Apartamento-601</t>
  </si>
  <si>
    <t>POM-Apartamento-602</t>
  </si>
  <si>
    <t>MARCOS LAUREANO</t>
  </si>
  <si>
    <t>POM-Apartamento-603</t>
  </si>
  <si>
    <t>Walner Ricado Cavallieri</t>
  </si>
  <si>
    <t>POM-Apartamento-604</t>
  </si>
  <si>
    <t>THIAGO GOMIDE</t>
  </si>
  <si>
    <t>POM-Apartamento-605</t>
  </si>
  <si>
    <t>FERNANDO OLIVEIRA BEZERRA</t>
  </si>
  <si>
    <t>POM-Apartamento-606</t>
  </si>
  <si>
    <t>POM-Apartamento-701</t>
  </si>
  <si>
    <t>POM-Apartamento-702</t>
  </si>
  <si>
    <t>MARCIO BARROS CALIF GUERRA</t>
  </si>
  <si>
    <t>POM-Apartamento-703</t>
  </si>
  <si>
    <t>POM-Apartamento-704</t>
  </si>
  <si>
    <t>ADMILSON LEMOS DA COSTA FILHO</t>
  </si>
  <si>
    <t>POM-Apartamento-705</t>
  </si>
  <si>
    <t>VALERIA JULIA CASTELLANO</t>
  </si>
  <si>
    <t>POM-Apartamento-706</t>
  </si>
  <si>
    <t>GUILHERME CARLOS DA SILVA</t>
  </si>
  <si>
    <t>POM-Apartamento-801</t>
  </si>
  <si>
    <t>POM-Apartamento-802</t>
  </si>
  <si>
    <t>JULIO CESAR SILVA MAGALHAES JUNIOR</t>
  </si>
  <si>
    <t>POM-Apartamento-803</t>
  </si>
  <si>
    <t>POM-Apartamento-804</t>
  </si>
  <si>
    <t>ISABEL CRISTINA OLIVEIRA ARAUJO</t>
  </si>
  <si>
    <t>POM-Apartamento-805</t>
  </si>
  <si>
    <t>POM-Apartamento-806</t>
  </si>
  <si>
    <t>ESTACIO LUIZ BORGES COHIM SILVA</t>
  </si>
  <si>
    <t>POM-Apartamento-901</t>
  </si>
  <si>
    <t>João Francisco Simoes Magro</t>
  </si>
  <si>
    <t>POM-Apartamento-902</t>
  </si>
  <si>
    <t>POM-Apartamento-903</t>
  </si>
  <si>
    <t>POM-Apartamento-904</t>
  </si>
  <si>
    <t>MARLUCI CRUZ ARRAIS</t>
  </si>
  <si>
    <t>POM-Apartamento-905</t>
  </si>
  <si>
    <t>ARMANDO FRANCISCO CARDOSO JUNIOR</t>
  </si>
  <si>
    <t>POM-Apartamento-906</t>
  </si>
  <si>
    <t>RENATA OLIVEIRA E SILVA</t>
  </si>
  <si>
    <t>POM-Loja-1</t>
  </si>
  <si>
    <t>POM-Loja-2</t>
  </si>
  <si>
    <t>SN2-Apartamento-1001</t>
  </si>
  <si>
    <t>SN2</t>
  </si>
  <si>
    <t>IZAQUE TEDESCHI</t>
  </si>
  <si>
    <t>878772237274</t>
  </si>
  <si>
    <t>SN2-Apartamento-1002</t>
  </si>
  <si>
    <t>ALZIRA APARECIDA MARTINELI</t>
  </si>
  <si>
    <t>878772393431</t>
  </si>
  <si>
    <t>SN2-Apartamento-1003</t>
  </si>
  <si>
    <t>SN2-Apartamento-1004</t>
  </si>
  <si>
    <t>PAULO SERGIO SILVA FILHO</t>
  </si>
  <si>
    <t>0252-1</t>
  </si>
  <si>
    <t>878772328487</t>
  </si>
  <si>
    <t>SN2-Apartamento-1005</t>
  </si>
  <si>
    <t>LUIS EDUARDO DA ROCHA</t>
  </si>
  <si>
    <t>0236-1</t>
  </si>
  <si>
    <t>878772238457</t>
  </si>
  <si>
    <t>SN2-Apartamento-1006</t>
  </si>
  <si>
    <t>SN2-Apartamento-1007</t>
  </si>
  <si>
    <t>SUZAN CAROLINE DE ALEXANDRIA NISTICO</t>
  </si>
  <si>
    <t>878772147869</t>
  </si>
  <si>
    <t>SN2-Apartamento-1008</t>
  </si>
  <si>
    <t>RICARDO GARCIA DANTAS</t>
  </si>
  <si>
    <t>SN2-Apartamento-1009</t>
  </si>
  <si>
    <t>ISABEL CORREIA SALAZAR</t>
  </si>
  <si>
    <t>178770331260</t>
  </si>
  <si>
    <t>SN2-Apartamento-101</t>
  </si>
  <si>
    <t>LUIZ ALBERTO DA COSTA</t>
  </si>
  <si>
    <t>0046-2</t>
  </si>
  <si>
    <t>178770315739</t>
  </si>
  <si>
    <t>SN2-Apartamento-102</t>
  </si>
  <si>
    <t>NATALIA ACARINE DIAS</t>
  </si>
  <si>
    <t>878772146215</t>
  </si>
  <si>
    <t>SN2-Apartamento-103</t>
  </si>
  <si>
    <t>MARIA DE FATIMA ALMEIDA SILVA</t>
  </si>
  <si>
    <t>178770350876</t>
  </si>
  <si>
    <t>SN2-Apartamento-104</t>
  </si>
  <si>
    <t>SN2-Apartamento-105</t>
  </si>
  <si>
    <t>ADAILTON ALVES PIEDADE JUNIOR</t>
  </si>
  <si>
    <t>178770337129</t>
  </si>
  <si>
    <t>SN2-Apartamento-106</t>
  </si>
  <si>
    <t>ALESSANDRO JOSE DA SILVA</t>
  </si>
  <si>
    <t>0231-1</t>
  </si>
  <si>
    <t>878772394506</t>
  </si>
  <si>
    <t>SN2-Apartamento-107</t>
  </si>
  <si>
    <t>ISABELA NEVES PERAZZOLO</t>
  </si>
  <si>
    <t>0228-1</t>
  </si>
  <si>
    <t>SN2-Apartamento-108</t>
  </si>
  <si>
    <t>MARIZETE SOUZA SANTOS</t>
  </si>
  <si>
    <t>0219-1</t>
  </si>
  <si>
    <t>878772237261</t>
  </si>
  <si>
    <t>SN2-Apartamento-109</t>
  </si>
  <si>
    <t>ALESSANDRA GOECKING</t>
  </si>
  <si>
    <t>0185-1</t>
  </si>
  <si>
    <t>178770313289</t>
  </si>
  <si>
    <t>SN2-Apartamento-1101</t>
  </si>
  <si>
    <t>PEDRO HENRIQUE RODRIGUES FERREIRA</t>
  </si>
  <si>
    <t>878772142921</t>
  </si>
  <si>
    <t>SN2-Apartamento-1102</t>
  </si>
  <si>
    <t>RAFAEL SANTOS DE LIMA</t>
  </si>
  <si>
    <t>878772146219</t>
  </si>
  <si>
    <t>SN2-Apartamento-1103</t>
  </si>
  <si>
    <t>0248-0</t>
  </si>
  <si>
    <t>SN2-Apartamento-1104</t>
  </si>
  <si>
    <t>RAFAELA PERES DE FIGUEIREDO</t>
  </si>
  <si>
    <t>0250-1</t>
  </si>
  <si>
    <t>878772330120</t>
  </si>
  <si>
    <t>SN2-Apartamento-1105</t>
  </si>
  <si>
    <t>ANDREIA TELES MENGONI RODRIGUES</t>
  </si>
  <si>
    <t>0066-1</t>
  </si>
  <si>
    <t>878772145052</t>
  </si>
  <si>
    <t>SN2-Apartamento-1106</t>
  </si>
  <si>
    <t>SN2-Apartamento-1107</t>
  </si>
  <si>
    <t>SERGIO VINICIUS ATAIDES PITALI</t>
  </si>
  <si>
    <t>878772144506</t>
  </si>
  <si>
    <t>SN2-Apartamento-1108</t>
  </si>
  <si>
    <t>BARBARA NERE HONORATO</t>
  </si>
  <si>
    <t>0140-1</t>
  </si>
  <si>
    <t>878772144393</t>
  </si>
  <si>
    <t>SN2-Apartamento-1109</t>
  </si>
  <si>
    <t>GUSTAVO MUNHOZ SANTOS</t>
  </si>
  <si>
    <t>178770331235</t>
  </si>
  <si>
    <t>SN2-Apartamento-1201</t>
  </si>
  <si>
    <t>MILTON DE MATTOS</t>
  </si>
  <si>
    <t>0220-0</t>
  </si>
  <si>
    <t>SN2-Apartamento-1202</t>
  </si>
  <si>
    <t>FERNANDA DOMINGOS DA ROCHA</t>
  </si>
  <si>
    <t>0174-1</t>
  </si>
  <si>
    <t>878772144438</t>
  </si>
  <si>
    <t>SN2-Apartamento-1203</t>
  </si>
  <si>
    <t>IARA MARIA SANTANA PINA</t>
  </si>
  <si>
    <t>0207-2</t>
  </si>
  <si>
    <t>878772237902</t>
  </si>
  <si>
    <t>SN2-Apartamento-1204</t>
  </si>
  <si>
    <t>SN2-Apartamento-1205</t>
  </si>
  <si>
    <t>TABATA CRISTINE DE RAMOS LOPES</t>
  </si>
  <si>
    <t>0200-1</t>
  </si>
  <si>
    <t>178770348749</t>
  </si>
  <si>
    <t>SN2-Apartamento-1206</t>
  </si>
  <si>
    <t>SN2-Apartamento-1207</t>
  </si>
  <si>
    <t>FABIO CABRINI POMPONIO</t>
  </si>
  <si>
    <t>178770336049</t>
  </si>
  <si>
    <t>SN2-Apartamento-1208</t>
  </si>
  <si>
    <t>DOUGLAS DA CRUZ MACEDO</t>
  </si>
  <si>
    <t>878772148348</t>
  </si>
  <si>
    <t>SN2-Apartamento-1209</t>
  </si>
  <si>
    <t>FLAVIO SANTOS LEITE</t>
  </si>
  <si>
    <t>0159-0</t>
  </si>
  <si>
    <t>SN2-Apartamento-1301</t>
  </si>
  <si>
    <t>STEFAN BALO NETO</t>
  </si>
  <si>
    <t>SN2-Apartamento-1302</t>
  </si>
  <si>
    <t>RAFAEL SOUZA FERREIRA</t>
  </si>
  <si>
    <t>0139-1</t>
  </si>
  <si>
    <t>878772145059</t>
  </si>
  <si>
    <t>SN2-Apartamento-1303</t>
  </si>
  <si>
    <t>RODRIGO DANTAS DE OLIVEIRA</t>
  </si>
  <si>
    <t>0212-1</t>
  </si>
  <si>
    <t>878772144932</t>
  </si>
  <si>
    <t>SN2-Apartamento-1304</t>
  </si>
  <si>
    <t>ANA BEATRIZ YUMI MIHARA</t>
  </si>
  <si>
    <t>0238-1</t>
  </si>
  <si>
    <t>878772237331</t>
  </si>
  <si>
    <t>SN2-Apartamento-1305</t>
  </si>
  <si>
    <t>ALANA BARBARA ALMEIDA RAMOS DE OLIVEIRA</t>
  </si>
  <si>
    <t>0186-0</t>
  </si>
  <si>
    <t>SN2-Apartamento-1306</t>
  </si>
  <si>
    <t>GABRIEL BIAZI FERREIRA</t>
  </si>
  <si>
    <t>0193-1</t>
  </si>
  <si>
    <t>878772144864</t>
  </si>
  <si>
    <t>SN2-Apartamento-1307</t>
  </si>
  <si>
    <t>178770312415</t>
  </si>
  <si>
    <t>SN2-Apartamento-1308</t>
  </si>
  <si>
    <t>RENATA DAL FORNO BRAGA</t>
  </si>
  <si>
    <t>878772141226</t>
  </si>
  <si>
    <t>SN2-Apartamento-1309</t>
  </si>
  <si>
    <t>ARIANE PEREIRA</t>
  </si>
  <si>
    <t>178770312631</t>
  </si>
  <si>
    <t>SN2-Apartamento-1401</t>
  </si>
  <si>
    <t>EDSON JOSE LEITE</t>
  </si>
  <si>
    <t>SN2-Apartamento-1402</t>
  </si>
  <si>
    <t>GABRIEL DE ANDRADE AMARAL</t>
  </si>
  <si>
    <t>878772143966</t>
  </si>
  <si>
    <t>SN2-Apartamento-1403</t>
  </si>
  <si>
    <t>RAPHAEL HESPANHA VALENTIM</t>
  </si>
  <si>
    <t>0206-1</t>
  </si>
  <si>
    <t>178770331110</t>
  </si>
  <si>
    <t>SN2-Apartamento-1404</t>
  </si>
  <si>
    <t>RAELY NEVES DOS SANTOS</t>
  </si>
  <si>
    <t>0195-1</t>
  </si>
  <si>
    <t>178770331103</t>
  </si>
  <si>
    <t>SN2-Apartamento-1405</t>
  </si>
  <si>
    <t>HAROLDO FERNANDO DE ALMEIDA MORAES COSTA</t>
  </si>
  <si>
    <t>0198-0</t>
  </si>
  <si>
    <t>SN2-Apartamento-1406</t>
  </si>
  <si>
    <t>JULIA ALBERTINI GUEIROS MIRANDA</t>
  </si>
  <si>
    <t>0258-0</t>
  </si>
  <si>
    <t>SN2-Apartamento-1407</t>
  </si>
  <si>
    <t>DYEGO DE SOUZA ANDRADE</t>
  </si>
  <si>
    <t>878772144460</t>
  </si>
  <si>
    <t>SN2-Apartamento-1408</t>
  </si>
  <si>
    <t>OTAVIO DE BARROS CARVALHO</t>
  </si>
  <si>
    <t>178770331117</t>
  </si>
  <si>
    <t>SN2-Apartamento-1409</t>
  </si>
  <si>
    <t>TATIANE NOGUEIRA PREDOLIN</t>
  </si>
  <si>
    <t>178770331116</t>
  </si>
  <si>
    <t>SN2-Apartamento-1501</t>
  </si>
  <si>
    <t>MIGUEL ELIAS DE PAIVA JUNIOR</t>
  </si>
  <si>
    <t>SN2-Apartamento-1502</t>
  </si>
  <si>
    <t>ANDERSON DIAS SILVA</t>
  </si>
  <si>
    <t>878772146225</t>
  </si>
  <si>
    <t>SN2-Apartamento-1503</t>
  </si>
  <si>
    <t>VIVIANE SBRAVATTI</t>
  </si>
  <si>
    <t>0188-0</t>
  </si>
  <si>
    <t>SN2-Apartamento-1504</t>
  </si>
  <si>
    <t>RUYZ FERNANDO SILVA DE ALMEIDA</t>
  </si>
  <si>
    <t>0210-1</t>
  </si>
  <si>
    <t>878772248191</t>
  </si>
  <si>
    <t>SN2-Apartamento-1505</t>
  </si>
  <si>
    <t>THIAGO MENDONCA VIEIRA</t>
  </si>
  <si>
    <t>178770312635</t>
  </si>
  <si>
    <t>SN2-Apartamento-1506</t>
  </si>
  <si>
    <t>LUCAS KAZUMASA KOBAYASHI</t>
  </si>
  <si>
    <t>878772144530</t>
  </si>
  <si>
    <t>SN2-Apartamento-1507</t>
  </si>
  <si>
    <t>DANIELLE COTA DE JESUS</t>
  </si>
  <si>
    <t>0120-1</t>
  </si>
  <si>
    <t>878772237284</t>
  </si>
  <si>
    <t>SN2-Apartamento-1508</t>
  </si>
  <si>
    <t>DEBORA IZABEL DE OLIVEIRA BAMBIRRA</t>
  </si>
  <si>
    <t>878772144356</t>
  </si>
  <si>
    <t>SN2-Apartamento-1509</t>
  </si>
  <si>
    <t>ARIANE CRISTINA MAFRA</t>
  </si>
  <si>
    <t>0156-1</t>
  </si>
  <si>
    <t>178770313024</t>
  </si>
  <si>
    <t>SN2-Apartamento-1601</t>
  </si>
  <si>
    <t>ANA CAROLINA VIEIRA</t>
  </si>
  <si>
    <t>878772155787</t>
  </si>
  <si>
    <t>SN2-Apartamento-1602</t>
  </si>
  <si>
    <t>LUCAS SEIITI SUGIMOTO HIRANO</t>
  </si>
  <si>
    <t>178770331100</t>
  </si>
  <si>
    <t>SN2-Apartamento-1603</t>
  </si>
  <si>
    <t>SN2-Apartamento-1604</t>
  </si>
  <si>
    <t>SN2-Apartamento-1605</t>
  </si>
  <si>
    <t>SIDNEI PANEGASSI JUNIOR</t>
  </si>
  <si>
    <t>0170-1</t>
  </si>
  <si>
    <t>178770313363</t>
  </si>
  <si>
    <t>SN2-Apartamento-1606</t>
  </si>
  <si>
    <t>SN2-Apartamento-1607</t>
  </si>
  <si>
    <t>KATHERINE BALO CARDOSO</t>
  </si>
  <si>
    <t>SN2-Apartamento-1608</t>
  </si>
  <si>
    <t>DOUGLAS SANTOS BARBOSA</t>
  </si>
  <si>
    <t>178770315137</t>
  </si>
  <si>
    <t>SN2-Apartamento-1609</t>
  </si>
  <si>
    <t>BARBARA MATTANA</t>
  </si>
  <si>
    <t>178770331113</t>
  </si>
  <si>
    <t>SN2-Apartamento-1701</t>
  </si>
  <si>
    <t>ANA LARISSA GENEROSO MARQUI</t>
  </si>
  <si>
    <t>0217-1</t>
  </si>
  <si>
    <t>878772237279</t>
  </si>
  <si>
    <t>SN2-Apartamento-1702</t>
  </si>
  <si>
    <t>GABRIEL SANTOS OLIVEIRA</t>
  </si>
  <si>
    <t>0191-1</t>
  </si>
  <si>
    <t>878772255639</t>
  </si>
  <si>
    <t>SN2-Apartamento-1703</t>
  </si>
  <si>
    <t>SN2-Apartamento-1704</t>
  </si>
  <si>
    <t>SN2-Apartamento-1705</t>
  </si>
  <si>
    <t>JULIANA VEIGA MAGALHAES</t>
  </si>
  <si>
    <t>0201-1</t>
  </si>
  <si>
    <t>SN2-Apartamento-1706</t>
  </si>
  <si>
    <t>SN2-Apartamento-1707</t>
  </si>
  <si>
    <t>EDUARDO MANOEL PEREIRA DOS SANTOS</t>
  </si>
  <si>
    <t>0161-0</t>
  </si>
  <si>
    <t>SN2-Apartamento-1708</t>
  </si>
  <si>
    <t>DIEGO SOUZA XIMENES</t>
  </si>
  <si>
    <t>178770313367</t>
  </si>
  <si>
    <t>SN2-Apartamento-1709</t>
  </si>
  <si>
    <t>EVERILDA CARNEIRO DE MACEDO</t>
  </si>
  <si>
    <t>0196-0</t>
  </si>
  <si>
    <t>SN2-Apartamento-1801</t>
  </si>
  <si>
    <t>ANA MARIA NOGUEIRA DE LIMA</t>
  </si>
  <si>
    <t>0244-1</t>
  </si>
  <si>
    <t>178770334461</t>
  </si>
  <si>
    <t>SN2-Apartamento-1802</t>
  </si>
  <si>
    <t>CAROLINA BUSACCA MICHELUCCI</t>
  </si>
  <si>
    <t>178770355612</t>
  </si>
  <si>
    <t>SN2-Apartamento-1803</t>
  </si>
  <si>
    <t>LUANA DOS SANTOS MATOS</t>
  </si>
  <si>
    <t>0249-1</t>
  </si>
  <si>
    <t>878772260162</t>
  </si>
  <si>
    <t>SN2-Apartamento-1804</t>
  </si>
  <si>
    <t>RAUL ALVES DA CUNHA SILVEIRA GIOIELLI</t>
  </si>
  <si>
    <t>0247-1</t>
  </si>
  <si>
    <t>178770334073</t>
  </si>
  <si>
    <t>SN2-Apartamento-1805</t>
  </si>
  <si>
    <t>MARIANA MARQUES</t>
  </si>
  <si>
    <t>0211-1</t>
  </si>
  <si>
    <t>878772147879</t>
  </si>
  <si>
    <t>SN2-Apartamento-1806</t>
  </si>
  <si>
    <t>JULIANA MURAKAMI XAVIER</t>
  </si>
  <si>
    <t>0187-0</t>
  </si>
  <si>
    <t>SN2-Apartamento-1807</t>
  </si>
  <si>
    <t>0162-0</t>
  </si>
  <si>
    <t>SN2-Apartamento-1808</t>
  </si>
  <si>
    <t>DAVI LOPES URCULINO</t>
  </si>
  <si>
    <t>0154-1</t>
  </si>
  <si>
    <t>178770313699</t>
  </si>
  <si>
    <t>SN2-Apartamento-1809</t>
  </si>
  <si>
    <t>FLAVIA CRISTINA FARIAS DOS SANTOS</t>
  </si>
  <si>
    <t>0077-1</t>
  </si>
  <si>
    <t>178770331283</t>
  </si>
  <si>
    <t>SN2-Apartamento-1901</t>
  </si>
  <si>
    <t>KALLEBY GOMES DE SOUZA</t>
  </si>
  <si>
    <t>SN2-Apartamento-1902</t>
  </si>
  <si>
    <t>JOSE CAMILO DE ARAUJO</t>
  </si>
  <si>
    <t>878772142922</t>
  </si>
  <si>
    <t>SN2-Apartamento-1903</t>
  </si>
  <si>
    <t>GUSTAVO DE ARAUJO ROSA</t>
  </si>
  <si>
    <t>0251-1</t>
  </si>
  <si>
    <t>878772330232</t>
  </si>
  <si>
    <t>SN2-Apartamento-1904</t>
  </si>
  <si>
    <t>LETICIA PAWLOWICZ MARTINS</t>
  </si>
  <si>
    <t>0246-1</t>
  </si>
  <si>
    <t>178770341144</t>
  </si>
  <si>
    <t>SN2-Apartamento-1905</t>
  </si>
  <si>
    <t>FABIO BATISTA</t>
  </si>
  <si>
    <t>0256-0</t>
  </si>
  <si>
    <t>SN2-Apartamento-1906</t>
  </si>
  <si>
    <t>LAIS KAROLINE OLIVEIRA DOS ANJOS</t>
  </si>
  <si>
    <t>0190-1</t>
  </si>
  <si>
    <t>878772237335</t>
  </si>
  <si>
    <t>SN2-Apartamento-1907</t>
  </si>
  <si>
    <t>0163-0</t>
  </si>
  <si>
    <t>SN2-Apartamento-1908</t>
  </si>
  <si>
    <t>0199-1</t>
  </si>
  <si>
    <t>SN2-Apartamento-1909</t>
  </si>
  <si>
    <t>SN2-Apartamento-2001</t>
  </si>
  <si>
    <t>VITOR GOMES DA SILVA</t>
  </si>
  <si>
    <t>878772237337</t>
  </si>
  <si>
    <t>SN2-Apartamento-2002</t>
  </si>
  <si>
    <t>SN2-Apartamento-2003</t>
  </si>
  <si>
    <t>PALOMA VIEIRA COSTA</t>
  </si>
  <si>
    <t>0245-1</t>
  </si>
  <si>
    <t>878772254793</t>
  </si>
  <si>
    <t>SN2-Apartamento-2004</t>
  </si>
  <si>
    <t>CICERA FRANCISCA DE OLIVEIRA</t>
  </si>
  <si>
    <t>0229-1</t>
  </si>
  <si>
    <t>878772146226</t>
  </si>
  <si>
    <t>SN2-Apartamento-2005</t>
  </si>
  <si>
    <t>EDINETE MORENO DE SOUZA</t>
  </si>
  <si>
    <t>0214-1</t>
  </si>
  <si>
    <t>878772148477</t>
  </si>
  <si>
    <t>SN2-Apartamento-2006</t>
  </si>
  <si>
    <t>SN2-Apartamento-2007</t>
  </si>
  <si>
    <t>SN2-Apartamento-2008</t>
  </si>
  <si>
    <t>CLEIDE SOUZA CARNEIRO</t>
  </si>
  <si>
    <t>0215-1</t>
  </si>
  <si>
    <t>878772238042</t>
  </si>
  <si>
    <t>SN2-Apartamento-2009</t>
  </si>
  <si>
    <t>ARTHUR CITTA AGUIAR</t>
  </si>
  <si>
    <t>178770313157</t>
  </si>
  <si>
    <t>SN2-Apartamento-201</t>
  </si>
  <si>
    <t>CARLOS GUILHERME ALMENDRA DE LIMA</t>
  </si>
  <si>
    <t>178770312416</t>
  </si>
  <si>
    <t>SN2-Apartamento-202</t>
  </si>
  <si>
    <t>KELI CRISTINA ALVES DE LIMA</t>
  </si>
  <si>
    <t>SN2-Apartamento-203</t>
  </si>
  <si>
    <t>JONATAS VIANA DA SILVA</t>
  </si>
  <si>
    <t>0173-1</t>
  </si>
  <si>
    <t>178770331121</t>
  </si>
  <si>
    <t>SN2-Apartamento-204</t>
  </si>
  <si>
    <t>JOAO VITOR RETAMERO</t>
  </si>
  <si>
    <t>0176-1</t>
  </si>
  <si>
    <t>878772148026</t>
  </si>
  <si>
    <t>SN2-Apartamento-205</t>
  </si>
  <si>
    <t>CAIO OLIVEIRA FERNANDES DE BRITO</t>
  </si>
  <si>
    <t>878772148052</t>
  </si>
  <si>
    <t>SN2-Apartamento-206</t>
  </si>
  <si>
    <t>ISADORA SCHMIDT FARAO</t>
  </si>
  <si>
    <t>878772144284</t>
  </si>
  <si>
    <t>SN2-Apartamento-207</t>
  </si>
  <si>
    <t>SN2-Apartamento-208</t>
  </si>
  <si>
    <t>BRUNA TOLEDO DOS SANTOS</t>
  </si>
  <si>
    <t>SN2-Apartamento-209</t>
  </si>
  <si>
    <t>THAIS FERNANDES DOS SANTOS</t>
  </si>
  <si>
    <t>178770331120</t>
  </si>
  <si>
    <t>SN2-Apartamento-2101</t>
  </si>
  <si>
    <t>LAIS RODRIGUES DE SOUSA</t>
  </si>
  <si>
    <t>878772143970</t>
  </si>
  <si>
    <t>SN2-Apartamento-2102</t>
  </si>
  <si>
    <t>SN2-Apartamento-2103</t>
  </si>
  <si>
    <t>CRISTIANO APARECIDO LANA BARBOSA</t>
  </si>
  <si>
    <t>0243-1</t>
  </si>
  <si>
    <t>878772237328</t>
  </si>
  <si>
    <t>SN2-Apartamento-2104</t>
  </si>
  <si>
    <t>JAYANE GOMES PEREIRA</t>
  </si>
  <si>
    <t>0240-1</t>
  </si>
  <si>
    <t>SN2-Apartamento-2105</t>
  </si>
  <si>
    <t>ALEXANDRE PEREIRA FONTES</t>
  </si>
  <si>
    <t>0227-0</t>
  </si>
  <si>
    <t>SN2-Apartamento-2106</t>
  </si>
  <si>
    <t>FABRICIO BRAZ FUNABASHI</t>
  </si>
  <si>
    <t>0175-1</t>
  </si>
  <si>
    <t>878772146228</t>
  </si>
  <si>
    <t>SN2-Apartamento-2107</t>
  </si>
  <si>
    <t>0165-0</t>
  </si>
  <si>
    <t>SN2-Apartamento-2108</t>
  </si>
  <si>
    <t>WAGNER SUSSUMU FUKAZAWA</t>
  </si>
  <si>
    <t>0205-0</t>
  </si>
  <si>
    <t>SN2-Apartamento-2109</t>
  </si>
  <si>
    <t>RUBENS ROCHA DE SOUZA</t>
  </si>
  <si>
    <t>178770315174</t>
  </si>
  <si>
    <t>SN2-Apartamento-2201</t>
  </si>
  <si>
    <t>SN2-Apartamento-2202</t>
  </si>
  <si>
    <t>SN2-Apartamento-2203</t>
  </si>
  <si>
    <t>FERNANDO BUSTAMANTE</t>
  </si>
  <si>
    <t>0239-1</t>
  </si>
  <si>
    <t>878772237332</t>
  </si>
  <si>
    <t>SN2-Apartamento-2204</t>
  </si>
  <si>
    <t>FERNANDA DE ALMEIDA SERRA</t>
  </si>
  <si>
    <t>0230-1</t>
  </si>
  <si>
    <t>878772297383</t>
  </si>
  <si>
    <t>SN2-Apartamento-2205</t>
  </si>
  <si>
    <t>SERGIO LUIZ SEADE SERRA</t>
  </si>
  <si>
    <t>0222-0</t>
  </si>
  <si>
    <t>SN2-Apartamento-2206</t>
  </si>
  <si>
    <t>SN2-Apartamento-2207</t>
  </si>
  <si>
    <t>SN2-Apartamento-2208</t>
  </si>
  <si>
    <t>THIAGO PEREIRA PEREZ</t>
  </si>
  <si>
    <t>SN2-Apartamento-2209</t>
  </si>
  <si>
    <t>VITORIA DE QUEIROZ PASCIANO</t>
  </si>
  <si>
    <t>0183-1</t>
  </si>
  <si>
    <t>178770312634</t>
  </si>
  <si>
    <t>SN2-Apartamento-2301</t>
  </si>
  <si>
    <t>Vitoria Nascimento de Oliveira</t>
  </si>
  <si>
    <t>878772142924</t>
  </si>
  <si>
    <t>SN2-Apartamento-2302</t>
  </si>
  <si>
    <t>SN2-Apartamento-2303</t>
  </si>
  <si>
    <t>RAQUEL SOARES COSTA DE SOUZA</t>
  </si>
  <si>
    <t>0189-0</t>
  </si>
  <si>
    <t>SN2-Apartamento-2304</t>
  </si>
  <si>
    <t>ISABELI CRISTINA CEZARINO</t>
  </si>
  <si>
    <t>0203-1</t>
  </si>
  <si>
    <t>178770331112</t>
  </si>
  <si>
    <t>SN2-Apartamento-2305</t>
  </si>
  <si>
    <t>SN2-Apartamento-2306</t>
  </si>
  <si>
    <t>HEMERSON FERREIRA DA SILVA</t>
  </si>
  <si>
    <t>0182-1</t>
  </si>
  <si>
    <t>878772142917</t>
  </si>
  <si>
    <t>SN2-Apartamento-2307</t>
  </si>
  <si>
    <t>DARCY COELHO DOMINGOS CORREA JUNIOR</t>
  </si>
  <si>
    <t>SN2-Apartamento-2308</t>
  </si>
  <si>
    <t>RODOLFO RODRIGUES DA SILVA RUSSO</t>
  </si>
  <si>
    <t>178770313427</t>
  </si>
  <si>
    <t>SN2-Apartamento-2309</t>
  </si>
  <si>
    <t>ADRIANA GROTTERIA</t>
  </si>
  <si>
    <t>SN2-Apartamento-2401</t>
  </si>
  <si>
    <t>Vigésimo quarto andar</t>
  </si>
  <si>
    <t>JEFFERSON LOPES</t>
  </si>
  <si>
    <t>0084-1</t>
  </si>
  <si>
    <t>178770313428</t>
  </si>
  <si>
    <t>SN2-Apartamento-2402</t>
  </si>
  <si>
    <t>JESSICA RHAIANNE CORREIA</t>
  </si>
  <si>
    <t>178770312678</t>
  </si>
  <si>
    <t>SN2-Apartamento-2403</t>
  </si>
  <si>
    <t>BRUNA DE OLIVEIRA ESCUDEIRO</t>
  </si>
  <si>
    <t>0235-1</t>
  </si>
  <si>
    <t>878772237290</t>
  </si>
  <si>
    <t>SN2-Apartamento-2404</t>
  </si>
  <si>
    <t>GUSTAVO SAKASHITA IAMASSAKI</t>
  </si>
  <si>
    <t>0233-1</t>
  </si>
  <si>
    <t>178770316017</t>
  </si>
  <si>
    <t>SN2-Apartamento-2405</t>
  </si>
  <si>
    <t>JEFFERSON GAZIRO</t>
  </si>
  <si>
    <t>178770313156</t>
  </si>
  <si>
    <t>SN2-Apartamento-2406</t>
  </si>
  <si>
    <t>ELIZETE GOMES DE OLIVEIRA</t>
  </si>
  <si>
    <t>0221-1</t>
  </si>
  <si>
    <t>878772237330</t>
  </si>
  <si>
    <t>SN2-Apartamento-2407</t>
  </si>
  <si>
    <t>REBECCA NOLASCO CUNHA VIANA</t>
  </si>
  <si>
    <t>0181-1</t>
  </si>
  <si>
    <t>SN2-Apartamento-301</t>
  </si>
  <si>
    <t>MICHELLY DE LIMA</t>
  </si>
  <si>
    <t>0049-1</t>
  </si>
  <si>
    <t>878772347977</t>
  </si>
  <si>
    <t>SN2-Apartamento-302</t>
  </si>
  <si>
    <t>SILVIA REGINA DE ANDRADE</t>
  </si>
  <si>
    <t>0112-1</t>
  </si>
  <si>
    <t>178770312629</t>
  </si>
  <si>
    <t>SN2-Apartamento-303</t>
  </si>
  <si>
    <t>EDINOR FERREIRA DE ANDRADE</t>
  </si>
  <si>
    <t>0255-1</t>
  </si>
  <si>
    <t>878772392494</t>
  </si>
  <si>
    <t>SN2-Apartamento-304</t>
  </si>
  <si>
    <t>MILLENA CAMARGO LEITE ROCHA</t>
  </si>
  <si>
    <t>0160-1</t>
  </si>
  <si>
    <t>878772142912</t>
  </si>
  <si>
    <t>SN2-Apartamento-305</t>
  </si>
  <si>
    <t>ERICK DOS SANTOS RODRIGUES</t>
  </si>
  <si>
    <t>878772148047</t>
  </si>
  <si>
    <t>SN2-Apartamento-306</t>
  </si>
  <si>
    <t>MARINA MICHELE PAIVA BRITO</t>
  </si>
  <si>
    <t>878772148239</t>
  </si>
  <si>
    <t>SN2-Apartamento-307</t>
  </si>
  <si>
    <t>SN2-Apartamento-308</t>
  </si>
  <si>
    <t>JANINIA ALVES MARTINS ROCHA</t>
  </si>
  <si>
    <t>178770312632</t>
  </si>
  <si>
    <t>SN2-Apartamento-309</t>
  </si>
  <si>
    <t>ROSENEIDE OLIVEIRA SANTOS</t>
  </si>
  <si>
    <t>SN2-Apartamento-401</t>
  </si>
  <si>
    <t>JULIANA LEMOS DE OLIVEIRA RODRIGUES</t>
  </si>
  <si>
    <t>878772346969</t>
  </si>
  <si>
    <t>SN2-Apartamento-402</t>
  </si>
  <si>
    <t>CARLOS EDUARDO AQUILES RODRIGUES DE SOUZA</t>
  </si>
  <si>
    <t>878772194399</t>
  </si>
  <si>
    <t>SN2-Apartamento-403</t>
  </si>
  <si>
    <t>THAIS DE PAULO OLIVEIRA</t>
  </si>
  <si>
    <t>0254-1</t>
  </si>
  <si>
    <t>878772392584</t>
  </si>
  <si>
    <t>SN2-Apartamento-404</t>
  </si>
  <si>
    <t>LUCIANA ARRUDA FERNANDES</t>
  </si>
  <si>
    <t>0241-1</t>
  </si>
  <si>
    <t>SN2-Apartamento-405</t>
  </si>
  <si>
    <t>PEDRO HENRIQUE PEREIRA DE PAIVA DIAS</t>
  </si>
  <si>
    <t>SN2-Apartamento-406</t>
  </si>
  <si>
    <t>DANIEL VICTOR SANTOS DOS ANJOS</t>
  </si>
  <si>
    <t>878772148475</t>
  </si>
  <si>
    <t>SN2-Apartamento-407</t>
  </si>
  <si>
    <t>ISABELA RODRIGUES PEREIRA</t>
  </si>
  <si>
    <t>878772238451</t>
  </si>
  <si>
    <t>SN2-Apartamento-408</t>
  </si>
  <si>
    <t>RICARDO BERCOT GALA</t>
  </si>
  <si>
    <t>0197-1</t>
  </si>
  <si>
    <t>178770331111</t>
  </si>
  <si>
    <t>SN2-Apartamento-409</t>
  </si>
  <si>
    <t>FRANCISCO DE PAULO SOUZA DA SILVA</t>
  </si>
  <si>
    <t>0171-1</t>
  </si>
  <si>
    <t>178770312630</t>
  </si>
  <si>
    <t>SN2-Apartamento-501</t>
  </si>
  <si>
    <t>ANA PAULA ALMAGRO RODRIGUES ROSA</t>
  </si>
  <si>
    <t>878772237303</t>
  </si>
  <si>
    <t>SN2-Apartamento-502</t>
  </si>
  <si>
    <t>GUILHERME KUADA BRANCO</t>
  </si>
  <si>
    <t>878772144323</t>
  </si>
  <si>
    <t>SN2-Apartamento-503</t>
  </si>
  <si>
    <t>JOJOMAR LUCENA DA SILVA</t>
  </si>
  <si>
    <t>0184-1</t>
  </si>
  <si>
    <t>878772148469</t>
  </si>
  <si>
    <t>SN2-Apartamento-504</t>
  </si>
  <si>
    <t>PAMELA VILELA MENDES</t>
  </si>
  <si>
    <t>0242-1</t>
  </si>
  <si>
    <t>878772237831</t>
  </si>
  <si>
    <t>SN2-Apartamento-505</t>
  </si>
  <si>
    <t>CLESIA ELEARIA SILVA DO NASCIMENTO</t>
  </si>
  <si>
    <t>0167-2</t>
  </si>
  <si>
    <t>878772144374</t>
  </si>
  <si>
    <t>SN2-Apartamento-506</t>
  </si>
  <si>
    <t>0194-0</t>
  </si>
  <si>
    <t>SN2-Apartamento-507</t>
  </si>
  <si>
    <t>CAMILA DOS SANTOS GUERRA</t>
  </si>
  <si>
    <t>0226-1</t>
  </si>
  <si>
    <t>878772147858</t>
  </si>
  <si>
    <t>SN2-Apartamento-508</t>
  </si>
  <si>
    <t>THAIS SANTOS DE MORAES</t>
  </si>
  <si>
    <t>0204-1</t>
  </si>
  <si>
    <t>178770312638</t>
  </si>
  <si>
    <t>SN2-Apartamento-509</t>
  </si>
  <si>
    <t>DEBORAH REGINA DE SOUZA SILVA</t>
  </si>
  <si>
    <t>178770315167</t>
  </si>
  <si>
    <t>SN2-Apartamento-601</t>
  </si>
  <si>
    <t>ADRIANO FRANCA BARBOSA</t>
  </si>
  <si>
    <t>878772146222</t>
  </si>
  <si>
    <t>SN2-Apartamento-602</t>
  </si>
  <si>
    <t>RONY CASTRO FERNANDES DE SOUSA</t>
  </si>
  <si>
    <t>178770313373</t>
  </si>
  <si>
    <t>SN2-Apartamento-603</t>
  </si>
  <si>
    <t>SN2-Apartamento-604</t>
  </si>
  <si>
    <t>SN2-Apartamento-605</t>
  </si>
  <si>
    <t>SN2-Apartamento-606</t>
  </si>
  <si>
    <t>SN2-Apartamento-607</t>
  </si>
  <si>
    <t>FLAVIA CRISTINA LONGO FAVERO</t>
  </si>
  <si>
    <t>SN2-Apartamento-608</t>
  </si>
  <si>
    <t>SN2-Apartamento-609</t>
  </si>
  <si>
    <t>ROBSON SANTOS PEREIRA</t>
  </si>
  <si>
    <t>878772148474</t>
  </si>
  <si>
    <t>SN2-Apartamento-701</t>
  </si>
  <si>
    <t>VIVIAN PRIETO FERREIRA</t>
  </si>
  <si>
    <t>178770313429</t>
  </si>
  <si>
    <t>SN2-Apartamento-702</t>
  </si>
  <si>
    <t>EDNILSON MANOEL MORAES</t>
  </si>
  <si>
    <t>178770312464</t>
  </si>
  <si>
    <t>SN2-Apartamento-703</t>
  </si>
  <si>
    <t>BEATRIZ REGINA ELOY</t>
  </si>
  <si>
    <t>0130-1</t>
  </si>
  <si>
    <t>878772259298</t>
  </si>
  <si>
    <t>SN2-Apartamento-704</t>
  </si>
  <si>
    <t>SN2-Apartamento-705</t>
  </si>
  <si>
    <t>SN2-Apartamento-706</t>
  </si>
  <si>
    <t>SN2-Apartamento-707</t>
  </si>
  <si>
    <t>SN2-Apartamento-708</t>
  </si>
  <si>
    <t>SN2-Apartamento-709</t>
  </si>
  <si>
    <t>IVY LUIZI RODRIGUES DE SA</t>
  </si>
  <si>
    <t>0131-1</t>
  </si>
  <si>
    <t>878772144480</t>
  </si>
  <si>
    <t>SN2-Apartamento-801</t>
  </si>
  <si>
    <t>LUCIENE PEREIRA DA SILVA OLIVEIRA</t>
  </si>
  <si>
    <t>SN2-Apartamento-802</t>
  </si>
  <si>
    <t>DANIEL ALVES DA SILVA</t>
  </si>
  <si>
    <t>878772147937</t>
  </si>
  <si>
    <t>SN2-Apartamento-803</t>
  </si>
  <si>
    <t>SN2-Apartamento-804</t>
  </si>
  <si>
    <t>SN2-Apartamento-805</t>
  </si>
  <si>
    <t>SN2-Apartamento-806</t>
  </si>
  <si>
    <t>SN2-Apartamento-807</t>
  </si>
  <si>
    <t>THIAGO FRANCO PEPE</t>
  </si>
  <si>
    <t>SN2-Apartamento-808</t>
  </si>
  <si>
    <t>GABRIEL CASTILHO MENDES</t>
  </si>
  <si>
    <t>878772237922</t>
  </si>
  <si>
    <t>SN2-Apartamento-809</t>
  </si>
  <si>
    <t>VINICIUS YUITI TANAKA</t>
  </si>
  <si>
    <t>178770356819</t>
  </si>
  <si>
    <t>SN2-Apartamento-901</t>
  </si>
  <si>
    <t>EDIVALDO SEVERINO DA SILVA</t>
  </si>
  <si>
    <t>178770312472</t>
  </si>
  <si>
    <t>SN2-Apartamento-902</t>
  </si>
  <si>
    <t>GABRIELA RIBEIRO ZUCCO</t>
  </si>
  <si>
    <t>0257-1</t>
  </si>
  <si>
    <t>878772409486</t>
  </si>
  <si>
    <t>SN2-Apartamento-903</t>
  </si>
  <si>
    <t>NARA JULIA SALES SOUSA</t>
  </si>
  <si>
    <t>0213-1</t>
  </si>
  <si>
    <t>178770312636</t>
  </si>
  <si>
    <t>SN2-Apartamento-904</t>
  </si>
  <si>
    <t>RENATO DERBANO FERREIRA</t>
  </si>
  <si>
    <t>0253-1</t>
  </si>
  <si>
    <t>878772329381</t>
  </si>
  <si>
    <t>SN2-Apartamento-905</t>
  </si>
  <si>
    <t>JULIA ALVES FRANZONI</t>
  </si>
  <si>
    <t>0144-0</t>
  </si>
  <si>
    <t>SN2-Apartamento-906</t>
  </si>
  <si>
    <t>SN2-Apartamento-907</t>
  </si>
  <si>
    <t>AMANDA GUILHERME DE OLIVEIRA</t>
  </si>
  <si>
    <t>878772148303</t>
  </si>
  <si>
    <t>SN2-Apartamento-908</t>
  </si>
  <si>
    <t>MICHEL DA COSTA SILVA</t>
  </si>
  <si>
    <t>0148-1</t>
  </si>
  <si>
    <t>878772237340</t>
  </si>
  <si>
    <t>SN2-Apartamento-909</t>
  </si>
  <si>
    <t>SN2-Garagem-1</t>
  </si>
  <si>
    <t>Garagem</t>
  </si>
  <si>
    <t>SN2-Garagem-2</t>
  </si>
  <si>
    <t>SN2-Garagem-3</t>
  </si>
  <si>
    <t>SN2-Garagem-36</t>
  </si>
  <si>
    <t>Terceiro subsolo</t>
  </si>
  <si>
    <t>0151-0</t>
  </si>
  <si>
    <t>SN2-Garagem-37</t>
  </si>
  <si>
    <t>0152-0</t>
  </si>
  <si>
    <t>SN2-Garagem-38</t>
  </si>
  <si>
    <t>SN2-Garagem-39</t>
  </si>
  <si>
    <t>SN2-Garagem-4</t>
  </si>
  <si>
    <t>0153-0</t>
  </si>
  <si>
    <t>SN2-Garagem-5</t>
  </si>
  <si>
    <t>0149-0</t>
  </si>
  <si>
    <t>SN2-Garagem-56</t>
  </si>
  <si>
    <t>0104-0</t>
  </si>
  <si>
    <t>SN2-Garagem-57</t>
  </si>
  <si>
    <t>0192-0</t>
  </si>
  <si>
    <t>SN2-Garagem-58</t>
  </si>
  <si>
    <t>SN2-Garagem-6</t>
  </si>
  <si>
    <t>SN2-Garagem-67</t>
  </si>
  <si>
    <t>0223-0</t>
  </si>
  <si>
    <t>SN2-Garagem-68</t>
  </si>
  <si>
    <t>0224-0</t>
  </si>
  <si>
    <t>SN2-Garagem-69</t>
  </si>
  <si>
    <t>0208-0</t>
  </si>
  <si>
    <t>SN2-Garagem-7</t>
  </si>
  <si>
    <t>SN2-Garagem-8</t>
  </si>
  <si>
    <t>0150-0</t>
  </si>
  <si>
    <t>SN2-Garagem-9</t>
  </si>
  <si>
    <t>SN2-Loja-1</t>
  </si>
  <si>
    <t>SN4-Apartamento-1001</t>
  </si>
  <si>
    <t>SN4</t>
  </si>
  <si>
    <t>MANOEL BATISTA MAGALHAES</t>
  </si>
  <si>
    <t>0212-0</t>
  </si>
  <si>
    <t>SN4-Apartamento-1002</t>
  </si>
  <si>
    <t>NOEMIA LUIZA PEREIRA</t>
  </si>
  <si>
    <t>0183-0</t>
  </si>
  <si>
    <t>SN4-Apartamento-1003</t>
  </si>
  <si>
    <t>LARISSA COSTA FAGNONI</t>
  </si>
  <si>
    <t>SN4-Apartamento-1004</t>
  </si>
  <si>
    <t>ALEXANDRE CAMILO MARCIANO</t>
  </si>
  <si>
    <t>SN4-Apartamento-1005</t>
  </si>
  <si>
    <t>SN4-Apartamento-1006</t>
  </si>
  <si>
    <t>VOLNEY COSTA SANTOS</t>
  </si>
  <si>
    <t>0226-0</t>
  </si>
  <si>
    <t>SN4-Apartamento-1007</t>
  </si>
  <si>
    <t>SN4-Apartamento-1008</t>
  </si>
  <si>
    <t>SN4-Apartamento-1009</t>
  </si>
  <si>
    <t>ANNE LEE DE OLIVEIRA SANTOS</t>
  </si>
  <si>
    <t>SN4-Apartamento-101</t>
  </si>
  <si>
    <t>VITOR MENESES DE JESUS</t>
  </si>
  <si>
    <t>0130-0</t>
  </si>
  <si>
    <t>SN4-Apartamento-1010</t>
  </si>
  <si>
    <t>SN4-Apartamento-1011</t>
  </si>
  <si>
    <t>SN4-Apartamento-1012</t>
  </si>
  <si>
    <t>SN4-Apartamento-1013</t>
  </si>
  <si>
    <t>SN4-Apartamento-1014</t>
  </si>
  <si>
    <t>LETICIA DIAS DE ASSIS</t>
  </si>
  <si>
    <t>SN4-Apartamento-1015</t>
  </si>
  <si>
    <t>SN4-Apartamento-102</t>
  </si>
  <si>
    <t>BEATRIZ DI SANTI NOBREGA CATAO</t>
  </si>
  <si>
    <t>SN4-Apartamento-103</t>
  </si>
  <si>
    <t>MARIA HELENA RAINHA</t>
  </si>
  <si>
    <t>SN4-Apartamento-104</t>
  </si>
  <si>
    <t>SN4-Apartamento-105</t>
  </si>
  <si>
    <t>TESTE TESTE</t>
  </si>
  <si>
    <t>SN4-Apartamento-106</t>
  </si>
  <si>
    <t>DANIELLE QUEIROZ DE OLIVEIRA</t>
  </si>
  <si>
    <t>SN4-Apartamento-107</t>
  </si>
  <si>
    <t>HELOISE MARTINELLI LAVANHOLI</t>
  </si>
  <si>
    <t>SN4-Apartamento-108</t>
  </si>
  <si>
    <t>ELISA CRISTINA SOUSA INACIO</t>
  </si>
  <si>
    <t>SN4-Apartamento-109</t>
  </si>
  <si>
    <t>NAYLA ELIAS HARATI</t>
  </si>
  <si>
    <t>0210-0</t>
  </si>
  <si>
    <t>SN4-Apartamento-110</t>
  </si>
  <si>
    <t>RAFAEL LARANJEIRA</t>
  </si>
  <si>
    <t>SN4-Apartamento-1101</t>
  </si>
  <si>
    <t>JAIANE DEMETRIA PINHO</t>
  </si>
  <si>
    <t>SN4-Apartamento-1102</t>
  </si>
  <si>
    <t>LUCAS DA SILVA ALVES</t>
  </si>
  <si>
    <t>SN4-Apartamento-1103</t>
  </si>
  <si>
    <t>VINICIUS DE ABREU COSTA</t>
  </si>
  <si>
    <t>SN4-Apartamento-1104</t>
  </si>
  <si>
    <t>LAIS PEDROSO DA COSTA</t>
  </si>
  <si>
    <t>0236-0</t>
  </si>
  <si>
    <t>SN4-Apartamento-1105</t>
  </si>
  <si>
    <t>SN4-Apartamento-1106</t>
  </si>
  <si>
    <t>JADE MAIA BORGES</t>
  </si>
  <si>
    <t>0233-0</t>
  </si>
  <si>
    <t>SN4-Apartamento-1107</t>
  </si>
  <si>
    <t>SN4-Apartamento-1108</t>
  </si>
  <si>
    <t>SN4-Apartamento-1109</t>
  </si>
  <si>
    <t>PRISCILA LIMA LEAL</t>
  </si>
  <si>
    <t>0124-0</t>
  </si>
  <si>
    <t>SN4-Apartamento-111</t>
  </si>
  <si>
    <t>KELLY DE JESUS SILVA</t>
  </si>
  <si>
    <t>SN4-Apartamento-1110</t>
  </si>
  <si>
    <t>SN4-Apartamento-1111</t>
  </si>
  <si>
    <t>LUCAS EDUARDO AGUIAR TEIXEIRA DE OLIVEIRA</t>
  </si>
  <si>
    <t>SN4-Apartamento-1112</t>
  </si>
  <si>
    <t>EDUARDO BALILLA ITO</t>
  </si>
  <si>
    <t>SN4-Apartamento-1113</t>
  </si>
  <si>
    <t>BRUNA OLIVEIRA DOS SANTOS</t>
  </si>
  <si>
    <t>SN4-Apartamento-1114</t>
  </si>
  <si>
    <t>SN4-Apartamento-1115</t>
  </si>
  <si>
    <t>LEANDRO CARLOS DE ARAUJO TARARAN</t>
  </si>
  <si>
    <t>SN4-Apartamento-112</t>
  </si>
  <si>
    <t>SN4-Apartamento-113</t>
  </si>
  <si>
    <t>VITORIA GORINOFF DE OLIVEIRA NETO</t>
  </si>
  <si>
    <t>SN4-Apartamento-114</t>
  </si>
  <si>
    <t>SN4-Apartamento-115</t>
  </si>
  <si>
    <t>SN4-Apartamento-1201</t>
  </si>
  <si>
    <t>BEATRIZ DE LIMA DOURADO</t>
  </si>
  <si>
    <t>0145-0</t>
  </si>
  <si>
    <t>SN4-Apartamento-1202</t>
  </si>
  <si>
    <t>LAURA MOREIRA PEIXOTO</t>
  </si>
  <si>
    <t>0157-0</t>
  </si>
  <si>
    <t>SN4-Apartamento-1203</t>
  </si>
  <si>
    <t>VANESSA FRANCO RIEF</t>
  </si>
  <si>
    <t>0155-0</t>
  </si>
  <si>
    <t>SN4-Apartamento-1204</t>
  </si>
  <si>
    <t>SN4-Apartamento-1205</t>
  </si>
  <si>
    <t>PEDRO PAULO PEREIRA DE SOUZA</t>
  </si>
  <si>
    <t>SN4-Apartamento-1206</t>
  </si>
  <si>
    <t>RICARDO RODRIGUES DINIZ</t>
  </si>
  <si>
    <t>SN4-Apartamento-1207</t>
  </si>
  <si>
    <t>SN4-Apartamento-1208</t>
  </si>
  <si>
    <t>GABRIELLA FERREIRA PARRELA DE OLIVA</t>
  </si>
  <si>
    <t>0202-0</t>
  </si>
  <si>
    <t>SN4-Apartamento-1209</t>
  </si>
  <si>
    <t>JONATHAN PEREIRA OLIVEIRA DA CRUZ</t>
  </si>
  <si>
    <t>SN4-Apartamento-1210</t>
  </si>
  <si>
    <t>SN4-Apartamento-1211</t>
  </si>
  <si>
    <t>NIVALDO SANTANA VIEIRA LIMA</t>
  </si>
  <si>
    <t>0085-0</t>
  </si>
  <si>
    <t>SN4-Apartamento-1212</t>
  </si>
  <si>
    <t>LUIZ GUSTAVO FERREIRA</t>
  </si>
  <si>
    <t>0207-0</t>
  </si>
  <si>
    <t>SN4-Apartamento-1213</t>
  </si>
  <si>
    <t>LETICIA BOAVENTURA LEMES</t>
  </si>
  <si>
    <t>SN4-Apartamento-1214</t>
  </si>
  <si>
    <t>ISABELA MARTINS LISBOA</t>
  </si>
  <si>
    <t>SN4-Apartamento-1215</t>
  </si>
  <si>
    <t>ODILENE SOARES LISBOA</t>
  </si>
  <si>
    <t>SN4-Apartamento-1301</t>
  </si>
  <si>
    <t>SN4-Apartamento-1302</t>
  </si>
  <si>
    <t>REINALDO SANT ANA PEREIRA JUNIOR</t>
  </si>
  <si>
    <t>SN4-Apartamento-1303</t>
  </si>
  <si>
    <t>SN4-Apartamento-1304</t>
  </si>
  <si>
    <t>SN4-Apartamento-1305</t>
  </si>
  <si>
    <t>SN4-Apartamento-1306</t>
  </si>
  <si>
    <t>SN4-Apartamento-1307</t>
  </si>
  <si>
    <t>SN4-Apartamento-1308</t>
  </si>
  <si>
    <t>EDILTON LOURENCO DA SILVA JUNIOR</t>
  </si>
  <si>
    <t>0244-0</t>
  </si>
  <si>
    <t>SN4-Apartamento-1309</t>
  </si>
  <si>
    <t>FELIPE DOS SANTOS DA CUNHA</t>
  </si>
  <si>
    <t>0232-0</t>
  </si>
  <si>
    <t>SN4-Apartamento-1310</t>
  </si>
  <si>
    <t>SN4-Apartamento-1311</t>
  </si>
  <si>
    <t>SN4-Apartamento-1312</t>
  </si>
  <si>
    <t>SYLVIA RODRIGUES LAGO MONTEIRO</t>
  </si>
  <si>
    <t>SN4-Apartamento-1313</t>
  </si>
  <si>
    <t>MATHEUS FERREIRA DA ROCHA</t>
  </si>
  <si>
    <t>SN4-Apartamento-1314</t>
  </si>
  <si>
    <t>BRUNO RODRIGUES FIGUEIREDO</t>
  </si>
  <si>
    <t>0209-0</t>
  </si>
  <si>
    <t>SN4-Apartamento-1315</t>
  </si>
  <si>
    <t>SN4-Apartamento-1401</t>
  </si>
  <si>
    <t>SN4-Apartamento-1402</t>
  </si>
  <si>
    <t>RENATA HELENA DA SILVA</t>
  </si>
  <si>
    <t>SN4-Apartamento-1403</t>
  </si>
  <si>
    <t>SN4-Apartamento-1404</t>
  </si>
  <si>
    <t>PONGABA ADM BENS LTDA</t>
  </si>
  <si>
    <t>0215-0</t>
  </si>
  <si>
    <t>SN4-Apartamento-1405</t>
  </si>
  <si>
    <t>SN4-Apartamento-1406</t>
  </si>
  <si>
    <t>SN4-Apartamento-1407</t>
  </si>
  <si>
    <t>SN4-Apartamento-1408</t>
  </si>
  <si>
    <t>JAMELE MOTA DA SILVA</t>
  </si>
  <si>
    <t>SN4-Apartamento-1409</t>
  </si>
  <si>
    <t>SN4-Apartamento-1410</t>
  </si>
  <si>
    <t>PEDRO BUENO GUEIROS DA SILVA</t>
  </si>
  <si>
    <t>SN4-Apartamento-1411</t>
  </si>
  <si>
    <t>SN4-Apartamento-1412</t>
  </si>
  <si>
    <t>SN4-Apartamento-1413</t>
  </si>
  <si>
    <t>WELISSON FREITAS COSTA</t>
  </si>
  <si>
    <t>0135-0</t>
  </si>
  <si>
    <t>SN4-Apartamento-1414</t>
  </si>
  <si>
    <t>YASMIN PAIXAO EL HAGE</t>
  </si>
  <si>
    <t>SN4-Apartamento-1415</t>
  </si>
  <si>
    <t>PAULA CRISTINA DO NASCIMENTO CHAVES</t>
  </si>
  <si>
    <t>SN4-Apartamento-1501</t>
  </si>
  <si>
    <t>SN4-Apartamento-1502</t>
  </si>
  <si>
    <t>LIGIA MARCELA PEREIRA</t>
  </si>
  <si>
    <t>0190-0</t>
  </si>
  <si>
    <t>SN4-Apartamento-1503</t>
  </si>
  <si>
    <t>SN4-Apartamento-1504</t>
  </si>
  <si>
    <t>0216-0</t>
  </si>
  <si>
    <t>SN4-Apartamento-1505</t>
  </si>
  <si>
    <t>SN4-Apartamento-1506</t>
  </si>
  <si>
    <t>SN4-Apartamento-1507</t>
  </si>
  <si>
    <t>SN4-Apartamento-1508</t>
  </si>
  <si>
    <t>ANA CAROLINA DE SOUZA PEREIRA</t>
  </si>
  <si>
    <t>0158-0</t>
  </si>
  <si>
    <t>SN4-Apartamento-1509</t>
  </si>
  <si>
    <t>SN4-Apartamento-1510</t>
  </si>
  <si>
    <t>SN4-Apartamento-1511</t>
  </si>
  <si>
    <t>SN4-Apartamento-1512</t>
  </si>
  <si>
    <t>MAURICIO HENRIQUE LEAL NOVAKOWSKI</t>
  </si>
  <si>
    <t>SN4-Apartamento-1513</t>
  </si>
  <si>
    <t>SN4-Apartamento-1514</t>
  </si>
  <si>
    <t>SN4-Apartamento-1515</t>
  </si>
  <si>
    <t>SN4-Apartamento-1601</t>
  </si>
  <si>
    <t>SN4-Apartamento-1602</t>
  </si>
  <si>
    <t>ARTHUR CARLOS BRASILEIRO BORBA DE OLIVEIRA</t>
  </si>
  <si>
    <t>SN4-Apartamento-1603</t>
  </si>
  <si>
    <t>SN4-Apartamento-1604</t>
  </si>
  <si>
    <t>FELIPE PEREIRA SANTANA</t>
  </si>
  <si>
    <t>SN4-Apartamento-1605</t>
  </si>
  <si>
    <t>SN4-Apartamento-1606</t>
  </si>
  <si>
    <t>LUCIANA OCHOA CARDOSO</t>
  </si>
  <si>
    <t>SN4-Apartamento-1607</t>
  </si>
  <si>
    <t>SN4-Apartamento-1608</t>
  </si>
  <si>
    <t>SN4-Apartamento-1609</t>
  </si>
  <si>
    <t>SN4-Apartamento-1610</t>
  </si>
  <si>
    <t>SN4-Apartamento-1611</t>
  </si>
  <si>
    <t>RAFAEL RODRIGUES DANIEL</t>
  </si>
  <si>
    <t>0203-0</t>
  </si>
  <si>
    <t>SN4-Apartamento-1612</t>
  </si>
  <si>
    <t>SN4-Apartamento-1613</t>
  </si>
  <si>
    <t>REGINA FERNANDES DIAS</t>
  </si>
  <si>
    <t>SN4-Apartamento-1614</t>
  </si>
  <si>
    <t>VITOR SANTOS BARBOSA</t>
  </si>
  <si>
    <t>0128-0</t>
  </si>
  <si>
    <t>SN4-Apartamento-1615</t>
  </si>
  <si>
    <t>JACIELY GABRIELA MELO DA SILVA</t>
  </si>
  <si>
    <t>0193-0</t>
  </si>
  <si>
    <t>SN4-Apartamento-1701</t>
  </si>
  <si>
    <t>SN4-Apartamento-1702</t>
  </si>
  <si>
    <t>DAVY STEIN CORDEIRO</t>
  </si>
  <si>
    <t>SN4-Apartamento-1703</t>
  </si>
  <si>
    <t>SN4-Apartamento-1704</t>
  </si>
  <si>
    <t>SN4-Apartamento-1705</t>
  </si>
  <si>
    <t>SN4-Apartamento-1706</t>
  </si>
  <si>
    <t>SN4-Apartamento-1707</t>
  </si>
  <si>
    <t>SN4-Apartamento-1708</t>
  </si>
  <si>
    <t>RAFAEL ALVES VIEIRA</t>
  </si>
  <si>
    <t>0184-0</t>
  </si>
  <si>
    <t>SN4-Apartamento-1709</t>
  </si>
  <si>
    <t>SN4-Apartamento-1710</t>
  </si>
  <si>
    <t>GILVANA ALVES DOS SANTOS</t>
  </si>
  <si>
    <t>SN4-Apartamento-1711</t>
  </si>
  <si>
    <t>MARIANA FERRO FUZITA</t>
  </si>
  <si>
    <t>0179-0</t>
  </si>
  <si>
    <t>SN4-Apartamento-1712</t>
  </si>
  <si>
    <t>JESSICA RIBEIRO SILVA</t>
  </si>
  <si>
    <t>0200-0</t>
  </si>
  <si>
    <t>SN4-Apartamento-1713</t>
  </si>
  <si>
    <t>BRENDA ALVES FERREIRA</t>
  </si>
  <si>
    <t>SN4-Apartamento-1714</t>
  </si>
  <si>
    <t>VICTORIA GABRIELA DA SILVA VIANA</t>
  </si>
  <si>
    <t>SN4-Apartamento-1715</t>
  </si>
  <si>
    <t>AGDA JAMILLY RAMOS MATEUS</t>
  </si>
  <si>
    <t>0083-0</t>
  </si>
  <si>
    <t>SN4-Apartamento-1801</t>
  </si>
  <si>
    <t>DANIEL HENRIQUE GONZALEZ ZAPANA</t>
  </si>
  <si>
    <t>0218-0</t>
  </si>
  <si>
    <t>SN4-Apartamento-1802</t>
  </si>
  <si>
    <t>SANDRA APARECIDA DA COSTA SILVA</t>
  </si>
  <si>
    <t>0169-0</t>
  </si>
  <si>
    <t>SN4-Apartamento-1803</t>
  </si>
  <si>
    <t>SN4-Apartamento-1804</t>
  </si>
  <si>
    <t>SN4-Apartamento-1805</t>
  </si>
  <si>
    <t>SN4-Apartamento-1806</t>
  </si>
  <si>
    <t>SN4-Apartamento-1807</t>
  </si>
  <si>
    <t>SN4-Apartamento-1808</t>
  </si>
  <si>
    <t>KAYQUE DA SILVA REZENDE</t>
  </si>
  <si>
    <t>SN4-Apartamento-1809</t>
  </si>
  <si>
    <t>SN4-Apartamento-1810</t>
  </si>
  <si>
    <t>SN4-Apartamento-1811</t>
  </si>
  <si>
    <t>SN4-Apartamento-1812</t>
  </si>
  <si>
    <t>SN4-Apartamento-1813</t>
  </si>
  <si>
    <t>GIOVANE TOMAZOLLI DE OLIVEIRA</t>
  </si>
  <si>
    <t>SN4-Apartamento-1814</t>
  </si>
  <si>
    <t>MARLON MARTINS DE OLIVEIRA</t>
  </si>
  <si>
    <t>SN4-Apartamento-1815</t>
  </si>
  <si>
    <t>LUIZ CARLOS DA SILVA MOREIRA</t>
  </si>
  <si>
    <t>SN4-Apartamento-1901</t>
  </si>
  <si>
    <t>PEDRO GUILHERME CARRARA ALBERTO</t>
  </si>
  <si>
    <t>0242-0</t>
  </si>
  <si>
    <t>SN4-Apartamento-1902</t>
  </si>
  <si>
    <t>RENATO ANTONIO DOS SANTOS</t>
  </si>
  <si>
    <t>SN4-Apartamento-1903</t>
  </si>
  <si>
    <t>SN4-Apartamento-1904</t>
  </si>
  <si>
    <t>SN4-Apartamento-1905</t>
  </si>
  <si>
    <t>SN4-Apartamento-1906</t>
  </si>
  <si>
    <t>SN4-Apartamento-1907</t>
  </si>
  <si>
    <t>SN4-Apartamento-1908</t>
  </si>
  <si>
    <t>RENE DANTAS VIEIRA DE DEUS</t>
  </si>
  <si>
    <t>0201-0</t>
  </si>
  <si>
    <t>SN4-Apartamento-1909</t>
  </si>
  <si>
    <t>SN4-Apartamento-1910</t>
  </si>
  <si>
    <t>STEFANIE LIMA DO NASCIMENTO CASTRO</t>
  </si>
  <si>
    <t>SN4-Apartamento-1911</t>
  </si>
  <si>
    <t>MICHELE CRISTINA DE MAGALHAES</t>
  </si>
  <si>
    <t>SN4-Apartamento-1912</t>
  </si>
  <si>
    <t>SN4-Apartamento-1913</t>
  </si>
  <si>
    <t>CAIO FREIRES SOARES</t>
  </si>
  <si>
    <t>SN4-Apartamento-1914</t>
  </si>
  <si>
    <t>DANIEL SIQUEIRA BACELAR</t>
  </si>
  <si>
    <t>SN4-Apartamento-1915</t>
  </si>
  <si>
    <t>SIRLEI SOARES DA CONCEICAO</t>
  </si>
  <si>
    <t>SN4-Apartamento-2001</t>
  </si>
  <si>
    <t>ROGERIO DE SOUZA MOURA</t>
  </si>
  <si>
    <t>0238-0</t>
  </si>
  <si>
    <t>SN4-Apartamento-2002</t>
  </si>
  <si>
    <t>EDUARDO MOREIRA MONTEIRO JUNIOR</t>
  </si>
  <si>
    <t>SN4-Apartamento-2003</t>
  </si>
  <si>
    <t>SN4-Apartamento-2004</t>
  </si>
  <si>
    <t>SN4-Apartamento-2005</t>
  </si>
  <si>
    <t>SN4-Apartamento-2006</t>
  </si>
  <si>
    <t>ISABELA CAVALLIERI TRAJANO</t>
  </si>
  <si>
    <t>SN4-Apartamento-2007</t>
  </si>
  <si>
    <t>SN4-Apartamento-2008</t>
  </si>
  <si>
    <t>WENDERSON SOUZA DOS SANTOS</t>
  </si>
  <si>
    <t>0170-0</t>
  </si>
  <si>
    <t>SN4-Apartamento-2009</t>
  </si>
  <si>
    <t>SN4-Apartamento-201</t>
  </si>
  <si>
    <t>RAFAELA BATISTA ROBERTO DA SILVA</t>
  </si>
  <si>
    <t>SN4-Apartamento-2010</t>
  </si>
  <si>
    <t>SN4-Apartamento-2011</t>
  </si>
  <si>
    <t>HELEN GIOVANA DE LIMA</t>
  </si>
  <si>
    <t>SN4-Apartamento-2012</t>
  </si>
  <si>
    <t>SN4-Apartamento-2013</t>
  </si>
  <si>
    <t>SN4-Apartamento-2014</t>
  </si>
  <si>
    <t>FELIPE CAMPELO ALVES DA SILVA</t>
  </si>
  <si>
    <t>SN4-Apartamento-2015</t>
  </si>
  <si>
    <t>BARBARA SEBASTIAO GONCALVES</t>
  </si>
  <si>
    <t>SN4-Apartamento-202</t>
  </si>
  <si>
    <t>IGOR DA SILVA CAVALCANTE</t>
  </si>
  <si>
    <t>0148-0</t>
  </si>
  <si>
    <t>SN4-Apartamento-203</t>
  </si>
  <si>
    <t>EDSON ROGERIO MOTA</t>
  </si>
  <si>
    <t>0147-0</t>
  </si>
  <si>
    <t>SN4-Apartamento-204</t>
  </si>
  <si>
    <t>DANIELLE DA SILVA BARBOSA</t>
  </si>
  <si>
    <t>0167-0</t>
  </si>
  <si>
    <t>SN4-Apartamento-205</t>
  </si>
  <si>
    <t>SN4-Apartamento-206</t>
  </si>
  <si>
    <t>RENATO PUGLIESI TEIXEIRA</t>
  </si>
  <si>
    <t>SN4-Apartamento-207</t>
  </si>
  <si>
    <t>RUTH DAFILLE RODRIGUES SILVA</t>
  </si>
  <si>
    <t>0171-0</t>
  </si>
  <si>
    <t>SN4-Apartamento-208</t>
  </si>
  <si>
    <t>BRUNO EMANUEL ALVES FREITAS</t>
  </si>
  <si>
    <t>SN4-Apartamento-209</t>
  </si>
  <si>
    <t>CAMILA FERREIRA BECEGATO</t>
  </si>
  <si>
    <t>SN4-Apartamento-210</t>
  </si>
  <si>
    <t>Leticia Lyna Mori Nagumo</t>
  </si>
  <si>
    <t>0125-0</t>
  </si>
  <si>
    <t>SN4-Apartamento-2101</t>
  </si>
  <si>
    <t>SN4-Apartamento-2102</t>
  </si>
  <si>
    <t>SN4-Apartamento-2103</t>
  </si>
  <si>
    <t>SN4-Apartamento-2104</t>
  </si>
  <si>
    <t>SN4-Apartamento-2105</t>
  </si>
  <si>
    <t>SN4-Apartamento-2106</t>
  </si>
  <si>
    <t>SN4-Apartamento-2107</t>
  </si>
  <si>
    <t>SN4-Apartamento-2108</t>
  </si>
  <si>
    <t>SN4-Apartamento-2109</t>
  </si>
  <si>
    <t>SN4-Apartamento-211</t>
  </si>
  <si>
    <t>JULIANA ARAUJO LOYOLA</t>
  </si>
  <si>
    <t>SN4-Apartamento-2110</t>
  </si>
  <si>
    <t>SN4-Apartamento-2111</t>
  </si>
  <si>
    <t>SN4-Apartamento-2112</t>
  </si>
  <si>
    <t>SN4-Apartamento-2113</t>
  </si>
  <si>
    <t>SN4-Apartamento-2114</t>
  </si>
  <si>
    <t>HELENA VARGAS BISTERSO</t>
  </si>
  <si>
    <t>0234-0</t>
  </si>
  <si>
    <t>SN4-Apartamento-2115</t>
  </si>
  <si>
    <t>BARBARA MAGALHAES MOLINA</t>
  </si>
  <si>
    <t>SN4-Apartamento-212</t>
  </si>
  <si>
    <t>LARA PASSOS FERREIRA DE SOUZA</t>
  </si>
  <si>
    <t>SN4-Apartamento-213</t>
  </si>
  <si>
    <t>LETICIA COSTA RAMOS</t>
  </si>
  <si>
    <t>0206-0</t>
  </si>
  <si>
    <t>SN4-Apartamento-214</t>
  </si>
  <si>
    <t>GUSTAVO GAGLIANO DE MELO</t>
  </si>
  <si>
    <t>0204-0</t>
  </si>
  <si>
    <t>SN4-Apartamento-215</t>
  </si>
  <si>
    <t>GABRIELA GROTTE SOUSA DE JESUS</t>
  </si>
  <si>
    <t>SN4-Apartamento-2201</t>
  </si>
  <si>
    <t>SN4-Apartamento-2202</t>
  </si>
  <si>
    <t>RICARDO MIRANDA GARCEZ</t>
  </si>
  <si>
    <t>SN4-Apartamento-2203</t>
  </si>
  <si>
    <t>SN4-Apartamento-2204</t>
  </si>
  <si>
    <t>SN4-Apartamento-2205</t>
  </si>
  <si>
    <t>SN4-Apartamento-2206</t>
  </si>
  <si>
    <t>SN4-Apartamento-2207</t>
  </si>
  <si>
    <t>SN4-Apartamento-2208</t>
  </si>
  <si>
    <t>AMANDA TIAGO DOS SANTOS OLIVEIRA</t>
  </si>
  <si>
    <t>SN4-Apartamento-2209</t>
  </si>
  <si>
    <t>SN4-Apartamento-2210</t>
  </si>
  <si>
    <t>SN4-Apartamento-2211</t>
  </si>
  <si>
    <t>SN4-Apartamento-2212</t>
  </si>
  <si>
    <t>HEITOR GAZOLA NUNES DA CRUZ</t>
  </si>
  <si>
    <t>SN4-Apartamento-2213</t>
  </si>
  <si>
    <t>TEREZA KEIKO ITO</t>
  </si>
  <si>
    <t>0132-0</t>
  </si>
  <si>
    <t>SN4-Apartamento-2214</t>
  </si>
  <si>
    <t>HEBERT MORAES SERRA</t>
  </si>
  <si>
    <t>SN4-Apartamento-2215</t>
  </si>
  <si>
    <t>ALCIVAN DE PAIVA TEIXEIRA</t>
  </si>
  <si>
    <t>SN4-Apartamento-2301</t>
  </si>
  <si>
    <t>SN4-Apartamento-2302</t>
  </si>
  <si>
    <t>SN4-Apartamento-2303</t>
  </si>
  <si>
    <t>SN4-Apartamento-2304</t>
  </si>
  <si>
    <t>SN4-Apartamento-2305</t>
  </si>
  <si>
    <t>SN4-Apartamento-2306</t>
  </si>
  <si>
    <t>SN4-Apartamento-2307</t>
  </si>
  <si>
    <t>SN4-Apartamento-2308</t>
  </si>
  <si>
    <t>RAFAEL OLIVEIRA GROSSI</t>
  </si>
  <si>
    <t>SN4-Apartamento-2309</t>
  </si>
  <si>
    <t>SN4-Apartamento-2310</t>
  </si>
  <si>
    <t>SN4-Apartamento-2311</t>
  </si>
  <si>
    <t>GUILHERME CEZAR AMBROSIO</t>
  </si>
  <si>
    <t>SN4-Apartamento-2312</t>
  </si>
  <si>
    <t>SN4-Apartamento-2313</t>
  </si>
  <si>
    <t>SN4-Apartamento-2314</t>
  </si>
  <si>
    <t>SN4-Apartamento-2315</t>
  </si>
  <si>
    <t>ADEMIR TRINDADE FILHO</t>
  </si>
  <si>
    <t>SN4-Apartamento-2402</t>
  </si>
  <si>
    <t>SN4-Apartamento-2403</t>
  </si>
  <si>
    <t>SN4-Apartamento-2404</t>
  </si>
  <si>
    <t>SN4-Apartamento-2405</t>
  </si>
  <si>
    <t>SN4-Apartamento-2406</t>
  </si>
  <si>
    <t>SN4-Apartamento-2407</t>
  </si>
  <si>
    <t>SN4-Apartamento-2408</t>
  </si>
  <si>
    <t>MABI MAIA</t>
  </si>
  <si>
    <t>0230-0</t>
  </si>
  <si>
    <t>SN4-Apartamento-2409</t>
  </si>
  <si>
    <t>SN4-Apartamento-2410</t>
  </si>
  <si>
    <t>SN4-Apartamento-2411</t>
  </si>
  <si>
    <t>RICARDO VALADAO SILVA</t>
  </si>
  <si>
    <t>SN4-Apartamento-2412</t>
  </si>
  <si>
    <t>SN4-Apartamento-2413</t>
  </si>
  <si>
    <t>SN4-Apartamento-2414</t>
  </si>
  <si>
    <t>SN4-Apartamento-2415</t>
  </si>
  <si>
    <t>JUCIELE AUGUSTO DE PAIVA</t>
  </si>
  <si>
    <t>SN4-Apartamento-2501</t>
  </si>
  <si>
    <t>Vigésimo quinto andar</t>
  </si>
  <si>
    <t>SN4-Apartamento-2502</t>
  </si>
  <si>
    <t>SN4-Apartamento-2503</t>
  </si>
  <si>
    <t>SN4-Apartamento-2504</t>
  </si>
  <si>
    <t>SN4-Apartamento-2505</t>
  </si>
  <si>
    <t>SN4-Apartamento-2506</t>
  </si>
  <si>
    <t>SN4-Apartamento-2507</t>
  </si>
  <si>
    <t>SN4-Apartamento-2508</t>
  </si>
  <si>
    <t>SN4-Apartamento-2509</t>
  </si>
  <si>
    <t>SN4-Apartamento-2510</t>
  </si>
  <si>
    <t>SN4-Apartamento-2511</t>
  </si>
  <si>
    <t>CAROLINA AURENA DA SILVA PEGURELLI</t>
  </si>
  <si>
    <t>SN4-Apartamento-2512</t>
  </si>
  <si>
    <t>SN4-Apartamento-2513</t>
  </si>
  <si>
    <t>ANDREA SILVA MOYANO FERNANDES</t>
  </si>
  <si>
    <t>SN4-Apartamento-2514</t>
  </si>
  <si>
    <t>ENDRELL HAGNE VALERIANO ARAUJO</t>
  </si>
  <si>
    <t>SN4-Apartamento-2515</t>
  </si>
  <si>
    <t>SN4-Apartamento-2601</t>
  </si>
  <si>
    <t>Vigésimo sexto andar</t>
  </si>
  <si>
    <t>SN4-Apartamento-2602</t>
  </si>
  <si>
    <t>SN4-Apartamento-2603</t>
  </si>
  <si>
    <t>SN4-Apartamento-2604</t>
  </si>
  <si>
    <t>SN4-Apartamento-2605</t>
  </si>
  <si>
    <t>SN4-Apartamento-2606</t>
  </si>
  <si>
    <t>SN4-Apartamento-2607</t>
  </si>
  <si>
    <t>SN4-Apartamento-2608</t>
  </si>
  <si>
    <t>GIULIANO BONETO DE ALMEIDA</t>
  </si>
  <si>
    <t>0239-0</t>
  </si>
  <si>
    <t>SN4-Apartamento-2609</t>
  </si>
  <si>
    <t>SN4-Apartamento-2610</t>
  </si>
  <si>
    <t>DOUGLAS BARBOSA PROTASIO</t>
  </si>
  <si>
    <t>SN4-Apartamento-2611</t>
  </si>
  <si>
    <t>COXED PAIR GESTAO DE NEGOCIOS LTDA</t>
  </si>
  <si>
    <t>0134-0</t>
  </si>
  <si>
    <t>SN4-Apartamento-2612</t>
  </si>
  <si>
    <t>SN4-Apartamento-2613</t>
  </si>
  <si>
    <t>JESSE URIAS FERREIRA</t>
  </si>
  <si>
    <t>SN4-Apartamento-2614</t>
  </si>
  <si>
    <t>LETICIA GROLLI LUCCA</t>
  </si>
  <si>
    <t>0221-0</t>
  </si>
  <si>
    <t>SN4-Apartamento-2615</t>
  </si>
  <si>
    <t>THIAGO DA SILVA PEREIRA</t>
  </si>
  <si>
    <t>0237-0</t>
  </si>
  <si>
    <t>SN4-Apartamento-2701</t>
  </si>
  <si>
    <t>Vigésimo sétimo andar</t>
  </si>
  <si>
    <t>SN4-Apartamento-2704</t>
  </si>
  <si>
    <t>SN4-Apartamento-2705</t>
  </si>
  <si>
    <t>SN4-Apartamento-2706</t>
  </si>
  <si>
    <t>SN4-Apartamento-2707</t>
  </si>
  <si>
    <t>SN4-Apartamento-2708</t>
  </si>
  <si>
    <t>GIULIA MARIA BONETO DE ALMEIDA</t>
  </si>
  <si>
    <t>0240-0</t>
  </si>
  <si>
    <t>SN4-Apartamento-2709</t>
  </si>
  <si>
    <t>SN4-Apartamento-2710</t>
  </si>
  <si>
    <t>SN4-Apartamento-2711</t>
  </si>
  <si>
    <t>SN4-Apartamento-2712</t>
  </si>
  <si>
    <t>SN4-Apartamento-2715</t>
  </si>
  <si>
    <t>SN4-Apartamento-2804</t>
  </si>
  <si>
    <t>Vigésimo oitavo  andar</t>
  </si>
  <si>
    <t>SN4-Apartamento-2805</t>
  </si>
  <si>
    <t>KAUANY SCHOEDL FONSECA DA SILVA</t>
  </si>
  <si>
    <t>SN4-Apartamento-2806</t>
  </si>
  <si>
    <t>SN4-Apartamento-2807</t>
  </si>
  <si>
    <t>SN4-Apartamento-2808</t>
  </si>
  <si>
    <t>SN4-Apartamento-2809</t>
  </si>
  <si>
    <t>ANA CARLA ASSIS DE JESUS</t>
  </si>
  <si>
    <t>SN4-Apartamento-2810</t>
  </si>
  <si>
    <t>ARTHUR FREITAS MARCELINO</t>
  </si>
  <si>
    <t>SN4-Apartamento-2811</t>
  </si>
  <si>
    <t>EDUARDO NAOKI ABE</t>
  </si>
  <si>
    <t>SN4-Apartamento-2812</t>
  </si>
  <si>
    <t>SN4-Apartamento-301</t>
  </si>
  <si>
    <t>WYNGREID MARCELLE COSTA ANDRADE</t>
  </si>
  <si>
    <t>SN4-Apartamento-302</t>
  </si>
  <si>
    <t>MIGUEL CARVALHO MOTA</t>
  </si>
  <si>
    <t>SN4-Apartamento-303</t>
  </si>
  <si>
    <t>JOSE EUDES MENDES DE OLIVEIRA</t>
  </si>
  <si>
    <t>SN4-Apartamento-304</t>
  </si>
  <si>
    <t>FERNANDO COSTA DE OLIVEIRA</t>
  </si>
  <si>
    <t>SN4-Apartamento-305</t>
  </si>
  <si>
    <t>DAVID BRUNO PAULO BEZERRA</t>
  </si>
  <si>
    <t>SN4-Apartamento-306</t>
  </si>
  <si>
    <t>JOSIMARA FERREIRA DA SILVA</t>
  </si>
  <si>
    <t>SN4-Apartamento-307</t>
  </si>
  <si>
    <t>ELAINE GALDINO PEREIRA</t>
  </si>
  <si>
    <t>0146-0</t>
  </si>
  <si>
    <t>SN4-Apartamento-308</t>
  </si>
  <si>
    <t>LUCAS GOMES DA SILVA</t>
  </si>
  <si>
    <t>SN4-Apartamento-309</t>
  </si>
  <si>
    <t>CRISTINA LARANJEIRA</t>
  </si>
  <si>
    <t>SN4-Apartamento-310</t>
  </si>
  <si>
    <t>NEUSA BASTOS PEREIRA</t>
  </si>
  <si>
    <t>0126-0</t>
  </si>
  <si>
    <t>SN4-Apartamento-311</t>
  </si>
  <si>
    <t>DEBORA CONCEICAO DA SILVA</t>
  </si>
  <si>
    <t>SN4-Apartamento-312</t>
  </si>
  <si>
    <t>PAMELA CRISTINA PEREIRA DA SILVA BRITO</t>
  </si>
  <si>
    <t>SN4-Apartamento-313</t>
  </si>
  <si>
    <t>LUCAS FAGUNDES ALEGRE</t>
  </si>
  <si>
    <t>0225-0</t>
  </si>
  <si>
    <t>SN4-Apartamento-314</t>
  </si>
  <si>
    <t>VITOR SILVA LEITE</t>
  </si>
  <si>
    <t>SN4-Apartamento-315</t>
  </si>
  <si>
    <t>REGINA SOUZA PRADO</t>
  </si>
  <si>
    <t>SN4-Apartamento-401</t>
  </si>
  <si>
    <t>JALMENDES XAVIER VALENTINO</t>
  </si>
  <si>
    <t>0172-0</t>
  </si>
  <si>
    <t>SN4-Apartamento-402</t>
  </si>
  <si>
    <t>0185-0</t>
  </si>
  <si>
    <t>SN4-Apartamento-403</t>
  </si>
  <si>
    <t>PAULA SANTOS ROCHA</t>
  </si>
  <si>
    <t>SN4-Apartamento-404</t>
  </si>
  <si>
    <t>GABRIELLI COELHO NOGUEIRA DA SILVA</t>
  </si>
  <si>
    <t>0086-0</t>
  </si>
  <si>
    <t>SN4-Apartamento-405</t>
  </si>
  <si>
    <t>SN4-Apartamento-406</t>
  </si>
  <si>
    <t>IRES ARETUSIA FERREIRA</t>
  </si>
  <si>
    <t>SN4-Apartamento-407</t>
  </si>
  <si>
    <t>ISLANE MARIA FERREIRA SOUZA</t>
  </si>
  <si>
    <t>SN4-Apartamento-408</t>
  </si>
  <si>
    <t>ANA CAROLINA SILVERIO MATHIAS</t>
  </si>
  <si>
    <t>SN4-Apartamento-409</t>
  </si>
  <si>
    <t>NICOLLI GONCALVES SILVA SANTOS</t>
  </si>
  <si>
    <t>SN4-Apartamento-410</t>
  </si>
  <si>
    <t>FRANCIELE DE OLIVEIRA BUENO</t>
  </si>
  <si>
    <t>SN4-Apartamento-411</t>
  </si>
  <si>
    <t>DANIELLA QUINTELLA DO ESPIRITO SANTO</t>
  </si>
  <si>
    <t>SN4-Apartamento-412</t>
  </si>
  <si>
    <t>SN4-Apartamento-413</t>
  </si>
  <si>
    <t>SN4-Apartamento-414</t>
  </si>
  <si>
    <t>MARCIO BARUTTI JACUCK JUNIOR</t>
  </si>
  <si>
    <t>SN4-Apartamento-415</t>
  </si>
  <si>
    <t>VITOR DA SILVA PIRES BEZERRA</t>
  </si>
  <si>
    <t>SN4-Apartamento-501</t>
  </si>
  <si>
    <t>LUCAS MENDES COSTA</t>
  </si>
  <si>
    <t>SN4-Apartamento-502</t>
  </si>
  <si>
    <t>TALITA DE OLIVEIRA COSTA</t>
  </si>
  <si>
    <t>SN4-Apartamento-503</t>
  </si>
  <si>
    <t>SN4-Apartamento-504</t>
  </si>
  <si>
    <t>MICHAEL VALE PEDROZA SILVA</t>
  </si>
  <si>
    <t>SN4-Apartamento-505</t>
  </si>
  <si>
    <t>DAN LUCAS DA CONCEICAO COSTA TRINDADE</t>
  </si>
  <si>
    <t>SN4-Apartamento-506</t>
  </si>
  <si>
    <t>ANTONIO CARLOS MESSIAS DE SOUZA</t>
  </si>
  <si>
    <t>SN4-Apartamento-507</t>
  </si>
  <si>
    <t>VANESSA SANTOS BELEM</t>
  </si>
  <si>
    <t>SN4-Apartamento-508</t>
  </si>
  <si>
    <t>SIDNEI MOTA CAVALCANTE</t>
  </si>
  <si>
    <t>0211-0</t>
  </si>
  <si>
    <t>SN4-Apartamento-509</t>
  </si>
  <si>
    <t>DEBORA SISNANDO ANDRADE SILVA</t>
  </si>
  <si>
    <t>SN4-Apartamento-510</t>
  </si>
  <si>
    <t>MARIA BEATRIZ DE MARCOS MILLAN OLIVEIRA</t>
  </si>
  <si>
    <t>0182-0</t>
  </si>
  <si>
    <t>SN4-Apartamento-511</t>
  </si>
  <si>
    <t>STEPHANY AUGUSTUS MELONIO</t>
  </si>
  <si>
    <t>SN4-Apartamento-512</t>
  </si>
  <si>
    <t>SN4-Apartamento-513</t>
  </si>
  <si>
    <t>MIRIA ARCANJO DE ALMEIDA</t>
  </si>
  <si>
    <t>SN4-Apartamento-514</t>
  </si>
  <si>
    <t>SN4-Apartamento-515</t>
  </si>
  <si>
    <t>MATHEUS PARRA MUNDURUCA</t>
  </si>
  <si>
    <t>SN4-Apartamento-601</t>
  </si>
  <si>
    <t>SN4-Apartamento-602</t>
  </si>
  <si>
    <t>STEPHANIE STEWERS OLIVEIRA</t>
  </si>
  <si>
    <t>SN4-Apartamento-603</t>
  </si>
  <si>
    <t>SN4-Apartamento-604</t>
  </si>
  <si>
    <t>MARIA VITORIA DE MEDEIROS</t>
  </si>
  <si>
    <t>SN4-Apartamento-605</t>
  </si>
  <si>
    <t>SN4-Apartamento-606</t>
  </si>
  <si>
    <t>VERA LUCIA HUMMEL ARANTES</t>
  </si>
  <si>
    <t>SN4-Apartamento-607</t>
  </si>
  <si>
    <t>GUILHERME DOS SANTOS MONTEIRO</t>
  </si>
  <si>
    <t>SN4-Apartamento-608</t>
  </si>
  <si>
    <t>JHONNY DA SILVA LEITAO</t>
  </si>
  <si>
    <t>0197-0</t>
  </si>
  <si>
    <t>SN4-Apartamento-609</t>
  </si>
  <si>
    <t>JAMES DE SOUZA E SILVA</t>
  </si>
  <si>
    <t>SN4-Apartamento-610</t>
  </si>
  <si>
    <t>GABRIELA CABRAL DA SILVA</t>
  </si>
  <si>
    <t>0127-0</t>
  </si>
  <si>
    <t>SN4-Apartamento-611</t>
  </si>
  <si>
    <t>JOAO VITOR GIROTO VALADAO</t>
  </si>
  <si>
    <t>0129-0</t>
  </si>
  <si>
    <t>SN4-Apartamento-612</t>
  </si>
  <si>
    <t>SN4-Apartamento-613</t>
  </si>
  <si>
    <t>CAMILA MAYARA BATISTA</t>
  </si>
  <si>
    <t>SN4-Apartamento-614</t>
  </si>
  <si>
    <t>RILANE SIMAS SANTOS</t>
  </si>
  <si>
    <t>SN4-Apartamento-615</t>
  </si>
  <si>
    <t>LUCIANO DOS SANTOS JESUS</t>
  </si>
  <si>
    <t>SN4-Apartamento-701</t>
  </si>
  <si>
    <t>MARCIA EMY HORINO</t>
  </si>
  <si>
    <t>SN4-Apartamento-702</t>
  </si>
  <si>
    <t>CASSIO ANDRE DOS REIS RAMOS</t>
  </si>
  <si>
    <t>0160-0</t>
  </si>
  <si>
    <t>SN4-Apartamento-703</t>
  </si>
  <si>
    <t>MICAEL DE SOUZA BRITO</t>
  </si>
  <si>
    <t>SN4-Apartamento-704</t>
  </si>
  <si>
    <t>JOYCE TAVARES DA SILVEIRA</t>
  </si>
  <si>
    <t>SN4-Apartamento-705</t>
  </si>
  <si>
    <t>SN4-Apartamento-706</t>
  </si>
  <si>
    <t>BEATRIZ MATOS SANTANA</t>
  </si>
  <si>
    <t>SN4-Apartamento-707</t>
  </si>
  <si>
    <t>0199-0</t>
  </si>
  <si>
    <t>SN4-Apartamento-708</t>
  </si>
  <si>
    <t>ADRIANA ALMEIDA GATO</t>
  </si>
  <si>
    <t>SN4-Apartamento-709</t>
  </si>
  <si>
    <t>CAIO CESAR DA SILVA SA</t>
  </si>
  <si>
    <t>SN4-Apartamento-710</t>
  </si>
  <si>
    <t>DEBORA YAMAMOTO</t>
  </si>
  <si>
    <t>SN4-Apartamento-711</t>
  </si>
  <si>
    <t>CAROLINE DOMINGUES</t>
  </si>
  <si>
    <t>SN4-Apartamento-712</t>
  </si>
  <si>
    <t>MARIANA BORGES DE ALMEIDA</t>
  </si>
  <si>
    <t>SN4-Apartamento-713</t>
  </si>
  <si>
    <t>SN4-Apartamento-714</t>
  </si>
  <si>
    <t>TATIANA DE OLIVEIRA LIMA</t>
  </si>
  <si>
    <t>SN4-Apartamento-715</t>
  </si>
  <si>
    <t>ANDERSON MARTINS DO AMARANTE</t>
  </si>
  <si>
    <t>SN4-Apartamento-801</t>
  </si>
  <si>
    <t>JESSICA JULIANA SILVA JARA</t>
  </si>
  <si>
    <t>SN4-Apartamento-802</t>
  </si>
  <si>
    <t>JOHNATAN PEREIRA DE SOUZA</t>
  </si>
  <si>
    <t>SN4-Apartamento-803</t>
  </si>
  <si>
    <t>Luiza Silva dos Ramos</t>
  </si>
  <si>
    <t>SN4-Apartamento-804</t>
  </si>
  <si>
    <t>SN4-Apartamento-805</t>
  </si>
  <si>
    <t>SN4-Apartamento-806</t>
  </si>
  <si>
    <t>SN4-Apartamento-807</t>
  </si>
  <si>
    <t>EDUARDO SANTANNA MARTINS</t>
  </si>
  <si>
    <t>SN4-Apartamento-808</t>
  </si>
  <si>
    <t>LARISSA DE SOUZA SILVA</t>
  </si>
  <si>
    <t>SN4-Apartamento-809</t>
  </si>
  <si>
    <t>OTTO EDNER ALVES DOS SANTOS</t>
  </si>
  <si>
    <t>SN4-Apartamento-810</t>
  </si>
  <si>
    <t>VITORIA SANTOS OLIVEIRA</t>
  </si>
  <si>
    <t>0213-0</t>
  </si>
  <si>
    <t>SN4-Apartamento-811</t>
  </si>
  <si>
    <t>FELIPE BARBOZA SENA</t>
  </si>
  <si>
    <t>0195-0</t>
  </si>
  <si>
    <t>SN4-Apartamento-812</t>
  </si>
  <si>
    <t>FABIO NUNES PEREIRA DE FREITAS CASTRO</t>
  </si>
  <si>
    <t>SN4-Apartamento-813</t>
  </si>
  <si>
    <t>SN4-Apartamento-814</t>
  </si>
  <si>
    <t>SN4-Apartamento-815</t>
  </si>
  <si>
    <t>RAFAEL XAVIER DE SOUZA</t>
  </si>
  <si>
    <t>SN4-Apartamento-901</t>
  </si>
  <si>
    <t>MICHAEL ALMEIDA CASTRO</t>
  </si>
  <si>
    <t>0214-0</t>
  </si>
  <si>
    <t>SN4-Apartamento-902</t>
  </si>
  <si>
    <t>SN4-Apartamento-903</t>
  </si>
  <si>
    <t>MATHEUS RIBEIRO DE VASCONCELOS</t>
  </si>
  <si>
    <t>SN4-Apartamento-904</t>
  </si>
  <si>
    <t>SN4-Apartamento-905</t>
  </si>
  <si>
    <t>SN4-Apartamento-906</t>
  </si>
  <si>
    <t>SN4-Apartamento-907</t>
  </si>
  <si>
    <t>SN4-Apartamento-908</t>
  </si>
  <si>
    <t>SN4-Apartamento-909</t>
  </si>
  <si>
    <t>MATHEUS GABRIEL SANTOS GONCALVES</t>
  </si>
  <si>
    <t>SN4-Apartamento-910</t>
  </si>
  <si>
    <t>SN4-Apartamento-911</t>
  </si>
  <si>
    <t>FLAVIA FELICIO BORGES</t>
  </si>
  <si>
    <t>SN4-Apartamento-912</t>
  </si>
  <si>
    <t>SN4-Apartamento-913</t>
  </si>
  <si>
    <t>NATHALIA INOUE GUIMARAES</t>
  </si>
  <si>
    <t>SN4-Apartamento-914</t>
  </si>
  <si>
    <t>IVANILDA DIAS BATISTA</t>
  </si>
  <si>
    <t>0191-0</t>
  </si>
  <si>
    <t>SN4-Apartamento-915</t>
  </si>
  <si>
    <t>JOICE FERREIRA LOPES DA SILVA</t>
  </si>
  <si>
    <t>SN4-Garagem-1</t>
  </si>
  <si>
    <t>SN4-Garagem-10</t>
  </si>
  <si>
    <t>SN4-Garagem-100</t>
  </si>
  <si>
    <t>SN4-Garagem-101</t>
  </si>
  <si>
    <t>SN4-Garagem-102</t>
  </si>
  <si>
    <t>SN4-Garagem-103</t>
  </si>
  <si>
    <t>SN4-Garagem-104</t>
  </si>
  <si>
    <t>SN4-Garagem-105</t>
  </si>
  <si>
    <t>SN4-Garagem-106</t>
  </si>
  <si>
    <t>SN4-Garagem-107</t>
  </si>
  <si>
    <t>SN4-Garagem-108</t>
  </si>
  <si>
    <t>SN4-Garagem-109</t>
  </si>
  <si>
    <t>SN4-Garagem-11</t>
  </si>
  <si>
    <t>SN4-Garagem-110</t>
  </si>
  <si>
    <t>SN4-Garagem-111</t>
  </si>
  <si>
    <t>SN4-Garagem-112</t>
  </si>
  <si>
    <t>SN4-Garagem-113</t>
  </si>
  <si>
    <t>SN4-Garagem-114</t>
  </si>
  <si>
    <t>SN4-Garagem-12</t>
  </si>
  <si>
    <t>SN4-Garagem-13</t>
  </si>
  <si>
    <t>SN4-Garagem-14</t>
  </si>
  <si>
    <t>SN4-Garagem-15</t>
  </si>
  <si>
    <t>SN4-Garagem-16</t>
  </si>
  <si>
    <t>0219-0</t>
  </si>
  <si>
    <t>SN4-Garagem-17</t>
  </si>
  <si>
    <t>SN4-Garagem-18</t>
  </si>
  <si>
    <t>SN4-Garagem-19</t>
  </si>
  <si>
    <t>SN4-Garagem-2</t>
  </si>
  <si>
    <t>SN4-Garagem-20</t>
  </si>
  <si>
    <t>0217-0</t>
  </si>
  <si>
    <t>SN4-Garagem-21</t>
  </si>
  <si>
    <t>SN4-Garagem-22</t>
  </si>
  <si>
    <t>SN4-Garagem-23</t>
  </si>
  <si>
    <t>SN4-Garagem-24</t>
  </si>
  <si>
    <t>SN4-Garagem-25</t>
  </si>
  <si>
    <t>SN4-Garagem-26</t>
  </si>
  <si>
    <t>SN4-Garagem-27</t>
  </si>
  <si>
    <t>SN4-Garagem-28</t>
  </si>
  <si>
    <t>SN4-Garagem-29</t>
  </si>
  <si>
    <t>SN4-Garagem-3</t>
  </si>
  <si>
    <t>SN4-Garagem-30</t>
  </si>
  <si>
    <t>0139-0</t>
  </si>
  <si>
    <t>SN4-Garagem-31</t>
  </si>
  <si>
    <t>SN4-Garagem-32</t>
  </si>
  <si>
    <t>SN4-Garagem-33</t>
  </si>
  <si>
    <t>SN4-Garagem-34</t>
  </si>
  <si>
    <t>SN4-Garagem-35</t>
  </si>
  <si>
    <t>Segundo subsolo</t>
  </si>
  <si>
    <t>SN4-Garagem-36</t>
  </si>
  <si>
    <t>SN4-Garagem-37</t>
  </si>
  <si>
    <t>SN4-Garagem-38</t>
  </si>
  <si>
    <t>SN4-Garagem-39</t>
  </si>
  <si>
    <t>SN4-Garagem-4</t>
  </si>
  <si>
    <t>SN4-Garagem-40</t>
  </si>
  <si>
    <t>SN4-Garagem-41</t>
  </si>
  <si>
    <t>SN4-Garagem-42</t>
  </si>
  <si>
    <t>SN4-Garagem-43</t>
  </si>
  <si>
    <t>SN4-Garagem-44</t>
  </si>
  <si>
    <t>SN4-Garagem-45</t>
  </si>
  <si>
    <t>SN4-Garagem-46</t>
  </si>
  <si>
    <t>SN4-Garagem-47</t>
  </si>
  <si>
    <t>SN4-Garagem-48</t>
  </si>
  <si>
    <t>SN4-Garagem-49</t>
  </si>
  <si>
    <t>SN4-Garagem-5</t>
  </si>
  <si>
    <t>SN4-Garagem-50</t>
  </si>
  <si>
    <t>SN4-Garagem-51</t>
  </si>
  <si>
    <t>SN4-Garagem-52</t>
  </si>
  <si>
    <t>SN4-Garagem-53</t>
  </si>
  <si>
    <t>SN4-Garagem-54</t>
  </si>
  <si>
    <t>SN4-Garagem-55</t>
  </si>
  <si>
    <t>SN4-Garagem-56</t>
  </si>
  <si>
    <t>SN4-Garagem-57</t>
  </si>
  <si>
    <t>SN4-Garagem-58</t>
  </si>
  <si>
    <t>SN4-Garagem-59</t>
  </si>
  <si>
    <t>SN4-Garagem-6</t>
  </si>
  <si>
    <t>SN4-Garagem-60</t>
  </si>
  <si>
    <t>SN4-Garagem-61</t>
  </si>
  <si>
    <t>SN4-Garagem-62</t>
  </si>
  <si>
    <t>SN4-Garagem-63</t>
  </si>
  <si>
    <t>SN4-Garagem-64</t>
  </si>
  <si>
    <t>SN4-Garagem-65</t>
  </si>
  <si>
    <t>SN4-Garagem-66</t>
  </si>
  <si>
    <t>SN4-Garagem-67</t>
  </si>
  <si>
    <t>SN4-Garagem-68</t>
  </si>
  <si>
    <t>SN4-Garagem-69</t>
  </si>
  <si>
    <t>SN4-Garagem-7</t>
  </si>
  <si>
    <t>SN4-Garagem-70</t>
  </si>
  <si>
    <t>SN4-Garagem-71</t>
  </si>
  <si>
    <t>SN4-Garagem-72</t>
  </si>
  <si>
    <t>SN4-Garagem-73</t>
  </si>
  <si>
    <t>SN4-Garagem-74</t>
  </si>
  <si>
    <t>SN4-Garagem-75</t>
  </si>
  <si>
    <t>SN4-Garagem-76</t>
  </si>
  <si>
    <t>SN4-Garagem-77</t>
  </si>
  <si>
    <t>SN4-Garagem-78</t>
  </si>
  <si>
    <t>SN4-Garagem-79</t>
  </si>
  <si>
    <t>SN4-Garagem-8</t>
  </si>
  <si>
    <t>SN4-Garagem-80</t>
  </si>
  <si>
    <t>SN4-Garagem-81</t>
  </si>
  <si>
    <t>SN4-Garagem-82</t>
  </si>
  <si>
    <t>SN4-Garagem-83</t>
  </si>
  <si>
    <t>SN4-Garagem-84</t>
  </si>
  <si>
    <t>SN4-Garagem-85</t>
  </si>
  <si>
    <t>SN4-Garagem-86</t>
  </si>
  <si>
    <t>SN4-Garagem-87</t>
  </si>
  <si>
    <t>SN4-Garagem-88</t>
  </si>
  <si>
    <t>SN4-Garagem-89</t>
  </si>
  <si>
    <t>SN4-Garagem-9</t>
  </si>
  <si>
    <t>SN4-Garagem-90</t>
  </si>
  <si>
    <t>SN4-Garagem-91</t>
  </si>
  <si>
    <t>SN4-Garagem-92</t>
  </si>
  <si>
    <t>SN4-Garagem-93</t>
  </si>
  <si>
    <t>SN4-Garagem-94</t>
  </si>
  <si>
    <t>0178-0</t>
  </si>
  <si>
    <t>SN4-Garagem-95</t>
  </si>
  <si>
    <t>SN4-Garagem-96</t>
  </si>
  <si>
    <t>SN4-Garagem-97</t>
  </si>
  <si>
    <t>0177-0</t>
  </si>
  <si>
    <t>SN4-Garagem-98</t>
  </si>
  <si>
    <t>SN4-Garagem-99</t>
  </si>
  <si>
    <t>SN4-Moto-1</t>
  </si>
  <si>
    <t>Moto</t>
  </si>
  <si>
    <t>SN4-Moto-2</t>
  </si>
  <si>
    <t>SN4-Moto-3</t>
  </si>
  <si>
    <t>SN4-Moto-4</t>
  </si>
  <si>
    <t>SN4-Moto-5</t>
  </si>
  <si>
    <t>SN4-Moto-6</t>
  </si>
  <si>
    <t>parcela.cef
(a assinar)</t>
  </si>
  <si>
    <t>Unidades disponíveis</t>
  </si>
  <si>
    <t>Unidades</t>
  </si>
  <si>
    <t>jan/22</t>
  </si>
  <si>
    <t>fev/22</t>
  </si>
  <si>
    <t>mar/22</t>
  </si>
  <si>
    <t>abr/22</t>
  </si>
  <si>
    <t>mai/22</t>
  </si>
  <si>
    <t>jun/22</t>
  </si>
  <si>
    <t>jul/22</t>
  </si>
  <si>
    <t>ago/22</t>
  </si>
  <si>
    <t>set/22</t>
  </si>
  <si>
    <t>out/22</t>
  </si>
  <si>
    <t>nov/22</t>
  </si>
  <si>
    <t>dez/22</t>
  </si>
  <si>
    <t>jan/23</t>
  </si>
  <si>
    <t>fev/23</t>
  </si>
  <si>
    <t>mar/23</t>
  </si>
  <si>
    <t>abr/23</t>
  </si>
  <si>
    <t>mai/23</t>
  </si>
  <si>
    <t>jun/23</t>
  </si>
  <si>
    <t>jul/23</t>
  </si>
  <si>
    <t>ago/23</t>
  </si>
  <si>
    <t>set/23</t>
  </si>
  <si>
    <t>out/23</t>
  </si>
  <si>
    <t>nov/23</t>
  </si>
  <si>
    <t>dez/23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</si>
  <si>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</si>
  <si>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</si>
  <si>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</si>
  <si>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</si>
  <si>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</si>
  <si>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</si>
  <si>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</si>
  <si>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</si>
  <si>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</si>
  <si>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</si>
  <si>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</si>
  <si>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</si>
  <si>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</si>
  <si>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</si>
  <si>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</si>
  <si>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</si>
  <si>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</si>
  <si>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</si>
  <si>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</si>
  <si>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</si>
  <si>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</si>
  <si>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</si>
  <si>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</si>
  <si>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</si>
  <si>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</si>
  <si>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</si>
  <si>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</si>
  <si>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</si>
  <si>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</si>
  <si>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</si>
  <si>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</si>
  <si>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</si>
  <si>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</si>
  <si>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</si>
  <si>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</si>
  <si>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</si>
  <si>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</si>
  <si>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</si>
  <si>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</si>
  <si>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</si>
  <si>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</si>
  <si>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</si>
  <si>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</si>
  <si>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</si>
  <si>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</si>
  <si>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</si>
  <si>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</si>
  <si>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</si>
  <si>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</si>
  <si>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</si>
  <si>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</si>
  <si>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abr/28</t>
  </si>
  <si>
    <t>mai/28</t>
  </si>
  <si>
    <t>jun/28</t>
  </si>
  <si>
    <t>jul/28</t>
  </si>
  <si>
    <t>ago/28</t>
  </si>
  <si>
    <t>set/28</t>
  </si>
  <si>
    <t>out/28</t>
  </si>
  <si>
    <t>nov/28</t>
  </si>
  <si>
    <t>dez/28</t>
  </si>
  <si>
    <t>jan/29</t>
  </si>
  <si>
    <t>fev/29</t>
  </si>
  <si>
    <t>mar/29</t>
  </si>
  <si>
    <t>abr/29</t>
  </si>
  <si>
    <t>mai/29</t>
  </si>
  <si>
    <t>jun/29</t>
  </si>
  <si>
    <t>jul/29</t>
  </si>
  <si>
    <t>ago/29</t>
  </si>
  <si>
    <t>set/29</t>
  </si>
  <si>
    <t>out/29</t>
  </si>
  <si>
    <t>nov/29</t>
  </si>
  <si>
    <t>dez/29</t>
  </si>
  <si>
    <t>jan/30</t>
  </si>
  <si>
    <t>fev/30</t>
  </si>
  <si>
    <t>mar/30</t>
  </si>
  <si>
    <t>abr/30</t>
  </si>
  <si>
    <t>mai/30</t>
  </si>
  <si>
    <t>jun/30</t>
  </si>
  <si>
    <t>jul/30</t>
  </si>
  <si>
    <t>ago/30</t>
  </si>
  <si>
    <t>set/30</t>
  </si>
  <si>
    <t>out/30</t>
  </si>
  <si>
    <t>nov/30</t>
  </si>
  <si>
    <t>dez/30</t>
  </si>
  <si>
    <t>1t/2025</t>
  </si>
  <si>
    <t>Abr-Ago</t>
  </si>
  <si>
    <t>Set-adiante</t>
  </si>
  <si>
    <t>UH</t>
  </si>
  <si>
    <t>Status</t>
  </si>
  <si>
    <t>Data Venda</t>
  </si>
  <si>
    <t>Vlr Contrato</t>
  </si>
  <si>
    <t>Cliente</t>
  </si>
  <si>
    <t>Sit</t>
  </si>
  <si>
    <t>Jan/25</t>
  </si>
  <si>
    <t>Fev/25</t>
  </si>
  <si>
    <t>Mar/25</t>
  </si>
  <si>
    <t>Recebido 1º Tri Cart.</t>
  </si>
  <si>
    <t xml:space="preserve">A vencer 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</si>
  <si>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</si>
  <si>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</si>
  <si>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</si>
  <si>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</si>
  <si>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</si>
  <si>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</si>
  <si>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</si>
  <si>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</si>
  <si>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</si>
  <si>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</si>
  <si>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</si>
  <si>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</si>
  <si>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</si>
  <si>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</si>
  <si>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</si>
  <si>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</si>
  <si>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</si>
  <si>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</si>
  <si>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</si>
  <si>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</si>
  <si>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</si>
  <si>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</si>
  <si>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</si>
  <si>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</si>
  <si>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</si>
  <si>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</si>
  <si>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</si>
  <si>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</si>
  <si>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</si>
  <si>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</si>
  <si>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</si>
  <si>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</si>
  <si>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</si>
  <si>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</si>
  <si>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</si>
  <si>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</si>
  <si>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Abr/28</t>
  </si>
  <si>
    <t xml:space="preserve">  106</t>
  </si>
  <si>
    <t xml:space="preserve">  108</t>
  </si>
  <si>
    <t xml:space="preserve">  109</t>
  </si>
  <si>
    <t xml:space="preserve">  302</t>
  </si>
  <si>
    <t xml:space="preserve">  507</t>
  </si>
  <si>
    <t xml:space="preserve">  606</t>
  </si>
  <si>
    <t xml:space="preserve"> 1007</t>
  </si>
  <si>
    <t xml:space="preserve"> 1102</t>
  </si>
  <si>
    <t xml:space="preserve"> 1202</t>
  </si>
  <si>
    <t xml:space="preserve"> 1404</t>
  </si>
  <si>
    <t xml:space="preserve">  101</t>
  </si>
  <si>
    <t>A</t>
  </si>
  <si>
    <t xml:space="preserve">  102</t>
  </si>
  <si>
    <t xml:space="preserve">  103</t>
  </si>
  <si>
    <t xml:space="preserve">  104</t>
  </si>
  <si>
    <t xml:space="preserve">  105</t>
  </si>
  <si>
    <t xml:space="preserve">  107</t>
  </si>
  <si>
    <t xml:space="preserve">  201</t>
  </si>
  <si>
    <t xml:space="preserve">  202</t>
  </si>
  <si>
    <t xml:space="preserve">  203</t>
  </si>
  <si>
    <t xml:space="preserve">  204</t>
  </si>
  <si>
    <t xml:space="preserve">  205</t>
  </si>
  <si>
    <t xml:space="preserve">  206</t>
  </si>
  <si>
    <t xml:space="preserve">  207</t>
  </si>
  <si>
    <t xml:space="preserve">  208</t>
  </si>
  <si>
    <t xml:space="preserve">  209</t>
  </si>
  <si>
    <t xml:space="preserve">  301</t>
  </si>
  <si>
    <t xml:space="preserve">  303</t>
  </si>
  <si>
    <t xml:space="preserve">  304</t>
  </si>
  <si>
    <t>GISLAINE BORDINHON CAPRAROLA</t>
  </si>
  <si>
    <t xml:space="preserve">  305</t>
  </si>
  <si>
    <t xml:space="preserve">  306</t>
  </si>
  <si>
    <t>L</t>
  </si>
  <si>
    <t xml:space="preserve">  307</t>
  </si>
  <si>
    <t xml:space="preserve">  308</t>
  </si>
  <si>
    <t xml:space="preserve">  309</t>
  </si>
  <si>
    <t xml:space="preserve">  401</t>
  </si>
  <si>
    <t xml:space="preserve">  402</t>
  </si>
  <si>
    <t xml:space="preserve">  403</t>
  </si>
  <si>
    <t xml:space="preserve">  404</t>
  </si>
  <si>
    <t xml:space="preserve">  405</t>
  </si>
  <si>
    <t xml:space="preserve">  406</t>
  </si>
  <si>
    <t xml:space="preserve">  407</t>
  </si>
  <si>
    <t xml:space="preserve">  408</t>
  </si>
  <si>
    <t xml:space="preserve">  409</t>
  </si>
  <si>
    <t xml:space="preserve">  501</t>
  </si>
  <si>
    <t xml:space="preserve">  502</t>
  </si>
  <si>
    <t xml:space="preserve">  503</t>
  </si>
  <si>
    <t xml:space="preserve">  504</t>
  </si>
  <si>
    <t xml:space="preserve">  505</t>
  </si>
  <si>
    <t xml:space="preserve">  506</t>
  </si>
  <si>
    <t xml:space="preserve">  508</t>
  </si>
  <si>
    <t xml:space="preserve">  509</t>
  </si>
  <si>
    <t xml:space="preserve">  601</t>
  </si>
  <si>
    <t xml:space="preserve">  602</t>
  </si>
  <si>
    <t xml:space="preserve">  603</t>
  </si>
  <si>
    <t>CAROLINA GOMEZ GOMEZ</t>
  </si>
  <si>
    <t xml:space="preserve">  604</t>
  </si>
  <si>
    <t xml:space="preserve">  605</t>
  </si>
  <si>
    <t>AUGUSTO SILVA SANTOS MONTEIRO</t>
  </si>
  <si>
    <t xml:space="preserve">  607</t>
  </si>
  <si>
    <t xml:space="preserve">  608</t>
  </si>
  <si>
    <t>SIMONE PENNINCK RODRIGUES</t>
  </si>
  <si>
    <t xml:space="preserve">  609</t>
  </si>
  <si>
    <t xml:space="preserve">  701</t>
  </si>
  <si>
    <t>RENATO CAVALHEIRO</t>
  </si>
  <si>
    <t xml:space="preserve">  702</t>
  </si>
  <si>
    <t xml:space="preserve">  703</t>
  </si>
  <si>
    <t xml:space="preserve">  704</t>
  </si>
  <si>
    <t xml:space="preserve">  705</t>
  </si>
  <si>
    <t xml:space="preserve">  706</t>
  </si>
  <si>
    <t xml:space="preserve">  707</t>
  </si>
  <si>
    <t xml:space="preserve">  708</t>
  </si>
  <si>
    <t xml:space="preserve">  709</t>
  </si>
  <si>
    <t xml:space="preserve">  801</t>
  </si>
  <si>
    <t xml:space="preserve">  802</t>
  </si>
  <si>
    <t xml:space="preserve">  803</t>
  </si>
  <si>
    <t xml:space="preserve">  804</t>
  </si>
  <si>
    <t xml:space="preserve">  805</t>
  </si>
  <si>
    <t xml:space="preserve">  806</t>
  </si>
  <si>
    <t xml:space="preserve">  807</t>
  </si>
  <si>
    <t xml:space="preserve">  808</t>
  </si>
  <si>
    <t xml:space="preserve">  809</t>
  </si>
  <si>
    <t xml:space="preserve">  901</t>
  </si>
  <si>
    <t xml:space="preserve">  902</t>
  </si>
  <si>
    <t xml:space="preserve">  903</t>
  </si>
  <si>
    <t xml:space="preserve">  904</t>
  </si>
  <si>
    <t xml:space="preserve">  905</t>
  </si>
  <si>
    <t xml:space="preserve">  906</t>
  </si>
  <si>
    <t xml:space="preserve">  907</t>
  </si>
  <si>
    <t xml:space="preserve">  908</t>
  </si>
  <si>
    <t xml:space="preserve">  909</t>
  </si>
  <si>
    <t xml:space="preserve"> 1001</t>
  </si>
  <si>
    <t xml:space="preserve"> 1002</t>
  </si>
  <si>
    <t xml:space="preserve"> 1003</t>
  </si>
  <si>
    <t>MARCIO CAMPOS DA SILVA SANTOS</t>
  </si>
  <si>
    <t xml:space="preserve"> 1004</t>
  </si>
  <si>
    <t xml:space="preserve"> 1005</t>
  </si>
  <si>
    <t xml:space="preserve"> 1006</t>
  </si>
  <si>
    <t xml:space="preserve"> 1008</t>
  </si>
  <si>
    <t xml:space="preserve"> 1009</t>
  </si>
  <si>
    <t xml:space="preserve"> 1101</t>
  </si>
  <si>
    <t xml:space="preserve"> 1103</t>
  </si>
  <si>
    <t xml:space="preserve"> 1104</t>
  </si>
  <si>
    <t xml:space="preserve"> 1105</t>
  </si>
  <si>
    <t xml:space="preserve"> 1106</t>
  </si>
  <si>
    <t xml:space="preserve"> 1107</t>
  </si>
  <si>
    <t xml:space="preserve"> 1108</t>
  </si>
  <si>
    <t xml:space="preserve"> 1109</t>
  </si>
  <si>
    <t xml:space="preserve"> 1201</t>
  </si>
  <si>
    <t xml:space="preserve"> 1203</t>
  </si>
  <si>
    <t>RAFAELA NUNES DOS SANTOS</t>
  </si>
  <si>
    <t xml:space="preserve"> 1204</t>
  </si>
  <si>
    <t xml:space="preserve"> 1205</t>
  </si>
  <si>
    <t xml:space="preserve"> 1206</t>
  </si>
  <si>
    <t xml:space="preserve"> 1207</t>
  </si>
  <si>
    <t xml:space="preserve"> 1208</t>
  </si>
  <si>
    <t xml:space="preserve"> 1209</t>
  </si>
  <si>
    <t xml:space="preserve"> 1301</t>
  </si>
  <si>
    <t xml:space="preserve"> 1302</t>
  </si>
  <si>
    <t xml:space="preserve"> 1303</t>
  </si>
  <si>
    <t xml:space="preserve"> 1304</t>
  </si>
  <si>
    <t xml:space="preserve"> 1305</t>
  </si>
  <si>
    <t xml:space="preserve"> 1306</t>
  </si>
  <si>
    <t xml:space="preserve"> 1307</t>
  </si>
  <si>
    <t xml:space="preserve"> 1308</t>
  </si>
  <si>
    <t xml:space="preserve"> 1309</t>
  </si>
  <si>
    <t xml:space="preserve"> 1401</t>
  </si>
  <si>
    <t xml:space="preserve"> 1402</t>
  </si>
  <si>
    <t xml:space="preserve"> 1403</t>
  </si>
  <si>
    <t xml:space="preserve"> 1405</t>
  </si>
  <si>
    <t xml:space="preserve"> 1406</t>
  </si>
  <si>
    <t xml:space="preserve"> 1407</t>
  </si>
  <si>
    <t>GUSTAVO NUNES RODRIGUES DA SILVA</t>
  </si>
  <si>
    <t xml:space="preserve"> 1501</t>
  </si>
  <si>
    <t xml:space="preserve"> 1502</t>
  </si>
  <si>
    <t xml:space="preserve"> 1503</t>
  </si>
  <si>
    <t xml:space="preserve"> 1504</t>
  </si>
  <si>
    <t xml:space="preserve"> 1505</t>
  </si>
  <si>
    <t xml:space="preserve"> 1506</t>
  </si>
  <si>
    <t xml:space="preserve"> 1507</t>
  </si>
  <si>
    <t xml:space="preserve"> 1601</t>
  </si>
  <si>
    <t xml:space="preserve"> 1602</t>
  </si>
  <si>
    <t xml:space="preserve"> 1603</t>
  </si>
  <si>
    <t xml:space="preserve"> 1604</t>
  </si>
  <si>
    <t xml:space="preserve"> 1605</t>
  </si>
  <si>
    <t xml:space="preserve"> 1606</t>
  </si>
  <si>
    <t xml:space="preserve"> 1607</t>
  </si>
  <si>
    <t>A vencer 31.03</t>
  </si>
  <si>
    <t>TAXA EXTRA</t>
  </si>
  <si>
    <t>Recebido 2º Tri Cart. SEM TX</t>
  </si>
  <si>
    <t>Mai/28</t>
  </si>
  <si>
    <t>Jun/28</t>
  </si>
  <si>
    <t>Jul/28</t>
  </si>
  <si>
    <t xml:space="preserve"> 609</t>
  </si>
  <si>
    <t>22/07/2025</t>
  </si>
  <si>
    <t xml:space="preserve"> 704</t>
  </si>
  <si>
    <t>1607</t>
  </si>
  <si>
    <t>29/01/2025</t>
  </si>
  <si>
    <t xml:space="preserve"> 507</t>
  </si>
  <si>
    <t>01/03/2025</t>
  </si>
  <si>
    <t>2106</t>
  </si>
  <si>
    <t xml:space="preserve"> 709</t>
  </si>
  <si>
    <t>26/05/2025</t>
  </si>
  <si>
    <t>1807</t>
  </si>
  <si>
    <t>30/11/2024</t>
  </si>
  <si>
    <t>1001</t>
  </si>
  <si>
    <t>31/01/2025</t>
  </si>
  <si>
    <t>1302</t>
  </si>
  <si>
    <t>18/02/2025</t>
  </si>
  <si>
    <t>1704</t>
  </si>
  <si>
    <t>1501</t>
  </si>
  <si>
    <t>1402</t>
  </si>
  <si>
    <t xml:space="preserve"> 510</t>
  </si>
  <si>
    <t>05/07/2025</t>
  </si>
  <si>
    <t>1101</t>
  </si>
  <si>
    <t>05/02/2025</t>
  </si>
  <si>
    <t xml:space="preserve"> 304</t>
  </si>
  <si>
    <t xml:space="preserve"> 706</t>
  </si>
  <si>
    <t>15/07/2025</t>
  </si>
  <si>
    <t xml:space="preserve"> 209</t>
  </si>
  <si>
    <t>09/08/2025</t>
  </si>
  <si>
    <t>1409</t>
  </si>
  <si>
    <t>24/07/2025</t>
  </si>
  <si>
    <t xml:space="preserve"> 306</t>
  </si>
  <si>
    <t>03/08/2025</t>
  </si>
  <si>
    <t>1709</t>
  </si>
  <si>
    <t>1202</t>
  </si>
  <si>
    <t xml:space="preserve"> 901</t>
  </si>
  <si>
    <t>16/01/2025</t>
  </si>
  <si>
    <t xml:space="preserve"> 501</t>
  </si>
  <si>
    <t xml:space="preserve"> 402</t>
  </si>
  <si>
    <t xml:space="preserve"> 809</t>
  </si>
  <si>
    <t xml:space="preserve"> 404</t>
  </si>
  <si>
    <t>05/04/2025</t>
  </si>
  <si>
    <t xml:space="preserve"> 104</t>
  </si>
  <si>
    <t>28/01/2025</t>
  </si>
  <si>
    <t xml:space="preserve"> 606</t>
  </si>
  <si>
    <t>01/08/2025</t>
  </si>
  <si>
    <t>1002</t>
  </si>
  <si>
    <t>1502</t>
  </si>
  <si>
    <t>1602</t>
  </si>
  <si>
    <t>2301</t>
  </si>
  <si>
    <t xml:space="preserve"> 802</t>
  </si>
  <si>
    <t xml:space="preserve"> 505</t>
  </si>
  <si>
    <t>12/07/2025</t>
  </si>
  <si>
    <t>1604</t>
  </si>
  <si>
    <t xml:space="preserve"> 204</t>
  </si>
  <si>
    <t>10/12/2024</t>
  </si>
  <si>
    <t xml:space="preserve"> 405</t>
  </si>
  <si>
    <t>06/08/2025</t>
  </si>
  <si>
    <t>1608</t>
  </si>
  <si>
    <t xml:space="preserve"> 910</t>
  </si>
  <si>
    <t>22/03/2025</t>
  </si>
  <si>
    <t>1108</t>
  </si>
  <si>
    <t>18/12/2024</t>
  </si>
  <si>
    <t xml:space="preserve"> 905</t>
  </si>
  <si>
    <t>1004</t>
  </si>
  <si>
    <t>01/12/2024</t>
  </si>
  <si>
    <t xml:space="preserve"> 908</t>
  </si>
  <si>
    <t>01/02/2025</t>
  </si>
  <si>
    <t xml:space="preserve"> 205</t>
  </si>
  <si>
    <t>08/12/2024</t>
  </si>
  <si>
    <t xml:space="preserve"> 410</t>
  </si>
  <si>
    <t>09/07/2025</t>
  </si>
  <si>
    <t xml:space="preserve"> 705</t>
  </si>
  <si>
    <t>27/06/2025</t>
  </si>
  <si>
    <t xml:space="preserve"> 610</t>
  </si>
  <si>
    <t>2006</t>
  </si>
  <si>
    <t xml:space="preserve"> 906</t>
  </si>
  <si>
    <t>30/07/2025</t>
  </si>
  <si>
    <t>JESSICA GERUSA DE SOUZA EVANGELISTA DA S</t>
  </si>
  <si>
    <t>1809</t>
  </si>
  <si>
    <t>18/07/2025</t>
  </si>
  <si>
    <t>1103</t>
  </si>
  <si>
    <t>02/12/2024</t>
  </si>
  <si>
    <t>2009</t>
  </si>
  <si>
    <t>1008</t>
  </si>
  <si>
    <t>11/01/2025</t>
  </si>
  <si>
    <t xml:space="preserve"> 601</t>
  </si>
  <si>
    <t xml:space="preserve"> 302</t>
  </si>
  <si>
    <t>2209</t>
  </si>
  <si>
    <t xml:space="preserve"> 807</t>
  </si>
  <si>
    <t xml:space="preserve"> 804</t>
  </si>
  <si>
    <t>1301</t>
  </si>
  <si>
    <t>13/04/2025</t>
  </si>
  <si>
    <t>1209</t>
  </si>
  <si>
    <t>09/04/2025</t>
  </si>
  <si>
    <t>LISSANDRA FERREIRA DOS SANTOS DE OLIVEIR</t>
  </si>
  <si>
    <t xml:space="preserve"> 502</t>
  </si>
  <si>
    <t>26/01/2025</t>
  </si>
  <si>
    <t>1802</t>
  </si>
  <si>
    <t>26/08/2025</t>
  </si>
  <si>
    <t>2303</t>
  </si>
  <si>
    <t>03/12/2024</t>
  </si>
  <si>
    <t xml:space="preserve"> 409</t>
  </si>
  <si>
    <t>1703</t>
  </si>
  <si>
    <t>21/01/2025</t>
  </si>
  <si>
    <t>1707</t>
  </si>
  <si>
    <t>1010</t>
  </si>
  <si>
    <t>24/02/2025</t>
  </si>
  <si>
    <t xml:space="preserve"> 805</t>
  </si>
  <si>
    <t>28/06/2025</t>
  </si>
  <si>
    <t>1909</t>
  </si>
  <si>
    <t>13/07/2025</t>
  </si>
  <si>
    <t xml:space="preserve"> 605</t>
  </si>
  <si>
    <t>07/07/2025</t>
  </si>
  <si>
    <t>1310</t>
  </si>
  <si>
    <t>08/08/2025</t>
  </si>
  <si>
    <t xml:space="preserve"> 305</t>
  </si>
  <si>
    <t>04/08/2025</t>
  </si>
  <si>
    <t xml:space="preserve"> 801</t>
  </si>
  <si>
    <t xml:space="preserve"> 902</t>
  </si>
  <si>
    <t xml:space="preserve"> 202</t>
  </si>
  <si>
    <t>15/02/2025</t>
  </si>
  <si>
    <t xml:space="preserve"> 707</t>
  </si>
  <si>
    <t>28/12/2024</t>
  </si>
  <si>
    <t xml:space="preserve"> 607</t>
  </si>
  <si>
    <t xml:space="preserve"> 301</t>
  </si>
  <si>
    <t>03/02/2025</t>
  </si>
  <si>
    <t>1601</t>
  </si>
  <si>
    <t>14/02/2025</t>
  </si>
  <si>
    <t xml:space="preserve"> 808</t>
  </si>
  <si>
    <t>02/02/2025</t>
  </si>
  <si>
    <t xml:space="preserve"> 702</t>
  </si>
  <si>
    <t xml:space="preserve"> 710</t>
  </si>
  <si>
    <t>16/07/2025</t>
  </si>
  <si>
    <t>1210</t>
  </si>
  <si>
    <t>2109</t>
  </si>
  <si>
    <t xml:space="preserve"> 201</t>
  </si>
  <si>
    <t>13/01/2025</t>
  </si>
  <si>
    <t xml:space="preserve"> 806</t>
  </si>
  <si>
    <t xml:space="preserve"> 810</t>
  </si>
  <si>
    <t>14/07/2025</t>
  </si>
  <si>
    <t>1509</t>
  </si>
  <si>
    <t xml:space="preserve"> 604</t>
  </si>
  <si>
    <t>1702</t>
  </si>
  <si>
    <t>08/04/2025</t>
  </si>
  <si>
    <t>1701</t>
  </si>
  <si>
    <t xml:space="preserve"> 603</t>
  </si>
  <si>
    <t>27/12/2024</t>
  </si>
  <si>
    <t>1009</t>
  </si>
  <si>
    <t>14/12/2024</t>
  </si>
  <si>
    <t xml:space="preserve"> 903</t>
  </si>
  <si>
    <t xml:space="preserve"> 509</t>
  </si>
  <si>
    <t>1102</t>
  </si>
  <si>
    <t xml:space="preserve"> 701</t>
  </si>
  <si>
    <t xml:space="preserve"> 504</t>
  </si>
  <si>
    <t xml:space="preserve"> 909</t>
  </si>
  <si>
    <t>1006</t>
  </si>
  <si>
    <t>1007</t>
  </si>
  <si>
    <t>TIAGO VIEIRA FERNANDES</t>
  </si>
  <si>
    <t>1309</t>
  </si>
  <si>
    <t>1205</t>
  </si>
  <si>
    <t>1003</t>
  </si>
  <si>
    <t xml:space="preserve"> 210</t>
  </si>
  <si>
    <t>23/08/2025</t>
  </si>
  <si>
    <t xml:space="preserve"> 309</t>
  </si>
  <si>
    <t>23/07/2025</t>
  </si>
  <si>
    <t xml:space="preserve"> 310</t>
  </si>
  <si>
    <t xml:space="preserve"> 101</t>
  </si>
  <si>
    <t xml:space="preserve"> 102</t>
  </si>
  <si>
    <t xml:space="preserve"> 103</t>
  </si>
  <si>
    <t xml:space="preserve"> 105</t>
  </si>
  <si>
    <t xml:space="preserve"> 106</t>
  </si>
  <si>
    <t xml:space="preserve"> 107</t>
  </si>
  <si>
    <t xml:space="preserve"> 108</t>
  </si>
  <si>
    <t xml:space="preserve"> 109</t>
  </si>
  <si>
    <t xml:space="preserve"> 110</t>
  </si>
  <si>
    <t xml:space="preserve"> 203</t>
  </si>
  <si>
    <t xml:space="preserve"> 206</t>
  </si>
  <si>
    <t xml:space="preserve"> 208</t>
  </si>
  <si>
    <t xml:space="preserve"> 303</t>
  </si>
  <si>
    <t xml:space="preserve"> 307</t>
  </si>
  <si>
    <t xml:space="preserve"> 308</t>
  </si>
  <si>
    <t xml:space="preserve"> 401</t>
  </si>
  <si>
    <t xml:space="preserve"> 407</t>
  </si>
  <si>
    <t xml:space="preserve"> 408</t>
  </si>
  <si>
    <t xml:space="preserve"> 508</t>
  </si>
  <si>
    <t xml:space="preserve"> 608</t>
  </si>
  <si>
    <t xml:space="preserve"> 708</t>
  </si>
  <si>
    <t xml:space="preserve"> 803</t>
  </si>
  <si>
    <t>1201</t>
  </si>
  <si>
    <t>1204</t>
  </si>
  <si>
    <t>1207</t>
  </si>
  <si>
    <t>1208</t>
  </si>
  <si>
    <t>1303</t>
  </si>
  <si>
    <t>1304</t>
  </si>
  <si>
    <t>1305</t>
  </si>
  <si>
    <t>1306</t>
  </si>
  <si>
    <t>1307</t>
  </si>
  <si>
    <t>1308</t>
  </si>
  <si>
    <t>1401</t>
  </si>
  <si>
    <t>1403</t>
  </si>
  <si>
    <t>1404</t>
  </si>
  <si>
    <t>1405</t>
  </si>
  <si>
    <t>1406</t>
  </si>
  <si>
    <t>1407</t>
  </si>
  <si>
    <t>1408</t>
  </si>
  <si>
    <t>1410</t>
  </si>
  <si>
    <t>1504</t>
  </si>
  <si>
    <t>1505</t>
  </si>
  <si>
    <t>1506</t>
  </si>
  <si>
    <t>1507</t>
  </si>
  <si>
    <t>1508</t>
  </si>
  <si>
    <t>1510</t>
  </si>
  <si>
    <t>1603</t>
  </si>
  <si>
    <t>1605</t>
  </si>
  <si>
    <t>1606</t>
  </si>
  <si>
    <t>1609</t>
  </si>
  <si>
    <t>1610</t>
  </si>
  <si>
    <t>1705</t>
  </si>
  <si>
    <t>1706</t>
  </si>
  <si>
    <t>1708</t>
  </si>
  <si>
    <t>1710</t>
  </si>
  <si>
    <t>1801</t>
  </si>
  <si>
    <t>1803</t>
  </si>
  <si>
    <t>1805</t>
  </si>
  <si>
    <t>1806</t>
  </si>
  <si>
    <t>1808</t>
  </si>
  <si>
    <t>1810</t>
  </si>
  <si>
    <t>1901</t>
  </si>
  <si>
    <t>1902</t>
  </si>
  <si>
    <t>1903</t>
  </si>
  <si>
    <t>1904</t>
  </si>
  <si>
    <t>1905</t>
  </si>
  <si>
    <t>1906</t>
  </si>
  <si>
    <t>1907</t>
  </si>
  <si>
    <t>1908</t>
  </si>
  <si>
    <t>1910</t>
  </si>
  <si>
    <t>2001</t>
  </si>
  <si>
    <t>2002</t>
  </si>
  <si>
    <t>2003</t>
  </si>
  <si>
    <t>2004</t>
  </si>
  <si>
    <t>2005</t>
  </si>
  <si>
    <t>2007</t>
  </si>
  <si>
    <t>2008</t>
  </si>
  <si>
    <t>2010</t>
  </si>
  <si>
    <t>2101</t>
  </si>
  <si>
    <t>2102</t>
  </si>
  <si>
    <t>2103</t>
  </si>
  <si>
    <t>2104</t>
  </si>
  <si>
    <t>2105</t>
  </si>
  <si>
    <t>2107</t>
  </si>
  <si>
    <t>2108</t>
  </si>
  <si>
    <t>2110</t>
  </si>
  <si>
    <t>2201</t>
  </si>
  <si>
    <t>2202</t>
  </si>
  <si>
    <t>2203</t>
  </si>
  <si>
    <t>2204</t>
  </si>
  <si>
    <t>2205</t>
  </si>
  <si>
    <t>2206</t>
  </si>
  <si>
    <t>2207</t>
  </si>
  <si>
    <t>2208</t>
  </si>
  <si>
    <t>2210</t>
  </si>
  <si>
    <t>2302</t>
  </si>
  <si>
    <t>2304</t>
  </si>
  <si>
    <t>2305</t>
  </si>
  <si>
    <t>2310</t>
  </si>
  <si>
    <t xml:space="preserve"> 602</t>
  </si>
  <si>
    <t xml:space="preserve"> 503</t>
  </si>
  <si>
    <t xml:space="preserve"> 207</t>
  </si>
  <si>
    <t xml:space="preserve"> 403</t>
  </si>
  <si>
    <t xml:space="preserve"> 703</t>
  </si>
  <si>
    <t xml:space="preserve"> 907</t>
  </si>
  <si>
    <t xml:space="preserve"> 904</t>
  </si>
  <si>
    <t>1005</t>
  </si>
  <si>
    <t>1104</t>
  </si>
  <si>
    <t>1105</t>
  </si>
  <si>
    <t>1106</t>
  </si>
  <si>
    <t>1107</t>
  </si>
  <si>
    <t>1109</t>
  </si>
  <si>
    <t>1110</t>
  </si>
  <si>
    <t>1203</t>
  </si>
  <si>
    <t>1206</t>
  </si>
  <si>
    <t>1503</t>
  </si>
  <si>
    <t>1804</t>
  </si>
  <si>
    <t xml:space="preserve"> 406</t>
  </si>
  <si>
    <t xml:space="preserve"> 506</t>
  </si>
  <si>
    <t>Distrato</t>
  </si>
  <si>
    <t>BEATRIZ ROCHA BRAZ DA SILVA</t>
  </si>
  <si>
    <t>DT</t>
  </si>
  <si>
    <t>15/01/2025</t>
  </si>
  <si>
    <t>LUCAS JOSE DO NASCIMENTO</t>
  </si>
  <si>
    <t>04/12/2024</t>
  </si>
  <si>
    <t>LUCAS KOVACEWICK</t>
  </si>
  <si>
    <t>MARCO ANTONIO PASTOR GALLEGOS</t>
  </si>
  <si>
    <t>11/12/2024</t>
  </si>
  <si>
    <t>REGINA BOMFIM DA ROCHA</t>
  </si>
  <si>
    <t>07/12/2024</t>
  </si>
  <si>
    <t>SAMIRA MOHAMAD MAJZOUB</t>
  </si>
  <si>
    <t>EVERALDO SOARES DE CARVALHO</t>
  </si>
  <si>
    <t>&lt;&lt; SOMA DO ERP &gt;&gt;</t>
  </si>
  <si>
    <t>2º Tri recebido</t>
  </si>
  <si>
    <t>Já recebido do 3º Tri</t>
  </si>
  <si>
    <t>CV CEF</t>
  </si>
  <si>
    <t xml:space="preserve">Data Venda </t>
  </si>
  <si>
    <t>Valor Ct</t>
  </si>
  <si>
    <t>Sit.</t>
  </si>
  <si>
    <t>Recebido 1º Tri Cart</t>
  </si>
  <si>
    <t>CEF Jan_Mar25</t>
  </si>
  <si>
    <t>Tx Jan_Mar25</t>
  </si>
  <si>
    <t xml:space="preserve">Recebido Total </t>
  </si>
  <si>
    <t>Parcela CEF</t>
  </si>
  <si>
    <t>Parcela CEF CV</t>
  </si>
  <si>
    <t>CEF Acumulado Mar25</t>
  </si>
  <si>
    <t xml:space="preserve">    1</t>
  </si>
  <si>
    <t>FABIO CABRINI POMPONIO - CINTIA VIEIRA POMPONIO</t>
  </si>
  <si>
    <t>CARLOS HENRIQUE CORREA FILHO</t>
  </si>
  <si>
    <t>CARLOS EDUARDO AQUILES RODRIGUES DE SOUZ</t>
  </si>
  <si>
    <t>GUILHERME KUADA BRANCO - RAFAELLA KUADA BRANCO</t>
  </si>
  <si>
    <t>NARA JULIA SALES SOUSA - JOAO BATISTA DE SOUSA</t>
  </si>
  <si>
    <t>RAISSA ACSA ALVES SILVA OLIVEIRA</t>
  </si>
  <si>
    <t>ISABEL CORREIA SALAZAR - THIAGO MENDES COELHO</t>
  </si>
  <si>
    <t>ARIANE PEREIRA - DAVI PEREIRA TORRES</t>
  </si>
  <si>
    <t>AKEMI TSUNEMOTO FORNAZARO</t>
  </si>
  <si>
    <t xml:space="preserve"> 1408</t>
  </si>
  <si>
    <t xml:space="preserve"> 1409</t>
  </si>
  <si>
    <t>TATIANE NOGUEIRA PREDOLIN - JOAO ALFREDO ALVES ANDRE</t>
  </si>
  <si>
    <t xml:space="preserve"> 1508</t>
  </si>
  <si>
    <t xml:space="preserve"> 1509</t>
  </si>
  <si>
    <t>ARIANE CRISTINA MAFRA - JEAN CARLOS FUSINATO</t>
  </si>
  <si>
    <t xml:space="preserve"> 1608</t>
  </si>
  <si>
    <t xml:space="preserve"> 1609</t>
  </si>
  <si>
    <t>BARBARA MATTANA - GABRIEL FERREIRA DOS SAN</t>
  </si>
  <si>
    <t xml:space="preserve"> 1701</t>
  </si>
  <si>
    <t xml:space="preserve"> 1702</t>
  </si>
  <si>
    <t xml:space="preserve"> 1703</t>
  </si>
  <si>
    <t xml:space="preserve"> 1704</t>
  </si>
  <si>
    <t xml:space="preserve"> 1705</t>
  </si>
  <si>
    <t xml:space="preserve"> 1706</t>
  </si>
  <si>
    <t xml:space="preserve"> 1707</t>
  </si>
  <si>
    <t xml:space="preserve"> 1708</t>
  </si>
  <si>
    <t xml:space="preserve"> 1709</t>
  </si>
  <si>
    <t xml:space="preserve"> 1801</t>
  </si>
  <si>
    <t>ANA MARIA NOGUEIRA DE LIMA - JOSE ROGERIO DOS SANTOS LIMA</t>
  </si>
  <si>
    <t xml:space="preserve"> 1802</t>
  </si>
  <si>
    <t xml:space="preserve"> 1803</t>
  </si>
  <si>
    <t xml:space="preserve"> 1804</t>
  </si>
  <si>
    <t xml:space="preserve"> 1805</t>
  </si>
  <si>
    <t xml:space="preserve"> 1806</t>
  </si>
  <si>
    <t xml:space="preserve"> 1807</t>
  </si>
  <si>
    <t xml:space="preserve"> 1808</t>
  </si>
  <si>
    <t xml:space="preserve"> 1809</t>
  </si>
  <si>
    <t xml:space="preserve"> 1901</t>
  </si>
  <si>
    <t xml:space="preserve"> 1902</t>
  </si>
  <si>
    <t xml:space="preserve"> 1903</t>
  </si>
  <si>
    <t xml:space="preserve"> 1904</t>
  </si>
  <si>
    <t xml:space="preserve"> 1905</t>
  </si>
  <si>
    <t xml:space="preserve"> 1906</t>
  </si>
  <si>
    <t xml:space="preserve"> 1907</t>
  </si>
  <si>
    <t xml:space="preserve"> 1908</t>
  </si>
  <si>
    <t xml:space="preserve"> 1909</t>
  </si>
  <si>
    <t xml:space="preserve"> 2001</t>
  </si>
  <si>
    <t xml:space="preserve"> 2002</t>
  </si>
  <si>
    <t xml:space="preserve"> 2003</t>
  </si>
  <si>
    <t>PALOMA VIEIRA COSTA -RAUL DE SANTANA</t>
  </si>
  <si>
    <t xml:space="preserve"> 2004</t>
  </si>
  <si>
    <t xml:space="preserve"> 2005</t>
  </si>
  <si>
    <t xml:space="preserve"> 2006</t>
  </si>
  <si>
    <t xml:space="preserve"> 2007</t>
  </si>
  <si>
    <t xml:space="preserve"> 2008</t>
  </si>
  <si>
    <t xml:space="preserve"> 2009</t>
  </si>
  <si>
    <t xml:space="preserve"> 2101</t>
  </si>
  <si>
    <t xml:space="preserve"> 2102</t>
  </si>
  <si>
    <t xml:space="preserve"> 2103</t>
  </si>
  <si>
    <t xml:space="preserve"> 2104</t>
  </si>
  <si>
    <t xml:space="preserve"> 2105</t>
  </si>
  <si>
    <t xml:space="preserve"> 2106</t>
  </si>
  <si>
    <t xml:space="preserve"> 2107</t>
  </si>
  <si>
    <t xml:space="preserve"> 2108</t>
  </si>
  <si>
    <t xml:space="preserve"> 2109</t>
  </si>
  <si>
    <t xml:space="preserve"> 2201</t>
  </si>
  <si>
    <t xml:space="preserve"> 2202</t>
  </si>
  <si>
    <t xml:space="preserve"> 2203</t>
  </si>
  <si>
    <t xml:space="preserve"> 2204</t>
  </si>
  <si>
    <t xml:space="preserve"> 2205</t>
  </si>
  <si>
    <t xml:space="preserve"> 2206</t>
  </si>
  <si>
    <t xml:space="preserve"> 2207</t>
  </si>
  <si>
    <t xml:space="preserve"> 2208</t>
  </si>
  <si>
    <t xml:space="preserve"> 2209</t>
  </si>
  <si>
    <t xml:space="preserve"> 2301</t>
  </si>
  <si>
    <t xml:space="preserve"> 2302</t>
  </si>
  <si>
    <t xml:space="preserve"> 2303</t>
  </si>
  <si>
    <t xml:space="preserve"> 2304</t>
  </si>
  <si>
    <t xml:space="preserve"> 2305</t>
  </si>
  <si>
    <t xml:space="preserve"> 2306</t>
  </si>
  <si>
    <t xml:space="preserve"> 2307</t>
  </si>
  <si>
    <t xml:space="preserve"> 2308</t>
  </si>
  <si>
    <t xml:space="preserve"> 2309</t>
  </si>
  <si>
    <t xml:space="preserve"> 2401</t>
  </si>
  <si>
    <t xml:space="preserve"> 2402</t>
  </si>
  <si>
    <t xml:space="preserve"> 2403</t>
  </si>
  <si>
    <t xml:space="preserve"> 2404</t>
  </si>
  <si>
    <t xml:space="preserve"> 2405</t>
  </si>
  <si>
    <t xml:space="preserve"> 2406</t>
  </si>
  <si>
    <t xml:space="preserve"> 2407</t>
  </si>
  <si>
    <t>VG - 0001</t>
  </si>
  <si>
    <t>EDSON JOSÉ LEITE</t>
  </si>
  <si>
    <t>VG - 0002</t>
  </si>
  <si>
    <t>VG - 0003</t>
  </si>
  <si>
    <t>MARIA DE FATIMA ALMEIDA SILVA</t>
  </si>
  <si>
    <t>VG - 0004</t>
  </si>
  <si>
    <t>VG - 0005</t>
  </si>
  <si>
    <t>JOSÉ CAMILO DE ARAUJO</t>
  </si>
  <si>
    <t>VG - 0006</t>
  </si>
  <si>
    <t>VG - 0007</t>
  </si>
  <si>
    <t>VG - 0008</t>
  </si>
  <si>
    <t>VG - 0009</t>
  </si>
  <si>
    <t>VG - 0036</t>
  </si>
  <si>
    <t xml:space="preserve">RONY CASTRO FERNANDES DE SOUSA </t>
  </si>
  <si>
    <t>VG - 0037</t>
  </si>
  <si>
    <t>VG - 0038</t>
  </si>
  <si>
    <t>VG - 0039</t>
  </si>
  <si>
    <t>VG - 0056</t>
  </si>
  <si>
    <t>VG - 0057</t>
  </si>
  <si>
    <t xml:space="preserve">EDIVALDO SEVERINO DA SILVA </t>
  </si>
  <si>
    <t>VG - 0058</t>
  </si>
  <si>
    <t>VG - 0067</t>
  </si>
  <si>
    <t>VG - 0068</t>
  </si>
  <si>
    <t>EDNILSON MANOEL MORAES </t>
  </si>
  <si>
    <t>VG - 0069</t>
  </si>
  <si>
    <t>Data venda</t>
  </si>
  <si>
    <t>Vlr Venda</t>
  </si>
  <si>
    <t>ImoSta</t>
  </si>
  <si>
    <t>Contrato</t>
  </si>
  <si>
    <t>ConSta</t>
  </si>
  <si>
    <t>Recebido 2º Tri Cart.</t>
  </si>
  <si>
    <t>00040</t>
  </si>
  <si>
    <t>00070</t>
  </si>
  <si>
    <t>00110</t>
  </si>
  <si>
    <t>00270</t>
  </si>
  <si>
    <t>00500</t>
  </si>
  <si>
    <t>00130</t>
  </si>
  <si>
    <t>00160</t>
  </si>
  <si>
    <t>00410</t>
  </si>
  <si>
    <t>00351</t>
  </si>
  <si>
    <t>00380</t>
  </si>
  <si>
    <t>00150</t>
  </si>
  <si>
    <t>00280</t>
  </si>
  <si>
    <t>00290</t>
  </si>
  <si>
    <t>00320</t>
  </si>
  <si>
    <t>00200</t>
  </si>
  <si>
    <t>00330</t>
  </si>
  <si>
    <t>00490</t>
  </si>
  <si>
    <t>Vendido Permuta - Veiculo</t>
  </si>
  <si>
    <t>00560</t>
  </si>
  <si>
    <t>00230</t>
  </si>
  <si>
    <t>00250</t>
  </si>
  <si>
    <t>00240</t>
  </si>
  <si>
    <t>00540</t>
  </si>
  <si>
    <t>00520</t>
  </si>
  <si>
    <t>00400</t>
  </si>
  <si>
    <t>00360</t>
  </si>
  <si>
    <t>00530</t>
  </si>
  <si>
    <t>00510</t>
  </si>
  <si>
    <t>00420</t>
  </si>
  <si>
    <t>00390</t>
  </si>
  <si>
    <t>00190</t>
  </si>
  <si>
    <t>00450</t>
  </si>
  <si>
    <t>00080</t>
  </si>
  <si>
    <t>00140</t>
  </si>
  <si>
    <t>00310</t>
  </si>
  <si>
    <t>00460</t>
  </si>
  <si>
    <t>00020</t>
  </si>
  <si>
    <t>00430</t>
  </si>
  <si>
    <t>00440</t>
  </si>
  <si>
    <t>00210</t>
  </si>
  <si>
    <t>00470</t>
  </si>
  <si>
    <t>00221</t>
  </si>
  <si>
    <t>00010</t>
  </si>
  <si>
    <t>00050</t>
  </si>
  <si>
    <t>00480</t>
  </si>
  <si>
    <t>00370</t>
  </si>
  <si>
    <t>00550</t>
  </si>
  <si>
    <t>00030</t>
  </si>
  <si>
    <t>00300</t>
  </si>
  <si>
    <t>SNJ SERVICOS AUXILIARES DO TRANSPORTE AE</t>
  </si>
  <si>
    <t>00340</t>
  </si>
  <si>
    <t>00570</t>
  </si>
  <si>
    <t>00120</t>
  </si>
  <si>
    <t>BX Tesouaria</t>
  </si>
  <si>
    <t>Saldo de SN2 Walner</t>
  </si>
  <si>
    <t>Permuta Juliano Tesouraria</t>
  </si>
  <si>
    <t>Saldo, considerando mov de SN2 Walner + Tesouraria Permuta Juliano</t>
  </si>
  <si>
    <t>Empreendimento</t>
  </si>
  <si>
    <t>data venda</t>
  </si>
  <si>
    <t>$ Venda</t>
  </si>
  <si>
    <t>Contrato CEF</t>
  </si>
  <si>
    <t>Imóvel</t>
  </si>
  <si>
    <t>Situação</t>
  </si>
  <si>
    <t>Total Carteira Jan_Mar25</t>
  </si>
  <si>
    <t>Total Tx Jan_Mar25</t>
  </si>
  <si>
    <t>Total Jan_Mar25</t>
  </si>
  <si>
    <t>A receber</t>
  </si>
  <si>
    <t>Ago/28</t>
  </si>
  <si>
    <t>Set/28</t>
  </si>
  <si>
    <t>Out/28</t>
  </si>
  <si>
    <t>Nov/28</t>
  </si>
  <si>
    <t>Dez/28</t>
  </si>
  <si>
    <t>Jan/29</t>
  </si>
  <si>
    <t>Fev/29</t>
  </si>
  <si>
    <t>Mar/29</t>
  </si>
  <si>
    <t>Abr/29</t>
  </si>
  <si>
    <t>Mai/29</t>
  </si>
  <si>
    <t>CEF a receber Jan25</t>
  </si>
  <si>
    <t>CEF a receber em Abr/25</t>
  </si>
  <si>
    <t>Medição Jan_Mar25</t>
  </si>
  <si>
    <t>UP JARDIM PRUDENCIA</t>
  </si>
  <si>
    <t>Permuta</t>
  </si>
  <si>
    <t>PERMUTA</t>
  </si>
  <si>
    <t>NR sem REPASSE</t>
  </si>
  <si>
    <t>ANDRE MARTINS DA SILVA</t>
  </si>
  <si>
    <t>venda suspensa</t>
  </si>
  <si>
    <t>DISPONIVEL / BLOQUEADA</t>
  </si>
  <si>
    <t>ANA LUCIA NEVES GOMES</t>
  </si>
  <si>
    <t>disponivel</t>
  </si>
  <si>
    <t>DISPONIVEL</t>
  </si>
  <si>
    <t>GIULIANNO HENRIQUE SEGATO DE JESUS</t>
  </si>
  <si>
    <t>Em repasse</t>
  </si>
  <si>
    <t>SEM REPASSE</t>
  </si>
  <si>
    <t>PENDENTE REPASSE</t>
  </si>
  <si>
    <t xml:space="preserve">FELLIPE DA SILVA FABRETE e HELENA FERREIRA RAMOS SILVA </t>
  </si>
  <si>
    <t>EDNEIA PEREIRA</t>
  </si>
  <si>
    <t>GABRIEL AUGUSTO</t>
  </si>
  <si>
    <t>DIRETORIA / BLOQUEADA</t>
  </si>
  <si>
    <t>vendido</t>
  </si>
  <si>
    <t xml:space="preserve">ERMANDINO PAIVA FILHO e PATRICIA DOS SANTOS BARBOSA </t>
  </si>
  <si>
    <t>BRUNA RODRIGUES VIANA e DAVI RICARDO DE SANTIS</t>
  </si>
  <si>
    <t xml:space="preserve">GILBERTO HERCULANO e GIOVANNI GOMES DOS SANTOS </t>
  </si>
  <si>
    <t xml:space="preserve">RENATO DE OLIVEIRA e Ludimila </t>
  </si>
  <si>
    <t>ALINE RIBEIRO NOVAIS e ANA PEREIRA RIBEIRO NOVAES</t>
  </si>
  <si>
    <t xml:space="preserve">Vlr Cv </t>
  </si>
  <si>
    <t>Parcela CEF Mar25</t>
  </si>
  <si>
    <t>DEBORA ARAUJO VIEIRA DOS SANTOS - YAGO GEISON DOS SANTOS</t>
  </si>
  <si>
    <t>JULIA ALVES DA SILVA ARAUJO - PEDRO HENRIQUE FRAGA ARANTES</t>
  </si>
  <si>
    <t>2306</t>
  </si>
  <si>
    <t>Luana Araujo Maciel - MAURICIO SOARES DE LIMA</t>
  </si>
  <si>
    <t>MARIANA GONCALVES DE RESENDE - VICTOR HUGO NEVES VALENTE</t>
  </si>
  <si>
    <t>Patricia Noura de Moraes Rego Guimaraes</t>
  </si>
  <si>
    <t>2307</t>
  </si>
  <si>
    <t>2308</t>
  </si>
  <si>
    <t>CEF Abr_Jun</t>
  </si>
  <si>
    <t xml:space="preserve">Recebido 2º Tri Cart. + CEF </t>
  </si>
  <si>
    <t>A vencer 30.06</t>
  </si>
  <si>
    <t>CEF Jul_Set</t>
  </si>
  <si>
    <t>TAXA Jul_Set</t>
  </si>
  <si>
    <t>Recebido 3º Tri Cart. + CEF ** Sem Tx</t>
  </si>
  <si>
    <t>A vencer 30.09</t>
  </si>
  <si>
    <t>Parcela CEF Maio25</t>
  </si>
  <si>
    <t>Devedor CEF 30.06</t>
  </si>
  <si>
    <t>P7</t>
  </si>
  <si>
    <t>EDJEFERSON SANTOS CORDEIRO / LUIZ ANDRIW FERREIRA</t>
  </si>
  <si>
    <t>FELIPE FERREIRA FREIRE / JULIANA BAIA FREIRE FERREIRA</t>
  </si>
  <si>
    <t>GABRIEL LAURIANO BARRETO DOS SANTOS / MARIANA APARECIDA DA SILVA SANTOS</t>
  </si>
  <si>
    <t>RAFAEL SANTOS ARAUJO</t>
  </si>
  <si>
    <t>VICTOR GOMES GONCALVES</t>
  </si>
  <si>
    <t>&lt;&lt; Distratos &gt;&gt;</t>
  </si>
  <si>
    <t>Cart_abr-ago</t>
  </si>
  <si>
    <t>Cart_Abr-ago</t>
  </si>
  <si>
    <t>Set_adiante</t>
  </si>
  <si>
    <t>Pró soluto 1o tri</t>
  </si>
  <si>
    <t>Pró soluto 4o tri em diante</t>
  </si>
  <si>
    <t>AMP (%)</t>
  </si>
  <si>
    <t>AVS (%)</t>
  </si>
  <si>
    <t>GRA (%)</t>
  </si>
  <si>
    <t>LUC (%)</t>
  </si>
  <si>
    <t>POM (%)</t>
  </si>
  <si>
    <t>SN2 (%)</t>
  </si>
  <si>
    <t>AMP-V</t>
  </si>
  <si>
    <t>AMP-F</t>
  </si>
  <si>
    <t>AVS-V</t>
  </si>
  <si>
    <t>AVS-F</t>
  </si>
  <si>
    <t>GRA-V</t>
  </si>
  <si>
    <t>GRA-F</t>
  </si>
  <si>
    <t>LUC-V</t>
  </si>
  <si>
    <t>LUC-F</t>
  </si>
  <si>
    <t>POM-V</t>
  </si>
  <si>
    <t>POM-F</t>
  </si>
  <si>
    <t>SN2-V</t>
  </si>
  <si>
    <t>SN2-F</t>
  </si>
  <si>
    <t>SN4-V</t>
  </si>
  <si>
    <t>SN4-F</t>
  </si>
  <si>
    <t>taxa.extra
(realizado)</t>
  </si>
  <si>
    <t>pro.soluto
(a realizar set/25-dez/30)</t>
  </si>
  <si>
    <t>pro.soluto
(jan/22-dez/30)</t>
  </si>
  <si>
    <t>parcela.cef
(realizado)</t>
  </si>
  <si>
    <t>parcela.ceff</t>
  </si>
  <si>
    <t>parcela.cef
(total)</t>
  </si>
  <si>
    <t>parcela.cef
(a realizar de já assinados)</t>
  </si>
  <si>
    <t>parcela.cef
(total a assinar)</t>
  </si>
  <si>
    <t>Rótulos de Linha</t>
  </si>
  <si>
    <t>Total Geral</t>
  </si>
  <si>
    <t>Pró soluto 2o e 3o tri</t>
  </si>
  <si>
    <t>01/01/2025</t>
  </si>
  <si>
    <t>01/04/2025</t>
  </si>
  <si>
    <t>01/05/2025</t>
  </si>
  <si>
    <t>01/06/2025</t>
  </si>
  <si>
    <t>01/07/2025</t>
  </si>
  <si>
    <t>Total</t>
  </si>
  <si>
    <t>Up Estação São Lucas</t>
  </si>
  <si>
    <t>URANIA DA SILVA MELO</t>
  </si>
  <si>
    <t>2025</t>
  </si>
  <si>
    <t>mar</t>
  </si>
  <si>
    <t>PALOMA MOURAO MORAES</t>
  </si>
  <si>
    <t>abr</t>
  </si>
  <si>
    <t>mai</t>
  </si>
  <si>
    <t>LARISSA PANICHI DE SOUZA</t>
  </si>
  <si>
    <t>jun</t>
  </si>
  <si>
    <t>TATIANE IVANOF</t>
  </si>
  <si>
    <t>GUILHERME DE GODOY FICARELLI</t>
  </si>
  <si>
    <t>jul</t>
  </si>
  <si>
    <t>PEDRO MIRANDA DA COSTA GIMENEZ</t>
  </si>
  <si>
    <t>EDCLEITON ALVES DOS SANTOS</t>
  </si>
  <si>
    <t>ago</t>
  </si>
  <si>
    <t>ALEX SANDRO FRANCO LIMA</t>
  </si>
  <si>
    <t>JANELSON BARBOSA DOS SANTOS</t>
  </si>
  <si>
    <t>RODRIGO MOTA SANTOS</t>
  </si>
  <si>
    <t>ALEXANDRE CESAR ROLIM RODRIGUES</t>
  </si>
  <si>
    <t>CAMILA ESTEVAN DA SILVA</t>
  </si>
  <si>
    <t>set</t>
  </si>
  <si>
    <t>GABRIELE SOUSA SILVA</t>
  </si>
  <si>
    <t>GUSTAVO FERREIRA DA SILVA</t>
  </si>
  <si>
    <t>Up Estação Vila Sônia</t>
  </si>
  <si>
    <t>SERGIO MANOEL SILVA TORRES</t>
  </si>
  <si>
    <t>2024</t>
  </si>
  <si>
    <t>BEATRIZ BRANDAO CUNHA</t>
  </si>
  <si>
    <t>BRUNO HENRIQUE MENDES FERREIRA</t>
  </si>
  <si>
    <t>FABIO SA TELES OSETE</t>
  </si>
  <si>
    <t>LERISTON DA ROCHA NOVAIS</t>
  </si>
  <si>
    <t>DANIELI FERNANDES SANTOS</t>
  </si>
  <si>
    <t>ESTER RODRIGUES DE ALMEIDA SOUZA</t>
  </si>
  <si>
    <t>LETICIA DE ALMEIDA SANTOS</t>
  </si>
  <si>
    <t>out</t>
  </si>
  <si>
    <t>Francielle Lisiane da Silva Correa</t>
  </si>
  <si>
    <t>nov</t>
  </si>
  <si>
    <t>VITOR HUGO DE PAULA GARCIA</t>
  </si>
  <si>
    <t>RODRIGO VASCONCELOS</t>
  </si>
  <si>
    <t>ROSANGELA DOS SANTOS MOURA</t>
  </si>
  <si>
    <t>dez</t>
  </si>
  <si>
    <t>FERNANDA RIBEIRAO DE FREITAS GOIS</t>
  </si>
  <si>
    <t>TYFFANY SOUSA DE PAULA</t>
  </si>
  <si>
    <t>jan</t>
  </si>
  <si>
    <t>CELSO FERNANDES</t>
  </si>
  <si>
    <t>fev</t>
  </si>
  <si>
    <t>LEANDRO BARBOSA CABRAL</t>
  </si>
  <si>
    <t>INDRA MILARDE MUNIZ FREITAS</t>
  </si>
  <si>
    <t>AMANDA ANDRADE SOARES DA SILVA</t>
  </si>
  <si>
    <t>MARINA VICHIATO FERREIRA</t>
  </si>
  <si>
    <t>CLAUDIA REBOUCAS DE FIGUEIREDO</t>
  </si>
  <si>
    <t>LAURA REBOUCAS DE FIGUEIREDO</t>
  </si>
  <si>
    <t>DANIELE ALMEIDA DA SILVA</t>
  </si>
  <si>
    <t>MARIANE SIMAS DE OLIVEIRA</t>
  </si>
  <si>
    <t>Up Jardim Prudência</t>
  </si>
  <si>
    <t>2023</t>
  </si>
  <si>
    <t>VICTOR TAKAHASHI SANTOS</t>
  </si>
  <si>
    <t>FERNANDA RAFAELA GOMES BORGES</t>
  </si>
  <si>
    <t>Fernando Silva Fernandes de Souza</t>
  </si>
  <si>
    <t>Graziela de Oliveira Souza</t>
  </si>
  <si>
    <t>RAFAEL TORELLA DI ROMAGNANO SOARES DA COSTA</t>
  </si>
  <si>
    <t>ARIANE CASTRO DE OLIVEIRA</t>
  </si>
  <si>
    <t>ISABELLE DE OLIVEIRA MONTEIRO BORBA</t>
  </si>
  <si>
    <t>FRANCINE DE ANDRADE LIMA</t>
  </si>
  <si>
    <t>Andre Leonel Leal</t>
  </si>
  <si>
    <t>GISLENE MACHADO</t>
  </si>
  <si>
    <t>LAIS ANGELICA LOPES</t>
  </si>
  <si>
    <t>NATHANY NAYARA LOPES</t>
  </si>
  <si>
    <t>ANTONIO EVALDO CASTRO DA SILVA JUNIOR</t>
  </si>
  <si>
    <t>BRUNA ELEN ZONES DOS SANTOS</t>
  </si>
  <si>
    <t>Up Pompeia</t>
  </si>
  <si>
    <t>Up Select Vila Sônia</t>
  </si>
  <si>
    <t>Up Vila Sonia</t>
  </si>
  <si>
    <t>2022</t>
  </si>
  <si>
    <t>Up Vila Sônia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</si>
</sst>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#,##0.00_-;\-#,##0.00_-;_-&quot;-&quot;??_-;_-@_-"/>
    <numFmt numFmtId="166" formatCode="_-#,##0_-;\-#,##0_-;_-&quot;-&quot;??_-;_-@_-"/>
    <numFmt numFmtId="167" formatCode="#,##0.00_ ;\-#,##0.00\ "/>
    <numFmt numFmtId="168" formatCode="_-&quot;R$&quot;\ * #,##0_-;\-&quot;R$&quot;\ * #,##0_-;_-&quot;R$&quot;\ * &quot;-&quot;??_-;_-@_-"/>
  </numFmts>
  <fonts count="5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rgb="FF0F0000"/>
      <name val="MS Sans Serif"/>
    </font>
    <font>
      <b/>
      <sz val="12"/>
      <color rgb="FF0F0000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0F0000"/>
      <name val="Calibri"/>
      <family val="2"/>
      <scheme val="minor"/>
    </font>
    <font>
      <b/>
      <sz val="10"/>
      <color theme="5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Calibri"/>
      <family val="2"/>
      <scheme val="minor"/>
    </font>
    <font>
      <sz val="12"/>
      <color rgb="FF0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B050"/>
      <name val="Arial"/>
      <family val="2"/>
    </font>
    <font>
      <sz val="12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rgb="FFF84246"/>
      <name val="Arial Black"/>
      <family val="2"/>
    </font>
    <font>
      <b/>
      <sz val="10"/>
      <color theme="1"/>
      <name val="Arial Black"/>
      <family val="2"/>
    </font>
    <font>
      <sz val="10"/>
      <name val="Arial Black"/>
      <family val="2"/>
    </font>
    <font>
      <b/>
      <sz val="10"/>
      <color rgb="FFFF0000"/>
      <name val="Arial"/>
      <family val="2"/>
    </font>
    <font>
      <sz val="10"/>
      <color rgb="FF0070C0"/>
      <name val="Arial"/>
      <family val="2"/>
    </font>
    <font>
      <sz val="11"/>
      <color rgb="FF0070C0"/>
      <name val="Calibri"/>
      <family val="2"/>
      <scheme val="minor"/>
    </font>
    <font>
      <b/>
      <sz val="10"/>
      <color rgb="FF0070C0"/>
      <name val="Arial"/>
      <family val="2"/>
    </font>
    <font>
      <sz val="10"/>
      <color theme="0" tint="-0.499984740745262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1"/>
      <color theme="5"/>
      <name val="Calibri"/>
      <family val="2"/>
    </font>
    <font>
      <sz val="12"/>
      <color rgb="FF0F0000"/>
      <name val="Calibri"/>
      <family val="2"/>
    </font>
    <font>
      <sz val="10"/>
      <color theme="0" tint="-0.249977111117893"/>
      <name val="Arial"/>
      <family val="2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theme="0" tint="-0.499984740745262"/>
      </left>
      <right style="hair">
        <color theme="0" tint="-0.14996795556505021"/>
      </right>
      <top style="medium">
        <color theme="0" tint="-0.499984740745262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theme="0" tint="-0.499984740745262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theme="0" tint="-0.499984740745262"/>
      </right>
      <top style="medium">
        <color theme="0" tint="-0.499984740745262"/>
      </top>
      <bottom style="hair">
        <color theme="0" tint="-0.14996795556505021"/>
      </bottom>
      <diagonal/>
    </border>
    <border>
      <left style="medium">
        <color theme="0" tint="-0.499984740745262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theme="0" tint="-0.499984740745262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theme="0" tint="-0.499984740745262"/>
      </left>
      <right style="hair">
        <color theme="0" tint="-0.14996795556505021"/>
      </right>
      <top style="hair">
        <color theme="0" tint="-0.14996795556505021"/>
      </top>
      <bottom style="medium">
        <color theme="0" tint="-0.499984740745262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theme="0" tint="-0.499984740745262"/>
      </bottom>
      <diagonal/>
    </border>
    <border>
      <left style="hair">
        <color theme="0" tint="-0.14996795556505021"/>
      </left>
      <right style="medium">
        <color theme="0" tint="-0.499984740745262"/>
      </right>
      <top style="hair">
        <color theme="0" tint="-0.14996795556505021"/>
      </top>
      <bottom style="medium">
        <color theme="0" tint="-0.499984740745262"/>
      </bottom>
      <diagonal/>
    </border>
    <border>
      <left/>
      <right style="hair">
        <color theme="0" tint="-0.14996795556505021"/>
      </right>
      <top style="medium">
        <color theme="0" tint="-0.499984740745262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medium">
        <color theme="0" tint="-0.499984740745262"/>
      </bottom>
      <diagonal/>
    </border>
    <border>
      <left/>
      <right style="dotted">
        <color theme="0" tint="-0.499984740745262"/>
      </right>
      <top/>
      <bottom/>
      <diagonal/>
    </border>
    <border>
      <left style="hair">
        <color theme="0" tint="-0.14996795556505021"/>
      </left>
      <right style="dotted">
        <color theme="0" tint="-0.499984740745262"/>
      </right>
      <top style="medium">
        <color theme="0" tint="-0.499984740745262"/>
      </top>
      <bottom style="hair">
        <color theme="0" tint="-0.14996795556505021"/>
      </bottom>
      <diagonal/>
    </border>
    <border>
      <left style="hair">
        <color theme="0" tint="-0.14996795556505021"/>
      </left>
      <right style="dotted">
        <color theme="0" tint="-0.499984740745262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dotted">
        <color theme="0" tint="-0.499984740745262"/>
      </right>
      <top/>
      <bottom style="medium">
        <color theme="0" tint="-0.499984740745262"/>
      </bottom>
      <diagonal/>
    </border>
  </borders>
  <cellStyleXfs count="6">
    <xf numFmtId="0" fontId="0" fillId="0" borderId="0"/>
    <xf numFmtId="0" fontId="7" fillId="0" borderId="0"/>
    <xf numFmtId="44" fontId="7" fillId="0" borderId="0"/>
    <xf numFmtId="0" fontId="1" fillId="0" borderId="0"/>
    <xf numFmtId="44" fontId="1" fillId="0" borderId="0" applyFont="0" applyFill="0" applyBorder="0" applyAlignment="0" applyProtection="0"/>
    <xf numFmtId="9" fontId="49" fillId="0" borderId="0" applyFont="0" applyFill="0" applyBorder="0" applyAlignment="0" applyProtection="0"/>
  </cellStyleXfs>
  <cellXfs count="37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0" fillId="0" borderId="0" xfId="0" applyNumberFormat="1"/>
    <xf numFmtId="43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7" fontId="3" fillId="2" borderId="5" xfId="0" applyNumberFormat="1" applyFont="1" applyFill="1" applyBorder="1" applyAlignment="1">
      <alignment horizontal="center" vertical="center" wrapText="1"/>
    </xf>
    <xf numFmtId="17" fontId="3" fillId="2" borderId="6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43" fontId="2" fillId="0" borderId="8" xfId="0" applyNumberFormat="1" applyFont="1" applyBorder="1" applyAlignment="1">
      <alignment horizontal="center" vertical="center"/>
    </xf>
    <xf numFmtId="43" fontId="2" fillId="0" borderId="9" xfId="0" applyNumberFormat="1" applyFont="1" applyBorder="1" applyAlignment="1">
      <alignment horizontal="center" vertical="center"/>
    </xf>
    <xf numFmtId="43" fontId="2" fillId="0" borderId="5" xfId="0" applyNumberFormat="1" applyFont="1" applyBorder="1" applyAlignment="1">
      <alignment horizontal="center" vertical="center"/>
    </xf>
    <xf numFmtId="17" fontId="3" fillId="7" borderId="5" xfId="0" applyNumberFormat="1" applyFont="1" applyFill="1" applyBorder="1" applyAlignment="1">
      <alignment horizontal="center" vertical="center" wrapText="1"/>
    </xf>
    <xf numFmtId="0" fontId="8" fillId="8" borderId="10" xfId="1" applyFont="1" applyFill="1" applyBorder="1" applyAlignment="1">
      <alignment horizontal="center" vertical="center"/>
    </xf>
    <xf numFmtId="0" fontId="9" fillId="8" borderId="10" xfId="1" applyFont="1" applyFill="1" applyBorder="1" applyAlignment="1">
      <alignment horizontal="center" vertical="center"/>
    </xf>
    <xf numFmtId="0" fontId="7" fillId="0" borderId="0" xfId="1" applyAlignment="1">
      <alignment vertical="center"/>
    </xf>
    <xf numFmtId="0" fontId="10" fillId="0" borderId="10" xfId="1" applyFont="1" applyBorder="1" applyAlignment="1">
      <alignment horizontal="center" vertical="center"/>
    </xf>
    <xf numFmtId="14" fontId="11" fillId="0" borderId="10" xfId="1" applyNumberFormat="1" applyFont="1" applyBorder="1" applyAlignment="1">
      <alignment horizontal="center" vertical="center"/>
    </xf>
    <xf numFmtId="44" fontId="7" fillId="0" borderId="10" xfId="2" applyBorder="1"/>
    <xf numFmtId="0" fontId="7" fillId="0" borderId="10" xfId="1" applyBorder="1" applyAlignment="1">
      <alignment vertical="center"/>
    </xf>
    <xf numFmtId="0" fontId="7" fillId="0" borderId="10" xfId="1" applyBorder="1" applyAlignment="1">
      <alignment horizontal="center" vertical="center"/>
    </xf>
    <xf numFmtId="44" fontId="7" fillId="0" borderId="10" xfId="2" applyBorder="1" applyAlignment="1">
      <alignment vertical="center"/>
    </xf>
    <xf numFmtId="44" fontId="10" fillId="8" borderId="10" xfId="2" applyFont="1" applyFill="1" applyBorder="1" applyAlignment="1">
      <alignment vertical="center"/>
    </xf>
    <xf numFmtId="14" fontId="11" fillId="0" borderId="10" xfId="1" applyNumberFormat="1" applyFont="1" applyBorder="1" applyAlignment="1">
      <alignment horizontal="center"/>
    </xf>
    <xf numFmtId="14" fontId="12" fillId="0" borderId="10" xfId="2" applyNumberFormat="1" applyFont="1" applyBorder="1" applyAlignment="1">
      <alignment horizontal="center"/>
    </xf>
    <xf numFmtId="44" fontId="7" fillId="0" borderId="10" xfId="1" applyNumberFormat="1" applyBorder="1"/>
    <xf numFmtId="14" fontId="12" fillId="0" borderId="10" xfId="1" applyNumberFormat="1" applyFont="1" applyBorder="1" applyAlignment="1">
      <alignment horizontal="center" vertical="center"/>
    </xf>
    <xf numFmtId="14" fontId="12" fillId="0" borderId="10" xfId="1" applyNumberFormat="1" applyFont="1" applyBorder="1" applyAlignment="1">
      <alignment horizontal="center"/>
    </xf>
    <xf numFmtId="44" fontId="7" fillId="0" borderId="10" xfId="2" applyBorder="1" applyAlignment="1">
      <alignment horizontal="center"/>
    </xf>
    <xf numFmtId="0" fontId="13" fillId="0" borderId="10" xfId="1" applyFont="1" applyBorder="1" applyAlignment="1">
      <alignment horizontal="center" vertical="center"/>
    </xf>
    <xf numFmtId="14" fontId="7" fillId="0" borderId="10" xfId="2" applyNumberFormat="1" applyBorder="1" applyAlignment="1">
      <alignment horizontal="center"/>
    </xf>
    <xf numFmtId="14" fontId="7" fillId="0" borderId="10" xfId="1" applyNumberFormat="1" applyBorder="1" applyAlignment="1">
      <alignment horizontal="center" vertical="center"/>
    </xf>
    <xf numFmtId="0" fontId="10" fillId="0" borderId="10" xfId="1" applyFont="1" applyBorder="1" applyAlignment="1">
      <alignment vertical="center"/>
    </xf>
    <xf numFmtId="44" fontId="10" fillId="0" borderId="10" xfId="2" applyFont="1" applyBorder="1" applyAlignment="1">
      <alignment vertical="center"/>
    </xf>
    <xf numFmtId="0" fontId="10" fillId="0" borderId="0" xfId="1" applyFont="1" applyAlignment="1">
      <alignment vertical="center"/>
    </xf>
    <xf numFmtId="44" fontId="14" fillId="0" borderId="0" xfId="1" applyNumberFormat="1" applyFont="1" applyAlignment="1">
      <alignment vertical="center"/>
    </xf>
    <xf numFmtId="0" fontId="7" fillId="0" borderId="0" xfId="1" applyAlignment="1">
      <alignment horizontal="center" vertical="center"/>
    </xf>
    <xf numFmtId="0" fontId="15" fillId="8" borderId="10" xfId="1" applyFont="1" applyFill="1" applyBorder="1" applyAlignment="1">
      <alignment horizontal="center" vertical="center"/>
    </xf>
    <xf numFmtId="0" fontId="9" fillId="9" borderId="10" xfId="1" applyFont="1" applyFill="1" applyBorder="1" applyAlignment="1">
      <alignment horizontal="center" vertical="center"/>
    </xf>
    <xf numFmtId="0" fontId="9" fillId="10" borderId="10" xfId="1" applyFont="1" applyFill="1" applyBorder="1" applyAlignment="1">
      <alignment horizontal="center" vertical="center"/>
    </xf>
    <xf numFmtId="0" fontId="9" fillId="8" borderId="11" xfId="1" applyFont="1" applyFill="1" applyBorder="1" applyAlignment="1">
      <alignment horizontal="center" vertical="center"/>
    </xf>
    <xf numFmtId="17" fontId="9" fillId="8" borderId="10" xfId="1" applyNumberFormat="1" applyFont="1" applyFill="1" applyBorder="1" applyAlignment="1">
      <alignment horizontal="center" vertical="center"/>
    </xf>
    <xf numFmtId="17" fontId="16" fillId="8" borderId="10" xfId="1" applyNumberFormat="1" applyFont="1" applyFill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8" fillId="0" borderId="10" xfId="1" applyFont="1" applyBorder="1" applyAlignment="1">
      <alignment horizontal="center"/>
    </xf>
    <xf numFmtId="0" fontId="19" fillId="0" borderId="10" xfId="1" applyFont="1" applyBorder="1" applyAlignment="1">
      <alignment horizontal="center" vertical="center"/>
    </xf>
    <xf numFmtId="0" fontId="20" fillId="0" borderId="10" xfId="1" applyFont="1" applyBorder="1"/>
    <xf numFmtId="44" fontId="20" fillId="0" borderId="10" xfId="2" applyFont="1" applyBorder="1" applyAlignment="1">
      <alignment horizontal="right"/>
    </xf>
    <xf numFmtId="0" fontId="18" fillId="0" borderId="10" xfId="1" applyFont="1" applyBorder="1"/>
    <xf numFmtId="0" fontId="17" fillId="0" borderId="10" xfId="1" applyFont="1" applyBorder="1" applyAlignment="1">
      <alignment horizontal="center" vertical="center"/>
    </xf>
    <xf numFmtId="44" fontId="17" fillId="0" borderId="10" xfId="2" applyFont="1" applyBorder="1" applyAlignment="1">
      <alignment vertical="center"/>
    </xf>
    <xf numFmtId="44" fontId="16" fillId="8" borderId="10" xfId="2" applyFont="1" applyFill="1" applyBorder="1" applyAlignment="1">
      <alignment horizontal="center" vertical="center"/>
    </xf>
    <xf numFmtId="44" fontId="7" fillId="9" borderId="10" xfId="1" applyNumberFormat="1" applyFill="1" applyBorder="1"/>
    <xf numFmtId="44" fontId="16" fillId="8" borderId="10" xfId="2" applyFont="1" applyFill="1" applyBorder="1" applyAlignment="1">
      <alignment vertical="center"/>
    </xf>
    <xf numFmtId="44" fontId="7" fillId="10" borderId="10" xfId="1" applyNumberFormat="1" applyFill="1" applyBorder="1"/>
    <xf numFmtId="44" fontId="17" fillId="0" borderId="11" xfId="2" applyFont="1" applyBorder="1" applyAlignment="1">
      <alignment vertical="center"/>
    </xf>
    <xf numFmtId="0" fontId="21" fillId="0" borderId="0" xfId="1" applyFont="1" applyAlignment="1">
      <alignment vertical="center"/>
    </xf>
    <xf numFmtId="14" fontId="22" fillId="0" borderId="10" xfId="1" applyNumberFormat="1" applyFont="1" applyBorder="1" applyAlignment="1">
      <alignment horizontal="center" vertical="center"/>
    </xf>
    <xf numFmtId="0" fontId="17" fillId="0" borderId="10" xfId="1" applyFont="1" applyBorder="1" applyAlignment="1">
      <alignment vertical="center"/>
    </xf>
    <xf numFmtId="0" fontId="23" fillId="0" borderId="10" xfId="1" applyFont="1" applyBorder="1" applyAlignment="1">
      <alignment horizontal="center" vertical="center"/>
    </xf>
    <xf numFmtId="0" fontId="24" fillId="0" borderId="10" xfId="1" applyFont="1" applyBorder="1" applyAlignment="1">
      <alignment horizontal="center"/>
    </xf>
    <xf numFmtId="0" fontId="17" fillId="0" borderId="0" xfId="1" applyFont="1" applyAlignment="1">
      <alignment vertical="center"/>
    </xf>
    <xf numFmtId="14" fontId="17" fillId="0" borderId="10" xfId="1" applyNumberFormat="1" applyFont="1" applyBorder="1" applyAlignment="1">
      <alignment horizontal="center" vertical="center"/>
    </xf>
    <xf numFmtId="44" fontId="7" fillId="0" borderId="11" xfId="2" applyBorder="1"/>
    <xf numFmtId="0" fontId="19" fillId="0" borderId="0" xfId="1" applyFont="1" applyAlignment="1">
      <alignment vertical="center"/>
    </xf>
    <xf numFmtId="0" fontId="7" fillId="0" borderId="10" xfId="1" applyBorder="1"/>
    <xf numFmtId="44" fontId="19" fillId="0" borderId="10" xfId="2" applyFont="1" applyBorder="1" applyAlignment="1">
      <alignment vertical="center"/>
    </xf>
    <xf numFmtId="44" fontId="15" fillId="8" borderId="10" xfId="2" applyFont="1" applyFill="1" applyBorder="1" applyAlignment="1">
      <alignment horizontal="center" vertical="center"/>
    </xf>
    <xf numFmtId="4" fontId="7" fillId="0" borderId="10" xfId="1" applyNumberFormat="1" applyBorder="1"/>
    <xf numFmtId="0" fontId="25" fillId="0" borderId="10" xfId="1" applyFont="1" applyBorder="1" applyAlignment="1">
      <alignment vertical="center"/>
    </xf>
    <xf numFmtId="44" fontId="17" fillId="9" borderId="10" xfId="2" applyFont="1" applyFill="1" applyBorder="1" applyAlignment="1">
      <alignment vertical="center"/>
    </xf>
    <xf numFmtId="44" fontId="17" fillId="10" borderId="10" xfId="2" applyFont="1" applyFill="1" applyBorder="1" applyAlignment="1">
      <alignment vertical="center"/>
    </xf>
    <xf numFmtId="44" fontId="7" fillId="0" borderId="0" xfId="1" applyNumberFormat="1"/>
    <xf numFmtId="14" fontId="23" fillId="0" borderId="10" xfId="1" applyNumberFormat="1" applyFont="1" applyBorder="1" applyAlignment="1">
      <alignment horizontal="center" vertical="center"/>
    </xf>
    <xf numFmtId="44" fontId="25" fillId="0" borderId="10" xfId="2" applyFont="1" applyBorder="1" applyAlignment="1">
      <alignment vertical="center"/>
    </xf>
    <xf numFmtId="44" fontId="25" fillId="9" borderId="10" xfId="2" applyFont="1" applyFill="1" applyBorder="1" applyAlignment="1">
      <alignment vertical="center"/>
    </xf>
    <xf numFmtId="44" fontId="26" fillId="8" borderId="10" xfId="2" applyFont="1" applyFill="1" applyBorder="1" applyAlignment="1">
      <alignment vertical="center"/>
    </xf>
    <xf numFmtId="44" fontId="25" fillId="10" borderId="10" xfId="2" applyFont="1" applyFill="1" applyBorder="1" applyAlignment="1">
      <alignment vertical="center"/>
    </xf>
    <xf numFmtId="44" fontId="27" fillId="0" borderId="10" xfId="2" applyFont="1" applyBorder="1"/>
    <xf numFmtId="0" fontId="25" fillId="0" borderId="0" xfId="1" applyFont="1" applyAlignment="1">
      <alignment vertical="center"/>
    </xf>
    <xf numFmtId="0" fontId="17" fillId="0" borderId="12" xfId="1" applyFont="1" applyBorder="1" applyAlignment="1">
      <alignment horizontal="center" vertical="center"/>
    </xf>
    <xf numFmtId="44" fontId="7" fillId="0" borderId="12" xfId="2" applyBorder="1"/>
    <xf numFmtId="44" fontId="16" fillId="8" borderId="12" xfId="2" applyFont="1" applyFill="1" applyBorder="1" applyAlignment="1">
      <alignment horizontal="center" vertical="center"/>
    </xf>
    <xf numFmtId="44" fontId="16" fillId="8" borderId="12" xfId="2" applyFont="1" applyFill="1" applyBorder="1" applyAlignment="1">
      <alignment vertical="center"/>
    </xf>
    <xf numFmtId="0" fontId="21" fillId="0" borderId="10" xfId="1" applyFont="1" applyBorder="1" applyAlignment="1">
      <alignment vertical="center"/>
    </xf>
    <xf numFmtId="0" fontId="21" fillId="0" borderId="10" xfId="1" applyFont="1" applyBorder="1" applyAlignment="1">
      <alignment horizontal="center" vertical="center"/>
    </xf>
    <xf numFmtId="44" fontId="28" fillId="0" borderId="10" xfId="2" applyFont="1" applyBorder="1"/>
    <xf numFmtId="44" fontId="28" fillId="0" borderId="10" xfId="1" applyNumberFormat="1" applyFont="1" applyBorder="1"/>
    <xf numFmtId="44" fontId="29" fillId="8" borderId="10" xfId="2" applyFont="1" applyFill="1" applyBorder="1" applyAlignment="1">
      <alignment horizontal="center" vertical="center"/>
    </xf>
    <xf numFmtId="44" fontId="21" fillId="0" borderId="10" xfId="2" applyFont="1" applyBorder="1" applyAlignment="1">
      <alignment vertical="center"/>
    </xf>
    <xf numFmtId="44" fontId="29" fillId="8" borderId="10" xfId="2" applyFont="1" applyFill="1" applyBorder="1" applyAlignment="1">
      <alignment vertical="center"/>
    </xf>
    <xf numFmtId="44" fontId="21" fillId="10" borderId="10" xfId="2" applyFont="1" applyFill="1" applyBorder="1" applyAlignment="1">
      <alignment vertical="center"/>
    </xf>
    <xf numFmtId="0" fontId="28" fillId="0" borderId="10" xfId="1" applyFont="1" applyBorder="1"/>
    <xf numFmtId="0" fontId="7" fillId="0" borderId="10" xfId="1" applyBorder="1" applyAlignment="1">
      <alignment horizontal="center"/>
    </xf>
    <xf numFmtId="44" fontId="7" fillId="0" borderId="0" xfId="2"/>
    <xf numFmtId="44" fontId="17" fillId="0" borderId="0" xfId="1" applyNumberFormat="1" applyFont="1" applyAlignment="1">
      <alignment vertical="center"/>
    </xf>
    <xf numFmtId="44" fontId="16" fillId="8" borderId="0" xfId="1" applyNumberFormat="1" applyFont="1" applyFill="1" applyAlignment="1">
      <alignment horizontal="center" vertical="center"/>
    </xf>
    <xf numFmtId="44" fontId="17" fillId="9" borderId="0" xfId="1" applyNumberFormat="1" applyFont="1" applyFill="1" applyAlignment="1">
      <alignment vertical="center"/>
    </xf>
    <xf numFmtId="44" fontId="16" fillId="8" borderId="0" xfId="1" applyNumberFormat="1" applyFont="1" applyFill="1" applyAlignment="1">
      <alignment vertical="center"/>
    </xf>
    <xf numFmtId="44" fontId="17" fillId="10" borderId="0" xfId="1" applyNumberFormat="1" applyFont="1" applyFill="1" applyAlignment="1">
      <alignment vertical="center"/>
    </xf>
    <xf numFmtId="0" fontId="28" fillId="0" borderId="10" xfId="1" applyFont="1" applyBorder="1" applyAlignment="1">
      <alignment horizontal="center"/>
    </xf>
    <xf numFmtId="44" fontId="30" fillId="0" borderId="10" xfId="1" applyNumberFormat="1" applyFont="1" applyBorder="1"/>
    <xf numFmtId="0" fontId="16" fillId="0" borderId="10" xfId="1" applyFont="1" applyBorder="1" applyAlignment="1">
      <alignment vertical="center"/>
    </xf>
    <xf numFmtId="14" fontId="21" fillId="0" borderId="10" xfId="1" applyNumberFormat="1" applyFont="1" applyBorder="1" applyAlignment="1">
      <alignment horizontal="center" vertical="center"/>
    </xf>
    <xf numFmtId="0" fontId="30" fillId="0" borderId="10" xfId="1" applyFont="1" applyBorder="1" applyAlignment="1">
      <alignment horizontal="left"/>
    </xf>
    <xf numFmtId="44" fontId="21" fillId="0" borderId="0" xfId="1" applyNumberFormat="1" applyFont="1" applyAlignment="1">
      <alignment vertical="center"/>
    </xf>
    <xf numFmtId="0" fontId="16" fillId="0" borderId="0" xfId="1" applyFont="1" applyAlignment="1">
      <alignment vertical="center"/>
    </xf>
    <xf numFmtId="44" fontId="16" fillId="13" borderId="10" xfId="2" applyFont="1" applyFill="1" applyBorder="1" applyAlignment="1">
      <alignment horizontal="center" vertical="center"/>
    </xf>
    <xf numFmtId="0" fontId="9" fillId="13" borderId="10" xfId="1" applyFont="1" applyFill="1" applyBorder="1" applyAlignment="1">
      <alignment horizontal="center" vertical="center"/>
    </xf>
    <xf numFmtId="0" fontId="9" fillId="14" borderId="10" xfId="1" applyFont="1" applyFill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7" fillId="0" borderId="10" xfId="1" applyBorder="1" applyAlignment="1">
      <alignment horizontal="center" vertical="center" wrapText="1"/>
    </xf>
    <xf numFmtId="44" fontId="0" fillId="0" borderId="10" xfId="2" applyFont="1" applyBorder="1" applyAlignment="1">
      <alignment horizontal="center" vertical="center"/>
    </xf>
    <xf numFmtId="44" fontId="17" fillId="13" borderId="10" xfId="2" applyFont="1" applyFill="1" applyBorder="1"/>
    <xf numFmtId="44" fontId="7" fillId="13" borderId="10" xfId="2" applyFill="1" applyBorder="1"/>
    <xf numFmtId="44" fontId="17" fillId="13" borderId="10" xfId="2" applyFont="1" applyFill="1" applyBorder="1" applyAlignment="1">
      <alignment vertical="center"/>
    </xf>
    <xf numFmtId="44" fontId="17" fillId="14" borderId="10" xfId="2" applyFont="1" applyFill="1" applyBorder="1" applyAlignment="1">
      <alignment vertical="center"/>
    </xf>
    <xf numFmtId="1" fontId="7" fillId="0" borderId="10" xfId="1" applyNumberFormat="1" applyBorder="1" applyAlignment="1">
      <alignment horizontal="center"/>
    </xf>
    <xf numFmtId="14" fontId="7" fillId="0" borderId="10" xfId="1" applyNumberFormat="1" applyBorder="1" applyAlignment="1">
      <alignment horizontal="center" vertical="center" wrapText="1"/>
    </xf>
    <xf numFmtId="44" fontId="0" fillId="0" borderId="10" xfId="2" applyFont="1" applyBorder="1" applyAlignment="1">
      <alignment horizontal="center" vertical="center" wrapText="1"/>
    </xf>
    <xf numFmtId="44" fontId="7" fillId="15" borderId="10" xfId="1" applyNumberFormat="1" applyFill="1" applyBorder="1"/>
    <xf numFmtId="44" fontId="0" fillId="14" borderId="10" xfId="2" applyFont="1" applyFill="1" applyBorder="1"/>
    <xf numFmtId="44" fontId="7" fillId="14" borderId="10" xfId="1" applyNumberFormat="1" applyFill="1" applyBorder="1"/>
    <xf numFmtId="1" fontId="7" fillId="15" borderId="10" xfId="1" applyNumberFormat="1" applyFill="1" applyBorder="1" applyAlignment="1">
      <alignment horizontal="center"/>
    </xf>
    <xf numFmtId="44" fontId="19" fillId="14" borderId="10" xfId="2" applyFont="1" applyFill="1" applyBorder="1"/>
    <xf numFmtId="0" fontId="31" fillId="0" borderId="10" xfId="1" applyFont="1" applyBorder="1" applyAlignment="1">
      <alignment horizontal="center" vertical="center" wrapText="1"/>
    </xf>
    <xf numFmtId="0" fontId="7" fillId="15" borderId="10" xfId="1" applyFill="1" applyBorder="1" applyAlignment="1">
      <alignment horizontal="center" vertical="center" wrapText="1"/>
    </xf>
    <xf numFmtId="14" fontId="7" fillId="15" borderId="10" xfId="1" applyNumberFormat="1" applyFill="1" applyBorder="1" applyAlignment="1">
      <alignment horizontal="center" vertical="center" wrapText="1"/>
    </xf>
    <xf numFmtId="44" fontId="0" fillId="15" borderId="10" xfId="2" applyFont="1" applyFill="1" applyBorder="1" applyAlignment="1">
      <alignment horizontal="center" vertical="center" wrapText="1"/>
    </xf>
    <xf numFmtId="0" fontId="19" fillId="0" borderId="10" xfId="1" applyFont="1" applyBorder="1" applyAlignment="1">
      <alignment vertical="center"/>
    </xf>
    <xf numFmtId="4" fontId="7" fillId="0" borderId="10" xfId="1" applyNumberFormat="1" applyBorder="1" applyAlignment="1">
      <alignment horizontal="center" vertical="center"/>
    </xf>
    <xf numFmtId="14" fontId="7" fillId="15" borderId="10" xfId="1" applyNumberFormat="1" applyFill="1" applyBorder="1" applyAlignment="1">
      <alignment horizontal="center" vertical="center"/>
    </xf>
    <xf numFmtId="44" fontId="0" fillId="15" borderId="10" xfId="2" applyFont="1" applyFill="1" applyBorder="1" applyAlignment="1">
      <alignment horizontal="center" vertical="center"/>
    </xf>
    <xf numFmtId="44" fontId="7" fillId="0" borderId="10" xfId="2" applyBorder="1" applyAlignment="1">
      <alignment horizontal="center" vertical="center"/>
    </xf>
    <xf numFmtId="14" fontId="31" fillId="0" borderId="10" xfId="1" applyNumberFormat="1" applyFont="1" applyBorder="1" applyAlignment="1">
      <alignment horizontal="center" vertical="center"/>
    </xf>
    <xf numFmtId="44" fontId="31" fillId="0" borderId="10" xfId="2" applyFont="1" applyBorder="1" applyAlignment="1">
      <alignment horizontal="center" vertical="center"/>
    </xf>
    <xf numFmtId="44" fontId="7" fillId="14" borderId="10" xfId="2" applyFill="1" applyBorder="1"/>
    <xf numFmtId="0" fontId="7" fillId="15" borderId="10" xfId="1" applyFill="1" applyBorder="1" applyAlignment="1">
      <alignment horizontal="center" vertical="center"/>
    </xf>
    <xf numFmtId="1" fontId="7" fillId="15" borderId="0" xfId="1" applyNumberFormat="1" applyFill="1" applyAlignment="1">
      <alignment horizontal="center"/>
    </xf>
    <xf numFmtId="0" fontId="17" fillId="15" borderId="0" xfId="1" applyFont="1" applyFill="1" applyAlignment="1">
      <alignment vertical="center"/>
    </xf>
    <xf numFmtId="44" fontId="7" fillId="15" borderId="10" xfId="2" applyFill="1" applyBorder="1" applyAlignment="1">
      <alignment horizontal="center" vertical="center"/>
    </xf>
    <xf numFmtId="0" fontId="17" fillId="0" borderId="14" xfId="1" applyFont="1" applyBorder="1" applyAlignment="1">
      <alignment vertical="center"/>
    </xf>
    <xf numFmtId="0" fontId="19" fillId="0" borderId="14" xfId="1" applyFont="1" applyBorder="1" applyAlignment="1">
      <alignment vertical="center"/>
    </xf>
    <xf numFmtId="0" fontId="18" fillId="15" borderId="14" xfId="1" applyFont="1" applyFill="1" applyBorder="1" applyAlignment="1">
      <alignment horizontal="left" vertical="center" wrapText="1"/>
    </xf>
    <xf numFmtId="0" fontId="17" fillId="14" borderId="10" xfId="1" applyFont="1" applyFill="1" applyBorder="1" applyAlignment="1">
      <alignment vertical="center"/>
    </xf>
    <xf numFmtId="0" fontId="7" fillId="0" borderId="14" xfId="1" applyBorder="1"/>
    <xf numFmtId="0" fontId="7" fillId="0" borderId="14" xfId="1" applyBorder="1" applyAlignment="1">
      <alignment horizontal="left" vertical="center" wrapText="1"/>
    </xf>
    <xf numFmtId="0" fontId="7" fillId="15" borderId="14" xfId="1" applyFill="1" applyBorder="1" applyAlignment="1">
      <alignment horizontal="left" vertical="center" wrapText="1"/>
    </xf>
    <xf numFmtId="0" fontId="17" fillId="15" borderId="10" xfId="1" applyFont="1" applyFill="1" applyBorder="1" applyAlignment="1">
      <alignment horizontal="center" vertical="center"/>
    </xf>
    <xf numFmtId="0" fontId="17" fillId="15" borderId="10" xfId="1" applyFont="1" applyFill="1" applyBorder="1" applyAlignment="1">
      <alignment vertical="center"/>
    </xf>
    <xf numFmtId="0" fontId="31" fillId="0" borderId="10" xfId="1" applyFont="1" applyBorder="1" applyAlignment="1">
      <alignment horizontal="center" vertical="center"/>
    </xf>
    <xf numFmtId="0" fontId="31" fillId="0" borderId="0" xfId="1" applyFont="1" applyAlignment="1">
      <alignment horizontal="center" vertical="center" wrapText="1"/>
    </xf>
    <xf numFmtId="14" fontId="31" fillId="0" borderId="10" xfId="1" applyNumberFormat="1" applyFont="1" applyBorder="1" applyAlignment="1">
      <alignment horizontal="center" vertical="center" wrapText="1"/>
    </xf>
    <xf numFmtId="44" fontId="31" fillId="0" borderId="10" xfId="2" applyFont="1" applyBorder="1" applyAlignment="1">
      <alignment horizontal="center" vertical="center" wrapText="1"/>
    </xf>
    <xf numFmtId="0" fontId="31" fillId="0" borderId="0" xfId="1" applyFont="1" applyAlignment="1">
      <alignment horizontal="left" vertical="center" wrapText="1"/>
    </xf>
    <xf numFmtId="0" fontId="32" fillId="0" borderId="10" xfId="1" applyFont="1" applyBorder="1" applyAlignment="1">
      <alignment horizontal="center" vertical="center"/>
    </xf>
    <xf numFmtId="0" fontId="31" fillId="0" borderId="14" xfId="1" applyFont="1" applyBorder="1" applyAlignment="1">
      <alignment horizontal="left" vertical="center" wrapText="1"/>
    </xf>
    <xf numFmtId="0" fontId="31" fillId="0" borderId="14" xfId="1" applyFont="1" applyBorder="1" applyAlignment="1">
      <alignment horizontal="left" vertical="center"/>
    </xf>
    <xf numFmtId="0" fontId="31" fillId="15" borderId="10" xfId="1" applyFont="1" applyFill="1" applyBorder="1" applyAlignment="1">
      <alignment horizontal="center" vertical="center"/>
    </xf>
    <xf numFmtId="0" fontId="5" fillId="15" borderId="10" xfId="1" applyFont="1" applyFill="1" applyBorder="1" applyAlignment="1">
      <alignment horizontal="center" vertical="center" wrapText="1"/>
    </xf>
    <xf numFmtId="0" fontId="1" fillId="15" borderId="14" xfId="1" applyFont="1" applyFill="1" applyBorder="1" applyAlignment="1">
      <alignment horizontal="left" vertical="center"/>
    </xf>
    <xf numFmtId="0" fontId="31" fillId="15" borderId="14" xfId="1" applyFont="1" applyFill="1" applyBorder="1" applyAlignment="1">
      <alignment horizontal="left" vertical="center"/>
    </xf>
    <xf numFmtId="44" fontId="17" fillId="13" borderId="0" xfId="1" applyNumberFormat="1" applyFont="1" applyFill="1" applyAlignment="1">
      <alignment vertical="center"/>
    </xf>
    <xf numFmtId="44" fontId="17" fillId="15" borderId="0" xfId="1" applyNumberFormat="1" applyFont="1" applyFill="1" applyAlignment="1">
      <alignment vertical="center"/>
    </xf>
    <xf numFmtId="44" fontId="17" fillId="14" borderId="0" xfId="1" applyNumberFormat="1" applyFont="1" applyFill="1" applyAlignment="1">
      <alignment vertical="center"/>
    </xf>
    <xf numFmtId="44" fontId="17" fillId="0" borderId="0" xfId="2" applyFont="1"/>
    <xf numFmtId="44" fontId="30" fillId="15" borderId="0" xfId="1" applyNumberFormat="1" applyFont="1" applyFill="1"/>
    <xf numFmtId="165" fontId="33" fillId="16" borderId="0" xfId="2" applyNumberFormat="1" applyFont="1" applyFill="1" applyAlignment="1">
      <alignment horizontal="center" vertical="center"/>
    </xf>
    <xf numFmtId="165" fontId="34" fillId="16" borderId="0" xfId="2" applyNumberFormat="1" applyFont="1" applyFill="1" applyAlignment="1">
      <alignment horizontal="center" vertical="center"/>
    </xf>
    <xf numFmtId="165" fontId="35" fillId="0" borderId="0" xfId="1" applyNumberFormat="1" applyFont="1" applyAlignment="1">
      <alignment horizontal="center" vertical="center"/>
    </xf>
    <xf numFmtId="166" fontId="34" fillId="0" borderId="0" xfId="2" applyNumberFormat="1" applyFont="1" applyAlignment="1">
      <alignment horizontal="left" vertical="center"/>
    </xf>
    <xf numFmtId="165" fontId="35" fillId="17" borderId="0" xfId="1" applyNumberFormat="1" applyFont="1" applyFill="1" applyAlignment="1">
      <alignment horizontal="center" vertical="center"/>
    </xf>
    <xf numFmtId="167" fontId="17" fillId="0" borderId="0" xfId="1" applyNumberFormat="1" applyFont="1" applyAlignment="1">
      <alignment horizontal="center" vertical="center"/>
    </xf>
    <xf numFmtId="167" fontId="16" fillId="0" borderId="0" xfId="1" applyNumberFormat="1" applyFont="1" applyAlignment="1">
      <alignment horizontal="center" vertical="center"/>
    </xf>
    <xf numFmtId="167" fontId="16" fillId="0" borderId="0" xfId="1" applyNumberFormat="1" applyFont="1" applyAlignment="1">
      <alignment horizontal="left" vertical="center"/>
    </xf>
    <xf numFmtId="0" fontId="8" fillId="10" borderId="10" xfId="1" applyFont="1" applyFill="1" applyBorder="1" applyAlignment="1">
      <alignment horizontal="center" vertical="center"/>
    </xf>
    <xf numFmtId="14" fontId="13" fillId="0" borderId="10" xfId="1" applyNumberFormat="1" applyFont="1" applyBorder="1" applyAlignment="1">
      <alignment horizontal="center" vertical="center"/>
    </xf>
    <xf numFmtId="44" fontId="7" fillId="10" borderId="10" xfId="2" applyFill="1" applyBorder="1" applyAlignment="1">
      <alignment vertical="center"/>
    </xf>
    <xf numFmtId="14" fontId="13" fillId="0" borderId="15" xfId="1" applyNumberFormat="1" applyFont="1" applyBorder="1" applyAlignment="1">
      <alignment horizontal="center" vertical="center"/>
    </xf>
    <xf numFmtId="44" fontId="2" fillId="0" borderId="10" xfId="2" applyFont="1" applyBorder="1" applyAlignment="1">
      <alignment horizontal="right"/>
    </xf>
    <xf numFmtId="44" fontId="2" fillId="10" borderId="10" xfId="2" applyFont="1" applyFill="1" applyBorder="1" applyAlignment="1">
      <alignment horizontal="right"/>
    </xf>
    <xf numFmtId="0" fontId="28" fillId="0" borderId="10" xfId="1" applyFont="1" applyBorder="1" applyAlignment="1">
      <alignment horizontal="center" vertical="center"/>
    </xf>
    <xf numFmtId="14" fontId="5" fillId="0" borderId="10" xfId="1" applyNumberFormat="1" applyFont="1" applyBorder="1" applyAlignment="1">
      <alignment horizontal="center" vertical="center"/>
    </xf>
    <xf numFmtId="44" fontId="28" fillId="0" borderId="10" xfId="2" applyFont="1" applyBorder="1" applyAlignment="1">
      <alignment vertical="center"/>
    </xf>
    <xf numFmtId="0" fontId="28" fillId="0" borderId="10" xfId="1" applyFont="1" applyBorder="1" applyAlignment="1">
      <alignment vertical="center"/>
    </xf>
    <xf numFmtId="44" fontId="36" fillId="8" borderId="10" xfId="2" applyFont="1" applyFill="1" applyBorder="1" applyAlignment="1">
      <alignment vertical="center"/>
    </xf>
    <xf numFmtId="44" fontId="28" fillId="10" borderId="10" xfId="2" applyFont="1" applyFill="1" applyBorder="1" applyAlignment="1">
      <alignment vertical="center"/>
    </xf>
    <xf numFmtId="0" fontId="28" fillId="0" borderId="0" xfId="1" applyFont="1" applyAlignment="1">
      <alignment vertical="center"/>
    </xf>
    <xf numFmtId="44" fontId="30" fillId="10" borderId="10" xfId="2" applyFont="1" applyFill="1" applyBorder="1" applyAlignment="1">
      <alignment horizontal="right"/>
    </xf>
    <xf numFmtId="0" fontId="37" fillId="0" borderId="10" xfId="1" applyFont="1" applyBorder="1" applyAlignment="1">
      <alignment horizontal="center" vertical="center"/>
    </xf>
    <xf numFmtId="14" fontId="38" fillId="0" borderId="10" xfId="1" applyNumberFormat="1" applyFont="1" applyBorder="1" applyAlignment="1">
      <alignment horizontal="center" vertical="center"/>
    </xf>
    <xf numFmtId="44" fontId="37" fillId="0" borderId="10" xfId="2" applyFont="1" applyBorder="1" applyAlignment="1">
      <alignment vertical="center"/>
    </xf>
    <xf numFmtId="0" fontId="37" fillId="0" borderId="10" xfId="1" applyFont="1" applyBorder="1" applyAlignment="1">
      <alignment vertical="center"/>
    </xf>
    <xf numFmtId="44" fontId="37" fillId="0" borderId="10" xfId="1" applyNumberFormat="1" applyFont="1" applyBorder="1"/>
    <xf numFmtId="44" fontId="39" fillId="8" borderId="10" xfId="2" applyFont="1" applyFill="1" applyBorder="1" applyAlignment="1">
      <alignment vertical="center"/>
    </xf>
    <xf numFmtId="44" fontId="37" fillId="10" borderId="10" xfId="2" applyFont="1" applyFill="1" applyBorder="1" applyAlignment="1">
      <alignment vertical="center"/>
    </xf>
    <xf numFmtId="44" fontId="37" fillId="0" borderId="10" xfId="2" applyFont="1" applyBorder="1"/>
    <xf numFmtId="0" fontId="37" fillId="0" borderId="0" xfId="1" applyFont="1" applyAlignment="1">
      <alignment vertical="center"/>
    </xf>
    <xf numFmtId="14" fontId="1" fillId="0" borderId="10" xfId="1" applyNumberFormat="1" applyFont="1" applyBorder="1" applyAlignment="1">
      <alignment horizontal="center" vertical="center"/>
    </xf>
    <xf numFmtId="44" fontId="18" fillId="0" borderId="10" xfId="2" applyFont="1" applyBorder="1" applyAlignment="1">
      <alignment vertical="center"/>
    </xf>
    <xf numFmtId="44" fontId="7" fillId="0" borderId="0" xfId="1" applyNumberFormat="1" applyAlignment="1">
      <alignment vertical="center"/>
    </xf>
    <xf numFmtId="44" fontId="10" fillId="8" borderId="0" xfId="1" applyNumberFormat="1" applyFont="1" applyFill="1" applyAlignment="1">
      <alignment vertical="center"/>
    </xf>
    <xf numFmtId="44" fontId="10" fillId="10" borderId="0" xfId="1" applyNumberFormat="1" applyFont="1" applyFill="1" applyAlignment="1">
      <alignment vertical="center"/>
    </xf>
    <xf numFmtId="44" fontId="40" fillId="0" borderId="0" xfId="1" applyNumberFormat="1" applyFont="1" applyAlignment="1">
      <alignment vertical="center"/>
    </xf>
    <xf numFmtId="44" fontId="28" fillId="0" borderId="0" xfId="2" applyFont="1"/>
    <xf numFmtId="44" fontId="10" fillId="0" borderId="0" xfId="1" applyNumberFormat="1" applyFont="1" applyAlignment="1">
      <alignment vertical="center"/>
    </xf>
    <xf numFmtId="0" fontId="10" fillId="0" borderId="11" xfId="1" applyFont="1" applyBorder="1" applyAlignment="1">
      <alignment horizontal="center" vertical="center"/>
    </xf>
    <xf numFmtId="44" fontId="7" fillId="0" borderId="14" xfId="2" applyBorder="1" applyAlignment="1">
      <alignment vertical="center"/>
    </xf>
    <xf numFmtId="0" fontId="8" fillId="8" borderId="16" xfId="1" applyFont="1" applyFill="1" applyBorder="1" applyAlignment="1">
      <alignment horizontal="center" vertical="center"/>
    </xf>
    <xf numFmtId="0" fontId="8" fillId="8" borderId="12" xfId="1" applyFont="1" applyFill="1" applyBorder="1" applyAlignment="1">
      <alignment horizontal="center" vertical="center"/>
    </xf>
    <xf numFmtId="0" fontId="8" fillId="8" borderId="12" xfId="1" applyFont="1" applyFill="1" applyBorder="1" applyAlignment="1">
      <alignment horizontal="left" vertical="center"/>
    </xf>
    <xf numFmtId="0" fontId="9" fillId="8" borderId="12" xfId="1" applyFont="1" applyFill="1" applyBorder="1" applyAlignment="1">
      <alignment horizontal="center" vertical="center"/>
    </xf>
    <xf numFmtId="0" fontId="8" fillId="8" borderId="12" xfId="1" applyFont="1" applyFill="1" applyBorder="1" applyAlignment="1">
      <alignment horizontal="right" vertical="center"/>
    </xf>
    <xf numFmtId="0" fontId="8" fillId="8" borderId="17" xfId="1" applyFont="1" applyFill="1" applyBorder="1" applyAlignment="1">
      <alignment horizontal="right" vertical="center"/>
    </xf>
    <xf numFmtId="0" fontId="10" fillId="0" borderId="18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14" fontId="7" fillId="0" borderId="19" xfId="1" applyNumberFormat="1" applyBorder="1" applyAlignment="1">
      <alignment horizontal="center" vertical="center"/>
    </xf>
    <xf numFmtId="44" fontId="7" fillId="0" borderId="19" xfId="2" applyBorder="1"/>
    <xf numFmtId="0" fontId="7" fillId="0" borderId="19" xfId="1" applyBorder="1" applyAlignment="1">
      <alignment vertical="center"/>
    </xf>
    <xf numFmtId="0" fontId="7" fillId="0" borderId="19" xfId="1" applyBorder="1" applyAlignment="1">
      <alignment horizontal="center" vertical="center"/>
    </xf>
    <xf numFmtId="44" fontId="7" fillId="0" borderId="19" xfId="1" applyNumberFormat="1" applyBorder="1"/>
    <xf numFmtId="44" fontId="10" fillId="8" borderId="19" xfId="2" applyFont="1" applyFill="1" applyBorder="1" applyAlignment="1">
      <alignment vertical="center"/>
    </xf>
    <xf numFmtId="44" fontId="7" fillId="0" borderId="19" xfId="2" applyBorder="1" applyAlignment="1">
      <alignment vertical="center"/>
    </xf>
    <xf numFmtId="44" fontId="7" fillId="0" borderId="15" xfId="2" applyBorder="1" applyAlignment="1">
      <alignment vertical="center"/>
    </xf>
    <xf numFmtId="44" fontId="7" fillId="0" borderId="11" xfId="1" applyNumberFormat="1" applyBorder="1"/>
    <xf numFmtId="44" fontId="17" fillId="0" borderId="0" xfId="2" applyFont="1" applyAlignment="1">
      <alignment vertical="center"/>
    </xf>
    <xf numFmtId="0" fontId="18" fillId="0" borderId="0" xfId="1" applyFont="1" applyAlignment="1">
      <alignment horizontal="center"/>
    </xf>
    <xf numFmtId="0" fontId="7" fillId="0" borderId="0" xfId="1" applyAlignment="1">
      <alignment horizontal="center"/>
    </xf>
    <xf numFmtId="0" fontId="23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vertical="center"/>
    </xf>
    <xf numFmtId="0" fontId="18" fillId="0" borderId="0" xfId="1" applyFont="1"/>
    <xf numFmtId="0" fontId="24" fillId="0" borderId="0" xfId="1" applyFont="1"/>
    <xf numFmtId="44" fontId="7" fillId="0" borderId="12" xfId="1" applyNumberFormat="1" applyBorder="1"/>
    <xf numFmtId="44" fontId="7" fillId="9" borderId="12" xfId="1" applyNumberFormat="1" applyFill="1" applyBorder="1"/>
    <xf numFmtId="44" fontId="7" fillId="10" borderId="12" xfId="1" applyNumberFormat="1" applyFill="1" applyBorder="1"/>
    <xf numFmtId="44" fontId="21" fillId="0" borderId="11" xfId="2" applyFont="1" applyBorder="1" applyAlignment="1">
      <alignment vertical="center"/>
    </xf>
    <xf numFmtId="0" fontId="13" fillId="0" borderId="15" xfId="1" applyFont="1" applyBorder="1" applyAlignment="1">
      <alignment horizontal="center" vertical="center"/>
    </xf>
    <xf numFmtId="0" fontId="6" fillId="19" borderId="10" xfId="3" applyFont="1" applyFill="1" applyBorder="1" applyAlignment="1">
      <alignment horizontal="center" vertical="center"/>
    </xf>
    <xf numFmtId="44" fontId="6" fillId="19" borderId="10" xfId="3" applyNumberFormat="1" applyFont="1" applyFill="1" applyBorder="1" applyAlignment="1">
      <alignment horizontal="center" vertical="center"/>
    </xf>
    <xf numFmtId="44" fontId="6" fillId="20" borderId="10" xfId="3" applyNumberFormat="1" applyFont="1" applyFill="1" applyBorder="1" applyAlignment="1">
      <alignment horizontal="center" vertical="center" wrapText="1"/>
    </xf>
    <xf numFmtId="17" fontId="6" fillId="19" borderId="10" xfId="3" applyNumberFormat="1" applyFont="1" applyFill="1" applyBorder="1" applyAlignment="1">
      <alignment horizontal="center" vertical="center"/>
    </xf>
    <xf numFmtId="0" fontId="8" fillId="19" borderId="10" xfId="3" applyFont="1" applyFill="1" applyBorder="1" applyAlignment="1">
      <alignment horizontal="center" vertical="center"/>
    </xf>
    <xf numFmtId="17" fontId="6" fillId="19" borderId="10" xfId="3" applyNumberFormat="1" applyFont="1" applyFill="1" applyBorder="1" applyAlignment="1">
      <alignment horizontal="center" vertical="center" wrapText="1"/>
    </xf>
    <xf numFmtId="17" fontId="41" fillId="6" borderId="10" xfId="4" applyNumberFormat="1" applyFont="1" applyFill="1" applyBorder="1" applyAlignment="1">
      <alignment horizontal="center" vertical="center" wrapText="1"/>
    </xf>
    <xf numFmtId="44" fontId="41" fillId="19" borderId="10" xfId="4" applyFont="1" applyFill="1" applyBorder="1" applyAlignment="1">
      <alignment horizontal="center" vertical="center" wrapText="1"/>
    </xf>
    <xf numFmtId="0" fontId="1" fillId="0" borderId="0" xfId="3" applyAlignment="1">
      <alignment horizontal="center" vertical="center"/>
    </xf>
    <xf numFmtId="0" fontId="1" fillId="0" borderId="10" xfId="3" applyBorder="1"/>
    <xf numFmtId="0" fontId="1" fillId="0" borderId="10" xfId="3" applyBorder="1" applyAlignment="1">
      <alignment horizontal="center" vertical="center"/>
    </xf>
    <xf numFmtId="44" fontId="1" fillId="0" borderId="10" xfId="3" applyNumberFormat="1" applyBorder="1" applyAlignment="1">
      <alignment horizontal="center" vertical="center"/>
    </xf>
    <xf numFmtId="1" fontId="1" fillId="0" borderId="10" xfId="3" applyNumberFormat="1" applyBorder="1" applyAlignment="1">
      <alignment horizontal="center"/>
    </xf>
    <xf numFmtId="0" fontId="1" fillId="0" borderId="10" xfId="3" applyBorder="1" applyAlignment="1">
      <alignment horizontal="center"/>
    </xf>
    <xf numFmtId="44" fontId="0" fillId="0" borderId="10" xfId="4" applyFont="1" applyBorder="1"/>
    <xf numFmtId="44" fontId="0" fillId="20" borderId="10" xfId="4" applyFont="1" applyFill="1" applyBorder="1"/>
    <xf numFmtId="44" fontId="1" fillId="20" borderId="0" xfId="3" applyNumberFormat="1" applyFill="1"/>
    <xf numFmtId="44" fontId="1" fillId="20" borderId="10" xfId="3" applyNumberFormat="1" applyFill="1" applyBorder="1"/>
    <xf numFmtId="44" fontId="1" fillId="0" borderId="10" xfId="3" applyNumberFormat="1" applyBorder="1"/>
    <xf numFmtId="44" fontId="1" fillId="0" borderId="10" xfId="4" applyBorder="1" applyAlignment="1">
      <alignment vertical="center"/>
    </xf>
    <xf numFmtId="44" fontId="1" fillId="6" borderId="10" xfId="3" applyNumberFormat="1" applyFill="1" applyBorder="1"/>
    <xf numFmtId="0" fontId="1" fillId="0" borderId="0" xfId="3"/>
    <xf numFmtId="14" fontId="1" fillId="0" borderId="10" xfId="3" applyNumberFormat="1" applyBorder="1" applyAlignment="1">
      <alignment horizontal="center" vertical="center"/>
    </xf>
    <xf numFmtId="0" fontId="42" fillId="0" borderId="10" xfId="3" applyFont="1" applyBorder="1"/>
    <xf numFmtId="44" fontId="0" fillId="0" borderId="0" xfId="4" applyFont="1" applyBorder="1"/>
    <xf numFmtId="44" fontId="0" fillId="15" borderId="10" xfId="4" applyFont="1" applyFill="1" applyBorder="1"/>
    <xf numFmtId="0" fontId="31" fillId="0" borderId="10" xfId="3" applyFont="1" applyBorder="1"/>
    <xf numFmtId="0" fontId="1" fillId="0" borderId="0" xfId="3" applyAlignment="1">
      <alignment horizontal="center"/>
    </xf>
    <xf numFmtId="44" fontId="1" fillId="0" borderId="0" xfId="3" applyNumberFormat="1"/>
    <xf numFmtId="44" fontId="0" fillId="0" borderId="0" xfId="4" applyFont="1"/>
    <xf numFmtId="0" fontId="8" fillId="21" borderId="10" xfId="1" applyFont="1" applyFill="1" applyBorder="1" applyAlignment="1">
      <alignment horizontal="center" vertical="center"/>
    </xf>
    <xf numFmtId="14" fontId="43" fillId="15" borderId="10" xfId="1" applyNumberFormat="1" applyFont="1" applyFill="1" applyBorder="1" applyAlignment="1">
      <alignment horizontal="center" vertical="center"/>
    </xf>
    <xf numFmtId="44" fontId="43" fillId="15" borderId="10" xfId="2" applyFont="1" applyFill="1" applyBorder="1" applyAlignment="1">
      <alignment vertical="center"/>
    </xf>
    <xf numFmtId="44" fontId="23" fillId="0" borderId="10" xfId="1" applyNumberFormat="1" applyFont="1" applyBorder="1" applyAlignment="1">
      <alignment horizontal="center" vertical="top"/>
    </xf>
    <xf numFmtId="14" fontId="44" fillId="15" borderId="10" xfId="1" applyNumberFormat="1" applyFont="1" applyFill="1" applyBorder="1" applyAlignment="1">
      <alignment horizontal="center" vertical="center"/>
    </xf>
    <xf numFmtId="44" fontId="44" fillId="15" borderId="10" xfId="2" applyFont="1" applyFill="1" applyBorder="1" applyAlignment="1">
      <alignment vertical="center"/>
    </xf>
    <xf numFmtId="44" fontId="45" fillId="0" borderId="10" xfId="1" applyNumberFormat="1" applyFont="1" applyBorder="1"/>
    <xf numFmtId="14" fontId="46" fillId="15" borderId="10" xfId="1" applyNumberFormat="1" applyFont="1" applyFill="1" applyBorder="1" applyAlignment="1">
      <alignment horizontal="center" vertical="center"/>
    </xf>
    <xf numFmtId="0" fontId="7" fillId="15" borderId="10" xfId="1" applyFill="1" applyBorder="1" applyAlignment="1">
      <alignment vertical="center"/>
    </xf>
    <xf numFmtId="44" fontId="7" fillId="15" borderId="10" xfId="2" applyFill="1" applyBorder="1" applyAlignment="1">
      <alignment vertical="center"/>
    </xf>
    <xf numFmtId="14" fontId="43" fillId="13" borderId="10" xfId="1" applyNumberFormat="1" applyFont="1" applyFill="1" applyBorder="1" applyAlignment="1">
      <alignment horizontal="center" vertical="center"/>
    </xf>
    <xf numFmtId="0" fontId="43" fillId="0" borderId="10" xfId="1" applyFont="1" applyBorder="1" applyAlignment="1">
      <alignment horizontal="center" vertical="center"/>
    </xf>
    <xf numFmtId="44" fontId="43" fillId="0" borderId="10" xfId="2" applyFont="1" applyBorder="1" applyAlignment="1">
      <alignment vertical="center"/>
    </xf>
    <xf numFmtId="0" fontId="46" fillId="0" borderId="10" xfId="1" applyFont="1" applyBorder="1" applyAlignment="1">
      <alignment horizontal="center" vertical="center"/>
    </xf>
    <xf numFmtId="44" fontId="44" fillId="0" borderId="10" xfId="2" applyFont="1" applyBorder="1" applyAlignment="1">
      <alignment vertical="center"/>
    </xf>
    <xf numFmtId="0" fontId="41" fillId="8" borderId="10" xfId="1" applyFont="1" applyFill="1" applyBorder="1" applyAlignment="1">
      <alignment horizontal="center" vertical="center"/>
    </xf>
    <xf numFmtId="0" fontId="41" fillId="22" borderId="10" xfId="1" applyFont="1" applyFill="1" applyBorder="1" applyAlignment="1">
      <alignment horizontal="center" vertical="center" wrapText="1"/>
    </xf>
    <xf numFmtId="0" fontId="41" fillId="22" borderId="10" xfId="1" applyFont="1" applyFill="1" applyBorder="1" applyAlignment="1">
      <alignment horizontal="center" vertical="center"/>
    </xf>
    <xf numFmtId="0" fontId="41" fillId="10" borderId="10" xfId="1" applyFont="1" applyFill="1" applyBorder="1" applyAlignment="1">
      <alignment horizontal="center" vertical="center"/>
    </xf>
    <xf numFmtId="0" fontId="41" fillId="8" borderId="11" xfId="1" applyFont="1" applyFill="1" applyBorder="1" applyAlignment="1">
      <alignment horizontal="center" vertical="center"/>
    </xf>
    <xf numFmtId="0" fontId="41" fillId="8" borderId="18" xfId="1" applyFont="1" applyFill="1" applyBorder="1" applyAlignment="1">
      <alignment horizontal="center" vertical="center"/>
    </xf>
    <xf numFmtId="0" fontId="41" fillId="8" borderId="19" xfId="1" applyFont="1" applyFill="1" applyBorder="1" applyAlignment="1">
      <alignment horizontal="center" vertical="center"/>
    </xf>
    <xf numFmtId="17" fontId="41" fillId="8" borderId="19" xfId="1" applyNumberFormat="1" applyFont="1" applyFill="1" applyBorder="1" applyAlignment="1">
      <alignment horizontal="center" vertical="center"/>
    </xf>
    <xf numFmtId="44" fontId="41" fillId="23" borderId="0" xfId="2" applyFont="1" applyFill="1" applyAlignment="1">
      <alignment horizontal="center" vertical="center"/>
    </xf>
    <xf numFmtId="0" fontId="41" fillId="23" borderId="0" xfId="1" applyFont="1" applyFill="1" applyAlignment="1">
      <alignment horizontal="center" vertical="center"/>
    </xf>
    <xf numFmtId="0" fontId="47" fillId="0" borderId="0" xfId="1" applyFont="1" applyAlignment="1">
      <alignment horizontal="center" vertical="center"/>
    </xf>
    <xf numFmtId="44" fontId="7" fillId="22" borderId="10" xfId="2" applyFill="1" applyBorder="1" applyAlignment="1">
      <alignment vertical="center"/>
    </xf>
    <xf numFmtId="44" fontId="47" fillId="0" borderId="0" xfId="1" applyNumberFormat="1" applyFont="1" applyAlignment="1">
      <alignment vertical="center"/>
    </xf>
    <xf numFmtId="44" fontId="7" fillId="0" borderId="10" xfId="1" applyNumberFormat="1" applyBorder="1" applyAlignment="1">
      <alignment horizontal="left" vertical="top"/>
    </xf>
    <xf numFmtId="44" fontId="42" fillId="10" borderId="10" xfId="1" applyNumberFormat="1" applyFont="1" applyFill="1" applyBorder="1"/>
    <xf numFmtId="44" fontId="7" fillId="15" borderId="10" xfId="1" applyNumberFormat="1" applyFill="1" applyBorder="1" applyAlignment="1">
      <alignment horizontal="left" vertical="top"/>
    </xf>
    <xf numFmtId="44" fontId="42" fillId="0" borderId="10" xfId="1" applyNumberFormat="1" applyFont="1" applyBorder="1"/>
    <xf numFmtId="0" fontId="47" fillId="0" borderId="0" xfId="1" applyFont="1" applyAlignment="1">
      <alignment vertical="center"/>
    </xf>
    <xf numFmtId="0" fontId="7" fillId="10" borderId="10" xfId="1" applyFill="1" applyBorder="1" applyAlignment="1">
      <alignment vertical="center"/>
    </xf>
    <xf numFmtId="44" fontId="10" fillId="22" borderId="0" xfId="1" applyNumberFormat="1" applyFont="1" applyFill="1" applyAlignment="1">
      <alignment vertical="center"/>
    </xf>
    <xf numFmtId="44" fontId="7" fillId="23" borderId="0" xfId="1" applyNumberFormat="1" applyFill="1" applyAlignment="1">
      <alignment vertical="center"/>
    </xf>
    <xf numFmtId="14" fontId="48" fillId="0" borderId="10" xfId="1" applyNumberFormat="1" applyFont="1" applyBorder="1" applyAlignment="1">
      <alignment horizontal="center" vertical="center"/>
    </xf>
    <xf numFmtId="0" fontId="36" fillId="0" borderId="10" xfId="1" applyFont="1" applyBorder="1" applyAlignment="1">
      <alignment vertical="center"/>
    </xf>
    <xf numFmtId="14" fontId="48" fillId="0" borderId="10" xfId="1" applyNumberFormat="1" applyFont="1" applyBorder="1" applyAlignment="1">
      <alignment horizontal="center"/>
    </xf>
    <xf numFmtId="14" fontId="48" fillId="0" borderId="10" xfId="2" applyNumberFormat="1" applyFont="1" applyBorder="1" applyAlignment="1">
      <alignment horizontal="center"/>
    </xf>
    <xf numFmtId="44" fontId="36" fillId="0" borderId="10" xfId="1" applyNumberFormat="1" applyFont="1" applyBorder="1" applyAlignment="1">
      <alignment vertical="center"/>
    </xf>
    <xf numFmtId="0" fontId="28" fillId="0" borderId="0" xfId="1" applyFont="1" applyAlignment="1">
      <alignment horizontal="center" vertical="center"/>
    </xf>
    <xf numFmtId="0" fontId="7" fillId="0" borderId="0" xfId="1"/>
    <xf numFmtId="4" fontId="7" fillId="0" borderId="0" xfId="1" applyNumberFormat="1"/>
    <xf numFmtId="44" fontId="18" fillId="0" borderId="10" xfId="2" applyFont="1" applyBorder="1"/>
    <xf numFmtId="44" fontId="7" fillId="0" borderId="0" xfId="2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0" fillId="24" borderId="0" xfId="0" applyFill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3" fontId="0" fillId="0" borderId="26" xfId="0" applyNumberFormat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3" fontId="0" fillId="0" borderId="28" xfId="0" applyNumberFormat="1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3" fontId="0" fillId="0" borderId="31" xfId="0" applyNumberFormat="1" applyBorder="1" applyAlignment="1">
      <alignment horizontal="center" vertical="center"/>
    </xf>
    <xf numFmtId="9" fontId="50" fillId="0" borderId="33" xfId="5" applyFont="1" applyBorder="1" applyAlignment="1">
      <alignment horizontal="center" vertical="center"/>
    </xf>
    <xf numFmtId="9" fontId="50" fillId="0" borderId="34" xfId="5" applyFont="1" applyBorder="1" applyAlignment="1">
      <alignment horizontal="center" vertical="center"/>
    </xf>
    <xf numFmtId="9" fontId="50" fillId="0" borderId="35" xfId="5" applyFont="1" applyBorder="1" applyAlignment="1">
      <alignment horizontal="center" vertical="center"/>
    </xf>
    <xf numFmtId="0" fontId="0" fillId="14" borderId="0" xfId="0" applyFill="1"/>
    <xf numFmtId="0" fontId="41" fillId="4" borderId="32" xfId="0" applyFont="1" applyFill="1" applyBorder="1"/>
    <xf numFmtId="14" fontId="2" fillId="0" borderId="8" xfId="0" applyNumberFormat="1" applyFont="1" applyBorder="1" applyAlignment="1">
      <alignment horizontal="center" vertical="center"/>
    </xf>
    <xf numFmtId="14" fontId="0" fillId="0" borderId="0" xfId="0" applyNumberFormat="1"/>
    <xf numFmtId="17" fontId="4" fillId="4" borderId="5" xfId="0" applyNumberFormat="1" applyFont="1" applyFill="1" applyBorder="1" applyAlignment="1">
      <alignment horizontal="center" vertical="center" wrapText="1"/>
    </xf>
    <xf numFmtId="14" fontId="7" fillId="23" borderId="0" xfId="1" applyNumberFormat="1" applyFill="1"/>
    <xf numFmtId="14" fontId="7" fillId="0" borderId="0" xfId="1" applyNumberFormat="1"/>
    <xf numFmtId="168" fontId="7" fillId="23" borderId="0" xfId="2" applyNumberFormat="1" applyFill="1"/>
    <xf numFmtId="168" fontId="7" fillId="0" borderId="0" xfId="2" applyNumberFormat="1"/>
    <xf numFmtId="0" fontId="7" fillId="0" borderId="0" xfId="1" applyAlignment="1">
      <alignment horizontal="left"/>
    </xf>
    <xf numFmtId="0" fontId="7" fillId="0" borderId="0" xfId="1" applyAlignment="1">
      <alignment horizontal="left" indent="1"/>
    </xf>
    <xf numFmtId="0" fontId="7" fillId="0" borderId="0" xfId="1" applyAlignment="1">
      <alignment horizontal="left" indent="2"/>
    </xf>
    <xf numFmtId="0" fontId="7" fillId="0" borderId="0" xfId="1" applyAlignment="1">
      <alignment horizontal="left" indent="3"/>
    </xf>
    <xf numFmtId="14" fontId="7" fillId="0" borderId="0" xfId="1" applyNumberFormat="1" applyAlignment="1">
      <alignment horizontal="left" indent="4"/>
    </xf>
    <xf numFmtId="0" fontId="28" fillId="0" borderId="13" xfId="1" applyFont="1" applyBorder="1" applyAlignment="1">
      <alignment horizontal="center" vertical="center"/>
    </xf>
    <xf numFmtId="0" fontId="21" fillId="0" borderId="13" xfId="1" applyFont="1" applyBorder="1" applyAlignment="1">
      <alignment horizontal="center" vertical="center"/>
    </xf>
    <xf numFmtId="0" fontId="10" fillId="11" borderId="0" xfId="1" applyFont="1" applyFill="1" applyAlignment="1">
      <alignment horizontal="center" vertical="center"/>
    </xf>
    <xf numFmtId="0" fontId="10" fillId="12" borderId="0" xfId="1" applyFont="1" applyFill="1" applyAlignment="1">
      <alignment horizontal="center" vertical="center"/>
    </xf>
    <xf numFmtId="0" fontId="10" fillId="18" borderId="0" xfId="1" applyFont="1" applyFill="1" applyAlignment="1">
      <alignment horizontal="center" vertical="center"/>
    </xf>
    <xf numFmtId="0" fontId="10" fillId="10" borderId="0" xfId="1" applyFont="1" applyFill="1" applyAlignment="1">
      <alignment horizontal="center" vertical="center"/>
    </xf>
    <xf numFmtId="0" fontId="1" fillId="0" borderId="0" xfId="3" applyBorder="1"/>
    <xf numFmtId="0" fontId="1" fillId="0" borderId="0" xfId="3" applyBorder="1" applyAlignment="1">
      <alignment horizontal="center" vertical="center"/>
    </xf>
    <xf numFmtId="14" fontId="1" fillId="0" borderId="0" xfId="3" applyNumberFormat="1" applyBorder="1" applyAlignment="1">
      <alignment horizontal="center" vertical="center"/>
    </xf>
    <xf numFmtId="44" fontId="1" fillId="0" borderId="0" xfId="3" applyNumberFormat="1" applyBorder="1" applyAlignment="1">
      <alignment horizontal="center" vertical="center"/>
    </xf>
    <xf numFmtId="1" fontId="1" fillId="0" borderId="0" xfId="3" applyNumberFormat="1" applyBorder="1" applyAlignment="1">
      <alignment horizontal="center"/>
    </xf>
    <xf numFmtId="0" fontId="1" fillId="0" borderId="0" xfId="3" applyBorder="1" applyAlignment="1">
      <alignment horizontal="center"/>
    </xf>
    <xf numFmtId="44" fontId="0" fillId="20" borderId="0" xfId="4" applyFont="1" applyFill="1" applyBorder="1"/>
    <xf numFmtId="44" fontId="1" fillId="20" borderId="0" xfId="3" applyNumberFormat="1" applyFill="1" applyBorder="1"/>
    <xf numFmtId="44" fontId="1" fillId="0" borderId="0" xfId="3" applyNumberFormat="1" applyBorder="1"/>
    <xf numFmtId="44" fontId="1" fillId="0" borderId="0" xfId="4" applyBorder="1" applyAlignment="1">
      <alignment vertical="center"/>
    </xf>
    <xf numFmtId="44" fontId="1" fillId="6" borderId="0" xfId="3" applyNumberFormat="1" applyFill="1" applyBorder="1"/>
  </cellXfs>
  <cellStyles count="6">
    <cellStyle name="Moeda 2" xfId="2" xr:uid="{D4EC1CD8-1B08-42DB-A3F0-74DDD815AF5E}"/>
    <cellStyle name="Moeda 3" xfId="4" xr:uid="{96150D5D-30F8-416F-B1ED-845E630DC1A4}"/>
    <cellStyle name="Normal" xfId="0" builtinId="0"/>
    <cellStyle name="Normal 2" xfId="1" xr:uid="{C6152F08-70F1-4882-9F0C-E77F95534358}"/>
    <cellStyle name="Normal 3" xfId="3" xr:uid="{51700112-FEF5-4C0B-B28E-7AAE29525DE2}"/>
    <cellStyle name="Porcentagem" xfId="5" builtinId="5"/>
  </cellStyles>
  <dxfs count="331"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F0000"/>
        <name val="MS Sans Serif"/>
        <scheme val="none"/>
      </font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8" formatCode="_-&quot;R$&quot;\ * #,##0_-;\-&quot;R$&quot;\ * #,##0_-;_-&quot;R$&quot;\ * &quot;-&quot;??_-;_-@_-"/>
      <fill>
        <patternFill patternType="none">
          <fgColor indexed="64"/>
          <bgColor auto="1"/>
        </patternFill>
      </fill>
    </dxf>
    <dxf>
      <numFmt numFmtId="168" formatCode="_-&quot;R$&quot;\ * #,##0_-;\-&quot;R$&quot;\ * #,##0_-;_-&quot;R$&quot;\ * &quot;-&quot;??_-;_-@_-"/>
      <fill>
        <patternFill patternType="none">
          <fgColor indexed="64"/>
          <bgColor auto="1"/>
        </patternFill>
      </fill>
    </dxf>
    <dxf>
      <numFmt numFmtId="168" formatCode="_-&quot;R$&quot;\ * #,##0_-;\-&quot;R$&quot;\ * #,##0_-;_-&quot;R$&quot;\ * &quot;-&quot;??_-;_-@_-"/>
      <fill>
        <patternFill patternType="none">
          <fgColor indexed="64"/>
          <bgColor auto="1"/>
        </patternFill>
      </fill>
    </dxf>
    <dxf>
      <numFmt numFmtId="168" formatCode="_-&quot;R$&quot;\ * #,##0_-;\-&quot;R$&quot;\ * #,##0_-;_-&quot;R$&quot;\ * &quot;-&quot;??_-;_-@_-"/>
      <fill>
        <patternFill patternType="none">
          <fgColor indexed="64"/>
          <bgColor auto="1"/>
        </patternFill>
      </fill>
    </dxf>
    <dxf>
      <numFmt numFmtId="168" formatCode="_-&quot;R$&quot;\ * #,##0_-;\-&quot;R$&quot;\ * #,##0_-;_-&quot;R$&quot;\ * &quot;-&quot;??_-;_-@_-"/>
      <fill>
        <patternFill patternType="none">
          <fgColor indexed="64"/>
          <bgColor auto="1"/>
        </patternFill>
      </fill>
    </dxf>
    <dxf>
      <numFmt numFmtId="168" formatCode="_-&quot;R$&quot;\ * #,##0_-;\-&quot;R$&quot;\ * #,##0_-;_-&quot;R$&quot;\ * &quot;-&quot;??_-;_-@_-"/>
      <fill>
        <patternFill patternType="none">
          <fgColor indexed="64"/>
          <bgColor auto="1"/>
        </patternFill>
      </fill>
    </dxf>
    <dxf>
      <numFmt numFmtId="168" formatCode="_-&quot;R$&quot;\ * #,##0_-;\-&quot;R$&quot;\ * #,##0_-;_-&quot;R$&quot;\ * &quot;-&quot;??_-;_-@_-"/>
      <fill>
        <patternFill patternType="solid">
          <fgColor indexed="64"/>
          <bgColor theme="9" tint="0.79998168889431442"/>
        </patternFill>
      </fill>
    </dxf>
    <dxf>
      <numFmt numFmtId="168" formatCode="_-&quot;R$&quot;\ * #,##0_-;\-&quot;R$&quot;\ * #,##0_-;_-&quot;R$&quot;\ * &quot;-&quot;??_-;_-@_-"/>
      <fill>
        <patternFill patternType="solid">
          <fgColor indexed="64"/>
          <bgColor theme="9" tint="0.79998168889431442"/>
        </patternFill>
      </fill>
    </dxf>
    <dxf>
      <numFmt numFmtId="168" formatCode="_-&quot;R$&quot;\ * #,##0_-;\-&quot;R$&quot;\ * #,##0_-;_-&quot;R$&quot;\ * &quot;-&quot;??_-;_-@_-"/>
      <fill>
        <patternFill patternType="solid">
          <fgColor indexed="64"/>
          <bgColor theme="9" tint="0.79998168889431442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2" formatCode="mmm/yy"/>
      <fill>
        <patternFill patternType="solid">
          <fgColor indexed="64"/>
          <bgColor rgb="FFD3D3D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2" formatCode="mmm/yy"/>
      <fill>
        <patternFill patternType="solid">
          <fgColor indexed="64"/>
          <bgColor rgb="FFD3D3D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444500</xdr:colOff>
      <xdr:row>147</xdr:row>
      <xdr:rowOff>84673</xdr:rowOff>
    </xdr:from>
    <xdr:to>
      <xdr:col>14</xdr:col>
      <xdr:colOff>762000</xdr:colOff>
      <xdr:row>149</xdr:row>
      <xdr:rowOff>137589</xdr:rowOff>
    </xdr:to>
    <xdr:sp macro="" textlink="">
      <xdr:nvSpPr>
        <xdr:cNvPr id="2" name="Seta: para Cima 1">
          <a:extLst>
            <a:ext uri="{FF2B5EF4-FFF2-40B4-BE49-F238E27FC236}">
              <a16:creationId xmlns:a16="http://schemas.microsoft.com/office/drawing/2014/main" id="{FC8B511A-A02E-49EA-98A4-6BE22B17581A}"/>
            </a:ext>
          </a:extLst>
        </xdr:cNvPr>
        <xdr:cNvSpPr/>
      </xdr:nvSpPr>
      <xdr:spPr>
        <a:xfrm>
          <a:off x="16608425" y="23944798"/>
          <a:ext cx="317500" cy="376766"/>
        </a:xfrm>
        <a:prstGeom prst="up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583406</xdr:colOff>
      <xdr:row>241</xdr:row>
      <xdr:rowOff>119063</xdr:rowOff>
    </xdr:from>
    <xdr:to>
      <xdr:col>34</xdr:col>
      <xdr:colOff>1262062</xdr:colOff>
      <xdr:row>244</xdr:row>
      <xdr:rowOff>71437</xdr:rowOff>
    </xdr:to>
    <xdr:sp macro="" textlink="">
      <xdr:nvSpPr>
        <xdr:cNvPr id="2" name="Seta: para Cima 1">
          <a:extLst>
            <a:ext uri="{FF2B5EF4-FFF2-40B4-BE49-F238E27FC236}">
              <a16:creationId xmlns:a16="http://schemas.microsoft.com/office/drawing/2014/main" id="{D3FC19A2-27C2-42E7-93C3-5108FF01F7D6}"/>
            </a:ext>
          </a:extLst>
        </xdr:cNvPr>
        <xdr:cNvSpPr/>
      </xdr:nvSpPr>
      <xdr:spPr>
        <a:xfrm>
          <a:off x="43826906" y="48325088"/>
          <a:ext cx="678656" cy="552449"/>
        </a:xfrm>
        <a:prstGeom prst="up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pla\AppData\Local\Microsoft\Windows\INetCache\IE\F8TOCLWF\Distratos_2025-10-02_(1)%5b1%5d.xlsx" TargetMode="External"/><Relationship Id="rId1" Type="http://schemas.openxmlformats.org/officeDocument/2006/relationships/externalLinkPath" Target="file:///C:\Users\Ampla\AppData\Local\Microsoft\Windows\INetCache\IE\F8TOCLWF\Distratos_2025-10-02_(1)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.xlsx].xlsx]devoluções"/>
      <sheetName val=".xlsx].xlsx]distratos"/>
      <sheetName val=".xlsx].xlsx]receitas"/>
      <sheetName val=".xlsx].xlsx]Distratos_2025_10_2"/>
      <sheetName val=".xlsx].xlsx]Distratos_2025_10_3"/>
      <sheetName val=".xlsx].xlsx]Distratos_2025_10_4"/>
      <sheetName val=".xlsx].xlsx]Distratos_2025_10_5"/>
      <sheetName val=".xlsx].xlsx]Distratos_2025_10_6"/>
      <sheetName val=".xlsx].xlsx]Distratos_2025_10_7"/>
      <sheetName val=".xlsx].xlsx]Distratos_2025_10_8"/>
      <sheetName val=".xlsx].xlsx]Distratos_2025_10_9"/>
      <sheetName val=".xlsx].xlsx]Distratos_2025_1_10"/>
      <sheetName val=".xlsx].xlsx]Distratos_2025_1_11"/>
      <sheetName val=".xlsx].xlsx]Distratos_2025_1_12"/>
      <sheetName val=".xlsx].xlsx]Distratos_2025_1_13"/>
      <sheetName val=".xlsx].xlsx]Distratos_2025_1_14"/>
      <sheetName val=".xlsx].xlsx]Distratos_2025_1_15"/>
      <sheetName val=".xlsx].xlsx]Distratos_2025_1_16"/>
      <sheetName val=".xlsx].xlsx]Distratos_2025_1_17"/>
      <sheetName val=".xlsx].xlsx]Distratos_2025_1_18"/>
      <sheetName val=".xlsx].xlsx]Distratos_2025_1_19"/>
      <sheetName val=".xlsx].xlsx]Distratos_2025_1_20"/>
      <sheetName val=".xlsx].xlsx]Distratos_2025_1_21"/>
      <sheetName val=".xlsx].xlsx]Distratos_2025_1_22"/>
      <sheetName val=".xlsx].xlsx]Distratos_2025_1_23"/>
      <sheetName val=".xlsx].xlsx]Distratos_2025_1_24"/>
      <sheetName val=".xlsx].xlsx]Distratos_2025_1_25"/>
      <sheetName val=".xlsx].xlsx]Distratos_2025_1_26"/>
      <sheetName val=".xlsx].xlsx]Distratos_2025_1_27"/>
      <sheetName val=".xlsx].xlsx]Distratos_2025_1_28"/>
      <sheetName val=".xlsx].xlsx]Distratos_2025_1_29"/>
      <sheetName val=".xlsx].xlsx]Distratos_2025_1_30"/>
      <sheetName val=".xlsx].xlsx]Distratos_2025_1_31"/>
      <sheetName val=".xlsx].xlsx]Distratos_2025_1_32"/>
      <sheetName val=".xlsx].xlsx]Distratos_2025_1_33"/>
      <sheetName val=".xlsx].xlsx]Distratos_2025_1_34"/>
      <sheetName val=".xlsx].xlsx]Distratos_2025_1_35"/>
      <sheetName val=".xlsx].xlsx]Distratos_2025_1_36"/>
      <sheetName val=".xlsx].xlsx]Distratos_2025_1_37"/>
      <sheetName val=".xlsx].xlsx]Distratos_2025_1_38"/>
      <sheetName val=".xlsx].xlsx]Distratos_2025_1_39"/>
      <sheetName val=".xlsx].xlsx]Distratos_2025_1_40"/>
      <sheetName val=".xlsx].xlsx]Distratos_2025_1_41"/>
      <sheetName val=".xlsx].xlsx]Distratos_2025_1_42"/>
      <sheetName val=".xlsx].xlsx]Distratos_2025_1_43"/>
      <sheetName val=".xlsx].xlsx]Distratos_2025_1_44"/>
      <sheetName val=".xlsx].xlsx]Distratos_2025_1_45"/>
      <sheetName val=".xlsx].xlsx]Distratos_2025_1_46"/>
      <sheetName val=".xlsx].xlsx]Distratos_2025_1_47"/>
      <sheetName val=".xlsx].xlsx]Distratos_2025_1_48"/>
      <sheetName val=".xlsx].xlsx]Distratos_2025_1_49"/>
      <sheetName val=".xlsx].xlsx]Distratos_2025_1_50"/>
      <sheetName val=".xlsx].xlsx]Distratos_2025_1_51"/>
      <sheetName val=".xlsx].xlsx]Distratos_2025_1_52"/>
      <sheetName val=".xlsx].xlsx]Distratos_2025_1_53"/>
      <sheetName val=".xlsx].xlsx]Distratos_2025_1_54"/>
      <sheetName val=".xlsx].xlsx]Distratos_2025_1_55"/>
      <sheetName val=".xlsx].xlsx]Distratos_2025_1_56"/>
      <sheetName val=".xlsx].xlsx]Distratos_2025_1_57"/>
      <sheetName val=".xlsx].xlsx]Distratos_2025_1_58"/>
      <sheetName val=".xlsx].xlsx]Distratos_2025_1_59"/>
      <sheetName val=".xlsx].xlsx]Distratos_2025_1_60"/>
      <sheetName val=".xlsx].xlsx]Distratos_2025_1_61"/>
      <sheetName val=".xlsx].xlsx]Distratos_2025_1_62"/>
      <sheetName val=".xlsx].xlsx]Distratos_2025_1_63"/>
      <sheetName val=".xlsx].xlsx]Distratos_2025_1_64"/>
      <sheetName val=".xlsx].xlsx]Distratos_2025_1_65"/>
      <sheetName val=".xlsx].xlsx]Distratos_2025_1_66"/>
      <sheetName val=".xlsx].xlsx]Distratos_2025_1_67"/>
      <sheetName val=".xlsx].xlsx]Distratos_2025_1_68"/>
      <sheetName val=".xlsx].xlsx]Distratos_2025_1_69"/>
      <sheetName val=".xlsx].xlsx]Distratos_2025_1_70"/>
      <sheetName val=".xlsx].xlsx]Distratos_2025_1_71"/>
      <sheetName val=".xlsx].xlsx]Distratos_2025_1_72"/>
      <sheetName val=".xlsx].xlsx]Distratos_2025_1_73"/>
      <sheetName val=".xlsx].xlsx]Distratos_2025_1_74"/>
      <sheetName val=".xlsx].xlsx]Distratos_2025_1_75"/>
      <sheetName val=".xlsx].xlsx]Distratos_2025_1_76"/>
      <sheetName val=".xlsx].xlsx]Distratos_2025_1_77"/>
      <sheetName val=".xlsx].xlsx]Distratos_2025_1_78"/>
      <sheetName val=".xlsx].xlsx]Distratos_2025_1_79"/>
      <sheetName val=".xlsx].xlsx]Distratos_2025_1_80"/>
      <sheetName val=".xlsx].xlsx]Distratos_2025_1_81"/>
      <sheetName val=".xlsx].xlsx]Distratos_2025_1_82"/>
      <sheetName val=".xlsx].xlsx]Distratos_2025_1_83"/>
      <sheetName val=".xlsx].xlsx]Distratos_2025_1_84"/>
      <sheetName val=".xlsx].xlsx]Distratos_2025_1_85"/>
      <sheetName val=".xlsx].xlsx]Distratos_2025_1_86"/>
      <sheetName val=".xlsx].xlsx]Distratos_2025_1_87"/>
      <sheetName val=".xlsx].xlsx]Distratos_2025_1_88"/>
      <sheetName val=".xlsx].xlsx]Distratos_2025_1_89"/>
      <sheetName val=".xlsx].xlsx]Distratos_2025_1_90"/>
      <sheetName val=".xlsx].xlsx]Distratos_2025_1_91"/>
      <sheetName val=".xlsx].xlsx]Distratos_2025_1_92"/>
      <sheetName val=".xlsx].xlsx]Distratos_2025_1_93"/>
      <sheetName val=".xlsx].xlsx]Distratos_2025_1_94"/>
      <sheetName val=".xlsx].xlsx]Distratos_2025_1_95"/>
      <sheetName val=".xlsx].xlsx]Distratos_2025_1_96"/>
      <sheetName val=".xlsx].xlsx]Distratos_2025_1_97"/>
      <sheetName val=".xlsx].xlsx]Distratos_2025_1_98"/>
      <sheetName val=".xlsx].xlsx]Distratos_2025_1_99"/>
      <sheetName val=".xlsx].xlsx]Distratos_2025__100"/>
      <sheetName val=".xlsx].xlsx]Distratos_2025__101"/>
      <sheetName val=".xlsx].xlsx]Distratos_2025__102"/>
      <sheetName val=".xlsx].xlsx]Distratos_2025__103"/>
      <sheetName val=".xlsx].xlsx]Distratos_2025__104"/>
      <sheetName val=".xlsx].xlsx]Distratos_2025__105"/>
      <sheetName val=".xlsx].xlsx]Distratos_2025__106"/>
      <sheetName val=".xlsx].xlsx]Distratos_2025__107"/>
      <sheetName val=".xlsx].xlsx]Distratos_2025__108"/>
      <sheetName val=".xlsx].xlsx]Distratos_2025__109"/>
      <sheetName val=".xlsx].xlsx]Distratos_2025__110"/>
      <sheetName val=".xlsx].xlsx]Distratos_2025__111"/>
      <sheetName val=".xlsx].xlsx]Distratos_2025__112"/>
      <sheetName val=".xlsx].xlsx]Distratos_2025__113"/>
      <sheetName val=".xlsx].xlsx]Distratos_2025__114"/>
      <sheetName val=".xlsx].xlsx]Distratos_2025__115"/>
      <sheetName val=".xlsx].xlsx]Distratos_2025__116"/>
      <sheetName val=".xlsx].xlsx]Distratos_2025__117"/>
      <sheetName val=".xlsx].xlsx]Distratos_2025__118"/>
      <sheetName val=".xlsx].xlsx]Distratos_2025__119"/>
      <sheetName val=".xlsx].xlsx]Distratos_2025__120"/>
      <sheetName val=".xlsx].xlsx]Distratos_2025__121"/>
      <sheetName val=".xlsx].xlsx]Distratos_2025__122"/>
      <sheetName val=".xlsx].xlsx]Distratos_2025__123"/>
      <sheetName val=".xlsx].xlsx]Distratos_2025__124"/>
      <sheetName val=".xlsx].xlsx]Distratos_2025__125"/>
      <sheetName val=".xlsx].xlsx]Distratos_2025__126"/>
      <sheetName val=".xlsx].xlsx]Distratos_2025__127"/>
      <sheetName val=".xlsx].xlsx]Distratos_2025__128"/>
      <sheetName val=".xlsx].xlsx]Distratos_2025__129"/>
      <sheetName val=".xlsx].xlsx]Distratos_2025__130"/>
      <sheetName val=".xlsx].xlsx]Distratos_2025__131"/>
      <sheetName val=".xlsx].xlsx]Distratos_2025__132"/>
      <sheetName val=".xlsx].xlsx]Distratos_2025__133"/>
      <sheetName val=".xlsx].xlsx]Distratos_2025__134"/>
      <sheetName val=".xlsx].xlsx]Distratos_2025__135"/>
      <sheetName val=".xlsx].xlsx]Distratos_2025__136"/>
      <sheetName val=".xlsx].xlsx]Distratos_2025__137"/>
      <sheetName val=".xlsx].xlsx]Distratos_2025__138"/>
      <sheetName val=".xlsx].xlsx]Distratos_2025__139"/>
      <sheetName val=".xlsx].xlsx]Distratos_2025__140"/>
      <sheetName val=".xlsx].xlsx]Distratos_2025__141"/>
      <sheetName val=".xlsx].xlsx]Distratos_2025__142"/>
      <sheetName val=".xlsx].xlsx]Distratos_2025__143"/>
      <sheetName val=".xlsx].xlsx]Distratos_2025__144"/>
      <sheetName val=".xlsx].xlsx]Distratos_2025__145"/>
      <sheetName val=".xlsx].xlsx]Distratos_2025__146"/>
      <sheetName val=".xlsx].xlsx]Distratos_2025__147"/>
      <sheetName val=".xlsx].xlsx]Distratos_2025__148"/>
      <sheetName val=".xlsx].xlsx]Distratos_2025__149"/>
      <sheetName val=".xlsx].xlsx]Distratos_2025__150"/>
      <sheetName val=".xlsx].xlsx]Distratos_2025__151"/>
      <sheetName val=".xlsx].xlsx]Distratos_2025__152"/>
      <sheetName val=".xlsx].xlsx]Distratos_2025__153"/>
      <sheetName val=".xlsx].xlsx]Distratos_2025__154"/>
      <sheetName val=".xlsx].xlsx]Distratos_2025__155"/>
      <sheetName val=".xlsx].xlsx]Distratos_2025__156"/>
      <sheetName val=".xlsx].xlsx]Distratos_2025__157"/>
      <sheetName val=".xlsx].xlsx]Distratos_2025__158"/>
      <sheetName val=".xlsx].xlsx]Distratos_2025__159"/>
      <sheetName val=".xlsx].xlsx]Distratos_2025__160"/>
      <sheetName val=".xlsx].xlsx]Distratos_2025__161"/>
      <sheetName val=".xlsx].xlsx]Distratos_2025__162"/>
      <sheetName val=".xlsx].xlsx]Distratos_2025__163"/>
      <sheetName val=".xlsx].xlsx]Distratos_2025__164"/>
      <sheetName val=".xlsx].xlsx]Distratos_2025__165"/>
      <sheetName val=".xlsx].xlsx]Distratos_2025__166"/>
      <sheetName val=".xlsx].xlsx]Distratos_2025__167"/>
      <sheetName val=".xlsx].xlsx]Distratos_2025__168"/>
      <sheetName val=".xlsx].xlsx]Distratos_2025__169"/>
      <sheetName val=".xlsx].xlsx]Distratos_2025__170"/>
      <sheetName val=".xlsx].xlsx]Distratos_2025__171"/>
      <sheetName val=".xlsx].xlsx]Distratos_2025__172"/>
      <sheetName val=".xlsx].xlsx]Distratos_2025__173"/>
      <sheetName val=".xlsx].xlsx]Distratos_2025__174"/>
      <sheetName val=".xlsx].xlsx]Distratos_2025__175"/>
      <sheetName val=".xlsx].xlsx]Distratos_2025__176"/>
      <sheetName val=".xlsx].xlsx]Distratos_2025__177"/>
      <sheetName val=".xlsx].xlsx]Distratos_2025__178"/>
      <sheetName val=".xlsx].xlsx]Distratos_2025__179"/>
      <sheetName val=".xlsx].xlsx]Distratos_2025__180"/>
      <sheetName val=".xlsx].xlsx]Distratos_2025__181"/>
      <sheetName val=".xlsx].xlsx]Distratos_2025__182"/>
      <sheetName val=".xlsx].xlsx]Distratos_2025__183"/>
      <sheetName val=".xlsx].xlsx]Distratos_2025__184"/>
      <sheetName val=".xlsx].xlsx]Distratos_2025__185"/>
      <sheetName val=".xlsx].xlsx]Distratos_2025__186"/>
      <sheetName val=".xlsx].xlsx]Distratos_2025__187"/>
      <sheetName val=".xlsx].xlsx]Distratos_2025__188"/>
      <sheetName val=".xlsx].xlsx]Distratos_2025__189"/>
      <sheetName val=".xlsx].xlsx]Distratos_2025__190"/>
      <sheetName val=".xlsx].xlsx]Distratos_2025__191"/>
      <sheetName val=".xlsx].xlsx]Distratos_2025__192"/>
      <sheetName val=".xlsx].xlsx]Distratos_2025__193"/>
      <sheetName val=".xlsx].xlsx]Distratos_2025__194"/>
      <sheetName val=".xlsx].xlsx]Distratos_2025__195"/>
      <sheetName val=".xlsx].xlsx]Distratos_2025__196"/>
      <sheetName val=".xlsx].xlsx]Distratos_2025__197"/>
      <sheetName val=".xlsx].xlsx]Distratos_2025__198"/>
      <sheetName val=".xlsx].xlsx]Distratos_2025__199"/>
      <sheetName val=".xlsx].xlsx]Distratos_2025__200"/>
      <sheetName val=".xlsx].xlsx]Distratos_2025__201"/>
      <sheetName val=".xlsx].xlsx]Distratos_2025__202"/>
      <sheetName val=".xlsx].xlsx]Distratos_2025__203"/>
      <sheetName val=".xlsx].xlsx]Distratos_2025__204"/>
      <sheetName val=".xlsx].xlsx]Distratos_2025__205"/>
      <sheetName val=".xlsx].xlsx]Distratos_2025__206"/>
      <sheetName val=".xlsx].xlsx]Distratos_2025__207"/>
      <sheetName val=".xlsx].xlsx]Distratos_2025__208"/>
      <sheetName val=".xlsx].xlsx]Distratos_2025__209"/>
      <sheetName val=".xlsx].xlsx]Distratos_2025__210"/>
      <sheetName val=".xlsx].xlsx]Distratos_2025__211"/>
      <sheetName val=".xlsx].xlsx]Distratos_2025__212"/>
      <sheetName val=".xlsx].xlsx]Distratos_2025__213"/>
      <sheetName val=".xlsx].xlsx]Distratos_2025__214"/>
      <sheetName val=".xlsx].xlsx]Distratos_2025__215"/>
      <sheetName val=".xlsx].xlsx]Distratos_2025__216"/>
      <sheetName val=".xlsx].xlsx]Distratos_2025__217"/>
      <sheetName val=".xlsx].xlsx]Distratos_2025__218"/>
      <sheetName val=".xlsx].xlsx]Distratos_2025__219"/>
      <sheetName val=".xlsx].xlsx]Distratos_2025__220"/>
      <sheetName val=".xlsx].xlsx]Distratos_2025__221"/>
      <sheetName val=".xlsx].xlsx]Distratos_2025__222"/>
      <sheetName val=".xlsx].xlsx]Distratos_2025__223"/>
      <sheetName val=".xlsx].xlsx]Distratos_2025__224"/>
      <sheetName val=".xlsx].xlsx]Distratos_2025__225"/>
      <sheetName val=".xlsx].xlsx]Distratos_2025__226"/>
      <sheetName val=".xlsx].xlsx]Distratos_2025__227"/>
      <sheetName val=".xlsx].xlsx]Distratos_2025__228"/>
      <sheetName val=".xlsx].xlsx]Distratos_2025__229"/>
      <sheetName val=".xlsx].xlsx]Distratos_2025__230"/>
      <sheetName val=".xlsx].xlsx]Distratos_2025__231"/>
      <sheetName val=".xlsx].xlsx]Distratos_2025__232"/>
      <sheetName val=".xlsx].xlsx]Distratos_2025__233"/>
      <sheetName val=".xlsx].xlsx]Distratos_2025__234"/>
      <sheetName val=".xlsx].xlsx]Distratos_2025__235"/>
      <sheetName val=".xlsx].xlsx]Distratos_2025__236"/>
      <sheetName val=".xlsx].xlsx]Distratos_2025__237"/>
      <sheetName val=".xlsx].xlsx]Distratos_2025__238"/>
      <sheetName val=".xlsx].xlsx]Distratos_2025__239"/>
      <sheetName val=".xlsx].xlsx]Distratos_2025__240"/>
      <sheetName val=".xlsx].xlsx]Distratos_2025__241"/>
      <sheetName val=".xlsx].xlsx]Distratos_2025__242"/>
      <sheetName val=".xlsx].xlsx]Distratos_2025__243"/>
      <sheetName val=".xlsx].xlsx]Distratos_2025__244"/>
      <sheetName val=".xlsx].xlsx]Distratos_2025__245"/>
      <sheetName val=".xlsx].xlsx]Distratos_2025__246"/>
      <sheetName val=".xlsx].xlsx]Distratos_2025__247"/>
      <sheetName val=".xlsx].xlsx]Distratos_2025__248"/>
      <sheetName val=".xlsx].xlsx]Distratos_2025__249"/>
      <sheetName val=".xlsx].xlsx]Distratos_2025__250"/>
      <sheetName val=".xlsx].xlsx]Distratos_2025__251"/>
      <sheetName val=".xlsx].xlsx]Distratos_2025__252"/>
      <sheetName val=".xlsx].xlsx]Distratos_2025__253"/>
      <sheetName val=".xlsx].xlsx]Distratos_2025__254"/>
      <sheetName val=".xlsx].xlsx]Distratos_2025__255"/>
      <sheetName val=".xlsx].xlsx]Distratos_2025__256"/>
      <sheetName val=".xlsx].xlsx]Distratos_2025__257"/>
      <sheetName val=".xlsx].xlsx]Distratos_2025__258"/>
      <sheetName val=".xlsx].xlsx]Distratos_2025__259"/>
      <sheetName val=".xlsx].xlsx]Distratos_2025__260"/>
      <sheetName val=".xlsx].xlsx]Distratos_2025__261"/>
      <sheetName val=".xlsx].xlsx]Distratos_2025__262"/>
      <sheetName val=".xlsx].xlsx]Distratos_2025__263"/>
      <sheetName val=".xlsx].xlsx]Distratos_2025__264"/>
      <sheetName val=".xlsx].xlsx]Distratos_2025__265"/>
      <sheetName val=".xlsx].xlsx]Distratos_2025__266"/>
      <sheetName val=".xlsx].xlsx]Distratos_2025__267"/>
      <sheetName val=".xlsx].xlsx]Distratos_2025__268"/>
      <sheetName val=".xlsx].xlsx]Distratos_2025__269"/>
      <sheetName val=".xlsx].xlsx]Distratos_2025__270"/>
      <sheetName val=".xlsx].xlsx]Distratos_2025__271"/>
      <sheetName val=".xlsx].xlsx]Distratos_2025__272"/>
      <sheetName val=".xlsx].xlsx]Distratos_2025__273"/>
      <sheetName val=".xlsx].xlsx]Distratos_2025__274"/>
      <sheetName val=".xlsx].xlsx]Distratos_2025__275"/>
      <sheetName val=".xlsx].xlsx]Distratos_2025__276"/>
      <sheetName val=".xlsx].xlsx]Distratos_2025__277"/>
      <sheetName val=".xlsx].xlsx]Distratos_2025__278"/>
      <sheetName val=".xlsx].xlsx]Distratos_2025__279"/>
      <sheetName val=".xlsx].xlsx]Distratos_2025__280"/>
      <sheetName val=".xlsx].xlsx]Distratos_2025__281"/>
      <sheetName val=".xlsx].xlsx]Distratos_2025__282"/>
      <sheetName val=".xlsx].xlsx]Distratos_2025__283"/>
      <sheetName val=".xlsx].xlsx]Distratos_2025__284"/>
      <sheetName val=".xlsx].xlsx]Distratos_2025__285"/>
      <sheetName val=".xlsx].xlsx]Distratos_2025__286"/>
      <sheetName val=".xlsx].xlsx]Distratos_2025__287"/>
      <sheetName val=".xlsx].xlsx]Distratos_2025__288"/>
      <sheetName val=".xlsx].xlsx]Distratos_2025__289"/>
      <sheetName val=".xlsx].xlsx]Distratos_2025__290"/>
      <sheetName val=".xlsx].xlsx]Distratos_2025__291"/>
      <sheetName val=".xlsx].xlsx]Distratos_2025__292"/>
      <sheetName val=".xlsx].xlsx]Distratos_2025__293"/>
      <sheetName val=".xlsx].xlsx]Distratos_2025__294"/>
      <sheetName val=".xlsx].xlsx]Distratos_2025__295"/>
      <sheetName val=".xlsx].xlsx]Distratos_2025__296"/>
      <sheetName val=".xlsx].xlsx]Distratos_2025__297"/>
      <sheetName val=".xlsx].xlsx]Distratos_2025__298"/>
      <sheetName val=".xlsx].xlsx]Distratos_2025__299"/>
      <sheetName val=".xlsx].xlsx]Distratos_2025__300"/>
      <sheetName val=".xlsx].xlsx]Distratos_2025__301"/>
      <sheetName val=".xlsx].xlsx]Distratos_2025__302"/>
      <sheetName val=".xlsx].xlsx]Distratos_2025__303"/>
      <sheetName val=".xlsx].xlsx]Distratos_2025__304"/>
      <sheetName val=".xlsx].xlsx]Distratos_2025__305"/>
      <sheetName val=".xlsx].xlsx]Distratos_2025__306"/>
      <sheetName val=".xlsx].xlsx]Distratos_2025__307"/>
      <sheetName val=".xlsx].xlsx]Distratos_2025__308"/>
      <sheetName val=".xlsx].xlsx]Distratos_2025__309"/>
      <sheetName val=".xlsx].xlsx]Distratos_2025__310"/>
      <sheetName val=".xlsx].xlsx]Distratos_2025__311"/>
      <sheetName val=".xlsx].xlsx]Distratos_2025__312"/>
      <sheetName val=".xlsx].xlsx]Distratos_2025__313"/>
      <sheetName val=".xlsx].xlsx]Distratos_2025__314"/>
      <sheetName val=".xlsx].xlsx]Distratos_2025__315"/>
      <sheetName val=".xlsx].xlsx]Distratos_2025__316"/>
      <sheetName val=".xlsx].xlsx]Distratos_2025__317"/>
      <sheetName val=".xlsx].xlsx]Distratos_2025__318"/>
      <sheetName val=".xlsx].xlsx]Distratos_2025__319"/>
      <sheetName val=".xlsx].xlsx]Distratos_2025__320"/>
      <sheetName val=".xlsx].xlsx]Distratos_2025__321"/>
      <sheetName val=".xlsx].xlsx]Distratos_2025__322"/>
      <sheetName val=".xlsx].xlsx]Distratos_2025__323"/>
      <sheetName val=".xlsx].xlsx]Distratos_2025__324"/>
      <sheetName val=".xlsx].xlsx]Distratos_2025__325"/>
      <sheetName val=".xlsx].xlsx]Distratos_2025__326"/>
      <sheetName val=".xlsx].xlsx]Distratos_2025__327"/>
      <sheetName val=".xlsx].xlsx]Distratos_2025__328"/>
      <sheetName val=".xlsx].xlsx]Distratos_2025__329"/>
      <sheetName val=".xlsx].xlsx]Distratos_2025__330"/>
      <sheetName val=".xlsx].xlsx]Distratos_2025__331"/>
      <sheetName val=".xlsx].xlsx]Distratos_2025__332"/>
      <sheetName val=".xlsx].xlsx]Distratos_2025__333"/>
      <sheetName val=".xlsx].xlsx]Distratos_2025__334"/>
      <sheetName val=".xlsx].xlsx]Distratos_2025__335"/>
      <sheetName val=".xlsx].xlsx]Distratos_2025__336"/>
      <sheetName val=".xlsx].xlsx]Distratos_2025__337"/>
      <sheetName val=".xlsx].xlsx]Distratos_2025__338"/>
      <sheetName val=".xlsx].xlsx]Distratos_2025__339"/>
      <sheetName val=".xlsx].xlsx]Distratos_2025__340"/>
      <sheetName val=".xlsx].xlsx]Distratos_2025__341"/>
      <sheetName val=".xlsx].xlsx]Distratos_2025__342"/>
      <sheetName val=".xlsx].xlsx]Distratos_2025__343"/>
      <sheetName val=".xlsx].xlsx]Distratos_2025__344"/>
      <sheetName val=".xlsx].xlsx]Distratos_2025__345"/>
      <sheetName val=".xlsx].xlsx]Distratos_2025__346"/>
      <sheetName val=".xlsx].xlsx]Distratos_2025__347"/>
      <sheetName val=".xlsx].xlsx]Distratos_2025__348"/>
      <sheetName val=".xlsx].xlsx]Distratos_2025__349"/>
      <sheetName val=".xlsx].xlsx]Distratos_2025__350"/>
      <sheetName val=".xlsx].xlsx]Distratos_2025__351"/>
      <sheetName val=".xlsx].xlsx]Distratos_2025__352"/>
      <sheetName val=".xlsx].xlsx]Distratos_2025__353"/>
      <sheetName val=".xlsx].xlsx]Distratos_2025__354"/>
      <sheetName val=".xlsx].xlsx]Distratos_2025__355"/>
      <sheetName val=".xlsx].xlsx]Distratos_2025__356"/>
      <sheetName val=".xlsx].xlsx]Distratos_2025__357"/>
      <sheetName val=".xlsx].xlsx]Distratos_2025__358"/>
      <sheetName val=".xlsx].xlsx]Distratos_2025__359"/>
      <sheetName val=".xlsx].xlsx]Distratos_2025__360"/>
      <sheetName val=".xlsx].xlsx]Distratos_2025__361"/>
      <sheetName val=".xlsx].xlsx]Distratos_2025__362"/>
      <sheetName val=".xlsx].xlsx]Distratos_2025__363"/>
      <sheetName val=".xlsx].xlsx]Distratos_2025__364"/>
      <sheetName val=".xlsx].xlsx]Distratos_2025__365"/>
      <sheetName val=".xlsx].xlsx]Distratos_2025__366"/>
      <sheetName val=".xlsx].xlsx]Distratos_2025__367"/>
      <sheetName val=".xlsx].xlsx]Distratos_2025__368"/>
      <sheetName val=".xlsx].xlsx]Distratos_2025__369"/>
      <sheetName val=".xlsx].xlsx]Distratos_2025__370"/>
      <sheetName val=".xlsx].xlsx]Distratos_2025__371"/>
      <sheetName val=".xlsx].xlsx]Distratos_2025__372"/>
      <sheetName val=".xlsx].xlsx]Distratos_2025__373"/>
      <sheetName val=".xlsx].xlsx]Distratos_2025__374"/>
      <sheetName val=".xlsx].xlsx]Distratos_2025__375"/>
      <sheetName val=".xlsx].xlsx]Distratos_2025__376"/>
      <sheetName val=".xlsx].xlsx]Distratos_2025__377"/>
      <sheetName val=".xlsx].xlsx]Distratos_2025__378"/>
      <sheetName val=".xlsx].xlsx]Distratos_2025__379"/>
      <sheetName val=".xlsx].xlsx]Distratos_2025__380"/>
      <sheetName val=".xlsx].xlsx]Distratos_2025__381"/>
      <sheetName val=".xlsx].xlsx]Distratos_2025__382"/>
      <sheetName val=".xlsx].xlsx]Distratos_2025__383"/>
      <sheetName val=".xlsx].xlsx]Distratos_2025__384"/>
      <sheetName val=".xlsx].xlsx]Distratos_2025__385"/>
      <sheetName val=".xlsx].xlsx]Distratos_2025__386"/>
      <sheetName val=".xlsx].xlsx]Distratos_2025__387"/>
      <sheetName val=".xlsx].xlsx]Distratos_2025__388"/>
      <sheetName val=".xlsx].xlsx]Distratos_2025__389"/>
      <sheetName val=".xlsx].xlsx]Distratos_2025__390"/>
      <sheetName val=".xlsx].xlsx]Distratos_2025__391"/>
      <sheetName val=".xlsx].xlsx]Distratos_2025__392"/>
      <sheetName val=".xlsx].xlsx]Distratos_2025__393"/>
      <sheetName val=".xlsx].xlsx]Distratos_2025__394"/>
      <sheetName val=".xlsx].xlsx]Distratos_2025__395"/>
      <sheetName val=".xlsx].xlsx]Distratos_2025__396"/>
      <sheetName val=".xlsx].xlsx]Distratos_2025__397"/>
      <sheetName val=".xlsx].xlsx]Distratos_2025__398"/>
      <sheetName val=".xlsx].xlsx]Distratos_2025__399"/>
      <sheetName val=".xlsx].xlsx]Distratos_2025__400"/>
      <sheetName val=".xlsx].xlsx]Distratos_2025__401"/>
      <sheetName val=".xlsx].xlsx]Distratos_2025__402"/>
      <sheetName val=".xlsx].xlsx]Distratos_2025__403"/>
      <sheetName val=".xlsx].xlsx]Distratos_2025__404"/>
      <sheetName val=".xlsx].xlsx]Distratos_2025__405"/>
      <sheetName val=".xlsx].xlsx]Distratos_2025__406"/>
      <sheetName val=".xlsx].xlsx]Distratos_2025__407"/>
      <sheetName val=".xlsx].xlsx]Distratos_2025__408"/>
      <sheetName val=".xlsx].xlsx]Distratos_2025__409"/>
      <sheetName val=".xlsx].xlsx]Distratos_2025__410"/>
      <sheetName val=".xlsx].xlsx]Distratos_2025__411"/>
      <sheetName val=".xlsx].xlsx]Distratos_2025__412"/>
      <sheetName val=".xlsx].xlsx]Distratos_2025__413"/>
      <sheetName val=".xlsx].xlsx]Distratos_2025__414"/>
      <sheetName val=".xlsx].xlsx]Distratos_2025__415"/>
      <sheetName val=".xlsx].xlsx]Distratos_2025__416"/>
      <sheetName val=".xlsx].xlsx]Distratos_2025__417"/>
      <sheetName val=".xlsx].xlsx]Distratos_2025__418"/>
      <sheetName val=".xlsx].xlsx]Distratos_2025__419"/>
      <sheetName val=".xlsx].xlsx]Distratos_2025__420"/>
      <sheetName val=".xlsx].xlsx]Distratos_2025__421"/>
      <sheetName val=".xlsx].xlsx]Distratos_2025__422"/>
      <sheetName val=".xlsx].xlsx]Distratos_2025__423"/>
      <sheetName val=".xlsx].xlsx]Distratos_2025__424"/>
      <sheetName val=".xlsx].xlsx]Distratos_2025__425"/>
      <sheetName val=".xlsx].xlsx]Distratos_2025__426"/>
      <sheetName val=".xlsx].xlsx]Distratos_2025__427"/>
      <sheetName val=".xlsx].xlsx]Distratos_2025__428"/>
      <sheetName val=".xlsx].xlsx]Distratos_2025__429"/>
      <sheetName val=".xlsx].xlsx]Distratos_2025__430"/>
      <sheetName val=".xlsx].xlsx]Distratos_2025__431"/>
      <sheetName val=".xlsx].xlsx]Distratos_2025__432"/>
      <sheetName val=".xlsx].xlsx]Distratos_2025__433"/>
      <sheetName val=".xlsx].xlsx]Distratos_2025__434"/>
      <sheetName val=".xlsx].xlsx]Distratos_2025__435"/>
      <sheetName val=".xlsx].xlsx]Distratos_2025__436"/>
      <sheetName val=".xlsx].xlsx]Distratos_2025__437"/>
      <sheetName val=".xlsx].xlsx]Distratos_2025__438"/>
      <sheetName val=".xlsx].xlsx]Distratos_2025__439"/>
      <sheetName val=".xlsx].xlsx]Distratos_2025__440"/>
      <sheetName val=".xlsx].xlsx]Distratos_2025__441"/>
      <sheetName val=".xlsx].xlsx]Distratos_2025__442"/>
      <sheetName val=".xlsx].xlsx]Distratos_2025__443"/>
      <sheetName val=".xlsx].xlsx]Distratos_2025__444"/>
      <sheetName val=".xlsx].xlsx]Distratos_2025__445"/>
      <sheetName val=".xlsx].xlsx]Distratos_2025__446"/>
      <sheetName val=".xlsx].xlsx]Distratos_2025__447"/>
      <sheetName val=".xlsx].xlsx]Distratos_2025__448"/>
      <sheetName val=".xlsx].xlsx]Distratos_2025__449"/>
      <sheetName val=".xlsx].xlsx]Distratos_2025__450"/>
      <sheetName val=".xlsx].xlsx]Distratos_2025__451"/>
      <sheetName val=".xlsx].xlsx]Distratos_2025__452"/>
      <sheetName val=".xlsx].xlsx]Distratos_2025__453"/>
      <sheetName val=".xlsx].xlsx]Distratos_2025__454"/>
      <sheetName val=".xlsx].xlsx]Distratos_2025__455"/>
      <sheetName val=".xlsx].xlsx]Distratos_2025__456"/>
      <sheetName val=".xlsx].xlsx]Distratos_2025__457"/>
      <sheetName val=".xlsx].xlsx]Distratos_2025__458"/>
      <sheetName val=".xlsx].xlsx]Distratos_2025__459"/>
      <sheetName val=".xlsx].xlsx]Distratos_2025__460"/>
      <sheetName val=".xlsx].xlsx]Distratos_2025__461"/>
      <sheetName val=".xlsx].xlsx]Distratos_2025__462"/>
      <sheetName val=".xlsx].xlsx]Distratos_2025__463"/>
      <sheetName val=".xlsx].xlsx]Distratos_2025__464"/>
      <sheetName val=".xlsx].xlsx]Distratos_2025__465"/>
      <sheetName val=".xlsx].xlsx]Distratos_2025__466"/>
      <sheetName val=".xlsx].xlsx]Distratos_2025__467"/>
      <sheetName val=".xlsx].xlsx]Distratos_2025__468"/>
      <sheetName val=".xlsx].xlsx]Distratos_2025__469"/>
      <sheetName val=".xlsx].xlsx]Distratos_2025__470"/>
      <sheetName val=".xlsx].xlsx]Distratos_2025__471"/>
      <sheetName val=".xlsx].xlsx]Distratos_2025__472"/>
      <sheetName val=".xlsx].xlsx]Distratos_2025__473"/>
      <sheetName val=".xlsx].xlsx]Distratos_2025__474"/>
      <sheetName val=".xlsx].xlsx]Distratos_2025__475"/>
      <sheetName val=".xlsx].xlsx]Distratos_2025__476"/>
      <sheetName val=".xlsx].xlsx]Distratos_2025__477"/>
      <sheetName val=".xlsx].xlsx]Distratos_2025__478"/>
      <sheetName val=".xlsx].xlsx]Distratos_2025__479"/>
      <sheetName val=".xlsx].xlsx]Distratos_2025__480"/>
      <sheetName val=".xlsx].xlsx]Distratos_2025__481"/>
      <sheetName val=".xlsx].xlsx]Distratos_2025__482"/>
      <sheetName val=".xlsx].xlsx]Distratos_2025__483"/>
      <sheetName val=".xlsx].xlsx]Distratos_2025__484"/>
      <sheetName val=".xlsx].xlsx]Distratos_2025__485"/>
      <sheetName val=".xlsx].xlsx]Distratos_2025__486"/>
      <sheetName val=".xlsx].xlsx]Distratos_2025__487"/>
      <sheetName val=".xlsx].xlsx]Distratos_2025__488"/>
      <sheetName val=".xlsx].xlsx]Distratos_2025__489"/>
      <sheetName val=".xlsx].xlsx]Distratos_2025__490"/>
      <sheetName val=".xlsx].xlsx]Distratos_2025__491"/>
      <sheetName val=".xlsx].xlsx]Distratos_2025__492"/>
      <sheetName val=".xlsx].xlsx]Distratos_2025__493"/>
      <sheetName val=".xlsx].xlsx]Distratos_2025__494"/>
      <sheetName val=".xlsx].xlsx]Distratos_2025__495"/>
      <sheetName val=".xlsx].xlsx]Distratos_2025__496"/>
      <sheetName val=".xlsx].xlsx]Distratos_2025__497"/>
      <sheetName val=".xlsx].xlsx]Distratos_2025__498"/>
      <sheetName val=".xlsx].xlsx]Distratos_2025__499"/>
      <sheetName val=".xlsx].xlsx]Distratos_2025__500"/>
      <sheetName val=".xlsx].xlsx]Distratos_2025__501"/>
      <sheetName val=".xlsx].xlsx]Distratos_2025__502"/>
      <sheetName val=".xlsx].xlsx]Distratos_2025__503"/>
      <sheetName val=".xlsx].xlsx]Distratos_2025__504"/>
      <sheetName val=".xlsx].xlsx]Distratos_2025__505"/>
      <sheetName val=".xlsx].xlsx]Distratos_2025__506"/>
      <sheetName val=".xlsx].xlsx]Distratos_2025__507"/>
      <sheetName val=".xlsx].xlsx]Distratos_2025__508"/>
      <sheetName val=".xlsx].xlsx]Distratos_2025__509"/>
      <sheetName val=".xlsx].xlsx]Distratos_2025__510"/>
      <sheetName val=".xlsx].xlsx]Distratos_2025__511"/>
      <sheetName val=".xlsx].xlsx]Distratos_2025__512"/>
      <sheetName val=".xlsx].xlsx]Distratos_2025__513"/>
      <sheetName val=".xlsx].xlsx]Distratos_2025__514"/>
      <sheetName val=".xlsx].xlsx]Distratos_2025__515"/>
      <sheetName val=".xlsx].xlsx]Distratos_2025__516"/>
      <sheetName val=".xlsx].xlsx]Distratos_2025__517"/>
      <sheetName val=".xlsx].xlsx]Distratos_2025__518"/>
      <sheetName val=".xlsx].xlsx]Distratos_2025__519"/>
      <sheetName val=".xlsx].xlsx]Distratos_2025__520"/>
      <sheetName val=".xlsx].xlsx]Distratos_2025__521"/>
      <sheetName val=".xlsx].xlsx]Distratos_2025__522"/>
      <sheetName val=".xlsx].xlsx]Distratos_2025__523"/>
      <sheetName val=".xlsx].xlsx]Distratos_2025__524"/>
      <sheetName val=".xlsx].xlsx]Distratos_2025__525"/>
      <sheetName val=".xlsx].xlsx]Distratos_2025__526"/>
      <sheetName val=".xlsx].xlsx]Distratos_2025__527"/>
      <sheetName val=".xlsx].xlsx]Distratos_2025__528"/>
      <sheetName val=".xlsx].xlsx]Distratos_2025__529"/>
      <sheetName val=".xlsx].xlsx]Distratos_2025__530"/>
      <sheetName val=".xlsx].xlsx]Distratos_2025__531"/>
      <sheetName val=".xlsx].xlsx]Distratos_2025__532"/>
      <sheetName val=".xlsx].xlsx]Distratos_2025__533"/>
      <sheetName val=".xlsx].xlsx]Distratos_2025__534"/>
      <sheetName val=".xlsx].xlsx]Distratos_2025__535"/>
      <sheetName val=".xlsx].xlsx]Distratos_2025__536"/>
      <sheetName val=".xlsx].xlsx]Distratos_2025__537"/>
      <sheetName val=".xlsx].xlsx]Distratos_2025__538"/>
      <sheetName val=".xlsx].xlsx]Distratos_2025__539"/>
      <sheetName val=".xlsx].xlsx]Distratos_2025__540"/>
      <sheetName val=".xlsx].xlsx]Distratos_2025__541"/>
      <sheetName val=".xlsx].xlsx]Distratos_2025__542"/>
      <sheetName val=".xlsx].xlsx]Distratos_2025__543"/>
      <sheetName val=".xlsx].xlsx]Distratos_2025__544"/>
      <sheetName val=".xlsx].xlsx]Distratos_2025__545"/>
      <sheetName val=".xlsx].xlsx]Distratos_2025__546"/>
      <sheetName val=".xlsx].xlsx]Distratos_2025__547"/>
      <sheetName val=".xlsx].xlsx]Distratos_2025__548"/>
      <sheetName val=".xlsx].xlsx]Distratos_2025__549"/>
      <sheetName val=".xlsx].xlsx]Distratos_2025__550"/>
      <sheetName val=".xlsx].xlsx]Distratos_2025__551"/>
      <sheetName val=".xlsx].xlsx]Distratos_2025__552"/>
      <sheetName val=".xlsx].xlsx]Distratos_2025__553"/>
      <sheetName val=".xlsx].xlsx]Distratos_2025__554"/>
      <sheetName val=".xlsx].xlsx]Distratos_2025__555"/>
      <sheetName val=".xlsx].xlsx]Distratos_2025__556"/>
      <sheetName val=".xlsx].xlsx]Distratos_2025__557"/>
      <sheetName val=".xlsx].xlsx]Distratos_2025__558"/>
      <sheetName val=".xlsx].xlsx]Distratos_2025__559"/>
      <sheetName val=".xlsx].xlsx]Distratos_2025__560"/>
      <sheetName val=".xlsx].xlsx]Distratos_2025__561"/>
      <sheetName val=".xlsx].xlsx]Distratos_2025__562"/>
      <sheetName val=".xlsx].xlsx]Distratos_2025__563"/>
      <sheetName val=".xlsx].xlsx]Distratos_2025__564"/>
      <sheetName val=".xlsx].xlsx]Distratos_2025__565"/>
      <sheetName val=".xlsx].xlsx]Distratos_2025__566"/>
      <sheetName val=".xlsx].xlsx]Distratos_2025__567"/>
      <sheetName val=".xlsx].xlsx]Distratos_2025__568"/>
      <sheetName val=".xlsx].xlsx]Distratos_2025__569"/>
      <sheetName val=".xlsx].xlsx]Distratos_2025__570"/>
      <sheetName val=".xlsx].xlsx]Distratos_2025__571"/>
      <sheetName val=".xlsx].xlsx]Distratos_2025__572"/>
      <sheetName val=".xlsx].xlsx]Distratos_2025__573"/>
      <sheetName val=".xlsx].xlsx]Distratos_2025__574"/>
      <sheetName val=".xlsx].xlsx]Distratos_2025__575"/>
      <sheetName val=".xlsx].xlsx]Distratos_2025__576"/>
      <sheetName val=".xlsx].xlsx]Distratos_2025__577"/>
      <sheetName val=".xlsx].xlsx]Distratos_2025__578"/>
      <sheetName val=".xlsx].xlsx]Distratos_2025__579"/>
      <sheetName val=".xlsx].xlsx]Distratos_2025__580"/>
      <sheetName val=".xlsx].xlsx]Distratos_2025__581"/>
      <sheetName val=".xlsx].xlsx]Distratos_2025__582"/>
      <sheetName val=".xlsx].xlsx]Distratos_2025__583"/>
      <sheetName val=".xlsx].xlsx]Distratos_2025__584"/>
      <sheetName val=".xlsx].xlsx]Distratos_2025__585"/>
      <sheetName val=".xlsx].xlsx]Distratos_2025__586"/>
      <sheetName val=".xlsx].xlsx]Distratos_2025__587"/>
      <sheetName val=".xlsx].xlsx]Distratos_2025__588"/>
      <sheetName val=".xlsx].xlsx]Distratos_2025__589"/>
      <sheetName val=".xlsx].xlsx]Distratos_2025__590"/>
      <sheetName val=".xlsx].xlsx]Distratos_2025__591"/>
      <sheetName val=".xlsx].xlsx]Distratos_2025__592"/>
      <sheetName val=".xlsx].xlsx]Distratos_2025__593"/>
      <sheetName val=".xlsx].xlsx]Distratos_2025__594"/>
      <sheetName val=".xlsx].xlsx]Distratos_2025__595"/>
      <sheetName val=".xlsx].xlsx]Distratos_2025__596"/>
      <sheetName val=".xlsx].xlsx]Distratos_2025__597"/>
      <sheetName val=".xlsx].xlsx]Distratos_2025__598"/>
      <sheetName val=".xlsx].xlsx]Distratos_2025__599"/>
      <sheetName val=".xlsx].xlsx]Distratos_2025__600"/>
      <sheetName val=".xlsx].xlsx]Distratos_2025__601"/>
      <sheetName val=".xlsx].xlsx]Distratos_2025__602"/>
      <sheetName val=".xlsx].xlsx]Distratos_2025__603"/>
      <sheetName val=".xlsx].xlsx]Distratos_2025__604"/>
      <sheetName val=".xlsx].xlsx]Distratos_2025__605"/>
      <sheetName val=".xlsx].xlsx]Distratos_2025__606"/>
      <sheetName val=".xlsx].xlsx]Distratos_2025__607"/>
      <sheetName val=".xlsx].xlsx]Distratos_2025__608"/>
      <sheetName val=".xlsx].xlsx]Distratos_2025__609"/>
      <sheetName val=".xlsx].xlsx]Distratos_2025__610"/>
      <sheetName val=".xlsx].xlsx]Distratos_2025__611"/>
      <sheetName val=".xlsx].xlsx]Distratos_2025__612"/>
      <sheetName val=".xlsx].xlsx]Distratos_2025__613"/>
      <sheetName val=".xlsx].xlsx]Distratos_2025__614"/>
      <sheetName val=".xlsx].xlsx]Distratos_2025__615"/>
      <sheetName val=".xlsx].xlsx]Distratos_2025__616"/>
      <sheetName val=".xlsx].xlsx]Distratos_2025__617"/>
      <sheetName val=".xlsx].xlsx]Distratos_2025__618"/>
      <sheetName val=".xlsx].xlsx]Distratos_2025__619"/>
      <sheetName val=".xlsx].xlsx]Distratos_2025__620"/>
      <sheetName val=".xlsx].xlsx]Distratos_2025__621"/>
      <sheetName val=".xlsx].xlsx]Distratos_2025__622"/>
      <sheetName val=".xlsx].xlsx]Distratos_2025__623"/>
      <sheetName val=".xlsx].xlsx]Distratos_2025__624"/>
      <sheetName val=".xlsx].xlsx]Distratos_2025__625"/>
      <sheetName val=".xlsx].xlsx]Distratos_2025__626"/>
      <sheetName val=".xlsx].xlsx]Distratos_2025__627"/>
      <sheetName val=".xlsx].xlsx]Distratos_2025__628"/>
      <sheetName val=".xlsx].xlsx]Distratos_2025__629"/>
      <sheetName val=".xlsx].xlsx]Distratos_2025__630"/>
      <sheetName val=".xlsx].xlsx]Distratos_2025__631"/>
      <sheetName val=".xlsx].xlsx]Distratos_2025__632"/>
      <sheetName val=".xlsx].xlsx]Distratos_2025__633"/>
      <sheetName val=".xlsx].xlsx]Distratos_2025__634"/>
      <sheetName val=".xlsx].xlsx]Distratos_2025__635"/>
      <sheetName val=".xlsx].xlsx]Distratos_2025__636"/>
      <sheetName val=".xlsx].xlsx]Distratos_2025__637"/>
      <sheetName val=".xlsx].xlsx]Distratos_2025__638"/>
      <sheetName val=".xlsx].xlsx]Distratos_2025__639"/>
      <sheetName val=".xlsx].xlsx]Distratos_2025__640"/>
      <sheetName val=".xlsx].xlsx]Distratos_2025__641"/>
      <sheetName val=".xlsx].xlsx]Distratos_2025__642"/>
      <sheetName val=".xlsx].xlsx]Distratos_2025__643"/>
      <sheetName val=".xlsx].xlsx]Distratos_2025__644"/>
      <sheetName val=".xlsx].xlsx]Distratos_2025__645"/>
      <sheetName val=".xlsx].xlsx]Distratos_2025__646"/>
      <sheetName val=".xlsx].xlsx]Distratos_2025__647"/>
      <sheetName val=".xlsx].xlsx]Distratos_2025__648"/>
      <sheetName val=".xlsx].xlsx]Distratos_2025__649"/>
      <sheetName val=".xlsx].xlsx]Distratos_2025__650"/>
      <sheetName val=".xlsx].xlsx]Distratos_2025__651"/>
      <sheetName val=".xlsx].xlsx]Distratos_2025__652"/>
      <sheetName val=".xlsx].xlsx]Distratos_2025__653"/>
      <sheetName val=".xlsx].xlsx]Distratos_2025__654"/>
      <sheetName val=".xlsx].xlsx]Distratos_2025__655"/>
      <sheetName val=".xlsx].xlsx]Distratos_2025__656"/>
      <sheetName val=".xlsx].xlsx]Distratos_2025__657"/>
      <sheetName val=".xlsx].xlsx]Distratos_2025__658"/>
      <sheetName val=".xlsx].xlsx]Distratos_2025__659"/>
      <sheetName val=".xlsx].xlsx]Distratos_2025__660"/>
      <sheetName val=".xlsx].xlsx]Distratos_2025__661"/>
      <sheetName val=".xlsx].xlsx]Distratos_2025__662"/>
      <sheetName val=".xlsx].xlsx]Distratos_2025__663"/>
      <sheetName val=".xlsx].xlsx]Distratos_2025__664"/>
      <sheetName val=".xlsx].xlsx]Distratos_2025__665"/>
      <sheetName val=".xlsx].xlsx]Distratos_2025__666"/>
      <sheetName val=".xlsx].xlsx]Distratos_2025__667"/>
      <sheetName val=".xlsx].xlsx]Distratos_2025__668"/>
      <sheetName val=".xlsx].xlsx]Distratos_2025__669"/>
      <sheetName val=".xlsx].xlsx]Distratos_2025__670"/>
      <sheetName val=".xlsx].xlsx]Distratos_2025__671"/>
      <sheetName val=".xlsx].xlsx]Distratos_2025__672"/>
      <sheetName val=".xlsx].xlsx]Distratos_2025__673"/>
      <sheetName val=".xlsx].xlsx]Distratos_2025__674"/>
      <sheetName val=".xlsx].xlsx]Distratos_2025__675"/>
      <sheetName val=".xlsx].xlsx]Distratos_2025__676"/>
      <sheetName val=".xlsx].xlsx]Distratos_2025__677"/>
      <sheetName val=".xlsx].xlsx]Distratos_2025__678"/>
      <sheetName val=".xlsx].xlsx]Distratos_2025__679"/>
      <sheetName val=".xlsx].xlsx]Distratos_2025__680"/>
      <sheetName val=".xlsx].xlsx]Distratos_2025__681"/>
      <sheetName val=".xlsx].xlsx]Distratos_2025__682"/>
      <sheetName val=".xlsx].xlsx]Distratos_2025__683"/>
      <sheetName val=".xlsx].xlsx]Distratos_2025__684"/>
      <sheetName val=".xlsx].xlsx]Distratos_2025__685"/>
      <sheetName val=".xlsx].xlsx]Distratos_2025__686"/>
      <sheetName val=".xlsx].xlsx]Distratos_2025__687"/>
      <sheetName val=".xlsx].xlsx]Distratos_2025__688"/>
      <sheetName val=".xlsx].xlsx]Distratos_2025__689"/>
      <sheetName val=".xlsx].xlsx]Distratos_2025__690"/>
      <sheetName val=".xlsx].xlsx]Distratos_2025__691"/>
      <sheetName val=".xlsx].xlsx]Distratos_2025__692"/>
      <sheetName val=".xlsx].xlsx]Distratos_2025__693"/>
      <sheetName val=".xlsx].xlsx]Distratos_2025__694"/>
      <sheetName val=".xlsx].xlsx]Distratos_2025__695"/>
      <sheetName val=".xlsx].xlsx]Distratos_2025__696"/>
      <sheetName val=".xlsx].xlsx]Distratos_2025__697"/>
      <sheetName val=".xlsx].xlsx]Distratos_2025__698"/>
      <sheetName val=".xlsx].xlsx]Distratos_2025__699"/>
      <sheetName val=".xlsx].xlsx]Distratos_2025__700"/>
      <sheetName val=".xlsx].xlsx]Distratos_2025__701"/>
      <sheetName val=".xlsx].xlsx]Distratos_2025__702"/>
      <sheetName val=".xlsx].xlsx]Distratos_2025__703"/>
      <sheetName val=".xlsx].xlsx]Distratos_2025__704"/>
      <sheetName val=".xlsx].xlsx]Distratos_2025__705"/>
      <sheetName val=".xlsx].xlsx]Distratos_2025__706"/>
      <sheetName val=".xlsx].xlsx]Distratos_2025__707"/>
      <sheetName val=".xlsx].xlsx]Distratos_2025__708"/>
      <sheetName val=".xlsx].xlsx]Distratos_2025__709"/>
      <sheetName val=".xlsx].xlsx]Distratos_2025__710"/>
      <sheetName val=".xlsx].xlsx]Distratos_2025__711"/>
      <sheetName val=".xlsx].xlsx]Distratos_2025__712"/>
      <sheetName val=".xlsx].xlsx]Distratos_2025__713"/>
      <sheetName val=".xlsx].xlsx]Distratos_2025__714"/>
      <sheetName val=".xlsx].xlsx]Distratos_2025__715"/>
      <sheetName val=".xlsx].xlsx]Distratos_2025__716"/>
      <sheetName val=".xlsx].xlsx]Distratos_2025__717"/>
      <sheetName val=".xlsx].xlsx]Distratos_2025__718"/>
      <sheetName val=".xlsx].xlsx]Distratos_2025__719"/>
      <sheetName val=".xlsx].xlsx]Distratos_2025__720"/>
      <sheetName val=".xlsx].xlsx]Distratos_2025__721"/>
      <sheetName val=".xlsx].xlsx]Distratos_2025__722"/>
      <sheetName val=".xlsx].xlsx]Distratos_2025__723"/>
      <sheetName val=".xlsx].xlsx]Distratos_2025__724"/>
      <sheetName val=".xlsx].xlsx]Distratos_2025__725"/>
      <sheetName val=".xlsx].xlsx]Distratos_2025__726"/>
      <sheetName val=".xlsx].xlsx]Distratos_2025__727"/>
      <sheetName val=".xlsx].xlsx]Distratos_2025__728"/>
      <sheetName val=".xlsx].xlsx]Distratos_2025__729"/>
      <sheetName val=".xlsx].xlsx]Distratos_2025__730"/>
      <sheetName val=".xlsx].xlsx]Distratos_2025__731"/>
      <sheetName val=".xlsx].xlsx]Distratos_2025__732"/>
      <sheetName val=".xlsx].xlsx]Distratos_2025__733"/>
      <sheetName val=".xlsx].xlsx]Distratos_2025__734"/>
      <sheetName val=".xlsx].xlsx]Distratos_2025__735"/>
      <sheetName val=".xlsx].xlsx]Distratos_2025__736"/>
      <sheetName val=".xlsx].xlsx]Distratos_2025__737"/>
      <sheetName val=".xlsx].xlsx]Distratos_2025__738"/>
      <sheetName val=".xlsx].xlsx]Distratos_2025__739"/>
      <sheetName val=".xlsx].xlsx]Distratos_2025__740"/>
      <sheetName val=".xlsx].xlsx]Distratos_2025__741"/>
      <sheetName val=".xlsx].xlsx]Distratos_2025__742"/>
      <sheetName val=".xlsx].xlsx]Distratos_2025__743"/>
      <sheetName val=".xlsx].xlsx]Distratos_2025__744"/>
      <sheetName val=".xlsx].xlsx]Distratos_2025__745"/>
      <sheetName val=".xlsx].xlsx]Distratos_2025__746"/>
      <sheetName val=".xlsx].xlsx]Distratos_2025__747"/>
      <sheetName val=".xlsx].xlsx]Distratos_2025__748"/>
      <sheetName val=".xlsx].xlsx]Distratos_2025__749"/>
      <sheetName val=".xlsx].xlsx]Distratos_2025__750"/>
      <sheetName val=".xlsx].xlsx]Distratos_2025__751"/>
      <sheetName val=".xlsx].xlsx]Distratos_2025__752"/>
      <sheetName val=".xlsx].xlsx]Distratos_2025__753"/>
      <sheetName val=".xlsx].xlsx]Distratos_2025__754"/>
      <sheetName val=".xlsx].xlsx]Distratos_2025__755"/>
      <sheetName val=".xlsx].xlsx]Distratos_2025__756"/>
      <sheetName val=".xlsx].xlsx]Distratos_2025__757"/>
      <sheetName val=".xlsx].xlsx]Distratos_2025__758"/>
      <sheetName val=".xlsx].xlsx]Distratos_2025__759"/>
      <sheetName val=".xlsx].xlsx]Distratos_2025__760"/>
      <sheetName val=".xlsx].xlsx]Distratos_2025__761"/>
      <sheetName val=".xlsx].xlsx]Distratos_2025__762"/>
      <sheetName val=".xlsx].xlsx]Distratos_2025__763"/>
      <sheetName val=".xlsx].xlsx]Distratos_2025__764"/>
      <sheetName val=".xlsx].xlsx]Distratos_2025__765"/>
      <sheetName val=".xlsx].xlsx]Distratos_2025__766"/>
      <sheetName val=".xlsx].xlsx]Distratos_2025__767"/>
      <sheetName val=".xlsx].xlsx]Distratos_2025__768"/>
      <sheetName val=".xlsx].xlsx]Distratos_2025__769"/>
      <sheetName val=".xlsx].xlsx]Distratos_2025__770"/>
      <sheetName val=".xlsx].xlsx]Distratos_2025__771"/>
      <sheetName val=".xlsx].xlsx]Distratos_2025__772"/>
      <sheetName val=".xlsx].xlsx]Distratos_2025__773"/>
      <sheetName val=".xlsx].xlsx]Distratos_2025__774"/>
      <sheetName val=".xlsx].xlsx]Distratos_2025__775"/>
      <sheetName val=".xlsx].xlsx]Distratos_2025__776"/>
      <sheetName val=".xlsx].xlsx]Distratos_2025__777"/>
      <sheetName val=".xlsx].xlsx]Distratos_2025__778"/>
      <sheetName val=".xlsx].xlsx]Distratos_2025__779"/>
      <sheetName val=".xlsx].xlsx]Distratos_2025__780"/>
      <sheetName val=".xlsx].xlsx]Distratos_2025__781"/>
      <sheetName val=".xlsx].xlsx]Distratos_2025__782"/>
      <sheetName val=".xlsx].xlsx]Distratos_2025__783"/>
      <sheetName val=".xlsx].xlsx]Distratos_2025__784"/>
      <sheetName val=".xlsx].xlsx]Distratos_2025__785"/>
      <sheetName val=".xlsx].xlsx]Distratos_2025__786"/>
      <sheetName val=".xlsx].xlsx]Distratos_2025__787"/>
      <sheetName val=".xlsx].xlsx]Distratos_2025__788"/>
      <sheetName val=".xlsx].xlsx]Distratos_2025__789"/>
      <sheetName val=".xlsx].xlsx]Distratos_2025__790"/>
      <sheetName val=".xlsx].xlsx]Distratos_2025__791"/>
      <sheetName val=".xlsx].xlsx]Distratos_2025__792"/>
      <sheetName val=".xlsx].xlsx]Distratos_2025__793"/>
      <sheetName val=".xlsx].xlsx]Distratos_2025__794"/>
      <sheetName val=".xlsx].xlsx]Distratos_2025__795"/>
      <sheetName val=".xlsx].xlsx]Distratos_2025__796"/>
      <sheetName val=".xlsx].xlsx]Distratos_2025__797"/>
      <sheetName val=".xlsx].xlsx]Distratos_2025__798"/>
      <sheetName val=".xlsx].xlsx]Distratos_2025__799"/>
      <sheetName val=".xlsx].xlsx]Distratos_2025__800"/>
      <sheetName val=".xlsx].xlsx]Distratos_2025__801"/>
      <sheetName val=".xlsx].xlsx]Distratos_2025__802"/>
      <sheetName val=".xlsx].xlsx]Distratos_2025__803"/>
      <sheetName val=".xlsx].xlsx]Distratos_2025__804"/>
      <sheetName val=".xlsx].xlsx]Distratos_2025__805"/>
      <sheetName val=".xlsx].xlsx]Distratos_2025__806"/>
      <sheetName val=".xlsx].xlsx]Distratos_2025__807"/>
      <sheetName val=".xlsx].xlsx]Distratos_2025__808"/>
      <sheetName val=".xlsx].xlsx]Distratos_2025__809"/>
      <sheetName val=".xlsx].xlsx]Distratos_2025__810"/>
      <sheetName val=".xlsx].xlsx]Distratos_2025__811"/>
      <sheetName val=".xlsx].xlsx]Distratos_2025__812"/>
      <sheetName val=".xlsx].xlsx]Distratos_2025__813"/>
      <sheetName val=".xlsx].xlsx]Distratos_2025__814"/>
      <sheetName val=".xlsx].xlsx]Distratos_2025__815"/>
      <sheetName val=".xlsx].xlsx]Distratos_2025__816"/>
      <sheetName val=".xlsx].xlsx]Distratos_2025__817"/>
      <sheetName val=".xlsx].xlsx]Distratos_2025__818"/>
      <sheetName val=".xlsx].xlsx]Distratos_2025__819"/>
      <sheetName val=".xlsx].xlsx]Distratos_2025__820"/>
      <sheetName val=".xlsx].xlsx]Distratos_2025__821"/>
      <sheetName val=".xlsx].xlsx]Distratos_2025__822"/>
      <sheetName val=".xlsx].xlsx]Distratos_2025__823"/>
      <sheetName val=".xlsx].xlsx]Distratos_2025__824"/>
      <sheetName val=".xlsx].xlsx]Distratos_2025__825"/>
      <sheetName val=".xlsx].xlsx]Distratos_2025__826"/>
      <sheetName val=".xlsx].xlsx]Distratos_2025__827"/>
      <sheetName val=".xlsx].xlsx]Distratos_2025__828"/>
      <sheetName val=".xlsx].xlsx]Distratos_2025__829"/>
      <sheetName val=".xlsx].xlsx]Distratos_2025__830"/>
      <sheetName val=".xlsx].xlsx]Distratos_2025__831"/>
      <sheetName val=".xlsx].xlsx]Distratos_2025__832"/>
      <sheetName val=".xlsx].xlsx]Distratos_2025__833"/>
      <sheetName val=".xlsx].xlsx]Distratos_2025__834"/>
      <sheetName val=".xlsx].xlsx]Distratos_2025__835"/>
      <sheetName val=".xlsx].xlsx]Distratos_2025__836"/>
      <sheetName val=".xlsx].xlsx]Distratos_2025__837"/>
      <sheetName val=".xlsx].xlsx]Distratos_2025__838"/>
      <sheetName val=".xlsx].xlsx]Distratos_2025__839"/>
      <sheetName val=".xlsx].xlsx]Distratos_2025__840"/>
      <sheetName val=".xlsx].xlsx]Distratos_2025__841"/>
      <sheetName val=".xlsx].xlsx]Distratos_2025__842"/>
      <sheetName val=".xlsx].xlsx]Distratos_2025__843"/>
      <sheetName val=".xlsx].xlsx]Distratos_2025__844"/>
      <sheetName val=".xlsx].xlsx]Distratos_2025__845"/>
      <sheetName val=".xlsx].xlsx]Distratos_2025__846"/>
      <sheetName val=".xlsx].xlsx]Distratos_2025__847"/>
      <sheetName val=".xlsx].xlsx]Distratos_2025__848"/>
      <sheetName val=".xlsx].xlsx]Distratos_2025__849"/>
      <sheetName val=".xlsx].xlsx]Distratos_2025__850"/>
      <sheetName val=".xlsx].xlsx]Distratos_2025__851"/>
      <sheetName val=".xlsx].xlsx]Distratos_2025__852"/>
      <sheetName val=".xlsx].xlsx]Distratos_2025__853"/>
      <sheetName val=".xlsx].xlsx]Distratos_2025__854"/>
      <sheetName val=".xlsx].xlsx]Distratos_2025__855"/>
      <sheetName val=".xlsx].xlsx]Distratos_2025__856"/>
      <sheetName val=".xlsx].xlsx]Distratos_2025__857"/>
      <sheetName val=".xlsx].xlsx]Distratos_2025__858"/>
      <sheetName val=".xlsx].xlsx]Distratos_2025__859"/>
      <sheetName val=".xlsx].xlsx]Distratos_2025__860"/>
      <sheetName val=".xlsx].xlsx]Distratos_2025__861"/>
      <sheetName val=".xlsx].xlsx]Distratos_2025__862"/>
      <sheetName val=".xlsx].xlsx]Distratos_2025__863"/>
      <sheetName val=".xlsx].xlsx]Distratos_2025__864"/>
      <sheetName val=".xlsx].xlsx]Distratos_2025__865"/>
      <sheetName val=".xlsx].xlsx]Distratos_2025__866"/>
      <sheetName val=".xlsx].xlsx]Distratos_2025__867"/>
      <sheetName val=".xlsx].xlsx]Distratos_2025__868"/>
      <sheetName val=".xlsx].xlsx]Distratos_2025__869"/>
      <sheetName val=".xlsx].xlsx]Distratos_2025__870"/>
      <sheetName val=".xlsx].xlsx]Distratos_2025__871"/>
      <sheetName val=".xlsx].xlsx]Distratos_2025__872"/>
      <sheetName val=".xlsx].xlsx]Distratos_2025__873"/>
      <sheetName val=".xlsx].xlsx]Distratos_2025__874"/>
      <sheetName val=".xlsx].xlsx]Distratos_2025__875"/>
      <sheetName val=".xlsx].xlsx]Distratos_2025__876"/>
      <sheetName val=".xlsx].xlsx]Distratos_2025__877"/>
      <sheetName val=".xlsx].xlsx]Distratos_2025__878"/>
      <sheetName val=".xlsx].xlsx]Distratos_2025__879"/>
      <sheetName val=".xlsx].xlsx]Distratos_2025__880"/>
      <sheetName val=".xlsx].xlsx]Distratos_2025__881"/>
      <sheetName val=".xlsx].xlsx]Distratos_2025__882"/>
      <sheetName val=".xlsx].xlsx]Distratos_2025__883"/>
      <sheetName val=".xlsx].xlsx]Distratos_2025__884"/>
      <sheetName val=".xlsx].xlsx]Distratos_2025__885"/>
      <sheetName val=".xlsx].xlsx]Distratos_2025__886"/>
      <sheetName val=".xlsx].xlsx]Distratos_2025__887"/>
      <sheetName val=".xlsx].xlsx]Distratos_2025__888"/>
      <sheetName val=".xlsx].xlsx]Distratos_2025__889"/>
      <sheetName val=".xlsx].xlsx]Distratos_2025__890"/>
      <sheetName val=".xlsx].xlsx]Distratos_2025__891"/>
      <sheetName val=".xlsx].xlsx]Distratos_2025__892"/>
      <sheetName val=".xlsx].xlsx]Distratos_2025__893"/>
      <sheetName val=".xlsx].xlsx]Distratos_2025__894"/>
      <sheetName val=".xlsx].xlsx]Distratos_2025__895"/>
      <sheetName val=".xlsx].xlsx]Distratos_2025__896"/>
      <sheetName val=".xlsx].xlsx]Distratos_2025__897"/>
      <sheetName val=".xlsx].xlsx]Distratos_2025__898"/>
      <sheetName val=".xlsx].xlsx]Distratos_2025__899"/>
      <sheetName val=".xlsx].xlsx]Distratos_2025__900"/>
      <sheetName val=".xlsx].xlsx]Distratos_2025__901"/>
      <sheetName val=".xlsx].xlsx]Distratos_2025__902"/>
      <sheetName val=".xlsx].xlsx]Distratos_2025__903"/>
      <sheetName val=".xlsx].xlsx]Distratos_2025__904"/>
      <sheetName val=".xlsx].xlsx]Distratos_2025__905"/>
      <sheetName val=".xlsx].xlsx]Distratos_2025__906"/>
      <sheetName val=".xlsx].xlsx]Distratos_2025__907"/>
      <sheetName val=".xlsx].xlsx]Distratos_2025__908"/>
      <sheetName val=".xlsx].xlsx]Distratos_2025__909"/>
      <sheetName val=".xlsx].xlsx]Distratos_2025__910"/>
      <sheetName val=".xlsx].xlsx]Distratos_2025__911"/>
      <sheetName val=".xlsx].xlsx]Distratos_2025__912"/>
      <sheetName val=".xlsx].xlsx]Distratos_2025__913"/>
      <sheetName val=".xlsx].xlsx]Distratos_2025__914"/>
      <sheetName val=".xlsx].xlsx]Distratos_2025__915"/>
      <sheetName val=".xlsx].xlsx]Distratos_2025__916"/>
      <sheetName val=".xlsx].xlsx]Distratos_2025__917"/>
      <sheetName val=".xlsx].xlsx]Distratos_2025__918"/>
      <sheetName val=".xlsx].xlsx]Distratos_2025__919"/>
      <sheetName val=".xlsx].xlsx]Distratos_2025__920"/>
      <sheetName val=".xlsx].xlsx]Distratos_2025__921"/>
      <sheetName val=".xlsx].xlsx]Distratos_2025__922"/>
      <sheetName val=".xlsx].xlsx]Distratos_2025__923"/>
      <sheetName val=".xlsx].xlsx]Distratos_2025__924"/>
      <sheetName val=".xlsx].xlsx]Distratos_2025__925"/>
      <sheetName val=".xlsx].xlsx]Distratos_2025__926"/>
      <sheetName val=".xlsx].xlsx]Distratos_2025__927"/>
      <sheetName val=".xlsx].xlsx]Distratos_2025__928"/>
      <sheetName val=".xlsx].xlsx]Distratos_2025__929"/>
      <sheetName val=".xlsx].xlsx]Distratos_2025__930"/>
      <sheetName val=".xlsx].xlsx]Distratos_2025__931"/>
      <sheetName val=".xlsx].xlsx]Distratos_2025__932"/>
      <sheetName val=".xlsx].xlsx]Distratos_2025__933"/>
      <sheetName val=".xlsx].xlsx]Distratos_2025__934"/>
      <sheetName val=".xlsx].xlsx]Distratos_2025__935"/>
      <sheetName val=".xlsx].xlsx]Distratos_2025__936"/>
      <sheetName val=".xlsx].xlsx]Distratos_2025__937"/>
      <sheetName val=".xlsx].xlsx]Distratos_2025__938"/>
      <sheetName val=".xlsx].xlsx]Distratos_2025__939"/>
      <sheetName val=".xlsx].xlsx]Distratos_2025__940"/>
      <sheetName val=".xlsx].xlsx]Distratos_2025__941"/>
      <sheetName val=".xlsx].xlsx]Distratos_2025__942"/>
      <sheetName val=".xlsx].xlsx]Distratos_2025__943"/>
      <sheetName val=".xlsx].xlsx]Distratos_2025__944"/>
      <sheetName val=".xlsx].xlsx]Distratos_2025__945"/>
      <sheetName val=".xlsx].xlsx]Distratos_2025__946"/>
      <sheetName val=".xlsx].xlsx]Distratos_2025__947"/>
      <sheetName val=".xlsx].xlsx]Distratos_2025__948"/>
      <sheetName val=".xlsx].xlsx]Distratos_2025__949"/>
      <sheetName val=".xlsx].xlsx]Distratos_2025__950"/>
      <sheetName val=".xlsx].xlsx]Distratos_2025__951"/>
      <sheetName val=".xlsx].xlsx]Distratos_2025__952"/>
      <sheetName val=".xlsx].xlsx]Distratos_2025__953"/>
      <sheetName val=".xlsx].xlsx]Distratos_2025__954"/>
      <sheetName val=".xlsx].xlsx]Distratos_2025__955"/>
      <sheetName val=".xlsx].xlsx]Distratos_2025__956"/>
      <sheetName val=".xlsx].xlsx]Distratos_2025__957"/>
      <sheetName val=".xlsx].xlsx]Distratos_2025__958"/>
      <sheetName val=".xlsx].xlsx]Distratos_2025__959"/>
      <sheetName val=".xlsx].xlsx]Distratos_2025__960"/>
      <sheetName val=".xlsx].xlsx]Distratos_2025__961"/>
      <sheetName val=".xlsx].xlsx]Distratos_2025__962"/>
      <sheetName val=".xlsx].xlsx]Distratos_2025__963"/>
      <sheetName val=".xlsx].xlsx]Distratos_2025__964"/>
      <sheetName val=".xlsx].xlsx]Distratos_2025__965"/>
      <sheetName val=".xlsx].xlsx]Distratos_2025__966"/>
      <sheetName val=".xlsx].xlsx]Distratos_2025__967"/>
      <sheetName val=".xlsx].xlsx]Distratos_2025__968"/>
      <sheetName val=".xlsx].xlsx]Distratos_2025__969"/>
      <sheetName val=".xlsx].xlsx]Distratos_2025__970"/>
      <sheetName val=".xlsx].xlsx]Distratos_2025__971"/>
      <sheetName val=".xlsx].xlsx]Distratos_2025__972"/>
      <sheetName val=".xlsx].xlsx]Distratos_2025__973"/>
      <sheetName val=".xlsx].xlsx]Distratos_2025__974"/>
      <sheetName val=".xlsx].xlsx]Distratos_2025__975"/>
      <sheetName val=".xlsx].xlsx]Distratos_2025__976"/>
      <sheetName val=".xlsx].xlsx]Distratos_2025__977"/>
      <sheetName val=".xlsx].xlsx]Distratos_2025__978"/>
      <sheetName val=".xlsx].xlsx]Distratos_2025__979"/>
      <sheetName val=".xlsx].xlsx]Distratos_2025__980"/>
      <sheetName val=".xlsx].xlsx]Distratos_2025__981"/>
      <sheetName val=".xlsx].xlsx]Distratos_2025__982"/>
      <sheetName val=".xlsx].xlsx]Distratos_2025__983"/>
      <sheetName val=".xlsx].xlsx]Distratos_2025__984"/>
      <sheetName val=".xlsx].xlsx]Distratos_2025__985"/>
      <sheetName val=".xlsx].xlsx]Distratos_2025__986"/>
      <sheetName val=".xlsx].xlsx]Distratos_2025__987"/>
      <sheetName val=".xlsx].xlsx]Distratos_2025__988"/>
      <sheetName val=".xlsx].xlsx]Distratos_2025__989"/>
      <sheetName val=".xlsx].xlsx]Distratos_2025__990"/>
      <sheetName val=".xlsx].xlsx]Distratos_2025__991"/>
      <sheetName val=".xlsx].xlsx]Distratos_2025__992"/>
      <sheetName val=".xlsx].xlsx]Distratos_2025__993"/>
      <sheetName val=".xlsx].xlsx]Distratos_2025__994"/>
      <sheetName val=".xlsx].xlsx]Distratos_2025__995"/>
      <sheetName val=".xlsx].xlsx]Distratos_2025__996"/>
      <sheetName val=".xlsx].xlsx]Distratos_2025__997"/>
      <sheetName val=".xlsx].xlsx]Distratos_2025__998"/>
      <sheetName val=".xlsx].xlsx]Distratos_2025__999"/>
      <sheetName val=".xlsx].xlsx]Distratos_2025_1000"/>
      <sheetName val=".xlsx].xlsx]Distratos_2025_1001"/>
      <sheetName val=".xlsx].xlsx]Distratos_2025_1002"/>
      <sheetName val=".xlsx].xlsx]Distratos_2025_1003"/>
      <sheetName val=".xlsx].xlsx]Distratos_2025_1004"/>
      <sheetName val=".xlsx].xlsx]Distratos_2025_1005"/>
      <sheetName val=".xlsx].xlsx]Distratos_2025_1006"/>
      <sheetName val=".xlsx].xlsx]Distratos_2025_1007"/>
      <sheetName val=".xlsx].xlsx]Distratos_2025_1008"/>
      <sheetName val=".xlsx].xlsx]Distratos_2025_1009"/>
      <sheetName val=".xlsx].xlsx]Distratos_2025_1010"/>
      <sheetName val=".xlsx].xlsx]Distratos_2025_1011"/>
      <sheetName val=".xlsx].xlsx]Distratos_2025_1012"/>
      <sheetName val=".xlsx].xlsx]Distratos_2025_1013"/>
      <sheetName val=".xlsx].xlsx]Distratos_2025_1014"/>
      <sheetName val=".xlsx].xlsx]Distratos_2025_1015"/>
      <sheetName val=".xlsx].xlsx]Distratos_2025_1016"/>
      <sheetName val=".xlsx].xlsx]Distratos_2025_1017"/>
      <sheetName val=".xlsx].xlsx]Distratos_2025_1018"/>
      <sheetName val=".xlsx].xlsx]Distratos_2025_1019"/>
      <sheetName val=".xlsx].xlsx]Distratos_2025_1020"/>
      <sheetName val=".xlsx].xlsx]Distratos_2025_1021"/>
      <sheetName val=".xlsx].xlsx]Distratos_2025_1022"/>
      <sheetName val=".xlsx].xlsx]Distratos_2025_1023"/>
      <sheetName val=".xlsx].xlsx]Distratos_2025_1024"/>
      <sheetName val=".xlsx].xlsx]Distratos_2025_1025"/>
      <sheetName val=".xlsx].xlsx]Distratos_2025_1026"/>
      <sheetName val=".xlsx].xlsx]Distratos_2025_1027"/>
      <sheetName val=".xlsx].xlsx]Distratos_2025_1028"/>
      <sheetName val=".xlsx].xlsx]Distratos_2025_1029"/>
      <sheetName val=".xlsx].xlsx]Distratos_2025_1030"/>
      <sheetName val=".xlsx].xlsx]Distratos_2025_1031"/>
      <sheetName val=".xlsx].xlsx]Distratos_2025_1032"/>
      <sheetName val=".xlsx].xlsx]Distratos_2025_1033"/>
      <sheetName val=".xlsx].xlsx]Distratos_2025_1034"/>
      <sheetName val=".xlsx].xlsx]Distratos_2025_1035"/>
      <sheetName val=".xlsx].xlsx]Distratos_2025_1036"/>
      <sheetName val=".xlsx].xlsx]Distratos_2025_1037"/>
      <sheetName val=".xlsx].xlsx]Distratos_2025_1038"/>
      <sheetName val=".xlsx].xlsx]Distratos_2025_1039"/>
      <sheetName val=".xlsx].xlsx]Distratos_2025_1040"/>
      <sheetName val=".xlsx].xlsx]Distratos_2025_1041"/>
      <sheetName val=".xlsx].xlsx]Distratos_2025_1042"/>
      <sheetName val=".xlsx].xlsx]Distratos_2025_1043"/>
      <sheetName val=".xlsx].xlsx]Distratos_2025_1044"/>
      <sheetName val=".xlsx].xlsx]Distratos_2025_1045"/>
      <sheetName val=".xlsx].xlsx]Distratos_2025_1046"/>
      <sheetName val=".xlsx].xlsx]Distratos_2025_1047"/>
      <sheetName val=".xlsx].xlsx]Distratos_2025_1048"/>
      <sheetName val=".xlsx].xlsx]Distratos_2025_1049"/>
      <sheetName val=".xlsx].xlsx]Distratos_2025_1050"/>
      <sheetName val=".xlsx].xlsx]Distratos_2025_1051"/>
      <sheetName val=".xlsx].xlsx]Distratos_2025_1052"/>
      <sheetName val=".xlsx].xlsx]Distratos_2025_1053"/>
      <sheetName val=".xlsx].xlsx]Distratos_2025_1054"/>
      <sheetName val=".xlsx].xlsx]Distratos_2025_1055"/>
      <sheetName val=".xlsx].xlsx]Distratos_2025_1056"/>
      <sheetName val=".xlsx].xlsx]Distratos_2025_1057"/>
      <sheetName val=".xlsx].xlsx]Distratos_2025_1058"/>
      <sheetName val=".xlsx].xlsx]Distratos_2025_1059"/>
      <sheetName val=".xlsx].xlsx]Distratos_2025_1060"/>
      <sheetName val=".xlsx].xlsx]Distratos_2025_1061"/>
      <sheetName val=".xlsx].xlsx]Distratos_2025_1062"/>
      <sheetName val=".xlsx].xlsx]Distratos_2025_1063"/>
      <sheetName val=".xlsx].xlsx]Distratos_2025_1064"/>
      <sheetName val=".xlsx].xlsx]Distratos_2025_1065"/>
      <sheetName val=".xlsx].xlsx]Distratos_2025_1066"/>
      <sheetName val=".xlsx].xlsx]Distratos_2025_1067"/>
      <sheetName val=".xlsx].xlsx]Distratos_2025_1068"/>
      <sheetName val=".xlsx].xlsx]Distratos_2025_1069"/>
      <sheetName val=".xlsx].xlsx]Distratos_2025_1070"/>
      <sheetName val=".xlsx].xlsx]Distratos_2025_1071"/>
      <sheetName val=".xlsx].xlsx]Distratos_2025_1072"/>
      <sheetName val=".xlsx].xlsx]Distratos_2025_1073"/>
      <sheetName val=".xlsx].xlsx]Distratos_2025_1074"/>
      <sheetName val=".xlsx].xlsx]Distratos_2025_1075"/>
      <sheetName val=".xlsx].xlsx]Distratos_2025_1076"/>
      <sheetName val=".xlsx].xlsx]Distratos_2025_1077"/>
      <sheetName val=".xlsx].xlsx]Distratos_2025_1078"/>
      <sheetName val=".xlsx].xlsx]Distratos_2025_1079"/>
      <sheetName val=".xlsx].xlsx]Distratos_2025_1080"/>
      <sheetName val=".xlsx].xlsx]Distratos_2025_1081"/>
      <sheetName val=".xlsx].xlsx]Distratos_2025_1082"/>
      <sheetName val=".xlsx].xlsx]Distratos_2025_1083"/>
      <sheetName val=".xlsx].xlsx]Distratos_2025_1084"/>
      <sheetName val=".xlsx].xlsx]Distratos_2025_1085"/>
      <sheetName val=".xlsx].xlsx]Distratos_2025_1086"/>
      <sheetName val=".xlsx].xlsx]Distratos_2025_1087"/>
      <sheetName val=".xlsx].xlsx]Distratos_2025_1088"/>
      <sheetName val=".xlsx].xlsx]Distratos_2025_1089"/>
      <sheetName val=".xlsx].xlsx]Distratos_2025_1090"/>
      <sheetName val=".xlsx].xlsx]Distratos_2025_1091"/>
      <sheetName val=".xlsx].xlsx]Distratos_2025_1092"/>
      <sheetName val=".xlsx].xlsx]Distratos_2025_1093"/>
      <sheetName val=".xlsx].xlsx]Distratos_2025_1094"/>
      <sheetName val=".xlsx].xlsx]Distratos_2025_1095"/>
      <sheetName val=".xlsx].xlsx]Distratos_2025_1096"/>
      <sheetName val=".xlsx].xlsx]Distratos_2025_1097"/>
      <sheetName val=".xlsx].xlsx]Distratos_2025_1098"/>
      <sheetName val=".xlsx].xlsx]Distratos_2025_1099"/>
      <sheetName val=".xlsx].xlsx]Distratos_2025_1100"/>
      <sheetName val=".xlsx].xlsx]Distratos_2025_1101"/>
      <sheetName val=".xlsx].xlsx]Distratos_2025_1102"/>
      <sheetName val=".xlsx].xlsx]Distratos_2025_1103"/>
      <sheetName val=".xlsx].xlsx]Distratos_2025_1104"/>
      <sheetName val=".xlsx].xlsx]Distratos_2025_1105"/>
      <sheetName val=".xlsx].xlsx]Distratos_2025_1106"/>
      <sheetName val=".xlsx].xlsx]Distratos_2025_1107"/>
      <sheetName val=".xlsx].xlsx]Distratos_2025_1108"/>
      <sheetName val=".xlsx].xlsx]Distratos_2025_1109"/>
      <sheetName val=".xlsx].xlsx]Distratos_2025_1110"/>
      <sheetName val=".xlsx].xlsx]Distratos_2025_1111"/>
      <sheetName val=".xlsx].xlsx]Distratos_2025_1112"/>
      <sheetName val=".xlsx].xlsx]Distratos_2025_1113"/>
      <sheetName val=".xlsx].xlsx]Distratos_2025_1114"/>
      <sheetName val=".xlsx].xlsx]Distratos_2025_1115"/>
      <sheetName val=".xlsx].xlsx]Distratos_2025_1116"/>
      <sheetName val=".xlsx].xlsx]Distratos_2025_1117"/>
      <sheetName val=".xlsx].xlsx]Distratos_2025_1118"/>
      <sheetName val=".xlsx].xlsx]Distratos_2025_1119"/>
      <sheetName val=".xlsx].xlsx]Distratos_2025_1120"/>
      <sheetName val=".xlsx].xlsx]Distratos_2025_1121"/>
      <sheetName val=".xlsx].xlsx]Distratos_2025_1122"/>
      <sheetName val=".xlsx].xlsx]Distratos_2025_1123"/>
      <sheetName val=".xlsx].xlsx]Distratos_2025_1124"/>
      <sheetName val=".xlsx].xlsx]Distratos_2025_1125"/>
      <sheetName val=".xlsx].xlsx]Distratos_2025_1126"/>
      <sheetName val=".xlsx].xlsx]Distratos_2025_1127"/>
      <sheetName val=".xlsx].xlsx]Distratos_2025_1128"/>
      <sheetName val=".xlsx].xlsx]Distratos_2025_1129"/>
      <sheetName val=".xlsx].xlsx]Distratos_2025_1130"/>
      <sheetName val=".xlsx].xlsx]Distratos_2025_1131"/>
      <sheetName val=".xlsx].xlsx]Distratos_2025_1132"/>
      <sheetName val=".xlsx].xlsx]Distratos_2025_1133"/>
      <sheetName val=".xlsx].xlsx]Distratos_2025_1134"/>
      <sheetName val=".xlsx].xlsx]Distratos_2025_1135"/>
      <sheetName val=".xlsx].xlsx]Distratos_2025_1136"/>
      <sheetName val=".xlsx].xlsx]Distratos_2025_1137"/>
      <sheetName val=".xlsx].xlsx]Distratos_2025_1138"/>
      <sheetName val=".xlsx].xlsx]Distratos_2025_1139"/>
      <sheetName val=".xlsx].xlsx]Distratos_2025_1140"/>
      <sheetName val=".xlsx].xlsx]Distratos_2025_1141"/>
      <sheetName val=".xlsx].xlsx]Distratos_2025_1142"/>
      <sheetName val=".xlsx].xlsx]Distratos_2025_1143"/>
      <sheetName val=".xlsx].xlsx]Distratos_2025_1144"/>
      <sheetName val=".xlsx].xlsx]Distratos_2025_1145"/>
      <sheetName val=".xlsx].xlsx]Distratos_2025_1146"/>
      <sheetName val=".xlsx].xlsx]Distratos_2025_1147"/>
      <sheetName val=".xlsx].xlsx]Distratos_2025_1148"/>
      <sheetName val=".xlsx].xlsx]Distratos_2025_1149"/>
      <sheetName val=".xlsx].xlsx]Distratos_2025_1150"/>
      <sheetName val=".xlsx].xlsx]Distratos_2025_1151"/>
      <sheetName val=".xlsx].xlsx]Distratos_2025_1152"/>
      <sheetName val=".xlsx].xlsx]Distratos_2025_1153"/>
      <sheetName val=".xlsx].xlsx]Distratos_2025_1154"/>
      <sheetName val=".xlsx].xlsx]Distratos_2025_1155"/>
      <sheetName val=".xlsx].xlsx]Distratos_2025_1156"/>
      <sheetName val=".xlsx].xlsx]Distratos_2025_1157"/>
      <sheetName val=".xlsx].xlsx]Distratos_2025_1158"/>
      <sheetName val=".xlsx].xlsx]Distratos_2025_1159"/>
      <sheetName val=".xlsx].xlsx]Distratos_2025_1160"/>
      <sheetName val=".xlsx].xlsx]Distratos_2025_1161"/>
      <sheetName val=".xlsx].xlsx]Distratos_2025_1162"/>
      <sheetName val=".xlsx].xlsx]Distratos_2025_1163"/>
      <sheetName val=".xlsx].xlsx]Distratos_2025_1164"/>
      <sheetName val=".xlsx].xlsx]Distratos_2025_1165"/>
      <sheetName val=".xlsx].xlsx]Distratos_2025_1166"/>
      <sheetName val=".xlsx].xlsx]Distratos_2025_1167"/>
      <sheetName val=".xlsx].xlsx]Distratos_2025_1168"/>
      <sheetName val=".xlsx].xlsx]Distratos_2025_1169"/>
      <sheetName val=".xlsx].xlsx]Distratos_2025_1170"/>
      <sheetName val=".xlsx].xlsx]Distratos_2025_1171"/>
      <sheetName val=".xlsx].xlsx]Distratos_2025_1172"/>
      <sheetName val=".xlsx].xlsx]Distratos_2025_1173"/>
      <sheetName val=".xlsx].xlsx]Distratos_2025_1174"/>
      <sheetName val=".xlsx].xlsx]Distratos_2025_1175"/>
      <sheetName val=".xlsx].xlsx]Distratos_2025_1176"/>
      <sheetName val=".xlsx].xlsx]Distratos_2025_1177"/>
      <sheetName val=".xlsx].xlsx]Distratos_2025_1178"/>
      <sheetName val=".xlsx].xlsx]Distratos_2025_1179"/>
      <sheetName val=".xlsx].xlsx]Distratos_2025_1180"/>
      <sheetName val=".xlsx].xlsx]Distratos_2025_1181"/>
      <sheetName val=".xlsx].xlsx]Distratos_2025_1182"/>
      <sheetName val=".xlsx].xlsx]Distratos_2025_1183"/>
      <sheetName val=".xlsx].xlsx]Distratos_2025_1184"/>
      <sheetName val=".xlsx].xlsx]Distratos_2025_1185"/>
      <sheetName val=".xlsx].xlsx]Distratos_2025_1186"/>
      <sheetName val=".xlsx].xlsx]Distratos_2025_1187"/>
      <sheetName val=".xlsx].xlsx]Distratos_2025_1188"/>
      <sheetName val=".xlsx].xlsx]Distratos_2025_1189"/>
      <sheetName val=".xlsx].xlsx]Distratos_2025_1190"/>
      <sheetName val=".xlsx].xlsx]Distratos_2025_1191"/>
      <sheetName val=".xlsx].xlsx]Distratos_2025_1192"/>
      <sheetName val=".xlsx].xlsx]Distratos_2025_1193"/>
      <sheetName val=".xlsx].xlsx]Distratos_2025_1194"/>
      <sheetName val=".xlsx].xlsx]Distratos_2025_1195"/>
      <sheetName val=".xlsx].xlsx]Distratos_2025_1196"/>
      <sheetName val=".xlsx].xlsx]Distratos_2025_1197"/>
      <sheetName val=".xlsx].xlsx]Distratos_2025_1198"/>
      <sheetName val=".xlsx].xlsx]Distratos_2025_1199"/>
      <sheetName val=".xlsx].xlsx]Distratos_2025_1200"/>
      <sheetName val=".xlsx].xlsx]Distratos_2025_1201"/>
      <sheetName val=".xlsx].xlsx]Distratos_2025_1202"/>
      <sheetName val=".xlsx].xlsx]Distratos_2025_1203"/>
      <sheetName val=".xlsx].xlsx]Distratos_2025_1204"/>
      <sheetName val=".xlsx].xlsx]Distratos_2025_1205"/>
      <sheetName val=".xlsx].xlsx]Distratos_2025_1206"/>
      <sheetName val=".xlsx].xlsx]Distratos_2025_1207"/>
      <sheetName val=".xlsx].xlsx]Distratos_2025_1208"/>
      <sheetName val=".xlsx].xlsx]Distratos_2025_1209"/>
      <sheetName val=".xlsx].xlsx]Distratos_2025_1210"/>
      <sheetName val=".xlsx].xlsx]Distratos_2025_1211"/>
      <sheetName val=".xlsx].xlsx]Distratos_2025_1212"/>
      <sheetName val=".xlsx].xlsx]Distratos_2025_1213"/>
      <sheetName val=".xlsx].xlsx]Distratos_2025_1214"/>
      <sheetName val=".xlsx].xlsx]Distratos_2025_1215"/>
      <sheetName val=".xlsx].xlsx]Distratos_2025_1216"/>
      <sheetName val=".xlsx].xlsx]Distratos_2025_1217"/>
      <sheetName val=".xlsx].xlsx]Distratos_2025_1218"/>
      <sheetName val=".xlsx].xlsx]Distratos_2025_1219"/>
      <sheetName val=".xlsx].xlsx]Distratos_2025_1220"/>
      <sheetName val=".xlsx].xlsx]Distratos_2025_1221"/>
      <sheetName val=".xlsx].xlsx]Distratos_2025_1222"/>
      <sheetName val=".xlsx].xlsx]Distratos_2025_1223"/>
      <sheetName val=".xlsx].xlsx]Distratos_2025_1224"/>
      <sheetName val=".xlsx].xlsx]Distratos_2025_1225"/>
      <sheetName val=".xlsx].xlsx]Distratos_2025_1226"/>
      <sheetName val=".xlsx].xlsx]Distratos_2025_1227"/>
      <sheetName val=".xlsx].xlsx]Distratos_2025_1228"/>
      <sheetName val=".xlsx].xlsx]Distratos_2025_1229"/>
      <sheetName val=".xlsx].xlsx]Distratos_2025_1230"/>
      <sheetName val=".xlsx].xlsx]Distratos_2025_1231"/>
      <sheetName val=".xlsx].xlsx]Distratos_2025_1232"/>
      <sheetName val=".xlsx].xlsx]Distratos_2025_1233"/>
      <sheetName val=".xlsx].xlsx]Distratos_2025_1234"/>
      <sheetName val=".xlsx].xlsx]Distratos_2025_1235"/>
      <sheetName val=".xlsx].xlsx]Distratos_2025_1236"/>
      <sheetName val=".xlsx].xlsx]Distratos_2025_1237"/>
      <sheetName val=".xlsx].xlsx]Distratos_2025_1238"/>
      <sheetName val=".xlsx].xlsx]Distratos_2025_1239"/>
      <sheetName val=".xlsx].xlsx]Distratos_2025_1240"/>
      <sheetName val=".xlsx].xlsx]Distratos_2025_1241"/>
      <sheetName val=".xlsx].xlsx]Distratos_2025_1242"/>
      <sheetName val=".xlsx].xlsx]Distratos_2025_1243"/>
      <sheetName val=".xlsx].xlsx]Distratos_2025_1244"/>
      <sheetName val=".xlsx].xlsx]Distratos_2025_1245"/>
      <sheetName val=".xlsx].xlsx]Distratos_2025_1246"/>
      <sheetName val=".xlsx].xlsx]Distratos_2025_1247"/>
      <sheetName val=".xlsx].xlsx]Distratos_2025_1248"/>
      <sheetName val=".xlsx].xlsx]Distratos_2025_1249"/>
      <sheetName val=".xlsx].xlsx]Distratos_2025_1250"/>
      <sheetName val=".xlsx].xlsx]Distratos_2025_1251"/>
      <sheetName val=".xlsx].xlsx]Distratos_2025_1252"/>
      <sheetName val=".xlsx].xlsx]Distratos_2025_1253"/>
      <sheetName val=".xlsx].xlsx]Distratos_2025_1254"/>
      <sheetName val=".xlsx].xlsx]Distratos_2025_1255"/>
      <sheetName val=".xlsx].xlsx]Distratos_2025_1256"/>
      <sheetName val=".xlsx].xlsx]Distratos_2025_1257"/>
      <sheetName val=".xlsx].xlsx]Distratos_2025_1258"/>
      <sheetName val=".xlsx].xlsx]Distratos_2025_1259"/>
      <sheetName val=".xlsx].xlsx]Distratos_2025_1260"/>
      <sheetName val=".xlsx].xlsx]Distratos_2025_1261"/>
      <sheetName val=".xlsx].xlsx]Distratos_2025_1262"/>
      <sheetName val=".xlsx].xlsx]Distratos_2025_1263"/>
      <sheetName val=".xlsx].xlsx]Distratos_2025_1264"/>
      <sheetName val=".xlsx].xlsx]Distratos_2025_1265"/>
      <sheetName val=".xlsx].xlsx]Distratos_2025_1266"/>
      <sheetName val=".xlsx].xlsx]Distratos_2025_1267"/>
      <sheetName val=".xlsx].xlsx]Distratos_2025_1268"/>
      <sheetName val=".xlsx].xlsx]Distratos_2025_1269"/>
      <sheetName val=".xlsx].xlsx]Distratos_2025_1270"/>
      <sheetName val=".xlsx].xlsx]Distratos_2025_1271"/>
      <sheetName val=".xlsx].xlsx]Distratos_2025_1272"/>
      <sheetName val=".xlsx].xlsx]Distratos_2025_1273"/>
      <sheetName val=".xlsx].xlsx]Distratos_2025_1274"/>
      <sheetName val=".xlsx].xlsx]Distratos_2025_1275"/>
      <sheetName val=".xlsx].xlsx]Distratos_2025_1276"/>
      <sheetName val=".xlsx].xlsx]Distratos_2025_1277"/>
      <sheetName val=".xlsx].xlsx]Distratos_2025_1278"/>
      <sheetName val=".xlsx].xlsx]Distratos_2025_1279"/>
      <sheetName val=".xlsx].xlsx]Distratos_2025_1280"/>
      <sheetName val=".xlsx].xlsx]Distratos_2025_1281"/>
      <sheetName val=".xlsx].xlsx]Distratos_2025_1282"/>
      <sheetName val=".xlsx].xlsx]Distratos_2025_1283"/>
      <sheetName val=".xlsx].xlsx]Distratos_2025_1284"/>
      <sheetName val=".xlsx].xlsx]Distratos_2025_1285"/>
      <sheetName val=".xlsx].xlsx]Distratos_2025_1286"/>
      <sheetName val=".xlsx].xlsx]Distratos_2025_1287"/>
      <sheetName val=".xlsx].xlsx]Distratos_2025_1288"/>
      <sheetName val=".xlsx].xlsx]Distratos_2025_1289"/>
      <sheetName val=".xlsx].xlsx]Distratos_2025_1290"/>
      <sheetName val=".xlsx].xlsx]Distratos_2025_1291"/>
      <sheetName val=".xlsx].xlsx]Distratos_2025_1292"/>
      <sheetName val=".xlsx].xlsx]Distratos_2025_1293"/>
      <sheetName val=".xlsx].xlsx]Distratos_2025_1294"/>
      <sheetName val=".xlsx].xlsx]Distratos_2025_1295"/>
      <sheetName val=".xlsx].xlsx]Distratos_2025_1296"/>
      <sheetName val=".xlsx].xlsx]Distratos_2025_1297"/>
      <sheetName val=".xlsx].xlsx]Distratos_2025_1298"/>
      <sheetName val=".xlsx].xlsx]Distratos_2025_1299"/>
      <sheetName val=".xlsx].xlsx]Distratos_2025_1300"/>
      <sheetName val=".xlsx].xlsx]Distratos_2025_1301"/>
      <sheetName val=".xlsx].xlsx]Distratos_2025_1302"/>
      <sheetName val=".xlsx].xlsx]Distratos_2025_1303"/>
      <sheetName val=".xlsx].xlsx]Distratos_2025_1304"/>
      <sheetName val=".xlsx].xlsx]Distratos_2025_1305"/>
      <sheetName val=".xlsx].xlsx]Distratos_2025_1306"/>
      <sheetName val=".xlsx].xlsx]Distratos_2025_1307"/>
      <sheetName val=".xlsx].xlsx]Distratos_2025_1308"/>
      <sheetName val=".xlsx].xlsx]Distratos_2025_1309"/>
      <sheetName val=".xlsx].xlsx]Distratos_2025_1310"/>
      <sheetName val=".xlsx].xlsx]Distratos_2025_1311"/>
      <sheetName val=".xlsx].xlsx]Distratos_2025_1312"/>
      <sheetName val=".xlsx].xlsx]Distratos_2025_1313"/>
      <sheetName val=".xlsx].xlsx]Distratos_2025_1314"/>
      <sheetName val=".xlsx].xlsx]Distratos_2025_1315"/>
      <sheetName val=".xlsx].xlsx]Distratos_2025_1316"/>
      <sheetName val=".xlsx].xlsx]Distratos_2025_1317"/>
      <sheetName val=".xlsx].xlsx]Distratos_2025_1318"/>
      <sheetName val=".xlsx].xlsx]Distratos_2025_1319"/>
      <sheetName val=".xlsx].xlsx]Distratos_2025_1320"/>
      <sheetName val=".xlsx].xlsx]Distratos_2025_1321"/>
      <sheetName val=".xlsx].xlsx]Distratos_2025_1322"/>
      <sheetName val=".xlsx].xlsx]Distratos_2025_1323"/>
      <sheetName val=".xlsx].xlsx]Distratos_2025_1324"/>
      <sheetName val=".xlsx].xlsx]Distratos_2025_1325"/>
      <sheetName val=".xlsx].xlsx]Distratos_2025_1326"/>
      <sheetName val=".xlsx].xlsx]Distratos_2025_1327"/>
      <sheetName val=".xlsx].xlsx]Distratos_2025_1328"/>
      <sheetName val=".xlsx].xlsx]Distratos_2025_1329"/>
      <sheetName val=".xlsx].xlsx]Distratos_2025_1330"/>
      <sheetName val=".xlsx].xlsx]Distratos_2025_1331"/>
      <sheetName val=".xlsx].xlsx]Distratos_2025_1332"/>
      <sheetName val=".xlsx].xlsx]Distratos_2025_1333"/>
      <sheetName val=".xlsx].xlsx]Distratos_2025_1334"/>
      <sheetName val=".xlsx].xlsx]Distratos_2025_1335"/>
      <sheetName val=".xlsx].xlsx]Distratos_2025_1336"/>
      <sheetName val=".xlsx].xlsx]Distratos_2025_1337"/>
      <sheetName val=".xlsx].xlsx]Distratos_2025_1338"/>
      <sheetName val=".xlsx].xlsx]Distratos_2025_1339"/>
      <sheetName val=".xlsx].xlsx]Distratos_2025_1340"/>
      <sheetName val=".xlsx].xlsx]Distratos_2025_1341"/>
      <sheetName val=".xlsx].xlsx]Distratos_2025_1342"/>
      <sheetName val=".xlsx].xlsx]Distratos_2025_1343"/>
      <sheetName val=".xlsx].xlsx]Distratos_2025_1344"/>
      <sheetName val=".xlsx].xlsx]Distratos_2025_1345"/>
      <sheetName val=".xlsx].xlsx]Distratos_2025_1346"/>
      <sheetName val=".xlsx].xlsx]Distratos_2025_1347"/>
      <sheetName val=".xlsx].xlsx]Distratos_2025_1348"/>
      <sheetName val=".xlsx].xlsx]Distratos_2025_1349"/>
      <sheetName val=".xlsx].xlsx]Distratos_2025_1350"/>
      <sheetName val=".xlsx].xlsx]Distratos_2025_1351"/>
      <sheetName val=".xlsx].xlsx]Distratos_2025_1352"/>
      <sheetName val=".xlsx].xlsx]Distratos_2025_1353"/>
      <sheetName val=".xlsx].xlsx]Distratos_2025_1354"/>
      <sheetName val=".xlsx].xlsx]Distratos_2025_1355"/>
      <sheetName val=".xlsx].xlsx]Distratos_2025_1356"/>
      <sheetName val=".xlsx].xlsx]Distratos_2025_1357"/>
      <sheetName val=".xlsx].xlsx]Distratos_2025_1358"/>
      <sheetName val=".xlsx].xlsx]Distratos_2025_1359"/>
      <sheetName val=".xlsx].xlsx]Distratos_2025_1360"/>
      <sheetName val=".xlsx].xlsx]Distratos_2025_1361"/>
      <sheetName val=".xlsx].xlsx]Distratos_2025_1362"/>
      <sheetName val=".xlsx].xlsx]Distratos_2025_1363"/>
      <sheetName val=".xlsx].xlsx]Distratos_2025_1364"/>
      <sheetName val=".xlsx].xlsx]Distratos_2025_1365"/>
      <sheetName val=".xlsx].xlsx]Distratos_2025_1366"/>
      <sheetName val=".xlsx].xlsx]Distratos_2025_1367"/>
      <sheetName val=".xlsx].xlsx]Distratos_2025_1368"/>
      <sheetName val=".xlsx].xlsx]Distratos_2025_1369"/>
      <sheetName val=".xlsx].xlsx]Distratos_2025_1370"/>
      <sheetName val=".xlsx].xlsx]Distratos_2025_1371"/>
      <sheetName val=".xlsx].xlsx]Distratos_2025_1372"/>
      <sheetName val=".xlsx].xlsx]Distratos_2025_1373"/>
      <sheetName val=".xlsx].xlsx]Distratos_2025_1374"/>
      <sheetName val=".xlsx].xlsx]Distratos_2025_1375"/>
      <sheetName val=".xlsx].xlsx]Distratos_2025_1376"/>
      <sheetName val=".xlsx].xlsx]Distratos_2025_1377"/>
      <sheetName val=".xlsx].xlsx]Distratos_2025_1378"/>
      <sheetName val=".xlsx].xlsx]Distratos_2025_1379"/>
      <sheetName val=".xlsx].xlsx]Distratos_2025_1380"/>
      <sheetName val=".xlsx].xlsx]Distratos_2025_1381"/>
      <sheetName val=".xlsx].xlsx]Distratos_2025_1382"/>
      <sheetName val=".xlsx].xlsx]Distratos_2025_1383"/>
      <sheetName val=".xlsx].xlsx]Distratos_2025_1384"/>
      <sheetName val=".xlsx].xlsx]Distratos_2025_1385"/>
      <sheetName val=".xlsx].xlsx]Distratos_2025_1386"/>
      <sheetName val=".xlsx].xlsx]Distratos_2025_1387"/>
      <sheetName val=".xlsx].xlsx]Distratos_2025_1388"/>
      <sheetName val=".xlsx].xlsx]Distratos_2025_1389"/>
      <sheetName val=".xlsx].xlsx]Distratos_2025_1390"/>
      <sheetName val=".xlsx].xlsx]Distratos_2025_1391"/>
      <sheetName val=".xlsx].xlsx]Distratos_2025_1392"/>
      <sheetName val=".xlsx].xlsx]Distratos_2025_1393"/>
      <sheetName val=".xlsx].xlsx]Distratos_2025_1394"/>
      <sheetName val=".xlsx].xlsx]Distratos_2025_1395"/>
      <sheetName val=".xlsx].xlsx]Distratos_2025_1396"/>
      <sheetName val=".xlsx].xlsx]Distratos_2025_1397"/>
      <sheetName val=".xlsx].xlsx]Distratos_2025_1398"/>
      <sheetName val=".xlsx].xlsx]Distratos_2025_1399"/>
      <sheetName val=".xlsx].xlsx]Distratos_2025_1400"/>
      <sheetName val=".xlsx].xlsx]Distratos_2025_1401"/>
      <sheetName val=".xlsx].xlsx]Distratos_2025_1402"/>
      <sheetName val=".xlsx].xlsx]Distratos_2025_1403"/>
      <sheetName val=".xlsx].xlsx]Distratos_2025_1404"/>
      <sheetName val=".xlsx].xlsx]Distratos_2025_1405"/>
      <sheetName val=".xlsx].xlsx]Distratos_2025_1406"/>
      <sheetName val=".xlsx].xlsx]Distratos_2025_1407"/>
      <sheetName val=".xlsx].xlsx]Distratos_2025_1408"/>
      <sheetName val=".xlsx].xlsx]Distratos_2025_1409"/>
      <sheetName val=".xlsx].xlsx]Distratos_2025_1410"/>
      <sheetName val=".xlsx].xlsx]Distratos_2025_1411"/>
      <sheetName val=".xlsx].xlsx]Distratos_2025_1412"/>
      <sheetName val=".xlsx].xlsx]Distratos_2025_1413"/>
      <sheetName val=".xlsx].xlsx]Distratos_2025_1414"/>
      <sheetName val=".xlsx].xlsx]Distratos_2025_1415"/>
      <sheetName val=".xlsx].xlsx]Distratos_2025_1416"/>
      <sheetName val=".xlsx].xlsx]Distratos_2025_1417"/>
      <sheetName val=".xlsx].xlsx]Distratos_2025_1418"/>
      <sheetName val=".xlsx].xlsx]Distratos_2025_1419"/>
      <sheetName val=".xlsx].xlsx]Distratos_2025_1420"/>
      <sheetName val=".xlsx].xlsx]Distratos_2025_1421"/>
      <sheetName val=".xlsx].xlsx]Distratos_2025_1422"/>
      <sheetName val=".xlsx].xlsx]Distratos_2025_1423"/>
      <sheetName val=".xlsx].xlsx]Distratos_2025_1424"/>
      <sheetName val=".xlsx].xlsx]Distratos_2025_1425"/>
      <sheetName val=".xlsx].xlsx]Distratos_2025_1426"/>
      <sheetName val=".xlsx].xlsx]Distratos_2025_1427"/>
      <sheetName val=".xlsx].xlsx]Distratos_2025_1428"/>
      <sheetName val=".xlsx].xlsx]Distratos_2025_1429"/>
      <sheetName val=".xlsx].xlsx]Distratos_2025_1430"/>
      <sheetName val=".xlsx].xlsx]Distratos_2025_1431"/>
      <sheetName val=".xlsx].xlsx]Distratos_2025_1432"/>
      <sheetName val=".xlsx].xlsx]Distratos_2025_1433"/>
      <sheetName val=".xlsx].xlsx]Distratos_2025_1434"/>
      <sheetName val=".xlsx].xlsx]Distratos_2025_1435"/>
      <sheetName val=".xlsx].xlsx]Distratos_2025_1436"/>
      <sheetName val=".xlsx].xlsx]Distratos_2025_1437"/>
      <sheetName val=".xlsx].xlsx]Distratos_2025_1438"/>
      <sheetName val=".xlsx].xlsx]Distratos_2025_1439"/>
      <sheetName val=".xlsx].xlsx]Distratos_2025_1440"/>
      <sheetName val=".xlsx].xlsx]Distratos_2025_1441"/>
      <sheetName val=".xlsx].xlsx]Distratos_2025_1442"/>
      <sheetName val=".xlsx].xlsx]Distratos_2025_1443"/>
      <sheetName val=".xlsx].xlsx]Distratos_2025_1444"/>
      <sheetName val=".xlsx].xlsx]Distratos_2025_1445"/>
      <sheetName val=".xlsx].xlsx]Distratos_2025_1446"/>
      <sheetName val=".xlsx].xlsx]Distratos_2025_1447"/>
      <sheetName val=".xlsx].xlsx]Distratos_2025_1448"/>
      <sheetName val=".xlsx].xlsx]Distratos_2025_1449"/>
      <sheetName val=".xlsx].xlsx]Distratos_2025_1450"/>
      <sheetName val=".xlsx].xlsx]Distratos_2025_1451"/>
      <sheetName val=".xlsx].xlsx]Distratos_2025_1452"/>
      <sheetName val=".xlsx].xlsx]Distratos_2025_1453"/>
      <sheetName val=".xlsx].xlsx]Distratos_2025_1454"/>
      <sheetName val=".xlsx].xlsx]Distratos_2025_1455"/>
      <sheetName val=".xlsx].xlsx]Distratos_2025_1456"/>
      <sheetName val=".xlsx].xlsx]Distratos_2025_1457"/>
      <sheetName val=".xlsx].xlsx]Distratos_2025_1458"/>
      <sheetName val=".xlsx].xlsx]Distratos_2025_1459"/>
      <sheetName val=".xlsx].xlsx]Distratos_2025_1460"/>
      <sheetName val=".xlsx].xlsx]Distratos_2025_1461"/>
      <sheetName val=".xlsx].xlsx]Distratos_2025_1462"/>
      <sheetName val=".xlsx].xlsx]Distratos_2025_1463"/>
      <sheetName val=".xlsx].xlsx]Distratos_2025_1464"/>
      <sheetName val=".xlsx].xlsx]Distratos_2025_1465"/>
      <sheetName val=".xlsx].xlsx]Distratos_2025_1466"/>
      <sheetName val=".xlsx].xlsx]Distratos_2025_1467"/>
      <sheetName val=".xlsx].xlsx]Distratos_2025_1468"/>
      <sheetName val=".xlsx].xlsx]Distratos_2025_1469"/>
      <sheetName val=".xlsx].xlsx]Distratos_2025_1470"/>
      <sheetName val=".xlsx].xlsx]Distratos_2025_1471"/>
      <sheetName val=".xlsx].xlsx]Distratos_2025_1472"/>
      <sheetName val=".xlsx].xlsx]Distratos_2025_1473"/>
      <sheetName val=".xlsx].xlsx]Distratos_2025_1474"/>
      <sheetName val=".xlsx].xlsx]Distratos_2025_1475"/>
      <sheetName val=".xlsx].xlsx]Distratos_2025_1476"/>
      <sheetName val=".xlsx].xlsx]Distratos_2025_1477"/>
      <sheetName val=".xlsx].xlsx]Distratos_2025_1478"/>
      <sheetName val=".xlsx].xlsx]Distratos_2025_1479"/>
      <sheetName val=".xlsx].xlsx]Distratos_2025_1480"/>
      <sheetName val=".xlsx].xlsx]Distratos_2025_1481"/>
      <sheetName val=".xlsx].xlsx]Distratos_2025_1482"/>
      <sheetName val=".xlsx].xlsx]Distratos_2025_1483"/>
      <sheetName val=".xlsx].xlsx]Distratos_2025_1484"/>
      <sheetName val=".xlsx].xlsx]Distratos_2025_1485"/>
      <sheetName val=".xlsx].xlsx]Distratos_2025_1486"/>
      <sheetName val=".xlsx].xlsx]Distratos_2025_1487"/>
      <sheetName val=".xlsx].xlsx]Distratos_2025_1488"/>
      <sheetName val=".xlsx].xlsx]Distratos_2025_1489"/>
      <sheetName val=".xlsx].xlsx]Distratos_2025_1490"/>
      <sheetName val=".xlsx].xlsx]Distratos_2025_1491"/>
      <sheetName val=".xlsx].xlsx]Distratos_2025_1492"/>
      <sheetName val=".xlsx].xlsx]Distratos_2025_1493"/>
      <sheetName val=".xlsx].xlsx]Distratos_2025_1494"/>
      <sheetName val=".xlsx].xlsx]Distratos_2025_1495"/>
      <sheetName val=".xlsx].xlsx]Distratos_2025_1496"/>
      <sheetName val=".xlsx].xlsx]Distratos_2025_1497"/>
      <sheetName val=".xlsx].xlsx]Distratos_2025_1498"/>
      <sheetName val=".xlsx].xlsx]Distratos_2025_1499"/>
      <sheetName val=".xlsx].xlsx]Distratos_2025_1500"/>
      <sheetName val=".xlsx].xlsx]Distratos_2025_1501"/>
      <sheetName val=".xlsx].xlsx]Distratos_2025_1502"/>
      <sheetName val=".xlsx].xlsx]Distratos_2025_1503"/>
      <sheetName val=".xlsx].xlsx]Distratos_2025_1504"/>
      <sheetName val=".xlsx].xlsx]Distratos_2025_1505"/>
      <sheetName val=".xlsx].xlsx]Distratos_2025_1506"/>
      <sheetName val=".xlsx].xlsx]Distratos_2025_1507"/>
      <sheetName val=".xlsx].xlsx]Distratos_2025_1508"/>
      <sheetName val=".xlsx].xlsx]Distratos_2025_1509"/>
      <sheetName val=".xlsx].xlsx]Distratos_2025_1510"/>
      <sheetName val=".xlsx].xlsx]Distratos_2025_1511"/>
      <sheetName val=".xlsx].xlsx]Distratos_2025_1512"/>
      <sheetName val=".xlsx].xlsx]Distratos_2025_1513"/>
      <sheetName val=".xlsx].xlsx]Distratos_2025_1514"/>
      <sheetName val=".xlsx].xlsx]Distratos_2025_1515"/>
      <sheetName val=".xlsx].xlsx]Distratos_2025_1516"/>
      <sheetName val=".xlsx].xlsx]Distratos_2025_1517"/>
      <sheetName val=".xlsx].xlsx]Distratos_2025_1518"/>
      <sheetName val=".xlsx].xlsx]Distratos_2025_1519"/>
      <sheetName val=".xlsx].xlsx]Distratos_2025_1520"/>
      <sheetName val=".xlsx].xlsx]Distratos_2025_1521"/>
      <sheetName val=".xlsx].xlsx]Distratos_2025_1522"/>
      <sheetName val=".xlsx].xlsx]Distratos_2025_1523"/>
      <sheetName val=".xlsx].xlsx]Distratos_2025_1524"/>
      <sheetName val=".xlsx].xlsx]Distratos_2025_1525"/>
      <sheetName val=".xlsx].xlsx]Distratos_2025_1526"/>
      <sheetName val=".xlsx].xlsx]Distratos_2025_1527"/>
      <sheetName val=".xlsx].xlsx]Distratos_2025_1528"/>
      <sheetName val=".xlsx].xlsx]Distratos_2025_1529"/>
      <sheetName val=".xlsx].xlsx]Distratos_2025_1530"/>
      <sheetName val=".xlsx].xlsx]Distratos_2025_1531"/>
      <sheetName val=".xlsx].xlsx]Distratos_2025_1532"/>
      <sheetName val=".xlsx].xlsx]Distratos_2025_1533"/>
      <sheetName val=".xlsx].xlsx]Distratos_2025_1534"/>
      <sheetName val=".xlsx].xlsx]Distratos_2025_1535"/>
      <sheetName val=".xlsx].xlsx]Distratos_2025_1536"/>
      <sheetName val=".xlsx].xlsx]Distratos_2025_1537"/>
      <sheetName val=".xlsx].xlsx]Distratos_2025_1538"/>
      <sheetName val=".xlsx].xlsx]Distratos_2025_1539"/>
      <sheetName val=".xlsx].xlsx]Distratos_2025_1540"/>
      <sheetName val=".xlsx].xlsx]Distratos_2025_1541"/>
      <sheetName val=".xlsx].xlsx]Distratos_2025_1542"/>
      <sheetName val=".xlsx].xlsx]Distratos_2025_1543"/>
      <sheetName val=".xlsx].xlsx]Distratos_2025_1544"/>
      <sheetName val=".xlsx].xlsx]Distratos_2025_1545"/>
      <sheetName val=".xlsx].xlsx]Distratos_2025_1546"/>
      <sheetName val=".xlsx].xlsx]Distratos_2025_1547"/>
      <sheetName val=".xlsx].xlsx]Distratos_2025_1548"/>
      <sheetName val=".xlsx].xlsx]Distratos_2025_1549"/>
      <sheetName val=".xlsx].xlsx]Distratos_2025_1550"/>
      <sheetName val=".xlsx].xlsx]Distratos_2025_1551"/>
      <sheetName val=".xlsx].xlsx]Distratos_2025_1552"/>
      <sheetName val=".xlsx].xlsx]Distratos_2025_1553"/>
      <sheetName val=".xlsx].xlsx]Distratos_2025_1554"/>
      <sheetName val=".xlsx].xlsx]Distratos_2025_1555"/>
      <sheetName val=".xlsx].xlsx]Distratos_2025_1556"/>
      <sheetName val=".xlsx].xlsx]Distratos_2025_1557"/>
      <sheetName val=".xlsx].xlsx]Distratos_2025_1558"/>
      <sheetName val=".xlsx].xlsx]Distratos_2025_1559"/>
      <sheetName val=".xlsx].xlsx]Distratos_2025_1560"/>
      <sheetName val=".xlsx].xlsx]Distratos_2025_1561"/>
      <sheetName val=".xlsx].xlsx]Distratos_2025_1562"/>
      <sheetName val=".xlsx].xlsx]Distratos_2025_1563"/>
      <sheetName val=".xlsx].xlsx]Distratos_2025_1564"/>
      <sheetName val=".xlsx].xlsx]Distratos_2025_1565"/>
      <sheetName val=".xlsx].xlsx]Distratos_2025_1566"/>
      <sheetName val=".xlsx].xlsx]Distratos_2025_1567"/>
      <sheetName val=".xlsx].xlsx]Distratos_2025_1568"/>
      <sheetName val=".xlsx].xlsx]Distratos_2025_1569"/>
      <sheetName val=".xlsx].xlsx]Distratos_2025_1570"/>
      <sheetName val=".xlsx].xlsx]Distratos_2025_1571"/>
      <sheetName val=".xlsx].xlsx]Distratos_2025_1572"/>
      <sheetName val=".xlsx].xlsx]Distratos_2025_1573"/>
      <sheetName val=".xlsx].xlsx]Distratos_2025_1574"/>
      <sheetName val=".xlsx].xlsx]Distratos_2025_1575"/>
      <sheetName val=".xlsx].xlsx]Distratos_2025_1576"/>
      <sheetName val=".xlsx].xlsx]Distratos_2025_1577"/>
      <sheetName val=".xlsx].xlsx]Distratos_2025_1578"/>
      <sheetName val=".xlsx].xlsx]Distratos_2025_1579"/>
      <sheetName val=".xlsx].xlsx]Distratos_2025_1580"/>
      <sheetName val=".xlsx].xlsx]Distratos_2025_1581"/>
      <sheetName val=".xlsx].xlsx]Distratos_2025_1582"/>
      <sheetName val=".xlsx].xlsx]Distratos_2025_1583"/>
      <sheetName val=".xlsx].xlsx]Distratos_2025_1584"/>
      <sheetName val=".xlsx].xlsx]Distratos_2025_1585"/>
      <sheetName val=".xlsx].xlsx]Distratos_2025_1586"/>
      <sheetName val=".xlsx].xlsx]Distratos_2025_1587"/>
      <sheetName val=".xlsx].xlsx]Distratos_2025_1588"/>
      <sheetName val=".xlsx].xlsx]Distratos_2025_1589"/>
      <sheetName val=".xlsx].xlsx]Distratos_2025_1590"/>
      <sheetName val=".xlsx].xlsx]Distratos_2025_1591"/>
      <sheetName val=".xlsx].xlsx]Distratos_2025_1592"/>
      <sheetName val=".xlsx].xlsx]Distratos_2025_1593"/>
      <sheetName val=".xlsx].xlsx]Distratos_2025_1594"/>
      <sheetName val=".xlsx].xlsx]Distratos_2025_1595"/>
      <sheetName val=".xlsx].xlsx]Distratos_2025_1596"/>
      <sheetName val=".xlsx].xlsx]Distratos_2025_1597"/>
      <sheetName val=".xlsx].xlsx]Distratos_2025_1598"/>
      <sheetName val=".xlsx].xlsx]Distratos_2025_1599"/>
      <sheetName val=".xlsx].xlsx]Distratos_2025_1600"/>
      <sheetName val=".xlsx].xlsx]Distratos_2025_1601"/>
      <sheetName val=".xlsx].xlsx]Distratos_2025_1602"/>
      <sheetName val=".xlsx].xlsx]Distratos_2025_1603"/>
      <sheetName val=".xlsx].xlsx]Distratos_2025_1604"/>
      <sheetName val=".xlsx].xlsx]Distratos_2025_1605"/>
      <sheetName val=".xlsx].xlsx]Distratos_2025_1606"/>
      <sheetName val=".xlsx].xlsx]Distratos_2025_1607"/>
      <sheetName val=".xlsx].xlsx]Distratos_2025_1608"/>
      <sheetName val=".xlsx].xlsx]Distratos_2025_1609"/>
      <sheetName val=".xlsx].xlsx]Distratos_2025_1610"/>
      <sheetName val=".xlsx].xlsx]Distratos_2025_1611"/>
      <sheetName val=".xlsx].xlsx]Distratos_2025_1612"/>
      <sheetName val=".xlsx].xlsx]Distratos_2025_1613"/>
      <sheetName val=".xlsx].xlsx]Distratos_2025_1614"/>
      <sheetName val=".xlsx].xlsx]Distratos_2025_1615"/>
      <sheetName val=".xlsx].xlsx]Distratos_2025_1616"/>
      <sheetName val=".xlsx].xlsx]Distratos_2025_1617"/>
      <sheetName val=".xlsx].xlsx]Distratos_2025_1618"/>
      <sheetName val=".xlsx].xlsx]Distratos_2025_1619"/>
      <sheetName val=".xlsx].xlsx]Distratos_2025_1620"/>
      <sheetName val=".xlsx].xlsx]Distratos_2025_1621"/>
      <sheetName val=".xlsx].xlsx]Distratos_2025_1622"/>
      <sheetName val=".xlsx].xlsx]Distratos_2025_1623"/>
      <sheetName val=".xlsx].xlsx]Distratos_2025_1624"/>
      <sheetName val=".xlsx].xlsx]Distratos_2025_1625"/>
      <sheetName val=".xlsx].xlsx]Distratos_2025_1626"/>
      <sheetName val=".xlsx].xlsx]Distratos_2025_1627"/>
      <sheetName val=".xlsx].xlsx]Distratos_2025_1628"/>
      <sheetName val=".xlsx].xlsx]Distratos_2025_1629"/>
      <sheetName val=".xlsx].xlsx]Distratos_2025_1630"/>
      <sheetName val=".xlsx].xlsx]Distratos_2025_1631"/>
      <sheetName val=".xlsx].xlsx]Distratos_2025_1632"/>
      <sheetName val=".xlsx].xlsx]Distratos_2025_1633"/>
      <sheetName val=".xlsx].xlsx]Distratos_2025_1634"/>
      <sheetName val=".xlsx].xlsx]Distratos_2025_1635"/>
      <sheetName val=".xlsx].xlsx]Distratos_2025_1636"/>
      <sheetName val=".xlsx].xlsx]Distratos_2025_1637"/>
      <sheetName val=".xlsx].xlsx]Distratos_2025_1638"/>
      <sheetName val=".xlsx].xlsx]Distratos_2025_1639"/>
      <sheetName val=".xlsx].xlsx]Distratos_2025_1640"/>
      <sheetName val=".xlsx].xlsx]Distratos_2025_1641"/>
      <sheetName val=".xlsx].xlsx]Distratos_2025_1642"/>
      <sheetName val=".xlsx].xlsx]Distratos_2025_1643"/>
      <sheetName val=".xlsx].xlsx]Distratos_2025_1644"/>
      <sheetName val=".xlsx].xlsx]Distratos_2025_1645"/>
      <sheetName val=".xlsx].xlsx]Distratos_2025_1646"/>
      <sheetName val=".xlsx].xlsx]Distratos_2025_1647"/>
      <sheetName val=".xlsx].xlsx]Distratos_2025_1648"/>
      <sheetName val=".xlsx].xlsx]Distratos_2025_1649"/>
      <sheetName val=".xlsx].xlsx]Distratos_2025_1650"/>
      <sheetName val=".xlsx].xlsx]Distratos_2025_1651"/>
      <sheetName val=".xlsx].xlsx]Distratos_2025_1652"/>
      <sheetName val=".xlsx].xlsx]Distratos_2025_1653"/>
      <sheetName val=".xlsx].xlsx]Distratos_2025_1654"/>
      <sheetName val=".xlsx].xlsx]Distratos_2025_1655"/>
      <sheetName val=".xlsx].xlsx]Distratos_2025_1656"/>
      <sheetName val=".xlsx].xlsx]Distratos_2025_1657"/>
      <sheetName val=".xlsx].xlsx]Distratos_2025_1658"/>
      <sheetName val=".xlsx].xlsx]Distratos_2025_1659"/>
      <sheetName val=".xlsx].xlsx]Distratos_2025_1660"/>
      <sheetName val=".xlsx].xlsx]Distratos_2025_1661"/>
      <sheetName val=".xlsx].xlsx]Distratos_2025_1662"/>
      <sheetName val=".xlsx].xlsx]Distratos_2025_1663"/>
      <sheetName val=".xlsx].xlsx]Distratos_2025_1664"/>
      <sheetName val=".xlsx].xlsx]Distratos_2025_1665"/>
      <sheetName val=".xlsx].xlsx]Distratos_2025_1666"/>
      <sheetName val=".xlsx].xlsx]Distratos_2025_1667"/>
      <sheetName val=".xlsx].xlsx]Distratos_2025_1668"/>
      <sheetName val=".xlsx].xlsx]Distratos_2025_1669"/>
      <sheetName val=".xlsx].xlsx]Distratos_2025_1670"/>
      <sheetName val=".xlsx].xlsx]Distratos_2025_1671"/>
      <sheetName val=".xlsx].xlsx]Distratos_2025_1672"/>
      <sheetName val=".xlsx].xlsx]Distratos_2025_1673"/>
      <sheetName val=".xlsx].xlsx]Distratos_2025_1674"/>
      <sheetName val=".xlsx].xlsx]Distratos_2025_1675"/>
      <sheetName val=".xlsx].xlsx]Distratos_2025_1676"/>
      <sheetName val=".xlsx].xlsx]Distratos_2025_1677"/>
      <sheetName val=".xlsx].xlsx]Distratos_2025_1678"/>
      <sheetName val=".xlsx].xlsx]Distratos_2025_1679"/>
      <sheetName val=".xlsx].xlsx]Distratos_2025_1680"/>
      <sheetName val=".xlsx].xlsx]Distratos_2025_1681"/>
      <sheetName val=".xlsx].xlsx]Distratos_2025_1682"/>
      <sheetName val=".xlsx].xlsx]Distratos_2025_1683"/>
      <sheetName val=".xlsx].xlsx]Distratos_2025_1684"/>
      <sheetName val=".xlsx].xlsx]Distratos_2025_1685"/>
      <sheetName val=".xlsx].xlsx]Distratos_2025_1686"/>
      <sheetName val=".xlsx].xlsx]Distratos_2025_1687"/>
      <sheetName val=".xlsx].xlsx]Distratos_2025_1688"/>
      <sheetName val=".xlsx].xlsx]Distratos_2025_1689"/>
      <sheetName val=".xlsx].xlsx]Distratos_2025_1690"/>
      <sheetName val=".xlsx].xlsx]Distratos_2025_1691"/>
      <sheetName val=".xlsx].xlsx]Distratos_2025_1692"/>
      <sheetName val=".xlsx].xlsx]Distratos_2025_1693"/>
      <sheetName val=".xlsx].xlsx]Distratos_2025_1694"/>
      <sheetName val=".xlsx].xlsx]Distratos_2025_1695"/>
      <sheetName val=".xlsx].xlsx]Distratos_2025_1696"/>
      <sheetName val=".xlsx].xlsx]Distratos_2025_1697"/>
      <sheetName val=".xlsx].xlsx]Distratos_2025_1698"/>
      <sheetName val=".xlsx].xlsx]Distratos_2025_1699"/>
      <sheetName val=".xlsx].xlsx]Distratos_2025_1700"/>
      <sheetName val=".xlsx].xlsx]Distratos_2025_1701"/>
      <sheetName val=".xlsx].xlsx]Distratos_2025_1702"/>
      <sheetName val=".xlsx].xlsx]Distratos_2025_1703"/>
      <sheetName val=".xlsx].xlsx]Distratos_2025_1704"/>
      <sheetName val=".xlsx].xlsx]Distratos_2025_1705"/>
      <sheetName val=".xlsx].xlsx]Distratos_2025_1706"/>
      <sheetName val=".xlsx].xlsx]Distratos_2025_1707"/>
      <sheetName val=".xlsx].xlsx]Distratos_2025_1708"/>
      <sheetName val=".xlsx].xlsx]Distratos_2025_1709"/>
      <sheetName val=".xlsx].xlsx]Distratos_2025_1710"/>
      <sheetName val=".xlsx].xlsx]Distratos_2025_1711"/>
      <sheetName val=".xlsx].xlsx]Distratos_2025_1712"/>
      <sheetName val=".xlsx].xlsx]Distratos_2025_1713"/>
      <sheetName val=".xlsx].xlsx]Distratos_2025_1714"/>
      <sheetName val=".xlsx].xlsx]Distratos_2025_1715"/>
      <sheetName val=".xlsx].xlsx]Distratos_2025_1716"/>
      <sheetName val=".xlsx].xlsx]Distratos_2025_1717"/>
      <sheetName val=".xlsx].xlsx]Distratos_2025_1718"/>
      <sheetName val=".xlsx].xlsx]Distratos_2025_1719"/>
      <sheetName val=".xlsx].xlsx]Distratos_2025_1720"/>
      <sheetName val=".xlsx].xlsx]Distratos_2025_1721"/>
      <sheetName val=".xlsx].xlsx]Distratos_2025_1722"/>
      <sheetName val=".xlsx].xlsx]Distratos_2025_1723"/>
      <sheetName val=".xlsx].xlsx]Distratos_2025_1724"/>
      <sheetName val=".xlsx].xlsx]Distratos_2025_1725"/>
      <sheetName val=".xlsx].xlsx]Distratos_2025_1726"/>
      <sheetName val=".xlsx].xlsx]Distratos_2025_1727"/>
      <sheetName val=".xlsx].xlsx]Distratos_2025_1728"/>
      <sheetName val=".xlsx].xlsx]Distratos_2025_1729"/>
      <sheetName val=".xlsx].xlsx]Distratos_2025_1730"/>
      <sheetName val=".xlsx].xlsx]Distratos_2025_1731"/>
      <sheetName val=".xlsx].xlsx]Distratos_2025_1732"/>
      <sheetName val=".xlsx].xlsx]Distratos_2025_1733"/>
      <sheetName val=".xlsx].xlsx]Distratos_2025_1734"/>
      <sheetName val=".xlsx].xlsx]Distratos_2025_1735"/>
      <sheetName val=".xlsx].xlsx]Distratos_2025_1736"/>
      <sheetName val=".xlsx].xlsx]Distratos_2025_1737"/>
      <sheetName val=".xlsx].xlsx]Distratos_2025_1738"/>
      <sheetName val=".xlsx].xlsx]Distratos_2025_1739"/>
      <sheetName val=".xlsx].xlsx]Distratos_2025_1740"/>
      <sheetName val=".xlsx].xlsx]Distratos_2025_1741"/>
      <sheetName val=".xlsx].xlsx]Distratos_2025_1742"/>
      <sheetName val=".xlsx].xlsx]Distratos_2025_1743"/>
      <sheetName val=".xlsx].xlsx]Distratos_2025_1744"/>
      <sheetName val=".xlsx].xlsx]Distratos_2025_1745"/>
      <sheetName val=".xlsx].xlsx]Distratos_2025_1746"/>
      <sheetName val=".xlsx].xlsx]Distratos_2025_1747"/>
      <sheetName val=".xlsx].xlsx]Distratos_2025_1748"/>
      <sheetName val=".xlsx].xlsx]Distratos_2025_1749"/>
      <sheetName val=".xlsx].xlsx]Distratos_2025_1750"/>
      <sheetName val=".xlsx].xlsx]Distratos_2025_1751"/>
      <sheetName val=".xlsx].xlsx]Distratos_2025_1752"/>
      <sheetName val=".xlsx].xlsx]Distratos_2025_1753"/>
      <sheetName val=".xlsx].xlsx]Distratos_2025_1754"/>
      <sheetName val=".xlsx].xlsx]Distratos_2025_1755"/>
      <sheetName val=".xlsx].xlsx]Distratos_2025_1756"/>
      <sheetName val=".xlsx].xlsx]Distratos_2025_1757"/>
      <sheetName val=".xlsx].xlsx]Distratos_2025_1758"/>
      <sheetName val=".xlsx].xlsx]Distratos_2025_1759"/>
      <sheetName val=".xlsx].xlsx]Distratos_2025_1760"/>
      <sheetName val=".xlsx].xlsx]Distratos_2025_1761"/>
      <sheetName val=".xlsx].xlsx]Distratos_2025_1762"/>
      <sheetName val=".xlsx].xlsx]Distratos_2025_1763"/>
      <sheetName val=".xlsx].xlsx]Distratos_2025_1764"/>
      <sheetName val=".xlsx].xlsx]Distratos_2025_1765"/>
      <sheetName val=".xlsx].xlsx]Distratos_2025_1766"/>
      <sheetName val=".xlsx].xlsx]Distratos_2025_1767"/>
      <sheetName val=".xlsx].xlsx]Distratos_2025_1768"/>
      <sheetName val=".xlsx].xlsx]Distratos_2025_1769"/>
      <sheetName val=".xlsx].xlsx]Distratos_2025_1770"/>
      <sheetName val=".xlsx].xlsx]Distratos_2025_1771"/>
      <sheetName val=".xlsx].xlsx]Distratos_2025_1772"/>
      <sheetName val=".xlsx].xlsx]Distratos_2025_1773"/>
      <sheetName val=".xlsx].xlsx]Distratos_2025_1774"/>
      <sheetName val=".xlsx].xlsx]Distratos_2025_1775"/>
      <sheetName val=".xlsx].xlsx]Distratos_2025_1776"/>
      <sheetName val=".xlsx].xlsx]Distratos_2025_1777"/>
      <sheetName val=".xlsx].xlsx]Distratos_2025_1778"/>
      <sheetName val=".xlsx].xlsx]Distratos_2025_1779"/>
      <sheetName val=".xlsx].xlsx]Distratos_2025_1780"/>
      <sheetName val=".xlsx].xlsx]Distratos_2025_1781"/>
      <sheetName val=".xlsx].xlsx]Distratos_2025_1782"/>
      <sheetName val=".xlsx].xlsx]Distratos_2025_1783"/>
      <sheetName val=".xlsx].xlsx]Distratos_2025_1784"/>
      <sheetName val=".xlsx].xlsx]Distratos_2025_1785"/>
      <sheetName val=".xlsx].xlsx]Distratos_2025_1786"/>
      <sheetName val=".xlsx].xlsx]Distratos_2025_1787"/>
      <sheetName val=".xlsx].xlsx]Distratos_2025_1788"/>
      <sheetName val=".xlsx].xlsx]Distratos_2025_1789"/>
      <sheetName val=".xlsx].xlsx]Distratos_2025_1790"/>
      <sheetName val=".xlsx].xlsx]Distratos_2025_1791"/>
      <sheetName val=".xlsx].xlsx]Distratos_2025_1792"/>
      <sheetName val=".xlsx].xlsx]Distratos_2025_1793"/>
      <sheetName val=".xlsx].xlsx]Distratos_2025_1794"/>
      <sheetName val=".xlsx].xlsx]Distratos_2025_1795"/>
      <sheetName val=".xlsx].xlsx]Distratos_2025_1796"/>
      <sheetName val=".xlsx].xlsx]Distratos_2025_1797"/>
      <sheetName val=".xlsx].xlsx]Distratos_2025_1798"/>
      <sheetName val=".xlsx].xlsx]Distratos_2025_1799"/>
      <sheetName val=".xlsx].xlsx]Distratos_2025_1800"/>
      <sheetName val=".xlsx].xlsx]Distratos_2025_1801"/>
      <sheetName val=".xlsx].xlsx]Distratos_2025_1802"/>
      <sheetName val=".xlsx].xlsx]Distratos_2025_1803"/>
      <sheetName val=".xlsx].xlsx]Distratos_2025_1804"/>
      <sheetName val=".xlsx].xlsx]Distratos_2025_1805"/>
      <sheetName val=".xlsx].xlsx]Distratos_2025_1806"/>
      <sheetName val=".xlsx].xlsx]Distratos_2025_1807"/>
      <sheetName val=".xlsx].xlsx]Distratos_2025_1808"/>
      <sheetName val=".xlsx].xlsx]Distratos_2025_1809"/>
      <sheetName val=".xlsx].xlsx]Distratos_2025_1810"/>
      <sheetName val=".xlsx].xlsx]Distratos_2025_1811"/>
      <sheetName val=".xlsx].xlsx]Distratos_2025_1812"/>
      <sheetName val=".xlsx].xlsx]Distratos_2025_1813"/>
      <sheetName val=".xlsx].xlsx]Distratos_2025_1814"/>
      <sheetName val=".xlsx].xlsx]Distratos_2025_1815"/>
      <sheetName val=".xlsx].xlsx]Distratos_2025_1816"/>
      <sheetName val=".xlsx].xlsx]Distratos_2025_1817"/>
      <sheetName val=".xlsx].xlsx]Distratos_2025_1818"/>
      <sheetName val=".xlsx].xlsx]Distratos_2025_1819"/>
      <sheetName val=".xlsx].xlsx]Distratos_2025_1820"/>
      <sheetName val=".xlsx].xlsx]Distratos_2025_1821"/>
      <sheetName val=".xlsx].xlsx]Distratos_2025_1822"/>
      <sheetName val=".xlsx].xlsx]Distratos_2025_1823"/>
      <sheetName val=".xlsx].xlsx]Distratos_2025_1824"/>
      <sheetName val=".xlsx].xlsx]Distratos_2025_1825"/>
      <sheetName val=".xlsx].xlsx]Distratos_2025_1826"/>
      <sheetName val=".xlsx].xlsx]Distratos_2025_1827"/>
      <sheetName val=".xlsx].xlsx]Distratos_2025_1828"/>
      <sheetName val=".xlsx].xlsx]Distratos_2025_1829"/>
      <sheetName val=".xlsx].xlsx]Distratos_2025_1830"/>
      <sheetName val=".xlsx].xlsx]Distratos_2025_1831"/>
      <sheetName val=".xlsx].xlsx]Distratos_2025_1832"/>
      <sheetName val=".xlsx].xlsx]Distratos_2025_1833"/>
      <sheetName val=".xlsx].xlsx]Distratos_2025_1834"/>
      <sheetName val=".xlsx].xlsx]Distratos_2025_1835"/>
      <sheetName val=".xlsx].xlsx]Distratos_2025_1836"/>
      <sheetName val=".xlsx].xlsx]Distratos_2025_1837"/>
      <sheetName val=".xlsx].xlsx]Distratos_2025_1838"/>
      <sheetName val=".xlsx].xlsx]Distratos_2025_1839"/>
      <sheetName val=".xlsx].xlsx]Distratos_2025_1840"/>
      <sheetName val=".xlsx].xlsx]Distratos_2025_1841"/>
      <sheetName val=".xlsx].xlsx]Distratos_2025_1842"/>
      <sheetName val=".xlsx].xlsx]Distratos_2025_1843"/>
      <sheetName val=".xlsx].xlsx]Distratos_2025_1844"/>
      <sheetName val=".xlsx].xlsx]Distratos_2025_1845"/>
      <sheetName val=".xlsx].xlsx]Distratos_2025_1846"/>
      <sheetName val=".xlsx].xlsx]Distratos_2025_1847"/>
      <sheetName val=".xlsx].xlsx]Distratos_2025_1848"/>
      <sheetName val=".xlsx].xlsx]Distratos_2025_1849"/>
      <sheetName val=".xlsx].xlsx]Distratos_2025_1850"/>
      <sheetName val=".xlsx].xlsx]Distratos_2025_1851"/>
      <sheetName val=".xlsx].xlsx]Distratos_2025_1852"/>
      <sheetName val=".xlsx].xlsx]Distratos_2025_1853"/>
      <sheetName val=".xlsx].xlsx]Distratos_2025_1854"/>
      <sheetName val=".xlsx].xlsx]Distratos_2025_1855"/>
      <sheetName val=".xlsx].xlsx]Distratos_2025_1856"/>
      <sheetName val=".xlsx].xlsx]Distratos_2025_1857"/>
      <sheetName val=".xlsx].xlsx]Distratos_2025_1858"/>
      <sheetName val=".xlsx].xlsx]Distratos_2025_1859"/>
      <sheetName val=".xlsx].xlsx]Distratos_2025_1860"/>
      <sheetName val=".xlsx].xlsx]Distratos_2025_1861"/>
      <sheetName val=".xlsx].xlsx]Distratos_2025_1862"/>
      <sheetName val=".xlsx].xlsx]Distratos_2025_1863"/>
      <sheetName val=".xlsx].xlsx]Distratos_2025_1864"/>
      <sheetName val=".xlsx].xlsx]Distratos_2025_1865"/>
      <sheetName val=".xlsx].xlsx]Distratos_2025_1866"/>
      <sheetName val=".xlsx].xlsx]Distratos_2025_1867"/>
      <sheetName val=".xlsx].xlsx]Distratos_2025_1868"/>
      <sheetName val=".xlsx].xlsx]Distratos_2025_1869"/>
      <sheetName val=".xlsx].xlsx]Distratos_2025_1870"/>
      <sheetName val=".xlsx].xlsx]Distratos_2025_1871"/>
      <sheetName val=".xlsx].xlsx]Distratos_2025_1872"/>
      <sheetName val=".xlsx].xlsx]Distratos_2025_1873"/>
      <sheetName val=".xlsx].xlsx]Distratos_2025_1874"/>
      <sheetName val=".xlsx].xlsx]Distratos_2025_1875"/>
      <sheetName val=".xlsx].xlsx]Distratos_2025_1876"/>
      <sheetName val=".xlsx].xlsx]Distratos_2025_1877"/>
      <sheetName val=".xlsx].xlsx]Distratos_2025_1878"/>
      <sheetName val=".xlsx].xlsx]Distratos_2025_1879"/>
      <sheetName val=".xlsx].xlsx]Distratos_2025_1880"/>
      <sheetName val=".xlsx].xlsx]Distratos_2025_1881"/>
      <sheetName val=".xlsx].xlsx]Distratos_2025_1882"/>
      <sheetName val=".xlsx].xlsx]Distratos_2025_1883"/>
      <sheetName val=".xlsx].xlsx]Distratos_2025_1884"/>
      <sheetName val=".xlsx].xlsx]Distratos_2025_1885"/>
      <sheetName val=".xlsx].xlsx]Distratos_2025_1886"/>
      <sheetName val=".xlsx].xlsx]Distratos_2025_1887"/>
      <sheetName val=".xlsx].xlsx]Distratos_2025_1888"/>
      <sheetName val=".xlsx].xlsx]Distratos_2025_1889"/>
      <sheetName val=".xlsx].xlsx]Distratos_2025_1890"/>
      <sheetName val=".xlsx].xlsx]Distratos_2025_1891"/>
      <sheetName val=".xlsx].xlsx]Distratos_2025_1892"/>
      <sheetName val=".xlsx].xlsx]Distratos_2025_1893"/>
      <sheetName val=".xlsx].xlsx]Distratos_2025_1894"/>
      <sheetName val=".xlsx].xlsx]Distratos_2025_1895"/>
      <sheetName val=".xlsx].xlsx]Distratos_2025_1896"/>
      <sheetName val=".xlsx].xlsx]Distratos_2025_1897"/>
      <sheetName val=".xlsx].xlsx]Distratos_2025_1898"/>
      <sheetName val=".xlsx].xlsx]Distratos_2025_1899"/>
      <sheetName val=".xlsx].xlsx]Distratos_2025_1900"/>
      <sheetName val=".xlsx].xlsx]Distratos_2025_1901"/>
      <sheetName val=".xlsx].xlsx]Distratos_2025_1902"/>
      <sheetName val=".xlsx].xlsx]Distratos_2025_1903"/>
      <sheetName val=".xlsx].xlsx]Distratos_2025_1904"/>
      <sheetName val=".xlsx].xlsx]Distratos_2025_1905"/>
      <sheetName val=".xlsx].xlsx]Distratos_2025_1906"/>
      <sheetName val=".xlsx].xlsx]Distratos_2025_1907"/>
      <sheetName val=".xlsx].xlsx]Distratos_2025_1908"/>
      <sheetName val=".xlsx].xlsx]Distratos_2025_1909"/>
      <sheetName val=".xlsx].xlsx]Distratos_2025_1910"/>
      <sheetName val=".xlsx].xlsx]Distratos_2025_1911"/>
      <sheetName val=".xlsx].xlsx]Distratos_2025_1912"/>
      <sheetName val=".xlsx].xlsx]Distratos_2025_1913"/>
      <sheetName val=".xlsx].xlsx]Distratos_2025_1914"/>
      <sheetName val=".xlsx].xlsx]Distratos_2025_1915"/>
      <sheetName val=".xlsx].xlsx]Distratos_2025_1916"/>
      <sheetName val=".xlsx].xlsx]Distratos_2025_1917"/>
      <sheetName val=".xlsx].xlsx]Distratos_2025_1918"/>
      <sheetName val=".xlsx].xlsx]Distratos_2025_1919"/>
      <sheetName val=".xlsx].xlsx]Distratos_2025_1920"/>
      <sheetName val=".xlsx].xlsx]Distratos_2025_1921"/>
      <sheetName val=".xlsx].xlsx]Distratos_2025_1922"/>
      <sheetName val=".xlsx].xlsx]Distratos_2025_1923"/>
      <sheetName val=".xlsx].xlsx]Distratos_2025_1924"/>
      <sheetName val=".xlsx].xlsx]Distratos_2025_1925"/>
      <sheetName val=".xlsx].xlsx]Distratos_2025_1926"/>
      <sheetName val=".xlsx].xlsx]Distratos_2025_1927"/>
      <sheetName val=".xlsx].xlsx]Distratos_2025_1928"/>
      <sheetName val=".xlsx].xlsx]Distratos_2025_1929"/>
      <sheetName val=".xlsx].xlsx]Distratos_2025_1930"/>
      <sheetName val=".xlsx].xlsx]Distratos_2025_1931"/>
      <sheetName val=".xlsx].xlsx]Distratos_2025_1932"/>
      <sheetName val=".xlsx].xlsx]Distratos_2025_1933"/>
      <sheetName val=".xlsx].xlsx]Distratos_2025_1934"/>
      <sheetName val=".xlsx].xlsx]Distratos_2025_1935"/>
      <sheetName val=".xlsx].xlsx]Distratos_2025_1936"/>
      <sheetName val=".xlsx].xlsx]Distratos_2025_1937"/>
      <sheetName val=".xlsx].xlsx]Distratos_2025_1938"/>
      <sheetName val=".xlsx].xlsx]Distratos_2025_1939"/>
      <sheetName val=".xlsx].xlsx]Distratos_2025_1940"/>
      <sheetName val=".xlsx].xlsx]Distratos_2025_1941"/>
      <sheetName val=".xlsx].xlsx]Distratos_2025_1942"/>
      <sheetName val=".xlsx].xlsx]Distratos_2025_1943"/>
      <sheetName val=".xlsx].xlsx]Distratos_2025_1944"/>
      <sheetName val=".xlsx].xlsx]Distratos_2025_1945"/>
      <sheetName val=".xlsx].xlsx]Distratos_2025_1946"/>
      <sheetName val=".xlsx].xlsx]Distratos_2025_1947"/>
      <sheetName val=".xlsx].xlsx]Distratos_2025_1948"/>
      <sheetName val=".xlsx].xlsx]Distratos_2025_1949"/>
      <sheetName val=".xlsx].xlsx]Distratos_2025_1950"/>
      <sheetName val=".xlsx].xlsx]Distratos_2025_1951"/>
      <sheetName val=".xlsx].xlsx]Distratos_2025_1952"/>
      <sheetName val=".xlsx].xlsx]Distratos_2025_1953"/>
      <sheetName val=".xlsx].xlsx]Distratos_2025_1954"/>
      <sheetName val=".xlsx].xlsx]Distratos_2025_1955"/>
      <sheetName val=".xlsx].xlsx]Distratos_2025_1956"/>
      <sheetName val=".xlsx].xlsx]Distratos_2025_1957"/>
      <sheetName val=".xlsx].xlsx]Distratos_2025_1958"/>
      <sheetName val=".xlsx].xlsx]Distratos_2025_1959"/>
      <sheetName val=".xlsx].xlsx]Distratos_2025_1960"/>
      <sheetName val=".xlsx].xlsx]Distratos_2025_1961"/>
      <sheetName val=".xlsx].xlsx]Distratos_2025_1962"/>
      <sheetName val=".xlsx].xlsx]Distratos_2025_1963"/>
      <sheetName val=".xlsx].xlsx]Distratos_2025_1964"/>
      <sheetName val=".xlsx].xlsx]Distratos_2025_1965"/>
      <sheetName val=".xlsx].xlsx]Distratos_2025_1966"/>
      <sheetName val=".xlsx].xlsx]Distratos_2025_1967"/>
      <sheetName val=".xlsx].xlsx]Distratos_2025_1968"/>
      <sheetName val=".xlsx].xlsx]Distratos_2025_1969"/>
      <sheetName val=".xlsx].xlsx]Distratos_2025_1970"/>
      <sheetName val=".xlsx].xlsx]Distratos_2025_1971"/>
      <sheetName val=".xlsx].xlsx]Distratos_2025_1972"/>
      <sheetName val=".xlsx].xlsx]Distratos_2025_1973"/>
      <sheetName val=".xlsx].xlsx]Distratos_2025_1974"/>
      <sheetName val=".xlsx].xlsx]Distratos_2025_1975"/>
      <sheetName val=".xlsx].xlsx]Distratos_2025_1976"/>
      <sheetName val=".xlsx].xlsx]Distratos_2025_1977"/>
      <sheetName val=".xlsx].xlsx]Distratos_2025_1978"/>
      <sheetName val=".xlsx].xlsx]Distratos_2025_1979"/>
      <sheetName val=".xlsx].xlsx]Distratos_2025_1980"/>
      <sheetName val=".xlsx].xlsx]Distratos_2025_1981"/>
      <sheetName val=".xlsx].xlsx]Distratos_2025_1982"/>
      <sheetName val=".xlsx].xlsx]Distratos_2025_1983"/>
      <sheetName val=".xlsx].xlsx]Distratos_2025_1984"/>
      <sheetName val=".xlsx].xlsx]Distratos_2025_1985"/>
      <sheetName val=".xlsx].xlsx]Distratos_2025_1986"/>
      <sheetName val=".xlsx].xlsx]Distratos_2025_1987"/>
      <sheetName val=".xlsx].xlsx]Distratos_2025_1988"/>
      <sheetName val=".xlsx].xlsx]Distratos_2025_1989"/>
      <sheetName val=".xlsx].xlsx]Distratos_2025_1990"/>
      <sheetName val=".xlsx].xlsx]Distratos_2025_1991"/>
      <sheetName val=".xlsx].xlsx]Distratos_2025_1992"/>
      <sheetName val=".xlsx].xlsx]Distratos_2025_1993"/>
      <sheetName val=".xlsx].xlsx]Distratos_2025_1994"/>
      <sheetName val=".xlsx].xlsx]Distratos_2025_1995"/>
      <sheetName val=".xlsx].xlsx]Distratos_2025_1996"/>
      <sheetName val=".xlsx].xlsx]Distratos_2025_1997"/>
      <sheetName val=".xlsx].xlsx]Distratos_2025_1998"/>
      <sheetName val=".xlsx].xlsx]Distratos_2025_1999"/>
      <sheetName val=".xlsx].xlsx]Distratos_2025_2000"/>
      <sheetName val=".xlsx].xlsx]Distratos_2025_2001"/>
      <sheetName val=".xlsx].xlsx]Distratos_2025_2002"/>
      <sheetName val=".xlsx].xlsx]Distratos_2025_2003"/>
      <sheetName val=".xlsx].xlsx]Distratos_2025_2004"/>
      <sheetName val=".xlsx].xlsx]Distratos_2025_2005"/>
      <sheetName val=".xlsx].xlsx]Distratos_2025_2006"/>
      <sheetName val=".xlsx].xlsx]Distratos_2025_2007"/>
      <sheetName val=".xlsx].xlsx]Distratos_2025_2008"/>
      <sheetName val=".xlsx].xlsx]Distratos_2025_2009"/>
      <sheetName val=".xlsx].xlsx]Distratos_2025_2010"/>
      <sheetName val=".xlsx].xlsx]Distratos_2025_2011"/>
      <sheetName val=".xlsx].xlsx]Distratos_2025_2012"/>
      <sheetName val=".xlsx].xlsx]Distratos_2025_2013"/>
      <sheetName val=".xlsx].xlsx]Distratos_2025_2014"/>
      <sheetName val=".xlsx].xlsx]Distratos_2025_2015"/>
      <sheetName val=".xlsx].xlsx]Distratos_2025_2016"/>
      <sheetName val=".xlsx].xlsx]Distratos_2025_2017"/>
      <sheetName val=".xlsx].xlsx]Distratos_2025_2018"/>
      <sheetName val=".xlsx].xlsx]Distratos_2025_2019"/>
      <sheetName val=".xlsx].xlsx]Distratos_2025_2020"/>
      <sheetName val=".xlsx].xlsx]Distratos_2025_2021"/>
      <sheetName val=".xlsx].xlsx]Distratos_2025_2022"/>
      <sheetName val=".xlsx].xlsx]Distratos_2025_2023"/>
      <sheetName val=".xlsx].xlsx]Distratos_2025_2024"/>
      <sheetName val=".xlsx].xlsx]Distratos_2025_2025"/>
      <sheetName val=".xlsx].xlsx]Distratos_2025_2026"/>
      <sheetName val=".xlsx].xlsx]Distratos_2025_2027"/>
      <sheetName val=".xlsx].xlsx]Distratos_2025_2028"/>
      <sheetName val=".xlsx].xlsx]Distratos_2025_2029"/>
      <sheetName val=".xlsx].xlsx]Distratos_2025_2030"/>
      <sheetName val=".xlsx].xlsx]Distratos_2025_2031"/>
      <sheetName val=".xlsx].xlsx]Distratos_2025_2032"/>
      <sheetName val=".xlsx].xlsx]Distratos_2025_2033"/>
      <sheetName val=".xlsx].xlsx]Distratos_2025_2034"/>
      <sheetName val=".xlsx].xlsx]Distratos_2025_2035"/>
      <sheetName val=".xlsx].xlsx]Distratos_2025_2036"/>
      <sheetName val=".xlsx].xlsx]Distratos_2025_2037"/>
      <sheetName val=".xlsx].xlsx]Distratos_2025_2038"/>
      <sheetName val=".xlsx].xlsx]Distratos_2025_2039"/>
      <sheetName val=".xlsx].xlsx]Distratos_2025_2040"/>
      <sheetName val=".xlsx].xlsx]Distratos_2025_2041"/>
      <sheetName val=".xlsx].xlsx]Distratos_2025_2042"/>
      <sheetName val=".xlsx].xlsx]Distratos_2025_2043"/>
      <sheetName val=".xlsx].xlsx]Distratos_2025_2044"/>
      <sheetName val=".xlsx].xlsx]Distratos_2025_2045"/>
      <sheetName val=".xlsx].xlsx]Distratos_2025_2046"/>
      <sheetName val=".xlsx].xlsx]Distratos_2025_2047"/>
      <sheetName val=".xlsx].xlsx]Distratos_2025_2048"/>
      <sheetName val=".xlsx].xlsx]Distratos_2025_2049"/>
      <sheetName val=".xlsx].xlsx]Distratos_2025_2050"/>
      <sheetName val=".xlsx].xlsx]Distratos_2025_2051"/>
      <sheetName val=".xlsx]Distratos_2025_10_02__1_2"/>
      <sheetName val=".xlsx]Distratos_2025_10_02__1_3"/>
      <sheetName val=".xlsx]Distratos_2025_10_02__1_4"/>
      <sheetName val=".xlsx]Distratos_2025_10_02__1_5"/>
      <sheetName val=".xlsx]Distratos_2025_10_02__1_6"/>
      <sheetName val=".xlsx]Distratos_2025_10_02__1_7"/>
      <sheetName val=".xlsx]Distratos_2025_10_02__1_8"/>
      <sheetName val=".xlsx]Distratos_2025_10_02__1_9"/>
      <sheetName val=".xlsx]Distratos_2025_10_02___10"/>
      <sheetName val=".xlsx]Distratos_2025_10_02___11"/>
      <sheetName val=".xlsx]Distratos_2025_10_02___12"/>
      <sheetName val=".xlsx]Distratos_2025_10_02___13"/>
      <sheetName val=".xlsx]Distratos_2025_10_02___14"/>
      <sheetName val=".xlsx]Distratos_2025_10_02___15"/>
      <sheetName val=".xlsx]Distratos_2025_10_02___16"/>
      <sheetName val=".xlsx]Distratos_2025_10_02___17"/>
      <sheetName val=".xlsx]Distratos_2025_10_02___18"/>
      <sheetName val=".xlsx]Distratos_2025_10_02___19"/>
      <sheetName val=".xlsx]Distratos_2025_10_02___20"/>
      <sheetName val=".xlsx]Distratos_2025_10_02___21"/>
      <sheetName val=".xlsx]Distratos_2025_10_02___22"/>
      <sheetName val=".xlsx]Distratos_2025_10_02___23"/>
      <sheetName val=".xlsx]Distratos_2025_10_02___24"/>
      <sheetName val=".xlsx]Distratos_2025_10_02___25"/>
      <sheetName val=".xlsx]Distratos_2025_10_02___26"/>
      <sheetName val=".xlsx]Distratos_2025_10_02___27"/>
      <sheetName val=".xlsx]Distratos_2025_10_02___28"/>
      <sheetName val=".xlsx]Distratos_2025_10_02___29"/>
      <sheetName val=".xlsx]Distratos_2025_10_02___30"/>
      <sheetName val=".xlsx]Distratos_2025_10_02___31"/>
      <sheetName val=".xlsx]Distratos_2025_10_02___32"/>
      <sheetName val=".xlsx]Distratos_2025_10_02___33"/>
      <sheetName val=".xlsx]Distratos_2025_10_02___34"/>
      <sheetName val=".xlsx]Distratos_2025_10_02___35"/>
      <sheetName val=".xlsx]Distratos_2025_10_02___36"/>
      <sheetName val=".xlsx]Distratos_2025_10_02___37"/>
      <sheetName val=".xlsx]Distratos_2025_10_02___38"/>
      <sheetName val=".xlsx]Distratos_2025_10_02___39"/>
      <sheetName val=".xlsx]Distratos_2025_10_02___40"/>
      <sheetName val=".xlsx]Distratos_2025_10_02___41"/>
      <sheetName val=".xlsx]Distratos_2025_10_02___42"/>
      <sheetName val=".xlsx]Distratos_2025_10_02___43"/>
      <sheetName val=".xlsx]Distratos_2025_10_02___44"/>
      <sheetName val=".xlsx]Distratos_2025_10_02___45"/>
      <sheetName val=".xlsx]Distratos_2025_10_02___46"/>
      <sheetName val=".xlsx]Distratos_2025_10_02___47"/>
      <sheetName val=".xlsx]Distratos_2025_10_02___48"/>
      <sheetName val=".xlsx]Distratos_2025_10_02___49"/>
      <sheetName val=".xlsx]Distratos_2025_10_02___50"/>
      <sheetName val=".xlsx]Distratos_2025_10_02___51"/>
      <sheetName val=".xlsx]Distratos_2025_10_02___52"/>
      <sheetName val=".xlsx]Distratos_2025_10_02___53"/>
      <sheetName val=".xlsx]Distratos_2025_10_02___54"/>
      <sheetName val=".xlsx]Distratos_2025_10_02___55"/>
      <sheetName val=".xlsx]Distratos_2025_10_02___56"/>
      <sheetName val=".xlsx]Distratos_2025_10_02___57"/>
      <sheetName val=".xlsx]Distratos_2025_10_02___58"/>
      <sheetName val=".xlsx]Distratos_2025_10_02___59"/>
      <sheetName val=".xlsx]Distratos_2025_10_02___60"/>
      <sheetName val=".xlsx]Distratos_2025_10_02___61"/>
      <sheetName val=".xlsx]Distratos_2025_10_02___62"/>
      <sheetName val=".xlsx]Distratos_2025_10_02___63"/>
      <sheetName val=".xlsx]Distratos_2025_10_02___64"/>
      <sheetName val=".xlsx]Distratos_2025_10_02___65"/>
      <sheetName val=".xlsx]Distratos_2025_10_02___66"/>
      <sheetName val=".xlsx]Distratos_2025_10_02___67"/>
      <sheetName val=".xlsx]Distratos_2025_10_02___68"/>
      <sheetName val=".xlsx]Distratos_2025_10_02___69"/>
      <sheetName val=".xlsx]Distratos_2025_10_02___70"/>
      <sheetName val=".xlsx]Distratos_2025_10_02___71"/>
      <sheetName val=".xlsx]Distratos_2025_10_02___72"/>
      <sheetName val=".xlsx]Distratos_2025_10_02___73"/>
      <sheetName val=".xlsx]Distratos_2025_10_02___74"/>
      <sheetName val=".xlsx]Distratos_2025_10_02___75"/>
      <sheetName val=".xlsx]Distratos_2025_10_02___76"/>
      <sheetName val=".xlsx]Distratos_2025_10_02___77"/>
      <sheetName val=".xlsx]Distratos_2025_10_02___78"/>
      <sheetName val=".xlsx]Distratos_2025_10_02___79"/>
      <sheetName val=".xlsx]Distratos_2025_10_02___80"/>
      <sheetName val=".xlsx]Distratos_2025_10_02___81"/>
      <sheetName val=".xlsx]Distratos_2025_10_02___82"/>
      <sheetName val=".xlsx]Distratos_2025_10_02___83"/>
      <sheetName val=".xlsx]Distratos_2025_10_02___84"/>
      <sheetName val=".xlsx]Distratos_2025_10_02___85"/>
      <sheetName val=".xlsx]Distratos_2025_10_02___86"/>
      <sheetName val=".xlsx]Distratos_2025_10_02___87"/>
      <sheetName val=".xlsx]Distratos_2025_10_02___88"/>
      <sheetName val=".xlsx]Distratos_2025_10_02___89"/>
      <sheetName val=".xlsx]Distratos_2025_10_02___90"/>
      <sheetName val=".xlsx]Distratos_2025_10_02___91"/>
      <sheetName val=".xlsx]Distratos_2025_10_02___92"/>
      <sheetName val=".xlsx]Distratos_2025_10_02___93"/>
      <sheetName val=".xlsx]Distratos_2025_10_02___94"/>
      <sheetName val=".xlsx]Distratos_2025_10_02___95"/>
      <sheetName val=".xlsx]Distratos_2025_10_02___96"/>
      <sheetName val=".xlsx]Distratos_2025_10_02___97"/>
      <sheetName val=".xlsx]Distratos_2025_10_02___98"/>
      <sheetName val=".xlsx]Distratos_2025_10_02___99"/>
      <sheetName val=".xlsx]Distratos_2025_10_02__100"/>
      <sheetName val=".xlsx]Distratos_2025_10_02__101"/>
      <sheetName val=".xlsx]Distratos_2025_10_02__102"/>
      <sheetName val=".xlsx]Distratos_2025_10_02__103"/>
      <sheetName val=".xlsx]Distratos_2025_10_02__104"/>
      <sheetName val=".xlsx]Distratos_2025_10_02__105"/>
      <sheetName val=".xlsx]Distratos_2025_10_02__106"/>
      <sheetName val=".xlsx]Distratos_2025_10_02__107"/>
      <sheetName val=".xlsx]Distratos_2025_10_02__108"/>
      <sheetName val=".xlsx]Distratos_2025_10_02__109"/>
      <sheetName val=".xlsx]Distratos_2025_10_02__110"/>
      <sheetName val=".xlsx]Distratos_2025_10_02__111"/>
      <sheetName val=".xlsx]Distratos_2025_10_02__112"/>
      <sheetName val=".xlsx]Distratos_2025_10_02__113"/>
      <sheetName val=".xlsx]Distratos_2025_10_02__114"/>
      <sheetName val=".xlsx]Distratos_2025_10_02__115"/>
      <sheetName val=".xlsx]Distratos_2025_10_02__116"/>
      <sheetName val=".xlsx]Distratos_2025_10_02__117"/>
      <sheetName val=".xlsx]Distratos_2025_10_02__118"/>
      <sheetName val=".xlsx]Distratos_2025_10_02__119"/>
      <sheetName val=".xlsx]Distratos_2025_10_02__120"/>
      <sheetName val=".xlsx]Distratos_2025_10_02__121"/>
      <sheetName val=".xlsx]Distratos_2025_10_02__122"/>
      <sheetName val=".xlsx]Distratos_2025_10_02__123"/>
      <sheetName val=".xlsx]Distratos_2025_10_02__124"/>
      <sheetName val=".xlsx]Distratos_2025_10_02__125"/>
      <sheetName val=".xlsx]Distratos_2025_10_02__126"/>
      <sheetName val=".xlsx]Distratos_2025_10_02__127"/>
      <sheetName val=".xlsx]Distratos_2025_10_02__128"/>
      <sheetName val=".xlsx]Distratos_2025_10_02__129"/>
      <sheetName val=".xlsx]Distratos_2025_10_02__130"/>
      <sheetName val=".xlsx]Distratos_2025_10_02__131"/>
      <sheetName val=".xlsx]Distratos_2025_10_02__132"/>
      <sheetName val=".xlsx]Distratos_2025_10_02__133"/>
      <sheetName val=".xlsx]Distratos_2025_10_02__134"/>
      <sheetName val=".xlsx]Distratos_2025_10_02__135"/>
      <sheetName val=".xlsx]Distratos_2025_10_02__136"/>
      <sheetName val=".xlsx]Distratos_2025_10_02__137"/>
      <sheetName val=".xlsx]Distratos_2025_10_02__138"/>
      <sheetName val=".xlsx]Distratos_2025_10_02__139"/>
      <sheetName val=".xlsx]Distratos_2025_10_02__140"/>
      <sheetName val=".xlsx]Distratos_2025_10_02__141"/>
      <sheetName val=".xlsx]Distratos_2025_10_02__142"/>
      <sheetName val=".xlsx]Distratos_2025_10_02__143"/>
      <sheetName val=".xlsx]Distratos_2025_10_02__144"/>
      <sheetName val=".xlsx]Distratos_2025_10_02__145"/>
      <sheetName val=".xlsx]Distratos_2025_10_02__146"/>
      <sheetName val=".xlsx]Distratos_2025_10_02__147"/>
      <sheetName val=".xlsx]Distratos_2025_10_02__148"/>
      <sheetName val=".xlsx]Distratos_2025_10_02__149"/>
      <sheetName val=".xlsx]Distratos_2025_10_02__150"/>
      <sheetName val=".xlsx]Distratos_2025_10_02__151"/>
      <sheetName val=".xlsx]Distratos_2025_10_02__152"/>
      <sheetName val=".xlsx]Distratos_2025_10_02__153"/>
      <sheetName val=".xlsx]Distratos_2025_10_02__154"/>
      <sheetName val=".xlsx]Distratos_2025_10_02__155"/>
      <sheetName val=".xlsx]Distratos_2025_10_02__156"/>
      <sheetName val=".xlsx]Distratos_2025_10_02__157"/>
      <sheetName val=".xlsx]Distratos_2025_10_02__158"/>
      <sheetName val=".xlsx]Distratos_2025_10_02__159"/>
      <sheetName val=".xlsx]Distratos_2025_10_02__160"/>
      <sheetName val=".xlsx]Distratos_2025_10_02__161"/>
      <sheetName val=".xlsx]Distratos_2025_10_02__162"/>
      <sheetName val=".xlsx]Distratos_2025_10_02__163"/>
      <sheetName val=".xlsx]Distratos_2025_10_02__164"/>
      <sheetName val=".xlsx]Distratos_2025_10_02__165"/>
      <sheetName val=".xlsx]Distratos_2025_10_02__166"/>
      <sheetName val=".xlsx]Distratos_2025_10_02__167"/>
      <sheetName val=".xlsx]Distratos_2025_10_02__168"/>
      <sheetName val=".xlsx]Distratos_2025_10_02__169"/>
      <sheetName val=".xlsx]Distratos_2025_10_02__170"/>
      <sheetName val=".xlsx]Distratos_2025_10_02__171"/>
      <sheetName val=".xlsx]Distratos_2025_10_02__172"/>
      <sheetName val=".xlsx]Distratos_2025_10_02__173"/>
      <sheetName val=".xlsx]Distratos_2025_10_02__174"/>
      <sheetName val=".xlsx]Distratos_2025_10_02__175"/>
      <sheetName val=".xlsx]Distratos_2025_10_02__176"/>
      <sheetName val=".xlsx]Distratos_2025_10_02__177"/>
      <sheetName val=".xlsx]Distratos_2025_10_02__178"/>
      <sheetName val=".xlsx]Distratos_2025_10_02__179"/>
      <sheetName val=".xlsx]Distratos_2025_10_02__180"/>
      <sheetName val=".xlsx]Distratos_2025_10_02__181"/>
      <sheetName val=".xlsx]Distratos_2025_10_02__182"/>
      <sheetName val=".xlsx]Distratos_2025_10_02__183"/>
      <sheetName val=".xlsx]Distratos_2025_10_02__184"/>
      <sheetName val=".xlsx]Distratos_2025_10_02__185"/>
      <sheetName val=".xlsx]Distratos_2025_10_02__186"/>
      <sheetName val=".xlsx]Distratos_2025_10_02__187"/>
      <sheetName val=".xlsx]Distratos_2025_10_02__188"/>
      <sheetName val=".xlsx]Distratos_2025_10_02__189"/>
      <sheetName val=".xlsx]Distratos_2025_10_02__190"/>
      <sheetName val=".xlsx]Distratos_2025_10_02__191"/>
      <sheetName val=".xlsx]Distratos_2025_10_02__192"/>
      <sheetName val=".xlsx]Distratos_2025_10_02__193"/>
      <sheetName val=".xlsx]Distratos_2025_10_02__194"/>
      <sheetName val=".xlsx]Distratos_2025_10_02__195"/>
      <sheetName val=".xlsx]Distratos_2025_10_02__196"/>
      <sheetName val=".xlsx]Distratos_2025_10_02__197"/>
      <sheetName val=".xlsx]Distratos_2025_10_02__198"/>
      <sheetName val=".xlsx]Distratos_2025_10_02__199"/>
      <sheetName val=".xlsx]Distratos_2025_10_02__200"/>
      <sheetName val=".xlsx]Distratos_2025_10_02__201"/>
      <sheetName val=".xlsx]Distratos_2025_10_02__202"/>
      <sheetName val=".xlsx]Distratos_2025_10_02__203"/>
      <sheetName val=".xlsx]Distratos_2025_10_02__204"/>
      <sheetName val=".xlsx]Distratos_2025_10_02__205"/>
      <sheetName val=".xlsx]Distratos_2025_10_02__206"/>
      <sheetName val=".xlsx]Distratos_2025_10_02__207"/>
      <sheetName val=".xlsx]Distratos_2025_10_02__208"/>
      <sheetName val=".xlsx]Distratos_2025_10_02__209"/>
      <sheetName val=".xlsx]Distratos_2025_10_02__210"/>
      <sheetName val=".xlsx]Distratos_2025_10_02__211"/>
      <sheetName val=".xlsx]Distratos_2025_10_02__212"/>
      <sheetName val=".xlsx]Distratos_2025_10_02__213"/>
      <sheetName val=".xlsx]Distratos_2025_10_02__214"/>
      <sheetName val=".xlsx]Distratos_2025_10_02__215"/>
      <sheetName val=".xlsx]Distratos_2025_10_02__216"/>
      <sheetName val=".xlsx]Distratos_2025_10_02__217"/>
      <sheetName val=".xlsx]Distratos_2025_10_02__218"/>
      <sheetName val=".xlsx]Distratos_2025_10_02__219"/>
      <sheetName val=".xlsx]Distratos_2025_10_02__220"/>
      <sheetName val=".xlsx]Distratos_2025_10_02__221"/>
      <sheetName val=".xlsx]Distratos_2025_10_02__222"/>
      <sheetName val=".xlsx]Distratos_2025_10_02__223"/>
      <sheetName val=".xlsx]Distratos_2025_10_02__224"/>
      <sheetName val=".xlsx]Distratos_2025_10_02__225"/>
      <sheetName val=".xlsx]Distratos_2025_10_02__226"/>
      <sheetName val=".xlsx]Distratos_2025_10_02__227"/>
      <sheetName val=".xlsx]Distratos_2025_10_02__228"/>
      <sheetName val=".xlsx]Distratos_2025_10_02__229"/>
      <sheetName val=".xlsx]Distratos_2025_10_02__230"/>
      <sheetName val=".xlsx]Distratos_2025_10_02__231"/>
      <sheetName val=".xlsx]Distratos_2025_10_02__232"/>
      <sheetName val=".xlsx]Distratos_2025_10_02__233"/>
      <sheetName val=".xlsx]Distratos_2025_10_02__234"/>
      <sheetName val=".xlsx]Distratos_2025_10_02__235"/>
      <sheetName val=".xlsx]Distratos_2025_10_02__236"/>
      <sheetName val=".xlsx]Distratos_2025_10_02__237"/>
      <sheetName val=".xlsx]Distratos_2025_10_02__238"/>
      <sheetName val=".xlsx]Distratos_2025_10_02__239"/>
      <sheetName val=".xlsx]Distratos_2025_10_02__240"/>
      <sheetName val=".xlsx]Distratos_2025_10_02__241"/>
      <sheetName val=".xlsx]Distratos_2025_10_02__242"/>
      <sheetName val=".xlsx]Distratos_2025_10_02__243"/>
      <sheetName val=".xlsx]Distratos_2025_10_02__244"/>
      <sheetName val=".xlsx]Distratos_2025_10_02__245"/>
      <sheetName val=".xlsx]Distratos_2025_10_02__246"/>
      <sheetName val=".xlsx]Distratos_2025_10_02__247"/>
      <sheetName val=".xlsx]Distratos_2025_10_02__248"/>
      <sheetName val=".xlsx]Distratos_2025_10_02__249"/>
      <sheetName val=".xlsx]Distratos_2025_10_02__250"/>
      <sheetName val=".xlsx]Distratos_2025_10_02__251"/>
      <sheetName val=".xlsx]Distratos_2025_10_02__252"/>
      <sheetName val=".xlsx]Distratos_2025_10_02__253"/>
      <sheetName val=".xlsx]Distratos_2025_10_02__254"/>
      <sheetName val=".xlsx]Distratos_2025_10_02__255"/>
      <sheetName val=".xlsx]Distratos_2025_10_02__256"/>
      <sheetName val=".xlsx]Distratos_2025_10_02__257"/>
      <sheetName val=".xlsx]Distratos_2025_10_02__258"/>
      <sheetName val=".xlsx]Distratos_2025_10_02__259"/>
      <sheetName val=".xlsx]Distratos_2025_10_02__260"/>
      <sheetName val=".xlsx]Distratos_2025_10_02__261"/>
      <sheetName val=".xlsx]Distratos_2025_10_02__262"/>
      <sheetName val=".xlsx]Distratos_2025_10_02__263"/>
      <sheetName val=".xlsx]Distratos_2025_10_02__264"/>
      <sheetName val=".xlsx]Distratos_2025_10_02__265"/>
      <sheetName val=".xlsx]Distratos_2025_10_02__266"/>
      <sheetName val=".xlsx]Distratos_2025_10_02__267"/>
      <sheetName val=".xlsx]Distratos_2025_10_02__268"/>
      <sheetName val=".xlsx]Distratos_2025_10_02__269"/>
      <sheetName val=".xlsx]Distratos_2025_10_02__270"/>
      <sheetName val=".xlsx]Distratos_2025_10_02__271"/>
      <sheetName val=".xlsx]Distratos_2025_10_02__272"/>
      <sheetName val=".xlsx]Distratos_2025_10_02__273"/>
      <sheetName val=".xlsx]Distratos_2025_10_02__274"/>
      <sheetName val=".xlsx]Distratos_2025_10_02__275"/>
      <sheetName val=".xlsx]Distratos_2025_10_02__276"/>
      <sheetName val=".xlsx]Distratos_2025_10_02__277"/>
      <sheetName val=".xlsx]Distratos_2025_10_02__278"/>
      <sheetName val=".xlsx]Distratos_2025_10_02__279"/>
      <sheetName val=".xlsx]Distratos_2025_10_02__280"/>
      <sheetName val=".xlsx]Distratos_2025_10_02__281"/>
      <sheetName val=".xlsx]Distratos_2025_10_02__282"/>
      <sheetName val=".xlsx]Distratos_2025_10_02__283"/>
      <sheetName val=".xlsx]Distratos_2025_10_02__284"/>
      <sheetName val=".xlsx]Distratos_2025_10_02__285"/>
      <sheetName val=".xlsx]Distratos_2025_10_02__286"/>
      <sheetName val=".xlsx]Distratos_2025_10_02__287"/>
      <sheetName val=".xlsx]Distratos_2025_10_02__288"/>
      <sheetName val=".xlsx]Distratos_2025_10_02__289"/>
      <sheetName val=".xlsx]Distratos_2025_10_02__290"/>
      <sheetName val=".xlsx]Distratos_2025_10_02__291"/>
      <sheetName val=".xlsx]Distratos_2025_10_02__292"/>
      <sheetName val=".xlsx]Distratos_2025_10_02__293"/>
      <sheetName val=".xlsx]Distratos_2025_10_02__294"/>
      <sheetName val=".xlsx]Distratos_2025_10_02__295"/>
      <sheetName val=".xlsx]Distratos_2025_10_02__296"/>
      <sheetName val=".xlsx]Distratos_2025_10_02__297"/>
      <sheetName val=".xlsx]Distratos_2025_10_02__298"/>
      <sheetName val=".xlsx]Distratos_2025_10_02__299"/>
      <sheetName val=".xlsx]Distratos_2025_10_02__300"/>
      <sheetName val=".xlsx]Distratos_2025_10_02__301"/>
      <sheetName val=".xlsx]Distratos_2025_10_02__302"/>
      <sheetName val=".xlsx]Distratos_2025_10_02__303"/>
      <sheetName val=".xlsx]Distratos_2025_10_02__304"/>
      <sheetName val=".xlsx]Distratos_2025_10_02__305"/>
      <sheetName val=".xlsx]Distratos_2025_10_02__306"/>
      <sheetName val=".xlsx]Distratos_2025_10_02__307"/>
      <sheetName val=".xlsx]Distratos_2025_10_02__308"/>
      <sheetName val=".xlsx]Distratos_2025_10_02__309"/>
      <sheetName val=".xlsx]Distratos_2025_10_02__310"/>
      <sheetName val=".xlsx]Distratos_2025_10_02__311"/>
      <sheetName val=".xlsx]Distratos_2025_10_02__312"/>
      <sheetName val=".xlsx]Distratos_2025_10_02__313"/>
      <sheetName val=".xlsx]Distratos_2025_10_02__314"/>
      <sheetName val=".xlsx]Distratos_2025_10_02__315"/>
      <sheetName val=".xlsx]Distratos_2025_10_02__316"/>
      <sheetName val=".xlsx]Distratos_2025_10_02__317"/>
      <sheetName val=".xlsx]Distratos_2025_10_02__318"/>
      <sheetName val=".xlsx]Distratos_2025_10_02__319"/>
      <sheetName val=".xlsx]Distratos_2025_10_02__320"/>
      <sheetName val=".xlsx]Distratos_2025_10_02__321"/>
      <sheetName val=".xlsx]Distratos_2025_10_02__322"/>
      <sheetName val=".xlsx]Distratos_2025_10_02__323"/>
      <sheetName val=".xlsx]Distratos_2025_10_02__324"/>
      <sheetName val=".xlsx]Distratos_2025_10_02__325"/>
      <sheetName val=".xlsx]Distratos_2025_10_02__326"/>
      <sheetName val=".xlsx]Distratos_2025_10_02__327"/>
      <sheetName val=".xlsx]Distratos_2025_10_02__328"/>
      <sheetName val=".xlsx]Distratos_2025_10_02__329"/>
      <sheetName val=".xlsx]Distratos_2025_10_02__330"/>
      <sheetName val=".xlsx]Distratos_2025_10_02__331"/>
      <sheetName val=".xlsx]Distratos_2025_10_02__332"/>
      <sheetName val=".xlsx]Distratos_2025_10_02__333"/>
      <sheetName val=".xlsx]Distratos_2025_10_02__334"/>
      <sheetName val=".xlsx]Distratos_2025_10_02__335"/>
      <sheetName val=".xlsx]Distratos_2025_10_02__336"/>
      <sheetName val=".xlsx]Distratos_2025_10_02__337"/>
      <sheetName val=".xlsx]Distratos_2025_10_02__338"/>
      <sheetName val=".xlsx]Distratos_2025_10_02__339"/>
      <sheetName val=".xlsx]Distratos_2025_10_02__340"/>
      <sheetName val=".xlsx]Distratos_2025_10_02__341"/>
      <sheetName val=".xlsx]Distratos_2025_10_02__342"/>
      <sheetName val=".xlsx]Distratos_2025_10_02__343"/>
      <sheetName val=".xlsx]Distratos_2025_10_02__344"/>
      <sheetName val=".xlsx]Distratos_2025_10_02__345"/>
      <sheetName val=".xlsx]Distratos_2025_10_02__346"/>
      <sheetName val=".xlsx]Distratos_2025_10_02__347"/>
      <sheetName val=".xlsx]Distratos_2025_10_02__348"/>
      <sheetName val=".xlsx]Distratos_2025_10_02__349"/>
      <sheetName val=".xlsx]Distratos_2025_10_02__350"/>
      <sheetName val=".xlsx]Distratos_2025_10_02__351"/>
      <sheetName val=".xlsx]Distratos_2025_10_02__352"/>
      <sheetName val=".xlsx]Distratos_2025_10_02__353"/>
      <sheetName val=".xlsx]Distratos_2025_10_02__354"/>
      <sheetName val=".xlsx]Distratos_2025_10_02__355"/>
      <sheetName val=".xlsx]Distratos_2025_10_02__356"/>
      <sheetName val=".xlsx]Distratos_2025_10_02__357"/>
      <sheetName val=".xlsx]Distratos_2025_10_02__358"/>
      <sheetName val=".xlsx]Distratos_2025_10_02__359"/>
      <sheetName val=".xlsx]Distratos_2025_10_02__360"/>
      <sheetName val=".xlsx]Distratos_2025_10_02__361"/>
      <sheetName val=".xlsx]Distratos_2025_10_02__362"/>
      <sheetName val=".xlsx]Distratos_2025_10_02__363"/>
      <sheetName val=".xlsx]Distratos_2025_10_02__364"/>
      <sheetName val=".xlsx]Distratos_2025_10_02__365"/>
      <sheetName val=".xlsx]Distratos_2025_10_02__366"/>
      <sheetName val=".xlsx]Distratos_2025_10_02__367"/>
      <sheetName val=".xlsx]Distratos_2025_10_02__368"/>
      <sheetName val=".xlsx]Distratos_2025_10_02__369"/>
      <sheetName val=".xlsx]Distratos_2025_10_02__370"/>
      <sheetName val=".xlsx]Distratos_2025_10_02__371"/>
      <sheetName val=".xlsx]Distratos_2025_10_02__372"/>
      <sheetName val=".xlsx]Distratos_2025_10_02__373"/>
      <sheetName val=".xlsx]Distratos_2025_10_02__374"/>
      <sheetName val=".xlsx]Distratos_2025_10_02__375"/>
      <sheetName val=".xlsx]Distratos_2025_10_02__376"/>
      <sheetName val=".xlsx]Distratos_2025_10_02__377"/>
      <sheetName val=".xlsx]Distratos_2025_10_02__378"/>
      <sheetName val=".xlsx]Distratos_2025_10_02__379"/>
      <sheetName val=".xlsx]Distratos_2025_10_02__380"/>
      <sheetName val=".xlsx]Distratos_2025_10_02__381"/>
      <sheetName val=".xlsx]Distratos_2025_10_02__382"/>
      <sheetName val=".xlsx]Distratos_2025_10_02__383"/>
      <sheetName val=".xlsx]Distratos_2025_10_02__384"/>
      <sheetName val=".xlsx]Distratos_2025_10_02__385"/>
      <sheetName val=".xlsx]Distratos_2025_10_02__386"/>
      <sheetName val=".xlsx]Distratos_2025_10_02__387"/>
      <sheetName val=".xlsx]Distratos_2025_10_02__388"/>
      <sheetName val=".xlsx]Distratos_2025_10_02__389"/>
      <sheetName val=".xlsx]Distratos_2025_10_02__390"/>
      <sheetName val=".xlsx]Distratos_2025_10_02__391"/>
      <sheetName val=".xlsx]Distratos_2025_10_02__392"/>
      <sheetName val=".xlsx]Distratos_2025_10_02__393"/>
      <sheetName val=".xlsx]Distratos_2025_10_02__394"/>
      <sheetName val=".xlsx]Distratos_2025_10_02__395"/>
      <sheetName val=".xlsx]Distratos_2025_10_02__396"/>
      <sheetName val=".xlsx]Distratos_2025_10_02__397"/>
      <sheetName val=".xlsx]Distratos_2025_10_02__398"/>
      <sheetName val=".xlsx]Distratos_2025_10_02__399"/>
      <sheetName val=".xlsx]Distratos_2025_10_02__400"/>
      <sheetName val=".xlsx]Distratos_2025_10_02__401"/>
      <sheetName val=".xlsx]Distratos_2025_10_02__402"/>
      <sheetName val=".xlsx]Distratos_2025_10_02__403"/>
      <sheetName val=".xlsx]Distratos_2025_10_02__404"/>
      <sheetName val=".xlsx]Distratos_2025_10_02__405"/>
      <sheetName val=".xlsx]Distratos_2025_10_02__406"/>
      <sheetName val=".xlsx]Distratos_2025_10_02__407"/>
      <sheetName val=".xlsx]Distratos_2025_10_02__408"/>
      <sheetName val=".xlsx]Distratos_2025_10_02__409"/>
      <sheetName val=".xlsx]Distratos_2025_10_02__410"/>
      <sheetName val=".xlsx]Distratos_2025_10_02__411"/>
      <sheetName val=".xlsx]Distratos_2025_10_02__412"/>
      <sheetName val=".xlsx]Distratos_2025_10_02__413"/>
      <sheetName val=".xlsx]Distratos_2025_10_02__414"/>
      <sheetName val=".xlsx]Distratos_2025_10_02__415"/>
      <sheetName val=".xlsx]Distratos_2025_10_02__416"/>
      <sheetName val=".xlsx]Distratos_2025_10_02__417"/>
      <sheetName val=".xlsx]Distratos_2025_10_02__418"/>
      <sheetName val=".xlsx]Distratos_2025_10_02__419"/>
      <sheetName val=".xlsx]Distratos_2025_10_02__420"/>
      <sheetName val=".xlsx]Distratos_2025_10_02__421"/>
      <sheetName val=".xlsx]Distratos_2025_10_02__422"/>
      <sheetName val=".xlsx]Distratos_2025_10_02__423"/>
      <sheetName val=".xlsx]Distratos_2025_10_02__424"/>
      <sheetName val=".xlsx]Distratos_2025_10_02__425"/>
      <sheetName val=".xlsx]Distratos_2025_10_02__426"/>
      <sheetName val=".xlsx]Distratos_2025_10_02__427"/>
      <sheetName val=".xlsx]Distratos_2025_10_02__428"/>
      <sheetName val=".xlsx]Distratos_2025_10_02__429"/>
      <sheetName val=".xlsx]Distratos_2025_10_02__430"/>
      <sheetName val=".xlsx]Distratos_2025_10_02__431"/>
      <sheetName val=".xlsx]Distratos_2025_10_02__432"/>
      <sheetName val=".xlsx]Distratos_2025_10_02__433"/>
      <sheetName val=".xlsx]Distratos_2025_10_02__434"/>
      <sheetName val=".xlsx]Distratos_2025_10_02__435"/>
      <sheetName val=".xlsx]Distratos_2025_10_02__436"/>
      <sheetName val=".xlsx]Distratos_2025_10_02__437"/>
      <sheetName val=".xlsx]Distratos_2025_10_02__438"/>
      <sheetName val=".xlsx]Distratos_2025_10_02__439"/>
      <sheetName val=".xlsx]Distratos_2025_10_02__440"/>
      <sheetName val=".xlsx]Distratos_2025_10_02__441"/>
      <sheetName val=".xlsx]Distratos_2025_10_02__442"/>
      <sheetName val=".xlsx]Distratos_2025_10_02__443"/>
      <sheetName val=".xlsx]Distratos_2025_10_02__444"/>
      <sheetName val=".xlsx]Distratos_2025_10_02__445"/>
      <sheetName val=".xlsx]Distratos_2025_10_02__446"/>
      <sheetName val=".xlsx]Distratos_2025_10_02__447"/>
      <sheetName val=".xlsx]Distratos_2025_10_02__448"/>
      <sheetName val=".xlsx]Distratos_2025_10_02__449"/>
      <sheetName val=".xlsx]Distratos_2025_10_02__450"/>
      <sheetName val=".xlsx]Distratos_2025_10_02__451"/>
      <sheetName val=".xlsx]Distratos_2025_10_02__452"/>
      <sheetName val=".xlsx]Distratos_2025_10_02__453"/>
      <sheetName val=".xlsx]Distratos_2025_10_02__454"/>
      <sheetName val=".xlsx]Distratos_2025_10_02__455"/>
      <sheetName val=".xlsx]Distratos_2025_10_02__456"/>
      <sheetName val=".xlsx]Distratos_2025_10_02__457"/>
      <sheetName val=".xlsx]Distratos_2025_10_02__458"/>
      <sheetName val=".xlsx]Distratos_2025_10_02__459"/>
      <sheetName val=".xlsx]Distratos_2025_10_02__460"/>
      <sheetName val=".xlsx]Distratos_2025_10_02__461"/>
      <sheetName val=".xlsx]Distratos_2025_10_02__462"/>
      <sheetName val=".xlsx]Distratos_2025_10_02__463"/>
      <sheetName val=".xlsx]Distratos_2025_10_02__464"/>
      <sheetName val=".xlsx]Distratos_2025_10_02__465"/>
      <sheetName val=".xlsx]Distratos_2025_10_02__466"/>
      <sheetName val=".xlsx]Distratos_2025_10_02__467"/>
      <sheetName val=".xlsx]Distratos_2025_10_02__468"/>
      <sheetName val=".xlsx]Distratos_2025_10_02__469"/>
      <sheetName val=".xlsx]Distratos_2025_10_02__470"/>
      <sheetName val=".xlsx]Distratos_2025_10_02__471"/>
      <sheetName val=".xlsx]Distratos_2025_10_02__472"/>
      <sheetName val=".xlsx]Distratos_2025_10_02__473"/>
      <sheetName val=".xlsx]Distratos_2025_10_02__474"/>
      <sheetName val=".xlsx]Distratos_2025_10_02__475"/>
      <sheetName val=".xlsx]Distratos_2025_10_02__476"/>
      <sheetName val=".xlsx]Distratos_2025_10_02__477"/>
      <sheetName val=".xlsx]Distratos_2025_10_02__478"/>
      <sheetName val=".xlsx]Distratos_2025_10_02__479"/>
      <sheetName val=".xlsx]Distratos_2025_10_02__480"/>
      <sheetName val=".xlsx]Distratos_2025_10_02__481"/>
      <sheetName val=".xlsx]Distratos_2025_10_02__482"/>
      <sheetName val=".xlsx]Distratos_2025_10_02__483"/>
      <sheetName val=".xlsx]Distratos_2025_10_02__484"/>
      <sheetName val=".xlsx]Distratos_2025_10_02__485"/>
      <sheetName val=".xlsx]Distratos_2025_10_02__486"/>
      <sheetName val=".xlsx]Distratos_2025_10_02__487"/>
      <sheetName val=".xlsx]Distratos_2025_10_02__488"/>
      <sheetName val=".xlsx]Distratos_2025_10_02__489"/>
      <sheetName val=".xlsx]Distratos_2025_10_02__490"/>
      <sheetName val=".xlsx]Distratos_2025_10_02__491"/>
      <sheetName val=".xlsx]Distratos_2025_10_02__492"/>
      <sheetName val=".xlsx]Distratos_2025_10_02__493"/>
      <sheetName val=".xlsx]Distratos_2025_10_02__494"/>
      <sheetName val=".xlsx]Distratos_2025_10_02__495"/>
      <sheetName val=".xlsx]Distratos_2025_10_02__496"/>
      <sheetName val=".xlsx]Distratos_2025_10_02__497"/>
      <sheetName val=".xlsx]Distratos_2025_10_02__498"/>
      <sheetName val=".xlsx]Distratos_2025_10_02__499"/>
      <sheetName val=".xlsx]Distratos_2025_10_02__500"/>
      <sheetName val=".xlsx]Distratos_2025_10_02__501"/>
      <sheetName val=".xlsx]Distratos_2025_10_02__502"/>
      <sheetName val=".xlsx]Distratos_2025_10_02__503"/>
      <sheetName val=".xlsx]Distratos_2025_10_02__504"/>
      <sheetName val=".xlsx]Distratos_2025_10_02__505"/>
      <sheetName val=".xlsx]Distratos_2025_10_02__506"/>
      <sheetName val=".xlsx]Distratos_2025_10_02__507"/>
      <sheetName val=".xlsx]Distratos_2025_10_02__508"/>
      <sheetName val=".xlsx]Distratos_2025_10_02__509"/>
      <sheetName val=".xlsx]Distratos_2025_10_02__510"/>
      <sheetName val=".xlsx]Distratos_2025_10_02__511"/>
      <sheetName val=".xlsx]Distratos_2025_10_02__512"/>
      <sheetName val=".xlsx]Distratos_2025_10_02__513"/>
      <sheetName val=".xlsx]Distratos_2025_10_02__514"/>
      <sheetName val=".xlsx]Distratos_2025_10_02__515"/>
      <sheetName val=".xlsx]Distratos_2025_10_02__516"/>
      <sheetName val=".xlsx]Distratos_2025_10_02__517"/>
      <sheetName val=".xlsx]Distratos_2025_10_02__518"/>
      <sheetName val=".xlsx]Distratos_2025_10_02__519"/>
      <sheetName val=".xlsx]Distratos_2025_10_02__520"/>
      <sheetName val=".xlsx]Distratos_2025_10_02__521"/>
      <sheetName val=".xlsx]Distratos_2025_10_02__522"/>
      <sheetName val=".xlsx]Distratos_2025_10_02__523"/>
      <sheetName val=".xlsx]Distratos_2025_10_02__524"/>
      <sheetName val=".xlsx]Distratos_2025_10_02__525"/>
      <sheetName val=".xlsx]Distratos_2025_10_02__526"/>
      <sheetName val=".xlsx]Distratos_2025_10_02__527"/>
      <sheetName val=".xlsx]Distratos_2025_10_02__528"/>
      <sheetName val=".xlsx]Distratos_2025_10_02__529"/>
      <sheetName val=".xlsx]Distratos_2025_10_02__530"/>
      <sheetName val=".xlsx]Distratos_2025_10_02__531"/>
      <sheetName val=".xlsx]Distratos_2025_10_02__532"/>
      <sheetName val=".xlsx]Distratos_2025_10_02__533"/>
      <sheetName val=".xlsx]Distratos_2025_10_02__534"/>
      <sheetName val=".xlsx]Distratos_2025_10_02__535"/>
      <sheetName val=".xlsx]Distratos_2025_10_02__536"/>
      <sheetName val=".xlsx]Distratos_2025_10_02__537"/>
      <sheetName val=".xlsx]Distratos_2025_10_02__538"/>
      <sheetName val=".xlsx]Distratos_2025_10_02__539"/>
      <sheetName val=".xlsx]Distratos_2025_10_02__540"/>
      <sheetName val=".xlsx]Distratos_2025_10_02__541"/>
      <sheetName val=".xlsx]Distratos_2025_10_02__542"/>
      <sheetName val=".xlsx]Distratos_2025_10_02__543"/>
      <sheetName val=".xlsx]Distratos_2025_10_02__544"/>
      <sheetName val=".xlsx]Distratos_2025_10_02__545"/>
      <sheetName val=".xlsx]Distratos_2025_10_02__546"/>
      <sheetName val=".xlsx]Distratos_2025_10_02__547"/>
      <sheetName val=".xlsx]Distratos_2025_10_02__548"/>
      <sheetName val=".xlsx]Distratos_2025_10_02__549"/>
      <sheetName val=".xlsx]Distratos_2025_10_02__550"/>
      <sheetName val=".xlsx]Distratos_2025_10_02__551"/>
      <sheetName val=".xlsx]Distratos_2025_10_02__552"/>
      <sheetName val=".xlsx]Distratos_2025_10_02__553"/>
      <sheetName val=".xlsx]Distratos_2025_10_02__554"/>
      <sheetName val=".xlsx]Distratos_2025_10_02__555"/>
      <sheetName val=".xlsx]Distratos_2025_10_02__556"/>
      <sheetName val=".xlsx]Distratos_2025_10_02__557"/>
      <sheetName val=".xlsx]Distratos_2025_10_02__558"/>
      <sheetName val=".xlsx]Distratos_2025_10_02__559"/>
      <sheetName val=".xlsx]Distratos_2025_10_02__560"/>
      <sheetName val=".xlsx]Distratos_2025_10_02__561"/>
      <sheetName val=".xlsx]Distratos_2025_10_02__562"/>
      <sheetName val=".xlsx]Distratos_2025_10_02__563"/>
      <sheetName val=".xlsx]Distratos_2025_10_02__564"/>
      <sheetName val=".xlsx]Distratos_2025_10_02__565"/>
      <sheetName val=".xlsx]Distratos_2025_10_02__566"/>
      <sheetName val=".xlsx]Distratos_2025_10_02__567"/>
      <sheetName val=".xlsx]Distratos_2025_10_02__568"/>
      <sheetName val=".xlsx]Distratos_2025_10_02__569"/>
      <sheetName val=".xlsx]Distratos_2025_10_02__570"/>
      <sheetName val=".xlsx]Distratos_2025_10_02__571"/>
      <sheetName val=".xlsx]Distratos_2025_10_02__572"/>
      <sheetName val=".xlsx]Distratos_2025_10_02__573"/>
      <sheetName val=".xlsx]Distratos_2025_10_02__574"/>
      <sheetName val=".xlsx]Distratos_2025_10_02__575"/>
      <sheetName val=".xlsx]Distratos_2025_10_02__576"/>
      <sheetName val=".xlsx]Distratos_2025_10_02__577"/>
      <sheetName val=".xlsx]Distratos_2025_10_02__578"/>
      <sheetName val=".xlsx]Distratos_2025_10_02__579"/>
      <sheetName val=".xlsx]Distratos_2025_10_02__580"/>
      <sheetName val=".xlsx]Distratos_2025_10_02__581"/>
      <sheetName val=".xlsx]Distratos_2025_10_02__582"/>
      <sheetName val=".xlsx]Distratos_2025_10_02__583"/>
      <sheetName val=".xlsx]Distratos_2025_10_02__584"/>
      <sheetName val=".xlsx]Distratos_2025_10_02__585"/>
      <sheetName val=".xlsx]Distratos_2025_10_02__586"/>
      <sheetName val=".xlsx]Distratos_2025_10_02__587"/>
      <sheetName val=".xlsx]Distratos_2025_10_02__588"/>
      <sheetName val=".xlsx]Distratos_2025_10_02__589"/>
      <sheetName val=".xlsx]Distratos_2025_10_02__590"/>
      <sheetName val=".xlsx]Distratos_2025_10_02__591"/>
      <sheetName val=".xlsx]Distratos_2025_10_02__592"/>
      <sheetName val=".xlsx]Distratos_2025_10_02__593"/>
      <sheetName val=".xlsx]Distratos_2025_10_02__594"/>
      <sheetName val=".xlsx]Distratos_2025_10_02__595"/>
      <sheetName val=".xlsx]Distratos_2025_10_02__596"/>
      <sheetName val=".xlsx]Distratos_2025_10_02__597"/>
      <sheetName val=".xlsx]Distratos_2025_10_02__598"/>
      <sheetName val=".xlsx]Distratos_2025_10_02__599"/>
      <sheetName val=".xlsx]Distratos_2025_10_02__600"/>
      <sheetName val=".xlsx]Distratos_2025_10_02__601"/>
      <sheetName val=".xlsx]Distratos_2025_10_02__602"/>
      <sheetName val=".xlsx]Distratos_2025_10_02__603"/>
      <sheetName val=".xlsx]Distratos_2025_10_02__604"/>
      <sheetName val=".xlsx]Distratos_2025_10_02__605"/>
      <sheetName val=".xlsx]Distratos_2025_10_02__606"/>
      <sheetName val=".xlsx]Distratos_2025_10_02__607"/>
      <sheetName val=".xlsx]Distratos_2025_10_02__608"/>
      <sheetName val=".xlsx]Distratos_2025_10_02__609"/>
      <sheetName val=".xlsx]Distratos_2025_10_02__610"/>
      <sheetName val=".xlsx]Distratos_2025_10_02__611"/>
      <sheetName val=".xlsx]Distratos_2025_10_02__612"/>
      <sheetName val=".xlsx]Distratos_2025_10_02__613"/>
      <sheetName val=".xlsx]Distratos_2025_10_02__614"/>
      <sheetName val=".xlsx]Distratos_2025_10_02__615"/>
      <sheetName val=".xlsx]Distratos_2025_10_02__616"/>
      <sheetName val=".xlsx]Distratos_2025_10_02__617"/>
      <sheetName val=".xlsx]Distratos_2025_10_02__618"/>
      <sheetName val=".xlsx]Distratos_2025_10_02__619"/>
      <sheetName val=".xlsx]Distratos_2025_10_02__620"/>
      <sheetName val=".xlsx]Distratos_2025_10_02__621"/>
      <sheetName val=".xlsx]Distratos_2025_10_02__622"/>
      <sheetName val=".xlsx]Distratos_2025_10_02__623"/>
      <sheetName val=".xlsx]Distratos_2025_10_02__624"/>
      <sheetName val=".xlsx]Distratos_2025_10_02__625"/>
      <sheetName val=".xlsx]Distratos_2025_10_02__626"/>
      <sheetName val=".xlsx]Distratos_2025_10_02__627"/>
      <sheetName val=".xlsx]Distratos_2025_10_02__628"/>
      <sheetName val=".xlsx]Distratos_2025_10_02__629"/>
      <sheetName val=".xlsx]Distratos_2025_10_02__630"/>
      <sheetName val=".xlsx]Distratos_2025_10_02__631"/>
      <sheetName val=".xlsx]Distratos_2025_10_02__632"/>
      <sheetName val=".xlsx]Distratos_2025_10_02__633"/>
      <sheetName val=".xlsx]Distratos_2025_10_02__634"/>
      <sheetName val=".xlsx]Distratos_2025_10_02__635"/>
      <sheetName val=".xlsx]Distratos_2025_10_02__636"/>
      <sheetName val=".xlsx]Distratos_2025_10_02__637"/>
      <sheetName val=".xlsx]Distratos_2025_10_02__638"/>
      <sheetName val=".xlsx]Distratos_2025_10_02__639"/>
      <sheetName val=".xlsx]Distratos_2025_10_02__640"/>
      <sheetName val=".xlsx]Distratos_2025_10_02__641"/>
      <sheetName val=".xlsx]Distratos_2025_10_02__642"/>
      <sheetName val=".xlsx]Distratos_2025_10_02__643"/>
      <sheetName val=".xlsx]Distratos_2025_10_02__644"/>
      <sheetName val=".xlsx]Distratos_2025_10_02__645"/>
      <sheetName val=".xlsx]Distratos_2025_10_02__646"/>
      <sheetName val=".xlsx]Distratos_2025_10_02__647"/>
      <sheetName val=".xlsx]Distratos_2025_10_02__648"/>
      <sheetName val=".xlsx]Distratos_2025_10_02__649"/>
      <sheetName val=".xlsx]Distratos_2025_10_02__650"/>
      <sheetName val=".xlsx]Distratos_2025_10_02__651"/>
      <sheetName val=".xlsx]Distratos_2025_10_02__652"/>
      <sheetName val=".xlsx]Distratos_2025_10_02__653"/>
      <sheetName val=".xlsx]Distratos_2025_10_02__654"/>
      <sheetName val=".xlsx]Distratos_2025_10_02__655"/>
      <sheetName val=".xlsx]Distratos_2025_10_02__656"/>
      <sheetName val=".xlsx]Distratos_2025_10_02__657"/>
      <sheetName val=".xlsx]Distratos_2025_10_02__658"/>
      <sheetName val=".xlsx]Distratos_2025_10_02__659"/>
      <sheetName val=".xlsx]Distratos_2025_10_02__660"/>
      <sheetName val=".xlsx]Distratos_2025_10_02__661"/>
      <sheetName val=".xlsx]Distratos_2025_10_02__662"/>
      <sheetName val=".xlsx]Distratos_2025_10_02__663"/>
      <sheetName val=".xlsx]Distratos_2025_10_02__664"/>
      <sheetName val=".xlsx]Distratos_2025_10_02__665"/>
      <sheetName val=".xlsx]Distratos_2025_10_02__666"/>
      <sheetName val=".xlsx]Distratos_2025_10_02__667"/>
      <sheetName val=".xlsx]Distratos_2025_10_02__668"/>
      <sheetName val=".xlsx]Distratos_2025_10_02__669"/>
      <sheetName val=".xlsx]Distratos_2025_10_02__670"/>
      <sheetName val=".xlsx]Distratos_2025_10_02__671"/>
      <sheetName val=".xlsx]Distratos_2025_10_02__672"/>
      <sheetName val=".xlsx]Distratos_2025_10_02__673"/>
      <sheetName val=".xlsx]Distratos_2025_10_02__674"/>
      <sheetName val=".xlsx]Distratos_2025_10_02__675"/>
      <sheetName val=".xlsx]Distratos_2025_10_02__676"/>
      <sheetName val=".xlsx]Distratos_2025_10_02__677"/>
      <sheetName val=".xlsx]Distratos_2025_10_02__678"/>
      <sheetName val=".xlsx]Distratos_2025_10_02__679"/>
      <sheetName val=".xlsx]Distratos_2025_10_02__680"/>
      <sheetName val=".xlsx]Distratos_2025_10_02__681"/>
      <sheetName val=".xlsx]Distratos_2025_10_02__682"/>
      <sheetName val=".xlsx]Distratos_2025_10_02__683"/>
      <sheetName val=".xlsx]Distratos_2025_10_02__684"/>
      <sheetName val=".xlsx]Distratos_2025_10_02__685"/>
      <sheetName val=".xlsx]Distratos_2025_10_02__686"/>
      <sheetName val=".xlsx]Distratos_2025_10_02__687"/>
      <sheetName val=".xlsx]Distratos_2025_10_02__688"/>
      <sheetName val=".xlsx]Distratos_2025_10_02__689"/>
      <sheetName val=".xlsx]Distratos_2025_10_02__690"/>
      <sheetName val=".xlsx]Distratos_2025_10_02__691"/>
      <sheetName val=".xlsx]Distratos_2025_10_02__692"/>
      <sheetName val=".xlsx]Distratos_2025_10_02__693"/>
      <sheetName val=".xlsx]Distratos_2025_10_02__694"/>
      <sheetName val=".xlsx]Distratos_2025_10_02__695"/>
      <sheetName val=".xlsx]Distratos_2025_10_02__696"/>
      <sheetName val=".xlsx]Distratos_2025_10_02__697"/>
      <sheetName val=".xlsx]Distratos_2025_10_02__698"/>
      <sheetName val=".xlsx]Distratos_2025_10_02__699"/>
      <sheetName val=".xlsx]Distratos_2025_10_02__700"/>
      <sheetName val=".xlsx]Distratos_2025_10_02__701"/>
      <sheetName val=".xlsx]Distratos_2025_10_02__702"/>
      <sheetName val=".xlsx]Distratos_2025_10_02__703"/>
      <sheetName val=".xlsx]Distratos_2025_10_02__704"/>
      <sheetName val=".xlsx]Distratos_2025_10_02__705"/>
      <sheetName val=".xlsx]Distratos_2025_10_02__706"/>
      <sheetName val=".xlsx]Distratos_2025_10_02__707"/>
      <sheetName val=".xlsx]Distratos_2025_10_02__708"/>
      <sheetName val=".xlsx]Distratos_2025_10_02__709"/>
      <sheetName val=".xlsx]Distratos_2025_10_02__710"/>
      <sheetName val=".xlsx]Distratos_2025_10_02__711"/>
      <sheetName val=".xlsx]Distratos_2025_10_02__712"/>
      <sheetName val=".xlsx]Distratos_2025_10_02__713"/>
      <sheetName val=".xlsx]Distratos_2025_10_02__714"/>
      <sheetName val=".xlsx]Distratos_2025_10_02__715"/>
      <sheetName val=".xlsx]Distratos_2025_10_02__716"/>
      <sheetName val=".xlsx]Distratos_2025_10_02__717"/>
      <sheetName val=".xlsx]Distratos_2025_10_02__718"/>
      <sheetName val=".xlsx]Distratos_2025_10_02__719"/>
      <sheetName val=".xlsx]Distratos_2025_10_02__720"/>
      <sheetName val=".xlsx]Distratos_2025_10_02__721"/>
      <sheetName val=".xlsx]Distratos_2025_10_02__722"/>
      <sheetName val=".xlsx]Distratos_2025_10_02__723"/>
      <sheetName val=".xlsx]Distratos_2025_10_02__724"/>
      <sheetName val=".xlsx]Distratos_2025_10_02__725"/>
      <sheetName val=".xlsx]Distratos_2025_10_02__726"/>
      <sheetName val=".xlsx]Distratos_2025_10_02__727"/>
      <sheetName val=".xlsx]Distratos_2025_10_02__728"/>
      <sheetName val=".xlsx]Distratos_2025_10_02__729"/>
      <sheetName val=".xlsx]Distratos_2025_10_02__730"/>
      <sheetName val=".xlsx]Distratos_2025_10_02__731"/>
      <sheetName val=".xlsx]Distratos_2025_10_02__732"/>
      <sheetName val=".xlsx]Distratos_2025_10_02__733"/>
      <sheetName val=".xlsx]Distratos_2025_10_02__734"/>
      <sheetName val=".xlsx]Distratos_2025_10_02__735"/>
      <sheetName val=".xlsx]Distratos_2025_10_02__736"/>
      <sheetName val=".xlsx]Distratos_2025_10_02__737"/>
      <sheetName val=".xlsx]Distratos_2025_10_02__738"/>
      <sheetName val=".xlsx]Distratos_2025_10_02__739"/>
      <sheetName val=".xlsx]Distratos_2025_10_02__740"/>
      <sheetName val=".xlsx]Distratos_2025_10_02__741"/>
      <sheetName val=".xlsx]Distratos_2025_10_02__742"/>
      <sheetName val=".xlsx]Distratos_2025_10_02__743"/>
      <sheetName val=".xlsx]Distratos_2025_10_02__744"/>
      <sheetName val=".xlsx]Distratos_2025_10_02__745"/>
      <sheetName val=".xlsx]Distratos_2025_10_02__746"/>
      <sheetName val=".xlsx]Distratos_2025_10_02__747"/>
      <sheetName val=".xlsx]Distratos_2025_10_02__748"/>
      <sheetName val=".xlsx]Distratos_2025_10_02__749"/>
      <sheetName val=".xlsx]Distratos_2025_10_02__750"/>
      <sheetName val=".xlsx]Distratos_2025_10_02__751"/>
      <sheetName val=".xlsx]Distratos_2025_10_02__752"/>
      <sheetName val=".xlsx]Distratos_2025_10_02__753"/>
      <sheetName val=".xlsx]Distratos_2025_10_02__754"/>
      <sheetName val=".xlsx]Distratos_2025_10_02__755"/>
      <sheetName val=".xlsx]Distratos_2025_10_02__756"/>
      <sheetName val=".xlsx]Distratos_2025_10_02__757"/>
      <sheetName val=".xlsx]Distratos_2025_10_02__758"/>
      <sheetName val=".xlsx]Distratos_2025_10_02__759"/>
      <sheetName val=".xlsx]Distratos_2025_10_02__760"/>
      <sheetName val=".xlsx]Distratos_2025_10_02__761"/>
      <sheetName val=".xlsx]Distratos_2025_10_02__762"/>
      <sheetName val=".xlsx]Distratos_2025_10_02__763"/>
      <sheetName val=".xlsx]Distratos_2025_10_02__764"/>
      <sheetName val=".xlsx]Distratos_2025_10_02__765"/>
      <sheetName val=".xlsx]Distratos_2025_10_02__766"/>
      <sheetName val=".xlsx]Distratos_2025_10_02__767"/>
      <sheetName val=".xlsx]Distratos_2025_10_02__768"/>
      <sheetName val=".xlsx]Distratos_2025_10_02__769"/>
      <sheetName val=".xlsx]Distratos_2025_10_02__770"/>
      <sheetName val=".xlsx]Distratos_2025_10_02__771"/>
      <sheetName val=".xlsx]Distratos_2025_10_02__772"/>
      <sheetName val=".xlsx]Distratos_2025_10_02__773"/>
      <sheetName val=".xlsx]Distratos_2025_10_02__774"/>
      <sheetName val=".xlsx]Distratos_2025_10_02__775"/>
      <sheetName val=".xlsx]Distratos_2025_10_02__776"/>
      <sheetName val=".xlsx]Distratos_2025_10_02__777"/>
      <sheetName val=".xlsx]Distratos_2025_10_02__778"/>
      <sheetName val=".xlsx]Distratos_2025_10_02__779"/>
      <sheetName val=".xlsx]Distratos_2025_10_02__780"/>
      <sheetName val=".xlsx]Distratos_2025_10_02__781"/>
      <sheetName val=".xlsx]Distratos_2025_10_02__782"/>
      <sheetName val=".xlsx]Distratos_2025_10_02__783"/>
      <sheetName val=".xlsx]Distratos_2025_10_02__784"/>
      <sheetName val=".xlsx]Distratos_2025_10_02__785"/>
      <sheetName val=".xlsx]Distratos_2025_10_02__786"/>
      <sheetName val=".xlsx]Distratos_2025_10_02__787"/>
      <sheetName val=".xlsx]Distratos_2025_10_02__788"/>
      <sheetName val=".xlsx]Distratos_2025_10_02__789"/>
      <sheetName val=".xlsx]Distratos_2025_10_02__790"/>
      <sheetName val=".xlsx]Distratos_2025_10_02__791"/>
      <sheetName val=".xlsx]Distratos_2025_10_02__792"/>
      <sheetName val=".xlsx]Distratos_2025_10_02__793"/>
      <sheetName val=".xlsx]Distratos_2025_10_02__794"/>
      <sheetName val=".xlsx]Distratos_2025_10_02__795"/>
      <sheetName val=".xlsx]Distratos_2025_10_02__796"/>
      <sheetName val=".xlsx]Distratos_2025_10_02__797"/>
      <sheetName val=".xlsx]Distratos_2025_10_02__798"/>
      <sheetName val=".xlsx]Distratos_2025_10_02__799"/>
      <sheetName val=".xlsx]Distratos_2025_10_02__800"/>
      <sheetName val=".xlsx]Distratos_2025_10_02__801"/>
      <sheetName val=".xlsx]Distratos_2025_10_02__802"/>
      <sheetName val=".xlsx]Distratos_2025_10_02__803"/>
      <sheetName val=".xlsx]Distratos_2025_10_02__804"/>
      <sheetName val=".xlsx]Distratos_2025_10_02__805"/>
      <sheetName val=".xlsx]Distratos_2025_10_02__806"/>
      <sheetName val=".xlsx]Distratos_2025_10_02__807"/>
      <sheetName val=".xlsx]Distratos_2025_10_02__808"/>
      <sheetName val=".xlsx]Distratos_2025_10_02__809"/>
      <sheetName val=".xlsx]Distratos_2025_10_02__810"/>
      <sheetName val=".xlsx]Distratos_2025_10_02__811"/>
      <sheetName val=".xlsx]Distratos_2025_10_02__812"/>
      <sheetName val=".xlsx]Distratos_2025_10_02__813"/>
      <sheetName val=".xlsx]Distratos_2025_10_02__814"/>
      <sheetName val=".xlsx]Distratos_2025_10_02__815"/>
      <sheetName val=".xlsx]Distratos_2025_10_02__816"/>
      <sheetName val=".xlsx]Distratos_2025_10_02__817"/>
      <sheetName val=".xlsx]Distratos_2025_10_02__818"/>
      <sheetName val=".xlsx]Distratos_2025_10_02__819"/>
      <sheetName val=".xlsx]Distratos_2025_10_02__820"/>
      <sheetName val=".xlsx]Distratos_2025_10_02__821"/>
      <sheetName val=".xlsx]Distratos_2025_10_02__822"/>
      <sheetName val=".xlsx]Distratos_2025_10_02__823"/>
      <sheetName val=".xlsx]Distratos_2025_10_02__824"/>
      <sheetName val=".xlsx]Distratos_2025_10_02__825"/>
      <sheetName val=".xlsx]Distratos_2025_10_02__826"/>
      <sheetName val=".xlsx]Distratos_2025_10_02__827"/>
      <sheetName val=".xlsx]Distratos_2025_10_02__828"/>
      <sheetName val=".xlsx]Distratos_2025_10_02__829"/>
      <sheetName val=".xlsx]Distratos_2025_10_02__830"/>
      <sheetName val=".xlsx]Distratos_2025_10_02__831"/>
      <sheetName val=".xlsx]Distratos_2025_10_02__832"/>
      <sheetName val=".xlsx]Distratos_2025_10_02__833"/>
      <sheetName val=".xlsx]Distratos_2025_10_02__834"/>
      <sheetName val=".xlsx]Distratos_2025_10_02__835"/>
      <sheetName val=".xlsx]Distratos_2025_10_02__836"/>
      <sheetName val=".xlsx]Distratos_2025_10_02__837"/>
      <sheetName val=".xlsx]Distratos_2025_10_02__838"/>
      <sheetName val=".xlsx]Distratos_2025_10_02__839"/>
      <sheetName val=".xlsx]Distratos_2025_10_02__840"/>
      <sheetName val=".xlsx]Distratos_2025_10_02__841"/>
      <sheetName val=".xlsx]Distratos_2025_10_02__842"/>
      <sheetName val=".xlsx]Distratos_2025_10_02__843"/>
      <sheetName val=".xlsx]Distratos_2025_10_02__844"/>
      <sheetName val=".xlsx]Distratos_2025_10_02__845"/>
      <sheetName val=".xlsx]Distratos_2025_10_02__846"/>
      <sheetName val=".xlsx]Distratos_2025_10_02__847"/>
      <sheetName val=".xlsx]Distratos_2025_10_02__848"/>
      <sheetName val=".xlsx]Distratos_2025_10_02__849"/>
      <sheetName val=".xlsx]Distratos_2025_10_02__850"/>
      <sheetName val=".xlsx]Distratos_2025_10_02__851"/>
      <sheetName val=".xlsx]Distratos_2025_10_02__852"/>
      <sheetName val=".xlsx]Distratos_2025_10_02__853"/>
      <sheetName val=".xlsx]Distratos_2025_10_02__854"/>
      <sheetName val=".xlsx]Distratos_2025_10_02__855"/>
      <sheetName val=".xlsx]Distratos_2025_10_02__856"/>
      <sheetName val=".xlsx]Distratos_2025_10_02__857"/>
      <sheetName val=".xlsx]Distratos_2025_10_02__858"/>
      <sheetName val=".xlsx]Distratos_2025_10_02__859"/>
      <sheetName val=".xlsx]Distratos_2025_10_02__860"/>
      <sheetName val=".xlsx]Distratos_2025_10_02__861"/>
      <sheetName val=".xlsx]Distratos_2025_10_02__862"/>
      <sheetName val=".xlsx]Distratos_2025_10_02__863"/>
      <sheetName val=".xlsx]Distratos_2025_10_02__864"/>
      <sheetName val=".xlsx]Distratos_2025_10_02__865"/>
      <sheetName val=".xlsx]Distratos_2025_10_02__866"/>
      <sheetName val=".xlsx]Distratos_2025_10_02__867"/>
      <sheetName val=".xlsx]Distratos_2025_10_02__868"/>
      <sheetName val=".xlsx]Distratos_2025_10_02__869"/>
      <sheetName val=".xlsx]Distratos_2025_10_02__870"/>
      <sheetName val=".xlsx]Distratos_2025_10_02__871"/>
      <sheetName val=".xlsx]Distratos_2025_10_02__872"/>
      <sheetName val=".xlsx]Distratos_2025_10_02__873"/>
      <sheetName val=".xlsx]Distratos_2025_10_02__874"/>
      <sheetName val=".xlsx]Distratos_2025_10_02__875"/>
      <sheetName val=".xlsx]Distratos_2025_10_02__876"/>
      <sheetName val=".xlsx]Distratos_2025_10_02__877"/>
      <sheetName val=".xlsx]Distratos_2025_10_02__878"/>
      <sheetName val=".xlsx]Distratos_2025_10_02__879"/>
      <sheetName val=".xlsx]Distratos_2025_10_02__880"/>
      <sheetName val=".xlsx]Distratos_2025_10_02__881"/>
      <sheetName val=".xlsx]Distratos_2025_10_02__882"/>
      <sheetName val=".xlsx]Distratos_2025_10_02__883"/>
      <sheetName val=".xlsx]Distratos_2025_10_02__884"/>
      <sheetName val=".xlsx]Distratos_2025_10_02__885"/>
      <sheetName val=".xlsx]Distratos_2025_10_02__886"/>
      <sheetName val=".xlsx]Distratos_2025_10_02__887"/>
      <sheetName val=".xlsx]Distratos_2025_10_02__888"/>
      <sheetName val=".xlsx]Distratos_2025_10_02__889"/>
      <sheetName val=".xlsx]Distratos_2025_10_02__890"/>
      <sheetName val=".xlsx]Distratos_2025_10_02__891"/>
      <sheetName val=".xlsx]Distratos_2025_10_02__892"/>
      <sheetName val=".xlsx]Distratos_2025_10_02__893"/>
      <sheetName val=".xlsx]Distratos_2025_10_02__894"/>
      <sheetName val=".xlsx]Distratos_2025_10_02__895"/>
      <sheetName val=".xlsx]Distratos_2025_10_02__896"/>
      <sheetName val=".xlsx]Distratos_2025_10_02__897"/>
      <sheetName val=".xlsx]Distratos_2025_10_02__898"/>
      <sheetName val=".xlsx]Distratos_2025_10_02__899"/>
      <sheetName val=".xlsx]Distratos_2025_10_02__900"/>
      <sheetName val=".xlsx]Distratos_2025_10_02__901"/>
      <sheetName val=".xlsx]Distratos_2025_10_02__902"/>
      <sheetName val=".xlsx]Distratos_2025_10_02__903"/>
      <sheetName val=".xlsx]Distratos_2025_10_02__904"/>
      <sheetName val=".xlsx]Distratos_2025_10_02__905"/>
      <sheetName val=".xlsx]Distratos_2025_10_02__906"/>
      <sheetName val=".xlsx]Distratos_2025_10_02__907"/>
      <sheetName val=".xlsx]Distratos_2025_10_02__908"/>
      <sheetName val=".xlsx]Distratos_2025_10_02__909"/>
      <sheetName val=".xlsx]Distratos_2025_10_02__910"/>
      <sheetName val=".xlsx]Distratos_2025_10_02__911"/>
      <sheetName val=".xlsx]Distratos_2025_10_02__912"/>
      <sheetName val=".xlsx]Distratos_2025_10_02__913"/>
      <sheetName val=".xlsx]Distratos_2025_10_02__914"/>
      <sheetName val=".xlsx]Distratos_2025_10_02__915"/>
      <sheetName val=".xlsx]Distratos_2025_10_02__916"/>
      <sheetName val=".xlsx]Distratos_2025_10_02__917"/>
      <sheetName val=".xlsx]Distratos_2025_10_02__918"/>
      <sheetName val=".xlsx]Distratos_2025_10_02__919"/>
      <sheetName val=".xlsx]Distratos_2025_10_02__920"/>
      <sheetName val=".xlsx]Distratos_2025_10_02__921"/>
      <sheetName val=".xlsx]Distratos_2025_10_02__922"/>
      <sheetName val=".xlsx]Distratos_2025_10_02__923"/>
      <sheetName val=".xlsx]Distratos_2025_10_02__924"/>
      <sheetName val=".xlsx]Distratos_2025_10_02__925"/>
      <sheetName val=".xlsx]Distratos_2025_10_02__926"/>
      <sheetName val=".xlsx]Distratos_2025_10_02__927"/>
      <sheetName val=".xlsx]Distratos_2025_10_02__928"/>
      <sheetName val=".xlsx]Distratos_2025_10_02__929"/>
      <sheetName val=".xlsx]Distratos_2025_10_02__930"/>
      <sheetName val=".xlsx]Distratos_2025_10_02__931"/>
      <sheetName val=".xlsx]Distratos_2025_10_02__932"/>
      <sheetName val=".xlsx]Distratos_2025_10_02__933"/>
      <sheetName val=".xlsx]Distratos_2025_10_02__934"/>
      <sheetName val=".xlsx]Distratos_2025_10_02__935"/>
      <sheetName val=".xlsx]Distratos_2025_10_02__936"/>
      <sheetName val=".xlsx]Distratos_2025_10_02__937"/>
      <sheetName val=".xlsx]Distratos_2025_10_02__938"/>
      <sheetName val=".xlsx]Distratos_2025_10_02__939"/>
      <sheetName val=".xlsx]Distratos_2025_10_02__940"/>
      <sheetName val=".xlsx]Distratos_2025_10_02__941"/>
      <sheetName val=".xlsx]Distratos_2025_10_02__942"/>
      <sheetName val=".xlsx]Distratos_2025_10_02__943"/>
      <sheetName val=".xlsx]Distratos_2025_10_02__944"/>
      <sheetName val=".xlsx]Distratos_2025_10_02__945"/>
      <sheetName val=".xlsx]Distratos_2025_10_02__946"/>
      <sheetName val=".xlsx]Distratos_2025_10_02__947"/>
      <sheetName val=".xlsx]Distratos_2025_10_02__948"/>
      <sheetName val=".xlsx]Distratos_2025_10_02__949"/>
      <sheetName val=".xlsx]Distratos_2025_10_02__950"/>
      <sheetName val=".xlsx]Distratos_2025_10_02__951"/>
      <sheetName val=".xlsx]Distratos_2025_10_02__952"/>
      <sheetName val=".xlsx]Distratos_2025_10_02__953"/>
      <sheetName val=".xlsx]Distratos_2025_10_02__954"/>
      <sheetName val=".xlsx]Distratos_2025_10_02__955"/>
      <sheetName val=".xlsx]Distratos_2025_10_02__956"/>
      <sheetName val=".xlsx]Distratos_2025_10_02__957"/>
      <sheetName val=".xlsx]Distratos_2025_10_02__958"/>
      <sheetName val=".xlsx]Distratos_2025_10_02__959"/>
      <sheetName val=".xlsx]Distratos_2025_10_02__960"/>
      <sheetName val=".xlsx]Distratos_2025_10_02__961"/>
      <sheetName val=".xlsx]Distratos_2025_10_02__962"/>
      <sheetName val=".xlsx]Distratos_2025_10_02__963"/>
      <sheetName val=".xlsx]Distratos_2025_10_02__964"/>
      <sheetName val=".xlsx]Distratos_2025_10_02__965"/>
      <sheetName val=".xlsx]Distratos_2025_10_02__966"/>
      <sheetName val=".xlsx]Distratos_2025_10_02__967"/>
      <sheetName val=".xlsx]Distratos_2025_10_02__968"/>
      <sheetName val=".xlsx]Distratos_2025_10_02__969"/>
      <sheetName val=".xlsx]Distratos_2025_10_02__970"/>
      <sheetName val=".xlsx]Distratos_2025_10_02__971"/>
      <sheetName val=".xlsx]Distratos_2025_10_02__972"/>
      <sheetName val=".xlsx]Distratos_2025_10_02__973"/>
      <sheetName val=".xlsx]Distratos_2025_10_02__974"/>
      <sheetName val=".xlsx]Distratos_2025_10_02__975"/>
      <sheetName val=".xlsx]Distratos_2025_10_02__976"/>
      <sheetName val=".xlsx]Distratos_2025_10_02__977"/>
      <sheetName val=".xlsx]Distratos_2025_10_02__978"/>
      <sheetName val=".xlsx]Distratos_2025_10_02__979"/>
      <sheetName val=".xlsx]Distratos_2025_10_02__980"/>
      <sheetName val=".xlsx]Distratos_2025_10_02__981"/>
      <sheetName val=".xlsx]Distratos_2025_10_02__982"/>
      <sheetName val=".xlsx]Distratos_2025_10_02__983"/>
      <sheetName val=".xlsx]Distratos_2025_10_02__984"/>
      <sheetName val=".xlsx]Distratos_2025_10_02__985"/>
      <sheetName val=".xlsx]Distratos_2025_10_02__986"/>
      <sheetName val=".xlsx]Distratos_2025_10_02__987"/>
      <sheetName val=".xlsx]Distratos_2025_10_02__988"/>
      <sheetName val=".xlsx]Distratos_2025_10_02__989"/>
      <sheetName val=".xlsx]Distratos_2025_10_02__990"/>
      <sheetName val=".xlsx]Distratos_2025_10_02__991"/>
      <sheetName val=".xlsx]Distratos_2025_10_02__992"/>
      <sheetName val=".xlsx]Distratos_2025_10_02__993"/>
      <sheetName val=".xlsx]Distratos_2025_10_02__994"/>
      <sheetName val=".xlsx]Distratos_2025_10_02__995"/>
      <sheetName val=".xlsx]Distratos_2025_10_02__996"/>
      <sheetName val=".xlsx]Distratos_2025_10_02__997"/>
      <sheetName val=".xlsx]Distratos_2025_10_02__998"/>
      <sheetName val=".xlsx]Distratos_2025_10_02__999"/>
      <sheetName val=".xlsx]Distratos_2025_10_02_1000"/>
      <sheetName val=".xlsx]Distratos_2025_10_02_1001"/>
      <sheetName val=".xlsx]Distratos_2025_10_02_1002"/>
      <sheetName val=".xlsx]Distratos_2025_10_02_1003"/>
      <sheetName val=".xlsx]Distratos_2025_10_02_1004"/>
      <sheetName val=".xlsx]Distratos_2025_10_02_1005"/>
      <sheetName val=".xlsx]Distratos_2025_10_02_1006"/>
      <sheetName val=".xlsx]Distratos_2025_10_02_1007"/>
      <sheetName val=".xlsx]Distratos_2025_10_02_1008"/>
      <sheetName val=".xlsx]Distratos_2025_10_02_1009"/>
      <sheetName val=".xlsx]Distratos_2025_10_02_1010"/>
      <sheetName val=".xlsx]Distratos_2025_10_02_1011"/>
      <sheetName val=".xlsx]Distratos_2025_10_02_1012"/>
      <sheetName val=".xlsx]Distratos_2025_10_02_1013"/>
      <sheetName val=".xlsx]Distratos_2025_10_02_1014"/>
      <sheetName val=".xlsx]Distratos_2025_10_02_1015"/>
      <sheetName val=".xlsx]Distratos_2025_10_02_1016"/>
      <sheetName val=".xlsx]Distratos_2025_10_02_1017"/>
      <sheetName val=".xlsx]Distratos_2025_10_02_1018"/>
      <sheetName val=".xlsx]Distratos_2025_10_02_1019"/>
      <sheetName val=".xlsx]Distratos_2025_10_02_1020"/>
      <sheetName val=".xlsx]Distratos_2025_10_02_1021"/>
      <sheetName val=".xlsx]Distratos_2025_10_02_1022"/>
      <sheetName val=".xlsx]Distratos_2025_10_02_1023"/>
      <sheetName val=".xlsx]Distratos_2025_10_02_1024"/>
      <sheetName val=".xlsx]Distratos_2025_10_02_1025"/>
      <sheetName val=".xlsx]Distratos_2025_10_02_1026"/>
      <sheetName val=".xlsx]Distratos_2025_10_02_1027"/>
      <sheetName val=".xlsx]Distratos_2025_10_02_1028"/>
      <sheetName val=".xlsx]Distratos_2025_10_02_1029"/>
      <sheetName val=".xlsx]Distratos_2025_10_02_1030"/>
      <sheetName val=".xlsx]Distratos_2025_10_02_1031"/>
      <sheetName val=".xlsx]Distratos_2025_10_02_1032"/>
      <sheetName val=".xlsx]Distratos_2025_10_02_1033"/>
      <sheetName val=".xlsx]Distratos_2025_10_02_1034"/>
      <sheetName val=".xlsx]Distratos_2025_10_02_1035"/>
      <sheetName val=".xlsx]Distratos_2025_10_02_1036"/>
      <sheetName val=".xlsx]Distratos_2025_10_02_1037"/>
      <sheetName val=".xlsx]Distratos_2025_10_02_1038"/>
      <sheetName val=".xlsx]Distratos_2025_10_02_1039"/>
      <sheetName val=".xlsx]Distratos_2025_10_02_1040"/>
      <sheetName val=".xlsx]Distratos_2025_10_02_1041"/>
      <sheetName val=".xlsx]Distratos_2025_10_02_1042"/>
      <sheetName val=".xlsx]Distratos_2025_10_02_1043"/>
      <sheetName val=".xlsx]Distratos_2025_10_02_1044"/>
      <sheetName val=".xlsx]Distratos_2025_10_02_1045"/>
      <sheetName val=".xlsx]Distratos_2025_10_02_1046"/>
      <sheetName val=".xlsx]Distratos_2025_10_02_1047"/>
      <sheetName val=".xlsx]Distratos_2025_10_02_1048"/>
      <sheetName val=".xlsx]Distratos_2025_10_02_1049"/>
      <sheetName val=".xlsx]Distratos_2025_10_02_1050"/>
      <sheetName val=".xlsx]Distratos_2025_10_02_1051"/>
      <sheetName val=".xlsx]Distratos_2025_10_02_1052"/>
      <sheetName val=".xlsx]Distratos_2025_10_02_1053"/>
      <sheetName val=".xlsx]Distratos_2025_10_02_1054"/>
      <sheetName val=".xlsx]Distratos_2025_10_02_1055"/>
      <sheetName val=".xlsx]Distratos_2025_10_02_1056"/>
      <sheetName val=".xlsx]Distratos_2025_10_02_1057"/>
      <sheetName val=".xlsx]Distratos_2025_10_02_1058"/>
      <sheetName val=".xlsx]Distratos_2025_10_02_1059"/>
      <sheetName val=".xlsx]Distratos_2025_10_02_1060"/>
      <sheetName val=".xlsx]Distratos_2025_10_02_1061"/>
      <sheetName val=".xlsx]Distratos_2025_10_02_1062"/>
      <sheetName val=".xlsx]Distratos_2025_10_02_1063"/>
      <sheetName val=".xlsx]Distratos_2025_10_02_1064"/>
      <sheetName val=".xlsx]Distratos_2025_10_02_1065"/>
      <sheetName val=".xlsx]Distratos_2025_10_02_1066"/>
      <sheetName val=".xlsx]Distratos_2025_10_02_1067"/>
      <sheetName val=".xlsx]Distratos_2025_10_02_1068"/>
      <sheetName val=".xlsx]Distratos_2025_10_02_1069"/>
      <sheetName val=".xlsx]Distratos_2025_10_02_1070"/>
      <sheetName val=".xlsx]Distratos_2025_10_02_1071"/>
      <sheetName val=".xlsx]Distratos_2025_10_02_1072"/>
      <sheetName val=".xlsx]Distratos_2025_10_02_1073"/>
      <sheetName val=".xlsx]Distratos_2025_10_02_1074"/>
      <sheetName val=".xlsx]Distratos_2025_10_02_1075"/>
      <sheetName val=".xlsx]Distratos_2025_10_02_1076"/>
      <sheetName val=".xlsx]Distratos_2025_10_02_1077"/>
      <sheetName val=".xlsx]Distratos_2025_10_02_1078"/>
      <sheetName val=".xlsx]Distratos_2025_10_02_1079"/>
      <sheetName val=".xlsx]Distratos_2025_10_02_1080"/>
      <sheetName val=".xlsx]Distratos_2025_10_02_1081"/>
      <sheetName val=".xlsx]Distratos_2025_10_02_1082"/>
      <sheetName val=".xlsx]Distratos_2025_10_02_1083"/>
      <sheetName val=".xlsx]Distratos_2025_10_02_1084"/>
      <sheetName val=".xlsx]Distratos_2025_10_02_1085"/>
      <sheetName val=".xlsx]Distratos_2025_10_02_1086"/>
      <sheetName val=".xlsx]Distratos_2025_10_02_1087"/>
      <sheetName val=".xlsx]Distratos_2025_10_02_1088"/>
      <sheetName val=".xlsx]Distratos_2025_10_02_1089"/>
      <sheetName val=".xlsx]Distratos_2025_10_02_1090"/>
      <sheetName val=".xlsx]Distratos_2025_10_02_1091"/>
      <sheetName val=".xlsx]Distratos_2025_10_02_1092"/>
      <sheetName val=".xlsx]Distratos_2025_10_02_1093"/>
      <sheetName val=".xlsx]Distratos_2025_10_02_1094"/>
      <sheetName val=".xlsx]Distratos_2025_10_02_1095"/>
      <sheetName val=".xlsx]Distratos_2025_10_02_1096"/>
      <sheetName val=".xlsx]Distratos_2025_10_02_1097"/>
      <sheetName val=".xlsx]Distratos_2025_10_02_1098"/>
      <sheetName val=".xlsx]Distratos_2025_10_02_1099"/>
      <sheetName val=".xlsx]Distratos_2025_10_02_1100"/>
      <sheetName val=".xlsx]Distratos_2025_10_02_1101"/>
      <sheetName val=".xlsx]Distratos_2025_10_02_1102"/>
      <sheetName val=".xlsx]Distratos_2025_10_02_1103"/>
      <sheetName val=".xlsx]Distratos_2025_10_02_1104"/>
      <sheetName val=".xlsx]Distratos_2025_10_02_1105"/>
      <sheetName val=".xlsx]Distratos_2025_10_02_1106"/>
      <sheetName val=".xlsx]Distratos_2025_10_02_1107"/>
      <sheetName val=".xlsx]Distratos_2025_10_02_1108"/>
      <sheetName val=".xlsx]Distratos_2025_10_02_1109"/>
      <sheetName val=".xlsx]Distratos_2025_10_02_1110"/>
      <sheetName val=".xlsx]Distratos_2025_10_02_1111"/>
      <sheetName val=".xlsx]Distratos_2025_10_02_1112"/>
      <sheetName val=".xlsx]Distratos_2025_10_02_1113"/>
      <sheetName val=".xlsx]Distratos_2025_10_02_1114"/>
      <sheetName val=".xlsx]Distratos_2025_10_02_1115"/>
      <sheetName val=".xlsx]Distratos_2025_10_02_1116"/>
      <sheetName val=".xlsx]Distratos_2025_10_02_1117"/>
      <sheetName val=".xlsx]Distratos_2025_10_02_1118"/>
      <sheetName val=".xlsx]Distratos_2025_10_02_1119"/>
      <sheetName val=".xlsx]Distratos_2025_10_02_1120"/>
      <sheetName val=".xlsx]Distratos_2025_10_02_1121"/>
      <sheetName val=".xlsx]Distratos_2025_10_02_1122"/>
      <sheetName val=".xlsx]Distratos_2025_10_02_1123"/>
      <sheetName val=".xlsx]Distratos_2025_10_02_1124"/>
      <sheetName val=".xlsx]Distratos_2025_10_02_1125"/>
      <sheetName val=".xlsx]Distratos_2025_10_02_1126"/>
      <sheetName val=".xlsx]Distratos_2025_10_02_1127"/>
      <sheetName val=".xlsx]Distratos_2025_10_02_1128"/>
      <sheetName val=".xlsx]Distratos_2025_10_02_1129"/>
      <sheetName val=".xlsx]Distratos_2025_10_02_1130"/>
      <sheetName val=".xlsx]Distratos_2025_10_02_1131"/>
      <sheetName val=".xlsx]Distratos_2025_10_02_1132"/>
      <sheetName val=".xlsx]Distratos_2025_10_02_1133"/>
      <sheetName val=".xlsx]Distratos_2025_10_02_1134"/>
      <sheetName val=".xlsx]Distratos_2025_10_02_1135"/>
      <sheetName val=".xlsx]Distratos_2025_10_02_1136"/>
      <sheetName val=".xlsx]Distratos_2025_10_02_1137"/>
      <sheetName val=".xlsx]Distratos_2025_10_02_1138"/>
      <sheetName val=".xlsx]Distratos_2025_10_02_1139"/>
      <sheetName val=".xlsx]Distratos_2025_10_02_1140"/>
      <sheetName val=".xlsx]Distratos_2025_10_02_1141"/>
      <sheetName val=".xlsx]Distratos_2025_10_02_1142"/>
      <sheetName val=".xlsx]Distratos_2025_10_02_1143"/>
      <sheetName val=".xlsx]Distratos_2025_10_02_1144"/>
      <sheetName val=".xlsx]Distratos_2025_10_02_1145"/>
      <sheetName val=".xlsx]Distratos_2025_10_02_1146"/>
      <sheetName val=".xlsx]Distratos_2025_10_02_1147"/>
      <sheetName val=".xlsx]Distratos_2025_10_02_1148"/>
      <sheetName val=".xlsx]Distratos_2025_10_02_1149"/>
      <sheetName val=".xlsx]Distratos_2025_10_02_1150"/>
      <sheetName val=".xlsx]Distratos_2025_10_02_1151"/>
      <sheetName val=".xlsx]Distratos_2025_10_02_1152"/>
      <sheetName val=".xlsx]Distratos_2025_10_02_1153"/>
      <sheetName val=".xlsx]Distratos_2025_10_02_1154"/>
      <sheetName val=".xlsx]Distratos_2025_10_02_1155"/>
      <sheetName val=".xlsx]Distratos_2025_10_02_1156"/>
      <sheetName val=".xlsx]Distratos_2025_10_02_1157"/>
      <sheetName val=".xlsx]Distratos_2025_10_02_1158"/>
      <sheetName val=".xlsx]Distratos_2025_10_02_1159"/>
      <sheetName val=".xlsx]Distratos_2025_10_02_1160"/>
      <sheetName val=".xlsx]Distratos_2025_10_02_1161"/>
      <sheetName val=".xlsx]Distratos_2025_10_02_1162"/>
      <sheetName val=".xlsx]Distratos_2025_10_02_1163"/>
      <sheetName val=".xlsx]Distratos_2025_10_02_1164"/>
      <sheetName val=".xlsx]Distratos_2025_10_02_1165"/>
      <sheetName val=".xlsx]Distratos_2025_10_02_1166"/>
      <sheetName val=".xlsx]Distratos_2025_10_02_1167"/>
      <sheetName val=".xlsx]Distratos_2025_10_02_1168"/>
      <sheetName val=".xlsx]Distratos_2025_10_02_1169"/>
      <sheetName val=".xlsx]Distratos_2025_10_02_1170"/>
      <sheetName val=".xlsx]Distratos_2025_10_02_1171"/>
      <sheetName val=".xlsx]Distratos_2025_10_02_1172"/>
      <sheetName val=".xlsx]Distratos_2025_10_02_1173"/>
      <sheetName val=".xlsx]Distratos_2025_10_02_1174"/>
      <sheetName val=".xlsx]Distratos_2025_10_02_1175"/>
      <sheetName val=".xlsx]Distratos_2025_10_02_1176"/>
      <sheetName val=".xlsx]Distratos_2025_10_02_1177"/>
      <sheetName val=".xlsx]Distratos_2025_10_02_1178"/>
      <sheetName val=".xlsx]Distratos_2025_10_02_1179"/>
      <sheetName val=".xlsx]Distratos_2025_10_02_1180"/>
      <sheetName val=".xlsx]Distratos_2025_10_02_1181"/>
      <sheetName val=".xlsx]Distratos_2025_10_02_1182"/>
      <sheetName val=".xlsx]Distratos_2025_10_02_1183"/>
      <sheetName val=".xlsx]Distratos_2025_10_02_1184"/>
      <sheetName val=".xlsx]Distratos_2025_10_02_1185"/>
      <sheetName val=".xlsx]Distratos_2025_10_02_1186"/>
      <sheetName val=".xlsx]Distratos_2025_10_02_1187"/>
      <sheetName val=".xlsx]Distratos_2025_10_02_1188"/>
      <sheetName val=".xlsx]Distratos_2025_10_02_1189"/>
      <sheetName val=".xlsx]Distratos_2025_10_02_1190"/>
      <sheetName val=".xlsx]Distratos_2025_10_02_1191"/>
      <sheetName val=".xlsx]Distratos_2025_10_02_1192"/>
      <sheetName val=".xlsx]Distratos_2025_10_02_1193"/>
      <sheetName val=".xlsx]Distratos_2025_10_02_1194"/>
      <sheetName val=".xlsx]Distratos_2025_10_02_1195"/>
      <sheetName val=".xlsx]Distratos_2025_10_02_1196"/>
      <sheetName val=".xlsx]Distratos_2025_10_02_1197"/>
      <sheetName val=".xlsx]Distratos_2025_10_02_1198"/>
      <sheetName val=".xlsx]Distratos_2025_10_02_1199"/>
      <sheetName val=".xlsx]Distratos_2025_10_02_1200"/>
      <sheetName val=".xlsx]Distratos_2025_10_02_1201"/>
      <sheetName val=".xlsx]Distratos_2025_10_02_1202"/>
      <sheetName val=".xlsx]Distratos_2025_10_02_1203"/>
      <sheetName val=".xlsx]Distratos_2025_10_02_1204"/>
      <sheetName val=".xlsx]Distratos_2025_10_02_1205"/>
      <sheetName val=".xlsx]Distratos_2025_10_02_1206"/>
      <sheetName val=".xlsx]Distratos_2025_10_02_1207"/>
      <sheetName val=".xlsx]Distratos_2025_10_02_1208"/>
      <sheetName val=".xlsx]Distratos_2025_10_02_1209"/>
      <sheetName val=".xlsx]Distratos_2025_10_02_1210"/>
      <sheetName val=".xlsx]Distratos_2025_10_02_1211"/>
      <sheetName val=".xlsx]Distratos_2025_10_02_1212"/>
      <sheetName val=".xlsx]Distratos_2025_10_02_1213"/>
      <sheetName val=".xlsx]Distratos_2025_10_02_1214"/>
      <sheetName val=".xlsx]Distratos_2025_10_02_1215"/>
      <sheetName val=".xlsx]Distratos_2025_10_02_1216"/>
      <sheetName val=".xlsx]Distratos_2025_10_02_1217"/>
      <sheetName val=".xlsx]Distratos_2025_10_02_1218"/>
      <sheetName val=".xlsx]Distratos_2025_10_02_1219"/>
      <sheetName val=".xlsx]Distratos_2025_10_02_1220"/>
      <sheetName val=".xlsx]Distratos_2025_10_02_1221"/>
      <sheetName val=".xlsx]Distratos_2025_10_02_1222"/>
      <sheetName val=".xlsx]Distratos_2025_10_02_1223"/>
      <sheetName val=".xlsx]Distratos_2025_10_02_1224"/>
      <sheetName val=".xlsx]Distratos_2025_10_02_1225"/>
      <sheetName val=".xlsx]Distratos_2025_10_02_1226"/>
      <sheetName val=".xlsx]Distratos_2025_10_02_1227"/>
      <sheetName val=".xlsx]Distratos_2025_10_02_1228"/>
      <sheetName val=".xlsx]Distratos_2025_10_02_1229"/>
      <sheetName val=".xlsx]Distratos_2025_10_02_1230"/>
      <sheetName val=".xlsx]Distratos_2025_10_02_1231"/>
      <sheetName val=".xlsx]Distratos_2025_10_02_1232"/>
      <sheetName val=".xlsx]Distratos_2025_10_02_1233"/>
      <sheetName val=".xlsx]Distratos_2025_10_02_1234"/>
      <sheetName val=".xlsx]Distratos_2025_10_02_1235"/>
      <sheetName val=".xlsx]Distratos_2025_10_02_1236"/>
      <sheetName val=".xlsx]Distratos_2025_10_02_1237"/>
      <sheetName val=".xlsx]Distratos_2025_10_02_1238"/>
      <sheetName val=".xlsx]Distratos_2025_10_02_1239"/>
      <sheetName val=".xlsx]Distratos_2025_10_02_1240"/>
      <sheetName val=".xlsx]Distratos_2025_10_02_1241"/>
      <sheetName val=".xlsx]Distratos_2025_10_02_1242"/>
      <sheetName val=".xlsx]Distratos_2025_10_02_1243"/>
      <sheetName val=".xlsx]Distratos_2025_10_02_1244"/>
      <sheetName val=".xlsx]Distratos_2025_10_02_1245"/>
      <sheetName val=".xlsx]Distratos_2025_10_02_1246"/>
      <sheetName val=".xlsx]Distratos_2025_10_02_1247"/>
      <sheetName val=".xlsx]Distratos_2025_10_02_1248"/>
      <sheetName val=".xlsx]Distratos_2025_10_02_1249"/>
      <sheetName val=".xlsx]Distratos_2025_10_02_1250"/>
      <sheetName val=".xlsx]Distratos_2025_10_02_1251"/>
      <sheetName val=".xlsx]Distratos_2025_10_02_1252"/>
      <sheetName val=".xlsx]Distratos_2025_10_02_1253"/>
      <sheetName val=".xlsx]Distratos_2025_10_02_1254"/>
      <sheetName val=".xlsx]Distratos_2025_10_02_1255"/>
      <sheetName val=".xlsx]Distratos_2025_10_02_1256"/>
      <sheetName val=".xlsx]Distratos_2025_10_02_1257"/>
      <sheetName val=".xlsx]Distratos_2025_10_02_1258"/>
      <sheetName val=".xlsx]Distratos_2025_10_02_1259"/>
      <sheetName val=".xlsx]Distratos_2025_10_02_1260"/>
      <sheetName val=".xlsx]Distratos_2025_10_02_1261"/>
      <sheetName val=".xlsx]Distratos_2025_10_02_1262"/>
      <sheetName val=".xlsx]Distratos_2025_10_02_1263"/>
      <sheetName val=".xlsx]Distratos_2025_10_02_1264"/>
      <sheetName val=".xlsx]Distratos_2025_10_02_1265"/>
      <sheetName val=".xlsx]Distratos_2025_10_02_1266"/>
      <sheetName val=".xlsx]Distratos_2025_10_02_1267"/>
      <sheetName val=".xlsx]Distratos_2025_10_02_1268"/>
      <sheetName val=".xlsx]Distratos_2025_10_02_1269"/>
      <sheetName val=".xlsx]Distratos_2025_10_02_1270"/>
      <sheetName val=".xlsx]Distratos_2025_10_02_1271"/>
      <sheetName val=".xlsx]Distratos_2025_10_02_1272"/>
      <sheetName val=".xlsx]Distratos_2025_10_02_1273"/>
      <sheetName val=".xlsx]Distratos_2025_10_02_1274"/>
      <sheetName val=".xlsx]Distratos_2025_10_02_1275"/>
      <sheetName val=".xlsx]Distratos_2025_10_02_1276"/>
      <sheetName val=".xlsx]Distratos_2025_10_02_1277"/>
      <sheetName val=".xlsx]Distratos_2025_10_02_1278"/>
      <sheetName val=".xlsx]Distratos_2025_10_02_1279"/>
      <sheetName val=".xlsx]Distratos_2025_10_02_1280"/>
      <sheetName val=".xlsx]Distratos_2025_10_02_1281"/>
      <sheetName val=".xlsx]Distratos_2025_10_02_1282"/>
      <sheetName val=".xlsx]Distratos_2025_10_02_1283"/>
      <sheetName val=".xlsx]Distratos_2025_10_02_1284"/>
      <sheetName val=".xlsx]Distratos_2025_10_02_1285"/>
      <sheetName val=".xlsx]Distratos_2025_10_02_1286"/>
      <sheetName val=".xlsx]Distratos_2025_10_02_1287"/>
      <sheetName val=".xlsx]Distratos_2025_10_02_1288"/>
      <sheetName val=".xlsx]Distratos_2025_10_02_1289"/>
      <sheetName val=".xlsx]Distratos_2025_10_02_1290"/>
      <sheetName val=".xlsx]Distratos_2025_10_02_1291"/>
      <sheetName val=".xlsx]Distratos_2025_10_02_1292"/>
      <sheetName val=".xlsx]Distratos_2025_10_02_1293"/>
      <sheetName val=".xlsx]Distratos_2025_10_02_1294"/>
      <sheetName val=".xlsx]Distratos_2025_10_02_1295"/>
      <sheetName val=".xlsx]Distratos_2025_10_02_1296"/>
      <sheetName val=".xlsx]Distratos_2025_10_02_1297"/>
      <sheetName val=".xlsx]Distratos_2025_10_02_1298"/>
      <sheetName val=".xlsx]Distratos_2025_10_02_1299"/>
      <sheetName val=".xlsx]Distratos_2025_10_02_1300"/>
      <sheetName val=".xlsx]Distratos_2025_10_02_1301"/>
      <sheetName val=".xlsx]Distratos_2025_10_02_1302"/>
      <sheetName val=".xlsx]Distratos_2025_10_02_1303"/>
      <sheetName val=".xlsx]Distratos_2025_10_02_1304"/>
      <sheetName val=".xlsx]Distratos_2025_10_02_1305"/>
      <sheetName val=".xlsx]Distratos_2025_10_02_1306"/>
      <sheetName val=".xlsx]Distratos_2025_10_02_1307"/>
      <sheetName val=".xlsx]Distratos_2025_10_02_1308"/>
      <sheetName val=".xlsx]Distratos_2025_10_02_1309"/>
      <sheetName val=".xlsx]Distratos_2025_10_02_1310"/>
      <sheetName val=".xlsx]Distratos_2025_10_02_1311"/>
      <sheetName val=".xlsx]Distratos_2025_10_02_1312"/>
      <sheetName val=".xlsx]Distratos_2025_10_02_1313"/>
      <sheetName val=".xlsx]Distratos_2025_10_02_1314"/>
      <sheetName val=".xlsx]Distratos_2025_10_02_1315"/>
      <sheetName val=".xlsx]Distratos_2025_10_02_1316"/>
      <sheetName val=".xlsx]Distratos_2025_10_02_1317"/>
      <sheetName val=".xlsx]Distratos_2025_10_02_1318"/>
      <sheetName val=".xlsx]Distratos_2025_10_02_1319"/>
      <sheetName val=".xlsx]Distratos_2025_10_02_1320"/>
      <sheetName val=".xlsx]Distratos_2025_10_02_1321"/>
      <sheetName val=".xlsx]Distratos_2025_10_02_1322"/>
      <sheetName val=".xlsx]Distratos_2025_10_02_1323"/>
      <sheetName val=".xlsx]Distratos_2025_10_02_1324"/>
      <sheetName val=".xlsx]Distratos_2025_10_02_1325"/>
      <sheetName val=".xlsx]Distratos_2025_10_02_1326"/>
      <sheetName val=".xlsx]Distratos_2025_10_02_1327"/>
      <sheetName val=".xlsx]Distratos_2025_10_02_1328"/>
      <sheetName val=".xlsx]Distratos_2025_10_02_1329"/>
      <sheetName val=".xlsx]Distratos_2025_10_02_1330"/>
      <sheetName val=".xlsx]Distratos_2025_10_02_1331"/>
      <sheetName val=".xlsx]Distratos_2025_10_02_1332"/>
      <sheetName val=".xlsx]Distratos_2025_10_02_1333"/>
      <sheetName val=".xlsx]Distratos_2025_10_02_1334"/>
      <sheetName val=".xlsx]Distratos_2025_10_02_1335"/>
      <sheetName val=".xlsx]Distratos_2025_10_02_1336"/>
      <sheetName val=".xlsx]Distratos_2025_10_02_1337"/>
      <sheetName val=".xlsx]Distratos_2025_10_02_1338"/>
      <sheetName val=".xlsx]Distratos_2025_10_02_1339"/>
      <sheetName val=".xlsx]Distratos_2025_10_02_1340"/>
      <sheetName val=".xlsx]Distratos_2025_10_02_1341"/>
      <sheetName val=".xlsx]Distratos_2025_10_02_1342"/>
      <sheetName val=".xlsx]Distratos_2025_10_02_1343"/>
      <sheetName val=".xlsx]Distratos_2025_10_02_1344"/>
      <sheetName val=".xlsx]Distratos_2025_10_02_1345"/>
      <sheetName val=".xlsx]Distratos_2025_10_02_1346"/>
      <sheetName val=".xlsx]Distratos_2025_10_02_1347"/>
      <sheetName val=".xlsx]Distratos_2025_10_02_1348"/>
      <sheetName val=".xlsx]Distratos_2025_10_02_1349"/>
      <sheetName val=".xlsx]Distratos_2025_10_02_1350"/>
      <sheetName val=".xlsx]Distratos_2025_10_02_1351"/>
      <sheetName val=".xlsx]Distratos_2025_10_02_1352"/>
      <sheetName val=".xlsx]Distratos_2025_10_02_1353"/>
      <sheetName val=".xlsx]Distratos_2025_10_02_1354"/>
      <sheetName val=".xlsx]Distratos_2025_10_02_1355"/>
      <sheetName val=".xlsx]Distratos_2025_10_02_1356"/>
      <sheetName val=".xlsx]Distratos_2025_10_02_1357"/>
      <sheetName val=".xlsx]Distratos_2025_10_02_1358"/>
      <sheetName val=".xlsx]Distratos_2025_10_02_1359"/>
      <sheetName val=".xlsx]Distratos_2025_10_02_1360"/>
      <sheetName val=".xlsx]Distratos_2025_10_02_1361"/>
      <sheetName val=".xlsx]Distratos_2025_10_02_1362"/>
      <sheetName val=".xlsx]Distratos_2025_10_02_1363"/>
      <sheetName val=".xlsx]Distratos_2025_10_02_1364"/>
      <sheetName val=".xlsx]Distratos_2025_10_02_1365"/>
      <sheetName val=".xlsx]Distratos_2025_10_02_1366"/>
      <sheetName val=".xlsx]Distratos_2025_10_02_1367"/>
      <sheetName val=".xlsx]Distratos_2025_10_02_1368"/>
      <sheetName val=".xlsx]Distratos_2025_10_02_1369"/>
      <sheetName val=".xlsx]Distratos_2025_10_02_1370"/>
      <sheetName val=".xlsx]Distratos_2025_10_02_1371"/>
      <sheetName val=".xlsx]Distratos_2025_10_02_1372"/>
      <sheetName val=".xlsx]Distratos_2025_10_02_1373"/>
      <sheetName val=".xlsx]Distratos_2025_10_02_1374"/>
      <sheetName val=".xlsx]Distratos_2025_10_02_1375"/>
      <sheetName val=".xlsx]Distratos_2025_10_02_1376"/>
      <sheetName val=".xlsx]Distratos_2025_10_02_1377"/>
      <sheetName val=".xlsx]Distratos_2025_10_02_1378"/>
      <sheetName val=".xlsx]Distratos_2025_10_02_1379"/>
      <sheetName val=".xlsx]Distratos_2025_10_02_1380"/>
      <sheetName val=".xlsx]Distratos_2025_10_02_1381"/>
      <sheetName val=".xlsx]Distratos_2025_10_02_1382"/>
      <sheetName val=".xlsx]Distratos_2025_10_02_1383"/>
      <sheetName val=".xlsx]Distratos_2025_10_02_1384"/>
      <sheetName val=".xlsx]Distratos_2025_10_02_1385"/>
      <sheetName val=".xlsx]Distratos_2025_10_02_1386"/>
      <sheetName val=".xlsx]Distratos_2025_10_02_1387"/>
      <sheetName val=".xlsx]Distratos_2025_10_02_1388"/>
      <sheetName val=".xlsx]Distratos_2025_10_02_1389"/>
      <sheetName val=".xlsx]Distratos_2025_10_02_1390"/>
      <sheetName val=".xlsx]Distratos_2025_10_02_1391"/>
      <sheetName val=".xlsx]Distratos_2025_10_02_1392"/>
      <sheetName val=".xlsx]Distratos_2025_10_02_1393"/>
      <sheetName val=".xlsx]Distratos_2025_10_02_1394"/>
      <sheetName val=".xlsx]Distratos_2025_10_02_1395"/>
      <sheetName val=".xlsx]Distratos_2025_10_02_1396"/>
      <sheetName val=".xlsx]Distratos_2025_10_02_1397"/>
      <sheetName val=".xlsx]Distratos_2025_10_02_1398"/>
      <sheetName val=".xlsx]Distratos_2025_10_02_1399"/>
      <sheetName val=".xlsx]Distratos_2025_10_02_1400"/>
      <sheetName val=".xlsx]Distratos_2025_10_02_1401"/>
      <sheetName val=".xlsx]Distratos_2025_10_02_1402"/>
      <sheetName val=".xlsx]Distratos_2025_10_02_1403"/>
      <sheetName val=".xlsx]Distratos_2025_10_02_1404"/>
      <sheetName val=".xlsx]Distratos_2025_10_02_1405"/>
      <sheetName val=".xlsx]Distratos_2025_10_02_1406"/>
      <sheetName val=".xlsx]Distratos_2025_10_02_1407"/>
      <sheetName val=".xlsx]Distratos_2025_10_02_1408"/>
      <sheetName val=".xlsx]Distratos_2025_10_02_1409"/>
      <sheetName val=".xlsx]Distratos_2025_10_02_1410"/>
      <sheetName val=".xlsx]Distratos_2025_10_02_1411"/>
      <sheetName val=".xlsx]Distratos_2025_10_02_1412"/>
      <sheetName val=".xlsx]Distratos_2025_10_02_1413"/>
      <sheetName val=".xlsx]Distratos_2025_10_02_1414"/>
      <sheetName val=".xlsx]Distratos_2025_10_02_1415"/>
      <sheetName val=".xlsx]Distratos_2025_10_02_1416"/>
      <sheetName val=".xlsx]Distratos_2025_10_02_1417"/>
      <sheetName val=".xlsx]Distratos_2025_10_02_1418"/>
      <sheetName val=".xlsx]Distratos_2025_10_02_1419"/>
      <sheetName val=".xlsx]Distratos_2025_10_02_1420"/>
      <sheetName val=".xlsx]Distratos_2025_10_02_1421"/>
      <sheetName val=".xlsx]Distratos_2025_10_02_1422"/>
      <sheetName val=".xlsx]Distratos_2025_10_02_1423"/>
      <sheetName val=".xlsx]Distratos_2025_10_02_1424"/>
      <sheetName val=".xlsx]Distratos_2025_10_02_1425"/>
      <sheetName val=".xlsx]Distratos_2025_10_02_1426"/>
      <sheetName val=".xlsx]Distratos_2025_10_02_1427"/>
      <sheetName val=".xlsx]Distratos_2025_10_02_1428"/>
      <sheetName val=".xlsx]Distratos_2025_10_02_1429"/>
      <sheetName val=".xlsx]Distratos_2025_10_02_1430"/>
      <sheetName val=".xlsx]Distratos_2025_10_02_1431"/>
      <sheetName val=".xlsx]Distratos_2025_10_02_1432"/>
      <sheetName val=".xlsx]Distratos_2025_10_02_1433"/>
      <sheetName val=".xlsx]Distratos_2025_10_02_1434"/>
      <sheetName val=".xlsx]Distratos_2025_10_02_1435"/>
      <sheetName val=".xlsx]Distratos_2025_10_02_1436"/>
      <sheetName val=".xlsx]Distratos_2025_10_02_1437"/>
      <sheetName val=".xlsx]Distratos_2025_10_02_1438"/>
      <sheetName val=".xlsx]Distratos_2025_10_02_1439"/>
      <sheetName val=".xlsx]Distratos_2025_10_02_1440"/>
      <sheetName val=".xlsx]Distratos_2025_10_02_1441"/>
      <sheetName val=".xlsx]Distratos_2025_10_02_1442"/>
      <sheetName val=".xlsx]Distratos_2025_10_02_1443"/>
      <sheetName val=".xlsx]Distratos_2025_10_02_1444"/>
      <sheetName val=".xlsx]Distratos_2025_10_02_1445"/>
      <sheetName val=".xlsx]Distratos_2025_10_02_1446"/>
      <sheetName val=".xlsx]Distratos_2025_10_02_1447"/>
      <sheetName val=".xlsx]Distratos_2025_10_02_1448"/>
      <sheetName val=".xlsx]Distratos_2025_10_02_1449"/>
      <sheetName val=".xlsx]Distratos_2025_10_02_1450"/>
      <sheetName val=".xlsx]Distratos_2025_10_02_1451"/>
      <sheetName val=".xlsx]Distratos_2025_10_02_1452"/>
      <sheetName val=".xlsx]Distratos_2025_10_02_1453"/>
      <sheetName val=".xlsx]Distratos_2025_10_02_1454"/>
      <sheetName val=".xlsx]Distratos_2025_10_02_1455"/>
      <sheetName val=".xlsx]Distratos_2025_10_02_1456"/>
      <sheetName val=".xlsx]Distratos_2025_10_02_1457"/>
      <sheetName val=".xlsx]Distratos_2025_10_02_1458"/>
      <sheetName val=".xlsx]Distratos_2025_10_02_1459"/>
      <sheetName val=".xlsx]Distratos_2025_10_02_1460"/>
      <sheetName val=".xlsx]Distratos_2025_10_02_1461"/>
      <sheetName val=".xlsx]Distratos_2025_10_02_1462"/>
      <sheetName val=".xlsx]Distratos_2025_10_02_1463"/>
      <sheetName val=".xlsx]Distratos_2025_10_02_1464"/>
      <sheetName val=".xlsx]Distratos_2025_10_02_1465"/>
      <sheetName val=".xlsx]Distratos_2025_10_02_1466"/>
      <sheetName val=".xlsx]Distratos_2025_10_02_1467"/>
      <sheetName val=".xlsx]Distratos_2025_10_02_1468"/>
      <sheetName val=".xlsx]Distratos_2025_10_02_1469"/>
      <sheetName val=".xlsx]Distratos_2025_10_02_1470"/>
      <sheetName val=".xlsx]Distratos_2025_10_02_1471"/>
      <sheetName val=".xlsx]Distratos_2025_10_02_1472"/>
      <sheetName val=".xlsx]Distratos_2025_10_02_1473"/>
      <sheetName val=".xlsx]Distratos_2025_10_02_1474"/>
      <sheetName val=".xlsx]Distratos_2025_10_02_1475"/>
      <sheetName val=".xlsx]Distratos_2025_10_02_1476"/>
      <sheetName val=".xlsx]Distratos_2025_10_02_1477"/>
      <sheetName val=".xlsx]Distratos_2025_10_02_1478"/>
      <sheetName val=".xlsx]Distratos_2025_10_02_1479"/>
      <sheetName val=".xlsx]Distratos_2025_10_02_1480"/>
      <sheetName val=".xlsx]Distratos_2025_10_02_1481"/>
      <sheetName val=".xlsx]Distratos_2025_10_02_1482"/>
      <sheetName val=".xlsx]Distratos_2025_10_02_1483"/>
      <sheetName val=".xlsx]Distratos_2025_10_02_1484"/>
      <sheetName val=".xlsx]Distratos_2025_10_02_1485"/>
      <sheetName val=".xlsx]Distratos_2025_10_02_1486"/>
      <sheetName val=".xlsx]Distratos_2025_10_02_1487"/>
      <sheetName val=".xlsx]Distratos_2025_10_02_1488"/>
      <sheetName val=".xlsx]Distratos_2025_10_02_1489"/>
      <sheetName val=".xlsx]Distratos_2025_10_02_1490"/>
      <sheetName val=".xlsx]Distratos_2025_10_02_1491"/>
      <sheetName val=".xlsx]Distratos_2025_10_02_1492"/>
      <sheetName val=".xlsx]Distratos_2025_10_02_1493"/>
      <sheetName val=".xlsx]Distratos_2025_10_02_1494"/>
      <sheetName val=".xlsx]Distratos_2025_10_02_1495"/>
      <sheetName val=".xlsx]Distratos_2025_10_02_1496"/>
      <sheetName val=".xlsx]Distratos_2025_10_02_1497"/>
      <sheetName val=".xlsx]Distratos_2025_10_02_1498"/>
      <sheetName val=".xlsx]Distratos_2025_10_02_1499"/>
      <sheetName val=".xlsx]Distratos_2025_10_02_1500"/>
      <sheetName val=".xlsx]Distratos_2025_10_02_1501"/>
      <sheetName val=".xlsx]Distratos_2025_10_02_1502"/>
      <sheetName val=".xlsx]Distratos_2025_10_02_1503"/>
      <sheetName val=".xlsx]Distratos_2025_10_02_1504"/>
      <sheetName val=".xlsx]Distratos_2025_10_02_1505"/>
      <sheetName val=".xlsx]Distratos_2025_10_02_1506"/>
      <sheetName val=".xlsx]Distratos_2025_10_02_1507"/>
      <sheetName val=".xlsx]Distratos_2025_10_02_1508"/>
      <sheetName val=".xlsx]Distratos_2025_10_02_1509"/>
      <sheetName val=".xlsx]Distratos_2025_10_02_1510"/>
      <sheetName val=".xlsx]Distratos_2025_10_02_1511"/>
      <sheetName val=".xlsx]Distratos_2025_10_02_1512"/>
      <sheetName val=".xlsx]Distratos_2025_10_02_1513"/>
      <sheetName val=".xlsx]Distratos_2025_10_02_1514"/>
      <sheetName val=".xlsx]Distratos_2025_10_02_1515"/>
      <sheetName val=".xlsx]Distratos_2025_10_02_1516"/>
      <sheetName val=".xlsx]Distratos_2025_10_02_1517"/>
      <sheetName val=".xlsx]Distratos_2025_10_02_1518"/>
      <sheetName val=".xlsx]Distratos_2025_10_02_1519"/>
      <sheetName val=".xlsx]Distratos_2025_10_02_1520"/>
      <sheetName val=".xlsx]Distratos_2025_10_02_1521"/>
      <sheetName val=".xlsx]Distratos_2025_10_02_1522"/>
      <sheetName val=".xlsx]Distratos_2025_10_02_1523"/>
      <sheetName val=".xlsx]Distratos_2025_10_02_1524"/>
      <sheetName val=".xlsx]Distratos_2025_10_02_1525"/>
      <sheetName val=".xlsx]Distratos_2025_10_02_1526"/>
      <sheetName val=".xlsx]Distratos_2025_10_02_1527"/>
      <sheetName val=".xlsx]Distratos_2025_10_02_1528"/>
      <sheetName val=".xlsx]Distratos_2025_10_02_1529"/>
      <sheetName val=".xlsx]Distratos_2025_10_02_1530"/>
      <sheetName val=".xlsx]Distratos_2025_10_02_1531"/>
      <sheetName val=".xlsx]Distratos_2025_10_02_1532"/>
      <sheetName val=".xlsx]Distratos_2025_10_02_1533"/>
      <sheetName val=".xlsx]Distratos_2025_10_02_1534"/>
      <sheetName val=".xlsx]Distratos_2025_10_02_1535"/>
      <sheetName val=".xlsx]Distratos_2025_10_02_1536"/>
      <sheetName val=".xlsx]Distratos_2025_10_02_1537"/>
      <sheetName val=".xlsx]Distratos_2025_10_02_1538"/>
      <sheetName val=".xlsx]Distratos_2025_10_02_1539"/>
      <sheetName val=".xlsx]Distratos_2025_10_02_1540"/>
      <sheetName val=".xlsx]Distratos_2025_10_02_1541"/>
      <sheetName val=".xlsx]Distratos_2025_10_02_1542"/>
      <sheetName val=".xlsx]Distratos_2025_10_02_1543"/>
      <sheetName val=".xlsx]Distratos_2025_10_02_1544"/>
      <sheetName val=".xlsx]Distratos_2025_10_02_1545"/>
      <sheetName val=".xlsx]Distratos_2025_10_02_1546"/>
      <sheetName val=".xlsx]Distratos_2025_10_02_1547"/>
      <sheetName val=".xlsx]Distratos_2025_10_02_1548"/>
      <sheetName val=".xlsx]Distratos_2025_10_02_1549"/>
      <sheetName val=".xlsx]Distratos_2025_10_02_1550"/>
      <sheetName val=".xlsx]Distratos_2025_10_02_1551"/>
      <sheetName val=".xlsx]Distratos_2025_10_02_1552"/>
      <sheetName val=".xlsx]Distratos_2025_10_02_1553"/>
      <sheetName val=".xlsx]Distratos_2025_10_02_1554"/>
      <sheetName val=".xlsx]Distratos_2025_10_02_1555"/>
      <sheetName val=".xlsx]Distratos_2025_10_02_1556"/>
      <sheetName val=".xlsx]Distratos_2025_10_02_1557"/>
      <sheetName val=".xlsx]Distratos_2025_10_02_1558"/>
      <sheetName val=".xlsx]Distratos_2025_10_02_1559"/>
      <sheetName val=".xlsx]Distratos_2025_10_02_1560"/>
      <sheetName val=".xlsx]Distratos_2025_10_02_1561"/>
      <sheetName val=".xlsx]Distratos_2025_10_02_1562"/>
      <sheetName val=".xlsx]Distratos_2025_10_02_1563"/>
      <sheetName val=".xlsx]Distratos_2025_10_02_1564"/>
      <sheetName val=".xlsx]Distratos_2025_10_02_1565"/>
      <sheetName val=".xlsx]Distratos_2025_10_02_1566"/>
      <sheetName val=".xlsx]Distratos_2025_10_02_1567"/>
      <sheetName val=".xlsx]Distratos_2025_10_02_1568"/>
      <sheetName val=".xlsx]Distratos_2025_10_02_1569"/>
      <sheetName val=".xlsx]Distratos_2025_10_02_1570"/>
      <sheetName val=".xlsx]Distratos_2025_10_02_1571"/>
      <sheetName val=".xlsx]Distratos_2025_10_02_1572"/>
      <sheetName val=".xlsx]Distratos_2025_10_02_1573"/>
      <sheetName val=".xlsx]Distratos_2025_10_02_1574"/>
      <sheetName val=".xlsx]Distratos_2025_10_02_1575"/>
      <sheetName val=".xlsx]Distratos_2025_10_02_1576"/>
      <sheetName val=".xlsx]Distratos_2025_10_02_1577"/>
      <sheetName val=".xlsx]Distratos_2025_10_02_1578"/>
      <sheetName val=".xlsx]Distratos_2025_10_02_1579"/>
      <sheetName val=".xlsx]Distratos_2025_10_02_1580"/>
      <sheetName val=".xlsx]Distratos_2025_10_02_1581"/>
      <sheetName val=".xlsx]Distratos_2025_10_02_1582"/>
      <sheetName val=".xlsx]Distratos_2025_10_02_1583"/>
      <sheetName val=".xlsx]Distratos_2025_10_02_1584"/>
      <sheetName val=".xlsx]Distratos_2025_10_02_1585"/>
      <sheetName val=".xlsx]Distratos_2025_10_02_1586"/>
      <sheetName val=".xlsx]Distratos_2025_10_02_1587"/>
      <sheetName val=".xlsx]Distratos_2025_10_02_1588"/>
      <sheetName val=".xlsx]Distratos_2025_10_02_1589"/>
      <sheetName val=".xlsx]Distratos_2025_10_02_1590"/>
      <sheetName val=".xlsx]Distratos_2025_10_02_1591"/>
      <sheetName val=".xlsx]Distratos_2025_10_02_1592"/>
      <sheetName val=".xlsx]Distratos_2025_10_02_1593"/>
      <sheetName val=".xlsx]Distratos_2025_10_02_1594"/>
      <sheetName val=".xlsx]Distratos_2025_10_02_1595"/>
      <sheetName val=".xlsx]Distratos_2025_10_02_1596"/>
      <sheetName val=".xlsx]Distratos_2025_10_02_1597"/>
      <sheetName val=".xlsx]Distratos_2025_10_02_1598"/>
      <sheetName val=".xlsx]Distratos_2025_10_02_1599"/>
      <sheetName val=".xlsx]Distratos_2025_10_02_1600"/>
      <sheetName val=".xlsx]Distratos_2025_10_02_1601"/>
      <sheetName val=".xlsx]Distratos_2025_10_02_1602"/>
      <sheetName val=".xlsx]Distratos_2025_10_02_1603"/>
      <sheetName val=".xlsx]Distratos_2025_10_02_1604"/>
      <sheetName val=".xlsx]Distratos_2025_10_02_1605"/>
      <sheetName val=".xlsx]Distratos_2025_10_02_1606"/>
      <sheetName val=".xlsx]Distratos_2025_10_02_1607"/>
      <sheetName val=".xlsx]Distratos_2025_10_02_1608"/>
      <sheetName val=".xlsx]Distratos_2025_10_02_1609"/>
      <sheetName val=".xlsx]Distratos_2025_10_02_1610"/>
      <sheetName val=".xlsx]Distratos_2025_10_02_1611"/>
      <sheetName val=".xlsx]Distratos_2025_10_02_1612"/>
      <sheetName val=".xlsx]Distratos_2025_10_02_1613"/>
      <sheetName val=".xlsx]Distratos_2025_10_02_1614"/>
      <sheetName val=".xlsx]Distratos_2025_10_02_1615"/>
      <sheetName val=".xlsx]Distratos_2025_10_02_1616"/>
      <sheetName val=".xlsx]Distratos_2025_10_02_1617"/>
      <sheetName val=".xlsx]Distratos_2025_10_02_1618"/>
      <sheetName val=".xlsx]Distratos_2025_10_02_1619"/>
      <sheetName val=".xlsx]Distratos_2025_10_02_1620"/>
      <sheetName val=".xlsx]Distratos_2025_10_02_1621"/>
      <sheetName val=".xlsx]Distratos_2025_10_02_1622"/>
      <sheetName val=".xlsx]Distratos_2025_10_02_1623"/>
      <sheetName val=".xlsx]Distratos_2025_10_02_1624"/>
      <sheetName val=".xlsx]Distratos_2025_10_02_1625"/>
      <sheetName val=".xlsx]Distratos_2025_10_02_1626"/>
      <sheetName val=".xlsx]Distratos_2025_10_02_1627"/>
      <sheetName val=".xlsx]Distratos_2025_10_02_1628"/>
      <sheetName val=".xlsx]Distratos_2025_10_02_1629"/>
      <sheetName val=".xlsx]Distratos_2025_10_02_1630"/>
      <sheetName val=".xlsx]Distratos_2025_10_02_1631"/>
      <sheetName val=".xlsx]Distratos_2025_10_02_1632"/>
      <sheetName val=".xlsx]Distratos_2025_10_02_1633"/>
      <sheetName val=".xlsx]Distratos_2025_10_02_1634"/>
      <sheetName val=".xlsx]Distratos_2025_10_02_1635"/>
      <sheetName val=".xlsx]Distratos_2025_10_02_1636"/>
      <sheetName val=".xlsx]Distratos_2025_10_02_1637"/>
      <sheetName val=".xlsx]Distratos_2025_10_02_1638"/>
      <sheetName val=".xlsx]Distratos_2025_10_02_1639"/>
      <sheetName val=".xlsx]Distratos_2025_10_02_1640"/>
      <sheetName val=".xlsx]Distratos_2025_10_02_1641"/>
      <sheetName val=".xlsx]Distratos_2025_10_02_1642"/>
      <sheetName val=".xlsx]Distratos_2025_10_02_1643"/>
      <sheetName val=".xlsx]Distratos_2025_10_02_1644"/>
      <sheetName val=".xlsx]Distratos_2025_10_02_1645"/>
      <sheetName val=".xlsx]Distratos_2025_10_02_1646"/>
      <sheetName val=".xlsx]Distratos_2025_10_02_1647"/>
      <sheetName val=".xlsx]Distratos_2025_10_02_1648"/>
      <sheetName val=".xlsx]Distratos_2025_10_02_1649"/>
      <sheetName val=".xlsx]Distratos_2025_10_02_1650"/>
      <sheetName val=".xlsx]Distratos_2025_10_02_1651"/>
      <sheetName val=".xlsx]Distratos_2025_10_02_1652"/>
      <sheetName val=".xlsx]Distratos_2025_10_02_1653"/>
      <sheetName val=".xlsx]Distratos_2025_10_02_1654"/>
      <sheetName val=".xlsx]Distratos_2025_10_02_1655"/>
      <sheetName val=".xlsx]Distratos_2025_10_02_1656"/>
      <sheetName val=".xlsx]Distratos_2025_10_02_1657"/>
      <sheetName val=".xlsx]Distratos_2025_10_02_1658"/>
      <sheetName val=".xlsx]Distratos_2025_10_02_1659"/>
      <sheetName val=".xlsx]Distratos_2025_10_02_1660"/>
      <sheetName val=".xlsx]Distratos_2025_10_02_1661"/>
      <sheetName val=".xlsx]Distratos_2025_10_02_1662"/>
      <sheetName val=".xlsx]Distratos_2025_10_02_1663"/>
      <sheetName val=".xlsx]Distratos_2025_10_02_1664"/>
      <sheetName val=".xlsx]Distratos_2025_10_02_1665"/>
      <sheetName val=".xlsx]Distratos_2025_10_02_1666"/>
      <sheetName val=".xlsx]Distratos_2025_10_02_1667"/>
      <sheetName val=".xlsx]Distratos_2025_10_02_1668"/>
      <sheetName val=".xlsx]Distratos_2025_10_02_1669"/>
      <sheetName val=".xlsx]Distratos_2025_10_02_1670"/>
      <sheetName val=".xlsx]Distratos_2025_10_02_1671"/>
      <sheetName val=".xlsx]Distratos_2025_10_02_1672"/>
      <sheetName val=".xlsx]Distratos_2025_10_02_1673"/>
      <sheetName val=".xlsx]Distratos_2025_10_02_1674"/>
      <sheetName val=".xlsx]Distratos_2025_10_02_1675"/>
      <sheetName val=".xlsx]Distratos_2025_10_02_1676"/>
      <sheetName val=".xlsx]Distratos_2025_10_02_1677"/>
      <sheetName val=".xlsx]Distratos_2025_10_02_1678"/>
      <sheetName val=".xlsx]Distratos_2025_10_02_1679"/>
      <sheetName val=".xlsx]Distratos_2025_10_02_1680"/>
      <sheetName val=".xlsx]Distratos_2025_10_02_1681"/>
      <sheetName val=".xlsx]Distratos_2025_10_02_1682"/>
      <sheetName val=".xlsx]Distratos_2025_10_02_1683"/>
      <sheetName val=".xlsx]Distratos_2025_10_02_1684"/>
      <sheetName val=".xlsx]Distratos_2025_10_02_1685"/>
      <sheetName val=".xlsx]Distratos_2025_10_02_1686"/>
      <sheetName val=".xlsx]Distratos_2025_10_02_1687"/>
      <sheetName val=".xlsx]Distratos_2025_10_02_1688"/>
      <sheetName val=".xlsx]Distratos_2025_10_02_1689"/>
      <sheetName val=".xlsx]Distratos_2025_10_02_1690"/>
      <sheetName val=".xlsx]Distratos_2025_10_02_1691"/>
      <sheetName val=".xlsx]Distratos_2025_10_02_1692"/>
      <sheetName val=".xlsx]Distratos_2025_10_02_1693"/>
      <sheetName val=".xlsx]Distratos_2025_10_02_1694"/>
      <sheetName val=".xlsx]Distratos_2025_10_02_1695"/>
      <sheetName val=".xlsx]Distratos_2025_10_02_1696"/>
      <sheetName val=".xlsx]Distratos_2025_10_02_1697"/>
      <sheetName val=".xlsx]Distratos_2025_10_02_1698"/>
      <sheetName val=".xlsx]Distratos_2025_10_02_1699"/>
      <sheetName val=".xlsx]Distratos_2025_10_02_1700"/>
      <sheetName val=".xlsx]Distratos_2025_10_02_1701"/>
      <sheetName val=".xlsx]Distratos_2025_10_02_1702"/>
      <sheetName val=".xlsx]Distratos_2025_10_02_1703"/>
      <sheetName val=".xlsx]Distratos_2025_10_02_1704"/>
      <sheetName val=".xlsx]Distratos_2025_10_02_1705"/>
      <sheetName val=".xlsx]Distratos_2025_10_02_1706"/>
      <sheetName val=".xlsx]Distratos_2025_10_02_1707"/>
      <sheetName val=".xlsx]Distratos_2025_10_02_1708"/>
      <sheetName val=".xlsx]Distratos_2025_10_02_1709"/>
      <sheetName val=".xlsx]Distratos_2025_10_02_1710"/>
      <sheetName val=".xlsx]Distratos_2025_10_02_1711"/>
      <sheetName val=".xlsx]Distratos_2025_10_02_1712"/>
      <sheetName val=".xlsx]Distratos_2025_10_02_1713"/>
      <sheetName val=".xlsx]Distratos_2025_10_02_1714"/>
      <sheetName val=".xlsx]Distratos_2025_10_02_1715"/>
      <sheetName val=".xlsx]Distratos_2025_10_02_1716"/>
      <sheetName val=".xlsx]Distratos_2025_10_02_1717"/>
      <sheetName val=".xlsx]Distratos_2025_10_02_1718"/>
      <sheetName val=".xlsx]Distratos_2025_10_02_1719"/>
      <sheetName val=".xlsx]Distratos_2025_10_02_1720"/>
      <sheetName val=".xlsx]Distratos_2025_10_02_1721"/>
      <sheetName val=".xlsx]Distratos_2025_10_02_1722"/>
      <sheetName val=".xlsx]Distratos_2025_10_02_1723"/>
      <sheetName val=".xlsx]Distratos_2025_10_02_1724"/>
      <sheetName val=".xlsx]Distratos_2025_10_02_1725"/>
      <sheetName val=".xlsx]Distratos_2025_10_02_1726"/>
      <sheetName val=".xlsx]Distratos_2025_10_02_1727"/>
      <sheetName val=".xlsx]Distratos_2025_10_02_1728"/>
      <sheetName val=".xlsx]Distratos_2025_10_02_1729"/>
      <sheetName val=".xlsx]Distratos_2025_10_02_1730"/>
      <sheetName val=".xlsx]Distratos_2025_10_02_1731"/>
      <sheetName val=".xlsx]Distratos_2025_10_02_1732"/>
      <sheetName val=".xlsx]Distratos_2025_10_02_1733"/>
      <sheetName val=".xlsx]Distratos_2025_10_02_1734"/>
      <sheetName val=".xlsx]Distratos_2025_10_02_1735"/>
      <sheetName val=".xlsx]Distratos_2025_10_02_1736"/>
      <sheetName val=".xlsx]Distratos_2025_10_02_1737"/>
      <sheetName val=".xlsx]Distratos_2025_10_02_1738"/>
      <sheetName val=".xlsx]Distratos_2025_10_02_1739"/>
      <sheetName val=".xlsx]Distratos_2025_10_02_1740"/>
      <sheetName val=".xlsx]Distratos_2025_10_02_1741"/>
      <sheetName val=".xlsx]Distratos_2025_10_02_1742"/>
      <sheetName val=".xlsx]Distratos_2025_10_02_1743"/>
      <sheetName val=".xlsx]Distratos_2025_10_02_1744"/>
      <sheetName val=".xlsx]Distratos_2025_10_02_1745"/>
      <sheetName val=".xlsx]Distratos_2025_10_02_1746"/>
      <sheetName val=".xlsx]Distratos_2025_10_02_1747"/>
      <sheetName val=".xlsx]Distratos_2025_10_02_1748"/>
      <sheetName val=".xlsx]Distratos_2025_10_02_1749"/>
      <sheetName val=".xlsx]Distratos_2025_10_02_1750"/>
      <sheetName val=".xlsx]Distratos_2025_10_02_1751"/>
      <sheetName val=".xlsx]Distratos_2025_10_02_1752"/>
      <sheetName val=".xlsx]Distratos_2025_10_02_1753"/>
      <sheetName val=".xlsx]Distratos_2025_10_02_1754"/>
      <sheetName val=".xlsx]Distratos_2025_10_02_1755"/>
      <sheetName val=".xlsx]Distratos_2025_10_02_1756"/>
      <sheetName val=".xlsx]Distratos_2025_10_02_1757"/>
      <sheetName val=".xlsx]Distratos_2025_10_02_1758"/>
      <sheetName val=".xlsx]Distratos_2025_10_02_1759"/>
      <sheetName val=".xlsx]Distratos_2025_10_02_1760"/>
      <sheetName val=".xlsx]Distratos_2025_10_02_1761"/>
      <sheetName val=".xlsx]Distratos_2025_10_02_1762"/>
      <sheetName val=".xlsx]Distratos_2025_10_02_1763"/>
      <sheetName val=".xlsx]Distratos_2025_10_02_1764"/>
      <sheetName val=".xlsx]Distratos_2025_10_02_1765"/>
      <sheetName val=".xlsx]Distratos_2025_10_02_1766"/>
      <sheetName val=".xlsx]Distratos_2025_10_02_1767"/>
      <sheetName val=".xlsx]Distratos_2025_10_02_1768"/>
      <sheetName val=".xlsx]Distratos_2025_10_02_1769"/>
      <sheetName val=".xlsx]Distratos_2025_10_02_1770"/>
      <sheetName val=".xlsx]Distratos_2025_10_02_1771"/>
      <sheetName val=".xlsx]Distratos_2025_10_02_1772"/>
      <sheetName val=".xlsx]Distratos_2025_10_02_1773"/>
      <sheetName val=".xlsx]Distratos_2025_10_02_1774"/>
      <sheetName val=".xlsx]Distratos_2025_10_02_1775"/>
      <sheetName val=".xlsx]Distratos_2025_10_02_1776"/>
      <sheetName val=".xlsx]Distratos_2025_10_02_1777"/>
      <sheetName val=".xlsx]Distratos_2025_10_02_1778"/>
      <sheetName val=".xlsx]Distratos_2025_10_02_1779"/>
      <sheetName val=".xlsx]Distratos_2025_10_02_1780"/>
      <sheetName val=".xlsx]Distratos_2025_10_02_1781"/>
      <sheetName val=".xlsx]Distratos_2025_10_02_1782"/>
      <sheetName val=".xlsx]Distratos_2025_10_02_1783"/>
      <sheetName val=".xlsx]Distratos_2025_10_02_1784"/>
      <sheetName val=".xlsx]Distratos_2025_10_02_1785"/>
      <sheetName val=".xlsx]Distratos_2025_10_02_1786"/>
      <sheetName val=".xlsx]Distratos_2025_10_02_1787"/>
      <sheetName val=".xlsx]Distratos_2025_10_02_1788"/>
      <sheetName val=".xlsx]Distratos_2025_10_02_1789"/>
      <sheetName val=".xlsx]Distratos_2025_10_02_1790"/>
      <sheetName val=".xlsx]Distratos_2025_10_02_1791"/>
      <sheetName val=".xlsx]Distratos_2025_10_02_1792"/>
      <sheetName val=".xlsx]Distratos_2025_10_02_1793"/>
      <sheetName val=".xlsx]Distratos_2025_10_02_1794"/>
      <sheetName val=".xlsx]Distratos_2025_10_02_1795"/>
      <sheetName val=".xlsx]Distratos_2025_10_02_1796"/>
      <sheetName val=".xlsx]Distratos_2025_10_02_1797"/>
      <sheetName val=".xlsx]Distratos_2025_10_02_1798"/>
      <sheetName val=".xlsx]Distratos_2025_10_02_1799"/>
      <sheetName val=".xlsx]Distratos_2025_10_02_1800"/>
      <sheetName val=".xlsx]Distratos_2025_10_02_1801"/>
      <sheetName val=".xlsx]Distratos_2025_10_02_1802"/>
      <sheetName val=".xlsx]Distratos_2025_10_02_1803"/>
      <sheetName val=".xlsx]Distratos_2025_10_02_1804"/>
      <sheetName val=".xlsx]Distratos_2025_10_02_1805"/>
      <sheetName val=".xlsx]Distratos_2025_10_02_1806"/>
      <sheetName val=".xlsx]Distratos_2025_10_02_1807"/>
      <sheetName val=".xlsx]Distratos_2025_10_02_1808"/>
      <sheetName val=".xlsx]Distratos_2025_10_02_1809"/>
      <sheetName val=".xlsx]Distratos_2025_10_02_1810"/>
      <sheetName val=".xlsx]Distratos_2025_10_02_1811"/>
      <sheetName val=".xlsx]Distratos_2025_10_02_1812"/>
      <sheetName val=".xlsx]Distratos_2025_10_02_1813"/>
      <sheetName val=".xlsx]Distratos_2025_10_02_1814"/>
      <sheetName val=".xlsx]Distratos_2025_10_02_1815"/>
      <sheetName val=".xlsx]Distratos_2025_10_02_1816"/>
      <sheetName val=".xlsx]Distratos_2025_10_02_1817"/>
      <sheetName val=".xlsx]Distratos_2025_10_02_1818"/>
      <sheetName val=".xlsx]Distratos_2025_10_02_1819"/>
      <sheetName val=".xlsx]Distratos_2025_10_02_1820"/>
      <sheetName val=".xlsx]Distratos_2025_10_02_1821"/>
      <sheetName val=".xlsx]Distratos_2025_10_02_1822"/>
      <sheetName val=".xlsx]Distratos_2025_10_02_1823"/>
      <sheetName val=".xlsx]Distratos_2025_10_02_1824"/>
      <sheetName val=".xlsx]Distratos_2025_10_02_1825"/>
      <sheetName val=".xlsx]Distratos_2025_10_02_1826"/>
      <sheetName val=".xlsx]Distratos_2025_10_02_1827"/>
      <sheetName val=".xlsx]Distratos_2025_10_02_1828"/>
      <sheetName val=".xlsx]Distratos_2025_10_02_1829"/>
      <sheetName val=".xlsx]Distratos_2025_10_02_1830"/>
      <sheetName val=".xlsx]Distratos_2025_10_02_1831"/>
      <sheetName val=".xlsx]Distratos_2025_10_02_1832"/>
      <sheetName val=".xlsx]Distratos_2025_10_02_1833"/>
      <sheetName val=".xlsx]Distratos_2025_10_02_1834"/>
      <sheetName val=".xlsx]Distratos_2025_10_02_1835"/>
      <sheetName val=".xlsx]Distratos_2025_10_02_1836"/>
      <sheetName val=".xlsx]Distratos_2025_10_02_1837"/>
      <sheetName val=".xlsx]Distratos_2025_10_02_1838"/>
      <sheetName val=".xlsx]Distratos_2025_10_02_1839"/>
      <sheetName val=".xlsx]Distratos_2025_10_02_1840"/>
      <sheetName val=".xlsx]Distratos_2025_10_02_1841"/>
      <sheetName val=".xlsx]Distratos_2025_10_02_1842"/>
      <sheetName val=".xlsx]Distratos_2025_10_02_1843"/>
      <sheetName val=".xlsx]Distratos_2025_10_02_1844"/>
      <sheetName val=".xlsx]Distratos_2025_10_02_1845"/>
      <sheetName val=".xlsx]Distratos_2025_10_02_1846"/>
      <sheetName val=".xlsx]Distratos_2025_10_02_1847"/>
      <sheetName val=".xlsx]Distratos_2025_10_02_1848"/>
      <sheetName val=".xlsx]Distratos_2025_10_02_1849"/>
      <sheetName val=".xlsx]Distratos_2025_10_02_1850"/>
      <sheetName val=".xlsx]Distratos_2025_10_02_1851"/>
      <sheetName val=".xlsx]Distratos_2025_10_02_1852"/>
      <sheetName val=".xlsx]Distratos_2025_10_02_1853"/>
      <sheetName val=".xlsx]Distratos_2025_10_02_1854"/>
      <sheetName val=".xlsx]Distratos_2025_10_02_1855"/>
      <sheetName val=".xlsx]Distratos_2025_10_02_1856"/>
      <sheetName val=".xlsx]Distratos_2025_10_02_1857"/>
      <sheetName val=".xlsx]Distratos_2025_10_02_1858"/>
      <sheetName val=".xlsx]Distratos_2025_10_02_1859"/>
      <sheetName val=".xlsx]Distratos_2025_10_02_1860"/>
      <sheetName val=".xlsx]Distratos_2025_10_02_1861"/>
      <sheetName val=".xlsx]Distratos_2025_10_02_1862"/>
      <sheetName val=".xlsx]Distratos_2025_10_02_1863"/>
      <sheetName val=".xlsx]Distratos_2025_10_02_1864"/>
      <sheetName val=".xlsx]Distratos_2025_10_02_1865"/>
      <sheetName val=".xlsx]Distratos_2025_10_02_1866"/>
      <sheetName val=".xlsx]Distratos_2025_10_02_1867"/>
      <sheetName val=".xlsx]Distratos_2025_10_02_1868"/>
      <sheetName val=".xlsx]Distratos_2025_10_02_1869"/>
      <sheetName val=".xlsx]Distratos_2025_10_02_1870"/>
      <sheetName val=".xlsx]Distratos_2025_10_02_1871"/>
      <sheetName val=".xlsx]Distratos_2025_10_02_1872"/>
      <sheetName val=".xlsx]Distratos_2025_10_02_1873"/>
      <sheetName val=".xlsx]Distratos_2025_10_02_1874"/>
      <sheetName val=".xlsx]Distratos_2025_10_02_1875"/>
      <sheetName val=".xlsx]Distratos_2025_10_02_1876"/>
      <sheetName val=".xlsx]Distratos_2025_10_02_1877"/>
      <sheetName val=".xlsx]Distratos_2025_10_02_1878"/>
      <sheetName val=".xlsx]Distratos_2025_10_02_1879"/>
      <sheetName val=".xlsx]Distratos_2025_10_02_1880"/>
      <sheetName val=".xlsx]Distratos_2025_10_02_1881"/>
      <sheetName val=".xlsx]Distratos_2025_10_02_1882"/>
      <sheetName val=".xlsx]Distratos_2025_10_02_1883"/>
      <sheetName val=".xlsx]Distratos_2025_10_02_1884"/>
      <sheetName val=".xlsx]Distratos_2025_10_02_1885"/>
      <sheetName val=".xlsx]Distratos_2025_10_02_1886"/>
      <sheetName val=".xlsx]Distratos_2025_10_02_1887"/>
      <sheetName val=".xlsx]Distratos_2025_10_02_1888"/>
      <sheetName val=".xlsx]Distratos_2025_10_02_1889"/>
      <sheetName val=".xlsx]Distratos_2025_10_02_1890"/>
      <sheetName val=".xlsx]Distratos_2025_10_02_1891"/>
      <sheetName val=".xlsx]Distratos_2025_10_02_1892"/>
      <sheetName val=".xlsx]Distratos_2025_10_02_1893"/>
      <sheetName val=".xlsx]Distratos_2025_10_02_1894"/>
      <sheetName val=".xlsx]Distratos_2025_10_02_1895"/>
      <sheetName val=".xlsx]Distratos_2025_10_02_1896"/>
      <sheetName val=".xlsx]Distratos_2025_10_02_1897"/>
      <sheetName val=".xlsx]Distratos_2025_10_02_1898"/>
      <sheetName val=".xlsx]Distratos_2025_10_02_1899"/>
      <sheetName val=".xlsx]Distratos_2025_10_02_1900"/>
      <sheetName val=".xlsx]Distratos_2025_10_02_1901"/>
      <sheetName val=".xlsx]Distratos_2025_10_02_1902"/>
      <sheetName val=".xlsx]Distratos_2025_10_02_1903"/>
      <sheetName val=".xlsx]Distratos_2025_10_02_1904"/>
      <sheetName val=".xlsx]Distratos_2025_10_02_1905"/>
      <sheetName val=".xlsx]Distratos_2025_10_02_1906"/>
      <sheetName val=".xlsx]Distratos_2025_10_02_1907"/>
      <sheetName val=".xlsx]Distratos_2025_10_02_1908"/>
      <sheetName val=".xlsx]Distratos_2025_10_02_1909"/>
      <sheetName val=".xlsx]Distratos_2025_10_02_1910"/>
      <sheetName val=".xlsx]Distratos_2025_10_02_1911"/>
      <sheetName val=".xlsx]Distratos_2025_10_02_1912"/>
      <sheetName val=".xlsx]Distratos_2025_10_02_1913"/>
      <sheetName val=".xlsx]Distratos_2025_10_02_1914"/>
      <sheetName val=".xlsx]Distratos_2025_10_02_1915"/>
      <sheetName val=".xlsx]Distratos_2025_10_02_1916"/>
      <sheetName val=".xlsx]Distratos_2025_10_02_1917"/>
      <sheetName val=".xlsx]Distratos_2025_10_02_1918"/>
      <sheetName val=".xlsx]Distratos_2025_10_02_1919"/>
      <sheetName val=".xlsx]Distratos_2025_10_02_1920"/>
      <sheetName val=".xlsx]Distratos_2025_10_02_1921"/>
      <sheetName val=".xlsx]Distratos_2025_10_02_1922"/>
      <sheetName val=".xlsx]Distratos_2025_10_02_1923"/>
      <sheetName val=".xlsx]Distratos_2025_10_02_1924"/>
      <sheetName val=".xlsx]Distratos_2025_10_02_1925"/>
      <sheetName val=".xlsx]Distratos_2025_10_02_1926"/>
      <sheetName val=".xlsx]Distratos_2025_10_02_1927"/>
      <sheetName val=".xlsx]Distratos_2025_10_02_1928"/>
      <sheetName val=".xlsx]Distratos_2025_10_02_1929"/>
      <sheetName val=".xlsx]Distratos_2025_10_02_1930"/>
      <sheetName val=".xlsx]Distratos_2025_10_02_1931"/>
      <sheetName val=".xlsx]Distratos_2025_10_02_1932"/>
      <sheetName val=".xlsx]Distratos_2025_10_02_1933"/>
      <sheetName val=".xlsx]Distratos_2025_10_02_1934"/>
      <sheetName val=".xlsx]Distratos_2025_10_02_1935"/>
      <sheetName val=".xlsx]Distratos_2025_10_02_1936"/>
      <sheetName val=".xlsx]Distratos_2025_10_02_1937"/>
      <sheetName val=".xlsx]Distratos_2025_10_02_1938"/>
      <sheetName val=".xlsx]Distratos_2025_10_02_1939"/>
      <sheetName val=".xlsx]Distratos_2025_10_02_1940"/>
      <sheetName val=".xlsx]Distratos_2025_10_02_1941"/>
      <sheetName val=".xlsx]Distratos_2025_10_02_1942"/>
      <sheetName val=".xlsx]Distratos_2025_10_02_1943"/>
      <sheetName val=".xlsx]Distratos_2025_10_02_1944"/>
      <sheetName val=".xlsx]Distratos_2025_10_02_1945"/>
      <sheetName val=".xlsx]Distratos_2025_10_02_1946"/>
      <sheetName val=".xlsx]Distratos_2025_10_02_1947"/>
      <sheetName val=".xlsx]Distratos_2025_10_02_1948"/>
      <sheetName val=".xlsx]Distratos_2025_10_02_1949"/>
      <sheetName val=".xlsx]Distratos_2025_10_02_1950"/>
      <sheetName val=".xlsx]Distratos_2025_10_02_1951"/>
      <sheetName val=".xlsx]Distratos_2025_10_02_1952"/>
      <sheetName val=".xlsx]Distratos_2025_10_02_1953"/>
      <sheetName val=".xlsx]Distratos_2025_10_02_1954"/>
      <sheetName val=".xlsx]Distratos_2025_10_02_1955"/>
      <sheetName val=".xlsx]Distratos_2025_10_02_1956"/>
      <sheetName val=".xlsx]Distratos_2025_10_02_1957"/>
      <sheetName val=".xlsx]Distratos_2025_10_02_1958"/>
      <sheetName val=".xlsx]Distratos_2025_10_02_1959"/>
      <sheetName val=".xlsx]Distratos_2025_10_02_1960"/>
      <sheetName val=".xlsx]Distratos_2025_10_02_1961"/>
      <sheetName val=".xlsx]Distratos_2025_10_02_1962"/>
      <sheetName val=".xlsx]Distratos_2025_10_02_1963"/>
      <sheetName val=".xlsx]Distratos_2025_10_02_1964"/>
      <sheetName val=".xlsx]Distratos_2025_10_02_1965"/>
      <sheetName val=".xlsx]Distratos_2025_10_02_1966"/>
      <sheetName val=".xlsx]Distratos_2025_10_02_1967"/>
      <sheetName val=".xlsx]Distratos_2025_10_02_1968"/>
      <sheetName val=".xlsx]Distratos_2025_10_02_1969"/>
      <sheetName val=".xlsx]Distratos_2025_10_02_1970"/>
      <sheetName val=".xlsx]Distratos_2025_10_02_1971"/>
      <sheetName val=".xlsx]Distratos_2025_10_02_1972"/>
      <sheetName val=".xlsx]Distratos_2025_10_02_1973"/>
      <sheetName val=".xlsx]Distratos_2025_10_02_1974"/>
      <sheetName val=".xlsx]Distratos_2025_10_02_1975"/>
      <sheetName val=".xlsx]Distratos_2025_10_02_1976"/>
      <sheetName val=".xlsx]Distratos_2025_10_02_1977"/>
      <sheetName val=".xlsx]Distratos_2025_10_02_1978"/>
      <sheetName val=".xlsx]Distratos_2025_10_02_1979"/>
      <sheetName val=".xlsx]Distratos_2025_10_02_1980"/>
      <sheetName val=".xlsx]Distratos_2025_10_02_1981"/>
      <sheetName val=".xlsx]Distratos_2025_10_02_1982"/>
      <sheetName val=".xlsx]Distratos_2025_10_02_1983"/>
      <sheetName val=".xlsx]Distratos_2025_10_02_1984"/>
      <sheetName val=".xlsx]Distratos_2025_10_02_1985"/>
      <sheetName val=".xlsx]Distratos_2025_10_02_1986"/>
      <sheetName val=".xlsx]Distratos_2025_10_02_1987"/>
      <sheetName val=".xlsx]Distratos_2025_10_02_1988"/>
      <sheetName val=".xlsx]Distratos_2025_10_02_1989"/>
      <sheetName val=".xlsx]Distratos_2025_10_02_1990"/>
      <sheetName val=".xlsx]Distratos_2025_10_02_1991"/>
      <sheetName val=".xlsx]Distratos_2025_10_02_1992"/>
      <sheetName val=".xlsx]Distratos_2025_10_02_1993"/>
      <sheetName val=".xlsx]Distratos_2025_10_02_1994"/>
      <sheetName val=".xlsx]Distratos_2025_10_02_1995"/>
      <sheetName val=".xlsx]Distratos_2025_10_02_1996"/>
      <sheetName val=".xlsx]Distratos_2025_10_02_1997"/>
      <sheetName val=".xlsx]Distratos_2025_10_02_1998"/>
      <sheetName val=".xlsx]Distratos_2025_10_02_1999"/>
      <sheetName val=".xlsx]Distratos_2025_10_02_2000"/>
      <sheetName val=".xlsx]Distratos_2025_10_02_2001"/>
      <sheetName val=".xlsx]Distratos_2025_10_02_2002"/>
      <sheetName val=".xlsx]Distratos_2025_10_02_2003"/>
      <sheetName val=".xlsx]Distratos_2025_10_02_2004"/>
      <sheetName val=".xlsx]Distratos_2025_10_02_2005"/>
      <sheetName val=".xlsx]Distratos_2025_10_02_2006"/>
      <sheetName val=".xlsx]Distratos_2025_10_02_2007"/>
      <sheetName val=".xlsx]Distratos_2025_10_02_2008"/>
      <sheetName val=".xlsx]Distratos_2025_10_02_2009"/>
      <sheetName val=".xlsx]Distratos_2025_10_02_2010"/>
      <sheetName val=".xlsx]Distratos_2025_10_02_2011"/>
      <sheetName val=".xlsx]Distratos_2025_10_02_2012"/>
      <sheetName val=".xlsx]Distratos_2025_10_02_2013"/>
      <sheetName val=".xlsx]Distratos_2025_10_02_2014"/>
      <sheetName val=".xlsx]Distratos_2025_10_02_2015"/>
      <sheetName val=".xlsx]Distratos_2025_10_02_2016"/>
      <sheetName val=".xlsx]Distratos_2025_10_02_2017"/>
      <sheetName val=".xlsx]Distratos_2025_10_02_2018"/>
      <sheetName val=".xlsx]Distratos_2025_10_02_2019"/>
      <sheetName val=".xlsx]Distratos_2025_10_02_2020"/>
      <sheetName val=".xlsx]Distratos_2025_10_02_2021"/>
      <sheetName val=".xlsx]Distratos_2025_10_02_2022"/>
      <sheetName val=".xlsx]Distratos_2025_10_02_2023"/>
      <sheetName val=".xlsx]Distratos_2025_10_02_2024"/>
      <sheetName val=".xlsx]Distratos_2025_10_02_2025"/>
      <sheetName val=".xlsx]Distratos_2025_10_02_2026"/>
      <sheetName val=".xlsx]Distratos_2025_10_02_2027"/>
      <sheetName val=".xlsx]Distratos_2025_10_02_2028"/>
      <sheetName val=".xlsx]Distratos_2025_10_02_2029"/>
      <sheetName val=".xlsx]Distratos_2025_10_02_2030"/>
      <sheetName val=".xlsx]Distratos_2025_10_02_2031"/>
      <sheetName val=".xlsx]Distratos_2025_10_02_2032"/>
      <sheetName val=".xlsx]Distratos_2025_10_02_2033"/>
      <sheetName val=".xlsx]Distratos_2025_10_02_2034"/>
      <sheetName val=".xlsx]Distratos_2025_10_02_2035"/>
      <sheetName val=".xlsx]Distratos_2025_10_02_2036"/>
      <sheetName val=".xlsx]Distratos_2025_10_02_2037"/>
      <sheetName val=".xlsx]Distratos_2025_10_02_2038"/>
      <sheetName val=".xlsx]Distratos_2025_10_02_2039"/>
      <sheetName val=".xlsx]Distratos_2025_10_02_2040"/>
      <sheetName val=".xlsx]Distratos_2025_10_02_2041"/>
      <sheetName val=".xlsx]Distratos_2025_10_02_2042"/>
      <sheetName val=".xlsx]Distratos_2025_10_02_2043"/>
      <sheetName val=".xlsx]Distratos_2025_10_02_2044"/>
      <sheetName val=".xlsx]Distratos_2025_10_02_2045"/>
      <sheetName val=".xlsx]Distratos_2025_10_02_2046"/>
      <sheetName val=".xlsx]Distratos_2025_10_02_2047"/>
      <sheetName val=".xlsx]Distratos_2025_10_02_2048"/>
      <sheetName val=".xlsx]Distratos_2025_10_02_2049"/>
      <sheetName val=".xlsx]Distratos_2025_10_02_2050"/>
      <sheetName val=".xlsx]Distratos_2025_10_02_205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pla\AppData\Local\Microsoft\Windows\INetCache\IE\F8TOCLWF\Distratos_2025-10-02_(1)%5b1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pla" refreshedDate="45932.602281250001" createdVersion="8" refreshedVersion="8" minRefreshableVersion="3" recordCount="82" xr:uid="{7BB38DA9-0D8C-4F5F-BD04-E5DB9C0EE6AD}">
  <cacheSource type="worksheet">
    <worksheetSource name="Tabela1" r:id="rId2"/>
  </cacheSource>
  <cacheFields count="31">
    <cacheField name="Nº Contrato" numFmtId="0">
      <sharedItems/>
    </cacheField>
    <cacheField name="Nº Con. Alternativo" numFmtId="0">
      <sharedItems containsBlank="1"/>
    </cacheField>
    <cacheField name="Sit" numFmtId="0">
      <sharedItems/>
    </cacheField>
    <cacheField name="Participante" numFmtId="0">
      <sharedItems count="81">
        <s v="FERNANDA RIBEIRAO DE FREITAS GOIS"/>
        <s v="TYFFANY SOUSA DE PAULA"/>
        <s v="ANDRE MARTINS DA SILVA"/>
        <s v="WILLIAM DE SOUSA SILVA"/>
        <s v="VITOR HUGO DE PAULA GARCIA"/>
        <s v="ANA LUCIA NEVES GOMES"/>
        <s v="ROSANGELA DOS SANTOS MOURA"/>
        <s v="KAREN YASMIN SANTOS SILVA"/>
        <s v="RODRIGO VASCONCELOS"/>
        <s v="ARIANE CASTRO DE OLIVEIRA"/>
        <s v="GISLENE MACHADO"/>
        <s v="Andre Leonel Leal"/>
        <s v="Walner Ricado Cavallieri"/>
        <s v="FERNANDA RAFAELA GOMES BORGES"/>
        <s v="VICTOR TAKAHASHI SANTOS"/>
        <s v="ISABELLE DE OLIVEIRA MONTEIRO BORBA"/>
        <s v="RAFAEL TORELLA DI ROMAGNANO SOARES DA COSTA"/>
        <s v="NATHANY NAYARA LOPES"/>
        <s v="LAIS ANGELICA LOPES"/>
        <s v="Fernando Silva Fernandes de Souza"/>
        <s v="Graziela de Oliveira Souza"/>
        <s v="FRANCINE DE ANDRADE LIMA"/>
        <s v="DANIELE ALMEIDA DA SILVA"/>
        <s v="RENATO CAVALHEIRO"/>
        <s v="RAFAEL SANTOS ARAUJO"/>
        <s v="RAFAELA NUNES DOS SANTOS"/>
        <s v="INDRA MILARDE MUNIZ FREITAS"/>
        <s v="GUSTAVO NUNES RODRIGUES DA SILVA"/>
        <s v="MARIANE SIMAS DE OLIVEIRA"/>
        <s v="CAROLINA GOMEZ GOMEZ"/>
        <s v="LAURA REBOUCAS DE FIGUEIREDO"/>
        <s v="AMANDA ANDRADE SOARES DA SILVA"/>
        <s v="GISLAINE BORDINHON CAPRAROLA"/>
        <s v="SIMONE PENNINCK RODRIGUES"/>
        <s v="MARCIO CAMPOS DA SILVA SANTOS"/>
        <s v="VICTOR GOMES GONCALVES"/>
        <s v="AUGUSTO SILVA SANTOS MONTEIRO"/>
        <s v="MARINA VICHIATO FERREIRA"/>
        <s v="CLAUDIA REBOUCAS DE FIGUEIREDO"/>
        <s v="URANIA DA SILVA MELO"/>
        <s v="TATIANE IVANOF"/>
        <s v="EVERALDO SOARES DE CARVALHO"/>
        <s v="BEATRIZ ROCHA BRAZ DA SILVA"/>
        <s v="PALOMA MOURAO MORAES"/>
        <s v="LUCAS JOSE DO NASCIMENTO"/>
        <s v="LARISSA PANICHI DE SOUZA"/>
        <s v="SAMIRA MOHAMAD MAJZOUB"/>
        <s v="MARCO ANTONIO PASTOR GALLEGOS"/>
        <s v="REGINA BOMFIM DA ROCHA"/>
        <s v="TIAGO VIEIRA FERNANDES"/>
        <s v="LUCAS KOVACEWICK"/>
        <s v="ALINE SERICOV"/>
        <s v="João Francisco Simoes Magro"/>
        <s v="CELSO FERNANDES"/>
        <s v="LEANDRO BARBOSA CABRAL"/>
        <s v="PEDRO MIRANDA DA COSTA GIMENEZ"/>
        <s v="GUILHERME DE GODOY FICARELLI"/>
        <s v="EDCLEITON ALVES DOS SANTOS"/>
        <s v="ALEX SANDRO FRANCO LIMA"/>
        <s v="RODRIGO MOTA SANTOS"/>
        <s v="JANELSON BARBOSA DOS SANTOS"/>
        <s v="ALEXANDRE CESAR ROLIM RODRIGUES"/>
        <s v="SERGIO MANOEL SILVA TORRES"/>
        <s v="CAMILA ESTEVAN DA SILVA"/>
        <s v="GUSTAVO FERREIRA DA SILVA"/>
        <s v="GABRIELE SOUSA SILVA"/>
        <s v="JESSICA RIBEIRO SILVA"/>
        <s v="BRUNO HENRIQUE MENDES FERREIRA"/>
        <s v="BEATRIZ BRANDAO CUNHA"/>
        <s v="LERISTON DA ROCHA NOVAIS"/>
        <s v="FABIO SA TELES OSETE"/>
        <s v="DANIELI FERNANDES SANTOS"/>
        <s v="LETICIA DE ALMEIDA SANTOS"/>
        <s v="ESTER RODRIGUES DE ALMEIDA SOUZA"/>
        <s v="RAISSA ACSA ALVES SILVA OLIVEIRA"/>
        <s v="AKEMI TSUNEMOTO FORNAZARO"/>
        <s v="CARLOS HENRIQUE CORREA FILHO"/>
        <s v="Francielle Lisiane da Silva Correa"/>
        <s v="ANDERSON MARTINS DO AMARANTE"/>
        <s v="BRUNA ELEN ZONES DOS SANTOS"/>
        <s v="ANTONIO EVALDO CASTRO DA SILVA JUNIOR"/>
      </sharedItems>
    </cacheField>
    <cacheField name="% Compra" numFmtId="4">
      <sharedItems containsSemiMixedTypes="0" containsString="0" containsNumber="1" containsInteger="1" minValue="50" maxValue="100"/>
    </cacheField>
    <cacheField name="Cotista ?" numFmtId="0">
      <sharedItems containsBlank="1"/>
    </cacheField>
    <cacheField name="Autorizado" numFmtId="0">
      <sharedItems/>
    </cacheField>
    <cacheField name="Data Contrato" numFmtId="14">
      <sharedItems containsSemiMixedTypes="0" containsNonDate="0" containsDate="1" containsString="0" minDate="2022-03-26T00:00:00" maxDate="2025-08-01T00:00:00"/>
    </cacheField>
    <cacheField name="Identificação do Imóvel" numFmtId="0">
      <sharedItems/>
    </cacheField>
    <cacheField name="ID.Cartão" numFmtId="0">
      <sharedItems containsBlank="1"/>
    </cacheField>
    <cacheField name="Moeda" numFmtId="0">
      <sharedItems/>
    </cacheField>
    <cacheField name="Esp" numFmtId="0">
      <sharedItems/>
    </cacheField>
    <cacheField name="Tipo Contrato" numFmtId="0">
      <sharedItems/>
    </cacheField>
    <cacheField name="Data Rescisão" numFmtId="14">
      <sharedItems containsSemiMixedTypes="0" containsNonDate="0" containsDate="1" containsString="0" minDate="2022-08-22T00:00:00" maxDate="2025-09-25T00:00:00" count="65">
        <d v="2024-06-06T00:00:00"/>
        <d v="2025-08-27T00:00:00"/>
        <d v="2023-08-30T00:00:00"/>
        <d v="2023-07-12T00:00:00"/>
        <d v="2025-07-03T00:00:00"/>
        <d v="2024-01-22T00:00:00"/>
        <d v="2023-08-31T00:00:00"/>
        <d v="2022-12-26T00:00:00"/>
        <d v="2024-09-04T00:00:00"/>
        <d v="2024-06-03T00:00:00"/>
        <d v="2025-06-16T00:00:00"/>
        <d v="2022-11-07T00:00:00"/>
        <d v="2022-08-22T00:00:00"/>
        <d v="2022-11-23T00:00:00"/>
        <d v="2024-11-26T00:00:00"/>
        <d v="2022-11-17T00:00:00"/>
        <d v="2024-05-14T00:00:00"/>
        <d v="2025-04-02T00:00:00"/>
        <d v="2025-09-24T00:00:00"/>
        <d v="2025-04-23T00:00:00"/>
        <d v="2025-04-29T00:00:00"/>
        <d v="2024-10-04T00:00:00"/>
        <d v="2025-07-15T00:00:00"/>
        <d v="2025-06-23T00:00:00"/>
        <d v="2025-03-25T00:00:00"/>
        <d v="2025-02-13T00:00:00"/>
        <d v="2025-05-27T00:00:00"/>
        <d v="2025-06-18T00:00:00"/>
        <d v="2025-07-14T00:00:00"/>
        <d v="2025-04-15T00:00:00"/>
        <d v="2025-08-12T00:00:00"/>
        <d v="2025-02-05T00:00:00"/>
        <d v="2025-04-11T00:00:00"/>
        <d v="2025-08-21T00:00:00"/>
        <d v="2025-08-01T00:00:00"/>
        <d v="2025-05-29T00:00:00"/>
        <d v="2025-07-16T00:00:00"/>
        <d v="2025-06-12T00:00:00"/>
        <d v="2025-05-15T00:00:00"/>
        <d v="2025-09-10T00:00:00"/>
        <d v="2025-03-24T00:00:00"/>
        <d v="2024-04-18T00:00:00"/>
        <d v="2024-09-11T00:00:00"/>
        <d v="2024-11-25T00:00:00"/>
        <d v="2024-05-22T00:00:00"/>
        <d v="2024-05-27T00:00:00"/>
        <d v="2024-06-05T00:00:00"/>
        <d v="2024-07-11T00:00:00"/>
        <d v="2024-07-29T00:00:00"/>
        <d v="2024-07-31T00:00:00"/>
        <d v="2024-10-31T00:00:00"/>
        <d v="2024-11-08T00:00:00"/>
        <d v="2024-11-11T00:00:00"/>
        <d v="2024-11-13T00:00:00"/>
        <d v="2024-12-13T00:00:00"/>
        <d v="2025-01-14T00:00:00"/>
        <d v="2025-02-25T00:00:00"/>
        <d v="2025-03-05T00:00:00"/>
        <d v="2025-04-10T00:00:00"/>
        <d v="2025-04-14T00:00:00"/>
        <d v="2025-06-02T00:00:00"/>
        <d v="2025-07-04T00:00:00"/>
        <d v="2025-09-17T00:00:00"/>
        <d v="2025-09-16T00:00:00"/>
        <d v="2025-09-11T00:00:00"/>
      </sharedItems>
      <fieldGroup par="30"/>
    </cacheField>
    <cacheField name="Notif." numFmtId="0">
      <sharedItems containsNonDate="0" containsString="0" containsBlank="1"/>
    </cacheField>
    <cacheField name="Data Notificação" numFmtId="14">
      <sharedItems containsNonDate="0" containsString="0" containsBlank="1"/>
    </cacheField>
    <cacheField name="Empreendimento" numFmtId="0">
      <sharedItems count="7">
        <s v="Up Jardim Prudência"/>
        <s v="Up Vila Sonia"/>
        <s v="Up Select Vila Sônia"/>
        <s v="Up Estação São Lucas"/>
        <s v="Up Pompeia"/>
        <s v="Up Estação Vila Sônia"/>
        <s v="Up Vila Sônia 4"/>
      </sharedItems>
    </cacheField>
    <cacheField name="CPF/CNPJ" numFmtId="0">
      <sharedItems/>
    </cacheField>
    <cacheField name="Criado por" numFmtId="0">
      <sharedItems/>
    </cacheField>
    <cacheField name="Criado em" numFmtId="0">
      <sharedItems containsSemiMixedTypes="0" containsNonDate="0" containsDate="1" containsString="0" minDate="2022-06-08T11:43:07" maxDate="2025-08-04T11:47:15"/>
    </cacheField>
    <cacheField name="Alterado por" numFmtId="0">
      <sharedItems containsBlank="1"/>
    </cacheField>
    <cacheField name="Alterado em" numFmtId="0">
      <sharedItems containsNonDate="0" containsDate="1" containsString="0" containsBlank="1" minDate="2022-07-06T11:01:39" maxDate="2025-07-29T14:48:05"/>
    </cacheField>
    <cacheField name="Notificado por" numFmtId="0">
      <sharedItems containsNonDate="0" containsString="0" containsBlank="1"/>
    </cacheField>
    <cacheField name="Notificado em" numFmtId="14">
      <sharedItems containsNonDate="0" containsString="0" containsBlank="1"/>
    </cacheField>
    <cacheField name="Observação" numFmtId="0">
      <sharedItems containsBlank="1" longText="1"/>
    </cacheField>
    <cacheField name="Data Autorização" numFmtId="0">
      <sharedItems containsSemiMixedTypes="0" containsNonDate="0" containsDate="1" containsString="0" minDate="2022-07-06T00:00:00" maxDate="2025-08-04T11:47:20"/>
    </cacheField>
    <cacheField name="Usuário Autorização" numFmtId="0">
      <sharedItems/>
    </cacheField>
    <cacheField name="Imo. Escriturado" numFmtId="0">
      <sharedItems/>
    </cacheField>
    <cacheField name="Meses (Data Rescisão)" numFmtId="0" databaseField="0">
      <fieldGroup base="13">
        <rangePr groupBy="months" startDate="2022-08-22T00:00:00" endDate="2025-09-25T00:00:00"/>
        <groupItems count="14">
          <s v="&lt;22/08/202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5/09/2025"/>
        </groupItems>
      </fieldGroup>
    </cacheField>
    <cacheField name="Trimestres (Data Rescisão)" numFmtId="0" databaseField="0">
      <fieldGroup base="13">
        <rangePr groupBy="quarters" startDate="2022-08-22T00:00:00" endDate="2025-09-25T00:00:00"/>
        <groupItems count="6">
          <s v="&lt;22/08/2022"/>
          <s v="Trim1"/>
          <s v="Trim2"/>
          <s v="Trim3"/>
          <s v="Trim4"/>
          <s v="&gt;25/09/2025"/>
        </groupItems>
      </fieldGroup>
    </cacheField>
    <cacheField name="Anos (Data Rescisão)" numFmtId="0" databaseField="0">
      <fieldGroup base="13">
        <rangePr groupBy="years" startDate="2022-08-22T00:00:00" endDate="2025-09-25T00:00:00"/>
        <groupItems count="6">
          <s v="&lt;22/08/2022"/>
          <s v="2022"/>
          <s v="2023"/>
          <s v="2024"/>
          <s v="2025"/>
          <s v="&gt;25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0069-0"/>
    <s v="1203"/>
    <s v="R"/>
    <x v="0"/>
    <n v="50"/>
    <s v="N"/>
    <s v="S"/>
    <d v="2023-08-11T00:00:00"/>
    <s v="UP JARDIM PRUDÊNCIA : 1203."/>
    <m/>
    <s v="INCC-DI"/>
    <s v="PCV"/>
    <s v="Venda"/>
    <x v="0"/>
    <m/>
    <m/>
    <x v="0"/>
    <s v="443.889.128-08"/>
    <s v="integracao"/>
    <d v="2023-08-28T09:57:16"/>
    <s v="francielle.lisiane"/>
    <d v="2023-08-28T09:59:38"/>
    <m/>
    <m/>
    <s v="Imobiliária: Lopes // Corretora: Radine // Gerente: Pretini  Obs.: Por gentileza inserir um tempo no contrato de que a documentação do imóvel (ITBI + Registro no Cartório) será parcelada. Proponente pagará a vista dará um ato de R$ 5.000,00 e o restante parcelará em 10X com a Ampla  Obs.: Por gentileza inserir um segundo em tempo no contrato de que as proponentes tem um prazo de até 30 dias para quitar e dar baixa nas restrições que constaram no nome delas (Serasa e SCPC)"/>
    <d v="2023-08-28T00:00:00"/>
    <s v="francielle.lisiane"/>
    <s v="N"/>
  </r>
  <r>
    <s v="0069-0"/>
    <s v="1203"/>
    <s v="R"/>
    <x v="1"/>
    <n v="50"/>
    <s v="N"/>
    <s v="S"/>
    <d v="2023-08-11T00:00:00"/>
    <s v="UP JARDIM PRUDÊNCIA : 1203."/>
    <m/>
    <s v="INCC-DI"/>
    <s v="PCV"/>
    <s v="Venda"/>
    <x v="0"/>
    <m/>
    <m/>
    <x v="0"/>
    <s v="493.368.818-41"/>
    <s v="integracao"/>
    <d v="2023-08-28T09:57:16"/>
    <s v="francielle.lisiane"/>
    <d v="2023-08-28T09:59:38"/>
    <m/>
    <m/>
    <s v="Imobiliária: Lopes // Corretora: Radine // Gerente: Pretini  Obs.: Por gentileza inserir um tempo no contrato de que a documentação do imóvel (ITBI + Registro no Cartório) será parcelada. Proponente pagará a vista dará um ato de R$ 5.000,00 e o restante parcelará em 10X com a Ampla  Obs.: Por gentileza inserir um segundo em tempo no contrato de que as proponentes tem um prazo de até 30 dias para quitar e dar baixa nas restrições que constaram no nome delas (Serasa e SCPC)"/>
    <d v="2023-08-28T00:00:00"/>
    <s v="francielle.lisiane"/>
    <s v="N"/>
  </r>
  <r>
    <s v="0066-0"/>
    <m/>
    <s v="R"/>
    <x v="2"/>
    <n v="100"/>
    <m/>
    <s v="S"/>
    <d v="2023-07-18T00:00:00"/>
    <s v="UP JARDIM PRUDÊNCIA : 103."/>
    <s v="00019"/>
    <s v="INCC-DI"/>
    <s v="PCV"/>
    <s v="Venda"/>
    <x v="1"/>
    <m/>
    <m/>
    <x v="0"/>
    <s v="229.665.188-71"/>
    <s v="francielle.lisiane"/>
    <d v="2023-08-06T18:44:49"/>
    <s v="francielle.lisiane"/>
    <d v="2023-08-06T18:52:32"/>
    <m/>
    <m/>
    <m/>
    <d v="2023-08-06T00:00:00"/>
    <s v="francielle.lisiane"/>
    <s v="N"/>
  </r>
  <r>
    <s v="0060-0"/>
    <s v="1501"/>
    <s v="R"/>
    <x v="3"/>
    <n v="100"/>
    <s v="N"/>
    <s v="S"/>
    <d v="2023-07-04T00:00:00"/>
    <s v="UP JARDIM PRUDÊNCIA : 1501."/>
    <m/>
    <s v="INCC-DI"/>
    <s v="PCV"/>
    <s v="Venda"/>
    <x v="2"/>
    <m/>
    <m/>
    <x v="0"/>
    <s v="311.574.768-30"/>
    <s v="integracao"/>
    <d v="2023-07-25T13:49:30"/>
    <s v="integracao"/>
    <d v="2023-07-25T13:49:30"/>
    <m/>
    <m/>
    <s v="Imobiliária: Lopes // Corretor: Ciaton // Gerente: Daniel  Obs.: Inserir um em tempo no contrato de que a documentação do imóvel (ITBI + Registro no Cartório) será parcelada em 10x com a Ampla"/>
    <d v="2023-07-25T00:00:00"/>
    <s v="francielle.lisiane"/>
    <s v="N"/>
  </r>
  <r>
    <s v="0056-0"/>
    <s v="103"/>
    <s v="R"/>
    <x v="4"/>
    <n v="100"/>
    <s v="N"/>
    <s v="S"/>
    <d v="2023-06-28T00:00:00"/>
    <s v="UP JARDIM PRUDÊNCIA : 103."/>
    <m/>
    <s v="INCC-DI"/>
    <s v="PCV"/>
    <s v="Venda"/>
    <x v="3"/>
    <m/>
    <m/>
    <x v="0"/>
    <s v="332.208.608-93"/>
    <s v="integracao"/>
    <d v="2023-07-10T15:30:06"/>
    <s v="integracao"/>
    <d v="2023-07-10T15:30:06"/>
    <m/>
    <m/>
    <s v="Corretora: Lelis Gerente: Machado  Unidade: studio - NR  Financiamento Futuro - SFH  Att, Yanca"/>
    <d v="2023-07-10T00:00:00"/>
    <s v="ana.carolina"/>
    <s v="N"/>
  </r>
  <r>
    <s v="0055-0"/>
    <s v="106"/>
    <s v="R"/>
    <x v="5"/>
    <n v="100"/>
    <s v="N"/>
    <s v="S"/>
    <d v="2023-06-27T00:00:00"/>
    <s v="UP JARDIM PRUDÊNCIA : 106."/>
    <m/>
    <s v="INCC-DI"/>
    <s v="PCV"/>
    <s v="Venda"/>
    <x v="4"/>
    <m/>
    <m/>
    <x v="0"/>
    <s v="680.139.497-53"/>
    <s v="integracao"/>
    <d v="2023-07-10T15:29:16"/>
    <s v="integracao"/>
    <d v="2023-07-10T15:29:16"/>
    <m/>
    <m/>
    <s v="Corretor: Goudard Gerente: Cavalhero Unidade: 106 NR  Financiamento futuro / SFH"/>
    <d v="2023-07-10T00:00:00"/>
    <s v="ana.carolina"/>
    <s v="N"/>
  </r>
  <r>
    <s v="0049-0"/>
    <s v="109"/>
    <s v="R"/>
    <x v="6"/>
    <n v="100"/>
    <s v="N"/>
    <s v="S"/>
    <d v="2023-06-18T00:00:00"/>
    <s v="UP JARDIM PRUDÊNCIA : 109."/>
    <m/>
    <s v="INCC-DI"/>
    <s v="PCV"/>
    <s v="Venda"/>
    <x v="5"/>
    <m/>
    <m/>
    <x v="0"/>
    <s v="165.179.488-05"/>
    <s v="integracao"/>
    <d v="2023-06-27T16:19:44"/>
    <s v="camila.sterzo"/>
    <d v="2023-06-27T17:24:16"/>
    <m/>
    <m/>
    <s v="Imobiliária: Lopes // Corretor: Frejat // Gerente: Everaldo  Favor incluir Em Tempo de Piso Laminado"/>
    <d v="2023-06-27T00:00:00"/>
    <s v="camila.sterzo"/>
    <s v="N"/>
  </r>
  <r>
    <s v="0042-0"/>
    <s v="801"/>
    <s v="R"/>
    <x v="7"/>
    <n v="50"/>
    <s v="N"/>
    <s v="S"/>
    <d v="2023-06-12T00:00:00"/>
    <s v="UP JARDIM PRUDÊNCIA : 801."/>
    <m/>
    <s v="INCC-DI"/>
    <s v="PCV"/>
    <s v="Venda"/>
    <x v="6"/>
    <m/>
    <m/>
    <x v="0"/>
    <s v="485.184.708-46"/>
    <s v="integracao"/>
    <d v="2023-06-21T16:50:10"/>
    <s v="camila.sterzo"/>
    <d v="2023-06-21T17:13:48"/>
    <m/>
    <m/>
    <s v="Imobiliária: Lopes / Corretora: Radine / Gerente: Pretini  Obs.: Colocar em tempo no contrato de que a documentação do imóvel (ITBI + Registro no Cartório) será parcelada em 10x.   Obs.: Colocar um segundo em tempo no contrato de que a Ampla dará ao cliente o piso laminado"/>
    <d v="2023-06-21T00:00:00"/>
    <s v="camila.sterzo"/>
    <s v="N"/>
  </r>
  <r>
    <s v="0042-0"/>
    <s v="801"/>
    <s v="R"/>
    <x v="8"/>
    <n v="50"/>
    <s v="N"/>
    <s v="S"/>
    <d v="2023-06-12T00:00:00"/>
    <s v="UP JARDIM PRUDÊNCIA : 801."/>
    <m/>
    <s v="INCC-DI"/>
    <s v="PCV"/>
    <s v="Venda"/>
    <x v="6"/>
    <m/>
    <m/>
    <x v="0"/>
    <s v="469.644.678-66"/>
    <s v="integracao"/>
    <d v="2023-06-21T16:50:10"/>
    <s v="camila.sterzo"/>
    <d v="2023-06-21T17:13:48"/>
    <m/>
    <m/>
    <s v="Imobiliária: Lopes / Corretora: Radine / Gerente: Pretini  Obs.: Colocar em tempo no contrato de que a documentação do imóvel (ITBI + Registro no Cartório) será parcelada em 10x.   Obs.: Colocar um segundo em tempo no contrato de que a Ampla dará ao cliente o piso laminado"/>
    <d v="2023-06-21T00:00:00"/>
    <s v="camila.sterzo"/>
    <s v="N"/>
  </r>
  <r>
    <s v="0060-1"/>
    <s v="801"/>
    <s v="R"/>
    <x v="9"/>
    <n v="100"/>
    <s v="N"/>
    <s v="S"/>
    <d v="2022-11-29T00:00:00"/>
    <s v="Up Vila Sonia : 801."/>
    <m/>
    <s v="INCC-DI"/>
    <s v="PCV"/>
    <s v="Renegociação"/>
    <x v="7"/>
    <m/>
    <m/>
    <x v="1"/>
    <s v="340.278.368-12"/>
    <s v="francielle.lisiane"/>
    <d v="2022-12-02T00:00:00"/>
    <s v="francielle.lisiane"/>
    <d v="2022-12-02T00:00:00"/>
    <m/>
    <m/>
    <m/>
    <d v="2022-12-02T00:00:00"/>
    <s v="francielle.lisiane"/>
    <s v="N"/>
  </r>
  <r>
    <s v="0105-1"/>
    <s v="1905"/>
    <s v="R"/>
    <x v="10"/>
    <n v="100"/>
    <s v="N"/>
    <s v="S"/>
    <d v="2023-05-10T00:00:00"/>
    <s v="Up Vila Sonia : 1905."/>
    <m/>
    <s v="INCC-DI"/>
    <s v="PCV"/>
    <s v="Renegociação"/>
    <x v="8"/>
    <m/>
    <m/>
    <x v="1"/>
    <s v="449.642.688-96"/>
    <s v="francielle.lisiane"/>
    <d v="2023-06-14T00:00:00"/>
    <s v="francielle.lisiane"/>
    <d v="2023-06-14T00:00:00"/>
    <m/>
    <m/>
    <m/>
    <d v="2023-06-14T00:00:00"/>
    <s v="francielle.lisiane"/>
    <s v="N"/>
  </r>
  <r>
    <s v="0170-0"/>
    <m/>
    <s v="R"/>
    <x v="11"/>
    <n v="100"/>
    <m/>
    <s v="S"/>
    <d v="2023-05-26T00:00:00"/>
    <s v="Up Vila Sonia : 2101."/>
    <s v="00425"/>
    <s v="INCC-DI"/>
    <s v="PCV"/>
    <s v="Venda"/>
    <x v="9"/>
    <m/>
    <m/>
    <x v="1"/>
    <s v="272.865.638-07"/>
    <s v="francielle.lisiane"/>
    <d v="2023-06-13T22:30:46"/>
    <m/>
    <m/>
    <m/>
    <m/>
    <m/>
    <d v="2023-06-13T00:00:00"/>
    <s v="francielle.lisiane"/>
    <s v="N"/>
  </r>
  <r>
    <s v="0001-1"/>
    <m/>
    <s v="R"/>
    <x v="12"/>
    <n v="100"/>
    <m/>
    <s v="S"/>
    <d v="2022-11-23T00:00:00"/>
    <s v="Up Vila Sonia : 1204."/>
    <m/>
    <s v="IPCA"/>
    <s v="PCV"/>
    <s v="Renegociação"/>
    <x v="10"/>
    <m/>
    <m/>
    <x v="1"/>
    <s v="064.067.558-12"/>
    <s v="francielle.lisiane"/>
    <d v="2022-11-23T00:00:00"/>
    <s v="francielle.lisiane"/>
    <d v="2022-11-23T00:00:00"/>
    <m/>
    <m/>
    <m/>
    <d v="2022-11-23T00:00:00"/>
    <s v="francielle.lisiane"/>
    <s v="N"/>
  </r>
  <r>
    <s v="0148-0"/>
    <s v="1106"/>
    <s v="R"/>
    <x v="13"/>
    <n v="100"/>
    <s v="N"/>
    <s v="S"/>
    <d v="2022-09-06T00:00:00"/>
    <s v="Up Vila Sonia : 1106."/>
    <m/>
    <s v="INCC-DI"/>
    <s v="PCV"/>
    <s v="Venda"/>
    <x v="11"/>
    <m/>
    <m/>
    <x v="1"/>
    <s v="113.944.136-10"/>
    <s v="integracao"/>
    <d v="2022-09-28T14:03:58"/>
    <s v="integracao"/>
    <d v="2022-09-28T14:03:58"/>
    <m/>
    <m/>
    <m/>
    <d v="2022-09-29T00:00:00"/>
    <s v="camila.sterzo"/>
    <s v="N"/>
  </r>
  <r>
    <s v="0104-0"/>
    <s v="1507"/>
    <s v="R"/>
    <x v="14"/>
    <n v="100"/>
    <s v="N"/>
    <s v="S"/>
    <d v="2022-06-18T00:00:00"/>
    <s v="Up Vila Sonia : 1507."/>
    <m/>
    <s v="INCC-DI"/>
    <s v="PCV"/>
    <s v="Venda"/>
    <x v="12"/>
    <m/>
    <m/>
    <x v="1"/>
    <s v="427.133.048-57"/>
    <s v="integracao"/>
    <d v="2022-07-18T15:06:31"/>
    <s v="integracao"/>
    <d v="2022-07-18T15:06:31"/>
    <m/>
    <m/>
    <m/>
    <d v="2022-07-18T00:00:00"/>
    <s v="marielle.fernandes"/>
    <s v="N"/>
  </r>
  <r>
    <s v="0084-0"/>
    <s v="2005"/>
    <s v="R"/>
    <x v="15"/>
    <n v="100"/>
    <s v="N"/>
    <s v="S"/>
    <d v="2022-05-28T00:00:00"/>
    <s v="Up Vila Sonia : 2005."/>
    <m/>
    <s v="INCC-DI"/>
    <s v="PCV"/>
    <s v="Venda"/>
    <x v="7"/>
    <m/>
    <m/>
    <x v="1"/>
    <s v="469.905.918-03"/>
    <s v="integracao"/>
    <d v="2022-06-08T15:13:42"/>
    <s v="francielle.lisiane"/>
    <d v="2022-11-01T17:42:15"/>
    <m/>
    <m/>
    <m/>
    <d v="2022-11-01T00:00:00"/>
    <s v="francielle.lisiane"/>
    <s v="N"/>
  </r>
  <r>
    <s v="0066-0"/>
    <s v="1404"/>
    <s v="R"/>
    <x v="16"/>
    <n v="100"/>
    <s v="N"/>
    <s v="S"/>
    <d v="2022-05-18T00:00:00"/>
    <s v="Up Vila Sonia : 1404."/>
    <m/>
    <s v="INCC-DI"/>
    <s v="PCV"/>
    <s v="Venda"/>
    <x v="13"/>
    <m/>
    <m/>
    <x v="1"/>
    <s v="396.291.408-02"/>
    <s v="integracao"/>
    <d v="2022-06-08T14:07:19"/>
    <s v="marielle.fernandes"/>
    <d v="2022-07-06T11:01:39"/>
    <m/>
    <m/>
    <m/>
    <d v="2022-07-06T00:00:00"/>
    <s v="marielle.fernandes"/>
    <s v="N"/>
  </r>
  <r>
    <s v="0054-0"/>
    <s v="1504"/>
    <s v="R"/>
    <x v="17"/>
    <n v="50"/>
    <s v="N"/>
    <s v="S"/>
    <d v="2022-05-06T00:00:00"/>
    <s v="Up Vila Sonia : 1504."/>
    <m/>
    <s v="INCC-DI"/>
    <s v="PCV"/>
    <s v="Venda"/>
    <x v="14"/>
    <m/>
    <m/>
    <x v="1"/>
    <s v="403.249.018-01"/>
    <s v="integracao"/>
    <d v="2022-06-08T13:42:50"/>
    <s v="marielle.fernandes"/>
    <d v="2022-07-06T13:35:49"/>
    <m/>
    <m/>
    <m/>
    <d v="2022-07-06T00:00:00"/>
    <s v="marielle.fernandes"/>
    <s v="N"/>
  </r>
  <r>
    <s v="0054-0"/>
    <s v="1504"/>
    <s v="R"/>
    <x v="18"/>
    <n v="50"/>
    <s v="N"/>
    <s v="S"/>
    <d v="2022-05-06T00:00:00"/>
    <s v="Up Vila Sonia : 1504."/>
    <m/>
    <s v="INCC-DI"/>
    <s v="PCV"/>
    <s v="Venda"/>
    <x v="14"/>
    <m/>
    <m/>
    <x v="1"/>
    <s v="129.456.116-27"/>
    <s v="integracao"/>
    <d v="2022-06-08T13:42:50"/>
    <s v="marielle.fernandes"/>
    <d v="2022-07-06T13:35:49"/>
    <m/>
    <m/>
    <m/>
    <d v="2022-07-06T00:00:00"/>
    <s v="marielle.fernandes"/>
    <s v="N"/>
  </r>
  <r>
    <s v="0029-0"/>
    <s v="1808"/>
    <s v="R"/>
    <x v="19"/>
    <n v="100"/>
    <s v="N"/>
    <s v="S"/>
    <d v="2022-03-31T00:00:00"/>
    <s v="Up Vila Sonia : 1808."/>
    <m/>
    <s v="INCC-DI"/>
    <s v="PCV"/>
    <s v="Venda"/>
    <x v="11"/>
    <m/>
    <m/>
    <x v="1"/>
    <s v="271.572.318-08"/>
    <s v="integracao"/>
    <d v="2022-06-08T11:43:07"/>
    <s v="marielle.fernandes"/>
    <d v="2022-07-07T15:06:55"/>
    <m/>
    <m/>
    <m/>
    <d v="2022-07-07T00:00:00"/>
    <s v="marielle.fernandes"/>
    <s v="N"/>
  </r>
  <r>
    <s v="0067-0"/>
    <s v="2101"/>
    <s v="R"/>
    <x v="20"/>
    <n v="100"/>
    <s v="N"/>
    <s v="S"/>
    <d v="2022-03-26T00:00:00"/>
    <s v="Up Vila Sonia : 2101."/>
    <m/>
    <s v="INCC-DI"/>
    <s v="PCV"/>
    <s v="Venda"/>
    <x v="15"/>
    <m/>
    <m/>
    <x v="1"/>
    <s v="352.539.148-03"/>
    <s v="integracao"/>
    <d v="2022-06-08T14:09:39"/>
    <s v="marielle.fernandes"/>
    <d v="2022-07-07T14:02:48"/>
    <m/>
    <m/>
    <m/>
    <d v="2022-07-07T00:00:00"/>
    <s v="marielle.fernandes"/>
    <s v="N"/>
  </r>
  <r>
    <s v="0171-1"/>
    <s v="506"/>
    <s v="R"/>
    <x v="21"/>
    <n v="100"/>
    <s v="N"/>
    <s v="S"/>
    <d v="2023-12-31T00:00:00"/>
    <s v="Up Vila Sonia : 506."/>
    <m/>
    <s v="INCC-DI"/>
    <s v="PCV"/>
    <s v="Renegociação"/>
    <x v="16"/>
    <m/>
    <m/>
    <x v="1"/>
    <s v="421.024.878-90"/>
    <s v="francielle.lisiane"/>
    <d v="2024-01-14T21:29:48"/>
    <s v="francielle.lisiane"/>
    <d v="2024-01-14T21:29:56"/>
    <m/>
    <m/>
    <m/>
    <d v="2024-01-14T21:30:15"/>
    <s v="francielle.lisiane"/>
    <s v="N"/>
  </r>
  <r>
    <s v="0123-0"/>
    <s v="302"/>
    <s v="R"/>
    <x v="22"/>
    <n v="100"/>
    <s v="N"/>
    <s v="S"/>
    <d v="2024-11-12T00:00:00"/>
    <s v="Up Select Vila Sônia : 302."/>
    <m/>
    <s v="INCC-DI"/>
    <s v="PCV"/>
    <s v="Venda"/>
    <x v="17"/>
    <m/>
    <m/>
    <x v="2"/>
    <s v="451.472.028-38"/>
    <s v="integracao"/>
    <d v="2024-11-25T10:49:08"/>
    <s v="camila.broisler"/>
    <d v="2024-11-25T10:51:09"/>
    <m/>
    <m/>
    <m/>
    <d v="2024-11-25T10:51:18"/>
    <s v="camila.broisler"/>
    <s v="N"/>
  </r>
  <r>
    <s v="0120-0"/>
    <s v="701"/>
    <s v="R"/>
    <x v="23"/>
    <n v="100"/>
    <s v="N"/>
    <s v="S"/>
    <d v="2024-11-10T00:00:00"/>
    <s v="Up Select Vila Sônia : 701."/>
    <m/>
    <s v="INCC-DI"/>
    <s v="PCV"/>
    <s v="Venda"/>
    <x v="18"/>
    <m/>
    <m/>
    <x v="2"/>
    <s v="495.951.188-50"/>
    <s v="integracao"/>
    <d v="2024-11-22T09:02:47"/>
    <s v="camila.broisler"/>
    <d v="2024-11-22T09:04:40"/>
    <m/>
    <m/>
    <s v="Gerente: YANCA Corretora: TERESA  Doc gratis."/>
    <d v="2024-11-22T09:04:44"/>
    <s v="camila.broisler"/>
    <s v="N"/>
  </r>
  <r>
    <s v="0116-0"/>
    <s v="108"/>
    <s v="R"/>
    <x v="24"/>
    <n v="100"/>
    <s v="N"/>
    <s v="S"/>
    <d v="2024-11-08T00:00:00"/>
    <s v="Up Select Vila Sônia : 108."/>
    <m/>
    <s v="INCC-DI"/>
    <s v="PCV"/>
    <s v="Venda"/>
    <x v="19"/>
    <m/>
    <m/>
    <x v="2"/>
    <s v="417.900.608-18"/>
    <s v="integracao"/>
    <d v="2024-11-12T11:10:37"/>
    <s v="camila.broisler"/>
    <d v="2024-11-12T11:12:47"/>
    <m/>
    <m/>
    <m/>
    <d v="2024-11-12T11:12:50"/>
    <s v="camila.broisler"/>
    <s v="N"/>
  </r>
  <r>
    <s v="0112-0"/>
    <s v="1203"/>
    <s v="R"/>
    <x v="25"/>
    <n v="100"/>
    <s v="N"/>
    <s v="S"/>
    <d v="2024-10-26T00:00:00"/>
    <s v="Up Select Vila Sônia : 1203."/>
    <m/>
    <s v="INCC-DI"/>
    <s v="PCV"/>
    <s v="Venda"/>
    <x v="20"/>
    <m/>
    <m/>
    <x v="2"/>
    <s v="515.095.728-30"/>
    <s v="integracao"/>
    <d v="2024-10-29T08:38:09"/>
    <s v="camila.broisler"/>
    <d v="2024-10-29T08:42:06"/>
    <m/>
    <m/>
    <s v="Gerente: Adrine Corretor: Elifaz  Parcelar registro + ITBI."/>
    <d v="2024-10-29T08:42:08"/>
    <s v="camila.broisler"/>
    <s v="N"/>
  </r>
  <r>
    <s v="0011-0"/>
    <s v="1309"/>
    <s v="R"/>
    <x v="26"/>
    <n v="100"/>
    <s v="N"/>
    <s v="S"/>
    <d v="2024-06-30T00:00:00"/>
    <s v="Up Select Vila Sônia : 1309."/>
    <m/>
    <s v="INCC-DI"/>
    <s v="PCV"/>
    <s v="Venda"/>
    <x v="21"/>
    <m/>
    <m/>
    <x v="2"/>
    <s v="349.803.358-10"/>
    <s v="integracao"/>
    <d v="2024-07-03T15:33:24"/>
    <s v="camila.broisler"/>
    <d v="2024-07-03T16:38:21"/>
    <m/>
    <m/>
    <m/>
    <d v="2024-07-03T16:38:24"/>
    <s v="camila.broisler"/>
    <s v="N"/>
  </r>
  <r>
    <s v="0132-0"/>
    <s v="1407"/>
    <s v="R"/>
    <x v="27"/>
    <n v="50"/>
    <s v="N"/>
    <s v="S"/>
    <d v="2024-12-16T00:00:00"/>
    <s v="Up Select Vila Sônia : 1407."/>
    <m/>
    <s v="INCC-DI"/>
    <s v="PCV"/>
    <s v="Venda"/>
    <x v="22"/>
    <m/>
    <m/>
    <x v="2"/>
    <s v="431.787.418-01"/>
    <s v="integracao"/>
    <d v="2025-01-02T12:56:05"/>
    <s v="camila.broisler"/>
    <d v="2025-01-02T12:58:43"/>
    <m/>
    <m/>
    <s v="GERENTE: VAMPRE CORRETOR: VAMPRE  EM TEMPO DOC GRATIS"/>
    <d v="2025-01-02T12:58:45"/>
    <s v="camila.broisler"/>
    <s v="N"/>
  </r>
  <r>
    <s v="0132-0"/>
    <s v="1407"/>
    <s v="R"/>
    <x v="28"/>
    <n v="50"/>
    <s v="N"/>
    <s v="S"/>
    <d v="2024-12-16T00:00:00"/>
    <s v="Up Select Vila Sônia : 1407."/>
    <m/>
    <s v="INCC-DI"/>
    <s v="PCV"/>
    <s v="Venda"/>
    <x v="22"/>
    <m/>
    <m/>
    <x v="2"/>
    <s v="493.964.018-38"/>
    <s v="integracao"/>
    <d v="2025-01-02T12:56:05"/>
    <s v="camila.broisler"/>
    <d v="2025-01-02T12:58:43"/>
    <m/>
    <m/>
    <s v="GERENTE: VAMPRE CORRETOR: VAMPRE  EM TEMPO DOC GRATIS"/>
    <d v="2025-01-02T12:58:45"/>
    <s v="camila.broisler"/>
    <s v="N"/>
  </r>
  <r>
    <s v="0102-0"/>
    <s v="603"/>
    <s v="R"/>
    <x v="29"/>
    <n v="100"/>
    <s v="N"/>
    <s v="S"/>
    <d v="2024-10-05T00:00:00"/>
    <s v="Up Select Vila Sônia : 603."/>
    <m/>
    <s v="INCC-DI"/>
    <s v="PCV"/>
    <s v="Venda"/>
    <x v="23"/>
    <m/>
    <m/>
    <x v="2"/>
    <s v="859.444.975-56"/>
    <s v="integracao"/>
    <d v="2024-10-08T08:57:11"/>
    <s v="camila.broisler"/>
    <d v="2024-10-08T08:58:50"/>
    <m/>
    <m/>
    <m/>
    <d v="2024-10-08T08:58:52"/>
    <s v="camila.broisler"/>
    <s v="N"/>
  </r>
  <r>
    <s v="0032-0"/>
    <s v="606"/>
    <s v="R"/>
    <x v="30"/>
    <n v="50"/>
    <s v="N"/>
    <s v="S"/>
    <d v="2024-07-10T00:00:00"/>
    <s v="Up Select Vila Sônia : 606."/>
    <m/>
    <s v="INCC-DI"/>
    <s v="PCV"/>
    <s v="Venda"/>
    <x v="24"/>
    <m/>
    <m/>
    <x v="2"/>
    <s v="440.369.638-48"/>
    <s v="integracao"/>
    <d v="2024-07-15T10:02:18"/>
    <s v="camila.broisler"/>
    <d v="2024-07-15T10:15:36"/>
    <m/>
    <m/>
    <m/>
    <d v="2024-07-15T10:15:48"/>
    <s v="camila.broisler"/>
    <s v="N"/>
  </r>
  <r>
    <s v="0130-0"/>
    <s v="109"/>
    <s v="R"/>
    <x v="31"/>
    <n v="100"/>
    <s v="N"/>
    <s v="S"/>
    <d v="2024-12-09T00:00:00"/>
    <s v="Up Select Vila Sônia : 109."/>
    <m/>
    <s v="INCC-DI"/>
    <s v="PCV"/>
    <s v="Venda"/>
    <x v="25"/>
    <m/>
    <m/>
    <x v="2"/>
    <s v="608.617.963-81"/>
    <s v="integracao"/>
    <d v="2024-12-17T10:55:04"/>
    <s v="camila.broisler"/>
    <d v="2024-12-17T10:58:45"/>
    <m/>
    <m/>
    <s v="Gerente: Koiti Corretor: Herbet  Doc gratis."/>
    <d v="2024-12-17T10:58:48"/>
    <s v="camila.broisler"/>
    <s v="N"/>
  </r>
  <r>
    <s v="0084-0"/>
    <s v="304"/>
    <s v="R"/>
    <x v="32"/>
    <n v="100"/>
    <s v="N"/>
    <s v="S"/>
    <d v="2024-08-31T00:00:00"/>
    <s v="Up Select Vila Sônia : 304."/>
    <m/>
    <s v="INCC-DI"/>
    <s v="PCV"/>
    <s v="Venda"/>
    <x v="26"/>
    <m/>
    <m/>
    <x v="2"/>
    <s v="346.444.988-23"/>
    <s v="integracao"/>
    <d v="2024-09-04T16:34:14"/>
    <s v="camila.broisler"/>
    <d v="2024-09-04T16:36:15"/>
    <m/>
    <m/>
    <m/>
    <d v="2024-09-04T16:36:19"/>
    <s v="camila.broisler"/>
    <s v="N"/>
  </r>
  <r>
    <s v="0082-0"/>
    <s v="608"/>
    <s v="R"/>
    <x v="33"/>
    <n v="100"/>
    <s v="N"/>
    <s v="S"/>
    <d v="2024-08-29T00:00:00"/>
    <s v="Up Select Vila Sônia : 608."/>
    <m/>
    <s v="INCC-DI"/>
    <s v="PCV"/>
    <s v="Venda"/>
    <x v="27"/>
    <m/>
    <m/>
    <x v="2"/>
    <s v="269.180.268-01"/>
    <s v="integracao"/>
    <d v="2024-09-03T10:02:59"/>
    <s v="camila.broisler"/>
    <d v="2024-09-03T10:05:51"/>
    <m/>
    <m/>
    <s v="Imobiliária: Lopes // Corretor: Giraldini // Gerente: Giovanna  Obs.: Inseri um em tempo no contrato de que a documentação do imóvel (ITBI + Registro no Cartório) será parcelada em 10x com a construtora"/>
    <d v="2024-09-03T10:05:54"/>
    <s v="camila.broisler"/>
    <s v="N"/>
  </r>
  <r>
    <s v="0077-0"/>
    <s v="1003"/>
    <s v="R"/>
    <x v="34"/>
    <n v="100"/>
    <s v="N"/>
    <s v="S"/>
    <d v="2024-08-27T00:00:00"/>
    <s v="Up Select Vila Sônia : 1003."/>
    <m/>
    <s v="INCC-DI"/>
    <s v="PCV"/>
    <s v="Venda"/>
    <x v="28"/>
    <m/>
    <m/>
    <x v="2"/>
    <s v="035.116.067-13"/>
    <s v="integracao"/>
    <d v="2024-08-30T10:06:15"/>
    <s v="camila.broisler"/>
    <d v="2024-08-30T10:08:22"/>
    <m/>
    <m/>
    <m/>
    <d v="2024-08-30T10:08:25"/>
    <s v="camila.broisler"/>
    <s v="N"/>
  </r>
  <r>
    <s v="0044-0"/>
    <s v="106"/>
    <s v="R"/>
    <x v="35"/>
    <n v="100"/>
    <s v="N"/>
    <s v="S"/>
    <d v="2024-07-22T00:00:00"/>
    <s v="Up Select Vila Sônia : 106."/>
    <m/>
    <s v="INCC-DI"/>
    <s v="PCV"/>
    <s v="Venda"/>
    <x v="29"/>
    <m/>
    <m/>
    <x v="2"/>
    <s v="490.626.558-82"/>
    <s v="integracao"/>
    <d v="2024-07-25T11:10:25"/>
    <s v="camila.broisler"/>
    <d v="2024-07-25T11:22:06"/>
    <m/>
    <m/>
    <m/>
    <d v="2024-07-25T11:22:13"/>
    <s v="camila.broisler"/>
    <s v="N"/>
  </r>
  <r>
    <s v="0043-0"/>
    <s v="605"/>
    <s v="R"/>
    <x v="36"/>
    <n v="100"/>
    <s v="N"/>
    <s v="S"/>
    <d v="2024-07-21T00:00:00"/>
    <s v="Up Select Vila Sônia : 605."/>
    <m/>
    <s v="INCC-DI"/>
    <s v="PCV"/>
    <s v="Venda"/>
    <x v="30"/>
    <m/>
    <m/>
    <x v="2"/>
    <s v="427.317.548-77"/>
    <s v="integracao"/>
    <d v="2024-07-23T15:20:25"/>
    <s v="camila.broisler"/>
    <d v="2024-07-23T15:23:17"/>
    <m/>
    <m/>
    <m/>
    <d v="2024-07-23T15:23:20"/>
    <s v="camila.broisler"/>
    <s v="N"/>
  </r>
  <r>
    <s v="0042-0"/>
    <s v="507"/>
    <s v="R"/>
    <x v="37"/>
    <n v="100"/>
    <s v="N"/>
    <s v="S"/>
    <d v="2024-07-20T00:00:00"/>
    <s v="Up Select Vila Sônia : 507."/>
    <m/>
    <s v="INCC-DI"/>
    <s v="PCV"/>
    <s v="Venda"/>
    <x v="31"/>
    <m/>
    <m/>
    <x v="2"/>
    <s v="448.078.458-61"/>
    <s v="integracao"/>
    <d v="2024-07-23T15:19:14"/>
    <s v="camila.broisler"/>
    <d v="2024-07-23T15:25:07"/>
    <m/>
    <m/>
    <m/>
    <d v="2024-07-23T15:25:09"/>
    <s v="camila.broisler"/>
    <s v="N"/>
  </r>
  <r>
    <s v="0032-0"/>
    <s v="606"/>
    <s v="R"/>
    <x v="38"/>
    <n v="50"/>
    <s v="N"/>
    <s v="S"/>
    <d v="2024-07-10T00:00:00"/>
    <s v="Up Select Vila Sônia : 606."/>
    <m/>
    <s v="INCC-DI"/>
    <s v="PCV"/>
    <s v="Venda"/>
    <x v="24"/>
    <m/>
    <m/>
    <x v="2"/>
    <s v="107.267.398-39"/>
    <s v="integracao"/>
    <d v="2024-07-15T10:02:18"/>
    <s v="camila.broisler"/>
    <d v="2024-07-15T10:15:36"/>
    <m/>
    <m/>
    <m/>
    <d v="2024-07-15T10:15:48"/>
    <s v="camila.broisler"/>
    <s v="N"/>
  </r>
  <r>
    <s v="0073-0"/>
    <s v="401"/>
    <s v="R"/>
    <x v="39"/>
    <n v="100"/>
    <s v="N"/>
    <s v="S"/>
    <d v="2025-03-30T00:00:00"/>
    <s v="Up Estação São Lucas : 401."/>
    <m/>
    <s v="INCC-DI"/>
    <s v="PCV"/>
    <s v="Venda"/>
    <x v="32"/>
    <m/>
    <m/>
    <x v="3"/>
    <s v="035.674.635-60"/>
    <s v="integracao"/>
    <d v="2025-03-31T16:42:14"/>
    <s v="camila.broisler"/>
    <d v="2025-03-31T16:45:54"/>
    <m/>
    <m/>
    <m/>
    <d v="2025-03-31T16:46:02"/>
    <s v="camila.broisler"/>
    <s v="N"/>
  </r>
  <r>
    <s v="0106-0"/>
    <s v="1803"/>
    <s v="R"/>
    <x v="40"/>
    <n v="50"/>
    <s v="N"/>
    <s v="S"/>
    <d v="2025-07-22T00:00:00"/>
    <s v="Up Estação São Lucas : 1803."/>
    <m/>
    <s v="INCC-DI"/>
    <s v="PCV"/>
    <s v="Venda"/>
    <x v="33"/>
    <m/>
    <m/>
    <x v="3"/>
    <s v="224.825.388-58"/>
    <s v="integracao"/>
    <d v="2025-07-29T14:44:36"/>
    <s v="cristiane.fernandes"/>
    <d v="2025-07-29T14:48:05"/>
    <m/>
    <m/>
    <m/>
    <d v="2025-07-29T14:48:10"/>
    <s v="cristiane.fernandes"/>
    <s v="N"/>
  </r>
  <r>
    <s v="0106-0"/>
    <s v="1803"/>
    <s v="R"/>
    <x v="41"/>
    <n v="50"/>
    <s v="N"/>
    <s v="S"/>
    <d v="2025-07-22T00:00:00"/>
    <s v="Up Estação São Lucas : 1803."/>
    <m/>
    <s v="INCC-DI"/>
    <s v="PCV"/>
    <s v="Venda"/>
    <x v="33"/>
    <m/>
    <m/>
    <x v="3"/>
    <s v="166.689.898-88"/>
    <s v="integracao"/>
    <d v="2025-07-29T14:44:36"/>
    <s v="cristiane.fernandes"/>
    <d v="2025-07-29T14:48:05"/>
    <m/>
    <m/>
    <m/>
    <d v="2025-07-29T14:48:10"/>
    <s v="cristiane.fernandes"/>
    <s v="N"/>
  </r>
  <r>
    <s v="0013-0"/>
    <s v="602"/>
    <s v="R"/>
    <x v="42"/>
    <n v="50"/>
    <s v="N"/>
    <s v="S"/>
    <d v="2024-11-30T00:00:00"/>
    <s v="Up Estação São Lucas : 602."/>
    <m/>
    <s v="INCC-DI"/>
    <s v="PCV"/>
    <s v="Venda"/>
    <x v="34"/>
    <m/>
    <m/>
    <x v="3"/>
    <s v="392.175.728-29"/>
    <s v="integracao"/>
    <d v="2024-12-05T09:23:10"/>
    <s v="camila.broisler"/>
    <d v="2024-12-05T09:33:29"/>
    <m/>
    <m/>
    <m/>
    <d v="2024-12-05T09:33:33"/>
    <s v="camila.broisler"/>
    <s v="N"/>
  </r>
  <r>
    <s v="0020-0"/>
    <s v="207"/>
    <s v="R"/>
    <x v="43"/>
    <n v="50"/>
    <s v="N"/>
    <s v="S"/>
    <d v="2024-12-04T00:00:00"/>
    <s v="Up Estação São Lucas : 207."/>
    <m/>
    <s v="INCC-DI"/>
    <s v="PCV"/>
    <s v="Venda"/>
    <x v="35"/>
    <m/>
    <m/>
    <x v="3"/>
    <s v="463.673.418-11"/>
    <s v="integracao"/>
    <d v="2024-12-10T10:29:55"/>
    <s v="camila.broisler"/>
    <d v="2024-12-10T10:32:19"/>
    <m/>
    <m/>
    <m/>
    <d v="2024-12-10T10:32:23"/>
    <s v="camila.broisler"/>
    <s v="N"/>
  </r>
  <r>
    <s v="0047-0"/>
    <s v="503"/>
    <s v="R"/>
    <x v="44"/>
    <n v="100"/>
    <s v="N"/>
    <s v="S"/>
    <d v="2025-01-15T00:00:00"/>
    <s v="Up Estação São Lucas : 503."/>
    <m/>
    <s v="INCC-DI"/>
    <s v="PCV"/>
    <s v="Venda"/>
    <x v="36"/>
    <m/>
    <m/>
    <x v="3"/>
    <s v="424.906.768-81"/>
    <s v="integracao"/>
    <d v="2025-01-23T14:15:06"/>
    <s v="camila.broisler"/>
    <d v="2025-01-23T14:45:32"/>
    <m/>
    <m/>
    <m/>
    <d v="2025-01-23T14:45:42"/>
    <s v="camila.broisler"/>
    <s v="N"/>
  </r>
  <r>
    <s v="0013-0"/>
    <s v="602"/>
    <s v="R"/>
    <x v="45"/>
    <n v="50"/>
    <s v="N"/>
    <s v="S"/>
    <d v="2024-11-30T00:00:00"/>
    <s v="Up Estação São Lucas : 602."/>
    <m/>
    <s v="INCC-DI"/>
    <s v="PCV"/>
    <s v="Venda"/>
    <x v="34"/>
    <m/>
    <m/>
    <x v="3"/>
    <s v="491.127.798-06"/>
    <s v="integracao"/>
    <d v="2024-12-05T09:23:10"/>
    <s v="camila.broisler"/>
    <d v="2024-12-05T09:33:29"/>
    <m/>
    <m/>
    <m/>
    <d v="2024-12-05T09:33:33"/>
    <s v="camila.broisler"/>
    <s v="N"/>
  </r>
  <r>
    <s v="0033-0"/>
    <s v="907"/>
    <s v="R"/>
    <x v="46"/>
    <n v="100"/>
    <s v="N"/>
    <s v="S"/>
    <d v="2024-12-07T00:00:00"/>
    <s v="Up Estação São Lucas : 907."/>
    <m/>
    <s v="INCC-DI"/>
    <s v="PCV"/>
    <s v="Venda"/>
    <x v="37"/>
    <m/>
    <m/>
    <x v="3"/>
    <s v="172.662.648-20"/>
    <s v="integracao"/>
    <d v="2024-12-17T15:49:30"/>
    <s v="camila.broisler"/>
    <d v="2024-12-17T16:18:51"/>
    <m/>
    <m/>
    <m/>
    <d v="2024-12-17T16:18:55"/>
    <s v="camila.broisler"/>
    <s v="N"/>
  </r>
  <r>
    <s v="0056-0"/>
    <s v="403"/>
    <s v="R"/>
    <x v="47"/>
    <n v="100"/>
    <s v="N"/>
    <s v="S"/>
    <d v="2025-01-15T00:00:00"/>
    <s v="Up Estação São Lucas : 403."/>
    <m/>
    <s v="INCC-DI"/>
    <s v="PCV"/>
    <s v="Venda"/>
    <x v="38"/>
    <m/>
    <m/>
    <x v="3"/>
    <s v="342.591.802-82"/>
    <s v="integracao"/>
    <d v="2025-02-07T10:35:42"/>
    <s v="camila.broisler"/>
    <d v="2025-02-07T10:38:08"/>
    <m/>
    <m/>
    <m/>
    <d v="2025-02-07T10:38:18"/>
    <s v="camila.broisler"/>
    <s v="N"/>
  </r>
  <r>
    <s v="0032-1"/>
    <s v="703"/>
    <s v="R"/>
    <x v="48"/>
    <n v="100"/>
    <s v="N"/>
    <s v="S"/>
    <d v="2025-02-25T00:00:00"/>
    <s v="Up Estação São Lucas : 703."/>
    <m/>
    <s v="INCC-DI"/>
    <s v="PCV"/>
    <s v="Renegociação"/>
    <x v="27"/>
    <m/>
    <m/>
    <x v="3"/>
    <s v="359.205.518-60"/>
    <s v="camila.broisler"/>
    <d v="2025-02-25T15:40:18"/>
    <s v="camila.broisler"/>
    <d v="2025-02-25T15:57:54"/>
    <m/>
    <m/>
    <m/>
    <d v="2025-02-25T15:57:57"/>
    <s v="camila.broisler"/>
    <s v="N"/>
  </r>
  <r>
    <s v="0014-1"/>
    <s v="1007"/>
    <s v="R"/>
    <x v="49"/>
    <n v="100"/>
    <s v="N"/>
    <s v="S"/>
    <d v="2024-12-05T00:00:00"/>
    <s v="Up Estação São Lucas : 1007."/>
    <m/>
    <s v="INCC-DI"/>
    <s v="PCV"/>
    <s v="Renegociação"/>
    <x v="39"/>
    <m/>
    <m/>
    <x v="3"/>
    <s v="392.056.508-89"/>
    <s v="camila.broisler"/>
    <d v="2024-12-10T14:40:30"/>
    <s v="camila.broisler"/>
    <d v="2024-12-10T14:44:29"/>
    <m/>
    <m/>
    <m/>
    <d v="2024-12-10T14:44:31"/>
    <s v="camila.broisler"/>
    <s v="N"/>
  </r>
  <r>
    <s v="0020-0"/>
    <s v="207"/>
    <s v="R"/>
    <x v="50"/>
    <n v="50"/>
    <s v="N"/>
    <s v="S"/>
    <d v="2024-12-04T00:00:00"/>
    <s v="Up Estação São Lucas : 207."/>
    <m/>
    <s v="INCC-DI"/>
    <s v="PCV"/>
    <s v="Venda"/>
    <x v="35"/>
    <m/>
    <m/>
    <x v="3"/>
    <s v="470.323.658-33"/>
    <s v="integracao"/>
    <d v="2024-12-10T10:29:55"/>
    <s v="camila.broisler"/>
    <d v="2024-12-10T10:32:19"/>
    <m/>
    <m/>
    <m/>
    <d v="2024-12-10T10:32:23"/>
    <s v="camila.broisler"/>
    <s v="N"/>
  </r>
  <r>
    <s v="0069-0"/>
    <s v="1207"/>
    <s v="R"/>
    <x v="51"/>
    <n v="100"/>
    <s v="N"/>
    <s v="S"/>
    <d v="2025-02-27T00:00:00"/>
    <s v="Up Estação São Lucas : 1207."/>
    <m/>
    <s v="INCC-DI"/>
    <s v="PCV"/>
    <s v="Venda"/>
    <x v="40"/>
    <m/>
    <m/>
    <x v="3"/>
    <s v="310.730.228-70"/>
    <s v="integracao"/>
    <d v="2025-03-05T11:00:07"/>
    <s v="camila.broisler"/>
    <d v="2025-03-05T11:02:56"/>
    <m/>
    <m/>
    <m/>
    <d v="2025-03-05T11:02:59"/>
    <s v="camila.broisler"/>
    <s v="N"/>
  </r>
  <r>
    <s v="0006-0"/>
    <m/>
    <s v="R"/>
    <x v="52"/>
    <n v="100"/>
    <m/>
    <s v="S"/>
    <d v="2023-09-20T00:00:00"/>
    <s v="Up Pompeia : 802."/>
    <s v="00069"/>
    <s v="INCC-DI"/>
    <s v="PCV"/>
    <s v="Venda"/>
    <x v="41"/>
    <m/>
    <m/>
    <x v="4"/>
    <s v="061.361.916-10"/>
    <s v="francielle.lisiane"/>
    <d v="2024-03-03T23:46:12"/>
    <m/>
    <m/>
    <m/>
    <m/>
    <m/>
    <d v="2024-03-03T23:55:24"/>
    <s v="francielle.lisiane"/>
    <s v="N"/>
  </r>
  <r>
    <s v="0018-0"/>
    <s v="604"/>
    <s v="R"/>
    <x v="53"/>
    <n v="100"/>
    <s v="N"/>
    <s v="S"/>
    <d v="2024-03-26T00:00:00"/>
    <s v="Up Pompeia : 604."/>
    <m/>
    <s v="INCC-DI"/>
    <s v="PCV"/>
    <s v="Venda"/>
    <x v="42"/>
    <m/>
    <m/>
    <x v="4"/>
    <s v="569.693.098-00"/>
    <s v="integracao"/>
    <d v="2024-04-01T17:56:12"/>
    <s v="francielle.lisiane"/>
    <d v="2024-04-02T13:15:42"/>
    <m/>
    <m/>
    <m/>
    <d v="2024-04-02T13:15:46"/>
    <s v="francielle.lisiane"/>
    <s v="N"/>
  </r>
  <r>
    <s v="0009-0"/>
    <s v="1106"/>
    <s v="R"/>
    <x v="54"/>
    <n v="100"/>
    <s v="N"/>
    <s v="S"/>
    <d v="2024-03-16T00:00:00"/>
    <s v="Up Pompeia : 1106."/>
    <m/>
    <s v="INCC-DI"/>
    <s v="PCV"/>
    <s v="Venda"/>
    <x v="43"/>
    <m/>
    <m/>
    <x v="4"/>
    <s v="326.933.728-01"/>
    <s v="integracao"/>
    <d v="2024-04-01T15:04:16"/>
    <s v="francielle.lisiane"/>
    <d v="2024-04-02T12:22:11"/>
    <m/>
    <m/>
    <m/>
    <d v="2024-04-02T12:22:42"/>
    <s v="francielle.lisiane"/>
    <s v="N"/>
  </r>
  <r>
    <s v="0017-0"/>
    <s v="603"/>
    <s v="R"/>
    <x v="53"/>
    <n v="100"/>
    <s v="N"/>
    <s v="S"/>
    <d v="2024-03-26T00:00:00"/>
    <s v="Up Pompeia : 603."/>
    <m/>
    <s v="INCC-DI"/>
    <s v="PCV"/>
    <s v="Venda"/>
    <x v="42"/>
    <m/>
    <m/>
    <x v="4"/>
    <s v="569.693.098-00"/>
    <s v="integracao"/>
    <d v="2024-04-01T17:55:28"/>
    <s v="francielle.lisiane"/>
    <d v="2024-04-02T13:14:39"/>
    <m/>
    <m/>
    <m/>
    <d v="2024-04-02T13:14:49"/>
    <s v="francielle.lisiane"/>
    <s v="N"/>
  </r>
  <r>
    <s v="0127-0"/>
    <s v="507"/>
    <s v="R"/>
    <x v="55"/>
    <n v="100"/>
    <s v="N"/>
    <s v="S"/>
    <d v="2024-01-26T00:00:00"/>
    <s v="Up Estação Vila Sônia : 507."/>
    <m/>
    <s v="INCC-DI"/>
    <s v="PCV"/>
    <s v="Venda"/>
    <x v="44"/>
    <m/>
    <m/>
    <x v="5"/>
    <s v="482.667.408-28"/>
    <s v="integracao"/>
    <d v="2024-02-16T10:16:12"/>
    <s v="integracao"/>
    <d v="2024-02-16T10:16:12"/>
    <m/>
    <m/>
    <s v="Imobiliária: Lopes // Corretor: Safer // Gerente: Agnelo  Obs.: Inseri um em tempo no contrato de que a documentação do imóvel (ITBI + Registro no Cartório) será parcelada em 10x com a construtora"/>
    <d v="2024-02-16T10:45:17"/>
    <s v="francielle.lisiane"/>
    <s v="N"/>
  </r>
  <r>
    <s v="0141-0"/>
    <s v="208"/>
    <s v="R"/>
    <x v="56"/>
    <n v="100"/>
    <s v="N"/>
    <s v="S"/>
    <d v="2024-01-31T00:00:00"/>
    <s v="Up Estação Vila Sônia : 208."/>
    <m/>
    <s v="INCC-DI"/>
    <s v="PCV"/>
    <s v="Venda"/>
    <x v="45"/>
    <m/>
    <m/>
    <x v="5"/>
    <s v="286.946.128-36"/>
    <s v="integracao"/>
    <d v="2024-02-26T17:47:10"/>
    <s v="integracao"/>
    <d v="2024-02-26T17:47:10"/>
    <m/>
    <m/>
    <s v="Em Tempo - Docs em 10x"/>
    <d v="2024-02-26T18:01:06"/>
    <s v="francielle.lisiane"/>
    <s v="N"/>
  </r>
  <r>
    <s v="0147-0"/>
    <s v="1701"/>
    <s v="R"/>
    <x v="57"/>
    <n v="100"/>
    <s v="N"/>
    <s v="S"/>
    <d v="2024-01-30T00:00:00"/>
    <s v="Up Estação Vila Sônia : 1701."/>
    <m/>
    <s v="INCC-DI"/>
    <s v="PCV"/>
    <s v="Venda"/>
    <x v="46"/>
    <m/>
    <m/>
    <x v="5"/>
    <s v="706.929.184-18"/>
    <s v="integracao"/>
    <d v="2024-03-01T09:35:42"/>
    <s v="integracao"/>
    <d v="2024-03-01T09:35:42"/>
    <m/>
    <m/>
    <m/>
    <d v="2024-03-01T09:43:12"/>
    <s v="francielle.lisiane"/>
    <s v="N"/>
  </r>
  <r>
    <s v="0144-0"/>
    <s v="905"/>
    <s v="R"/>
    <x v="58"/>
    <n v="100"/>
    <s v="N"/>
    <s v="S"/>
    <d v="2024-01-12T00:00:00"/>
    <s v="Up Estação Vila Sônia : 905."/>
    <m/>
    <s v="INCC-DI"/>
    <s v="PCV"/>
    <s v="Venda"/>
    <x v="47"/>
    <m/>
    <m/>
    <x v="5"/>
    <s v="261.678.188-35"/>
    <s v="integracao"/>
    <d v="2024-02-29T11:15:59"/>
    <s v="francielle.lisiane"/>
    <d v="2024-02-29T11:29:43"/>
    <m/>
    <m/>
    <m/>
    <d v="2024-02-29T11:29:45"/>
    <s v="francielle.lisiane"/>
    <s v="N"/>
  </r>
  <r>
    <s v="0179-0"/>
    <s v="504"/>
    <s v="R"/>
    <x v="59"/>
    <n v="100"/>
    <s v="N"/>
    <s v="S"/>
    <d v="2024-03-23T00:00:00"/>
    <s v="Up Estação Vila Sônia : 504."/>
    <m/>
    <s v="INCC-DI"/>
    <s v="PCV"/>
    <s v="Venda"/>
    <x v="48"/>
    <m/>
    <m/>
    <x v="5"/>
    <s v="399.213.558-64"/>
    <s v="integracao"/>
    <d v="2024-03-26T08:34:42"/>
    <s v="integracao"/>
    <d v="2024-03-26T08:34:42"/>
    <m/>
    <m/>
    <m/>
    <d v="2024-03-27T09:52:53"/>
    <s v="francielle.lisiane"/>
    <s v="N"/>
  </r>
  <r>
    <s v="0218-0"/>
    <s v="2403"/>
    <s v="R"/>
    <x v="60"/>
    <n v="100"/>
    <s v="N"/>
    <s v="S"/>
    <d v="2024-05-24T00:00:00"/>
    <s v="Up Estação Vila Sônia : 2403."/>
    <m/>
    <s v="INCC-DI"/>
    <s v="PCV"/>
    <s v="Venda"/>
    <x v="49"/>
    <m/>
    <m/>
    <x v="5"/>
    <s v="691.529.425-20"/>
    <s v="integracao"/>
    <d v="2024-06-27T10:25:54"/>
    <s v="camila.broisler"/>
    <d v="2024-06-27T10:29:16"/>
    <m/>
    <m/>
    <s v="Imobiliária: Lopes // Corretora: Nagay // Gerente: Haroldo"/>
    <d v="2024-06-27T10:29:23"/>
    <s v="camila.broisler"/>
    <s v="N"/>
  </r>
  <r>
    <s v="0180-0"/>
    <s v="405"/>
    <s v="R"/>
    <x v="61"/>
    <n v="100"/>
    <s v="N"/>
    <s v="S"/>
    <d v="2024-03-25T00:00:00"/>
    <s v="Up Estação Vila Sônia : 405."/>
    <m/>
    <s v="INCC-DI"/>
    <s v="PCV"/>
    <s v="Venda"/>
    <x v="50"/>
    <m/>
    <m/>
    <x v="5"/>
    <s v="315.554.268-32"/>
    <s v="integracao"/>
    <d v="2024-03-27T08:35:45"/>
    <s v="integracao"/>
    <d v="2024-03-27T08:35:45"/>
    <m/>
    <m/>
    <s v="REPASSE FUTURO DOC EM 10X"/>
    <d v="2024-03-27T09:51:27"/>
    <s v="francielle.lisiane"/>
    <s v="N"/>
  </r>
  <r>
    <s v="0187-0"/>
    <s v="1806"/>
    <s v="R"/>
    <x v="62"/>
    <n v="50"/>
    <s v="N"/>
    <s v="S"/>
    <d v="2024-04-07T00:00:00"/>
    <s v="Up Estação Vila Sônia : 1806."/>
    <m/>
    <s v="INCC-DI"/>
    <s v="PCV"/>
    <s v="Venda"/>
    <x v="51"/>
    <m/>
    <m/>
    <x v="5"/>
    <s v="611.678.563-84"/>
    <s v="integracao"/>
    <d v="2024-04-10T09:39:16"/>
    <s v="francielle.lisiane"/>
    <d v="2024-04-10T09:45:17"/>
    <m/>
    <m/>
    <m/>
    <d v="2024-04-10T09:45:20"/>
    <s v="francielle.lisiane"/>
    <s v="N"/>
  </r>
  <r>
    <s v="0187-0"/>
    <s v="1806"/>
    <s v="R"/>
    <x v="63"/>
    <n v="50"/>
    <s v="N"/>
    <s v="S"/>
    <d v="2024-04-07T00:00:00"/>
    <s v="Up Estação Vila Sônia : 1806."/>
    <m/>
    <s v="INCC-DI"/>
    <s v="PCV"/>
    <s v="Venda"/>
    <x v="51"/>
    <m/>
    <m/>
    <x v="5"/>
    <s v="614.319.653-24"/>
    <s v="integracao"/>
    <d v="2024-04-10T09:39:16"/>
    <s v="francielle.lisiane"/>
    <d v="2024-04-10T09:45:17"/>
    <m/>
    <m/>
    <m/>
    <d v="2024-04-10T09:45:20"/>
    <s v="francielle.lisiane"/>
    <s v="N"/>
  </r>
  <r>
    <s v="0076-1"/>
    <s v="1801"/>
    <s v="R"/>
    <x v="64"/>
    <n v="100"/>
    <s v="N"/>
    <s v="S"/>
    <d v="2024-10-22T00:00:00"/>
    <s v="Up Estação Vila Sônia : 1801."/>
    <m/>
    <s v="INCC-DI"/>
    <s v="PCV"/>
    <s v="Repasse"/>
    <x v="52"/>
    <m/>
    <m/>
    <x v="5"/>
    <s v="396.049.568-41"/>
    <s v="camila.broisler"/>
    <d v="2024-10-22T14:35:15"/>
    <s v="camila.broisler"/>
    <d v="2024-10-22T14:35:16"/>
    <m/>
    <m/>
    <m/>
    <d v="2024-10-22T14:35:30"/>
    <s v="camila.broisler"/>
    <s v="N"/>
  </r>
  <r>
    <s v="0136-0"/>
    <s v="1005"/>
    <s v="R"/>
    <x v="65"/>
    <n v="100"/>
    <s v="N"/>
    <s v="S"/>
    <d v="2024-01-30T00:00:00"/>
    <s v="Up Estação Vila Sônia : 1005."/>
    <m/>
    <s v="INCC-DI"/>
    <s v="PCV"/>
    <s v="Venda"/>
    <x v="53"/>
    <m/>
    <m/>
    <x v="5"/>
    <s v="419.303.488-78"/>
    <s v="integracao"/>
    <d v="2024-02-19T10:39:58"/>
    <s v="integracao"/>
    <d v="2024-02-19T10:39:58"/>
    <m/>
    <m/>
    <s v="Parcelar Registro + ITBI. Corretora: Pital Gerente: Adrine"/>
    <d v="2024-02-19T10:48:33"/>
    <s v="francielle.lisiane"/>
    <s v="N"/>
  </r>
  <r>
    <s v="0209-0"/>
    <s v="404"/>
    <s v="R"/>
    <x v="66"/>
    <n v="100"/>
    <s v="N"/>
    <s v="S"/>
    <d v="2024-05-18T00:00:00"/>
    <s v="Up Estação Vila Sônia : 404."/>
    <m/>
    <s v="INCC-DI"/>
    <s v="PCV"/>
    <s v="Venda"/>
    <x v="54"/>
    <m/>
    <m/>
    <x v="5"/>
    <s v="423.129.348-17"/>
    <s v="integracao"/>
    <d v="2024-05-29T09:20:16"/>
    <s v="camila.broisler"/>
    <d v="2024-06-03T16:07:32"/>
    <m/>
    <m/>
    <m/>
    <d v="2024-06-03T16:07:34"/>
    <s v="camila.broisler"/>
    <s v="N"/>
  </r>
  <r>
    <s v="0057-1"/>
    <s v="902"/>
    <s v="R"/>
    <x v="67"/>
    <n v="50"/>
    <s v="N"/>
    <s v="S"/>
    <d v="2024-10-24T00:00:00"/>
    <s v="Up Estação Vila Sônia : 902."/>
    <m/>
    <s v="INCC-DI"/>
    <s v="PCV"/>
    <s v="Repasse"/>
    <x v="55"/>
    <m/>
    <m/>
    <x v="5"/>
    <s v="474.134.938-10"/>
    <s v="camila.broisler"/>
    <d v="2024-10-24T14:24:41"/>
    <s v="camila.broisler"/>
    <d v="2024-10-24T14:24:42"/>
    <m/>
    <m/>
    <m/>
    <d v="2024-10-24T14:24:44"/>
    <s v="camila.broisler"/>
    <s v="N"/>
  </r>
  <r>
    <s v="0057-1"/>
    <s v="902"/>
    <s v="R"/>
    <x v="68"/>
    <n v="50"/>
    <s v="N"/>
    <s v="S"/>
    <d v="2024-10-24T00:00:00"/>
    <s v="Up Estação Vila Sônia : 902."/>
    <m/>
    <s v="INCC-DI"/>
    <s v="PCV"/>
    <s v="Repasse"/>
    <x v="55"/>
    <m/>
    <m/>
    <x v="5"/>
    <s v="543.069.878-41"/>
    <s v="camila.broisler"/>
    <d v="2024-10-24T14:24:41"/>
    <s v="camila.broisler"/>
    <d v="2024-10-24T14:24:42"/>
    <m/>
    <m/>
    <m/>
    <d v="2024-10-24T14:24:44"/>
    <s v="camila.broisler"/>
    <s v="N"/>
  </r>
  <r>
    <s v="0199-1"/>
    <s v="1908"/>
    <s v="R"/>
    <x v="69"/>
    <n v="100"/>
    <s v="N"/>
    <s v="S"/>
    <d v="2025-02-10T00:00:00"/>
    <s v="Up Estação Vila Sônia : 1908."/>
    <m/>
    <s v="INCC-DI"/>
    <s v="PCV"/>
    <s v="Repasse"/>
    <x v="25"/>
    <m/>
    <m/>
    <x v="5"/>
    <s v="429.450.318-17"/>
    <s v="camila.broisler"/>
    <d v="2025-02-10T14:43:06"/>
    <s v="camila.broisler"/>
    <d v="2025-02-10T14:43:07"/>
    <m/>
    <m/>
    <m/>
    <d v="2025-02-10T14:43:15"/>
    <s v="camila.broisler"/>
    <s v="N"/>
  </r>
  <r>
    <s v="0248-0"/>
    <s v="1103"/>
    <s v="R"/>
    <x v="70"/>
    <n v="100"/>
    <s v="N"/>
    <s v="S"/>
    <d v="2025-02-07T00:00:00"/>
    <s v="Up Estação Vila Sônia : 1103."/>
    <m/>
    <s v="INCC-DI"/>
    <s v="PCV"/>
    <s v="Venda"/>
    <x v="56"/>
    <m/>
    <m/>
    <x v="5"/>
    <s v="285.236.398-45"/>
    <s v="integracao"/>
    <d v="2025-02-19T16:25:44"/>
    <s v="camila.broisler"/>
    <d v="2025-02-19T16:30:30"/>
    <m/>
    <m/>
    <m/>
    <d v="2025-02-19T16:30:34"/>
    <s v="camila.broisler"/>
    <s v="N"/>
  </r>
  <r>
    <s v="0202-1"/>
    <s v="1905"/>
    <s v="R"/>
    <x v="71"/>
    <n v="100"/>
    <s v="N"/>
    <s v="S"/>
    <d v="2025-02-10T00:00:00"/>
    <s v="Up Estação Vila Sônia : 1905."/>
    <m/>
    <s v="INCC-DI"/>
    <s v="PCV"/>
    <s v="Repasse"/>
    <x v="57"/>
    <m/>
    <m/>
    <x v="5"/>
    <s v="432.781.778-35"/>
    <s v="camila.broisler"/>
    <d v="2025-02-10T14:10:56"/>
    <s v="camila.broisler"/>
    <d v="2025-02-19T16:59:23"/>
    <m/>
    <m/>
    <m/>
    <d v="2025-02-19T16:59:25"/>
    <s v="camila.broisler"/>
    <s v="N"/>
  </r>
  <r>
    <s v="0168-0"/>
    <s v="303"/>
    <s v="R"/>
    <x v="72"/>
    <n v="100"/>
    <s v="N"/>
    <s v="S"/>
    <d v="2024-03-05T00:00:00"/>
    <s v="Up Estação Vila Sônia : 303."/>
    <m/>
    <s v="INCC-DI"/>
    <s v="PCV"/>
    <s v="Venda"/>
    <x v="58"/>
    <m/>
    <m/>
    <x v="5"/>
    <s v="438.894.278-20"/>
    <s v="integracao"/>
    <d v="2024-03-13T14:54:48"/>
    <s v="integracao"/>
    <d v="2024-03-13T14:54:48"/>
    <m/>
    <m/>
    <s v="Registro e ITBI EM 10 VEZES Status: Laudo aprovado Corretor: Nolan Gerente : Yanca"/>
    <d v="2024-03-13T16:51:19"/>
    <s v="francielle.lisiane"/>
    <s v="N"/>
  </r>
  <r>
    <s v="0178-0"/>
    <s v="403"/>
    <s v="R"/>
    <x v="73"/>
    <n v="100"/>
    <s v="N"/>
    <s v="S"/>
    <d v="2024-03-23T00:00:00"/>
    <s v="Up Estação Vila Sônia : 403."/>
    <m/>
    <s v="INCC-DI"/>
    <s v="PCV"/>
    <s v="Venda"/>
    <x v="59"/>
    <m/>
    <m/>
    <x v="5"/>
    <s v="486.251.948-26"/>
    <s v="integracao"/>
    <d v="2024-03-26T08:33:53"/>
    <s v="integracao"/>
    <d v="2024-03-26T08:33:53"/>
    <m/>
    <m/>
    <m/>
    <d v="2024-03-27T09:51:39"/>
    <s v="francielle.lisiane"/>
    <s v="N"/>
  </r>
  <r>
    <s v="0059-0"/>
    <s v="909"/>
    <s v="R"/>
    <x v="74"/>
    <n v="100"/>
    <s v="N"/>
    <s v="S"/>
    <d v="2023-12-02T00:00:00"/>
    <s v="Up Estação Vila Sônia : 909."/>
    <m/>
    <s v="INCC-DI"/>
    <s v="PCV"/>
    <s v="Venda"/>
    <x v="60"/>
    <m/>
    <m/>
    <x v="5"/>
    <s v="452.550.438-26"/>
    <s v="integracao"/>
    <d v="2024-01-02T12:47:00"/>
    <s v="integracao"/>
    <d v="2024-01-02T12:47:00"/>
    <m/>
    <m/>
    <m/>
    <d v="2024-01-02T13:06:54"/>
    <s v="francielle.lisiane"/>
    <s v="N"/>
  </r>
  <r>
    <s v="0069-0"/>
    <s v="1406"/>
    <s v="R"/>
    <x v="75"/>
    <n v="100"/>
    <s v="N"/>
    <s v="S"/>
    <d v="2023-12-11T00:00:00"/>
    <s v="Up Estação Vila Sônia : 1406."/>
    <m/>
    <s v="INCC-DI"/>
    <s v="PCV"/>
    <s v="Venda"/>
    <x v="61"/>
    <m/>
    <m/>
    <x v="5"/>
    <s v="473.303.858-59"/>
    <s v="integracao"/>
    <d v="2024-01-02T12:49:08"/>
    <s v="integracao"/>
    <d v="2024-01-02T12:49:08"/>
    <m/>
    <m/>
    <s v="Imobiliária: Lopes // Corretora: Saviny // Gerente: Haroldo  Obs.: Inseri um em tempo no contrato de que o valor total da documentação do Imóvel (ITBI + Registro no Cartório) será parcelado em 10X com a Ampla"/>
    <d v="2024-01-02T12:50:01"/>
    <s v="francielle.lisiane"/>
    <s v="N"/>
  </r>
  <r>
    <s v="0089-1"/>
    <s v="307"/>
    <s v="R"/>
    <x v="76"/>
    <n v="50"/>
    <s v="N"/>
    <s v="S"/>
    <d v="2024-09-18T00:00:00"/>
    <s v="Up Estação Vila Sônia : 307."/>
    <m/>
    <s v="INCC-DI"/>
    <s v="PCV"/>
    <s v="Renegociação"/>
    <x v="62"/>
    <m/>
    <m/>
    <x v="5"/>
    <s v="363.500.698-03"/>
    <s v="francielle.lisiane"/>
    <d v="2024-09-18T15:42:06"/>
    <s v="francielle.lisiane"/>
    <d v="2024-09-18T15:42:07"/>
    <m/>
    <m/>
    <m/>
    <d v="2024-09-18T15:42:09"/>
    <s v="francielle.lisiane"/>
    <s v="N"/>
  </r>
  <r>
    <s v="0089-1"/>
    <s v="307"/>
    <s v="R"/>
    <x v="77"/>
    <n v="50"/>
    <s v="N"/>
    <s v="S"/>
    <d v="2024-09-18T00:00:00"/>
    <s v="Up Estação Vila Sônia : 307."/>
    <m/>
    <s v="INCC-DI"/>
    <s v="PCV"/>
    <s v="Renegociação"/>
    <x v="62"/>
    <m/>
    <m/>
    <x v="5"/>
    <s v="384.684.678-39"/>
    <s v="francielle.lisiane"/>
    <d v="2024-09-18T15:42:06"/>
    <s v="francielle.lisiane"/>
    <d v="2024-09-18T15:42:07"/>
    <m/>
    <m/>
    <m/>
    <d v="2024-09-18T15:42:09"/>
    <s v="francielle.lisiane"/>
    <s v="N"/>
  </r>
  <r>
    <s v="0095-0"/>
    <s v="715"/>
    <s v="R"/>
    <x v="78"/>
    <n v="50"/>
    <m/>
    <s v="S"/>
    <d v="2025-07-14T00:00:00"/>
    <s v="Up Vila Sônia 4 : 715."/>
    <s v="00376"/>
    <s v="INCC-DI"/>
    <s v="PCV"/>
    <s v="Venda"/>
    <x v="63"/>
    <m/>
    <m/>
    <x v="6"/>
    <s v="061.863.214-01"/>
    <s v="cristiane.fernandes"/>
    <d v="2025-07-17T16:09:51"/>
    <m/>
    <m/>
    <m/>
    <m/>
    <m/>
    <d v="2025-07-17T16:09:54"/>
    <s v="cristiane.fernandes"/>
    <s v="N"/>
  </r>
  <r>
    <s v="0095-0"/>
    <s v="715"/>
    <s v="R"/>
    <x v="79"/>
    <n v="50"/>
    <m/>
    <s v="S"/>
    <d v="2025-07-14T00:00:00"/>
    <s v="Up Vila Sônia 4 : 715."/>
    <s v="00376"/>
    <s v="INCC-DI"/>
    <s v="PCV"/>
    <s v="Venda"/>
    <x v="63"/>
    <m/>
    <m/>
    <x v="6"/>
    <s v="147.907.254-05"/>
    <s v="cristiane.fernandes"/>
    <d v="2025-07-17T16:09:51"/>
    <m/>
    <m/>
    <m/>
    <m/>
    <m/>
    <d v="2025-07-17T16:09:54"/>
    <s v="cristiane.fernandes"/>
    <s v="N"/>
  </r>
  <r>
    <s v="0199-0"/>
    <s v="707"/>
    <s v="R"/>
    <x v="80"/>
    <n v="100"/>
    <m/>
    <s v="S"/>
    <d v="2025-07-31T00:00:00"/>
    <s v="Up Vila Sônia 4 : 707."/>
    <s v="00742"/>
    <s v="INCC-DI"/>
    <s v="PCV"/>
    <s v="Venda"/>
    <x v="64"/>
    <m/>
    <m/>
    <x v="6"/>
    <s v="481.174.708-96"/>
    <s v="cristiane.fernandes"/>
    <d v="2025-08-04T11:47:15"/>
    <m/>
    <m/>
    <m/>
    <m/>
    <m/>
    <d v="2025-08-04T11:47:20"/>
    <s v="cristiane.fernandes"/>
    <s v="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452C8-4521-4B51-B92D-31C3B6A8058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A153" firstHeaderRow="1" firstDataRow="1" firstDataCol="1"/>
  <pivotFields count="31">
    <pivotField showAll="0"/>
    <pivotField showAll="0"/>
    <pivotField showAll="0"/>
    <pivotField axis="axisRow" showAll="0">
      <items count="82">
        <item sd="0" x="75"/>
        <item sd="0" x="58"/>
        <item sd="0" x="61"/>
        <item sd="0" x="51"/>
        <item sd="0" x="31"/>
        <item sd="0" x="5"/>
        <item sd="0" x="78"/>
        <item sd="0" x="11"/>
        <item sd="0" x="2"/>
        <item sd="0" x="80"/>
        <item sd="0" x="9"/>
        <item sd="0" x="36"/>
        <item sd="0" x="68"/>
        <item sd="0" x="42"/>
        <item sd="0" x="79"/>
        <item sd="0" x="67"/>
        <item sd="0" x="63"/>
        <item sd="0" x="76"/>
        <item sd="0" x="29"/>
        <item sd="0" x="53"/>
        <item sd="0" x="38"/>
        <item sd="0" x="22"/>
        <item sd="0" x="71"/>
        <item sd="0" x="57"/>
        <item x="73"/>
        <item sd="0" x="41"/>
        <item sd="0" x="70"/>
        <item sd="0" x="13"/>
        <item sd="0" x="0"/>
        <item sd="0" x="19"/>
        <item sd="0" x="77"/>
        <item sd="0" x="21"/>
        <item sd="0" x="65"/>
        <item sd="0" x="32"/>
        <item sd="0" x="10"/>
        <item sd="0" x="20"/>
        <item sd="0" x="56"/>
        <item sd="0" x="64"/>
        <item sd="0" x="27"/>
        <item sd="0" x="26"/>
        <item sd="0" x="15"/>
        <item sd="0" x="60"/>
        <item sd="0" x="66"/>
        <item sd="0" x="52"/>
        <item sd="0" x="7"/>
        <item sd="0" x="18"/>
        <item sd="0" x="45"/>
        <item sd="0" x="30"/>
        <item sd="0" x="54"/>
        <item sd="0" x="69"/>
        <item x="72"/>
        <item sd="0" x="44"/>
        <item sd="0" x="50"/>
        <item sd="0" x="34"/>
        <item sd="0" x="47"/>
        <item sd="0" x="28"/>
        <item sd="0" x="37"/>
        <item sd="0" x="17"/>
        <item sd="0" x="43"/>
        <item sd="0" x="55"/>
        <item sd="0" x="24"/>
        <item sd="0" x="16"/>
        <item sd="0" x="25"/>
        <item sd="0" x="74"/>
        <item sd="0" x="48"/>
        <item sd="0" x="23"/>
        <item sd="0" x="59"/>
        <item sd="0" x="8"/>
        <item sd="0" x="6"/>
        <item sd="0" x="46"/>
        <item sd="0" x="62"/>
        <item sd="0" x="33"/>
        <item sd="0" x="40"/>
        <item sd="0" x="49"/>
        <item sd="0" x="1"/>
        <item sd="0" x="39"/>
        <item sd="0" x="35"/>
        <item sd="0" x="14"/>
        <item sd="0" x="4"/>
        <item sd="0" x="12"/>
        <item sd="0" x="3"/>
        <item t="default" sd="0"/>
      </items>
    </pivotField>
    <pivotField numFmtId="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numFmtId="14" showAll="0">
      <items count="66">
        <item x="12"/>
        <item x="11"/>
        <item x="15"/>
        <item x="13"/>
        <item x="7"/>
        <item x="3"/>
        <item x="2"/>
        <item x="6"/>
        <item x="5"/>
        <item x="41"/>
        <item x="16"/>
        <item x="44"/>
        <item x="45"/>
        <item x="9"/>
        <item x="46"/>
        <item x="0"/>
        <item x="47"/>
        <item x="48"/>
        <item x="49"/>
        <item x="8"/>
        <item x="42"/>
        <item x="21"/>
        <item x="50"/>
        <item x="51"/>
        <item x="52"/>
        <item x="53"/>
        <item x="43"/>
        <item x="14"/>
        <item x="54"/>
        <item x="55"/>
        <item x="31"/>
        <item x="25"/>
        <item x="56"/>
        <item x="57"/>
        <item x="40"/>
        <item x="24"/>
        <item x="17"/>
        <item x="58"/>
        <item x="32"/>
        <item x="59"/>
        <item x="29"/>
        <item x="19"/>
        <item x="20"/>
        <item x="38"/>
        <item x="26"/>
        <item x="35"/>
        <item x="60"/>
        <item x="37"/>
        <item x="10"/>
        <item x="27"/>
        <item x="23"/>
        <item x="4"/>
        <item x="61"/>
        <item x="28"/>
        <item x="22"/>
        <item x="36"/>
        <item x="34"/>
        <item x="30"/>
        <item x="33"/>
        <item x="1"/>
        <item x="39"/>
        <item x="64"/>
        <item x="63"/>
        <item x="62"/>
        <item x="18"/>
        <item t="default"/>
      </items>
    </pivotField>
    <pivotField showAll="0"/>
    <pivotField showAll="0"/>
    <pivotField axis="axisRow" showAll="0">
      <items count="8">
        <item x="3"/>
        <item x="5"/>
        <item x="0"/>
        <item x="4"/>
        <item x="2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5">
    <field x="16"/>
    <field x="30"/>
    <field x="28"/>
    <field x="3"/>
    <field x="13"/>
  </rowFields>
  <rowItems count="151">
    <i>
      <x/>
    </i>
    <i r="1">
      <x v="4"/>
    </i>
    <i r="2">
      <x v="3"/>
    </i>
    <i r="3">
      <x v="3"/>
    </i>
    <i r="2">
      <x v="4"/>
    </i>
    <i r="3">
      <x v="75"/>
    </i>
    <i r="2">
      <x v="5"/>
    </i>
    <i r="3">
      <x v="52"/>
    </i>
    <i r="3">
      <x v="54"/>
    </i>
    <i r="3">
      <x v="58"/>
    </i>
    <i r="2">
      <x v="6"/>
    </i>
    <i r="3">
      <x v="64"/>
    </i>
    <i r="3">
      <x v="69"/>
    </i>
    <i r="2">
      <x v="7"/>
    </i>
    <i r="3">
      <x v="51"/>
    </i>
    <i r="2">
      <x v="8"/>
    </i>
    <i r="3">
      <x v="13"/>
    </i>
    <i r="3">
      <x v="25"/>
    </i>
    <i r="3">
      <x v="46"/>
    </i>
    <i r="3">
      <x v="72"/>
    </i>
    <i r="2">
      <x v="9"/>
    </i>
    <i r="3">
      <x v="73"/>
    </i>
    <i>
      <x v="1"/>
    </i>
    <i r="1">
      <x v="3"/>
    </i>
    <i r="2">
      <x v="5"/>
    </i>
    <i r="3">
      <x v="36"/>
    </i>
    <i r="3">
      <x v="59"/>
    </i>
    <i r="2">
      <x v="6"/>
    </i>
    <i r="3">
      <x v="23"/>
    </i>
    <i r="2">
      <x v="7"/>
    </i>
    <i r="3">
      <x v="1"/>
    </i>
    <i r="3">
      <x v="41"/>
    </i>
    <i r="3">
      <x v="66"/>
    </i>
    <i r="2">
      <x v="10"/>
    </i>
    <i r="3">
      <x v="2"/>
    </i>
    <i r="2">
      <x v="11"/>
    </i>
    <i r="3">
      <x v="16"/>
    </i>
    <i r="3">
      <x v="32"/>
    </i>
    <i r="3">
      <x v="37"/>
    </i>
    <i r="3">
      <x v="70"/>
    </i>
    <i r="2">
      <x v="12"/>
    </i>
    <i r="3">
      <x v="42"/>
    </i>
    <i r="1">
      <x v="4"/>
    </i>
    <i r="2">
      <x v="1"/>
    </i>
    <i r="3">
      <x v="12"/>
    </i>
    <i r="3">
      <x v="15"/>
    </i>
    <i r="2">
      <x v="2"/>
    </i>
    <i r="3">
      <x v="26"/>
    </i>
    <i r="3">
      <x v="49"/>
    </i>
    <i r="2">
      <x v="3"/>
    </i>
    <i r="3">
      <x v="22"/>
    </i>
    <i r="2">
      <x v="4"/>
    </i>
    <i r="3">
      <x v="24"/>
    </i>
    <i r="4">
      <x v="39"/>
    </i>
    <i r="3">
      <x v="50"/>
    </i>
    <i r="4">
      <x v="37"/>
    </i>
    <i r="2">
      <x v="6"/>
    </i>
    <i r="3">
      <x v="63"/>
    </i>
    <i r="2">
      <x v="7"/>
    </i>
    <i r="3">
      <x/>
    </i>
    <i r="2">
      <x v="9"/>
    </i>
    <i r="3">
      <x v="17"/>
    </i>
    <i r="3">
      <x v="30"/>
    </i>
    <i>
      <x v="2"/>
    </i>
    <i r="1">
      <x v="2"/>
    </i>
    <i r="2">
      <x v="7"/>
    </i>
    <i r="3">
      <x v="78"/>
    </i>
    <i r="2">
      <x v="8"/>
    </i>
    <i r="3">
      <x v="44"/>
    </i>
    <i r="3">
      <x v="67"/>
    </i>
    <i r="3">
      <x v="80"/>
    </i>
    <i r="1">
      <x v="3"/>
    </i>
    <i r="2">
      <x v="1"/>
    </i>
    <i r="3">
      <x v="68"/>
    </i>
    <i r="2">
      <x v="6"/>
    </i>
    <i r="3">
      <x v="28"/>
    </i>
    <i r="3">
      <x v="74"/>
    </i>
    <i r="1">
      <x v="4"/>
    </i>
    <i r="2">
      <x v="7"/>
    </i>
    <i r="3">
      <x v="5"/>
    </i>
    <i r="2">
      <x v="8"/>
    </i>
    <i r="3">
      <x v="8"/>
    </i>
    <i>
      <x v="3"/>
    </i>
    <i r="1">
      <x v="3"/>
    </i>
    <i r="2">
      <x v="4"/>
    </i>
    <i r="3">
      <x v="43"/>
    </i>
    <i r="2">
      <x v="9"/>
    </i>
    <i r="3">
      <x v="19"/>
    </i>
    <i r="2">
      <x v="11"/>
    </i>
    <i r="3">
      <x v="48"/>
    </i>
    <i>
      <x v="4"/>
    </i>
    <i r="1">
      <x v="3"/>
    </i>
    <i r="2">
      <x v="10"/>
    </i>
    <i r="3">
      <x v="39"/>
    </i>
    <i r="1">
      <x v="4"/>
    </i>
    <i r="2">
      <x v="2"/>
    </i>
    <i r="3">
      <x v="4"/>
    </i>
    <i r="3">
      <x v="56"/>
    </i>
    <i r="2">
      <x v="3"/>
    </i>
    <i r="3">
      <x v="20"/>
    </i>
    <i r="3">
      <x v="47"/>
    </i>
    <i r="2">
      <x v="4"/>
    </i>
    <i r="3">
      <x v="21"/>
    </i>
    <i r="3">
      <x v="60"/>
    </i>
    <i r="3">
      <x v="62"/>
    </i>
    <i r="3">
      <x v="76"/>
    </i>
    <i r="2">
      <x v="5"/>
    </i>
    <i r="3">
      <x v="33"/>
    </i>
    <i r="2">
      <x v="6"/>
    </i>
    <i r="3">
      <x v="18"/>
    </i>
    <i r="3">
      <x v="71"/>
    </i>
    <i r="2">
      <x v="7"/>
    </i>
    <i r="3">
      <x v="38"/>
    </i>
    <i r="3">
      <x v="53"/>
    </i>
    <i r="3">
      <x v="55"/>
    </i>
    <i r="2">
      <x v="8"/>
    </i>
    <i r="3">
      <x v="11"/>
    </i>
    <i r="2">
      <x v="9"/>
    </i>
    <i r="3">
      <x v="65"/>
    </i>
    <i>
      <x v="5"/>
    </i>
    <i r="1">
      <x v="1"/>
    </i>
    <i r="2">
      <x v="8"/>
    </i>
    <i r="3">
      <x v="77"/>
    </i>
    <i r="2">
      <x v="11"/>
    </i>
    <i r="3">
      <x v="27"/>
    </i>
    <i r="3">
      <x v="29"/>
    </i>
    <i r="3">
      <x v="35"/>
    </i>
    <i r="3">
      <x v="61"/>
    </i>
    <i r="2">
      <x v="12"/>
    </i>
    <i r="3">
      <x v="10"/>
    </i>
    <i r="3">
      <x v="40"/>
    </i>
    <i r="1">
      <x v="3"/>
    </i>
    <i r="2">
      <x v="5"/>
    </i>
    <i r="3">
      <x v="31"/>
    </i>
    <i r="2">
      <x v="6"/>
    </i>
    <i r="3">
      <x v="7"/>
    </i>
    <i r="2">
      <x v="9"/>
    </i>
    <i r="3">
      <x v="34"/>
    </i>
    <i r="2">
      <x v="11"/>
    </i>
    <i r="3">
      <x v="45"/>
    </i>
    <i r="3">
      <x v="57"/>
    </i>
    <i r="1">
      <x v="4"/>
    </i>
    <i r="2">
      <x v="6"/>
    </i>
    <i r="3">
      <x v="79"/>
    </i>
    <i>
      <x v="6"/>
    </i>
    <i r="1">
      <x v="4"/>
    </i>
    <i r="2">
      <x v="9"/>
    </i>
    <i r="3">
      <x v="6"/>
    </i>
    <i r="3">
      <x v="9"/>
    </i>
    <i r="3"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00A0AD-E925-429D-A29D-3455BF2106AC}" name="Tabela14" displayName="Tabela14" ref="A1:EA1488" totalsRowShown="0" headerRowDxfId="330" dataDxfId="328" headerRowBorderDxfId="329" tableBorderDxfId="327" totalsRowBorderDxfId="326">
  <autoFilter ref="A1:EA1488" xr:uid="{00000000-0009-0000-0000-000000000000}"/>
  <sortState xmlns:xlrd2="http://schemas.microsoft.com/office/spreadsheetml/2017/richdata2" ref="A2:EA1488">
    <sortCondition descending="1" ref="O1:O1488"/>
  </sortState>
  <tableColumns count="131">
    <tableColumn id="1" xr3:uid="{8AD09BF7-1515-4AD1-B49B-66EC7F4A05F9}" name="id" dataDxfId="325"/>
    <tableColumn id="2" xr3:uid="{613E0EE2-3EBB-4D08-8C0F-72DE0EB1E546}" name="empresa" dataDxfId="324"/>
    <tableColumn id="3" xr3:uid="{17DF52BF-B286-458F-B1A7-BF73A1824193}" name="especie" dataDxfId="323"/>
    <tableColumn id="4" xr3:uid="{33DD2ABB-3423-4BE7-8053-46A629CF95FE}" name="pavimento" dataDxfId="322"/>
    <tableColumn id="5" xr3:uid="{22C756D7-C047-4E06-A160-74A7CB88FC01}" name="unidade" dataDxfId="321"/>
    <tableColumn id="6" xr3:uid="{9AD60C94-3593-4A3B-8327-9BCA083A2891}" name="cliente" dataDxfId="320"/>
    <tableColumn id="7" xr3:uid="{A0CCE763-E419-4D29-B63B-682BDB4CDD0D}" name="situacao" dataDxfId="319"/>
    <tableColumn id="8" xr3:uid="{C9AFC04F-49D5-49C4-BD64-DA47D05AFDB8}" name="data.venda" dataDxfId="318"/>
    <tableColumn id="9" xr3:uid="{C74C4797-41C5-4C08-A634-92326107DB0B}" name="contrato" dataDxfId="317"/>
    <tableColumn id="10" xr3:uid="{A70E9FC6-15F2-464A-B9BF-CF6655D182BB}" name="contrato.cef" dataDxfId="316"/>
    <tableColumn id="11" xr3:uid="{5C2EE4D9-0402-44DA-8579-F0E5DE663F25}" name="parcela.cef_x000a_(total)" dataDxfId="315"/>
    <tableColumn id="12" xr3:uid="{A355DB56-526F-481C-B731-FFAF0B7D4295}" name="parcela.cef_x000a_(realizado)" dataDxfId="314"/>
    <tableColumn id="15" xr3:uid="{F29A6DED-0A56-4889-A89B-20C823041CBB}" name="parcela.cef_x000a_(a assinar)" dataDxfId="313"/>
    <tableColumn id="131" xr3:uid="{8D72F2D1-2384-411B-B04B-3E998810EDD2}" name="parcela.cef_x000a_(a realizar de já assinados)" dataDxfId="312">
      <calculatedColumnFormula>Tabela14[[#This Row],[parcela.cef
(total)]]-Tabela14[[#This Row],[parcela.cef
(realizado)]]</calculatedColumnFormula>
    </tableColumn>
    <tableColumn id="13" xr3:uid="{973FD891-D4B8-4784-9167-BC84C10E8A6E}" name="checar" dataDxfId="311"/>
    <tableColumn id="14" xr3:uid="{20DC12AA-E690-42F4-B679-F96FBE4AD8A6}" name="parcela.ceff" dataDxfId="310"/>
    <tableColumn id="16" xr3:uid="{3C7E675E-26E3-445B-9229-CAEF1EC4D6DA}" name="valor.venda" dataDxfId="309"/>
    <tableColumn id="17" xr3:uid="{8D5C4148-1F35-452C-A599-88130CF37D30}" name="taxa.extra_x000a_(realizado)" dataDxfId="308"/>
    <tableColumn id="18" xr3:uid="{7D050473-AA67-46AA-A7BA-4248A1993893}" name="pro.soluto_x000a_(jan/22-dez/30)" dataDxfId="307"/>
    <tableColumn id="130" xr3:uid="{EC493F39-D7CD-4896-B1F7-6B3A0662CDAC}" name="pro.soluto_x000a_(a realizar set/25-dez/30)" dataDxfId="306">
      <calculatedColumnFormula>SUM(Tabela14[[#This Row],[set/25]:[dez/30]])</calculatedColumnFormula>
    </tableColumn>
    <tableColumn id="19" xr3:uid="{23EAF8E0-8BA5-4ADF-9E6C-5AF46661AE04}" name="jan/22" dataDxfId="305"/>
    <tableColumn id="20" xr3:uid="{5D9E189B-ED83-4744-B50D-6B87F864AA51}" name="fev/22" dataDxfId="304"/>
    <tableColumn id="21" xr3:uid="{3BE5721F-4CA8-4408-BE6B-0A9CBA95425F}" name="mar/22" dataDxfId="303"/>
    <tableColumn id="22" xr3:uid="{96307902-26E1-4F3C-8189-4732154DAC81}" name="abr/22" dataDxfId="302"/>
    <tableColumn id="23" xr3:uid="{4257D50E-3E85-4CD2-9547-35745EC222AD}" name="mai/22" dataDxfId="301"/>
    <tableColumn id="24" xr3:uid="{1C435834-6653-419D-B893-94C568DBF369}" name="jun/22" dataDxfId="300"/>
    <tableColumn id="25" xr3:uid="{63106E80-973B-46E5-9F0B-E3DBB5163884}" name="jul/22" dataDxfId="299"/>
    <tableColumn id="26" xr3:uid="{86A66E61-D646-441B-B626-5BB59C87E3E9}" name="ago/22" dataDxfId="298"/>
    <tableColumn id="27" xr3:uid="{B8FB869F-B72B-4041-A418-04AD98F45BEB}" name="set/22" dataDxfId="297"/>
    <tableColumn id="28" xr3:uid="{824B23FA-B81D-4974-9DE0-C66E6FE07EA1}" name="out/22" dataDxfId="296"/>
    <tableColumn id="29" xr3:uid="{1F678DE4-12FB-47E2-B17C-D02471707ACF}" name="nov/22" dataDxfId="295"/>
    <tableColumn id="30" xr3:uid="{EA727696-0A5E-477E-8514-7AF27F1028FA}" name="dez/22" dataDxfId="294"/>
    <tableColumn id="31" xr3:uid="{827D0609-5CBD-45F6-A5A9-0AADA1DD0B2F}" name="jan/23" dataDxfId="293"/>
    <tableColumn id="32" xr3:uid="{A835AD85-A076-4EA8-9DE0-D1D9B7EF9DC3}" name="fev/23" dataDxfId="292"/>
    <tableColumn id="33" xr3:uid="{BB444058-FFCF-4C51-86B0-0BE00EC8C704}" name="mar/23" dataDxfId="291"/>
    <tableColumn id="34" xr3:uid="{003FF907-59C1-44A9-AD10-EDA69FEC4EE4}" name="abr/23" dataDxfId="290"/>
    <tableColumn id="35" xr3:uid="{1BD4A862-97EC-4C1F-ACEE-797CE79849EE}" name="mai/23" dataDxfId="289"/>
    <tableColumn id="36" xr3:uid="{ED4C9EE2-7CCC-487F-8F73-E3ED51525C3F}" name="jun/23" dataDxfId="288"/>
    <tableColumn id="37" xr3:uid="{D0C681C4-FB0C-440B-B74C-6F5E862F58F7}" name="jul/23" dataDxfId="287"/>
    <tableColumn id="38" xr3:uid="{9194D38D-FCB0-4B10-A17A-4AF2DD6F056D}" name="ago/23" dataDxfId="286"/>
    <tableColumn id="39" xr3:uid="{1A0FF555-9977-42FD-BE0A-9C66ABC47AB2}" name="set/23" dataDxfId="285"/>
    <tableColumn id="40" xr3:uid="{79089C82-6D8B-4C2A-9CB1-2DF13B1AF1FD}" name="out/23" dataDxfId="284"/>
    <tableColumn id="41" xr3:uid="{29C0150A-D37B-45C8-AE96-6027F4B575EF}" name="nov/23" dataDxfId="283"/>
    <tableColumn id="42" xr3:uid="{1E489F70-5FC2-4F92-8711-D34A0D853B53}" name="dez/23" dataDxfId="282"/>
    <tableColumn id="43" xr3:uid="{A7FCE95E-40BE-4CD5-AC03-76E681FBC417}" name="jan/24" dataDxfId="281"/>
    <tableColumn id="44" xr3:uid="{53E1AEFA-311E-41D5-A1D6-D032A913FF9D}" name="fev/24" dataDxfId="280"/>
    <tableColumn id="45" xr3:uid="{AB827252-714B-4838-A592-C466C1619BA1}" name="mar/24" dataDxfId="279"/>
    <tableColumn id="46" xr3:uid="{5E6C77D3-834E-4DAF-B86E-EFA91846AD74}" name="abr/24" dataDxfId="278"/>
    <tableColumn id="47" xr3:uid="{B8EDDDE8-7B56-459A-A041-08DE2009715B}" name="mai/24" dataDxfId="277"/>
    <tableColumn id="48" xr3:uid="{26618ED9-8033-4005-85F1-107AC6D667B3}" name="jun/24" dataDxfId="276"/>
    <tableColumn id="49" xr3:uid="{81ECADF3-FFAE-4612-A79C-9E26E2FF522E}" name="jul/24" dataDxfId="275"/>
    <tableColumn id="50" xr3:uid="{896EE1DE-EA87-427E-AA36-F196CEEB3C42}" name="ago/24" dataDxfId="274"/>
    <tableColumn id="51" xr3:uid="{72625771-566F-4EBA-ADC4-AAE07330BCF8}" name="set/24" dataDxfId="273"/>
    <tableColumn id="52" xr3:uid="{881CD6CD-3219-4224-A804-ECE666EC66A8}" name="out/24" dataDxfId="272"/>
    <tableColumn id="53" xr3:uid="{AE7AB10D-5117-4CDB-9E60-B0A7D512D1F9}" name="nov/24" dataDxfId="271"/>
    <tableColumn id="54" xr3:uid="{BC2AD925-077B-4A46-BB3E-C91EC624192F}" name="dez/24" dataDxfId="270"/>
    <tableColumn id="55" xr3:uid="{22F89C52-34B2-493A-9F9B-6EBE2A3E57E3}" name="jan/25" dataDxfId="269"/>
    <tableColumn id="56" xr3:uid="{CEDC660E-4AE7-49CB-A7F7-9DF5DB963DCC}" name="fev/25" dataDxfId="268"/>
    <tableColumn id="57" xr3:uid="{0BFD0208-6ADE-432F-B029-A9B7D2806CD1}" name="mar/25" dataDxfId="267"/>
    <tableColumn id="58" xr3:uid="{D0EDC3CF-6463-47ED-B9B8-863BD17CAAF8}" name="abr/25" dataDxfId="266"/>
    <tableColumn id="59" xr3:uid="{19342F47-0120-43B2-8718-8C5C176043D5}" name="mai/25" dataDxfId="265"/>
    <tableColumn id="60" xr3:uid="{2255F87C-4EBB-41C9-AABD-B89BA06F161F}" name="jun/25" dataDxfId="264"/>
    <tableColumn id="61" xr3:uid="{9DA375C8-1A16-4735-9E8C-AA88291550B0}" name="jul/25" dataDxfId="263"/>
    <tableColumn id="62" xr3:uid="{3C893B6F-C2E2-4034-90CA-3768237BCDF8}" name="ago/25" dataDxfId="262"/>
    <tableColumn id="63" xr3:uid="{91E87F4F-E9DF-4D9C-9621-29B286EAE7C6}" name="set/25" dataDxfId="261"/>
    <tableColumn id="64" xr3:uid="{FA52ED97-5362-4A96-B958-8ED902102292}" name="out/25" dataDxfId="260"/>
    <tableColumn id="65" xr3:uid="{78E8F342-61B3-4FDE-AB86-E2512593EA30}" name="nov/25" dataDxfId="259"/>
    <tableColumn id="66" xr3:uid="{ED4D8DF6-279F-45F2-8006-F4EBA62B9E5C}" name="dez/25" dataDxfId="258"/>
    <tableColumn id="67" xr3:uid="{F705DDF3-62B0-4914-AFF9-9FD3E8566857}" name="jan/26" dataDxfId="257"/>
    <tableColumn id="68" xr3:uid="{BF69F5AE-E6D0-4C5C-A65C-242BA32C5A6A}" name="fev/26" dataDxfId="256"/>
    <tableColumn id="69" xr3:uid="{4A9454C8-2C91-4A4A-882F-C053C169E598}" name="mar/26" dataDxfId="255"/>
    <tableColumn id="70" xr3:uid="{204BD8D9-78C6-471F-BE81-10F81BA979A3}" name="abr/26" dataDxfId="254"/>
    <tableColumn id="71" xr3:uid="{642026F7-CA5E-46CD-9FE5-55547FE87D1A}" name="mai/26" dataDxfId="253"/>
    <tableColumn id="72" xr3:uid="{A7DD9BCE-ABCE-4E41-9DED-1DDFD19C2BA0}" name="jun/26" dataDxfId="252"/>
    <tableColumn id="73" xr3:uid="{2BAB38E5-FE6E-4EF8-BA97-DBEFE86D35F7}" name="jul/26" dataDxfId="251"/>
    <tableColumn id="74" xr3:uid="{489B36EE-BABA-4F2B-A5AD-91A19051A359}" name="ago/26" dataDxfId="250"/>
    <tableColumn id="75" xr3:uid="{5FD6BD95-CF7F-4396-ABE4-3B98AAD6410F}" name="set/26" dataDxfId="249"/>
    <tableColumn id="76" xr3:uid="{1FF1386C-700F-4945-836D-A27C1FB08C24}" name="out/26" dataDxfId="248"/>
    <tableColumn id="77" xr3:uid="{31B9D8B9-87CF-4A05-B9C3-B92A52190A92}" name="nov/26" dataDxfId="247"/>
    <tableColumn id="78" xr3:uid="{7A429BEC-17EE-40EB-AD6E-7A73E705044F}" name="dez/26" dataDxfId="246"/>
    <tableColumn id="79" xr3:uid="{C3D5EF33-F30F-4168-A017-DB69AEAD315F}" name="jan/27" dataDxfId="245"/>
    <tableColumn id="80" xr3:uid="{5411B489-B856-4D98-A7A4-BC4E5CB15284}" name="fev/27" dataDxfId="244"/>
    <tableColumn id="81" xr3:uid="{3B337CEB-579C-4C86-B184-DA85B927C63A}" name="mar/27" dataDxfId="243"/>
    <tableColumn id="82" xr3:uid="{97E7E7FF-0295-49D1-A029-E62B494B038C}" name="abr/27" dataDxfId="242"/>
    <tableColumn id="83" xr3:uid="{25EC90BE-251E-469D-A8D7-7114D83606F0}" name="mai/27" dataDxfId="241"/>
    <tableColumn id="84" xr3:uid="{1D3FC4C2-CCE0-452C-8093-78271841E57B}" name="jun/27" dataDxfId="240"/>
    <tableColumn id="85" xr3:uid="{2A3C07B9-A0B6-43BD-935D-6ED9E3DC586E}" name="jul/27" dataDxfId="239"/>
    <tableColumn id="86" xr3:uid="{D22CE177-217C-495F-944F-6B694A448C4A}" name="ago/27" dataDxfId="238"/>
    <tableColumn id="87" xr3:uid="{83923DD7-2C94-4F2A-A77B-610CFE6B3F10}" name="set/27" dataDxfId="237"/>
    <tableColumn id="88" xr3:uid="{412E3CDD-F267-490C-9AE3-FA37C6AB287C}" name="out/27" dataDxfId="236"/>
    <tableColumn id="89" xr3:uid="{4E882761-B040-479E-9A87-21A9F3B37F5F}" name="nov/27" dataDxfId="235"/>
    <tableColumn id="90" xr3:uid="{B46D2AEC-7DE3-4B17-B126-83F5EFC34A1E}" name="dez/27" dataDxfId="234"/>
    <tableColumn id="91" xr3:uid="{B60F87F2-ACE9-442F-88B7-FCB2498E5DC8}" name="jan/28" dataDxfId="233"/>
    <tableColumn id="92" xr3:uid="{DD7E10B6-28B2-4A91-9D93-B21EB611C512}" name="fev/28" dataDxfId="232"/>
    <tableColumn id="93" xr3:uid="{02E01970-A1DE-45B2-9DC9-CB359BCE9759}" name="mar/28" dataDxfId="231"/>
    <tableColumn id="94" xr3:uid="{DC04C0E1-5EC4-4CFC-A7EC-BD2FF692CE2C}" name="abr/28" dataDxfId="230"/>
    <tableColumn id="95" xr3:uid="{BB2CEF11-03DA-4AE1-9B46-B73196BBDBB6}" name="mai/28" dataDxfId="229"/>
    <tableColumn id="96" xr3:uid="{94D7C00F-6C6A-40B6-8E67-A45664623C37}" name="jun/28" dataDxfId="228"/>
    <tableColumn id="97" xr3:uid="{154E06E0-DF14-4454-A499-09B6506D106C}" name="jul/28" dataDxfId="227"/>
    <tableColumn id="98" xr3:uid="{A55B478D-7D76-4791-8DCB-996AC9A0C5B1}" name="ago/28" dataDxfId="226"/>
    <tableColumn id="99" xr3:uid="{D0CE657B-DD9B-4B61-88BC-FA44A222F8C1}" name="set/28" dataDxfId="225"/>
    <tableColumn id="100" xr3:uid="{F868FD37-EC33-44C0-A9B3-A51BF64988B5}" name="out/28" dataDxfId="224"/>
    <tableColumn id="101" xr3:uid="{F2E34779-B472-4AB3-B8F0-7BFC9D495A17}" name="nov/28" dataDxfId="223"/>
    <tableColumn id="102" xr3:uid="{1AEDAE66-481C-457D-ACD4-DC732D707882}" name="dez/28" dataDxfId="222"/>
    <tableColumn id="103" xr3:uid="{161D38FD-63E2-4B40-B2A2-A6785A5C3F53}" name="jan/29" dataDxfId="221"/>
    <tableColumn id="104" xr3:uid="{BF4BCDB6-207D-49F0-BD80-F0F56A081F01}" name="fev/29" dataDxfId="220"/>
    <tableColumn id="105" xr3:uid="{7F5033EE-5340-43D7-B886-209C4CC8AD7E}" name="mar/29" dataDxfId="219"/>
    <tableColumn id="106" xr3:uid="{C783B8E8-6451-4B71-8E46-6804A41D5812}" name="abr/29" dataDxfId="218"/>
    <tableColumn id="107" xr3:uid="{DA413B3D-0A94-4877-BC9E-EB3BD2D9C066}" name="mai/29" dataDxfId="217"/>
    <tableColumn id="108" xr3:uid="{3D7509CB-9F4D-45FB-815A-7E24340856E6}" name="jun/29" dataDxfId="216"/>
    <tableColumn id="109" xr3:uid="{CC369904-93DB-465B-A0C1-4C1D3D81D6DF}" name="jul/29" dataDxfId="215"/>
    <tableColumn id="110" xr3:uid="{49E92F25-0DDF-4D00-BEE9-F29ADFEF7B93}" name="ago/29" dataDxfId="214"/>
    <tableColumn id="111" xr3:uid="{5F813F29-DB5F-41D0-8325-559D9CCB0AF6}" name="set/29" dataDxfId="213"/>
    <tableColumn id="112" xr3:uid="{C3373170-440C-4642-9F41-3429D30BE130}" name="out/29" dataDxfId="212"/>
    <tableColumn id="113" xr3:uid="{0F86F649-A82D-4FCA-BBE2-3466D442CB70}" name="nov/29" dataDxfId="211"/>
    <tableColumn id="114" xr3:uid="{ADC42EA1-9726-4D06-932D-53FA3E6C50AD}" name="dez/29" dataDxfId="210"/>
    <tableColumn id="115" xr3:uid="{B058122F-99F1-4FEF-A347-87831883378D}" name="jan/30" dataDxfId="209"/>
    <tableColumn id="116" xr3:uid="{D2F7AA75-FA16-49BD-92D7-265D05EA19FA}" name="fev/30" dataDxfId="208"/>
    <tableColumn id="117" xr3:uid="{FE1A3A47-4DD5-4352-892A-AD050FC678A4}" name="mar/30" dataDxfId="207"/>
    <tableColumn id="118" xr3:uid="{25AAF136-478F-4732-B7E4-36892A9B194C}" name="abr/30" dataDxfId="206"/>
    <tableColumn id="119" xr3:uid="{00ADF1E0-FDE8-4261-A159-45D9884AA3AE}" name="mai/30" dataDxfId="205"/>
    <tableColumn id="120" xr3:uid="{EADA01DD-A3A7-4F22-97C5-8CA3A1B61208}" name="jun/30" dataDxfId="204"/>
    <tableColumn id="121" xr3:uid="{E2D4BFAB-4473-4844-ABA1-53FB46E65900}" name="jul/30" dataDxfId="203"/>
    <tableColumn id="122" xr3:uid="{B2288C30-559C-4C90-BAC2-65BAEFC20039}" name="ago/30" dataDxfId="202"/>
    <tableColumn id="123" xr3:uid="{06BAC745-1E8A-470D-A41B-19C0C1957C47}" name="set/30" dataDxfId="201"/>
    <tableColumn id="124" xr3:uid="{CF24EDF9-BE9B-4075-976A-1FA0D29BD528}" name="out/30" dataDxfId="200"/>
    <tableColumn id="125" xr3:uid="{4D02D5F5-34FA-4DFA-9B10-0D021309AF51}" name="nov/30" dataDxfId="199"/>
    <tableColumn id="126" xr3:uid="{DFD55E98-FF76-4A58-9AA0-3F17736F022B}" name="dez/30" dataDxfId="198"/>
    <tableColumn id="127" xr3:uid="{343AFDFB-B2E7-442C-88CD-BF79AD514568}" name="1t/2025" dataDxfId="197">
      <calculatedColumnFormula>SUM(Tabela14[[#This Row],[jan/25]:[mar/25]])</calculatedColumnFormula>
    </tableColumn>
    <tableColumn id="128" xr3:uid="{8983D6D9-B437-4903-A8F1-579DD6876BD5}" name="Abr-Ago" dataDxfId="196">
      <calculatedColumnFormula>SUM(Tabela14[[#This Row],[abr/25]:[ago/25]])</calculatedColumnFormula>
    </tableColumn>
    <tableColumn id="129" xr3:uid="{62901C38-12F8-4721-A973-88C096445A66}" name="Set-adiante" dataDxfId="195">
      <calculatedColumnFormula>SUM(Tabela14[[#This Row],[set/25]:[dez/30]])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7141E-900C-48C6-9605-465B2C98EC85}" name="Tabela1" displayName="Tabela1" ref="A1:DX1488" totalsRowShown="0" headerRowDxfId="194" dataDxfId="192" headerRowBorderDxfId="193" tableBorderDxfId="191" totalsRowBorderDxfId="190">
  <autoFilter ref="A1:DX1488" xr:uid="{00000000-0009-0000-0000-000000000000}">
    <filterColumn colId="0">
      <filters>
        <filter val="AMP"/>
      </filters>
    </filterColumn>
  </autoFilter>
  <tableColumns count="128">
    <tableColumn id="2" xr3:uid="{B934F2F5-1F9E-47B3-A5CC-DD780B584D11}" name="empresa" dataDxfId="189"/>
    <tableColumn id="3" xr3:uid="{C4DBBA13-2F51-44DB-8011-435793EA93C7}" name="especie" dataDxfId="188"/>
    <tableColumn id="4" xr3:uid="{8D6B078C-8B14-4B64-891A-DC16FA7D11DA}" name="pavimento" dataDxfId="187"/>
    <tableColumn id="5" xr3:uid="{4029B42C-0E4E-432C-A320-B907805ACE42}" name="unidade" dataDxfId="186"/>
    <tableColumn id="6" xr3:uid="{13C3C78B-37DF-40BD-9525-F7A3543BCDD0}" name="cliente" dataDxfId="185"/>
    <tableColumn id="7" xr3:uid="{5310ABEF-D44A-4AF1-ABBE-199E312D40FF}" name="situacao" dataDxfId="184"/>
    <tableColumn id="8" xr3:uid="{290EF001-8FEA-4606-9666-AFF3FB432EF3}" name="data.venda" dataDxfId="183"/>
    <tableColumn id="9" xr3:uid="{4881206B-FBF4-4225-BA05-B5BDF9597AAB}" name="contrato" dataDxfId="182"/>
    <tableColumn id="10" xr3:uid="{3BFFA596-357C-4EFF-9EC2-C78DFD7CBF6B}" name="contrato.cef" dataDxfId="181"/>
    <tableColumn id="11" xr3:uid="{AEB2DB63-E7DF-494B-9844-A5AB9CAD55C5}" name="parcela.cef_x000a_(total)" dataDxfId="180"/>
    <tableColumn id="12" xr3:uid="{1C4688F3-6FBB-4733-AFBF-6C23D91106C2}" name="parcela.cef_x000a_(realizado)" dataDxfId="179"/>
    <tableColumn id="131" xr3:uid="{ACA62799-3970-4C44-9B03-341DE3C647F1}" name="parcela.cef_x000a_(a realizar de já assinados)" dataDxfId="178">
      <calculatedColumnFormula>Tabela1[[#This Row],[parcela.cef
(total)]]-Tabela1[[#This Row],[parcela.cef
(realizado)]]</calculatedColumnFormula>
    </tableColumn>
    <tableColumn id="15" xr3:uid="{2A4BDDDE-A582-4D4C-89E0-0309C6330FDC}" name="parcela.cef_x000a_(total a assinar)" dataDxfId="177"/>
    <tableColumn id="16" xr3:uid="{2233EC78-0121-4EAF-AE96-7D05EDAA0037}" name="valor.venda" dataDxfId="176"/>
    <tableColumn id="17" xr3:uid="{26661CEF-DADC-4233-8B57-B5355C671F12}" name="taxa.extra_x000a_(realizado)" dataDxfId="175"/>
    <tableColumn id="18" xr3:uid="{18695D7D-C508-4611-8DCC-66D55F46AB91}" name="pro.soluto_x000a_(jan/22-dez/30)" dataDxfId="174"/>
    <tableColumn id="130" xr3:uid="{0A290403-5B16-47C8-8486-2935FF7F13E6}" name="pro.soluto_x000a_(a realizar set/25-dez/30)" dataDxfId="173">
      <calculatedColumnFormula>SUM(Tabela1[[#This Row],[set/25]:[dez/30]])</calculatedColumnFormula>
    </tableColumn>
    <tableColumn id="19" xr3:uid="{6C6E538C-5291-4681-A505-9CD18F6770CA}" name="jan/22" dataDxfId="172"/>
    <tableColumn id="20" xr3:uid="{E1A9795B-FEFA-418A-B932-A1A3CB1BFFEF}" name="fev/22" dataDxfId="171"/>
    <tableColumn id="21" xr3:uid="{9C69B268-6EC8-4388-9C8F-FDF8951F96F0}" name="mar/22" dataDxfId="170"/>
    <tableColumn id="22" xr3:uid="{061C9B47-FEBF-447C-B883-685B8655A5C2}" name="abr/22" dataDxfId="169"/>
    <tableColumn id="23" xr3:uid="{B8997338-4D00-482A-85EE-094B264F9C0B}" name="mai/22" dataDxfId="168"/>
    <tableColumn id="24" xr3:uid="{A15BCC43-AFCA-48E2-A928-6C79B578B4DE}" name="jun/22" dataDxfId="167"/>
    <tableColumn id="25" xr3:uid="{1EABE16D-94E6-43C0-990F-E01C336FA3E0}" name="jul/22" dataDxfId="166"/>
    <tableColumn id="26" xr3:uid="{995AB147-696F-4A00-82D2-89361376395E}" name="ago/22" dataDxfId="165"/>
    <tableColumn id="27" xr3:uid="{41919168-B338-4616-B36D-881DC45D1AB7}" name="set/22" dataDxfId="164"/>
    <tableColumn id="28" xr3:uid="{0CB4C29E-70E2-4145-8AC1-B70A71562AD8}" name="out/22" dataDxfId="163"/>
    <tableColumn id="29" xr3:uid="{613BB282-AA12-4BBC-B89E-539E50ECCBC0}" name="nov/22" dataDxfId="162"/>
    <tableColumn id="30" xr3:uid="{47E306A8-D6F5-4758-A829-FA47B852190B}" name="dez/22" dataDxfId="161"/>
    <tableColumn id="31" xr3:uid="{61AD8825-BE24-4744-9C30-3D9494A41209}" name="jan/23" dataDxfId="160"/>
    <tableColumn id="32" xr3:uid="{4E1A642A-0E5B-4EFB-BF19-C10DFD22583B}" name="fev/23" dataDxfId="159"/>
    <tableColumn id="33" xr3:uid="{BF774E83-3267-4243-B7CA-D0FA81ED7586}" name="mar/23" dataDxfId="158"/>
    <tableColumn id="34" xr3:uid="{442C8B7A-BDD4-4D85-9CE2-FAE840539CC0}" name="abr/23" dataDxfId="157"/>
    <tableColumn id="35" xr3:uid="{579E6B72-3D2E-45D2-91F2-E4479163079A}" name="mai/23" dataDxfId="156"/>
    <tableColumn id="36" xr3:uid="{74851275-C4EA-4FA7-A86F-D438D2A90EC4}" name="jun/23" dataDxfId="155"/>
    <tableColumn id="37" xr3:uid="{A65DF278-6B07-43FE-95C6-E9151090FF96}" name="jul/23" dataDxfId="154"/>
    <tableColumn id="38" xr3:uid="{B5026F29-9528-4794-8D90-E6EDE083B50B}" name="ago/23" dataDxfId="153"/>
    <tableColumn id="39" xr3:uid="{E213A143-6D87-4D22-8A2A-6777C36F8298}" name="set/23" dataDxfId="152"/>
    <tableColumn id="40" xr3:uid="{59417AA4-036B-4D02-A996-402A2ABD3EFD}" name="out/23" dataDxfId="151"/>
    <tableColumn id="41" xr3:uid="{8ED075EB-7CC2-493F-BA55-3805D988D0A1}" name="nov/23" dataDxfId="150"/>
    <tableColumn id="42" xr3:uid="{6CA4B412-005B-44E5-B10F-C312BFA57648}" name="dez/23" dataDxfId="149"/>
    <tableColumn id="43" xr3:uid="{884AD0B9-54AD-45D2-9365-827B933F0D13}" name="jan/24" dataDxfId="148"/>
    <tableColumn id="44" xr3:uid="{F635D148-C69C-4DEA-9CAE-B4500D52AF27}" name="fev/24" dataDxfId="147"/>
    <tableColumn id="45" xr3:uid="{F078AC32-E2BD-4CE8-BB67-1DF3FCB37C6C}" name="mar/24" dataDxfId="146"/>
    <tableColumn id="46" xr3:uid="{9111E667-E518-4B00-996A-35148D51BDCF}" name="abr/24" dataDxfId="145"/>
    <tableColumn id="47" xr3:uid="{D295715F-D42D-42F6-BB23-5FE7CA9055A9}" name="mai/24" dataDxfId="144"/>
    <tableColumn id="48" xr3:uid="{A579401D-FAD6-444B-98BD-F5BFBD670C63}" name="jun/24" dataDxfId="143"/>
    <tableColumn id="49" xr3:uid="{F9F26D3D-1B5E-48B4-AAE7-F1411A2D63B8}" name="jul/24" dataDxfId="142"/>
    <tableColumn id="50" xr3:uid="{D1637125-5A09-4DFE-B76F-CD1BF3FD4D35}" name="ago/24" dataDxfId="141"/>
    <tableColumn id="51" xr3:uid="{2247FD20-8CBA-49B8-8635-7AE2585EFAAF}" name="set/24" dataDxfId="140"/>
    <tableColumn id="52" xr3:uid="{259F116F-3EAB-40CF-BB66-8DB323CBE8D1}" name="out/24" dataDxfId="139"/>
    <tableColumn id="53" xr3:uid="{A1C61C1D-F861-4B4C-82B4-0F4CBA3CCBD7}" name="nov/24" dataDxfId="138"/>
    <tableColumn id="54" xr3:uid="{34A6CD05-69F3-41EB-9256-D5A17BB29F0E}" name="dez/24" dataDxfId="137"/>
    <tableColumn id="55" xr3:uid="{F6264042-8BD9-4FC6-B669-1F2B5CB7CDA0}" name="jan/25" dataDxfId="136"/>
    <tableColumn id="56" xr3:uid="{B5358F39-320C-46B1-A0F6-924898FBCD66}" name="fev/25" dataDxfId="135"/>
    <tableColumn id="57" xr3:uid="{308A24E8-6640-4A9E-A87D-90DC791662D9}" name="mar/25" dataDxfId="134"/>
    <tableColumn id="58" xr3:uid="{098147D4-8CAC-4A16-87DE-0ADB7D42BC4C}" name="abr/25" dataDxfId="133"/>
    <tableColumn id="59" xr3:uid="{F5C3F470-34BB-4B62-AE02-1C47797EC78B}" name="mai/25" dataDxfId="132"/>
    <tableColumn id="60" xr3:uid="{92C2E397-55C4-4124-BFE9-BA01CD60D1B9}" name="jun/25" dataDxfId="131"/>
    <tableColumn id="61" xr3:uid="{73D4B4B1-C379-43A1-B067-8D2F91F83349}" name="jul/25" dataDxfId="130"/>
    <tableColumn id="62" xr3:uid="{F66AE0D4-639F-4531-B968-474CA82F046C}" name="ago/25" dataDxfId="129"/>
    <tableColumn id="63" xr3:uid="{1A9803A6-E8F1-44BC-B269-74A2D03CF9EC}" name="set/25" dataDxfId="128"/>
    <tableColumn id="64" xr3:uid="{D37929EE-7485-4FFC-848E-757ADD269C6F}" name="out/25" dataDxfId="127"/>
    <tableColumn id="65" xr3:uid="{5B723609-9B3C-4495-931F-9871E924436C}" name="nov/25" dataDxfId="126"/>
    <tableColumn id="66" xr3:uid="{145A1C25-37B1-4191-8459-75E5115F981E}" name="dez/25" dataDxfId="125"/>
    <tableColumn id="67" xr3:uid="{0EA15B93-C728-44C6-8BB0-722660551BC3}" name="jan/26" dataDxfId="124"/>
    <tableColumn id="68" xr3:uid="{0F0CD14F-10B3-4493-A07A-5592F65456BC}" name="fev/26" dataDxfId="123"/>
    <tableColumn id="69" xr3:uid="{CA8FEB33-37A1-434B-8F2B-1D475E8FDC14}" name="mar/26" dataDxfId="122"/>
    <tableColumn id="70" xr3:uid="{623F04DA-00B3-44A9-8A1D-F4E85ABF0B32}" name="abr/26" dataDxfId="121"/>
    <tableColumn id="71" xr3:uid="{999D46EC-8FC5-4763-B572-AF8ED6B51C83}" name="mai/26" dataDxfId="120"/>
    <tableColumn id="72" xr3:uid="{06DACC2A-0993-4764-95E9-758FE4AB0858}" name="jun/26" dataDxfId="119"/>
    <tableColumn id="73" xr3:uid="{D1D034B4-03B9-4293-89C5-A9422B48D633}" name="jul/26" dataDxfId="118"/>
    <tableColumn id="74" xr3:uid="{623CD731-7006-496D-BA96-DFB9D941150A}" name="ago/26" dataDxfId="117"/>
    <tableColumn id="75" xr3:uid="{79B9AAE8-E961-480A-9AA9-0B7F2692E378}" name="set/26" dataDxfId="116"/>
    <tableColumn id="76" xr3:uid="{03954184-3E22-4336-9C61-3462A1E2127A}" name="out/26" dataDxfId="115"/>
    <tableColumn id="77" xr3:uid="{C29918B8-2BDA-4232-A287-EF625D3F3704}" name="nov/26" dataDxfId="114"/>
    <tableColumn id="78" xr3:uid="{56E24AD1-EE8B-4B6A-81DB-DCD0D6FC68B2}" name="dez/26" dataDxfId="113"/>
    <tableColumn id="79" xr3:uid="{0C4B7D76-9E64-4B65-80C4-F9175C4F1E7B}" name="jan/27" dataDxfId="112"/>
    <tableColumn id="80" xr3:uid="{230B7B38-4923-44F4-9397-BE15DCF37A5D}" name="fev/27" dataDxfId="111"/>
    <tableColumn id="81" xr3:uid="{8734442E-42CA-46AD-92B7-BE86D6E18E88}" name="mar/27" dataDxfId="110"/>
    <tableColumn id="82" xr3:uid="{F8C166CD-2437-4B18-871E-3F8CA2818BA8}" name="abr/27" dataDxfId="109"/>
    <tableColumn id="83" xr3:uid="{35C5FAD9-2238-4473-B683-382649E40BB5}" name="mai/27" dataDxfId="108"/>
    <tableColumn id="84" xr3:uid="{59220BB2-61C8-4544-A380-CA2F8F49C8DF}" name="jun/27" dataDxfId="107"/>
    <tableColumn id="85" xr3:uid="{397D96C0-0B9C-4482-81DA-394E08D4554A}" name="jul/27" dataDxfId="106"/>
    <tableColumn id="86" xr3:uid="{8B52BD23-0894-4EE6-A096-F52DFFE3B10C}" name="ago/27" dataDxfId="105"/>
    <tableColumn id="87" xr3:uid="{FCB314BC-27A1-4C7C-924D-18AFB69A4BC7}" name="set/27" dataDxfId="104"/>
    <tableColumn id="88" xr3:uid="{0EF54015-905E-40F9-A418-1AF72238E9D1}" name="out/27" dataDxfId="103"/>
    <tableColumn id="89" xr3:uid="{7644A4C7-4515-4888-B3D5-345961699ABF}" name="nov/27" dataDxfId="102"/>
    <tableColumn id="90" xr3:uid="{7ECF78DB-FE6F-4EB5-BDEF-05C09EA6C092}" name="dez/27" dataDxfId="101"/>
    <tableColumn id="91" xr3:uid="{E06970A5-967A-4090-BEA7-6A8F1E00248D}" name="jan/28" dataDxfId="100"/>
    <tableColumn id="92" xr3:uid="{5A6B608A-E330-4606-B5A8-CDA103B114A0}" name="fev/28" dataDxfId="99"/>
    <tableColumn id="93" xr3:uid="{4539C135-3811-4B9B-B6FC-92EC964E7612}" name="mar/28" dataDxfId="98"/>
    <tableColumn id="94" xr3:uid="{27A7CE43-3787-409B-B9C5-9857B1CA4956}" name="abr/28" dataDxfId="97"/>
    <tableColumn id="95" xr3:uid="{9319C623-BDCD-4F79-8FF5-B40B98906E00}" name="mai/28" dataDxfId="96"/>
    <tableColumn id="96" xr3:uid="{0D4721CC-4B14-47DB-A2D2-BD35B48B85B3}" name="jun/28" dataDxfId="95"/>
    <tableColumn id="97" xr3:uid="{567F72BB-7BA4-420B-A1F8-42DE50263B76}" name="jul/28" dataDxfId="94"/>
    <tableColumn id="98" xr3:uid="{48E30BEB-74C3-4F52-97DC-2436DB751A14}" name="ago/28" dataDxfId="93"/>
    <tableColumn id="99" xr3:uid="{15FB9D0A-2FB0-4C72-8914-AB3F8DDFD034}" name="set/28" dataDxfId="92"/>
    <tableColumn id="100" xr3:uid="{A2DB654A-075F-4A10-8B6F-A71FF01CA5B4}" name="out/28" dataDxfId="91"/>
    <tableColumn id="101" xr3:uid="{BD848156-9EE9-4179-82A9-737A07A873EA}" name="nov/28" dataDxfId="90"/>
    <tableColumn id="102" xr3:uid="{E956A38E-6B13-4B00-B5D4-DC9C9BE84598}" name="dez/28" dataDxfId="89"/>
    <tableColumn id="103" xr3:uid="{7ECE5DAA-89A6-45FC-B51E-5E0C2573929A}" name="jan/29" dataDxfId="88"/>
    <tableColumn id="104" xr3:uid="{6B337C95-50DC-4E43-86F0-A98F9F46AA05}" name="fev/29" dataDxfId="87"/>
    <tableColumn id="105" xr3:uid="{4CE28CD8-20F6-448E-A167-B2E6C955D9A6}" name="mar/29" dataDxfId="86"/>
    <tableColumn id="106" xr3:uid="{CD7ADE1C-DD8E-432C-B847-899681C4A840}" name="abr/29" dataDxfId="85"/>
    <tableColumn id="107" xr3:uid="{73D4159C-BB78-44AA-BA01-B18B0CBE988A}" name="mai/29" dataDxfId="84"/>
    <tableColumn id="108" xr3:uid="{4E9FF0E1-A043-4808-93F8-5872549784E9}" name="jun/29" dataDxfId="83"/>
    <tableColumn id="109" xr3:uid="{5A1E9B66-5C2D-4DD1-910C-26AB72B3F41A}" name="jul/29" dataDxfId="82"/>
    <tableColumn id="110" xr3:uid="{85942984-5684-4644-A216-BD1A34817912}" name="ago/29" dataDxfId="81"/>
    <tableColumn id="111" xr3:uid="{5F84DD68-8583-4A3B-B3FB-54DFE12E791E}" name="set/29" dataDxfId="80"/>
    <tableColumn id="112" xr3:uid="{436CD065-3680-4953-9CDE-AB1ABA9A4687}" name="out/29" dataDxfId="79"/>
    <tableColumn id="113" xr3:uid="{D7A65348-09E0-4D2B-B986-6D06EB3FAE58}" name="nov/29" dataDxfId="78"/>
    <tableColumn id="114" xr3:uid="{FB33261E-E9E0-4FA4-8DE4-C4674A8443CC}" name="dez/29" dataDxfId="77"/>
    <tableColumn id="115" xr3:uid="{05F5CCAB-6F00-4639-A143-EA0ACDD8BA9E}" name="jan/30" dataDxfId="76"/>
    <tableColumn id="116" xr3:uid="{16331124-B3F4-49EE-85F9-6FAA7D5F2B6F}" name="fev/30" dataDxfId="75"/>
    <tableColumn id="117" xr3:uid="{0B930A71-24A9-4CF2-9F4D-2D691CD88DAB}" name="mar/30" dataDxfId="74"/>
    <tableColumn id="118" xr3:uid="{20B8B922-4442-4B60-BDC7-230254415E5F}" name="abr/30" dataDxfId="73"/>
    <tableColumn id="119" xr3:uid="{95E6455A-2A86-4F50-BD8C-2E17CF986459}" name="mai/30" dataDxfId="72"/>
    <tableColumn id="120" xr3:uid="{B740A74B-A138-4713-B900-FEA4E54E2915}" name="jun/30" dataDxfId="71"/>
    <tableColumn id="121" xr3:uid="{DC774430-B6ED-4117-8E34-A02CBB9F5AAA}" name="jul/30" dataDxfId="70"/>
    <tableColumn id="122" xr3:uid="{63172184-64BD-4BC4-83EF-77600095D65D}" name="ago/30" dataDxfId="69"/>
    <tableColumn id="123" xr3:uid="{E610ACCC-78E4-43D5-8D3C-E7AF49C55E9A}" name="set/30" dataDxfId="68"/>
    <tableColumn id="124" xr3:uid="{D10B3943-7683-4E09-B4DA-85BFA3CBCD2E}" name="out/30" dataDxfId="67"/>
    <tableColumn id="125" xr3:uid="{7571B136-4BBA-4790-8DB6-13226E112AF0}" name="nov/30" dataDxfId="66"/>
    <tableColumn id="126" xr3:uid="{DDB19D75-4311-42A8-9718-11090DA38732}" name="dez/30" dataDxfId="65"/>
    <tableColumn id="127" xr3:uid="{407132F5-EECE-43E4-828D-1C7A614D71C8}" name="1t/2025" dataDxfId="64">
      <calculatedColumnFormula>SUM(Tabela1[[#This Row],[jan/25]:[mar/25]])</calculatedColumnFormula>
    </tableColumn>
    <tableColumn id="128" xr3:uid="{BB1A5D13-2181-497B-8574-13CC923170CB}" name="Abr-Ago" dataDxfId="63">
      <calculatedColumnFormula>SUM(Tabela1[[#This Row],[abr/25]:[ago/25]])</calculatedColumnFormula>
    </tableColumn>
    <tableColumn id="129" xr3:uid="{9E4B94E9-B4CD-4A84-A5CC-E393CFFBC9F6}" name="Set-adiante" dataDxfId="62">
      <calculatedColumnFormula>SUM(Tabela1[[#This Row],[set/25]:[dez/30]])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43EE29-D2CA-485F-90A2-09F63C501D00}" name="Tabela3" displayName="Tabela3" ref="E1:O82" totalsRowShown="0" headerRowDxfId="61">
  <autoFilter ref="E1:O82" xr:uid="{F455B8FA-CD8E-4BA5-BAE6-54452C39D0D2}"/>
  <tableColumns count="11">
    <tableColumn id="1" xr3:uid="{AB648E85-6067-49A5-BF91-6557C2C976D5}" name="Cliente"/>
    <tableColumn id="2" xr3:uid="{EAA3D3B8-3540-445E-8D88-F2732C7CC076}" name="Empreendimento">
      <calculatedColumnFormula>VLOOKUP(E2,[1]!Tabela1[[Participante]:[Empreendimento]],14,)</calculatedColumnFormula>
    </tableColumn>
    <tableColumn id="11" xr3:uid="{8E27E2D4-67AE-4DA8-BA3A-6D970337F5AC}" name="01/01/2025" dataDxfId="60">
      <calculatedColumnFormula>SUMIFS([1]!Pgto[Total],[1]!Pgto[Cliente],$E2,[1]!Pgto[Data ref],G$1)</calculatedColumnFormula>
    </tableColumn>
    <tableColumn id="10" xr3:uid="{A1CC10F2-DFEA-43A2-AFFE-9C2C43D36297}" name="01/02/2025" dataDxfId="59">
      <calculatedColumnFormula>SUMIFS([1]!Pgto[Total],[1]!Pgto[Cliente],$E2,[1]!Pgto[Data ref],H$1)</calculatedColumnFormula>
    </tableColumn>
    <tableColumn id="9" xr3:uid="{24EAAC8E-F78C-44DC-B4E9-79563EF9E41A}" name="01/03/2025" dataDxfId="58">
      <calculatedColumnFormula>SUMIFS([1]!Pgto[Total],[1]!Pgto[Cliente],$E2,[1]!Pgto[Data ref],I$1)</calculatedColumnFormula>
    </tableColumn>
    <tableColumn id="3" xr3:uid="{1CCCEC2A-F0E3-494C-ADC9-133465A495DD}" name="01/04/2025" dataDxfId="57">
      <calculatedColumnFormula>SUMIFS([1]!Pgto[Total],[1]!Pgto[Cliente],$E2,[1]!Pgto[Data ref],J$1)</calculatedColumnFormula>
    </tableColumn>
    <tableColumn id="4" xr3:uid="{5129E8E5-B288-441B-B5B0-00505E496FAD}" name="01/05/2025" dataDxfId="56">
      <calculatedColumnFormula>SUMIFS([1]!Pgto[Total],[1]!Pgto[Cliente],$E2,[1]!Pgto[Data ref],K$1)</calculatedColumnFormula>
    </tableColumn>
    <tableColumn id="5" xr3:uid="{B2A9426B-AFCB-4509-A384-912907ED0DE5}" name="01/06/2025" dataDxfId="55">
      <calculatedColumnFormula>SUMIFS([1]!Pgto[Total],[1]!Pgto[Cliente],$E2,[1]!Pgto[Data ref],L$1)</calculatedColumnFormula>
    </tableColumn>
    <tableColumn id="6" xr3:uid="{77AA2B8E-50EB-456D-872A-0359EA6413B7}" name="01/07/2025" dataDxfId="54">
      <calculatedColumnFormula>SUMIFS([1]!Pgto[Total],[1]!Pgto[Cliente],$E2,[1]!Pgto[Data ref],M$1)</calculatedColumnFormula>
    </tableColumn>
    <tableColumn id="7" xr3:uid="{A4DE7BFE-430D-480E-B0A0-DED95FA1083E}" name="01/08/2025" dataDxfId="53">
      <calculatedColumnFormula>SUMIFS([1]!Pgto[Total],[1]!Pgto[Cliente],$E2,[1]!Pgto[Data ref],N$1)</calculatedColumnFormula>
    </tableColumn>
    <tableColumn id="8" xr3:uid="{9B1CCE1B-031B-4E5A-87C1-1F66CD69BB5D}" name="Total" dataDxfId="52">
      <calculatedColumnFormula>SUM(Tabela3[[#This Row],[01/04/2025]:[01/08/2025]])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5875FD-0534-415C-8561-A12C1EBADACE}" name="Tabela2" displayName="Tabela2" ref="A1:AV142" totalsRowShown="0" headerRowDxfId="51" dataDxfId="49" headerRowBorderDxfId="50" tableBorderDxfId="48" totalsRowBorderDxfId="47" headerRowCellStyle="Normal 2" dataCellStyle="Moeda 2">
  <autoFilter ref="A1:AV142" xr:uid="{155875FD-0534-415C-8561-A12C1EBADACE}"/>
  <tableColumns count="48">
    <tableColumn id="1" xr3:uid="{F83B652F-C332-4E56-9A81-B746920C63A8}" name="UH" dataDxfId="46" dataCellStyle="Normal 2"/>
    <tableColumn id="2" xr3:uid="{9249670A-F927-4839-BF12-496EE66818FD}" name="Status" dataDxfId="45" dataCellStyle="Normal 2"/>
    <tableColumn id="3" xr3:uid="{29194AED-1899-4E40-83BA-0FDEF68D184F}" name="Data Venda"/>
    <tableColumn id="4" xr3:uid="{9263C728-AD34-4E8F-8FA7-C49D47AA6E9F}" name="Vlr Contrato" dataDxfId="44" dataCellStyle="Moeda 2"/>
    <tableColumn id="5" xr3:uid="{F3661C71-1E0D-4E09-8473-AFB60E2A4B01}" name="Cliente" dataDxfId="43" dataCellStyle="Normal 2"/>
    <tableColumn id="6" xr3:uid="{37ABD965-2853-4E87-9A9B-6E621E10FB1D}" name="Sit" dataDxfId="42" dataCellStyle="Normal 2"/>
    <tableColumn id="7" xr3:uid="{024EAECB-FC63-4FEE-B3BC-FC82C561BB85}" name="Jan/25" dataDxfId="41" dataCellStyle="Normal 2"/>
    <tableColumn id="8" xr3:uid="{68717857-C019-40D6-ADB0-D9BCC7212F43}" name="Fev/25" dataDxfId="40" dataCellStyle="Normal 2"/>
    <tableColumn id="9" xr3:uid="{158C829B-7F71-42D2-BECB-10D571F7263D}" name="Mar/25" dataDxfId="39" dataCellStyle="Normal 2"/>
    <tableColumn id="10" xr3:uid="{91E9A0FB-579F-4A7C-9884-950E10F91F11}" name="Recebido 1º Tri Cart." dataDxfId="38" dataCellStyle="Moeda 2">
      <calculatedColumnFormula>SUM(G2+H2+I2)</calculatedColumnFormula>
    </tableColumn>
    <tableColumn id="11" xr3:uid="{0E88852B-1154-48D1-84FA-5A191EA72450}" name="A vencer " dataDxfId="37" dataCellStyle="Moeda 2">
      <calculatedColumnFormula>SUM(L2:AV2)</calculatedColumnFormula>
    </tableColumn>
    <tableColumn id="12" xr3:uid="{7ACD0686-5733-48A8-AD06-AFB5DDDB155D}" name="Abr/25" dataDxfId="36" dataCellStyle="Moeda 2"/>
    <tableColumn id="13" xr3:uid="{85A73B9C-E714-42C9-88FD-E8FD39F622C1}" name="Mai/25" dataDxfId="35" dataCellStyle="Moeda 2"/>
    <tableColumn id="14" xr3:uid="{67ABFF2E-2AD9-47B8-9F25-E089507ABBA2}" name="Jun/25" dataDxfId="34" dataCellStyle="Moeda 2"/>
    <tableColumn id="15" xr3:uid="{9885FE56-FBDD-4574-9025-6BEB6CFEC393}" name="Jul/25" dataDxfId="33" dataCellStyle="Moeda 2"/>
    <tableColumn id="16" xr3:uid="{6383C897-99F9-4E8C-8F4E-1AF1D504F768}" name="Ago/25" dataDxfId="32" dataCellStyle="Moeda 2"/>
    <tableColumn id="17" xr3:uid="{2A5D436B-E836-4941-AE12-1DE069E3031D}" name="Set/25" dataDxfId="31" dataCellStyle="Moeda 2"/>
    <tableColumn id="18" xr3:uid="{25AA8066-D4E2-4CAD-AAF7-89C152804F79}" name="Out/25" dataDxfId="30" dataCellStyle="Moeda 2"/>
    <tableColumn id="19" xr3:uid="{53E017BA-014B-4248-832E-69DB3CD549E3}" name="Nov/25" dataDxfId="29" dataCellStyle="Moeda 2"/>
    <tableColumn id="20" xr3:uid="{2B70AEDE-CE76-4742-B60E-E5633F2AC6AD}" name="Dez/25" dataDxfId="28" dataCellStyle="Moeda 2"/>
    <tableColumn id="21" xr3:uid="{AD5D8BE6-9DD9-46AF-B4BA-9F9CB0DC2242}" name="Jan/26" dataDxfId="27" dataCellStyle="Moeda 2"/>
    <tableColumn id="22" xr3:uid="{61A800B5-6D15-45F9-8763-840B91553F54}" name="Fev/26" dataDxfId="26" dataCellStyle="Moeda 2"/>
    <tableColumn id="23" xr3:uid="{25DB95E7-71EF-4B54-8094-1903A8F1FB0D}" name="Mar/26" dataDxfId="25" dataCellStyle="Moeda 2"/>
    <tableColumn id="24" xr3:uid="{E0EB9B72-4BD7-4D61-88DE-C255AFBB0947}" name="Abr/26" dataDxfId="24" dataCellStyle="Moeda 2"/>
    <tableColumn id="25" xr3:uid="{DF287BB4-6A39-4B37-8120-B9F897B6ED9A}" name="Mai/26" dataDxfId="23" dataCellStyle="Moeda 2"/>
    <tableColumn id="26" xr3:uid="{2458F831-CB3F-4F98-BEDB-E4FBDE6E005F}" name="Jun/26" dataDxfId="22" dataCellStyle="Moeda 2"/>
    <tableColumn id="27" xr3:uid="{E7E9AF2D-F981-47B3-BBA9-3EA140F480E6}" name="Jul/26" dataDxfId="21" dataCellStyle="Moeda 2"/>
    <tableColumn id="28" xr3:uid="{F6910259-0036-4D2B-9DF9-8B1D073F1358}" name="Ago/26" dataDxfId="20" dataCellStyle="Moeda 2"/>
    <tableColumn id="29" xr3:uid="{CB991BD3-E923-44B3-B6D0-90598DBE3E7D}" name="Set/26" dataDxfId="19" dataCellStyle="Moeda 2"/>
    <tableColumn id="30" xr3:uid="{4DA68570-B6EA-4301-9F5F-459B8218BB60}" name="Out/26" dataDxfId="18" dataCellStyle="Moeda 2"/>
    <tableColumn id="31" xr3:uid="{2DD16037-87F8-47FA-95B4-0C9DB1513396}" name="Nov/26" dataDxfId="17" dataCellStyle="Moeda 2"/>
    <tableColumn id="32" xr3:uid="{E9F85376-17EF-492C-ADCF-B5300E60BEDA}" name="Dez/26" dataDxfId="16" dataCellStyle="Moeda 2"/>
    <tableColumn id="33" xr3:uid="{804A34E9-CF45-4C8E-831A-27C4F848BDA4}" name="Jan/27" dataDxfId="15" dataCellStyle="Moeda 2"/>
    <tableColumn id="34" xr3:uid="{0259D9B1-DCB4-43BD-B160-FD9E8BF5FCB9}" name="Fev/27" dataDxfId="14" dataCellStyle="Moeda 2"/>
    <tableColumn id="35" xr3:uid="{B428DF12-FAB0-4AD2-B57B-A9D189506555}" name="Mar/27" dataDxfId="13" dataCellStyle="Moeda 2"/>
    <tableColumn id="36" xr3:uid="{EB70A122-C120-44EE-91FC-7A396E5696DA}" name="Abr/27" dataDxfId="12" dataCellStyle="Moeda 2"/>
    <tableColumn id="37" xr3:uid="{AA20D61D-535F-4CC7-AC66-3EBC393976E7}" name="Mai/27" dataDxfId="11" dataCellStyle="Moeda 2"/>
    <tableColumn id="38" xr3:uid="{B6F2E22C-4BE8-4AD3-9AE8-6E0A9637658E}" name="Jun/27" dataDxfId="10" dataCellStyle="Moeda 2"/>
    <tableColumn id="39" xr3:uid="{898B859B-DDD0-43E3-9135-104D8338FDB3}" name="Jul/27" dataDxfId="9" dataCellStyle="Moeda 2"/>
    <tableColumn id="40" xr3:uid="{87BC520C-835C-4852-92AA-BDDAE5D3FB66}" name="Ago/27" dataDxfId="8" dataCellStyle="Moeda 2"/>
    <tableColumn id="41" xr3:uid="{3647FD41-2532-45F6-A870-CD39DF7C09FD}" name="Set/27" dataDxfId="7" dataCellStyle="Moeda 2"/>
    <tableColumn id="42" xr3:uid="{47AA3FD1-B3C5-429D-B316-446989820544}" name="Out/27" dataDxfId="6" dataCellStyle="Moeda 2"/>
    <tableColumn id="43" xr3:uid="{D29DB47B-6CEC-4ABB-B1FB-F9C5CD564055}" name="Nov/27" dataDxfId="5" dataCellStyle="Moeda 2"/>
    <tableColumn id="44" xr3:uid="{0E8F9ECD-F583-48BC-9F46-50DCC9BF6FCA}" name="Dez/27" dataDxfId="4" dataCellStyle="Moeda 2"/>
    <tableColumn id="45" xr3:uid="{55917924-2464-468C-AFFC-09C0762CCEDE}" name="Jan/28" dataDxfId="3" dataCellStyle="Moeda 2"/>
    <tableColumn id="46" xr3:uid="{2157BBB6-701F-4D5F-9ED6-BA610E521216}" name="Fev/28" dataDxfId="2" dataCellStyle="Moeda 2"/>
    <tableColumn id="47" xr3:uid="{E29B720B-D752-4A2F-953B-7A1B1ED8359E}" name="Mar/28" dataDxfId="1" dataCellStyle="Moeda 2"/>
    <tableColumn id="48" xr3:uid="{5393398E-2EAB-4362-88FC-844F3ADEECC9}" name="Abr/28" dataDxfId="0" dataCellStyle="Moeda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DCFB-FAAA-4FED-8092-1DC6FC09441B}">
  <sheetPr>
    <tabColor theme="0" tint="-0.249977111117893"/>
  </sheetPr>
  <dimension ref="A1:EA1490"/>
  <sheetViews>
    <sheetView showGridLines="0" zoomScale="80" zoomScaleNormal="80" workbookViewId="0">
      <pane xSplit="1" ySplit="1" topLeftCell="B1483" activePane="bottomRight" state="frozen"/>
      <selection pane="topRight" activeCell="B1" sqref="B1"/>
      <selection pane="bottomLeft" activeCell="A2" sqref="A2"/>
      <selection pane="bottomRight" activeCell="D1488" sqref="D1488"/>
    </sheetView>
  </sheetViews>
  <sheetFormatPr defaultColWidth="11.42578125" defaultRowHeight="15" x14ac:dyDescent="0.25"/>
  <cols>
    <col min="1" max="1" width="22.85546875" customWidth="1"/>
    <col min="2" max="2" width="10.85546875" customWidth="1"/>
    <col min="3" max="3" width="13.7109375" customWidth="1"/>
    <col min="4" max="4" width="29.140625" bestFit="1" customWidth="1"/>
    <col min="5" max="5" width="10.7109375" customWidth="1"/>
    <col min="6" max="6" width="54.5703125" bestFit="1" customWidth="1"/>
    <col min="7" max="7" width="20.140625" bestFit="1" customWidth="1"/>
    <col min="8" max="8" width="19.5703125" bestFit="1" customWidth="1"/>
    <col min="9" max="9" width="10.7109375" customWidth="1"/>
    <col min="10" max="10" width="14.7109375" customWidth="1"/>
    <col min="11" max="12" width="16.28515625" bestFit="1" customWidth="1"/>
    <col min="13" max="13" width="18.7109375" customWidth="1"/>
    <col min="14" max="14" width="28.85546875" customWidth="1"/>
    <col min="15" max="15" width="13.42578125" bestFit="1" customWidth="1"/>
    <col min="16" max="16" width="16.28515625" bestFit="1" customWidth="1"/>
    <col min="17" max="17" width="12.28515625" bestFit="1" customWidth="1"/>
    <col min="18" max="18" width="17.42578125" bestFit="1" customWidth="1"/>
    <col min="19" max="19" width="15.28515625" bestFit="1" customWidth="1"/>
    <col min="20" max="21" width="24.140625" customWidth="1"/>
    <col min="22" max="22" width="15.28515625" bestFit="1" customWidth="1"/>
    <col min="23" max="24" width="12.7109375" customWidth="1"/>
    <col min="25" max="25" width="15.28515625" bestFit="1" customWidth="1"/>
    <col min="26" max="129" width="12.7109375" customWidth="1"/>
  </cols>
  <sheetData>
    <row r="1" spans="1:131" ht="30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4224</v>
      </c>
      <c r="L1" s="9" t="s">
        <v>4222</v>
      </c>
      <c r="M1" s="9" t="s">
        <v>3314</v>
      </c>
      <c r="N1" s="9" t="s">
        <v>4225</v>
      </c>
      <c r="O1" s="10" t="s">
        <v>11</v>
      </c>
      <c r="P1" s="10" t="s">
        <v>4223</v>
      </c>
      <c r="Q1" s="8" t="s">
        <v>10</v>
      </c>
      <c r="R1" s="8" t="s">
        <v>4219</v>
      </c>
      <c r="S1" s="11" t="s">
        <v>4221</v>
      </c>
      <c r="T1" s="11" t="s">
        <v>4220</v>
      </c>
      <c r="U1" s="12" t="s">
        <v>3317</v>
      </c>
      <c r="V1" s="12" t="s">
        <v>3318</v>
      </c>
      <c r="W1" s="12" t="s">
        <v>3319</v>
      </c>
      <c r="X1" s="12" t="s">
        <v>3320</v>
      </c>
      <c r="Y1" s="12" t="s">
        <v>3321</v>
      </c>
      <c r="Z1" s="12" t="s">
        <v>3322</v>
      </c>
      <c r="AA1" s="12" t="s">
        <v>3323</v>
      </c>
      <c r="AB1" s="12" t="s">
        <v>3324</v>
      </c>
      <c r="AC1" s="12" t="s">
        <v>3325</v>
      </c>
      <c r="AD1" s="12" t="s">
        <v>3326</v>
      </c>
      <c r="AE1" s="12" t="s">
        <v>3327</v>
      </c>
      <c r="AF1" s="12" t="s">
        <v>3328</v>
      </c>
      <c r="AG1" s="12" t="s">
        <v>3329</v>
      </c>
      <c r="AH1" s="12" t="s">
        <v>3330</v>
      </c>
      <c r="AI1" s="12" t="s">
        <v>3331</v>
      </c>
      <c r="AJ1" s="12" t="s">
        <v>3332</v>
      </c>
      <c r="AK1" s="12" t="s">
        <v>3333</v>
      </c>
      <c r="AL1" s="12" t="s">
        <v>3334</v>
      </c>
      <c r="AM1" s="12" t="s">
        <v>3335</v>
      </c>
      <c r="AN1" s="12" t="s">
        <v>3336</v>
      </c>
      <c r="AO1" s="12" t="s">
        <v>3337</v>
      </c>
      <c r="AP1" s="12" t="s">
        <v>3338</v>
      </c>
      <c r="AQ1" s="12" t="s">
        <v>3339</v>
      </c>
      <c r="AR1" s="12" t="s">
        <v>3340</v>
      </c>
      <c r="AS1" s="12" t="s">
        <v>3341</v>
      </c>
      <c r="AT1" s="12" t="s">
        <v>3342</v>
      </c>
      <c r="AU1" s="12" t="s">
        <v>3343</v>
      </c>
      <c r="AV1" s="12" t="s">
        <v>3344</v>
      </c>
      <c r="AW1" s="12" t="s">
        <v>3345</v>
      </c>
      <c r="AX1" s="12" t="s">
        <v>3346</v>
      </c>
      <c r="AY1" s="12" t="s">
        <v>3347</v>
      </c>
      <c r="AZ1" s="12" t="s">
        <v>3348</v>
      </c>
      <c r="BA1" s="12" t="s">
        <v>3349</v>
      </c>
      <c r="BB1" s="12" t="s">
        <v>3350</v>
      </c>
      <c r="BC1" s="12" t="s">
        <v>3351</v>
      </c>
      <c r="BD1" s="12" t="s">
        <v>3352</v>
      </c>
      <c r="BE1" s="12" t="s">
        <v>3353</v>
      </c>
      <c r="BF1" s="12" t="s">
        <v>3354</v>
      </c>
      <c r="BG1" s="12" t="s">
        <v>3355</v>
      </c>
      <c r="BH1" s="12" t="s">
        <v>3356</v>
      </c>
      <c r="BI1" s="12" t="s">
        <v>3357</v>
      </c>
      <c r="BJ1" s="12" t="s">
        <v>3358</v>
      </c>
      <c r="BK1" s="12" t="s">
        <v>3359</v>
      </c>
      <c r="BL1" s="12" t="s">
        <v>3360</v>
      </c>
      <c r="BM1" s="12" t="s">
        <v>3361</v>
      </c>
      <c r="BN1" s="12" t="s">
        <v>3362</v>
      </c>
      <c r="BO1" s="12" t="s">
        <v>3363</v>
      </c>
      <c r="BP1" s="12" t="s">
        <v>3364</v>
      </c>
      <c r="BQ1" s="12" t="s">
        <v>3365</v>
      </c>
      <c r="BR1" s="12" t="s">
        <v>3366</v>
      </c>
      <c r="BS1" s="12" t="s">
        <v>3367</v>
      </c>
      <c r="BT1" s="12" t="s">
        <v>3368</v>
      </c>
      <c r="BU1" s="12" t="s">
        <v>3369</v>
      </c>
      <c r="BV1" s="12" t="s">
        <v>3370</v>
      </c>
      <c r="BW1" s="12" t="s">
        <v>3371</v>
      </c>
      <c r="BX1" s="12" t="s">
        <v>3372</v>
      </c>
      <c r="BY1" s="12" t="s">
        <v>3373</v>
      </c>
      <c r="BZ1" s="12" t="s">
        <v>3374</v>
      </c>
      <c r="CA1" s="12" t="s">
        <v>3375</v>
      </c>
      <c r="CB1" s="12" t="s">
        <v>3376</v>
      </c>
      <c r="CC1" s="12" t="s">
        <v>3377</v>
      </c>
      <c r="CD1" s="12" t="s">
        <v>3378</v>
      </c>
      <c r="CE1" s="12" t="s">
        <v>3379</v>
      </c>
      <c r="CF1" s="12" t="s">
        <v>3380</v>
      </c>
      <c r="CG1" s="12" t="s">
        <v>3381</v>
      </c>
      <c r="CH1" s="12" t="s">
        <v>3382</v>
      </c>
      <c r="CI1" s="12" t="s">
        <v>3383</v>
      </c>
      <c r="CJ1" s="12" t="s">
        <v>3384</v>
      </c>
      <c r="CK1" s="12" t="s">
        <v>3385</v>
      </c>
      <c r="CL1" s="12" t="s">
        <v>3386</v>
      </c>
      <c r="CM1" s="12" t="s">
        <v>3387</v>
      </c>
      <c r="CN1" s="12" t="s">
        <v>3388</v>
      </c>
      <c r="CO1" s="12" t="s">
        <v>3389</v>
      </c>
      <c r="CP1" s="12" t="s">
        <v>3390</v>
      </c>
      <c r="CQ1" s="12" t="s">
        <v>3391</v>
      </c>
      <c r="CR1" s="12" t="s">
        <v>3392</v>
      </c>
      <c r="CS1" s="12" t="s">
        <v>3393</v>
      </c>
      <c r="CT1" s="12" t="s">
        <v>3394</v>
      </c>
      <c r="CU1" s="12" t="s">
        <v>3395</v>
      </c>
      <c r="CV1" s="12" t="s">
        <v>3396</v>
      </c>
      <c r="CW1" s="12" t="s">
        <v>3397</v>
      </c>
      <c r="CX1" s="12" t="s">
        <v>3398</v>
      </c>
      <c r="CY1" s="12" t="s">
        <v>3399</v>
      </c>
      <c r="CZ1" s="12" t="s">
        <v>3400</v>
      </c>
      <c r="DA1" s="12" t="s">
        <v>3401</v>
      </c>
      <c r="DB1" s="12" t="s">
        <v>3402</v>
      </c>
      <c r="DC1" s="12" t="s">
        <v>3403</v>
      </c>
      <c r="DD1" s="12" t="s">
        <v>3404</v>
      </c>
      <c r="DE1" s="12" t="s">
        <v>3405</v>
      </c>
      <c r="DF1" s="12" t="s">
        <v>3406</v>
      </c>
      <c r="DG1" s="12" t="s">
        <v>3407</v>
      </c>
      <c r="DH1" s="12" t="s">
        <v>3408</v>
      </c>
      <c r="DI1" s="12" t="s">
        <v>3409</v>
      </c>
      <c r="DJ1" s="12" t="s">
        <v>3410</v>
      </c>
      <c r="DK1" s="12" t="s">
        <v>3411</v>
      </c>
      <c r="DL1" s="12" t="s">
        <v>3412</v>
      </c>
      <c r="DM1" s="12" t="s">
        <v>3413</v>
      </c>
      <c r="DN1" s="12" t="s">
        <v>3414</v>
      </c>
      <c r="DO1" s="12" t="s">
        <v>3415</v>
      </c>
      <c r="DP1" s="12" t="s">
        <v>3416</v>
      </c>
      <c r="DQ1" s="12" t="s">
        <v>3417</v>
      </c>
      <c r="DR1" s="12" t="s">
        <v>3418</v>
      </c>
      <c r="DS1" s="12" t="s">
        <v>3419</v>
      </c>
      <c r="DT1" s="12" t="s">
        <v>3420</v>
      </c>
      <c r="DU1" s="12" t="s">
        <v>3421</v>
      </c>
      <c r="DV1" s="12" t="s">
        <v>3422</v>
      </c>
      <c r="DW1" s="12" t="s">
        <v>3423</v>
      </c>
      <c r="DX1" s="13" t="s">
        <v>3424</v>
      </c>
      <c r="DY1" s="20" t="s">
        <v>3425</v>
      </c>
      <c r="DZ1" s="20" t="s">
        <v>3426</v>
      </c>
      <c r="EA1" s="20" t="s">
        <v>3427</v>
      </c>
    </row>
    <row r="2" spans="1:131" x14ac:dyDescent="0.25">
      <c r="A2" s="5" t="s">
        <v>549</v>
      </c>
      <c r="B2" s="2" t="s">
        <v>372</v>
      </c>
      <c r="C2" s="2" t="s">
        <v>14</v>
      </c>
      <c r="D2" s="2" t="s">
        <v>550</v>
      </c>
      <c r="E2" s="1">
        <v>1701</v>
      </c>
      <c r="F2" s="2" t="s">
        <v>551</v>
      </c>
      <c r="G2" s="2" t="s">
        <v>19</v>
      </c>
      <c r="H2" s="321">
        <v>45889</v>
      </c>
      <c r="I2" s="2" t="s">
        <v>358</v>
      </c>
      <c r="J2" s="2" t="s">
        <v>552</v>
      </c>
      <c r="K2" s="4"/>
      <c r="L2" s="4"/>
      <c r="M2" s="4">
        <v>214085.85</v>
      </c>
      <c r="N2" s="4">
        <f>Tabela14[[#This Row],[parcela.cef
(total)]]-Tabela14[[#This Row],[parcela.cef
(realizado)]]</f>
        <v>0</v>
      </c>
      <c r="O2" s="1" t="b">
        <v>1</v>
      </c>
      <c r="P2" s="4">
        <v>231293.71</v>
      </c>
      <c r="Q2" s="4">
        <v>257048.62</v>
      </c>
      <c r="R2" s="4">
        <v>0</v>
      </c>
      <c r="S2" s="4">
        <v>41163.18</v>
      </c>
      <c r="T2" s="4">
        <f>SUM(Tabela14[[#This Row],[set/25]:[dez/30]])</f>
        <v>21163.179999999993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20000</v>
      </c>
      <c r="BM2" s="4">
        <v>0</v>
      </c>
      <c r="BN2" s="4">
        <v>920.14</v>
      </c>
      <c r="BO2" s="4">
        <v>920.14</v>
      </c>
      <c r="BP2" s="4">
        <v>920.14</v>
      </c>
      <c r="BQ2" s="4">
        <v>920.14</v>
      </c>
      <c r="BR2" s="4">
        <v>920.14</v>
      </c>
      <c r="BS2" s="4">
        <v>920.14</v>
      </c>
      <c r="BT2" s="4">
        <v>920.14</v>
      </c>
      <c r="BU2" s="4">
        <v>920.14</v>
      </c>
      <c r="BV2" s="4">
        <v>920.14</v>
      </c>
      <c r="BW2" s="4">
        <v>920.14</v>
      </c>
      <c r="BX2" s="4">
        <v>920.14</v>
      </c>
      <c r="BY2" s="4">
        <v>920.14</v>
      </c>
      <c r="BZ2" s="4">
        <v>920.14</v>
      </c>
      <c r="CA2" s="4">
        <v>920.14</v>
      </c>
      <c r="CB2" s="4">
        <v>920.14</v>
      </c>
      <c r="CC2" s="4">
        <v>920.14</v>
      </c>
      <c r="CD2" s="4">
        <v>920.14</v>
      </c>
      <c r="CE2" s="4">
        <v>920.14</v>
      </c>
      <c r="CF2" s="4">
        <v>920.14</v>
      </c>
      <c r="CG2" s="4">
        <v>920.14</v>
      </c>
      <c r="CH2" s="4">
        <v>920.14</v>
      </c>
      <c r="CI2" s="4">
        <v>920.14</v>
      </c>
      <c r="CJ2" s="4">
        <v>920.1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6">
        <v>0</v>
      </c>
      <c r="DY2" s="19">
        <f>SUM(Tabela14[[#This Row],[jan/25]:[mar/25]])</f>
        <v>0</v>
      </c>
      <c r="DZ2" s="19">
        <f>SUM(Tabela14[[#This Row],[abr/25]:[ago/25]])</f>
        <v>20000</v>
      </c>
      <c r="EA2" s="19">
        <f>SUM(Tabela14[[#This Row],[set/25]:[dez/30]])</f>
        <v>21163.179999999993</v>
      </c>
    </row>
    <row r="3" spans="1:131" x14ac:dyDescent="0.25">
      <c r="A3" s="5" t="s">
        <v>1894</v>
      </c>
      <c r="B3" s="2" t="s">
        <v>1856</v>
      </c>
      <c r="C3" s="2" t="s">
        <v>14</v>
      </c>
      <c r="D3" s="2" t="s">
        <v>38</v>
      </c>
      <c r="E3" s="1">
        <v>106</v>
      </c>
      <c r="F3" s="2" t="s">
        <v>1895</v>
      </c>
      <c r="G3" s="2" t="s">
        <v>19</v>
      </c>
      <c r="H3" s="321">
        <v>45888</v>
      </c>
      <c r="I3" s="2" t="s">
        <v>1896</v>
      </c>
      <c r="J3" s="2" t="s">
        <v>1897</v>
      </c>
      <c r="K3" s="4"/>
      <c r="L3" s="4"/>
      <c r="M3" s="4">
        <v>0</v>
      </c>
      <c r="N3" s="4">
        <f>Tabela14[[#This Row],[parcela.cef
(total)]]-Tabela14[[#This Row],[parcela.cef
(realizado)]]</f>
        <v>0</v>
      </c>
      <c r="O3" s="1" t="b">
        <v>1</v>
      </c>
      <c r="P3" s="4">
        <v>260000</v>
      </c>
      <c r="Q3" s="4">
        <v>290460</v>
      </c>
      <c r="R3" s="4">
        <v>0</v>
      </c>
      <c r="S3" s="4">
        <v>25458.5</v>
      </c>
      <c r="T3" s="4">
        <f>SUM(Tabela14[[#This Row],[set/25]:[dez/30]])</f>
        <v>25458.5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588.13</v>
      </c>
      <c r="BO3" s="4">
        <v>588.13</v>
      </c>
      <c r="BP3" s="4">
        <v>588.13</v>
      </c>
      <c r="BQ3" s="4">
        <v>588.13</v>
      </c>
      <c r="BR3" s="4">
        <v>588.11</v>
      </c>
      <c r="BS3" s="4">
        <v>847.01</v>
      </c>
      <c r="BT3" s="4">
        <v>1332.55</v>
      </c>
      <c r="BU3" s="4">
        <v>1332.55</v>
      </c>
      <c r="BV3" s="4">
        <v>1332.55</v>
      </c>
      <c r="BW3" s="4">
        <v>1332.55</v>
      </c>
      <c r="BX3" s="4">
        <v>1332.55</v>
      </c>
      <c r="BY3" s="4">
        <v>6703.52</v>
      </c>
      <c r="BZ3" s="4">
        <v>6703.52</v>
      </c>
      <c r="CA3" s="4">
        <v>1332.52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268.55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6">
        <v>0</v>
      </c>
      <c r="DY3" s="4">
        <f>SUM(Tabela14[[#This Row],[jan/25]:[mar/25]])</f>
        <v>0</v>
      </c>
      <c r="DZ3" s="4">
        <f>SUM(Tabela14[[#This Row],[abr/25]:[ago/25]])</f>
        <v>0</v>
      </c>
      <c r="EA3" s="4">
        <f>SUM(Tabela14[[#This Row],[set/25]:[dez/30]])</f>
        <v>25458.5</v>
      </c>
    </row>
    <row r="4" spans="1:131" x14ac:dyDescent="0.25">
      <c r="A4" s="5" t="s">
        <v>2432</v>
      </c>
      <c r="B4" s="2" t="s">
        <v>1856</v>
      </c>
      <c r="C4" s="2" t="s">
        <v>14</v>
      </c>
      <c r="D4" s="2" t="s">
        <v>324</v>
      </c>
      <c r="E4" s="1">
        <v>809</v>
      </c>
      <c r="F4" s="2" t="s">
        <v>2433</v>
      </c>
      <c r="G4" s="2" t="s">
        <v>19</v>
      </c>
      <c r="H4" s="321">
        <v>45888</v>
      </c>
      <c r="I4" s="2" t="s">
        <v>529</v>
      </c>
      <c r="J4" s="2" t="s">
        <v>2434</v>
      </c>
      <c r="K4" s="4"/>
      <c r="L4" s="4"/>
      <c r="M4" s="4">
        <v>0</v>
      </c>
      <c r="N4" s="4">
        <f>Tabela14[[#This Row],[parcela.cef
(total)]]-Tabela14[[#This Row],[parcela.cef
(realizado)]]</f>
        <v>0</v>
      </c>
      <c r="O4" s="1" t="b">
        <v>1</v>
      </c>
      <c r="P4" s="4">
        <v>280000</v>
      </c>
      <c r="Q4" s="4">
        <v>388672.55</v>
      </c>
      <c r="R4" s="4">
        <v>0</v>
      </c>
      <c r="S4" s="4">
        <v>58102.5</v>
      </c>
      <c r="T4" s="4">
        <f>SUM(Tabela14[[#This Row],[set/25]:[dez/30]])</f>
        <v>58102.5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3015.64</v>
      </c>
      <c r="BO4" s="4">
        <v>3015.64</v>
      </c>
      <c r="BP4" s="4">
        <v>10272.58</v>
      </c>
      <c r="BQ4" s="4">
        <v>3015.64</v>
      </c>
      <c r="BR4" s="4">
        <v>3015.64</v>
      </c>
      <c r="BS4" s="4">
        <v>3015.64</v>
      </c>
      <c r="BT4" s="4">
        <v>3015.64</v>
      </c>
      <c r="BU4" s="4">
        <v>3015.64</v>
      </c>
      <c r="BV4" s="4">
        <v>10272.58</v>
      </c>
      <c r="BW4" s="4">
        <v>3015.64</v>
      </c>
      <c r="BX4" s="4">
        <v>3015.64</v>
      </c>
      <c r="BY4" s="4">
        <v>3015.62</v>
      </c>
      <c r="BZ4" s="4">
        <v>7289.31</v>
      </c>
      <c r="CA4" s="4">
        <v>0</v>
      </c>
      <c r="CB4" s="4">
        <v>111.65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6">
        <v>0</v>
      </c>
      <c r="DY4" s="4">
        <f>SUM(Tabela14[[#This Row],[jan/25]:[mar/25]])</f>
        <v>0</v>
      </c>
      <c r="DZ4" s="4">
        <f>SUM(Tabela14[[#This Row],[abr/25]:[ago/25]])</f>
        <v>0</v>
      </c>
      <c r="EA4" s="4">
        <f>SUM(Tabela14[[#This Row],[set/25]:[dez/30]])</f>
        <v>58102.5</v>
      </c>
    </row>
    <row r="5" spans="1:131" x14ac:dyDescent="0.25">
      <c r="A5" s="5" t="s">
        <v>12</v>
      </c>
      <c r="B5" s="2" t="s">
        <v>13</v>
      </c>
      <c r="C5" s="2" t="s">
        <v>14</v>
      </c>
      <c r="D5" s="2" t="s">
        <v>15</v>
      </c>
      <c r="E5" s="1">
        <v>1001</v>
      </c>
      <c r="F5" s="2"/>
      <c r="G5" s="2" t="s">
        <v>16</v>
      </c>
      <c r="H5" s="321"/>
      <c r="I5" s="2"/>
      <c r="J5" s="2"/>
      <c r="K5" s="4"/>
      <c r="L5" s="4"/>
      <c r="M5" s="4">
        <v>0</v>
      </c>
      <c r="N5" s="4">
        <f>Tabela14[[#This Row],[parcela.cef
(total)]]-Tabela14[[#This Row],[parcela.cef
(realizado)]]</f>
        <v>0</v>
      </c>
      <c r="O5" s="1" t="b">
        <v>0</v>
      </c>
      <c r="P5" s="4">
        <v>0</v>
      </c>
      <c r="Q5" s="4">
        <v>0</v>
      </c>
      <c r="R5" s="4">
        <v>0</v>
      </c>
      <c r="S5" s="4">
        <v>0</v>
      </c>
      <c r="T5" s="4">
        <f>SUM(Tabela14[[#This Row],[set/25]:[dez/30]])</f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6">
        <v>0</v>
      </c>
      <c r="DY5" s="4">
        <f>SUM(Tabela14[[#This Row],[jan/25]:[mar/25]])</f>
        <v>0</v>
      </c>
      <c r="DZ5" s="4">
        <f>SUM(Tabela14[[#This Row],[abr/25]:[ago/25]])</f>
        <v>0</v>
      </c>
      <c r="EA5" s="4">
        <f>SUM(Tabela14[[#This Row],[set/25]:[dez/30]])</f>
        <v>0</v>
      </c>
    </row>
    <row r="6" spans="1:131" x14ac:dyDescent="0.25">
      <c r="A6" s="5" t="s">
        <v>17</v>
      </c>
      <c r="B6" s="2" t="s">
        <v>13</v>
      </c>
      <c r="C6" s="2" t="s">
        <v>14</v>
      </c>
      <c r="D6" s="2" t="s">
        <v>15</v>
      </c>
      <c r="E6" s="1">
        <v>1002</v>
      </c>
      <c r="F6" s="2" t="s">
        <v>18</v>
      </c>
      <c r="G6" s="2" t="s">
        <v>19</v>
      </c>
      <c r="H6" s="321">
        <v>45804</v>
      </c>
      <c r="I6" s="2" t="s">
        <v>20</v>
      </c>
      <c r="J6" s="2" t="s">
        <v>21</v>
      </c>
      <c r="K6" s="4">
        <v>276399.84000000003</v>
      </c>
      <c r="L6" s="4">
        <v>203732.99</v>
      </c>
      <c r="M6" s="4">
        <v>0</v>
      </c>
      <c r="N6" s="4">
        <f>Tabela14[[#This Row],[parcela.cef
(total)]]-Tabela14[[#This Row],[parcela.cef
(realizado)]]</f>
        <v>72666.850000000035</v>
      </c>
      <c r="O6" s="1" t="b">
        <v>0</v>
      </c>
      <c r="P6" s="4">
        <v>276399.84000000003</v>
      </c>
      <c r="Q6" s="4">
        <v>299000</v>
      </c>
      <c r="R6" s="4">
        <v>9012.57</v>
      </c>
      <c r="S6" s="4">
        <v>10625.33</v>
      </c>
      <c r="T6" s="4">
        <f>SUM(Tabela14[[#This Row],[set/25]:[dez/30]])</f>
        <v>8738.1400000000012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628.67999999999995</v>
      </c>
      <c r="BK6" s="4">
        <v>619.72</v>
      </c>
      <c r="BL6" s="4">
        <v>638.79</v>
      </c>
      <c r="BM6" s="4">
        <v>0</v>
      </c>
      <c r="BN6" s="4">
        <v>629.67999999999995</v>
      </c>
      <c r="BO6" s="4">
        <v>629.67999999999995</v>
      </c>
      <c r="BP6" s="4">
        <v>7257.85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220.93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6">
        <v>0</v>
      </c>
      <c r="DY6" s="4">
        <f>SUM(Tabela14[[#This Row],[jan/25]:[mar/25]])</f>
        <v>0</v>
      </c>
      <c r="DZ6" s="4">
        <f>SUM(Tabela14[[#This Row],[abr/25]:[ago/25]])</f>
        <v>1887.19</v>
      </c>
      <c r="EA6" s="4">
        <f>SUM(Tabela14[[#This Row],[set/25]:[dez/30]])</f>
        <v>8738.1400000000012</v>
      </c>
    </row>
    <row r="7" spans="1:131" x14ac:dyDescent="0.25">
      <c r="A7" s="5" t="s">
        <v>22</v>
      </c>
      <c r="B7" s="2" t="s">
        <v>13</v>
      </c>
      <c r="C7" s="2" t="s">
        <v>14</v>
      </c>
      <c r="D7" s="2" t="s">
        <v>15</v>
      </c>
      <c r="E7" s="1">
        <v>1003</v>
      </c>
      <c r="F7" s="2" t="s">
        <v>23</v>
      </c>
      <c r="G7" s="2" t="s">
        <v>19</v>
      </c>
      <c r="H7" s="321">
        <v>45169</v>
      </c>
      <c r="I7" s="2" t="s">
        <v>24</v>
      </c>
      <c r="J7" s="2" t="s">
        <v>25</v>
      </c>
      <c r="K7" s="4">
        <v>212198.69</v>
      </c>
      <c r="L7" s="4">
        <v>158311.48000000001</v>
      </c>
      <c r="M7" s="4">
        <v>0</v>
      </c>
      <c r="N7" s="4">
        <f>Tabela14[[#This Row],[parcela.cef
(total)]]-Tabela14[[#This Row],[parcela.cef
(realizado)]]</f>
        <v>53887.209999999992</v>
      </c>
      <c r="O7" s="1" t="b">
        <v>0</v>
      </c>
      <c r="P7" s="4">
        <v>187598</v>
      </c>
      <c r="Q7" s="4">
        <v>261250</v>
      </c>
      <c r="R7" s="4">
        <v>9317.85</v>
      </c>
      <c r="S7" s="4">
        <v>78444.3</v>
      </c>
      <c r="T7" s="4">
        <f>SUM(Tabela14[[#This Row],[set/25]:[dez/30]])</f>
        <v>16738.680000000004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1278.43</v>
      </c>
      <c r="AQ7" s="4">
        <v>614.66</v>
      </c>
      <c r="AR7" s="4">
        <v>5106.3599999999997</v>
      </c>
      <c r="AS7" s="4">
        <v>1232.21</v>
      </c>
      <c r="AT7" s="4">
        <v>618.23</v>
      </c>
      <c r="AU7" s="4">
        <v>8216.09</v>
      </c>
      <c r="AV7" s="4">
        <v>10358.49</v>
      </c>
      <c r="AW7" s="4">
        <v>7889.17</v>
      </c>
      <c r="AX7" s="4">
        <v>0</v>
      </c>
      <c r="AY7" s="4">
        <v>640.91999999999996</v>
      </c>
      <c r="AZ7" s="4">
        <v>1592.2</v>
      </c>
      <c r="BA7" s="4">
        <v>0</v>
      </c>
      <c r="BB7" s="4">
        <v>1633.38</v>
      </c>
      <c r="BC7" s="4">
        <v>3338.83</v>
      </c>
      <c r="BD7" s="4">
        <v>7065.97</v>
      </c>
      <c r="BE7" s="4">
        <v>0</v>
      </c>
      <c r="BF7" s="4">
        <v>0</v>
      </c>
      <c r="BG7" s="4">
        <v>3465.34</v>
      </c>
      <c r="BH7" s="4">
        <v>3417.75</v>
      </c>
      <c r="BI7" s="4">
        <v>1730.61</v>
      </c>
      <c r="BJ7" s="4">
        <v>0</v>
      </c>
      <c r="BK7" s="4">
        <v>1745.31</v>
      </c>
      <c r="BL7" s="4">
        <v>1761.67</v>
      </c>
      <c r="BM7" s="4">
        <v>1743.43</v>
      </c>
      <c r="BN7" s="4">
        <v>1742.37</v>
      </c>
      <c r="BO7" s="4">
        <v>1742.39</v>
      </c>
      <c r="BP7" s="4">
        <v>5701</v>
      </c>
      <c r="BQ7" s="4">
        <v>5701</v>
      </c>
      <c r="BR7" s="4">
        <v>0</v>
      </c>
      <c r="BS7" s="4">
        <v>0</v>
      </c>
      <c r="BT7" s="4">
        <v>0</v>
      </c>
      <c r="BU7" s="4">
        <v>0</v>
      </c>
      <c r="BV7" s="4">
        <v>108.49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6">
        <v>0</v>
      </c>
      <c r="DY7" s="4">
        <f>SUM(Tabela14[[#This Row],[jan/25]:[mar/25]])</f>
        <v>3465.34</v>
      </c>
      <c r="DZ7" s="4">
        <f>SUM(Tabela14[[#This Row],[abr/25]:[ago/25]])</f>
        <v>8655.34</v>
      </c>
      <c r="EA7" s="4">
        <f>SUM(Tabela14[[#This Row],[set/25]:[dez/30]])</f>
        <v>16738.680000000004</v>
      </c>
    </row>
    <row r="8" spans="1:131" x14ac:dyDescent="0.25">
      <c r="A8" s="5" t="s">
        <v>26</v>
      </c>
      <c r="B8" s="2" t="s">
        <v>13</v>
      </c>
      <c r="C8" s="2" t="s">
        <v>14</v>
      </c>
      <c r="D8" s="2" t="s">
        <v>15</v>
      </c>
      <c r="E8" s="1">
        <v>1004</v>
      </c>
      <c r="F8" s="2" t="s">
        <v>27</v>
      </c>
      <c r="G8" s="2" t="s">
        <v>19</v>
      </c>
      <c r="H8" s="321">
        <v>45786</v>
      </c>
      <c r="I8" s="2" t="s">
        <v>28</v>
      </c>
      <c r="J8" s="2" t="s">
        <v>29</v>
      </c>
      <c r="K8" s="4">
        <v>211680.9</v>
      </c>
      <c r="L8" s="4">
        <v>157921.07999999999</v>
      </c>
      <c r="M8" s="4">
        <v>0</v>
      </c>
      <c r="N8" s="4">
        <f>Tabela14[[#This Row],[parcela.cef
(total)]]-Tabela14[[#This Row],[parcela.cef
(realizado)]]</f>
        <v>53759.820000000007</v>
      </c>
      <c r="O8" s="1" t="b">
        <v>0</v>
      </c>
      <c r="P8" s="4">
        <v>208800</v>
      </c>
      <c r="Q8" s="4">
        <v>260250</v>
      </c>
      <c r="R8" s="4">
        <v>0</v>
      </c>
      <c r="S8" s="4">
        <v>22435.67</v>
      </c>
      <c r="T8" s="4">
        <f>SUM(Tabela14[[#This Row],[set/25]:[dez/30]])</f>
        <v>16946.86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2204.98</v>
      </c>
      <c r="BK8" s="4">
        <v>1032.02</v>
      </c>
      <c r="BL8" s="4">
        <v>2251.81</v>
      </c>
      <c r="BM8" s="4">
        <v>1204.77</v>
      </c>
      <c r="BN8" s="4">
        <v>1048.5999999999999</v>
      </c>
      <c r="BO8" s="4">
        <v>1048.5999999999999</v>
      </c>
      <c r="BP8" s="4">
        <v>6679.62</v>
      </c>
      <c r="BQ8" s="4">
        <v>6850.78</v>
      </c>
      <c r="BR8" s="4">
        <v>0</v>
      </c>
      <c r="BS8" s="4">
        <v>0</v>
      </c>
      <c r="BT8" s="4">
        <v>0</v>
      </c>
      <c r="BU8" s="4">
        <v>114.49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6">
        <v>0</v>
      </c>
      <c r="DY8" s="4">
        <f>SUM(Tabela14[[#This Row],[jan/25]:[mar/25]])</f>
        <v>0</v>
      </c>
      <c r="DZ8" s="4">
        <f>SUM(Tabela14[[#This Row],[abr/25]:[ago/25]])</f>
        <v>5488.8099999999995</v>
      </c>
      <c r="EA8" s="4">
        <f>SUM(Tabela14[[#This Row],[set/25]:[dez/30]])</f>
        <v>16946.86</v>
      </c>
    </row>
    <row r="9" spans="1:131" x14ac:dyDescent="0.25">
      <c r="A9" s="5" t="s">
        <v>30</v>
      </c>
      <c r="B9" s="2" t="s">
        <v>13</v>
      </c>
      <c r="C9" s="2" t="s">
        <v>14</v>
      </c>
      <c r="D9" s="2" t="s">
        <v>15</v>
      </c>
      <c r="E9" s="1">
        <v>1005</v>
      </c>
      <c r="F9" s="2" t="s">
        <v>31</v>
      </c>
      <c r="G9" s="2" t="s">
        <v>19</v>
      </c>
      <c r="H9" s="321">
        <v>45169</v>
      </c>
      <c r="I9" s="2" t="s">
        <v>32</v>
      </c>
      <c r="J9" s="2" t="s">
        <v>33</v>
      </c>
      <c r="K9" s="4">
        <v>206800</v>
      </c>
      <c r="L9" s="4">
        <v>154477.07</v>
      </c>
      <c r="M9" s="4">
        <v>0</v>
      </c>
      <c r="N9" s="4">
        <f>Tabela14[[#This Row],[parcela.cef
(total)]]-Tabela14[[#This Row],[parcela.cef
(realizado)]]</f>
        <v>52322.929999999993</v>
      </c>
      <c r="O9" s="1" t="b">
        <v>0</v>
      </c>
      <c r="P9" s="4">
        <v>182913.49</v>
      </c>
      <c r="Q9" s="4">
        <v>265241.36</v>
      </c>
      <c r="R9" s="4">
        <v>7155.17</v>
      </c>
      <c r="S9" s="4">
        <v>80818.14</v>
      </c>
      <c r="T9" s="4">
        <f>SUM(Tabela14[[#This Row],[set/25]:[dez/30]])</f>
        <v>10415.349999999999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1661.61</v>
      </c>
      <c r="AQ9" s="4">
        <v>1517.43</v>
      </c>
      <c r="AR9" s="4">
        <v>6618.53</v>
      </c>
      <c r="AS9" s="4">
        <v>1490.73</v>
      </c>
      <c r="AT9" s="4">
        <v>1495.35</v>
      </c>
      <c r="AU9" s="4">
        <v>8875.0499999999993</v>
      </c>
      <c r="AV9" s="4">
        <v>10986.94</v>
      </c>
      <c r="AW9" s="4">
        <v>8561.2999999999993</v>
      </c>
      <c r="AX9" s="4">
        <v>1513.37</v>
      </c>
      <c r="AY9" s="4">
        <v>1526.38</v>
      </c>
      <c r="AZ9" s="4">
        <v>1537.22</v>
      </c>
      <c r="BA9" s="4">
        <v>1548.29</v>
      </c>
      <c r="BB9" s="4">
        <v>1559.12</v>
      </c>
      <c r="BC9" s="4">
        <v>1568.17</v>
      </c>
      <c r="BD9" s="4">
        <v>7014.6</v>
      </c>
      <c r="BE9" s="4">
        <v>1585.15</v>
      </c>
      <c r="BF9" s="4">
        <v>1593.07</v>
      </c>
      <c r="BG9" s="4">
        <v>1606.29</v>
      </c>
      <c r="BH9" s="4">
        <v>1612.72</v>
      </c>
      <c r="BI9" s="4">
        <v>1619.01</v>
      </c>
      <c r="BJ9" s="4">
        <v>1627.43</v>
      </c>
      <c r="BK9" s="4">
        <v>1636.87</v>
      </c>
      <c r="BL9" s="4">
        <v>1648.16</v>
      </c>
      <c r="BM9" s="4">
        <v>0</v>
      </c>
      <c r="BN9" s="4">
        <v>1663.16</v>
      </c>
      <c r="BO9" s="4">
        <v>1663.16</v>
      </c>
      <c r="BP9" s="4">
        <v>5726.11</v>
      </c>
      <c r="BQ9" s="4">
        <v>0</v>
      </c>
      <c r="BR9" s="4">
        <v>115.57</v>
      </c>
      <c r="BS9" s="4">
        <v>115.57</v>
      </c>
      <c r="BT9" s="4">
        <v>438.35</v>
      </c>
      <c r="BU9" s="4">
        <v>115.57</v>
      </c>
      <c r="BV9" s="4">
        <v>115.57</v>
      </c>
      <c r="BW9" s="4">
        <v>115.57</v>
      </c>
      <c r="BX9" s="4">
        <v>115.57</v>
      </c>
      <c r="BY9" s="4">
        <v>115.57</v>
      </c>
      <c r="BZ9" s="4">
        <v>115.58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6">
        <v>0</v>
      </c>
      <c r="DY9" s="4">
        <f>SUM(Tabela14[[#This Row],[jan/25]:[mar/25]])</f>
        <v>4784.51</v>
      </c>
      <c r="DZ9" s="4">
        <f>SUM(Tabela14[[#This Row],[abr/25]:[ago/25]])</f>
        <v>8144.19</v>
      </c>
      <c r="EA9" s="4">
        <f>SUM(Tabela14[[#This Row],[set/25]:[dez/30]])</f>
        <v>10415.349999999999</v>
      </c>
    </row>
    <row r="10" spans="1:131" x14ac:dyDescent="0.25">
      <c r="A10" s="5" t="s">
        <v>34</v>
      </c>
      <c r="B10" s="2" t="s">
        <v>13</v>
      </c>
      <c r="C10" s="2" t="s">
        <v>14</v>
      </c>
      <c r="D10" s="2" t="s">
        <v>15</v>
      </c>
      <c r="E10" s="1">
        <v>1006</v>
      </c>
      <c r="F10" s="2" t="s">
        <v>35</v>
      </c>
      <c r="G10" s="2" t="s">
        <v>19</v>
      </c>
      <c r="H10" s="321">
        <v>45052</v>
      </c>
      <c r="I10" s="2" t="s">
        <v>36</v>
      </c>
      <c r="J10" s="2"/>
      <c r="K10" s="4"/>
      <c r="L10" s="4"/>
      <c r="M10" s="4">
        <v>260038.1</v>
      </c>
      <c r="N10" s="4">
        <f>Tabela14[[#This Row],[parcela.cef
(total)]]-Tabela14[[#This Row],[parcela.cef
(realizado)]]</f>
        <v>0</v>
      </c>
      <c r="O10" s="1" t="b">
        <v>0</v>
      </c>
      <c r="P10" s="4">
        <v>0</v>
      </c>
      <c r="Q10" s="4">
        <v>266936.08</v>
      </c>
      <c r="R10" s="4">
        <v>0</v>
      </c>
      <c r="S10" s="4">
        <v>42907.19</v>
      </c>
      <c r="T10" s="4">
        <f>SUM(Tabela14[[#This Row],[set/25]:[dez/30]])</f>
        <v>15427.820000000002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1500</v>
      </c>
      <c r="AL10" s="4">
        <v>275.14999999999998</v>
      </c>
      <c r="AM10" s="4">
        <v>275.14999999999998</v>
      </c>
      <c r="AN10" s="4">
        <v>278.74</v>
      </c>
      <c r="AO10" s="4">
        <v>0</v>
      </c>
      <c r="AP10" s="4">
        <v>558.52</v>
      </c>
      <c r="AQ10" s="4">
        <v>280.45</v>
      </c>
      <c r="AR10" s="4">
        <v>5504.21</v>
      </c>
      <c r="AS10" s="4">
        <v>281.2</v>
      </c>
      <c r="AT10" s="4">
        <v>282.08</v>
      </c>
      <c r="AU10" s="4">
        <v>282.83999999999997</v>
      </c>
      <c r="AV10" s="4">
        <v>283.20999999999998</v>
      </c>
      <c r="AW10" s="4">
        <v>284</v>
      </c>
      <c r="AX10" s="4">
        <v>285.47000000000003</v>
      </c>
      <c r="AY10" s="4">
        <v>287.93</v>
      </c>
      <c r="AZ10" s="4">
        <v>289.97000000000003</v>
      </c>
      <c r="BA10" s="4">
        <v>292.06</v>
      </c>
      <c r="BB10" s="4">
        <v>668.67</v>
      </c>
      <c r="BC10" s="4">
        <v>986.04</v>
      </c>
      <c r="BD10" s="4">
        <v>6412.26</v>
      </c>
      <c r="BE10" s="4">
        <v>996.72</v>
      </c>
      <c r="BF10" s="4">
        <v>1001.7</v>
      </c>
      <c r="BG10" s="4">
        <v>1030.56</v>
      </c>
      <c r="BH10" s="4">
        <v>1014.06</v>
      </c>
      <c r="BI10" s="4">
        <v>1018.01</v>
      </c>
      <c r="BJ10" s="4">
        <v>1044.79</v>
      </c>
      <c r="BK10" s="4">
        <v>1029.24</v>
      </c>
      <c r="BL10" s="4">
        <v>1036.3399999999999</v>
      </c>
      <c r="BM10" s="4">
        <v>1046.4000000000001</v>
      </c>
      <c r="BN10" s="4">
        <v>1045.77</v>
      </c>
      <c r="BO10" s="4">
        <v>1045.77</v>
      </c>
      <c r="BP10" s="4">
        <v>6754.75</v>
      </c>
      <c r="BQ10" s="4">
        <v>3329.36</v>
      </c>
      <c r="BR10" s="4">
        <v>1045.77</v>
      </c>
      <c r="BS10" s="4">
        <v>1045.77</v>
      </c>
      <c r="BT10" s="4">
        <v>0</v>
      </c>
      <c r="BU10" s="4">
        <v>114.23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6">
        <v>0</v>
      </c>
      <c r="DY10" s="4">
        <f>SUM(Tabela14[[#This Row],[jan/25]:[mar/25]])</f>
        <v>3028.98</v>
      </c>
      <c r="DZ10" s="4">
        <f>SUM(Tabela14[[#This Row],[abr/25]:[ago/25]])</f>
        <v>5142.4399999999996</v>
      </c>
      <c r="EA10" s="4">
        <f>SUM(Tabela14[[#This Row],[set/25]:[dez/30]])</f>
        <v>15427.820000000002</v>
      </c>
    </row>
    <row r="11" spans="1:131" x14ac:dyDescent="0.25">
      <c r="A11" s="5" t="s">
        <v>37</v>
      </c>
      <c r="B11" s="2" t="s">
        <v>13</v>
      </c>
      <c r="C11" s="2" t="s">
        <v>14</v>
      </c>
      <c r="D11" s="2" t="s">
        <v>38</v>
      </c>
      <c r="E11" s="1">
        <v>102</v>
      </c>
      <c r="F11" s="2" t="s">
        <v>39</v>
      </c>
      <c r="G11" s="2" t="s">
        <v>19</v>
      </c>
      <c r="H11" s="321">
        <v>45087</v>
      </c>
      <c r="I11" s="2" t="s">
        <v>40</v>
      </c>
      <c r="J11" s="2"/>
      <c r="K11" s="4"/>
      <c r="L11" s="4"/>
      <c r="M11" s="4">
        <v>136025.88</v>
      </c>
      <c r="N11" s="4">
        <f>Tabela14[[#This Row],[parcela.cef
(total)]]-Tabela14[[#This Row],[parcela.cef
(realizado)]]</f>
        <v>0</v>
      </c>
      <c r="O11" s="1" t="b">
        <v>0</v>
      </c>
      <c r="P11" s="4">
        <v>0</v>
      </c>
      <c r="Q11" s="4">
        <v>188050</v>
      </c>
      <c r="R11" s="4">
        <v>0</v>
      </c>
      <c r="S11" s="4">
        <v>74043</v>
      </c>
      <c r="T11" s="4">
        <f>SUM(Tabela14[[#This Row],[set/25]:[dez/30]])</f>
        <v>14416.810000000001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1148.24</v>
      </c>
      <c r="AM11" s="4">
        <v>2901.76</v>
      </c>
      <c r="AN11" s="4">
        <v>1823.48</v>
      </c>
      <c r="AO11" s="4">
        <v>1825.3</v>
      </c>
      <c r="AP11" s="4">
        <v>1828.4</v>
      </c>
      <c r="AQ11" s="4">
        <v>1834.62</v>
      </c>
      <c r="AR11" s="4">
        <v>1838.29</v>
      </c>
      <c r="AS11" s="4">
        <v>1839.57</v>
      </c>
      <c r="AT11" s="4">
        <v>1845.28</v>
      </c>
      <c r="AU11" s="4">
        <v>1850.26</v>
      </c>
      <c r="AV11" s="4">
        <v>1852.66</v>
      </c>
      <c r="AW11" s="4">
        <v>1857.85</v>
      </c>
      <c r="AX11" s="4">
        <v>1867.51</v>
      </c>
      <c r="AY11" s="4">
        <v>1883.57</v>
      </c>
      <c r="AZ11" s="4">
        <v>1896.95</v>
      </c>
      <c r="BA11" s="4">
        <v>1910.61</v>
      </c>
      <c r="BB11" s="4">
        <v>1923.98</v>
      </c>
      <c r="BC11" s="4">
        <v>1935.14</v>
      </c>
      <c r="BD11" s="4">
        <v>9633.25</v>
      </c>
      <c r="BE11" s="4">
        <v>1998.46</v>
      </c>
      <c r="BF11" s="4">
        <v>1965.87</v>
      </c>
      <c r="BG11" s="4">
        <v>1982.19</v>
      </c>
      <c r="BH11" s="4">
        <v>1990.12</v>
      </c>
      <c r="BI11" s="4">
        <v>2041.19</v>
      </c>
      <c r="BJ11" s="4">
        <v>2053.8000000000002</v>
      </c>
      <c r="BK11" s="4">
        <v>2019.91</v>
      </c>
      <c r="BL11" s="4">
        <v>2077.9299999999998</v>
      </c>
      <c r="BM11" s="4">
        <v>2102.65</v>
      </c>
      <c r="BN11" s="4">
        <v>2052.36</v>
      </c>
      <c r="BO11" s="4">
        <v>2052.36</v>
      </c>
      <c r="BP11" s="4">
        <v>8095.42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114.02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6">
        <v>0</v>
      </c>
      <c r="DY11" s="4">
        <f>SUM(Tabela14[[#This Row],[jan/25]:[mar/25]])</f>
        <v>5946.52</v>
      </c>
      <c r="DZ11" s="4">
        <f>SUM(Tabela14[[#This Row],[abr/25]:[ago/25]])</f>
        <v>10182.950000000001</v>
      </c>
      <c r="EA11" s="4">
        <f>SUM(Tabela14[[#This Row],[set/25]:[dez/30]])</f>
        <v>14416.810000000001</v>
      </c>
    </row>
    <row r="12" spans="1:131" x14ac:dyDescent="0.25">
      <c r="A12" s="5" t="s">
        <v>41</v>
      </c>
      <c r="B12" s="2" t="s">
        <v>13</v>
      </c>
      <c r="C12" s="2" t="s">
        <v>14</v>
      </c>
      <c r="D12" s="2" t="s">
        <v>38</v>
      </c>
      <c r="E12" s="1">
        <v>103</v>
      </c>
      <c r="F12" s="2"/>
      <c r="G12" s="2" t="s">
        <v>42</v>
      </c>
      <c r="H12" s="321"/>
      <c r="I12" s="2" t="s">
        <v>43</v>
      </c>
      <c r="J12" s="2"/>
      <c r="K12" s="4"/>
      <c r="L12" s="4"/>
      <c r="M12" s="4">
        <v>0</v>
      </c>
      <c r="N12" s="4">
        <f>Tabela14[[#This Row],[parcela.cef
(total)]]-Tabela14[[#This Row],[parcela.cef
(realizado)]]</f>
        <v>0</v>
      </c>
      <c r="O12" s="1" t="b">
        <v>0</v>
      </c>
      <c r="P12" s="4">
        <v>0</v>
      </c>
      <c r="Q12" s="4">
        <v>0</v>
      </c>
      <c r="R12" s="4">
        <v>0</v>
      </c>
      <c r="S12" s="4">
        <v>31228.59</v>
      </c>
      <c r="T12" s="4">
        <f>SUM(Tabela14[[#This Row],[set/25]:[dez/30]])</f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3000</v>
      </c>
      <c r="AN12" s="4">
        <v>302.13</v>
      </c>
      <c r="AO12" s="4">
        <v>0</v>
      </c>
      <c r="AP12" s="4">
        <v>1009.82</v>
      </c>
      <c r="AQ12" s="4">
        <v>0</v>
      </c>
      <c r="AR12" s="4">
        <v>6091.68</v>
      </c>
      <c r="AS12" s="4">
        <v>0</v>
      </c>
      <c r="AT12" s="4">
        <v>1019.14</v>
      </c>
      <c r="AU12" s="4">
        <v>3577.49</v>
      </c>
      <c r="AV12" s="4">
        <v>0</v>
      </c>
      <c r="AW12" s="4">
        <v>0</v>
      </c>
      <c r="AX12" s="4">
        <v>1070.3699999999999</v>
      </c>
      <c r="AY12" s="4">
        <v>1095.3499999999999</v>
      </c>
      <c r="AZ12" s="4">
        <v>1100.22</v>
      </c>
      <c r="BA12" s="4">
        <v>1107.32</v>
      </c>
      <c r="BB12" s="4">
        <v>0</v>
      </c>
      <c r="BC12" s="4">
        <v>0</v>
      </c>
      <c r="BD12" s="4">
        <v>3388.84</v>
      </c>
      <c r="BE12" s="4">
        <v>0</v>
      </c>
      <c r="BF12" s="4">
        <v>2271.75</v>
      </c>
      <c r="BG12" s="4">
        <v>0</v>
      </c>
      <c r="BH12" s="4">
        <v>4579.38</v>
      </c>
      <c r="BI12" s="4">
        <v>806.5</v>
      </c>
      <c r="BJ12" s="4">
        <v>808.6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6">
        <v>0</v>
      </c>
      <c r="DY12" s="4">
        <f>SUM(Tabela14[[#This Row],[jan/25]:[mar/25]])</f>
        <v>2271.75</v>
      </c>
      <c r="DZ12" s="4">
        <f>SUM(Tabela14[[#This Row],[abr/25]:[ago/25]])</f>
        <v>6194.4800000000005</v>
      </c>
      <c r="EA12" s="4">
        <f>SUM(Tabela14[[#This Row],[set/25]:[dez/30]])</f>
        <v>0</v>
      </c>
    </row>
    <row r="13" spans="1:131" x14ac:dyDescent="0.25">
      <c r="A13" s="5" t="s">
        <v>44</v>
      </c>
      <c r="B13" s="2" t="s">
        <v>13</v>
      </c>
      <c r="C13" s="2" t="s">
        <v>14</v>
      </c>
      <c r="D13" s="2" t="s">
        <v>38</v>
      </c>
      <c r="E13" s="1">
        <v>104</v>
      </c>
      <c r="F13" s="2"/>
      <c r="G13" s="2" t="s">
        <v>16</v>
      </c>
      <c r="H13" s="321"/>
      <c r="I13" s="2"/>
      <c r="J13" s="2"/>
      <c r="K13" s="4"/>
      <c r="L13" s="4"/>
      <c r="M13" s="4">
        <v>0</v>
      </c>
      <c r="N13" s="4">
        <f>Tabela14[[#This Row],[parcela.cef
(total)]]-Tabela14[[#This Row],[parcela.cef
(realizado)]]</f>
        <v>0</v>
      </c>
      <c r="O13" s="1" t="b">
        <v>0</v>
      </c>
      <c r="P13" s="4">
        <v>0</v>
      </c>
      <c r="Q13" s="4">
        <v>0</v>
      </c>
      <c r="R13" s="4">
        <v>0</v>
      </c>
      <c r="S13" s="4">
        <v>0</v>
      </c>
      <c r="T13" s="4">
        <f>SUM(Tabela14[[#This Row],[set/25]:[dez/30]])</f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6">
        <v>0</v>
      </c>
      <c r="DY13" s="4">
        <f>SUM(Tabela14[[#This Row],[jan/25]:[mar/25]])</f>
        <v>0</v>
      </c>
      <c r="DZ13" s="4">
        <f>SUM(Tabela14[[#This Row],[abr/25]:[ago/25]])</f>
        <v>0</v>
      </c>
      <c r="EA13" s="4">
        <f>SUM(Tabela14[[#This Row],[set/25]:[dez/30]])</f>
        <v>0</v>
      </c>
    </row>
    <row r="14" spans="1:131" x14ac:dyDescent="0.25">
      <c r="A14" s="5" t="s">
        <v>45</v>
      </c>
      <c r="B14" s="2" t="s">
        <v>13</v>
      </c>
      <c r="C14" s="2" t="s">
        <v>14</v>
      </c>
      <c r="D14" s="2" t="s">
        <v>38</v>
      </c>
      <c r="E14" s="1">
        <v>105</v>
      </c>
      <c r="F14" s="2"/>
      <c r="G14" s="2" t="s">
        <v>46</v>
      </c>
      <c r="H14" s="321"/>
      <c r="I14" s="2"/>
      <c r="J14" s="2"/>
      <c r="K14" s="4"/>
      <c r="L14" s="4"/>
      <c r="M14" s="4">
        <v>0</v>
      </c>
      <c r="N14" s="4">
        <f>Tabela14[[#This Row],[parcela.cef
(total)]]-Tabela14[[#This Row],[parcela.cef
(realizado)]]</f>
        <v>0</v>
      </c>
      <c r="O14" s="1" t="b">
        <v>0</v>
      </c>
      <c r="P14" s="4">
        <v>0</v>
      </c>
      <c r="Q14" s="4">
        <v>0</v>
      </c>
      <c r="R14" s="4">
        <v>0</v>
      </c>
      <c r="S14" s="4">
        <v>0</v>
      </c>
      <c r="T14" s="4">
        <f>SUM(Tabela14[[#This Row],[set/25]:[dez/30]])</f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6">
        <v>0</v>
      </c>
      <c r="DY14" s="4">
        <f>SUM(Tabela14[[#This Row],[jan/25]:[mar/25]])</f>
        <v>0</v>
      </c>
      <c r="DZ14" s="4">
        <f>SUM(Tabela14[[#This Row],[abr/25]:[ago/25]])</f>
        <v>0</v>
      </c>
      <c r="EA14" s="4">
        <f>SUM(Tabela14[[#This Row],[set/25]:[dez/30]])</f>
        <v>0</v>
      </c>
    </row>
    <row r="15" spans="1:131" x14ac:dyDescent="0.25">
      <c r="A15" s="5" t="s">
        <v>47</v>
      </c>
      <c r="B15" s="2" t="s">
        <v>13</v>
      </c>
      <c r="C15" s="2" t="s">
        <v>14</v>
      </c>
      <c r="D15" s="2" t="s">
        <v>38</v>
      </c>
      <c r="E15" s="1">
        <v>106</v>
      </c>
      <c r="F15" s="2"/>
      <c r="G15" s="2" t="s">
        <v>42</v>
      </c>
      <c r="H15" s="321"/>
      <c r="I15" s="2" t="s">
        <v>48</v>
      </c>
      <c r="J15" s="2"/>
      <c r="K15" s="4"/>
      <c r="L15" s="4"/>
      <c r="M15" s="4">
        <v>0</v>
      </c>
      <c r="N15" s="4">
        <f>Tabela14[[#This Row],[parcela.cef
(total)]]-Tabela14[[#This Row],[parcela.cef
(realizado)]]</f>
        <v>0</v>
      </c>
      <c r="O15" s="1" t="b">
        <v>0</v>
      </c>
      <c r="P15" s="4">
        <v>0</v>
      </c>
      <c r="Q15" s="4">
        <v>0</v>
      </c>
      <c r="R15" s="4">
        <v>0</v>
      </c>
      <c r="S15" s="4">
        <v>42975.46</v>
      </c>
      <c r="T15" s="4">
        <f>SUM(Tabela14[[#This Row],[set/25]:[dez/30]])</f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1800</v>
      </c>
      <c r="AM15" s="4">
        <v>301.77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664.61</v>
      </c>
      <c r="AT15" s="4">
        <v>0</v>
      </c>
      <c r="AU15" s="4">
        <v>8410.2199999999993</v>
      </c>
      <c r="AV15" s="4">
        <v>2093.46</v>
      </c>
      <c r="AW15" s="4">
        <v>1032.1400000000001</v>
      </c>
      <c r="AX15" s="4">
        <v>1037.51</v>
      </c>
      <c r="AY15" s="4">
        <v>0</v>
      </c>
      <c r="AZ15" s="4">
        <v>7476.13</v>
      </c>
      <c r="BA15" s="4">
        <v>0</v>
      </c>
      <c r="BB15" s="4">
        <v>4526.67</v>
      </c>
      <c r="BC15" s="4">
        <v>1075.08</v>
      </c>
      <c r="BD15" s="4">
        <v>1082.3900000000001</v>
      </c>
      <c r="BE15" s="4">
        <v>0</v>
      </c>
      <c r="BF15" s="4">
        <v>0</v>
      </c>
      <c r="BG15" s="4">
        <v>11259.93</v>
      </c>
      <c r="BH15" s="4">
        <v>1105.6199999999999</v>
      </c>
      <c r="BI15" s="4">
        <v>1109.93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6">
        <v>0</v>
      </c>
      <c r="DY15" s="4">
        <f>SUM(Tabela14[[#This Row],[jan/25]:[mar/25]])</f>
        <v>11259.93</v>
      </c>
      <c r="DZ15" s="4">
        <f>SUM(Tabela14[[#This Row],[abr/25]:[ago/25]])</f>
        <v>2215.5500000000002</v>
      </c>
      <c r="EA15" s="4">
        <f>SUM(Tabela14[[#This Row],[set/25]:[dez/30]])</f>
        <v>0</v>
      </c>
    </row>
    <row r="16" spans="1:131" x14ac:dyDescent="0.25">
      <c r="A16" s="5" t="s">
        <v>49</v>
      </c>
      <c r="B16" s="2" t="s">
        <v>13</v>
      </c>
      <c r="C16" s="2" t="s">
        <v>14</v>
      </c>
      <c r="D16" s="2" t="s">
        <v>38</v>
      </c>
      <c r="E16" s="1">
        <v>107</v>
      </c>
      <c r="F16" s="2"/>
      <c r="G16" s="2" t="s">
        <v>42</v>
      </c>
      <c r="H16" s="321"/>
      <c r="I16" s="2"/>
      <c r="J16" s="2"/>
      <c r="K16" s="4"/>
      <c r="L16" s="4"/>
      <c r="M16" s="4">
        <v>0</v>
      </c>
      <c r="N16" s="4">
        <f>Tabela14[[#This Row],[parcela.cef
(total)]]-Tabela14[[#This Row],[parcela.cef
(realizado)]]</f>
        <v>0</v>
      </c>
      <c r="O16" s="1" t="b">
        <v>0</v>
      </c>
      <c r="P16" s="4">
        <v>0</v>
      </c>
      <c r="Q16" s="4">
        <v>0</v>
      </c>
      <c r="R16" s="4">
        <v>0</v>
      </c>
      <c r="S16" s="4">
        <v>0</v>
      </c>
      <c r="T16" s="4">
        <f>SUM(Tabela14[[#This Row],[set/25]:[dez/30]])</f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6">
        <v>0</v>
      </c>
      <c r="DY16" s="4">
        <f>SUM(Tabela14[[#This Row],[jan/25]:[mar/25]])</f>
        <v>0</v>
      </c>
      <c r="DZ16" s="4">
        <f>SUM(Tabela14[[#This Row],[abr/25]:[ago/25]])</f>
        <v>0</v>
      </c>
      <c r="EA16" s="4">
        <f>SUM(Tabela14[[#This Row],[set/25]:[dez/30]])</f>
        <v>0</v>
      </c>
    </row>
    <row r="17" spans="1:131" x14ac:dyDescent="0.25">
      <c r="A17" s="5" t="s">
        <v>50</v>
      </c>
      <c r="B17" s="2" t="s">
        <v>13</v>
      </c>
      <c r="C17" s="2" t="s">
        <v>14</v>
      </c>
      <c r="D17" s="2" t="s">
        <v>38</v>
      </c>
      <c r="E17" s="1">
        <v>108</v>
      </c>
      <c r="F17" s="2"/>
      <c r="G17" s="2" t="s">
        <v>46</v>
      </c>
      <c r="H17" s="321"/>
      <c r="I17" s="2"/>
      <c r="J17" s="2"/>
      <c r="K17" s="4"/>
      <c r="L17" s="4"/>
      <c r="M17" s="4">
        <v>0</v>
      </c>
      <c r="N17" s="4">
        <f>Tabela14[[#This Row],[parcela.cef
(total)]]-Tabela14[[#This Row],[parcela.cef
(realizado)]]</f>
        <v>0</v>
      </c>
      <c r="O17" s="1" t="b">
        <v>0</v>
      </c>
      <c r="P17" s="4">
        <v>0</v>
      </c>
      <c r="Q17" s="4">
        <v>0</v>
      </c>
      <c r="R17" s="4">
        <v>0</v>
      </c>
      <c r="S17" s="4">
        <v>0</v>
      </c>
      <c r="T17" s="4">
        <f>SUM(Tabela14[[#This Row],[set/25]:[dez/30]])</f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6">
        <v>0</v>
      </c>
      <c r="DY17" s="4">
        <f>SUM(Tabela14[[#This Row],[jan/25]:[mar/25]])</f>
        <v>0</v>
      </c>
      <c r="DZ17" s="4">
        <f>SUM(Tabela14[[#This Row],[abr/25]:[ago/25]])</f>
        <v>0</v>
      </c>
      <c r="EA17" s="4">
        <f>SUM(Tabela14[[#This Row],[set/25]:[dez/30]])</f>
        <v>0</v>
      </c>
    </row>
    <row r="18" spans="1:131" x14ac:dyDescent="0.25">
      <c r="A18" s="5" t="s">
        <v>51</v>
      </c>
      <c r="B18" s="2" t="s">
        <v>13</v>
      </c>
      <c r="C18" s="2" t="s">
        <v>14</v>
      </c>
      <c r="D18" s="2" t="s">
        <v>38</v>
      </c>
      <c r="E18" s="1">
        <v>109</v>
      </c>
      <c r="F18" s="2"/>
      <c r="G18" s="2" t="s">
        <v>42</v>
      </c>
      <c r="H18" s="321"/>
      <c r="I18" s="2" t="s">
        <v>52</v>
      </c>
      <c r="J18" s="2"/>
      <c r="K18" s="4"/>
      <c r="L18" s="4"/>
      <c r="M18" s="4">
        <v>0</v>
      </c>
      <c r="N18" s="4">
        <f>Tabela14[[#This Row],[parcela.cef
(total)]]-Tabela14[[#This Row],[parcela.cef
(realizado)]]</f>
        <v>0</v>
      </c>
      <c r="O18" s="1" t="b">
        <v>0</v>
      </c>
      <c r="P18" s="4">
        <v>0</v>
      </c>
      <c r="Q18" s="4">
        <v>0</v>
      </c>
      <c r="R18" s="4">
        <v>0</v>
      </c>
      <c r="S18" s="4">
        <v>1863.08</v>
      </c>
      <c r="T18" s="4">
        <f>SUM(Tabela14[[#This Row],[set/25]:[dez/30]])</f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439.99</v>
      </c>
      <c r="AM18" s="4">
        <v>352</v>
      </c>
      <c r="AN18" s="4">
        <v>356.59</v>
      </c>
      <c r="AO18" s="4">
        <v>356.95</v>
      </c>
      <c r="AP18" s="4">
        <v>357.55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6">
        <v>0</v>
      </c>
      <c r="DY18" s="4">
        <f>SUM(Tabela14[[#This Row],[jan/25]:[mar/25]])</f>
        <v>0</v>
      </c>
      <c r="DZ18" s="4">
        <f>SUM(Tabela14[[#This Row],[abr/25]:[ago/25]])</f>
        <v>0</v>
      </c>
      <c r="EA18" s="4">
        <f>SUM(Tabela14[[#This Row],[set/25]:[dez/30]])</f>
        <v>0</v>
      </c>
    </row>
    <row r="19" spans="1:131" x14ac:dyDescent="0.25">
      <c r="A19" s="5" t="s">
        <v>53</v>
      </c>
      <c r="B19" s="2" t="s">
        <v>13</v>
      </c>
      <c r="C19" s="2" t="s">
        <v>14</v>
      </c>
      <c r="D19" s="2" t="s">
        <v>38</v>
      </c>
      <c r="E19" s="1">
        <v>110</v>
      </c>
      <c r="F19" s="2"/>
      <c r="G19" s="2" t="s">
        <v>46</v>
      </c>
      <c r="H19" s="321"/>
      <c r="I19" s="2"/>
      <c r="J19" s="2"/>
      <c r="K19" s="4"/>
      <c r="L19" s="4"/>
      <c r="M19" s="4">
        <v>0</v>
      </c>
      <c r="N19" s="4">
        <f>Tabela14[[#This Row],[parcela.cef
(total)]]-Tabela14[[#This Row],[parcela.cef
(realizado)]]</f>
        <v>0</v>
      </c>
      <c r="O19" s="1" t="b">
        <v>0</v>
      </c>
      <c r="P19" s="4">
        <v>0</v>
      </c>
      <c r="Q19" s="4">
        <v>0</v>
      </c>
      <c r="R19" s="4">
        <v>0</v>
      </c>
      <c r="S19" s="4">
        <v>0</v>
      </c>
      <c r="T19" s="4">
        <f>SUM(Tabela14[[#This Row],[set/25]:[dez/30]])</f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6">
        <v>0</v>
      </c>
      <c r="DY19" s="4">
        <f>SUM(Tabela14[[#This Row],[jan/25]:[mar/25]])</f>
        <v>0</v>
      </c>
      <c r="DZ19" s="4">
        <f>SUM(Tabela14[[#This Row],[abr/25]:[ago/25]])</f>
        <v>0</v>
      </c>
      <c r="EA19" s="4">
        <f>SUM(Tabela14[[#This Row],[set/25]:[dez/30]])</f>
        <v>0</v>
      </c>
    </row>
    <row r="20" spans="1:131" x14ac:dyDescent="0.25">
      <c r="A20" s="5" t="s">
        <v>54</v>
      </c>
      <c r="B20" s="2" t="s">
        <v>13</v>
      </c>
      <c r="C20" s="2" t="s">
        <v>14</v>
      </c>
      <c r="D20" s="2" t="s">
        <v>55</v>
      </c>
      <c r="E20" s="1">
        <v>1101</v>
      </c>
      <c r="F20" s="2" t="s">
        <v>56</v>
      </c>
      <c r="G20" s="2" t="s">
        <v>19</v>
      </c>
      <c r="H20" s="321">
        <v>45169</v>
      </c>
      <c r="I20" s="2" t="s">
        <v>57</v>
      </c>
      <c r="J20" s="2" t="s">
        <v>58</v>
      </c>
      <c r="K20" s="4">
        <v>234900</v>
      </c>
      <c r="L20" s="4">
        <v>175777.4</v>
      </c>
      <c r="M20" s="4">
        <v>0</v>
      </c>
      <c r="N20" s="4">
        <f>Tabela14[[#This Row],[parcela.cef
(total)]]-Tabela14[[#This Row],[parcela.cef
(realizado)]]</f>
        <v>59122.600000000006</v>
      </c>
      <c r="O20" s="1" t="b">
        <v>0</v>
      </c>
      <c r="P20" s="4">
        <v>207909.28</v>
      </c>
      <c r="Q20" s="4">
        <v>326844.99</v>
      </c>
      <c r="R20" s="4">
        <v>5194.6400000000003</v>
      </c>
      <c r="S20" s="4">
        <v>118038.11</v>
      </c>
      <c r="T20" s="4">
        <f>SUM(Tabela14[[#This Row],[set/25]:[dez/30]])</f>
        <v>32778.97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3653.07</v>
      </c>
      <c r="AQ20" s="4">
        <v>1834.26</v>
      </c>
      <c r="AR20" s="4">
        <v>9175.15</v>
      </c>
      <c r="AS20" s="4">
        <v>3069.17</v>
      </c>
      <c r="AT20" s="4">
        <v>1539.88</v>
      </c>
      <c r="AU20" s="4">
        <v>9878.23</v>
      </c>
      <c r="AV20" s="4">
        <v>12229.88</v>
      </c>
      <c r="AW20" s="4">
        <v>9523.08</v>
      </c>
      <c r="AX20" s="4">
        <v>1592.73</v>
      </c>
      <c r="AY20" s="4">
        <v>1571.84</v>
      </c>
      <c r="AZ20" s="4">
        <v>1583</v>
      </c>
      <c r="BA20" s="4">
        <v>0</v>
      </c>
      <c r="BB20" s="4">
        <v>3244.04</v>
      </c>
      <c r="BC20" s="4">
        <v>1614.87</v>
      </c>
      <c r="BD20" s="4">
        <v>1625.85</v>
      </c>
      <c r="BE20" s="4">
        <v>1632.36</v>
      </c>
      <c r="BF20" s="4">
        <v>1640.52</v>
      </c>
      <c r="BG20" s="4">
        <v>9724.2199999999993</v>
      </c>
      <c r="BH20" s="4">
        <v>3400.99</v>
      </c>
      <c r="BI20" s="4">
        <v>1667.23</v>
      </c>
      <c r="BJ20" s="4">
        <v>1675.9</v>
      </c>
      <c r="BK20" s="4">
        <v>1685.62</v>
      </c>
      <c r="BL20" s="4">
        <v>1697.25</v>
      </c>
      <c r="BM20" s="4">
        <v>1754.66</v>
      </c>
      <c r="BN20" s="4">
        <v>1712.69</v>
      </c>
      <c r="BO20" s="4">
        <v>1712.69</v>
      </c>
      <c r="BP20" s="4">
        <v>10243.620000000001</v>
      </c>
      <c r="BQ20" s="4">
        <v>17241.13</v>
      </c>
      <c r="BR20" s="4">
        <v>0</v>
      </c>
      <c r="BS20" s="4">
        <v>0</v>
      </c>
      <c r="BT20" s="4">
        <v>0</v>
      </c>
      <c r="BU20" s="4">
        <v>114.18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6">
        <v>0</v>
      </c>
      <c r="DY20" s="4">
        <f>SUM(Tabela14[[#This Row],[jan/25]:[mar/25]])</f>
        <v>12997.099999999999</v>
      </c>
      <c r="DZ20" s="4">
        <f>SUM(Tabela14[[#This Row],[abr/25]:[ago/25]])</f>
        <v>10126.989999999998</v>
      </c>
      <c r="EA20" s="4">
        <f>SUM(Tabela14[[#This Row],[set/25]:[dez/30]])</f>
        <v>32778.97</v>
      </c>
    </row>
    <row r="21" spans="1:131" x14ac:dyDescent="0.25">
      <c r="A21" s="5" t="s">
        <v>59</v>
      </c>
      <c r="B21" s="2" t="s">
        <v>13</v>
      </c>
      <c r="C21" s="2" t="s">
        <v>14</v>
      </c>
      <c r="D21" s="2" t="s">
        <v>55</v>
      </c>
      <c r="E21" s="1">
        <v>1102</v>
      </c>
      <c r="F21" s="2" t="s">
        <v>60</v>
      </c>
      <c r="G21" s="2" t="s">
        <v>19</v>
      </c>
      <c r="H21" s="321">
        <v>45804</v>
      </c>
      <c r="I21" s="2" t="s">
        <v>61</v>
      </c>
      <c r="J21" s="2" t="s">
        <v>62</v>
      </c>
      <c r="K21" s="4">
        <v>157668.21</v>
      </c>
      <c r="L21" s="4">
        <v>119955.93</v>
      </c>
      <c r="M21" s="4">
        <v>0</v>
      </c>
      <c r="N21" s="4">
        <f>Tabela14[[#This Row],[parcela.cef
(total)]]-Tabela14[[#This Row],[parcela.cef
(realizado)]]</f>
        <v>37712.28</v>
      </c>
      <c r="O21" s="1" t="b">
        <v>0</v>
      </c>
      <c r="P21" s="4">
        <v>153979.26</v>
      </c>
      <c r="Q21" s="4">
        <v>280635</v>
      </c>
      <c r="R21" s="4">
        <v>9007.1200000000008</v>
      </c>
      <c r="S21" s="4">
        <v>26615.21</v>
      </c>
      <c r="T21" s="4">
        <f>SUM(Tabela14[[#This Row],[set/25]:[dez/30]])</f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3793.96</v>
      </c>
      <c r="BK21" s="4">
        <v>3815.96</v>
      </c>
      <c r="BL21" s="4">
        <v>19005.29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6">
        <v>0</v>
      </c>
      <c r="DY21" s="4">
        <f>SUM(Tabela14[[#This Row],[jan/25]:[mar/25]])</f>
        <v>0</v>
      </c>
      <c r="DZ21" s="4">
        <f>SUM(Tabela14[[#This Row],[abr/25]:[ago/25]])</f>
        <v>26615.21</v>
      </c>
      <c r="EA21" s="4">
        <f>SUM(Tabela14[[#This Row],[set/25]:[dez/30]])</f>
        <v>0</v>
      </c>
    </row>
    <row r="22" spans="1:131" x14ac:dyDescent="0.25">
      <c r="A22" s="5" t="s">
        <v>63</v>
      </c>
      <c r="B22" s="2" t="s">
        <v>13</v>
      </c>
      <c r="C22" s="2" t="s">
        <v>14</v>
      </c>
      <c r="D22" s="2" t="s">
        <v>55</v>
      </c>
      <c r="E22" s="1">
        <v>1103</v>
      </c>
      <c r="F22" s="2" t="s">
        <v>64</v>
      </c>
      <c r="G22" s="2" t="s">
        <v>19</v>
      </c>
      <c r="H22" s="321">
        <v>45896</v>
      </c>
      <c r="I22" s="2" t="s">
        <v>65</v>
      </c>
      <c r="J22" s="2" t="s">
        <v>66</v>
      </c>
      <c r="K22" s="4">
        <v>198279.14</v>
      </c>
      <c r="L22" s="4">
        <v>148489.82</v>
      </c>
      <c r="M22" s="4">
        <v>0</v>
      </c>
      <c r="N22" s="4">
        <f>Tabela14[[#This Row],[parcela.cef
(total)]]-Tabela14[[#This Row],[parcela.cef
(realizado)]]</f>
        <v>49789.320000000007</v>
      </c>
      <c r="O22" s="1" t="b">
        <v>0</v>
      </c>
      <c r="P22" s="4">
        <v>149080.42000000001</v>
      </c>
      <c r="Q22" s="4">
        <v>277875</v>
      </c>
      <c r="R22" s="4">
        <v>4964.96</v>
      </c>
      <c r="S22" s="4">
        <v>38743.47</v>
      </c>
      <c r="T22" s="4">
        <f>SUM(Tabela14[[#This Row],[set/25]:[dez/30]])</f>
        <v>38743.47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3108.03</v>
      </c>
      <c r="BO22" s="4">
        <v>3108.03</v>
      </c>
      <c r="BP22" s="4">
        <v>8720.4500000000007</v>
      </c>
      <c r="BQ22" s="4">
        <v>22674.27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510.22</v>
      </c>
      <c r="BZ22" s="4">
        <v>0</v>
      </c>
      <c r="CA22" s="4">
        <v>112.25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510.22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6">
        <v>0</v>
      </c>
      <c r="DY22" s="4">
        <f>SUM(Tabela14[[#This Row],[jan/25]:[mar/25]])</f>
        <v>0</v>
      </c>
      <c r="DZ22" s="4">
        <f>SUM(Tabela14[[#This Row],[abr/25]:[ago/25]])</f>
        <v>0</v>
      </c>
      <c r="EA22" s="4">
        <f>SUM(Tabela14[[#This Row],[set/25]:[dez/30]])</f>
        <v>38743.47</v>
      </c>
    </row>
    <row r="23" spans="1:131" x14ac:dyDescent="0.25">
      <c r="A23" s="5" t="s">
        <v>67</v>
      </c>
      <c r="B23" s="2" t="s">
        <v>13</v>
      </c>
      <c r="C23" s="2" t="s">
        <v>14</v>
      </c>
      <c r="D23" s="2" t="s">
        <v>55</v>
      </c>
      <c r="E23" s="1">
        <v>1104</v>
      </c>
      <c r="F23" s="2" t="s">
        <v>68</v>
      </c>
      <c r="G23" s="2" t="s">
        <v>19</v>
      </c>
      <c r="H23" s="321">
        <v>45169</v>
      </c>
      <c r="I23" s="2" t="s">
        <v>69</v>
      </c>
      <c r="J23" s="2" t="s">
        <v>70</v>
      </c>
      <c r="K23" s="4">
        <v>206162.46</v>
      </c>
      <c r="L23" s="4">
        <v>154027.26999999999</v>
      </c>
      <c r="M23" s="4">
        <v>0</v>
      </c>
      <c r="N23" s="4">
        <f>Tabela14[[#This Row],[parcela.cef
(total)]]-Tabela14[[#This Row],[parcela.cef
(realizado)]]</f>
        <v>52135.19</v>
      </c>
      <c r="O23" s="1" t="b">
        <v>0</v>
      </c>
      <c r="P23" s="4">
        <v>182361.4</v>
      </c>
      <c r="Q23" s="4">
        <v>271667.58</v>
      </c>
      <c r="R23" s="4">
        <v>7632.34</v>
      </c>
      <c r="S23" s="4">
        <v>96905.01</v>
      </c>
      <c r="T23" s="4">
        <f>SUM(Tabela14[[#This Row],[set/25]:[dez/30]])</f>
        <v>24061.170000000002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1330.55</v>
      </c>
      <c r="AQ23" s="4">
        <v>668.11</v>
      </c>
      <c r="AR23" s="4">
        <v>6129.43</v>
      </c>
      <c r="AS23" s="4">
        <v>669.91</v>
      </c>
      <c r="AT23" s="4">
        <v>671.99</v>
      </c>
      <c r="AU23" s="4">
        <v>8023.04</v>
      </c>
      <c r="AV23" s="4">
        <v>11124.34</v>
      </c>
      <c r="AW23" s="4">
        <v>8894.68</v>
      </c>
      <c r="AX23" s="4">
        <v>1873.92</v>
      </c>
      <c r="AY23" s="4">
        <v>1890.03</v>
      </c>
      <c r="AZ23" s="4">
        <v>1903.45</v>
      </c>
      <c r="BA23" s="4">
        <v>1917.16</v>
      </c>
      <c r="BB23" s="4">
        <v>1930.58</v>
      </c>
      <c r="BC23" s="4">
        <v>1941.78</v>
      </c>
      <c r="BD23" s="4">
        <v>7741.72</v>
      </c>
      <c r="BE23" s="4">
        <v>1962.8</v>
      </c>
      <c r="BF23" s="4">
        <v>1972.61</v>
      </c>
      <c r="BG23" s="4">
        <v>2029.43</v>
      </c>
      <c r="BH23" s="4">
        <v>1996.94</v>
      </c>
      <c r="BI23" s="4">
        <v>2004.73</v>
      </c>
      <c r="BJ23" s="4">
        <v>2057.4699999999998</v>
      </c>
      <c r="BK23" s="4">
        <v>2026.84</v>
      </c>
      <c r="BL23" s="4">
        <v>2082.33</v>
      </c>
      <c r="BM23" s="4">
        <v>2060.65</v>
      </c>
      <c r="BN23" s="4">
        <v>2059.4</v>
      </c>
      <c r="BO23" s="4">
        <v>2059.4</v>
      </c>
      <c r="BP23" s="4">
        <v>8155.22</v>
      </c>
      <c r="BQ23" s="4">
        <v>3433.76</v>
      </c>
      <c r="BR23" s="4">
        <v>2059.4</v>
      </c>
      <c r="BS23" s="4">
        <v>2059.4</v>
      </c>
      <c r="BT23" s="4">
        <v>2173.94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6">
        <v>0</v>
      </c>
      <c r="DY23" s="4">
        <f>SUM(Tabela14[[#This Row],[jan/25]:[mar/25]])</f>
        <v>5964.84</v>
      </c>
      <c r="DZ23" s="4">
        <f>SUM(Tabela14[[#This Row],[abr/25]:[ago/25]])</f>
        <v>10168.31</v>
      </c>
      <c r="EA23" s="4">
        <f>SUM(Tabela14[[#This Row],[set/25]:[dez/30]])</f>
        <v>24061.170000000002</v>
      </c>
    </row>
    <row r="24" spans="1:131" x14ac:dyDescent="0.25">
      <c r="A24" s="5" t="s">
        <v>71</v>
      </c>
      <c r="B24" s="2" t="s">
        <v>13</v>
      </c>
      <c r="C24" s="2" t="s">
        <v>14</v>
      </c>
      <c r="D24" s="2" t="s">
        <v>55</v>
      </c>
      <c r="E24" s="1">
        <v>1105</v>
      </c>
      <c r="F24" s="2" t="s">
        <v>72</v>
      </c>
      <c r="G24" s="2" t="s">
        <v>19</v>
      </c>
      <c r="H24" s="321">
        <v>45169</v>
      </c>
      <c r="I24" s="2" t="s">
        <v>73</v>
      </c>
      <c r="J24" s="2" t="s">
        <v>74</v>
      </c>
      <c r="K24" s="4">
        <v>214897.45</v>
      </c>
      <c r="L24" s="4">
        <v>160190.68</v>
      </c>
      <c r="M24" s="4">
        <v>0</v>
      </c>
      <c r="N24" s="4">
        <f>Tabela14[[#This Row],[parcela.cef
(total)]]-Tabela14[[#This Row],[parcela.cef
(realizado)]]</f>
        <v>54706.770000000019</v>
      </c>
      <c r="O24" s="1" t="b">
        <v>0</v>
      </c>
      <c r="P24" s="4">
        <v>189922.63</v>
      </c>
      <c r="Q24" s="4">
        <v>265230.90999999997</v>
      </c>
      <c r="R24" s="4">
        <v>9052.16</v>
      </c>
      <c r="S24" s="4">
        <v>43083.91</v>
      </c>
      <c r="T24" s="4">
        <f>SUM(Tabela14[[#This Row],[set/25]:[dez/30]])</f>
        <v>1591.86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656.95</v>
      </c>
      <c r="AP24" s="4">
        <v>658.06</v>
      </c>
      <c r="AQ24" s="4">
        <v>660.3</v>
      </c>
      <c r="AR24" s="4">
        <v>661.62</v>
      </c>
      <c r="AS24" s="4">
        <v>662.08</v>
      </c>
      <c r="AT24" s="4">
        <v>664.14</v>
      </c>
      <c r="AU24" s="4">
        <v>8377.65</v>
      </c>
      <c r="AV24" s="4">
        <v>10552.67</v>
      </c>
      <c r="AW24" s="4">
        <v>8045.89</v>
      </c>
      <c r="AX24" s="4">
        <v>672.14</v>
      </c>
      <c r="AY24" s="4">
        <v>677.92</v>
      </c>
      <c r="AZ24" s="4">
        <v>682.73</v>
      </c>
      <c r="BA24" s="4">
        <v>687.65</v>
      </c>
      <c r="BB24" s="4">
        <v>692.46</v>
      </c>
      <c r="BC24" s="4">
        <v>696.48</v>
      </c>
      <c r="BD24" s="4">
        <v>701.21</v>
      </c>
      <c r="BE24" s="4">
        <v>704.02</v>
      </c>
      <c r="BF24" s="4">
        <v>707.54</v>
      </c>
      <c r="BG24" s="4">
        <v>713.41</v>
      </c>
      <c r="BH24" s="4">
        <v>716.27</v>
      </c>
      <c r="BI24" s="4">
        <v>719.06</v>
      </c>
      <c r="BJ24" s="4">
        <v>722.8</v>
      </c>
      <c r="BK24" s="4">
        <v>726.99</v>
      </c>
      <c r="BL24" s="4">
        <v>732.01</v>
      </c>
      <c r="BM24" s="4">
        <v>0</v>
      </c>
      <c r="BN24" s="4">
        <v>738.67</v>
      </c>
      <c r="BO24" s="4">
        <v>738.67</v>
      </c>
      <c r="BP24" s="4">
        <v>0</v>
      </c>
      <c r="BQ24" s="4">
        <v>0</v>
      </c>
      <c r="BR24" s="4">
        <v>0</v>
      </c>
      <c r="BS24" s="4">
        <v>0</v>
      </c>
      <c r="BT24" s="4">
        <v>114.52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6">
        <v>0</v>
      </c>
      <c r="DY24" s="4">
        <f>SUM(Tabela14[[#This Row],[jan/25]:[mar/25]])</f>
        <v>2124.9699999999998</v>
      </c>
      <c r="DZ24" s="4">
        <f>SUM(Tabela14[[#This Row],[abr/25]:[ago/25]])</f>
        <v>3617.13</v>
      </c>
      <c r="EA24" s="4">
        <f>SUM(Tabela14[[#This Row],[set/25]:[dez/30]])</f>
        <v>1591.86</v>
      </c>
    </row>
    <row r="25" spans="1:131" x14ac:dyDescent="0.25">
      <c r="A25" s="5" t="s">
        <v>75</v>
      </c>
      <c r="B25" s="2" t="s">
        <v>13</v>
      </c>
      <c r="C25" s="2" t="s">
        <v>14</v>
      </c>
      <c r="D25" s="2" t="s">
        <v>55</v>
      </c>
      <c r="E25" s="1">
        <v>1106</v>
      </c>
      <c r="F25" s="2" t="s">
        <v>76</v>
      </c>
      <c r="G25" s="2" t="s">
        <v>19</v>
      </c>
      <c r="H25" s="321">
        <v>45413</v>
      </c>
      <c r="I25" s="2" t="s">
        <v>77</v>
      </c>
      <c r="J25" s="2" t="s">
        <v>78</v>
      </c>
      <c r="K25" s="4">
        <v>211200</v>
      </c>
      <c r="L25" s="4">
        <v>157657.82999999999</v>
      </c>
      <c r="M25" s="4">
        <v>0</v>
      </c>
      <c r="N25" s="4">
        <f>Tabela14[[#This Row],[parcela.cef
(total)]]-Tabela14[[#This Row],[parcela.cef
(realizado)]]</f>
        <v>53542.170000000013</v>
      </c>
      <c r="O25" s="1" t="b">
        <v>0</v>
      </c>
      <c r="P25" s="4">
        <v>211200</v>
      </c>
      <c r="Q25" s="4">
        <v>262340</v>
      </c>
      <c r="R25" s="4">
        <v>0</v>
      </c>
      <c r="S25" s="4">
        <v>16048.66</v>
      </c>
      <c r="T25" s="4">
        <f>SUM(Tabela14[[#This Row],[set/25]:[dez/30]])</f>
        <v>12419.609999999999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1373.8</v>
      </c>
      <c r="AZ25" s="4">
        <v>2255.25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1999.47</v>
      </c>
      <c r="BN25" s="4">
        <v>1999.47</v>
      </c>
      <c r="BO25" s="4">
        <v>2280.52</v>
      </c>
      <c r="BP25" s="4">
        <v>6025.27</v>
      </c>
      <c r="BQ25" s="4">
        <v>0</v>
      </c>
      <c r="BR25" s="4">
        <v>0</v>
      </c>
      <c r="BS25" s="4">
        <v>0</v>
      </c>
      <c r="BT25" s="4">
        <v>0</v>
      </c>
      <c r="BU25" s="4">
        <v>114.88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6">
        <v>0</v>
      </c>
      <c r="DY25" s="4">
        <f>SUM(Tabela14[[#This Row],[jan/25]:[mar/25]])</f>
        <v>0</v>
      </c>
      <c r="DZ25" s="4">
        <f>SUM(Tabela14[[#This Row],[abr/25]:[ago/25]])</f>
        <v>0</v>
      </c>
      <c r="EA25" s="4">
        <f>SUM(Tabela14[[#This Row],[set/25]:[dez/30]])</f>
        <v>12419.609999999999</v>
      </c>
    </row>
    <row r="26" spans="1:131" x14ac:dyDescent="0.25">
      <c r="A26" s="5" t="s">
        <v>79</v>
      </c>
      <c r="B26" s="2" t="s">
        <v>13</v>
      </c>
      <c r="C26" s="2" t="s">
        <v>14</v>
      </c>
      <c r="D26" s="2" t="s">
        <v>38</v>
      </c>
      <c r="E26" s="1">
        <v>111</v>
      </c>
      <c r="F26" s="2" t="s">
        <v>80</v>
      </c>
      <c r="G26" s="2" t="s">
        <v>19</v>
      </c>
      <c r="H26" s="321">
        <v>45092</v>
      </c>
      <c r="I26" s="2" t="s">
        <v>81</v>
      </c>
      <c r="J26" s="2"/>
      <c r="K26" s="4"/>
      <c r="L26" s="4"/>
      <c r="M26" s="4">
        <v>0</v>
      </c>
      <c r="N26" s="4">
        <f>Tabela14[[#This Row],[parcela.cef
(total)]]-Tabela14[[#This Row],[parcela.cef
(realizado)]]</f>
        <v>0</v>
      </c>
      <c r="O26" s="1" t="b">
        <v>0</v>
      </c>
      <c r="P26" s="4">
        <v>0</v>
      </c>
      <c r="Q26" s="4">
        <v>142595</v>
      </c>
      <c r="R26" s="4">
        <v>0</v>
      </c>
      <c r="S26" s="4">
        <v>143309.43</v>
      </c>
      <c r="T26" s="4">
        <f>SUM(Tabela14[[#This Row],[set/25]:[dez/30]])</f>
        <v>171.03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92495</v>
      </c>
      <c r="AM26" s="4">
        <v>8350</v>
      </c>
      <c r="AN26" s="4">
        <v>8458.9</v>
      </c>
      <c r="AO26" s="4">
        <v>8467.36</v>
      </c>
      <c r="AP26" s="4">
        <v>8430.9599999999991</v>
      </c>
      <c r="AQ26" s="4">
        <v>8459.6299999999992</v>
      </c>
      <c r="AR26" s="4">
        <v>8476.5499999999993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171.03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6">
        <v>0</v>
      </c>
      <c r="DY26" s="4">
        <f>SUM(Tabela14[[#This Row],[jan/25]:[mar/25]])</f>
        <v>0</v>
      </c>
      <c r="DZ26" s="4">
        <f>SUM(Tabela14[[#This Row],[abr/25]:[ago/25]])</f>
        <v>0</v>
      </c>
      <c r="EA26" s="4">
        <f>SUM(Tabela14[[#This Row],[set/25]:[dez/30]])</f>
        <v>171.03</v>
      </c>
    </row>
    <row r="27" spans="1:131" x14ac:dyDescent="0.25">
      <c r="A27" s="5" t="s">
        <v>82</v>
      </c>
      <c r="B27" s="2" t="s">
        <v>13</v>
      </c>
      <c r="C27" s="2" t="s">
        <v>14</v>
      </c>
      <c r="D27" s="2" t="s">
        <v>83</v>
      </c>
      <c r="E27" s="1">
        <v>1201</v>
      </c>
      <c r="F27" s="2" t="s">
        <v>84</v>
      </c>
      <c r="G27" s="2" t="s">
        <v>19</v>
      </c>
      <c r="H27" s="321">
        <v>45307</v>
      </c>
      <c r="I27" s="2" t="s">
        <v>85</v>
      </c>
      <c r="J27" s="2" t="s">
        <v>86</v>
      </c>
      <c r="K27" s="4">
        <v>183419.1</v>
      </c>
      <c r="L27" s="4">
        <v>139452.53</v>
      </c>
      <c r="M27" s="4">
        <v>0</v>
      </c>
      <c r="N27" s="4">
        <f>Tabela14[[#This Row],[parcela.cef
(total)]]-Tabela14[[#This Row],[parcela.cef
(realizado)]]</f>
        <v>43966.570000000007</v>
      </c>
      <c r="O27" s="1" t="b">
        <v>0</v>
      </c>
      <c r="P27" s="4">
        <v>162708.39000000001</v>
      </c>
      <c r="Q27" s="4">
        <v>351778.52</v>
      </c>
      <c r="R27" s="4">
        <v>2050.44</v>
      </c>
      <c r="S27" s="4">
        <v>180996.36</v>
      </c>
      <c r="T27" s="4">
        <f>SUM(Tabela14[[#This Row],[set/25]:[dez/30]])</f>
        <v>110451.46999999999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6197.74</v>
      </c>
      <c r="AV27" s="4">
        <v>9455.7199999999993</v>
      </c>
      <c r="AW27" s="4">
        <v>7443.82</v>
      </c>
      <c r="AX27" s="4">
        <v>1522.78</v>
      </c>
      <c r="AY27" s="4">
        <v>1535.88</v>
      </c>
      <c r="AZ27" s="4">
        <v>1546.78</v>
      </c>
      <c r="BA27" s="4">
        <v>1557.92</v>
      </c>
      <c r="BB27" s="4">
        <v>1568.82</v>
      </c>
      <c r="BC27" s="4">
        <v>1577.92</v>
      </c>
      <c r="BD27" s="4">
        <v>13180.12</v>
      </c>
      <c r="BE27" s="4">
        <v>1595.01</v>
      </c>
      <c r="BF27" s="4">
        <v>1602.98</v>
      </c>
      <c r="BG27" s="4">
        <v>1616.29</v>
      </c>
      <c r="BH27" s="4">
        <v>1622.75</v>
      </c>
      <c r="BI27" s="4">
        <v>1629.08</v>
      </c>
      <c r="BJ27" s="4">
        <v>13585.81</v>
      </c>
      <c r="BK27" s="4">
        <v>1647.05</v>
      </c>
      <c r="BL27" s="4">
        <v>1658.42</v>
      </c>
      <c r="BM27" s="4">
        <v>0</v>
      </c>
      <c r="BN27" s="4">
        <v>1673.51</v>
      </c>
      <c r="BO27" s="4">
        <v>1673.51</v>
      </c>
      <c r="BP27" s="4">
        <v>1673.51</v>
      </c>
      <c r="BQ27" s="4">
        <v>102083.92</v>
      </c>
      <c r="BR27" s="4">
        <v>1673.51</v>
      </c>
      <c r="BS27" s="4">
        <v>1673.51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6">
        <v>0</v>
      </c>
      <c r="DY27" s="4">
        <f>SUM(Tabela14[[#This Row],[jan/25]:[mar/25]])</f>
        <v>4814.28</v>
      </c>
      <c r="DZ27" s="4">
        <f>SUM(Tabela14[[#This Row],[abr/25]:[ago/25]])</f>
        <v>20143.11</v>
      </c>
      <c r="EA27" s="4">
        <f>SUM(Tabela14[[#This Row],[set/25]:[dez/30]])</f>
        <v>110451.46999999999</v>
      </c>
    </row>
    <row r="28" spans="1:131" x14ac:dyDescent="0.25">
      <c r="A28" s="5" t="s">
        <v>87</v>
      </c>
      <c r="B28" s="2" t="s">
        <v>13</v>
      </c>
      <c r="C28" s="2" t="s">
        <v>14</v>
      </c>
      <c r="D28" s="2" t="s">
        <v>83</v>
      </c>
      <c r="E28" s="1">
        <v>1202</v>
      </c>
      <c r="F28" s="2" t="s">
        <v>88</v>
      </c>
      <c r="G28" s="2" t="s">
        <v>19</v>
      </c>
      <c r="H28" s="321">
        <v>45170</v>
      </c>
      <c r="I28" s="2" t="s">
        <v>89</v>
      </c>
      <c r="J28" s="2" t="s">
        <v>90</v>
      </c>
      <c r="K28" s="4">
        <v>237150</v>
      </c>
      <c r="L28" s="4">
        <v>176038.31</v>
      </c>
      <c r="M28" s="4">
        <v>0</v>
      </c>
      <c r="N28" s="4">
        <f>Tabela14[[#This Row],[parcela.cef
(total)]]-Tabela14[[#This Row],[parcela.cef
(realizado)]]</f>
        <v>61111.69</v>
      </c>
      <c r="O28" s="1" t="b">
        <v>0</v>
      </c>
      <c r="P28" s="4">
        <v>209251.19</v>
      </c>
      <c r="Q28" s="4">
        <v>266515.07</v>
      </c>
      <c r="R28" s="4">
        <v>7726.95</v>
      </c>
      <c r="S28" s="4">
        <v>58259.72</v>
      </c>
      <c r="T28" s="4">
        <f>SUM(Tabela14[[#This Row],[set/25]:[dez/30]])</f>
        <v>8512.33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1624.7</v>
      </c>
      <c r="AP28" s="4">
        <v>0</v>
      </c>
      <c r="AQ28" s="4">
        <v>366.92</v>
      </c>
      <c r="AR28" s="4">
        <v>367.66</v>
      </c>
      <c r="AS28" s="4">
        <v>302.35000000000002</v>
      </c>
      <c r="AT28" s="4">
        <v>303.27999999999997</v>
      </c>
      <c r="AU28" s="4">
        <v>8918.69</v>
      </c>
      <c r="AV28" s="4">
        <v>11347.78</v>
      </c>
      <c r="AW28" s="4">
        <v>8552.5</v>
      </c>
      <c r="AX28" s="4">
        <v>313.18</v>
      </c>
      <c r="AY28" s="4">
        <v>309.58</v>
      </c>
      <c r="AZ28" s="4">
        <v>311.77999999999997</v>
      </c>
      <c r="BA28" s="4">
        <v>314.02</v>
      </c>
      <c r="BB28" s="4">
        <v>316.22000000000003</v>
      </c>
      <c r="BC28" s="4">
        <v>1584.02</v>
      </c>
      <c r="BD28" s="4">
        <v>1594.79</v>
      </c>
      <c r="BE28" s="4">
        <v>0</v>
      </c>
      <c r="BF28" s="4">
        <v>1642.73</v>
      </c>
      <c r="BG28" s="4">
        <v>3271.45</v>
      </c>
      <c r="BH28" s="4">
        <v>0</v>
      </c>
      <c r="BI28" s="4">
        <v>3306.16</v>
      </c>
      <c r="BJ28" s="4">
        <v>1643.88</v>
      </c>
      <c r="BK28" s="4">
        <v>1690.88</v>
      </c>
      <c r="BL28" s="4">
        <v>1664.82</v>
      </c>
      <c r="BM28" s="4">
        <v>0</v>
      </c>
      <c r="BN28" s="4">
        <v>1679.97</v>
      </c>
      <c r="BO28" s="4">
        <v>1679.97</v>
      </c>
      <c r="BP28" s="4">
        <v>1679.97</v>
      </c>
      <c r="BQ28" s="4">
        <v>1679.97</v>
      </c>
      <c r="BR28" s="4">
        <v>1680.01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112.44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6">
        <v>0</v>
      </c>
      <c r="DY28" s="4">
        <f>SUM(Tabela14[[#This Row],[jan/25]:[mar/25]])</f>
        <v>4914.18</v>
      </c>
      <c r="DZ28" s="4">
        <f>SUM(Tabela14[[#This Row],[abr/25]:[ago/25]])</f>
        <v>8305.74</v>
      </c>
      <c r="EA28" s="4">
        <f>SUM(Tabela14[[#This Row],[set/25]:[dez/30]])</f>
        <v>8512.33</v>
      </c>
    </row>
    <row r="29" spans="1:131" x14ac:dyDescent="0.25">
      <c r="A29" s="5" t="s">
        <v>91</v>
      </c>
      <c r="B29" s="2" t="s">
        <v>13</v>
      </c>
      <c r="C29" s="2" t="s">
        <v>14</v>
      </c>
      <c r="D29" s="2" t="s">
        <v>83</v>
      </c>
      <c r="E29" s="1">
        <v>1203</v>
      </c>
      <c r="F29" s="2" t="s">
        <v>92</v>
      </c>
      <c r="G29" s="2" t="s">
        <v>19</v>
      </c>
      <c r="H29" s="321">
        <v>45563</v>
      </c>
      <c r="I29" s="2" t="s">
        <v>93</v>
      </c>
      <c r="J29" s="2"/>
      <c r="K29" s="4"/>
      <c r="L29" s="4"/>
      <c r="M29" s="4">
        <v>0</v>
      </c>
      <c r="N29" s="4">
        <f>Tabela14[[#This Row],[parcela.cef
(total)]]-Tabela14[[#This Row],[parcela.cef
(realizado)]]</f>
        <v>0</v>
      </c>
      <c r="O29" s="1" t="b">
        <v>0</v>
      </c>
      <c r="P29" s="4">
        <v>0</v>
      </c>
      <c r="Q29" s="4">
        <v>260380</v>
      </c>
      <c r="R29" s="4">
        <v>0</v>
      </c>
      <c r="S29" s="4">
        <v>260380</v>
      </c>
      <c r="T29" s="4">
        <f>SUM(Tabela14[[#This Row],[set/25]:[dez/30]])</f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260380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6">
        <v>0</v>
      </c>
      <c r="DY29" s="4">
        <f>SUM(Tabela14[[#This Row],[jan/25]:[mar/25]])</f>
        <v>0</v>
      </c>
      <c r="DZ29" s="4">
        <f>SUM(Tabela14[[#This Row],[abr/25]:[ago/25]])</f>
        <v>0</v>
      </c>
      <c r="EA29" s="4">
        <f>SUM(Tabela14[[#This Row],[set/25]:[dez/30]])</f>
        <v>0</v>
      </c>
    </row>
    <row r="30" spans="1:131" x14ac:dyDescent="0.25">
      <c r="A30" s="5" t="s">
        <v>94</v>
      </c>
      <c r="B30" s="2" t="s">
        <v>13</v>
      </c>
      <c r="C30" s="2" t="s">
        <v>14</v>
      </c>
      <c r="D30" s="2" t="s">
        <v>83</v>
      </c>
      <c r="E30" s="1">
        <v>1204</v>
      </c>
      <c r="F30" s="2"/>
      <c r="G30" s="2" t="s">
        <v>16</v>
      </c>
      <c r="H30" s="321"/>
      <c r="I30" s="2"/>
      <c r="J30" s="2"/>
      <c r="K30" s="4"/>
      <c r="L30" s="4"/>
      <c r="M30" s="4">
        <v>0</v>
      </c>
      <c r="N30" s="4">
        <f>Tabela14[[#This Row],[parcela.cef
(total)]]-Tabela14[[#This Row],[parcela.cef
(realizado)]]</f>
        <v>0</v>
      </c>
      <c r="O30" s="1" t="b">
        <v>0</v>
      </c>
      <c r="P30" s="4">
        <v>0</v>
      </c>
      <c r="Q30" s="4">
        <v>0</v>
      </c>
      <c r="R30" s="4">
        <v>0</v>
      </c>
      <c r="S30" s="4">
        <v>0</v>
      </c>
      <c r="T30" s="4">
        <f>SUM(Tabela14[[#This Row],[set/25]:[dez/30]])</f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6">
        <v>0</v>
      </c>
      <c r="DY30" s="4">
        <f>SUM(Tabela14[[#This Row],[jan/25]:[mar/25]])</f>
        <v>0</v>
      </c>
      <c r="DZ30" s="4">
        <f>SUM(Tabela14[[#This Row],[abr/25]:[ago/25]])</f>
        <v>0</v>
      </c>
      <c r="EA30" s="4">
        <f>SUM(Tabela14[[#This Row],[set/25]:[dez/30]])</f>
        <v>0</v>
      </c>
    </row>
    <row r="31" spans="1:131" x14ac:dyDescent="0.25">
      <c r="A31" s="5" t="s">
        <v>95</v>
      </c>
      <c r="B31" s="2" t="s">
        <v>13</v>
      </c>
      <c r="C31" s="2" t="s">
        <v>14</v>
      </c>
      <c r="D31" s="2" t="s">
        <v>83</v>
      </c>
      <c r="E31" s="1">
        <v>1205</v>
      </c>
      <c r="F31" s="2" t="s">
        <v>96</v>
      </c>
      <c r="G31" s="2" t="s">
        <v>19</v>
      </c>
      <c r="H31" s="321">
        <v>45292</v>
      </c>
      <c r="I31" s="2" t="s">
        <v>97</v>
      </c>
      <c r="J31" s="2" t="s">
        <v>98</v>
      </c>
      <c r="K31" s="4">
        <v>241657.09</v>
      </c>
      <c r="L31" s="4">
        <v>179072.27</v>
      </c>
      <c r="M31" s="4">
        <v>0</v>
      </c>
      <c r="N31" s="4">
        <f>Tabela14[[#This Row],[parcela.cef
(total)]]-Tabela14[[#This Row],[parcela.cef
(realizado)]]</f>
        <v>62584.820000000007</v>
      </c>
      <c r="O31" s="1" t="b">
        <v>0</v>
      </c>
      <c r="P31" s="4">
        <v>192835.23</v>
      </c>
      <c r="Q31" s="4">
        <v>265241.27</v>
      </c>
      <c r="R31" s="4">
        <v>0</v>
      </c>
      <c r="S31" s="4">
        <v>66683.69</v>
      </c>
      <c r="T31" s="4">
        <f>SUM(Tabela14[[#This Row],[set/25]:[dez/30]])</f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29905.22</v>
      </c>
      <c r="AT31" s="4">
        <v>827.7</v>
      </c>
      <c r="AU31" s="4">
        <v>829.93</v>
      </c>
      <c r="AV31" s="4">
        <v>12140.49</v>
      </c>
      <c r="AW31" s="4">
        <v>9272.93</v>
      </c>
      <c r="AX31" s="4">
        <v>837.67</v>
      </c>
      <c r="AY31" s="4">
        <v>844.88</v>
      </c>
      <c r="AZ31" s="4">
        <v>850.87</v>
      </c>
      <c r="BA31" s="4">
        <v>857</v>
      </c>
      <c r="BB31" s="4">
        <v>10317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6">
        <v>0</v>
      </c>
      <c r="DY31" s="4">
        <f>SUM(Tabela14[[#This Row],[jan/25]:[mar/25]])</f>
        <v>0</v>
      </c>
      <c r="DZ31" s="4">
        <f>SUM(Tabela14[[#This Row],[abr/25]:[ago/25]])</f>
        <v>0</v>
      </c>
      <c r="EA31" s="4">
        <f>SUM(Tabela14[[#This Row],[set/25]:[dez/30]])</f>
        <v>0</v>
      </c>
    </row>
    <row r="32" spans="1:131" x14ac:dyDescent="0.25">
      <c r="A32" s="5" t="s">
        <v>99</v>
      </c>
      <c r="B32" s="2" t="s">
        <v>13</v>
      </c>
      <c r="C32" s="2" t="s">
        <v>14</v>
      </c>
      <c r="D32" s="2" t="s">
        <v>83</v>
      </c>
      <c r="E32" s="1">
        <v>1206</v>
      </c>
      <c r="F32" s="2" t="s">
        <v>100</v>
      </c>
      <c r="G32" s="2" t="s">
        <v>19</v>
      </c>
      <c r="H32" s="321">
        <v>45169</v>
      </c>
      <c r="I32" s="2" t="s">
        <v>101</v>
      </c>
      <c r="J32" s="2" t="s">
        <v>102</v>
      </c>
      <c r="K32" s="4">
        <v>141063.79</v>
      </c>
      <c r="L32" s="4">
        <v>108169.76</v>
      </c>
      <c r="M32" s="4">
        <v>0</v>
      </c>
      <c r="N32" s="4">
        <f>Tabela14[[#This Row],[parcela.cef
(total)]]-Tabela14[[#This Row],[parcela.cef
(realizado)]]</f>
        <v>32894.030000000013</v>
      </c>
      <c r="O32" s="1" t="b">
        <v>0</v>
      </c>
      <c r="P32" s="4">
        <v>126046.96</v>
      </c>
      <c r="Q32" s="4">
        <v>250385.99</v>
      </c>
      <c r="R32" s="4">
        <v>7035.28</v>
      </c>
      <c r="S32" s="4">
        <v>74106.14</v>
      </c>
      <c r="T32" s="4">
        <f>SUM(Tabela14[[#This Row],[set/25]:[dez/30]])</f>
        <v>8331.92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5092.6099999999997</v>
      </c>
      <c r="AP32" s="4">
        <v>1007.69</v>
      </c>
      <c r="AQ32" s="4">
        <v>1011.11</v>
      </c>
      <c r="AR32" s="4">
        <v>6141.98</v>
      </c>
      <c r="AS32" s="4">
        <v>1013.84</v>
      </c>
      <c r="AT32" s="4">
        <v>1016.99</v>
      </c>
      <c r="AU32" s="4">
        <v>5656.62</v>
      </c>
      <c r="AV32" s="4">
        <v>6965.22</v>
      </c>
      <c r="AW32" s="4">
        <v>5459.7</v>
      </c>
      <c r="AX32" s="4">
        <v>6239.63</v>
      </c>
      <c r="AY32" s="4">
        <v>1038.0899999999999</v>
      </c>
      <c r="AZ32" s="4">
        <v>1045.46</v>
      </c>
      <c r="BA32" s="4">
        <v>1052.99</v>
      </c>
      <c r="BB32" s="4">
        <v>1060.3599999999999</v>
      </c>
      <c r="BC32" s="4">
        <v>1066.51</v>
      </c>
      <c r="BD32" s="4">
        <v>6509.53</v>
      </c>
      <c r="BE32" s="4">
        <v>1078.06</v>
      </c>
      <c r="BF32" s="4">
        <v>1083.45</v>
      </c>
      <c r="BG32" s="4">
        <v>1092.44</v>
      </c>
      <c r="BH32" s="4">
        <v>1096.81</v>
      </c>
      <c r="BI32" s="4">
        <v>1101.0899999999999</v>
      </c>
      <c r="BJ32" s="4">
        <v>6709.9</v>
      </c>
      <c r="BK32" s="4">
        <v>1113.23</v>
      </c>
      <c r="BL32" s="4">
        <v>1120.9100000000001</v>
      </c>
      <c r="BM32" s="4">
        <v>0</v>
      </c>
      <c r="BN32" s="4">
        <v>1131.1199999999999</v>
      </c>
      <c r="BO32" s="4">
        <v>1131.1199999999999</v>
      </c>
      <c r="BP32" s="4">
        <v>5726.11</v>
      </c>
      <c r="BQ32" s="4">
        <v>0</v>
      </c>
      <c r="BR32" s="4">
        <v>0</v>
      </c>
      <c r="BS32" s="4">
        <v>0</v>
      </c>
      <c r="BT32" s="4">
        <v>343.57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6">
        <v>0</v>
      </c>
      <c r="DY32" s="4">
        <f>SUM(Tabela14[[#This Row],[jan/25]:[mar/25]])</f>
        <v>3253.9500000000003</v>
      </c>
      <c r="DZ32" s="4">
        <f>SUM(Tabela14[[#This Row],[abr/25]:[ago/25]])</f>
        <v>11141.939999999999</v>
      </c>
      <c r="EA32" s="4">
        <f>SUM(Tabela14[[#This Row],[set/25]:[dez/30]])</f>
        <v>8331.92</v>
      </c>
    </row>
    <row r="33" spans="1:131" x14ac:dyDescent="0.25">
      <c r="A33" s="5" t="s">
        <v>103</v>
      </c>
      <c r="B33" s="2" t="s">
        <v>13</v>
      </c>
      <c r="C33" s="2" t="s">
        <v>14</v>
      </c>
      <c r="D33" s="2" t="s">
        <v>104</v>
      </c>
      <c r="E33" s="1">
        <v>1301</v>
      </c>
      <c r="F33" s="2" t="s">
        <v>105</v>
      </c>
      <c r="G33" s="2" t="s">
        <v>19</v>
      </c>
      <c r="H33" s="321">
        <v>45474</v>
      </c>
      <c r="I33" s="2" t="s">
        <v>106</v>
      </c>
      <c r="J33" s="2" t="s">
        <v>107</v>
      </c>
      <c r="K33" s="4">
        <v>234900</v>
      </c>
      <c r="L33" s="4">
        <v>175777.4</v>
      </c>
      <c r="M33" s="4">
        <v>0</v>
      </c>
      <c r="N33" s="4">
        <f>Tabela14[[#This Row],[parcela.cef
(total)]]-Tabela14[[#This Row],[parcela.cef
(realizado)]]</f>
        <v>59122.600000000006</v>
      </c>
      <c r="O33" s="1" t="b">
        <v>0</v>
      </c>
      <c r="P33" s="4">
        <v>230120.4</v>
      </c>
      <c r="Q33" s="4">
        <v>354533.78</v>
      </c>
      <c r="R33" s="4">
        <v>8245.16</v>
      </c>
      <c r="S33" s="4">
        <v>85886.53</v>
      </c>
      <c r="T33" s="4">
        <f>SUM(Tabela14[[#This Row],[set/25]:[dez/30]])</f>
        <v>16699.46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5826.03</v>
      </c>
      <c r="AZ33" s="4">
        <v>1053.8599999999999</v>
      </c>
      <c r="BA33" s="4">
        <v>1061.45</v>
      </c>
      <c r="BB33" s="4">
        <v>1068.8800000000001</v>
      </c>
      <c r="BC33" s="4">
        <v>1075.08</v>
      </c>
      <c r="BD33" s="4">
        <v>6494.33</v>
      </c>
      <c r="BE33" s="4">
        <v>1086.72</v>
      </c>
      <c r="BF33" s="4">
        <v>44836.15</v>
      </c>
      <c r="BG33" s="4">
        <v>1101.22</v>
      </c>
      <c r="BH33" s="4">
        <v>1105.6199999999999</v>
      </c>
      <c r="BI33" s="4">
        <v>1109.93</v>
      </c>
      <c r="BJ33" s="4">
        <v>1115.7</v>
      </c>
      <c r="BK33" s="4">
        <v>1122.18</v>
      </c>
      <c r="BL33" s="4">
        <v>1129.92</v>
      </c>
      <c r="BM33" s="4">
        <v>0</v>
      </c>
      <c r="BN33" s="4">
        <v>1140.2</v>
      </c>
      <c r="BO33" s="4">
        <v>1140.2</v>
      </c>
      <c r="BP33" s="4">
        <v>5701</v>
      </c>
      <c r="BQ33" s="4">
        <v>8290.4599999999991</v>
      </c>
      <c r="BR33" s="4">
        <v>0</v>
      </c>
      <c r="BS33" s="4">
        <v>0</v>
      </c>
      <c r="BT33" s="4">
        <v>0</v>
      </c>
      <c r="BU33" s="4">
        <v>0</v>
      </c>
      <c r="BV33" s="4">
        <v>427.6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6">
        <v>0</v>
      </c>
      <c r="DY33" s="4">
        <f>SUM(Tabela14[[#This Row],[jan/25]:[mar/25]])</f>
        <v>47024.090000000004</v>
      </c>
      <c r="DZ33" s="4">
        <f>SUM(Tabela14[[#This Row],[abr/25]:[ago/25]])</f>
        <v>5583.35</v>
      </c>
      <c r="EA33" s="4">
        <f>SUM(Tabela14[[#This Row],[set/25]:[dez/30]])</f>
        <v>16699.46</v>
      </c>
    </row>
    <row r="34" spans="1:131" x14ac:dyDescent="0.25">
      <c r="A34" s="5" t="s">
        <v>108</v>
      </c>
      <c r="B34" s="2" t="s">
        <v>13</v>
      </c>
      <c r="C34" s="2" t="s">
        <v>14</v>
      </c>
      <c r="D34" s="2" t="s">
        <v>104</v>
      </c>
      <c r="E34" s="1">
        <v>1302</v>
      </c>
      <c r="F34" s="2"/>
      <c r="G34" s="2" t="s">
        <v>42</v>
      </c>
      <c r="H34" s="321"/>
      <c r="I34" s="2"/>
      <c r="J34" s="2"/>
      <c r="K34" s="4"/>
      <c r="L34" s="4"/>
      <c r="M34" s="4">
        <v>0</v>
      </c>
      <c r="N34" s="4">
        <f>Tabela14[[#This Row],[parcela.cef
(total)]]-Tabela14[[#This Row],[parcela.cef
(realizado)]]</f>
        <v>0</v>
      </c>
      <c r="O34" s="1" t="b">
        <v>0</v>
      </c>
      <c r="P34" s="4">
        <v>0</v>
      </c>
      <c r="Q34" s="4">
        <v>0</v>
      </c>
      <c r="R34" s="4">
        <v>0</v>
      </c>
      <c r="S34" s="4">
        <v>0</v>
      </c>
      <c r="T34" s="4">
        <f>SUM(Tabela14[[#This Row],[set/25]:[dez/30]])</f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6">
        <v>0</v>
      </c>
      <c r="DY34" s="4">
        <f>SUM(Tabela14[[#This Row],[jan/25]:[mar/25]])</f>
        <v>0</v>
      </c>
      <c r="DZ34" s="4">
        <f>SUM(Tabela14[[#This Row],[abr/25]:[ago/25]])</f>
        <v>0</v>
      </c>
      <c r="EA34" s="4">
        <f>SUM(Tabela14[[#This Row],[set/25]:[dez/30]])</f>
        <v>0</v>
      </c>
    </row>
    <row r="35" spans="1:131" x14ac:dyDescent="0.25">
      <c r="A35" s="5" t="s">
        <v>109</v>
      </c>
      <c r="B35" s="2" t="s">
        <v>13</v>
      </c>
      <c r="C35" s="2" t="s">
        <v>14</v>
      </c>
      <c r="D35" s="2" t="s">
        <v>104</v>
      </c>
      <c r="E35" s="1">
        <v>1303</v>
      </c>
      <c r="F35" s="2" t="s">
        <v>110</v>
      </c>
      <c r="G35" s="2" t="s">
        <v>19</v>
      </c>
      <c r="H35" s="321">
        <v>45169</v>
      </c>
      <c r="I35" s="2" t="s">
        <v>111</v>
      </c>
      <c r="J35" s="2" t="s">
        <v>112</v>
      </c>
      <c r="K35" s="4">
        <v>207600</v>
      </c>
      <c r="L35" s="4">
        <v>155066.59</v>
      </c>
      <c r="M35" s="4">
        <v>0</v>
      </c>
      <c r="N35" s="4">
        <f>Tabela14[[#This Row],[parcela.cef
(total)]]-Tabela14[[#This Row],[parcela.cef
(realizado)]]</f>
        <v>52533.41</v>
      </c>
      <c r="O35" s="1" t="b">
        <v>0</v>
      </c>
      <c r="P35" s="4">
        <v>183617.39</v>
      </c>
      <c r="Q35" s="4">
        <v>262295</v>
      </c>
      <c r="R35" s="4">
        <v>7618.61</v>
      </c>
      <c r="S35" s="4">
        <v>78661.460000000006</v>
      </c>
      <c r="T35" s="4">
        <f>SUM(Tabela14[[#This Row],[set/25]:[dez/30]])</f>
        <v>21047.26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360.36</v>
      </c>
      <c r="AP35" s="4">
        <v>360.97</v>
      </c>
      <c r="AQ35" s="4">
        <v>362.2</v>
      </c>
      <c r="AR35" s="4">
        <v>3387.29</v>
      </c>
      <c r="AS35" s="4">
        <v>363.18</v>
      </c>
      <c r="AT35" s="4">
        <v>364.3</v>
      </c>
      <c r="AU35" s="4">
        <v>7770.63</v>
      </c>
      <c r="AV35" s="4">
        <v>9858.8799999999992</v>
      </c>
      <c r="AW35" s="4">
        <v>8220.17</v>
      </c>
      <c r="AX35" s="4">
        <v>1228.98</v>
      </c>
      <c r="AY35" s="4">
        <v>1239.55</v>
      </c>
      <c r="AZ35" s="4">
        <v>1248.3499999999999</v>
      </c>
      <c r="BA35" s="4">
        <v>1257.3399999999999</v>
      </c>
      <c r="BB35" s="4">
        <v>1266.1400000000001</v>
      </c>
      <c r="BC35" s="4">
        <v>1273.48</v>
      </c>
      <c r="BD35" s="4">
        <v>7692.86</v>
      </c>
      <c r="BE35" s="4">
        <v>1716.36</v>
      </c>
      <c r="BF35" s="4">
        <v>1724.95</v>
      </c>
      <c r="BG35" s="4">
        <v>1304.45</v>
      </c>
      <c r="BH35" s="4">
        <v>1309.6600000000001</v>
      </c>
      <c r="BI35" s="4">
        <v>1314.77</v>
      </c>
      <c r="BJ35" s="4">
        <v>1321.61</v>
      </c>
      <c r="BK35" s="4">
        <v>1329.27</v>
      </c>
      <c r="BL35" s="4">
        <v>1338.45</v>
      </c>
      <c r="BM35" s="4">
        <v>0</v>
      </c>
      <c r="BN35" s="4">
        <v>1350.63</v>
      </c>
      <c r="BO35" s="4">
        <v>1350.63</v>
      </c>
      <c r="BP35" s="4">
        <v>9004.17</v>
      </c>
      <c r="BQ35" s="4">
        <v>1350.63</v>
      </c>
      <c r="BR35" s="4">
        <v>7878.65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112.55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6">
        <v>0</v>
      </c>
      <c r="DY35" s="4">
        <f>SUM(Tabela14[[#This Row],[jan/25]:[mar/25]])</f>
        <v>4745.76</v>
      </c>
      <c r="DZ35" s="4">
        <f>SUM(Tabela14[[#This Row],[abr/25]:[ago/25]])</f>
        <v>6613.7599999999993</v>
      </c>
      <c r="EA35" s="4">
        <f>SUM(Tabela14[[#This Row],[set/25]:[dez/30]])</f>
        <v>21047.26</v>
      </c>
    </row>
    <row r="36" spans="1:131" x14ac:dyDescent="0.25">
      <c r="A36" s="5" t="s">
        <v>113</v>
      </c>
      <c r="B36" s="2" t="s">
        <v>13</v>
      </c>
      <c r="C36" s="2" t="s">
        <v>14</v>
      </c>
      <c r="D36" s="2" t="s">
        <v>104</v>
      </c>
      <c r="E36" s="1">
        <v>1304</v>
      </c>
      <c r="F36" s="2" t="s">
        <v>114</v>
      </c>
      <c r="G36" s="2" t="s">
        <v>19</v>
      </c>
      <c r="H36" s="321">
        <v>45474</v>
      </c>
      <c r="I36" s="2" t="s">
        <v>115</v>
      </c>
      <c r="J36" s="2" t="s">
        <v>116</v>
      </c>
      <c r="K36" s="4">
        <v>207608.15</v>
      </c>
      <c r="L36" s="4">
        <v>155047.34</v>
      </c>
      <c r="M36" s="4">
        <v>0</v>
      </c>
      <c r="N36" s="4">
        <f>Tabela14[[#This Row],[parcela.cef
(total)]]-Tabela14[[#This Row],[parcela.cef
(realizado)]]</f>
        <v>52560.81</v>
      </c>
      <c r="O36" s="1" t="b">
        <v>0</v>
      </c>
      <c r="P36" s="4">
        <v>207608.15</v>
      </c>
      <c r="Q36" s="4">
        <v>264100</v>
      </c>
      <c r="R36" s="4">
        <v>0</v>
      </c>
      <c r="S36" s="4">
        <v>37730.78</v>
      </c>
      <c r="T36" s="4">
        <f>SUM(Tabela14[[#This Row],[set/25]:[dez/30]])</f>
        <v>13244.82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1047.8900000000001</v>
      </c>
      <c r="AZ36" s="4">
        <v>1055.33</v>
      </c>
      <c r="BA36" s="4">
        <v>1062.93</v>
      </c>
      <c r="BB36" s="4">
        <v>1070.3699999999999</v>
      </c>
      <c r="BC36" s="4">
        <v>1076.58</v>
      </c>
      <c r="BD36" s="4">
        <v>10297.08</v>
      </c>
      <c r="BE36" s="4">
        <v>1088.23</v>
      </c>
      <c r="BF36" s="4">
        <v>1093.67</v>
      </c>
      <c r="BG36" s="4">
        <v>1102.75</v>
      </c>
      <c r="BH36" s="4">
        <v>1107.1600000000001</v>
      </c>
      <c r="BI36" s="4">
        <v>1111.48</v>
      </c>
      <c r="BJ36" s="4">
        <v>1117.26</v>
      </c>
      <c r="BK36" s="4">
        <v>1123.74</v>
      </c>
      <c r="BL36" s="4">
        <v>1131.49</v>
      </c>
      <c r="BM36" s="4">
        <v>0</v>
      </c>
      <c r="BN36" s="4">
        <v>1141.79</v>
      </c>
      <c r="BO36" s="4">
        <v>1141.79</v>
      </c>
      <c r="BP36" s="4">
        <v>10847.06</v>
      </c>
      <c r="BQ36" s="4">
        <v>0</v>
      </c>
      <c r="BR36" s="4">
        <v>0</v>
      </c>
      <c r="BS36" s="4">
        <v>0</v>
      </c>
      <c r="BT36" s="4">
        <v>114.18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6">
        <v>0</v>
      </c>
      <c r="DY36" s="4">
        <f>SUM(Tabela14[[#This Row],[jan/25]:[mar/25]])</f>
        <v>3284.65</v>
      </c>
      <c r="DZ36" s="4">
        <f>SUM(Tabela14[[#This Row],[abr/25]:[ago/25]])</f>
        <v>5591.13</v>
      </c>
      <c r="EA36" s="4">
        <f>SUM(Tabela14[[#This Row],[set/25]:[dez/30]])</f>
        <v>13244.82</v>
      </c>
    </row>
    <row r="37" spans="1:131" x14ac:dyDescent="0.25">
      <c r="A37" s="5" t="s">
        <v>117</v>
      </c>
      <c r="B37" s="2" t="s">
        <v>13</v>
      </c>
      <c r="C37" s="2" t="s">
        <v>14</v>
      </c>
      <c r="D37" s="2" t="s">
        <v>104</v>
      </c>
      <c r="E37" s="1">
        <v>1305</v>
      </c>
      <c r="F37" s="2" t="s">
        <v>118</v>
      </c>
      <c r="G37" s="2" t="s">
        <v>19</v>
      </c>
      <c r="H37" s="321">
        <v>45169</v>
      </c>
      <c r="I37" s="2" t="s">
        <v>119</v>
      </c>
      <c r="J37" s="2" t="s">
        <v>120</v>
      </c>
      <c r="K37" s="4">
        <v>206800</v>
      </c>
      <c r="L37" s="4">
        <v>154477.07</v>
      </c>
      <c r="M37" s="4">
        <v>0</v>
      </c>
      <c r="N37" s="4">
        <f>Tabela14[[#This Row],[parcela.cef
(total)]]-Tabela14[[#This Row],[parcela.cef
(realizado)]]</f>
        <v>52322.929999999993</v>
      </c>
      <c r="O37" s="1" t="b">
        <v>0</v>
      </c>
      <c r="P37" s="4">
        <v>182913.49</v>
      </c>
      <c r="Q37" s="4">
        <v>265241.36</v>
      </c>
      <c r="R37" s="4">
        <v>7313.24</v>
      </c>
      <c r="S37" s="4">
        <v>80906.080000000002</v>
      </c>
      <c r="T37" s="4">
        <f>SUM(Tabela14[[#This Row],[set/25]:[dez/30]])</f>
        <v>13332.5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1341.56</v>
      </c>
      <c r="AQ37" s="4">
        <v>540.32000000000005</v>
      </c>
      <c r="AR37" s="4">
        <v>246.76</v>
      </c>
      <c r="AS37" s="4">
        <v>7111.96</v>
      </c>
      <c r="AT37" s="4">
        <v>543.53</v>
      </c>
      <c r="AU37" s="4">
        <v>7920.67</v>
      </c>
      <c r="AV37" s="4">
        <v>10254.26</v>
      </c>
      <c r="AW37" s="4">
        <v>8597.6299999999992</v>
      </c>
      <c r="AX37" s="4">
        <v>1549.89</v>
      </c>
      <c r="AY37" s="4">
        <v>0</v>
      </c>
      <c r="AZ37" s="4">
        <v>1563.22</v>
      </c>
      <c r="BA37" s="4">
        <v>1574.32</v>
      </c>
      <c r="BB37" s="4">
        <v>1585.65</v>
      </c>
      <c r="BC37" s="4">
        <v>3235.23</v>
      </c>
      <c r="BD37" s="4">
        <v>0</v>
      </c>
      <c r="BE37" s="4">
        <v>8267.8700000000008</v>
      </c>
      <c r="BF37" s="4">
        <v>1623.4</v>
      </c>
      <c r="BG37" s="4">
        <v>1631.52</v>
      </c>
      <c r="BH37" s="4">
        <v>1645.06</v>
      </c>
      <c r="BI37" s="4">
        <v>1651.64</v>
      </c>
      <c r="BJ37" s="4">
        <v>3324.78</v>
      </c>
      <c r="BK37" s="4">
        <v>1676.37</v>
      </c>
      <c r="BL37" s="4">
        <v>1687.94</v>
      </c>
      <c r="BM37" s="4">
        <v>1703.3</v>
      </c>
      <c r="BN37" s="4">
        <v>1703.3</v>
      </c>
      <c r="BO37" s="4">
        <v>1703.3</v>
      </c>
      <c r="BP37" s="4">
        <v>7335.21</v>
      </c>
      <c r="BQ37" s="4">
        <v>0</v>
      </c>
      <c r="BR37" s="4">
        <v>329.15</v>
      </c>
      <c r="BS37" s="4">
        <v>329.14</v>
      </c>
      <c r="BT37" s="4">
        <v>229.1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6">
        <v>0</v>
      </c>
      <c r="DY37" s="4">
        <f>SUM(Tabela14[[#This Row],[jan/25]:[mar/25]])</f>
        <v>11522.79</v>
      </c>
      <c r="DZ37" s="4">
        <f>SUM(Tabela14[[#This Row],[abr/25]:[ago/25]])</f>
        <v>9985.7899999999991</v>
      </c>
      <c r="EA37" s="4">
        <f>SUM(Tabela14[[#This Row],[set/25]:[dez/30]])</f>
        <v>13332.5</v>
      </c>
    </row>
    <row r="38" spans="1:131" x14ac:dyDescent="0.25">
      <c r="A38" s="5" t="s">
        <v>121</v>
      </c>
      <c r="B38" s="2" t="s">
        <v>13</v>
      </c>
      <c r="C38" s="2" t="s">
        <v>14</v>
      </c>
      <c r="D38" s="2" t="s">
        <v>104</v>
      </c>
      <c r="E38" s="1">
        <v>1306</v>
      </c>
      <c r="F38" s="2" t="s">
        <v>122</v>
      </c>
      <c r="G38" s="2" t="s">
        <v>19</v>
      </c>
      <c r="H38" s="321">
        <v>45169</v>
      </c>
      <c r="I38" s="2" t="s">
        <v>123</v>
      </c>
      <c r="J38" s="2" t="s">
        <v>124</v>
      </c>
      <c r="K38" s="4">
        <v>214191.79</v>
      </c>
      <c r="L38" s="4">
        <v>159768.88</v>
      </c>
      <c r="M38" s="4">
        <v>0</v>
      </c>
      <c r="N38" s="4">
        <f>Tabela14[[#This Row],[parcela.cef
(total)]]-Tabela14[[#This Row],[parcela.cef
(realizado)]]</f>
        <v>54422.91</v>
      </c>
      <c r="O38" s="1" t="b">
        <v>0</v>
      </c>
      <c r="P38" s="4">
        <v>189346.56</v>
      </c>
      <c r="Q38" s="4">
        <v>260250</v>
      </c>
      <c r="R38" s="4">
        <v>7415.9</v>
      </c>
      <c r="S38" s="4">
        <v>76316.14</v>
      </c>
      <c r="T38" s="4">
        <f>SUM(Tabela14[[#This Row],[set/25]:[dez/30]])</f>
        <v>15740.229999999998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749.82</v>
      </c>
      <c r="AQ38" s="4">
        <v>376.51</v>
      </c>
      <c r="AR38" s="4">
        <v>8058.1</v>
      </c>
      <c r="AS38" s="4">
        <v>377.52</v>
      </c>
      <c r="AT38" s="4">
        <v>378.69</v>
      </c>
      <c r="AU38" s="4">
        <v>8051.42</v>
      </c>
      <c r="AV38" s="4">
        <v>10214.780000000001</v>
      </c>
      <c r="AW38" s="4">
        <v>7720.23</v>
      </c>
      <c r="AX38" s="4">
        <v>383.26</v>
      </c>
      <c r="AY38" s="4">
        <v>386.55</v>
      </c>
      <c r="AZ38" s="4">
        <v>389.3</v>
      </c>
      <c r="BA38" s="4">
        <v>392.1</v>
      </c>
      <c r="BB38" s="4">
        <v>394.85</v>
      </c>
      <c r="BC38" s="4">
        <v>952.06</v>
      </c>
      <c r="BD38" s="4">
        <v>9186.36</v>
      </c>
      <c r="BE38" s="4">
        <v>1050.05</v>
      </c>
      <c r="BF38" s="4">
        <v>1055.3</v>
      </c>
      <c r="BG38" s="4">
        <v>1064.06</v>
      </c>
      <c r="BH38" s="4">
        <v>1068.31</v>
      </c>
      <c r="BI38" s="4">
        <v>1072.48</v>
      </c>
      <c r="BJ38" s="4">
        <v>5078.0600000000004</v>
      </c>
      <c r="BK38" s="4">
        <v>1084.31</v>
      </c>
      <c r="BL38" s="4">
        <v>1091.79</v>
      </c>
      <c r="BM38" s="4">
        <v>1102.4000000000001</v>
      </c>
      <c r="BN38" s="4">
        <v>1101.73</v>
      </c>
      <c r="BO38" s="4">
        <v>1101.73</v>
      </c>
      <c r="BP38" s="4">
        <v>5589.21</v>
      </c>
      <c r="BQ38" s="4">
        <v>4527.12</v>
      </c>
      <c r="BR38" s="4">
        <v>1101.73</v>
      </c>
      <c r="BS38" s="4">
        <v>1101.8</v>
      </c>
      <c r="BT38" s="4">
        <v>0</v>
      </c>
      <c r="BU38" s="4">
        <v>114.51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6">
        <v>0</v>
      </c>
      <c r="DY38" s="4">
        <f>SUM(Tabela14[[#This Row],[jan/25]:[mar/25]])</f>
        <v>3169.41</v>
      </c>
      <c r="DZ38" s="4">
        <f>SUM(Tabela14[[#This Row],[abr/25]:[ago/25]])</f>
        <v>9394.9500000000007</v>
      </c>
      <c r="EA38" s="4">
        <f>SUM(Tabela14[[#This Row],[set/25]:[dez/30]])</f>
        <v>15740.229999999998</v>
      </c>
    </row>
    <row r="39" spans="1:131" x14ac:dyDescent="0.25">
      <c r="A39" s="5" t="s">
        <v>125</v>
      </c>
      <c r="B39" s="2" t="s">
        <v>13</v>
      </c>
      <c r="C39" s="2" t="s">
        <v>14</v>
      </c>
      <c r="D39" s="2" t="s">
        <v>126</v>
      </c>
      <c r="E39" s="1">
        <v>1401</v>
      </c>
      <c r="F39" s="2" t="s">
        <v>127</v>
      </c>
      <c r="G39" s="2" t="s">
        <v>19</v>
      </c>
      <c r="H39" s="321">
        <v>45547</v>
      </c>
      <c r="I39" s="2" t="s">
        <v>992</v>
      </c>
      <c r="J39" s="2"/>
      <c r="K39" s="4"/>
      <c r="L39" s="4"/>
      <c r="M39" s="4">
        <v>0</v>
      </c>
      <c r="N39" s="4">
        <f>Tabela14[[#This Row],[parcela.cef
(total)]]-Tabela14[[#This Row],[parcela.cef
(realizado)]]</f>
        <v>0</v>
      </c>
      <c r="O39" s="1" t="b">
        <v>0</v>
      </c>
      <c r="P39" s="4">
        <v>316545.63</v>
      </c>
      <c r="Q39" s="4">
        <v>356271.5</v>
      </c>
      <c r="R39" s="4">
        <v>2317.0700000000002</v>
      </c>
      <c r="S39" s="4">
        <v>42432.67</v>
      </c>
      <c r="T39" s="4">
        <f>SUM(Tabela14[[#This Row],[set/25]:[dez/30]])</f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4500</v>
      </c>
      <c r="AN39" s="4">
        <v>302.13</v>
      </c>
      <c r="AO39" s="4">
        <v>5806.43</v>
      </c>
      <c r="AP39" s="4">
        <v>302.95</v>
      </c>
      <c r="AQ39" s="4">
        <v>303.98</v>
      </c>
      <c r="AR39" s="4">
        <v>310.77</v>
      </c>
      <c r="AS39" s="4">
        <v>304.8</v>
      </c>
      <c r="AT39" s="4">
        <v>311.95</v>
      </c>
      <c r="AU39" s="4">
        <v>5803.57</v>
      </c>
      <c r="AV39" s="4">
        <v>306.97000000000003</v>
      </c>
      <c r="AW39" s="4">
        <v>307.83</v>
      </c>
      <c r="AX39" s="4">
        <v>309.43</v>
      </c>
      <c r="AY39" s="4">
        <v>466.96</v>
      </c>
      <c r="AZ39" s="4">
        <v>8063.68</v>
      </c>
      <c r="BA39" s="4">
        <v>15031.22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6">
        <v>0</v>
      </c>
      <c r="DY39" s="4">
        <f>SUM(Tabela14[[#This Row],[jan/25]:[mar/25]])</f>
        <v>0</v>
      </c>
      <c r="DZ39" s="4">
        <f>SUM(Tabela14[[#This Row],[abr/25]:[ago/25]])</f>
        <v>0</v>
      </c>
      <c r="EA39" s="4">
        <f>SUM(Tabela14[[#This Row],[set/25]:[dez/30]])</f>
        <v>0</v>
      </c>
    </row>
    <row r="40" spans="1:131" x14ac:dyDescent="0.25">
      <c r="A40" s="5" t="s">
        <v>129</v>
      </c>
      <c r="B40" s="2" t="s">
        <v>13</v>
      </c>
      <c r="C40" s="2" t="s">
        <v>14</v>
      </c>
      <c r="D40" s="2" t="s">
        <v>126</v>
      </c>
      <c r="E40" s="1">
        <v>1402</v>
      </c>
      <c r="F40" s="2" t="s">
        <v>130</v>
      </c>
      <c r="G40" s="2" t="s">
        <v>19</v>
      </c>
      <c r="H40" s="321">
        <v>45231</v>
      </c>
      <c r="I40" s="2" t="s">
        <v>131</v>
      </c>
      <c r="J40" s="2" t="s">
        <v>132</v>
      </c>
      <c r="K40" s="4">
        <v>234900</v>
      </c>
      <c r="L40" s="4">
        <v>174450.66</v>
      </c>
      <c r="M40" s="4">
        <v>0</v>
      </c>
      <c r="N40" s="4">
        <f>Tabela14[[#This Row],[parcela.cef
(total)]]-Tabela14[[#This Row],[parcela.cef
(realizado)]]</f>
        <v>60449.34</v>
      </c>
      <c r="O40" s="1" t="b">
        <v>0</v>
      </c>
      <c r="P40" s="4">
        <v>209553.6</v>
      </c>
      <c r="Q40" s="4">
        <v>275975</v>
      </c>
      <c r="R40" s="4">
        <v>7652.88</v>
      </c>
      <c r="S40" s="4">
        <v>69115.98</v>
      </c>
      <c r="T40" s="4">
        <f>SUM(Tabela14[[#This Row],[set/25]:[dez/30]])</f>
        <v>12677.910000000002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2887.94</v>
      </c>
      <c r="AR40" s="4">
        <v>0</v>
      </c>
      <c r="AS40" s="4">
        <v>604.83000000000004</v>
      </c>
      <c r="AT40" s="4">
        <v>1005.81</v>
      </c>
      <c r="AU40" s="4">
        <v>9529.74</v>
      </c>
      <c r="AV40" s="4">
        <v>11933.42</v>
      </c>
      <c r="AW40" s="4">
        <v>9184.86</v>
      </c>
      <c r="AX40" s="4">
        <v>1017.93</v>
      </c>
      <c r="AY40" s="4">
        <v>1026.68</v>
      </c>
      <c r="AZ40" s="4">
        <v>1033.97</v>
      </c>
      <c r="BA40" s="4">
        <v>1041.42</v>
      </c>
      <c r="BB40" s="4">
        <v>1048.71</v>
      </c>
      <c r="BC40" s="4">
        <v>1054.79</v>
      </c>
      <c r="BD40" s="4">
        <v>6371.78</v>
      </c>
      <c r="BE40" s="4">
        <v>1066.21</v>
      </c>
      <c r="BF40" s="4">
        <v>1071.54</v>
      </c>
      <c r="BG40" s="4">
        <v>1080.44</v>
      </c>
      <c r="BH40" s="4">
        <v>1084.76</v>
      </c>
      <c r="BI40" s="4">
        <v>1088.99</v>
      </c>
      <c r="BJ40" s="4">
        <v>1094.6500000000001</v>
      </c>
      <c r="BK40" s="4">
        <v>1101</v>
      </c>
      <c r="BL40" s="4">
        <v>1108.5999999999999</v>
      </c>
      <c r="BM40" s="4">
        <v>1119.3699999999999</v>
      </c>
      <c r="BN40" s="4">
        <v>1118.69</v>
      </c>
      <c r="BO40" s="4">
        <v>1118.69</v>
      </c>
      <c r="BP40" s="4">
        <v>5965.09</v>
      </c>
      <c r="BQ40" s="4">
        <v>1118.69</v>
      </c>
      <c r="BR40" s="4">
        <v>1118.69</v>
      </c>
      <c r="BS40" s="4">
        <v>1118.69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6">
        <v>0</v>
      </c>
      <c r="DY40" s="4">
        <f>SUM(Tabela14[[#This Row],[jan/25]:[mar/25]])</f>
        <v>3218.19</v>
      </c>
      <c r="DZ40" s="4">
        <f>SUM(Tabela14[[#This Row],[abr/25]:[ago/25]])</f>
        <v>5478</v>
      </c>
      <c r="EA40" s="4">
        <f>SUM(Tabela14[[#This Row],[set/25]:[dez/30]])</f>
        <v>12677.910000000002</v>
      </c>
    </row>
    <row r="41" spans="1:131" x14ac:dyDescent="0.25">
      <c r="A41" s="5" t="s">
        <v>133</v>
      </c>
      <c r="B41" s="2" t="s">
        <v>13</v>
      </c>
      <c r="C41" s="2" t="s">
        <v>14</v>
      </c>
      <c r="D41" s="2" t="s">
        <v>126</v>
      </c>
      <c r="E41" s="1">
        <v>1403</v>
      </c>
      <c r="F41" s="2" t="s">
        <v>134</v>
      </c>
      <c r="G41" s="2" t="s">
        <v>19</v>
      </c>
      <c r="H41" s="321">
        <v>45096</v>
      </c>
      <c r="I41" s="2" t="s">
        <v>135</v>
      </c>
      <c r="J41" s="2"/>
      <c r="K41" s="4"/>
      <c r="L41" s="4"/>
      <c r="M41" s="4">
        <v>0</v>
      </c>
      <c r="N41" s="4">
        <f>Tabela14[[#This Row],[parcela.cef
(total)]]-Tabela14[[#This Row],[parcela.cef
(realizado)]]</f>
        <v>0</v>
      </c>
      <c r="O41" s="1" t="b">
        <v>0</v>
      </c>
      <c r="P41" s="4">
        <v>0</v>
      </c>
      <c r="Q41" s="4">
        <v>245670</v>
      </c>
      <c r="R41" s="4">
        <v>0</v>
      </c>
      <c r="S41" s="4">
        <v>261563.72</v>
      </c>
      <c r="T41" s="4">
        <f>SUM(Tabela14[[#This Row],[set/25]:[dez/30]])</f>
        <v>45151.92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22070</v>
      </c>
      <c r="AM41" s="4">
        <v>10059</v>
      </c>
      <c r="AN41" s="4">
        <v>5065.21</v>
      </c>
      <c r="AO41" s="4">
        <v>5070.2700000000004</v>
      </c>
      <c r="AP41" s="4">
        <v>5078.8900000000003</v>
      </c>
      <c r="AQ41" s="4">
        <v>5096.16</v>
      </c>
      <c r="AR41" s="4">
        <v>17616.919999999998</v>
      </c>
      <c r="AS41" s="4">
        <v>5109.93</v>
      </c>
      <c r="AT41" s="4">
        <v>5125.7700000000004</v>
      </c>
      <c r="AU41" s="4">
        <v>5139.6099999999997</v>
      </c>
      <c r="AV41" s="4">
        <v>5146.29</v>
      </c>
      <c r="AW41" s="4">
        <v>5160.7</v>
      </c>
      <c r="AX41" s="4">
        <v>12709.46</v>
      </c>
      <c r="AY41" s="4">
        <v>10419.69</v>
      </c>
      <c r="AZ41" s="4">
        <v>5269.3</v>
      </c>
      <c r="BA41" s="4">
        <v>5307.24</v>
      </c>
      <c r="BB41" s="4">
        <v>5344.39</v>
      </c>
      <c r="BC41" s="4">
        <v>5375.38</v>
      </c>
      <c r="BD41" s="4">
        <v>18671.189999999999</v>
      </c>
      <c r="BE41" s="4">
        <v>18692.830000000002</v>
      </c>
      <c r="BF41" s="4">
        <v>5460.75</v>
      </c>
      <c r="BG41" s="4">
        <v>5506.08</v>
      </c>
      <c r="BH41" s="4">
        <v>5528.1</v>
      </c>
      <c r="BI41" s="4">
        <v>5549.66</v>
      </c>
      <c r="BJ41" s="4">
        <v>5578.52</v>
      </c>
      <c r="BK41" s="4">
        <v>5610.87</v>
      </c>
      <c r="BL41" s="4">
        <v>5649.59</v>
      </c>
      <c r="BM41" s="4">
        <v>5701</v>
      </c>
      <c r="BN41" s="4">
        <v>5701</v>
      </c>
      <c r="BO41" s="4">
        <v>5701</v>
      </c>
      <c r="BP41" s="4">
        <v>13967.45</v>
      </c>
      <c r="BQ41" s="4">
        <v>13967.45</v>
      </c>
      <c r="BR41" s="4">
        <v>0</v>
      </c>
      <c r="BS41" s="4">
        <v>0</v>
      </c>
      <c r="BT41" s="4">
        <v>0</v>
      </c>
      <c r="BU41" s="4">
        <v>0</v>
      </c>
      <c r="BV41" s="4">
        <v>114.02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6">
        <v>0</v>
      </c>
      <c r="DY41" s="4">
        <f>SUM(Tabela14[[#This Row],[jan/25]:[mar/25]])</f>
        <v>29659.660000000003</v>
      </c>
      <c r="DZ41" s="4">
        <f>SUM(Tabela14[[#This Row],[abr/25]:[ago/25]])</f>
        <v>27916.739999999998</v>
      </c>
      <c r="EA41" s="4">
        <f>SUM(Tabela14[[#This Row],[set/25]:[dez/30]])</f>
        <v>45151.92</v>
      </c>
    </row>
    <row r="42" spans="1:131" x14ac:dyDescent="0.25">
      <c r="A42" s="5" t="s">
        <v>136</v>
      </c>
      <c r="B42" s="2" t="s">
        <v>13</v>
      </c>
      <c r="C42" s="2" t="s">
        <v>14</v>
      </c>
      <c r="D42" s="2" t="s">
        <v>126</v>
      </c>
      <c r="E42" s="1">
        <v>1404</v>
      </c>
      <c r="F42" s="2" t="s">
        <v>137</v>
      </c>
      <c r="G42" s="2" t="s">
        <v>19</v>
      </c>
      <c r="H42" s="321">
        <v>45036</v>
      </c>
      <c r="I42" s="2" t="s">
        <v>138</v>
      </c>
      <c r="J42" s="2"/>
      <c r="K42" s="4"/>
      <c r="L42" s="4"/>
      <c r="M42" s="4">
        <v>0</v>
      </c>
      <c r="N42" s="4">
        <f>Tabela14[[#This Row],[parcela.cef
(total)]]-Tabela14[[#This Row],[parcela.cef
(realizado)]]</f>
        <v>0</v>
      </c>
      <c r="O42" s="1" t="b">
        <v>0</v>
      </c>
      <c r="P42" s="4">
        <v>0</v>
      </c>
      <c r="Q42" s="4">
        <v>249750</v>
      </c>
      <c r="R42" s="4">
        <v>0</v>
      </c>
      <c r="S42" s="4">
        <v>249750</v>
      </c>
      <c r="T42" s="4">
        <f>SUM(Tabela14[[#This Row],[set/25]:[dez/30]])</f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249750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6">
        <v>0</v>
      </c>
      <c r="DY42" s="4">
        <f>SUM(Tabela14[[#This Row],[jan/25]:[mar/25]])</f>
        <v>0</v>
      </c>
      <c r="DZ42" s="4">
        <f>SUM(Tabela14[[#This Row],[abr/25]:[ago/25]])</f>
        <v>0</v>
      </c>
      <c r="EA42" s="4">
        <f>SUM(Tabela14[[#This Row],[set/25]:[dez/30]])</f>
        <v>0</v>
      </c>
    </row>
    <row r="43" spans="1:131" x14ac:dyDescent="0.25">
      <c r="A43" s="5" t="s">
        <v>139</v>
      </c>
      <c r="B43" s="2" t="s">
        <v>13</v>
      </c>
      <c r="C43" s="2" t="s">
        <v>14</v>
      </c>
      <c r="D43" s="2" t="s">
        <v>126</v>
      </c>
      <c r="E43" s="1">
        <v>1405</v>
      </c>
      <c r="F43" s="2" t="s">
        <v>140</v>
      </c>
      <c r="G43" s="2" t="s">
        <v>19</v>
      </c>
      <c r="H43" s="321">
        <v>45169</v>
      </c>
      <c r="I43" s="2" t="s">
        <v>141</v>
      </c>
      <c r="J43" s="2" t="s">
        <v>142</v>
      </c>
      <c r="K43" s="4">
        <v>206799.99</v>
      </c>
      <c r="L43" s="4">
        <v>154477.07</v>
      </c>
      <c r="M43" s="4">
        <v>0</v>
      </c>
      <c r="N43" s="4">
        <f>Tabela14[[#This Row],[parcela.cef
(total)]]-Tabela14[[#This Row],[parcela.cef
(realizado)]]</f>
        <v>52322.919999999984</v>
      </c>
      <c r="O43" s="1" t="b">
        <v>0</v>
      </c>
      <c r="P43" s="4">
        <v>182913.48</v>
      </c>
      <c r="Q43" s="4">
        <v>265235</v>
      </c>
      <c r="R43" s="4">
        <v>7651.48</v>
      </c>
      <c r="S43" s="4">
        <v>76675.960000000006</v>
      </c>
      <c r="T43" s="4">
        <f>SUM(Tabela14[[#This Row],[set/25]:[dez/30]])</f>
        <v>8243.41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739.03</v>
      </c>
      <c r="AQ43" s="4">
        <v>0</v>
      </c>
      <c r="AR43" s="4">
        <v>0</v>
      </c>
      <c r="AS43" s="4">
        <v>2494.9299999999998</v>
      </c>
      <c r="AT43" s="4">
        <v>2488.58</v>
      </c>
      <c r="AU43" s="4">
        <v>9869.5300000000007</v>
      </c>
      <c r="AV43" s="4">
        <v>11959.74</v>
      </c>
      <c r="AW43" s="4">
        <v>7055.76</v>
      </c>
      <c r="AX43" s="4">
        <v>1787.95</v>
      </c>
      <c r="AY43" s="4">
        <v>5135.82</v>
      </c>
      <c r="AZ43" s="4">
        <v>0</v>
      </c>
      <c r="BA43" s="4">
        <v>2652.55</v>
      </c>
      <c r="BB43" s="4">
        <v>7877.92</v>
      </c>
      <c r="BC43" s="4">
        <v>0</v>
      </c>
      <c r="BD43" s="4">
        <v>2668.59</v>
      </c>
      <c r="BE43" s="4">
        <v>0</v>
      </c>
      <c r="BF43" s="4">
        <v>5406.74</v>
      </c>
      <c r="BG43" s="4">
        <v>0</v>
      </c>
      <c r="BH43" s="4">
        <v>5438.4</v>
      </c>
      <c r="BI43" s="4">
        <v>0</v>
      </c>
      <c r="BJ43" s="4">
        <v>0</v>
      </c>
      <c r="BK43" s="4">
        <v>0</v>
      </c>
      <c r="BL43" s="4">
        <v>2857.01</v>
      </c>
      <c r="BM43" s="4">
        <v>2709.61</v>
      </c>
      <c r="BN43" s="4">
        <v>2709.61</v>
      </c>
      <c r="BO43" s="4">
        <v>2709.67</v>
      </c>
      <c r="BP43" s="4">
        <v>0</v>
      </c>
      <c r="BQ43" s="4">
        <v>0</v>
      </c>
      <c r="BR43" s="4">
        <v>0</v>
      </c>
      <c r="BS43" s="4">
        <v>0</v>
      </c>
      <c r="BT43" s="4">
        <v>114.52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6">
        <v>0</v>
      </c>
      <c r="DY43" s="4">
        <f>SUM(Tabela14[[#This Row],[jan/25]:[mar/25]])</f>
        <v>5406.74</v>
      </c>
      <c r="DZ43" s="4">
        <f>SUM(Tabela14[[#This Row],[abr/25]:[ago/25]])</f>
        <v>8295.41</v>
      </c>
      <c r="EA43" s="4">
        <f>SUM(Tabela14[[#This Row],[set/25]:[dez/30]])</f>
        <v>8243.41</v>
      </c>
    </row>
    <row r="44" spans="1:131" x14ac:dyDescent="0.25">
      <c r="A44" s="5" t="s">
        <v>143</v>
      </c>
      <c r="B44" s="2" t="s">
        <v>13</v>
      </c>
      <c r="C44" s="2" t="s">
        <v>14</v>
      </c>
      <c r="D44" s="2" t="s">
        <v>126</v>
      </c>
      <c r="E44" s="1">
        <v>1406</v>
      </c>
      <c r="F44" s="2" t="s">
        <v>144</v>
      </c>
      <c r="G44" s="2" t="s">
        <v>19</v>
      </c>
      <c r="H44" s="321">
        <v>45169</v>
      </c>
      <c r="I44" s="2" t="s">
        <v>145</v>
      </c>
      <c r="J44" s="2" t="s">
        <v>146</v>
      </c>
      <c r="K44" s="4">
        <v>196868.57</v>
      </c>
      <c r="L44" s="4">
        <v>147545.62</v>
      </c>
      <c r="M44" s="4">
        <v>0</v>
      </c>
      <c r="N44" s="4">
        <f>Tabela14[[#This Row],[parcela.cef
(total)]]-Tabela14[[#This Row],[parcela.cef
(realizado)]]</f>
        <v>49322.950000000012</v>
      </c>
      <c r="O44" s="1" t="b">
        <v>0</v>
      </c>
      <c r="P44" s="4">
        <v>174351.57</v>
      </c>
      <c r="Q44" s="4">
        <v>265888.59000000003</v>
      </c>
      <c r="R44" s="4">
        <v>8173.09</v>
      </c>
      <c r="S44" s="4">
        <v>98684.15</v>
      </c>
      <c r="T44" s="4">
        <f>SUM(Tabela14[[#This Row],[set/25]:[dez/30]])</f>
        <v>33875.499999999978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1200.5899999999999</v>
      </c>
      <c r="AQ44" s="4">
        <v>492.46</v>
      </c>
      <c r="AR44" s="4">
        <v>6648.06</v>
      </c>
      <c r="AS44" s="4">
        <v>493.79</v>
      </c>
      <c r="AT44" s="4">
        <v>973.47</v>
      </c>
      <c r="AU44" s="4">
        <v>8329.85</v>
      </c>
      <c r="AV44" s="4">
        <v>10291.82</v>
      </c>
      <c r="AW44" s="4">
        <v>8033.96</v>
      </c>
      <c r="AX44" s="4">
        <v>1389.91</v>
      </c>
      <c r="AY44" s="4">
        <v>1401.86</v>
      </c>
      <c r="AZ44" s="4">
        <v>1411.81</v>
      </c>
      <c r="BA44" s="4">
        <v>1421.98</v>
      </c>
      <c r="BB44" s="4">
        <v>1431.93</v>
      </c>
      <c r="BC44" s="4">
        <v>1440.24</v>
      </c>
      <c r="BD44" s="4">
        <v>7972.96</v>
      </c>
      <c r="BE44" s="4">
        <v>1455.83</v>
      </c>
      <c r="BF44" s="4">
        <v>1463.11</v>
      </c>
      <c r="BG44" s="4">
        <v>1475.25</v>
      </c>
      <c r="BH44" s="4">
        <v>1481.15</v>
      </c>
      <c r="BI44" s="4">
        <v>1486.93</v>
      </c>
      <c r="BJ44" s="4">
        <v>1494.66</v>
      </c>
      <c r="BK44" s="4">
        <v>1503.33</v>
      </c>
      <c r="BL44" s="4">
        <v>1513.7</v>
      </c>
      <c r="BM44" s="4">
        <v>2901.96</v>
      </c>
      <c r="BN44" s="4">
        <v>1527.48</v>
      </c>
      <c r="BO44" s="4">
        <v>1527.48</v>
      </c>
      <c r="BP44" s="4">
        <v>8398.81</v>
      </c>
      <c r="BQ44" s="4">
        <v>1527.48</v>
      </c>
      <c r="BR44" s="4">
        <v>1891.03</v>
      </c>
      <c r="BS44" s="4">
        <v>1891.03</v>
      </c>
      <c r="BT44" s="4">
        <v>2213.2399999999998</v>
      </c>
      <c r="BU44" s="4">
        <v>363.55</v>
      </c>
      <c r="BV44" s="4">
        <v>363.55</v>
      </c>
      <c r="BW44" s="4">
        <v>363.55</v>
      </c>
      <c r="BX44" s="4">
        <v>363.55</v>
      </c>
      <c r="BY44" s="4">
        <v>363.55</v>
      </c>
      <c r="BZ44" s="4">
        <v>363.55</v>
      </c>
      <c r="CA44" s="4">
        <v>363.55</v>
      </c>
      <c r="CB44" s="4">
        <v>363.55</v>
      </c>
      <c r="CC44" s="4">
        <v>363.55</v>
      </c>
      <c r="CD44" s="4">
        <v>363.55</v>
      </c>
      <c r="CE44" s="4">
        <v>363.55</v>
      </c>
      <c r="CF44" s="4">
        <v>363.55</v>
      </c>
      <c r="CG44" s="4">
        <v>363.55</v>
      </c>
      <c r="CH44" s="4">
        <v>363.55</v>
      </c>
      <c r="CI44" s="4">
        <v>363.55</v>
      </c>
      <c r="CJ44" s="4">
        <v>363.55</v>
      </c>
      <c r="CK44" s="4">
        <v>363.55</v>
      </c>
      <c r="CL44" s="4">
        <v>363.55</v>
      </c>
      <c r="CM44" s="4">
        <v>363.55</v>
      </c>
      <c r="CN44" s="4">
        <v>363.55</v>
      </c>
      <c r="CO44" s="4">
        <v>363.55</v>
      </c>
      <c r="CP44" s="4">
        <v>363.55</v>
      </c>
      <c r="CQ44" s="4">
        <v>363.55</v>
      </c>
      <c r="CR44" s="4">
        <v>363.55</v>
      </c>
      <c r="CS44" s="4">
        <v>363.55</v>
      </c>
      <c r="CT44" s="4">
        <v>363.55</v>
      </c>
      <c r="CU44" s="4">
        <v>363.55</v>
      </c>
      <c r="CV44" s="4">
        <v>363.55</v>
      </c>
      <c r="CW44" s="4">
        <v>363.55</v>
      </c>
      <c r="CX44" s="4">
        <v>363.55</v>
      </c>
      <c r="CY44" s="4">
        <v>363.55</v>
      </c>
      <c r="CZ44" s="4">
        <v>363.55</v>
      </c>
      <c r="DA44" s="4">
        <v>363.39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6">
        <v>0</v>
      </c>
      <c r="DY44" s="4">
        <f>SUM(Tabela14[[#This Row],[jan/25]:[mar/25]])</f>
        <v>4394.1899999999996</v>
      </c>
      <c r="DZ44" s="4">
        <f>SUM(Tabela14[[#This Row],[abr/25]:[ago/25]])</f>
        <v>7479.7699999999995</v>
      </c>
      <c r="EA44" s="4">
        <f>SUM(Tabela14[[#This Row],[set/25]:[dez/30]])</f>
        <v>33875.499999999978</v>
      </c>
    </row>
    <row r="45" spans="1:131" x14ac:dyDescent="0.25">
      <c r="A45" s="5" t="s">
        <v>147</v>
      </c>
      <c r="B45" s="2" t="s">
        <v>13</v>
      </c>
      <c r="C45" s="2" t="s">
        <v>14</v>
      </c>
      <c r="D45" s="2" t="s">
        <v>148</v>
      </c>
      <c r="E45" s="1">
        <v>1501</v>
      </c>
      <c r="F45" s="2" t="s">
        <v>149</v>
      </c>
      <c r="G45" s="2" t="s">
        <v>19</v>
      </c>
      <c r="H45" s="321">
        <v>45804</v>
      </c>
      <c r="I45" s="2" t="s">
        <v>150</v>
      </c>
      <c r="J45" s="2" t="s">
        <v>151</v>
      </c>
      <c r="K45" s="4">
        <v>281500.14</v>
      </c>
      <c r="L45" s="4">
        <v>208658.5</v>
      </c>
      <c r="M45" s="4">
        <v>0</v>
      </c>
      <c r="N45" s="4">
        <f>Tabela14[[#This Row],[parcela.cef
(total)]]-Tabela14[[#This Row],[parcela.cef
(realizado)]]</f>
        <v>72841.640000000014</v>
      </c>
      <c r="O45" s="1" t="b">
        <v>0</v>
      </c>
      <c r="P45" s="4">
        <v>281500.14</v>
      </c>
      <c r="Q45" s="4">
        <v>369000</v>
      </c>
      <c r="R45" s="4">
        <v>10416.68</v>
      </c>
      <c r="S45" s="4">
        <v>50326.59</v>
      </c>
      <c r="T45" s="4">
        <f>SUM(Tabela14[[#This Row],[set/25]:[dez/30]])</f>
        <v>44332.750000000007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2014.25</v>
      </c>
      <c r="BK45" s="4">
        <v>1982.95</v>
      </c>
      <c r="BL45" s="4">
        <v>1996.64</v>
      </c>
      <c r="BM45" s="4">
        <v>2014.81</v>
      </c>
      <c r="BN45" s="4">
        <v>2014.81</v>
      </c>
      <c r="BO45" s="4">
        <v>2014.81</v>
      </c>
      <c r="BP45" s="4">
        <v>10877.12</v>
      </c>
      <c r="BQ45" s="4">
        <v>2014.81</v>
      </c>
      <c r="BR45" s="4">
        <v>2014.81</v>
      </c>
      <c r="BS45" s="4">
        <v>2014.81</v>
      </c>
      <c r="BT45" s="4">
        <v>2014.81</v>
      </c>
      <c r="BU45" s="4">
        <v>2014.81</v>
      </c>
      <c r="BV45" s="4">
        <v>2014.81</v>
      </c>
      <c r="BW45" s="4">
        <v>2014.81</v>
      </c>
      <c r="BX45" s="4">
        <v>2014.81</v>
      </c>
      <c r="BY45" s="4">
        <v>2014.81</v>
      </c>
      <c r="BZ45" s="4">
        <v>8862.31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415.6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6">
        <v>0</v>
      </c>
      <c r="DY45" s="4">
        <f>SUM(Tabela14[[#This Row],[jan/25]:[mar/25]])</f>
        <v>0</v>
      </c>
      <c r="DZ45" s="4">
        <f>SUM(Tabela14[[#This Row],[abr/25]:[ago/25]])</f>
        <v>5993.84</v>
      </c>
      <c r="EA45" s="4">
        <f>SUM(Tabela14[[#This Row],[set/25]:[dez/30]])</f>
        <v>44332.750000000007</v>
      </c>
    </row>
    <row r="46" spans="1:131" x14ac:dyDescent="0.25">
      <c r="A46" s="5" t="s">
        <v>152</v>
      </c>
      <c r="B46" s="2" t="s">
        <v>13</v>
      </c>
      <c r="C46" s="2" t="s">
        <v>14</v>
      </c>
      <c r="D46" s="2" t="s">
        <v>148</v>
      </c>
      <c r="E46" s="1">
        <v>1502</v>
      </c>
      <c r="F46" s="2" t="s">
        <v>153</v>
      </c>
      <c r="G46" s="2" t="s">
        <v>19</v>
      </c>
      <c r="H46" s="321">
        <v>45546</v>
      </c>
      <c r="I46" s="2" t="s">
        <v>154</v>
      </c>
      <c r="J46" s="2" t="s">
        <v>155</v>
      </c>
      <c r="K46" s="4">
        <v>350000</v>
      </c>
      <c r="L46" s="4">
        <v>257079.52</v>
      </c>
      <c r="M46" s="4">
        <v>0</v>
      </c>
      <c r="N46" s="4">
        <f>Tabela14[[#This Row],[parcela.cef
(total)]]-Tabela14[[#This Row],[parcela.cef
(realizado)]]</f>
        <v>92920.48000000001</v>
      </c>
      <c r="O46" s="1" t="b">
        <v>0</v>
      </c>
      <c r="P46" s="4">
        <v>350000</v>
      </c>
      <c r="Q46" s="4">
        <v>369009</v>
      </c>
      <c r="R46" s="4">
        <v>4396.7</v>
      </c>
      <c r="S46" s="4">
        <v>16742.060000000001</v>
      </c>
      <c r="T46" s="4">
        <f>SUM(Tabela14[[#This Row],[set/25]:[dez/30]])</f>
        <v>5860.2500000000018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962.08</v>
      </c>
      <c r="BC46" s="4">
        <v>967.66</v>
      </c>
      <c r="BD46" s="4">
        <v>974.24</v>
      </c>
      <c r="BE46" s="4">
        <v>978.13</v>
      </c>
      <c r="BF46" s="4">
        <v>983.03</v>
      </c>
      <c r="BG46" s="4">
        <v>991.19</v>
      </c>
      <c r="BH46" s="4">
        <v>995.15</v>
      </c>
      <c r="BI46" s="4">
        <v>999.03</v>
      </c>
      <c r="BJ46" s="4">
        <v>1004.23</v>
      </c>
      <c r="BK46" s="4">
        <v>1010.05</v>
      </c>
      <c r="BL46" s="4">
        <v>1017.02</v>
      </c>
      <c r="BM46" s="4">
        <v>0</v>
      </c>
      <c r="BN46" s="4">
        <v>1026.28</v>
      </c>
      <c r="BO46" s="4">
        <v>1026.28</v>
      </c>
      <c r="BP46" s="4">
        <v>1026.28</v>
      </c>
      <c r="BQ46" s="4">
        <v>268.55</v>
      </c>
      <c r="BR46" s="4">
        <v>633.01</v>
      </c>
      <c r="BS46" s="4">
        <v>268.55</v>
      </c>
      <c r="BT46" s="4">
        <v>268.55</v>
      </c>
      <c r="BU46" s="4">
        <v>268.55</v>
      </c>
      <c r="BV46" s="4">
        <v>268.55</v>
      </c>
      <c r="BW46" s="4">
        <v>268.55</v>
      </c>
      <c r="BX46" s="4">
        <v>268.55</v>
      </c>
      <c r="BY46" s="4">
        <v>268.55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6">
        <v>0</v>
      </c>
      <c r="DY46" s="4">
        <f>SUM(Tabela14[[#This Row],[jan/25]:[mar/25]])</f>
        <v>2952.35</v>
      </c>
      <c r="DZ46" s="4">
        <f>SUM(Tabela14[[#This Row],[abr/25]:[ago/25]])</f>
        <v>5025.4799999999996</v>
      </c>
      <c r="EA46" s="4">
        <f>SUM(Tabela14[[#This Row],[set/25]:[dez/30]])</f>
        <v>5860.2500000000018</v>
      </c>
    </row>
    <row r="47" spans="1:131" x14ac:dyDescent="0.25">
      <c r="A47" s="5" t="s">
        <v>156</v>
      </c>
      <c r="B47" s="2" t="s">
        <v>13</v>
      </c>
      <c r="C47" s="2" t="s">
        <v>14</v>
      </c>
      <c r="D47" s="2" t="s">
        <v>148</v>
      </c>
      <c r="E47" s="1">
        <v>1503</v>
      </c>
      <c r="F47" s="2"/>
      <c r="G47" s="2" t="s">
        <v>42</v>
      </c>
      <c r="H47" s="321"/>
      <c r="I47" s="2"/>
      <c r="J47" s="2"/>
      <c r="K47" s="4"/>
      <c r="L47" s="4"/>
      <c r="M47" s="4">
        <v>0</v>
      </c>
      <c r="N47" s="4">
        <f>Tabela14[[#This Row],[parcela.cef
(total)]]-Tabela14[[#This Row],[parcela.cef
(realizado)]]</f>
        <v>0</v>
      </c>
      <c r="O47" s="1" t="b">
        <v>0</v>
      </c>
      <c r="P47" s="4">
        <v>0</v>
      </c>
      <c r="Q47" s="4">
        <v>0</v>
      </c>
      <c r="R47" s="4">
        <v>0</v>
      </c>
      <c r="S47" s="4">
        <v>0</v>
      </c>
      <c r="T47" s="4">
        <f>SUM(Tabela14[[#This Row],[set/25]:[dez/30]])</f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6">
        <v>0</v>
      </c>
      <c r="DY47" s="4">
        <f>SUM(Tabela14[[#This Row],[jan/25]:[mar/25]])</f>
        <v>0</v>
      </c>
      <c r="DZ47" s="4">
        <f>SUM(Tabela14[[#This Row],[abr/25]:[ago/25]])</f>
        <v>0</v>
      </c>
      <c r="EA47" s="4">
        <f>SUM(Tabela14[[#This Row],[set/25]:[dez/30]])</f>
        <v>0</v>
      </c>
    </row>
    <row r="48" spans="1:131" x14ac:dyDescent="0.25">
      <c r="A48" s="5" t="s">
        <v>157</v>
      </c>
      <c r="B48" s="2" t="s">
        <v>13</v>
      </c>
      <c r="C48" s="2" t="s">
        <v>14</v>
      </c>
      <c r="D48" s="2" t="s">
        <v>148</v>
      </c>
      <c r="E48" s="1">
        <v>1504</v>
      </c>
      <c r="F48" s="2" t="s">
        <v>158</v>
      </c>
      <c r="G48" s="2" t="s">
        <v>19</v>
      </c>
      <c r="H48" s="321">
        <v>45182</v>
      </c>
      <c r="I48" s="2" t="s">
        <v>159</v>
      </c>
      <c r="J48" s="2" t="s">
        <v>160</v>
      </c>
      <c r="K48" s="4">
        <v>210533.71</v>
      </c>
      <c r="L48" s="4">
        <v>157111.60999999999</v>
      </c>
      <c r="M48" s="4">
        <v>0</v>
      </c>
      <c r="N48" s="4">
        <f>Tabela14[[#This Row],[parcela.cef
(total)]]-Tabela14[[#This Row],[parcela.cef
(realizado)]]</f>
        <v>53422.100000000006</v>
      </c>
      <c r="O48" s="1" t="b">
        <v>0</v>
      </c>
      <c r="P48" s="4">
        <v>186145.33</v>
      </c>
      <c r="Q48" s="4">
        <v>271667.58</v>
      </c>
      <c r="R48" s="4">
        <v>0</v>
      </c>
      <c r="S48" s="4">
        <v>66901.41</v>
      </c>
      <c r="T48" s="4">
        <f>SUM(Tabela14[[#This Row],[set/25]:[dez/30]])</f>
        <v>18513.03000000001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7530.66</v>
      </c>
      <c r="AV48" s="4">
        <v>9653.7199999999993</v>
      </c>
      <c r="AW48" s="4">
        <v>7204</v>
      </c>
      <c r="AX48" s="4">
        <v>0</v>
      </c>
      <c r="AY48" s="4">
        <v>0</v>
      </c>
      <c r="AZ48" s="4">
        <v>0</v>
      </c>
      <c r="BA48" s="4">
        <v>0</v>
      </c>
      <c r="BB48" s="4">
        <v>24000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1905.22</v>
      </c>
      <c r="BN48" s="4">
        <v>1904.06</v>
      </c>
      <c r="BO48" s="4">
        <v>1904.06</v>
      </c>
      <c r="BP48" s="4">
        <v>6871.34</v>
      </c>
      <c r="BQ48" s="4">
        <v>1030.78</v>
      </c>
      <c r="BR48" s="4">
        <v>239.15</v>
      </c>
      <c r="BS48" s="4">
        <v>239.15</v>
      </c>
      <c r="BT48" s="4">
        <v>353.67</v>
      </c>
      <c r="BU48" s="4">
        <v>239.15</v>
      </c>
      <c r="BV48" s="4">
        <v>239.15</v>
      </c>
      <c r="BW48" s="4">
        <v>239.15</v>
      </c>
      <c r="BX48" s="4">
        <v>239.15</v>
      </c>
      <c r="BY48" s="4">
        <v>239.15</v>
      </c>
      <c r="BZ48" s="4">
        <v>239.15</v>
      </c>
      <c r="CA48" s="4">
        <v>239.15</v>
      </c>
      <c r="CB48" s="4">
        <v>239.15</v>
      </c>
      <c r="CC48" s="4">
        <v>239.15</v>
      </c>
      <c r="CD48" s="4">
        <v>239.15</v>
      </c>
      <c r="CE48" s="4">
        <v>239.15</v>
      </c>
      <c r="CF48" s="4">
        <v>239.15</v>
      </c>
      <c r="CG48" s="4">
        <v>239.15</v>
      </c>
      <c r="CH48" s="4">
        <v>239.15</v>
      </c>
      <c r="CI48" s="4">
        <v>239.15</v>
      </c>
      <c r="CJ48" s="4">
        <v>239.15</v>
      </c>
      <c r="CK48" s="4">
        <v>239.2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6">
        <v>0</v>
      </c>
      <c r="DY48" s="4">
        <f>SUM(Tabela14[[#This Row],[jan/25]:[mar/25]])</f>
        <v>0</v>
      </c>
      <c r="DZ48" s="4">
        <f>SUM(Tabela14[[#This Row],[abr/25]:[ago/25]])</f>
        <v>0</v>
      </c>
      <c r="EA48" s="4">
        <f>SUM(Tabela14[[#This Row],[set/25]:[dez/30]])</f>
        <v>18513.03000000001</v>
      </c>
    </row>
    <row r="49" spans="1:131" x14ac:dyDescent="0.25">
      <c r="A49" s="5" t="s">
        <v>161</v>
      </c>
      <c r="B49" s="2" t="s">
        <v>13</v>
      </c>
      <c r="C49" s="2" t="s">
        <v>14</v>
      </c>
      <c r="D49" s="2" t="s">
        <v>148</v>
      </c>
      <c r="E49" s="1">
        <v>1505</v>
      </c>
      <c r="F49" s="2" t="s">
        <v>162</v>
      </c>
      <c r="G49" s="2" t="s">
        <v>19</v>
      </c>
      <c r="H49" s="321">
        <v>45169</v>
      </c>
      <c r="I49" s="2" t="s">
        <v>163</v>
      </c>
      <c r="J49" s="2" t="s">
        <v>164</v>
      </c>
      <c r="K49" s="4">
        <v>202210.75</v>
      </c>
      <c r="L49" s="4">
        <v>151238.95000000001</v>
      </c>
      <c r="M49" s="4">
        <v>0</v>
      </c>
      <c r="N49" s="4">
        <f>Tabela14[[#This Row],[parcela.cef
(total)]]-Tabela14[[#This Row],[parcela.cef
(realizado)]]</f>
        <v>50971.799999999988</v>
      </c>
      <c r="O49" s="1" t="b">
        <v>0</v>
      </c>
      <c r="P49" s="4">
        <v>149868.22</v>
      </c>
      <c r="Q49" s="4">
        <v>265241.36</v>
      </c>
      <c r="R49" s="4">
        <v>0</v>
      </c>
      <c r="S49" s="4">
        <v>119563.26</v>
      </c>
      <c r="T49" s="4">
        <f>SUM(Tabela14[[#This Row],[set/25]:[dez/30]])</f>
        <v>20409.639999999981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659.24</v>
      </c>
      <c r="AQ49" s="4">
        <v>331.02</v>
      </c>
      <c r="AR49" s="4">
        <v>331.68</v>
      </c>
      <c r="AS49" s="4">
        <v>29444.639999999999</v>
      </c>
      <c r="AT49" s="4">
        <v>1660.85</v>
      </c>
      <c r="AU49" s="4">
        <v>8850.56</v>
      </c>
      <c r="AV49" s="4">
        <v>16693.52</v>
      </c>
      <c r="AW49" s="4">
        <v>8545.75</v>
      </c>
      <c r="AX49" s="4">
        <v>1680.87</v>
      </c>
      <c r="AY49" s="4">
        <v>1695.32</v>
      </c>
      <c r="AZ49" s="4">
        <v>1707.36</v>
      </c>
      <c r="BA49" s="4">
        <v>1719.65</v>
      </c>
      <c r="BB49" s="4">
        <v>1731.69</v>
      </c>
      <c r="BC49" s="4">
        <v>1741.73</v>
      </c>
      <c r="BD49" s="4">
        <v>1753.58</v>
      </c>
      <c r="BE49" s="4">
        <v>1760.59</v>
      </c>
      <c r="BF49" s="4">
        <v>1769.39</v>
      </c>
      <c r="BG49" s="4">
        <v>1784.08</v>
      </c>
      <c r="BH49" s="4">
        <v>8037.73</v>
      </c>
      <c r="BI49" s="4">
        <v>1798.2</v>
      </c>
      <c r="BJ49" s="4">
        <v>1807.55</v>
      </c>
      <c r="BK49" s="4">
        <v>1818.04</v>
      </c>
      <c r="BL49" s="4">
        <v>1830.58</v>
      </c>
      <c r="BM49" s="4">
        <v>0</v>
      </c>
      <c r="BN49" s="4">
        <v>1847.24</v>
      </c>
      <c r="BO49" s="4">
        <v>1847.24</v>
      </c>
      <c r="BP49" s="4">
        <v>0</v>
      </c>
      <c r="BQ49" s="4">
        <v>0</v>
      </c>
      <c r="BR49" s="4">
        <v>6720.89</v>
      </c>
      <c r="BS49" s="4">
        <v>279.01</v>
      </c>
      <c r="BT49" s="4">
        <v>508.05</v>
      </c>
      <c r="BU49" s="4">
        <v>279.01</v>
      </c>
      <c r="BV49" s="4">
        <v>279.01</v>
      </c>
      <c r="BW49" s="4">
        <v>279.01</v>
      </c>
      <c r="BX49" s="4">
        <v>279.01</v>
      </c>
      <c r="BY49" s="4">
        <v>279.01</v>
      </c>
      <c r="BZ49" s="4">
        <v>279.01</v>
      </c>
      <c r="CA49" s="4">
        <v>279.01</v>
      </c>
      <c r="CB49" s="4">
        <v>279.01</v>
      </c>
      <c r="CC49" s="4">
        <v>279.01</v>
      </c>
      <c r="CD49" s="4">
        <v>279.01</v>
      </c>
      <c r="CE49" s="4">
        <v>279.01</v>
      </c>
      <c r="CF49" s="4">
        <v>279.01</v>
      </c>
      <c r="CG49" s="4">
        <v>279.01</v>
      </c>
      <c r="CH49" s="4">
        <v>279.01</v>
      </c>
      <c r="CI49" s="4">
        <v>279.01</v>
      </c>
      <c r="CJ49" s="4">
        <v>279.01</v>
      </c>
      <c r="CK49" s="4">
        <v>279.01</v>
      </c>
      <c r="CL49" s="4">
        <v>279.01</v>
      </c>
      <c r="CM49" s="4">
        <v>279.01</v>
      </c>
      <c r="CN49" s="4">
        <v>279.01</v>
      </c>
      <c r="CO49" s="4">
        <v>279.01</v>
      </c>
      <c r="CP49" s="4">
        <v>279.01</v>
      </c>
      <c r="CQ49" s="4">
        <v>279.01</v>
      </c>
      <c r="CR49" s="4">
        <v>279.01</v>
      </c>
      <c r="CS49" s="4">
        <v>279.01</v>
      </c>
      <c r="CT49" s="4">
        <v>279.01</v>
      </c>
      <c r="CU49" s="4">
        <v>279.01</v>
      </c>
      <c r="CV49" s="4">
        <v>279.01</v>
      </c>
      <c r="CW49" s="4">
        <v>279.01</v>
      </c>
      <c r="CX49" s="4">
        <v>279.01</v>
      </c>
      <c r="CY49" s="4">
        <v>279.01</v>
      </c>
      <c r="CZ49" s="4">
        <v>279.01</v>
      </c>
      <c r="DA49" s="4">
        <v>278.89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6">
        <v>0</v>
      </c>
      <c r="DY49" s="4">
        <f>SUM(Tabela14[[#This Row],[jan/25]:[mar/25]])</f>
        <v>5314.0599999999995</v>
      </c>
      <c r="DZ49" s="4">
        <f>SUM(Tabela14[[#This Row],[abr/25]:[ago/25]])</f>
        <v>15292.1</v>
      </c>
      <c r="EA49" s="4">
        <f>SUM(Tabela14[[#This Row],[set/25]:[dez/30]])</f>
        <v>20409.639999999981</v>
      </c>
    </row>
    <row r="50" spans="1:131" x14ac:dyDescent="0.25">
      <c r="A50" s="5" t="s">
        <v>165</v>
      </c>
      <c r="B50" s="2" t="s">
        <v>13</v>
      </c>
      <c r="C50" s="2" t="s">
        <v>14</v>
      </c>
      <c r="D50" s="2" t="s">
        <v>148</v>
      </c>
      <c r="E50" s="1">
        <v>1506</v>
      </c>
      <c r="F50" s="2" t="s">
        <v>166</v>
      </c>
      <c r="G50" s="2" t="s">
        <v>19</v>
      </c>
      <c r="H50" s="321">
        <v>45475</v>
      </c>
      <c r="I50" s="2" t="s">
        <v>167</v>
      </c>
      <c r="J50" s="2" t="s">
        <v>168</v>
      </c>
      <c r="K50" s="4">
        <v>209466.52</v>
      </c>
      <c r="L50" s="4">
        <v>156434.74</v>
      </c>
      <c r="M50" s="4">
        <v>0</v>
      </c>
      <c r="N50" s="4">
        <f>Tabela14[[#This Row],[parcela.cef
(total)]]-Tabela14[[#This Row],[parcela.cef
(realizado)]]</f>
        <v>53031.78</v>
      </c>
      <c r="O50" s="1" t="b">
        <v>0</v>
      </c>
      <c r="P50" s="4">
        <v>204595.15</v>
      </c>
      <c r="Q50" s="4">
        <v>265222.14</v>
      </c>
      <c r="R50" s="4">
        <v>0</v>
      </c>
      <c r="S50" s="4">
        <v>49848.14</v>
      </c>
      <c r="T50" s="4">
        <f>SUM(Tabela14[[#This Row],[set/25]:[dez/30]])</f>
        <v>15367.320000000002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3225.37</v>
      </c>
      <c r="AZ50" s="4">
        <v>1554.31</v>
      </c>
      <c r="BA50" s="4">
        <v>1703.29</v>
      </c>
      <c r="BB50" s="4">
        <v>3320.36</v>
      </c>
      <c r="BC50" s="4">
        <v>7301.5</v>
      </c>
      <c r="BD50" s="4">
        <v>0</v>
      </c>
      <c r="BE50" s="4">
        <v>417.46</v>
      </c>
      <c r="BF50" s="4">
        <v>6500.06</v>
      </c>
      <c r="BG50" s="4">
        <v>1793.1</v>
      </c>
      <c r="BH50" s="4">
        <v>0</v>
      </c>
      <c r="BI50" s="4">
        <v>5900.13</v>
      </c>
      <c r="BJ50" s="4">
        <v>0</v>
      </c>
      <c r="BK50" s="4">
        <v>2765.24</v>
      </c>
      <c r="BL50" s="4">
        <v>0</v>
      </c>
      <c r="BM50" s="4">
        <v>2234.21</v>
      </c>
      <c r="BN50" s="4">
        <v>5898.92</v>
      </c>
      <c r="BO50" s="4">
        <v>2234.21</v>
      </c>
      <c r="BP50" s="4">
        <v>4446.2700000000004</v>
      </c>
      <c r="BQ50" s="4">
        <v>438.04</v>
      </c>
      <c r="BR50" s="4">
        <v>0</v>
      </c>
      <c r="BS50" s="4">
        <v>0</v>
      </c>
      <c r="BT50" s="4">
        <v>115.67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6">
        <v>0</v>
      </c>
      <c r="DY50" s="4">
        <f>SUM(Tabela14[[#This Row],[jan/25]:[mar/25]])</f>
        <v>8710.6200000000008</v>
      </c>
      <c r="DZ50" s="4">
        <f>SUM(Tabela14[[#This Row],[abr/25]:[ago/25]])</f>
        <v>8665.369999999999</v>
      </c>
      <c r="EA50" s="4">
        <f>SUM(Tabela14[[#This Row],[set/25]:[dez/30]])</f>
        <v>15367.320000000002</v>
      </c>
    </row>
    <row r="51" spans="1:131" x14ac:dyDescent="0.25">
      <c r="A51" s="5" t="s">
        <v>169</v>
      </c>
      <c r="B51" s="2" t="s">
        <v>13</v>
      </c>
      <c r="C51" s="2" t="s">
        <v>14</v>
      </c>
      <c r="D51" s="2" t="s">
        <v>170</v>
      </c>
      <c r="E51" s="1">
        <v>1601</v>
      </c>
      <c r="F51" s="2" t="s">
        <v>171</v>
      </c>
      <c r="G51" s="2" t="s">
        <v>19</v>
      </c>
      <c r="H51" s="321">
        <v>45168</v>
      </c>
      <c r="I51" s="2" t="s">
        <v>172</v>
      </c>
      <c r="J51" s="2"/>
      <c r="K51" s="4"/>
      <c r="L51" s="4"/>
      <c r="M51" s="4">
        <v>0</v>
      </c>
      <c r="N51" s="4">
        <f>Tabela14[[#This Row],[parcela.cef
(total)]]-Tabela14[[#This Row],[parcela.cef
(realizado)]]</f>
        <v>0</v>
      </c>
      <c r="O51" s="1" t="b">
        <v>0</v>
      </c>
      <c r="P51" s="4">
        <v>0</v>
      </c>
      <c r="Q51" s="4">
        <v>332500</v>
      </c>
      <c r="R51" s="4">
        <v>0</v>
      </c>
      <c r="S51" s="4">
        <v>328322.21999999997</v>
      </c>
      <c r="T51" s="4">
        <f>SUM(Tabela14[[#This Row],[set/25]:[dez/30]])</f>
        <v>63489.03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3000</v>
      </c>
      <c r="AP51" s="4">
        <v>0</v>
      </c>
      <c r="AQ51" s="4">
        <v>3051.82</v>
      </c>
      <c r="AR51" s="4">
        <v>5040.62</v>
      </c>
      <c r="AS51" s="4">
        <v>5044.1400000000003</v>
      </c>
      <c r="AT51" s="4">
        <v>5059.78</v>
      </c>
      <c r="AU51" s="4">
        <v>5176.58</v>
      </c>
      <c r="AV51" s="4">
        <v>5080.04</v>
      </c>
      <c r="AW51" s="4">
        <v>5202.95</v>
      </c>
      <c r="AX51" s="4">
        <v>6622.25</v>
      </c>
      <c r="AY51" s="4">
        <v>51647.9</v>
      </c>
      <c r="AZ51" s="4">
        <v>14668.12</v>
      </c>
      <c r="BA51" s="4">
        <v>14773.73</v>
      </c>
      <c r="BB51" s="4">
        <v>14877.15</v>
      </c>
      <c r="BC51" s="4">
        <v>14963.43</v>
      </c>
      <c r="BD51" s="4">
        <v>15065.18</v>
      </c>
      <c r="BE51" s="4">
        <v>15125.44</v>
      </c>
      <c r="BF51" s="4">
        <v>0</v>
      </c>
      <c r="BG51" s="4">
        <v>15641.98</v>
      </c>
      <c r="BH51" s="4">
        <v>0</v>
      </c>
      <c r="BI51" s="4">
        <v>16064.19</v>
      </c>
      <c r="BJ51" s="4">
        <v>15976.97</v>
      </c>
      <c r="BK51" s="4">
        <v>16379.92</v>
      </c>
      <c r="BL51" s="4">
        <v>16371</v>
      </c>
      <c r="BM51" s="4">
        <v>15879.48</v>
      </c>
      <c r="BN51" s="4">
        <v>15869.85</v>
      </c>
      <c r="BO51" s="4">
        <v>15869.85</v>
      </c>
      <c r="BP51" s="4">
        <v>15869.85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6">
        <v>0</v>
      </c>
      <c r="DY51" s="4">
        <f>SUM(Tabela14[[#This Row],[jan/25]:[mar/25]])</f>
        <v>30767.42</v>
      </c>
      <c r="DZ51" s="4">
        <f>SUM(Tabela14[[#This Row],[abr/25]:[ago/25]])</f>
        <v>64792.08</v>
      </c>
      <c r="EA51" s="4">
        <f>SUM(Tabela14[[#This Row],[set/25]:[dez/30]])</f>
        <v>63489.03</v>
      </c>
    </row>
    <row r="52" spans="1:131" x14ac:dyDescent="0.25">
      <c r="A52" s="5" t="s">
        <v>173</v>
      </c>
      <c r="B52" s="2" t="s">
        <v>13</v>
      </c>
      <c r="C52" s="2" t="s">
        <v>14</v>
      </c>
      <c r="D52" s="2" t="s">
        <v>170</v>
      </c>
      <c r="E52" s="1">
        <v>1602</v>
      </c>
      <c r="F52" s="2" t="s">
        <v>174</v>
      </c>
      <c r="G52" s="2" t="s">
        <v>19</v>
      </c>
      <c r="H52" s="321">
        <v>45412</v>
      </c>
      <c r="I52" s="2" t="s">
        <v>175</v>
      </c>
      <c r="J52" s="2" t="s">
        <v>176</v>
      </c>
      <c r="K52" s="4">
        <v>286692.53999999998</v>
      </c>
      <c r="L52" s="4">
        <v>212409.81</v>
      </c>
      <c r="M52" s="4">
        <v>0</v>
      </c>
      <c r="N52" s="4">
        <f>Tabela14[[#This Row],[parcela.cef
(total)]]-Tabela14[[#This Row],[parcela.cef
(realizado)]]</f>
        <v>74282.729999999981</v>
      </c>
      <c r="O52" s="1" t="b">
        <v>0</v>
      </c>
      <c r="P52" s="4">
        <v>310180.71000000002</v>
      </c>
      <c r="Q52" s="4">
        <v>357300.87</v>
      </c>
      <c r="R52" s="4">
        <v>8446.56</v>
      </c>
      <c r="S52" s="4">
        <v>79734.38</v>
      </c>
      <c r="T52" s="4">
        <f>SUM(Tabela14[[#This Row],[set/25]:[dez/30]])</f>
        <v>32213.369999999995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1500</v>
      </c>
      <c r="AX52" s="4">
        <v>1209.6199999999999</v>
      </c>
      <c r="AY52" s="4">
        <v>1220.02</v>
      </c>
      <c r="AZ52" s="4">
        <v>1228.68</v>
      </c>
      <c r="BA52" s="4">
        <v>3013.25</v>
      </c>
      <c r="BB52" s="4">
        <v>3478.95</v>
      </c>
      <c r="BC52" s="4">
        <v>3499.13</v>
      </c>
      <c r="BD52" s="4">
        <v>3522.92</v>
      </c>
      <c r="BE52" s="4">
        <v>3537.02</v>
      </c>
      <c r="BF52" s="4">
        <v>3554.7</v>
      </c>
      <c r="BG52" s="4">
        <v>3584.2</v>
      </c>
      <c r="BH52" s="4">
        <v>3598.54</v>
      </c>
      <c r="BI52" s="4">
        <v>3612.58</v>
      </c>
      <c r="BJ52" s="4">
        <v>3631.36</v>
      </c>
      <c r="BK52" s="4">
        <v>3652.42</v>
      </c>
      <c r="BL52" s="4">
        <v>3677.62</v>
      </c>
      <c r="BM52" s="4">
        <v>0</v>
      </c>
      <c r="BN52" s="4">
        <v>15896.76</v>
      </c>
      <c r="BO52" s="4">
        <v>3711.09</v>
      </c>
      <c r="BP52" s="4">
        <v>0</v>
      </c>
      <c r="BQ52" s="4">
        <v>0</v>
      </c>
      <c r="BR52" s="4">
        <v>0</v>
      </c>
      <c r="BS52" s="4">
        <v>0</v>
      </c>
      <c r="BT52" s="4">
        <v>12185.67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419.85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6">
        <v>0</v>
      </c>
      <c r="DY52" s="4">
        <f>SUM(Tabela14[[#This Row],[jan/25]:[mar/25]])</f>
        <v>10675.919999999998</v>
      </c>
      <c r="DZ52" s="4">
        <f>SUM(Tabela14[[#This Row],[abr/25]:[ago/25]])</f>
        <v>18172.52</v>
      </c>
      <c r="EA52" s="4">
        <f>SUM(Tabela14[[#This Row],[set/25]:[dez/30]])</f>
        <v>32213.369999999995</v>
      </c>
    </row>
    <row r="53" spans="1:131" x14ac:dyDescent="0.25">
      <c r="A53" s="5" t="s">
        <v>177</v>
      </c>
      <c r="B53" s="2" t="s">
        <v>13</v>
      </c>
      <c r="C53" s="2" t="s">
        <v>14</v>
      </c>
      <c r="D53" s="2" t="s">
        <v>170</v>
      </c>
      <c r="E53" s="1">
        <v>1603</v>
      </c>
      <c r="F53" s="2" t="s">
        <v>178</v>
      </c>
      <c r="G53" s="2" t="s">
        <v>19</v>
      </c>
      <c r="H53" s="321">
        <v>45169</v>
      </c>
      <c r="I53" s="2" t="s">
        <v>179</v>
      </c>
      <c r="J53" s="2" t="s">
        <v>180</v>
      </c>
      <c r="K53" s="4">
        <v>233550</v>
      </c>
      <c r="L53" s="4">
        <v>174791.27</v>
      </c>
      <c r="M53" s="4">
        <v>0</v>
      </c>
      <c r="N53" s="4">
        <f>Tabela14[[#This Row],[parcela.cef
(total)]]-Tabela14[[#This Row],[parcela.cef
(realizado)]]</f>
        <v>58758.73000000001</v>
      </c>
      <c r="O53" s="1" t="b">
        <v>0</v>
      </c>
      <c r="P53" s="4">
        <v>206725.38</v>
      </c>
      <c r="Q53" s="4">
        <v>353137.54</v>
      </c>
      <c r="R53" s="4">
        <v>12201.61</v>
      </c>
      <c r="S53" s="4">
        <v>154831.07</v>
      </c>
      <c r="T53" s="4">
        <f>SUM(Tabela14[[#This Row],[set/25]:[dez/30]])</f>
        <v>50875.740000000034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1996.29</v>
      </c>
      <c r="AQ53" s="4">
        <v>1023.78</v>
      </c>
      <c r="AR53" s="4">
        <v>10774.69</v>
      </c>
      <c r="AS53" s="4">
        <v>1005.1</v>
      </c>
      <c r="AT53" s="4">
        <v>2062.31</v>
      </c>
      <c r="AU53" s="4">
        <v>9293.83</v>
      </c>
      <c r="AV53" s="4">
        <v>12824.53</v>
      </c>
      <c r="AW53" s="4">
        <v>10309</v>
      </c>
      <c r="AX53" s="4">
        <v>2397.7600000000002</v>
      </c>
      <c r="AY53" s="4">
        <v>2418.38</v>
      </c>
      <c r="AZ53" s="4">
        <v>2435.5500000000002</v>
      </c>
      <c r="BA53" s="4">
        <v>2453.09</v>
      </c>
      <c r="BB53" s="4">
        <v>2470.2600000000002</v>
      </c>
      <c r="BC53" s="4">
        <v>2484.59</v>
      </c>
      <c r="BD53" s="4">
        <v>13236.87</v>
      </c>
      <c r="BE53" s="4">
        <v>4545.33</v>
      </c>
      <c r="BF53" s="4">
        <v>4662.46</v>
      </c>
      <c r="BG53" s="4">
        <v>4605.99</v>
      </c>
      <c r="BH53" s="4">
        <v>2607.13</v>
      </c>
      <c r="BI53" s="4">
        <v>2565.14</v>
      </c>
      <c r="BJ53" s="4">
        <v>2578.48</v>
      </c>
      <c r="BK53" s="4">
        <v>2593.44</v>
      </c>
      <c r="BL53" s="4">
        <v>2611.33</v>
      </c>
      <c r="BM53" s="4">
        <v>0</v>
      </c>
      <c r="BN53" s="4">
        <v>2635.09</v>
      </c>
      <c r="BO53" s="4">
        <v>2635.09</v>
      </c>
      <c r="BP53" s="4">
        <v>17657.03</v>
      </c>
      <c r="BQ53" s="4">
        <v>9349.64</v>
      </c>
      <c r="BR53" s="4">
        <v>0</v>
      </c>
      <c r="BS53" s="4">
        <v>523.16</v>
      </c>
      <c r="BT53" s="4">
        <v>523.16</v>
      </c>
      <c r="BU53" s="4">
        <v>523.16</v>
      </c>
      <c r="BV53" s="4">
        <v>523.16</v>
      </c>
      <c r="BW53" s="4">
        <v>6693.31</v>
      </c>
      <c r="BX53" s="4">
        <v>523.16</v>
      </c>
      <c r="BY53" s="4">
        <v>523.16</v>
      </c>
      <c r="BZ53" s="4">
        <v>523.16</v>
      </c>
      <c r="CA53" s="4">
        <v>523.16</v>
      </c>
      <c r="CB53" s="4">
        <v>523.16</v>
      </c>
      <c r="CC53" s="4">
        <v>523.16</v>
      </c>
      <c r="CD53" s="4">
        <v>523.16</v>
      </c>
      <c r="CE53" s="4">
        <v>523.21</v>
      </c>
      <c r="CF53" s="4">
        <v>0</v>
      </c>
      <c r="CG53" s="4">
        <v>0</v>
      </c>
      <c r="CH53" s="4">
        <v>0</v>
      </c>
      <c r="CI53" s="4">
        <v>5627.61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6">
        <v>0</v>
      </c>
      <c r="DY53" s="4">
        <f>SUM(Tabela14[[#This Row],[jan/25]:[mar/25]])</f>
        <v>13813.78</v>
      </c>
      <c r="DZ53" s="4">
        <f>SUM(Tabela14[[#This Row],[abr/25]:[ago/25]])</f>
        <v>12955.52</v>
      </c>
      <c r="EA53" s="4">
        <f>SUM(Tabela14[[#This Row],[set/25]:[dez/30]])</f>
        <v>50875.740000000034</v>
      </c>
    </row>
    <row r="54" spans="1:131" x14ac:dyDescent="0.25">
      <c r="A54" s="5" t="s">
        <v>181</v>
      </c>
      <c r="B54" s="2" t="s">
        <v>13</v>
      </c>
      <c r="C54" s="2" t="s">
        <v>14</v>
      </c>
      <c r="D54" s="2" t="s">
        <v>170</v>
      </c>
      <c r="E54" s="1">
        <v>1604</v>
      </c>
      <c r="F54" s="2" t="s">
        <v>182</v>
      </c>
      <c r="G54" s="2" t="s">
        <v>19</v>
      </c>
      <c r="H54" s="321">
        <v>45169</v>
      </c>
      <c r="I54" s="2" t="s">
        <v>183</v>
      </c>
      <c r="J54" s="2" t="s">
        <v>184</v>
      </c>
      <c r="K54" s="4">
        <v>258500</v>
      </c>
      <c r="L54" s="4">
        <v>192370.91</v>
      </c>
      <c r="M54" s="4">
        <v>0</v>
      </c>
      <c r="N54" s="4">
        <f>Tabela14[[#This Row],[parcela.cef
(total)]]-Tabela14[[#This Row],[parcela.cef
(realizado)]]</f>
        <v>66129.09</v>
      </c>
      <c r="O54" s="1" t="b">
        <v>0</v>
      </c>
      <c r="P54" s="4">
        <v>225343.03</v>
      </c>
      <c r="Q54" s="4">
        <v>329640.5</v>
      </c>
      <c r="R54" s="4">
        <v>7214.61</v>
      </c>
      <c r="S54" s="4">
        <v>71326.14</v>
      </c>
      <c r="T54" s="4">
        <f>SUM(Tabela14[[#This Row],[set/25]:[dez/30]])</f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1523.21</v>
      </c>
      <c r="AP54" s="4">
        <v>1525.8</v>
      </c>
      <c r="AQ54" s="4">
        <v>1530.99</v>
      </c>
      <c r="AR54" s="4">
        <v>1534.05</v>
      </c>
      <c r="AS54" s="4">
        <v>1535.12</v>
      </c>
      <c r="AT54" s="4">
        <v>1539.88</v>
      </c>
      <c r="AU54" s="4">
        <v>10865.9</v>
      </c>
      <c r="AV54" s="4">
        <v>13496</v>
      </c>
      <c r="AW54" s="4">
        <v>10467.91</v>
      </c>
      <c r="AX54" s="4">
        <v>1558.44</v>
      </c>
      <c r="AY54" s="4">
        <v>1571.84</v>
      </c>
      <c r="AZ54" s="4">
        <v>24177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6">
        <v>0</v>
      </c>
      <c r="DY54" s="4">
        <f>SUM(Tabela14[[#This Row],[jan/25]:[mar/25]])</f>
        <v>0</v>
      </c>
      <c r="DZ54" s="4">
        <f>SUM(Tabela14[[#This Row],[abr/25]:[ago/25]])</f>
        <v>0</v>
      </c>
      <c r="EA54" s="4">
        <f>SUM(Tabela14[[#This Row],[set/25]:[dez/30]])</f>
        <v>0</v>
      </c>
    </row>
    <row r="55" spans="1:131" x14ac:dyDescent="0.25">
      <c r="A55" s="5" t="s">
        <v>185</v>
      </c>
      <c r="B55" s="2" t="s">
        <v>13</v>
      </c>
      <c r="C55" s="2" t="s">
        <v>14</v>
      </c>
      <c r="D55" s="2" t="s">
        <v>170</v>
      </c>
      <c r="E55" s="1">
        <v>1605</v>
      </c>
      <c r="F55" s="2" t="s">
        <v>186</v>
      </c>
      <c r="G55" s="2" t="s">
        <v>19</v>
      </c>
      <c r="H55" s="321">
        <v>45169</v>
      </c>
      <c r="I55" s="2" t="s">
        <v>187</v>
      </c>
      <c r="J55" s="2" t="s">
        <v>188</v>
      </c>
      <c r="K55" s="4">
        <v>256351</v>
      </c>
      <c r="L55" s="4">
        <v>190854.61</v>
      </c>
      <c r="M55" s="4">
        <v>0</v>
      </c>
      <c r="N55" s="4">
        <f>Tabela14[[#This Row],[parcela.cef
(total)]]-Tabela14[[#This Row],[parcela.cef
(realizado)]]</f>
        <v>65496.390000000014</v>
      </c>
      <c r="O55" s="1" t="b">
        <v>0</v>
      </c>
      <c r="P55" s="4">
        <v>192573.6</v>
      </c>
      <c r="Q55" s="4">
        <v>350704.34</v>
      </c>
      <c r="R55" s="4">
        <v>7081.95</v>
      </c>
      <c r="S55" s="4">
        <v>137390.74</v>
      </c>
      <c r="T55" s="4">
        <f>SUM(Tabela14[[#This Row],[set/25]:[dez/30]])</f>
        <v>11343.22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1708.96</v>
      </c>
      <c r="AP55" s="4">
        <v>1711.86</v>
      </c>
      <c r="AQ55" s="4">
        <v>6324.43</v>
      </c>
      <c r="AR55" s="4">
        <v>1721.12</v>
      </c>
      <c r="AS55" s="4">
        <v>35599.18</v>
      </c>
      <c r="AT55" s="4">
        <v>1762.78</v>
      </c>
      <c r="AU55" s="4">
        <v>10965.01</v>
      </c>
      <c r="AV55" s="4">
        <v>13570.21</v>
      </c>
      <c r="AW55" s="4">
        <v>10571.67</v>
      </c>
      <c r="AX55" s="4">
        <v>1748.48</v>
      </c>
      <c r="AY55" s="4">
        <v>6493.2</v>
      </c>
      <c r="AZ55" s="4">
        <v>1776.04</v>
      </c>
      <c r="BA55" s="4">
        <v>1788.83</v>
      </c>
      <c r="BB55" s="4">
        <v>1801.35</v>
      </c>
      <c r="BC55" s="4">
        <v>6670.96</v>
      </c>
      <c r="BD55" s="4">
        <v>1824.12</v>
      </c>
      <c r="BE55" s="4">
        <v>1831.41</v>
      </c>
      <c r="BF55" s="4">
        <v>1840.57</v>
      </c>
      <c r="BG55" s="4">
        <v>1855.85</v>
      </c>
      <c r="BH55" s="4">
        <v>1863.27</v>
      </c>
      <c r="BI55" s="4">
        <v>1870.54</v>
      </c>
      <c r="BJ55" s="4">
        <v>1880.26</v>
      </c>
      <c r="BK55" s="4">
        <v>6963.2</v>
      </c>
      <c r="BL55" s="4">
        <v>1904.22</v>
      </c>
      <c r="BM55" s="4">
        <v>0</v>
      </c>
      <c r="BN55" s="4">
        <v>1921.55</v>
      </c>
      <c r="BO55" s="4">
        <v>1921.55</v>
      </c>
      <c r="BP55" s="4">
        <v>7075.15</v>
      </c>
      <c r="BQ55" s="4">
        <v>0</v>
      </c>
      <c r="BR55" s="4">
        <v>0</v>
      </c>
      <c r="BS55" s="4">
        <v>0</v>
      </c>
      <c r="BT55" s="4">
        <v>424.97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6">
        <v>0</v>
      </c>
      <c r="DY55" s="4">
        <f>SUM(Tabela14[[#This Row],[jan/25]:[mar/25]])</f>
        <v>5527.83</v>
      </c>
      <c r="DZ55" s="4">
        <f>SUM(Tabela14[[#This Row],[abr/25]:[ago/25]])</f>
        <v>14481.49</v>
      </c>
      <c r="EA55" s="4">
        <f>SUM(Tabela14[[#This Row],[set/25]:[dez/30]])</f>
        <v>11343.22</v>
      </c>
    </row>
    <row r="56" spans="1:131" x14ac:dyDescent="0.25">
      <c r="A56" s="5" t="s">
        <v>189</v>
      </c>
      <c r="B56" s="2" t="s">
        <v>13</v>
      </c>
      <c r="C56" s="2" t="s">
        <v>14</v>
      </c>
      <c r="D56" s="2" t="s">
        <v>170</v>
      </c>
      <c r="E56" s="1">
        <v>1606</v>
      </c>
      <c r="F56" s="2" t="s">
        <v>190</v>
      </c>
      <c r="G56" s="2" t="s">
        <v>19</v>
      </c>
      <c r="H56" s="321">
        <v>45095</v>
      </c>
      <c r="I56" s="2" t="s">
        <v>191</v>
      </c>
      <c r="J56" s="2"/>
      <c r="K56" s="4"/>
      <c r="L56" s="4"/>
      <c r="M56" s="4">
        <v>0</v>
      </c>
      <c r="N56" s="4">
        <f>Tabela14[[#This Row],[parcela.cef
(total)]]-Tabela14[[#This Row],[parcela.cef
(realizado)]]</f>
        <v>0</v>
      </c>
      <c r="O56" s="1" t="b">
        <v>0</v>
      </c>
      <c r="P56" s="4">
        <v>0</v>
      </c>
      <c r="Q56" s="4">
        <v>354914.77</v>
      </c>
      <c r="R56" s="4">
        <v>0</v>
      </c>
      <c r="S56" s="4">
        <v>366427.88</v>
      </c>
      <c r="T56" s="4">
        <f>SUM(Tabela14[[#This Row],[set/25]:[dez/30]])</f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3151.58</v>
      </c>
      <c r="AM56" s="4">
        <v>1313.16</v>
      </c>
      <c r="AN56" s="4">
        <v>1330.29</v>
      </c>
      <c r="AO56" s="4">
        <v>1510.69</v>
      </c>
      <c r="AP56" s="4">
        <v>5078.8900000000003</v>
      </c>
      <c r="AQ56" s="4">
        <v>5096.16</v>
      </c>
      <c r="AR56" s="4">
        <v>25531.77</v>
      </c>
      <c r="AS56" s="4">
        <v>5109.93</v>
      </c>
      <c r="AT56" s="4">
        <v>5125.7700000000004</v>
      </c>
      <c r="AU56" s="4">
        <v>5244.11</v>
      </c>
      <c r="AV56" s="4">
        <v>5146.29</v>
      </c>
      <c r="AW56" s="4">
        <v>5160.7</v>
      </c>
      <c r="AX56" s="4">
        <v>5187.54</v>
      </c>
      <c r="AY56" s="4">
        <v>110000</v>
      </c>
      <c r="AZ56" s="4">
        <v>10538.59</v>
      </c>
      <c r="BA56" s="4">
        <v>10614.47</v>
      </c>
      <c r="BB56" s="4">
        <v>59927.77</v>
      </c>
      <c r="BC56" s="4">
        <v>49946.77</v>
      </c>
      <c r="BD56" s="4">
        <v>51413.4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6">
        <v>0</v>
      </c>
      <c r="DY56" s="4">
        <f>SUM(Tabela14[[#This Row],[jan/25]:[mar/25]])</f>
        <v>0</v>
      </c>
      <c r="DZ56" s="4">
        <f>SUM(Tabela14[[#This Row],[abr/25]:[ago/25]])</f>
        <v>0</v>
      </c>
      <c r="EA56" s="4">
        <f>SUM(Tabela14[[#This Row],[set/25]:[dez/30]])</f>
        <v>0</v>
      </c>
    </row>
    <row r="57" spans="1:131" x14ac:dyDescent="0.25">
      <c r="A57" s="5" t="s">
        <v>192</v>
      </c>
      <c r="B57" s="2" t="s">
        <v>13</v>
      </c>
      <c r="C57" s="2" t="s">
        <v>14</v>
      </c>
      <c r="D57" s="2" t="s">
        <v>193</v>
      </c>
      <c r="E57" s="1">
        <v>201</v>
      </c>
      <c r="F57" s="2" t="s">
        <v>194</v>
      </c>
      <c r="G57" s="2" t="s">
        <v>19</v>
      </c>
      <c r="H57" s="321">
        <v>45047</v>
      </c>
      <c r="I57" s="2" t="s">
        <v>195</v>
      </c>
      <c r="J57" s="2"/>
      <c r="K57" s="4"/>
      <c r="L57" s="4"/>
      <c r="M57" s="4">
        <v>136102.26</v>
      </c>
      <c r="N57" s="4">
        <f>Tabela14[[#This Row],[parcela.cef
(total)]]-Tabela14[[#This Row],[parcela.cef
(realizado)]]</f>
        <v>0</v>
      </c>
      <c r="O57" s="1" t="b">
        <v>0</v>
      </c>
      <c r="P57" s="4">
        <v>0</v>
      </c>
      <c r="Q57" s="4">
        <v>189048.59</v>
      </c>
      <c r="R57" s="4">
        <v>0</v>
      </c>
      <c r="S57" s="4">
        <v>72254.73</v>
      </c>
      <c r="T57" s="4">
        <f>SUM(Tabela14[[#This Row],[set/25]:[dez/30]])</f>
        <v>4793.72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600</v>
      </c>
      <c r="AL57" s="4">
        <v>600.84</v>
      </c>
      <c r="AM57" s="4">
        <v>4125.7700000000004</v>
      </c>
      <c r="AN57" s="4">
        <v>608.67999999999995</v>
      </c>
      <c r="AO57" s="4">
        <v>0</v>
      </c>
      <c r="AP57" s="4">
        <v>1219.5999999999999</v>
      </c>
      <c r="AQ57" s="4">
        <v>612.4</v>
      </c>
      <c r="AR57" s="4">
        <v>5491.98</v>
      </c>
      <c r="AS57" s="4">
        <v>5649.26</v>
      </c>
      <c r="AT57" s="4">
        <v>2094.92</v>
      </c>
      <c r="AU57" s="4">
        <v>2058.7199999999998</v>
      </c>
      <c r="AV57" s="4">
        <v>2062.08</v>
      </c>
      <c r="AW57" s="4">
        <v>2067.17</v>
      </c>
      <c r="AX57" s="4">
        <v>2077.92</v>
      </c>
      <c r="AY57" s="4">
        <v>2095.79</v>
      </c>
      <c r="AZ57" s="4">
        <v>2110.67</v>
      </c>
      <c r="BA57" s="4">
        <v>2125.87</v>
      </c>
      <c r="BB57" s="4">
        <v>2140.75</v>
      </c>
      <c r="BC57" s="4">
        <v>2153.16</v>
      </c>
      <c r="BD57" s="4">
        <v>5983.15</v>
      </c>
      <c r="BE57" s="4">
        <v>6007.08</v>
      </c>
      <c r="BF57" s="4">
        <v>2187.36</v>
      </c>
      <c r="BG57" s="4">
        <v>2205.5100000000002</v>
      </c>
      <c r="BH57" s="4">
        <v>2214.34</v>
      </c>
      <c r="BI57" s="4">
        <v>2222.9699999999998</v>
      </c>
      <c r="BJ57" s="4">
        <v>2234.5300000000002</v>
      </c>
      <c r="BK57" s="4">
        <v>2247.4899999999998</v>
      </c>
      <c r="BL57" s="4">
        <v>2263</v>
      </c>
      <c r="BM57" s="4">
        <v>0</v>
      </c>
      <c r="BN57" s="4">
        <v>2283.59</v>
      </c>
      <c r="BO57" s="4">
        <v>2283.59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226.54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6">
        <v>0</v>
      </c>
      <c r="DY57" s="4">
        <f>SUM(Tabela14[[#This Row],[jan/25]:[mar/25]])</f>
        <v>10399.950000000001</v>
      </c>
      <c r="DZ57" s="4">
        <f>SUM(Tabela14[[#This Row],[abr/25]:[ago/25]])</f>
        <v>11182.33</v>
      </c>
      <c r="EA57" s="4">
        <f>SUM(Tabela14[[#This Row],[set/25]:[dez/30]])</f>
        <v>4793.72</v>
      </c>
    </row>
    <row r="58" spans="1:131" x14ac:dyDescent="0.25">
      <c r="A58" s="5" t="s">
        <v>196</v>
      </c>
      <c r="B58" s="2" t="s">
        <v>13</v>
      </c>
      <c r="C58" s="2" t="s">
        <v>14</v>
      </c>
      <c r="D58" s="2" t="s">
        <v>193</v>
      </c>
      <c r="E58" s="1">
        <v>202</v>
      </c>
      <c r="F58" s="2" t="s">
        <v>197</v>
      </c>
      <c r="G58" s="2" t="s">
        <v>19</v>
      </c>
      <c r="H58" s="321">
        <v>45040</v>
      </c>
      <c r="I58" s="2" t="s">
        <v>198</v>
      </c>
      <c r="J58" s="2"/>
      <c r="K58" s="4"/>
      <c r="L58" s="4"/>
      <c r="M58" s="4">
        <v>0</v>
      </c>
      <c r="N58" s="4">
        <f>Tabela14[[#This Row],[parcela.cef
(total)]]-Tabela14[[#This Row],[parcela.cef
(realizado)]]</f>
        <v>0</v>
      </c>
      <c r="O58" s="1" t="b">
        <v>0</v>
      </c>
      <c r="P58" s="4">
        <v>0</v>
      </c>
      <c r="Q58" s="4">
        <v>172000</v>
      </c>
      <c r="R58" s="4">
        <v>0</v>
      </c>
      <c r="S58" s="4">
        <v>184829.48</v>
      </c>
      <c r="T58" s="4">
        <f>SUM(Tabela14[[#This Row],[set/25]:[dez/30]])</f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40000</v>
      </c>
      <c r="AP58" s="4">
        <v>0</v>
      </c>
      <c r="AQ58" s="4">
        <v>0</v>
      </c>
      <c r="AR58" s="4">
        <v>0</v>
      </c>
      <c r="AS58" s="4">
        <v>0</v>
      </c>
      <c r="AT58" s="4">
        <v>5911.86</v>
      </c>
      <c r="AU58" s="4">
        <v>5975.17</v>
      </c>
      <c r="AV58" s="4">
        <v>0</v>
      </c>
      <c r="AW58" s="4">
        <v>132942.45000000001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6">
        <v>0</v>
      </c>
      <c r="DY58" s="4">
        <f>SUM(Tabela14[[#This Row],[jan/25]:[mar/25]])</f>
        <v>0</v>
      </c>
      <c r="DZ58" s="4">
        <f>SUM(Tabela14[[#This Row],[abr/25]:[ago/25]])</f>
        <v>0</v>
      </c>
      <c r="EA58" s="4">
        <f>SUM(Tabela14[[#This Row],[set/25]:[dez/30]])</f>
        <v>0</v>
      </c>
    </row>
    <row r="59" spans="1:131" x14ac:dyDescent="0.25">
      <c r="A59" s="5" t="s">
        <v>199</v>
      </c>
      <c r="B59" s="2" t="s">
        <v>13</v>
      </c>
      <c r="C59" s="2" t="s">
        <v>14</v>
      </c>
      <c r="D59" s="2" t="s">
        <v>193</v>
      </c>
      <c r="E59" s="1">
        <v>203</v>
      </c>
      <c r="F59" s="2"/>
      <c r="G59" s="2" t="s">
        <v>16</v>
      </c>
      <c r="H59" s="321"/>
      <c r="I59" s="2"/>
      <c r="J59" s="2"/>
      <c r="K59" s="4"/>
      <c r="L59" s="4"/>
      <c r="M59" s="4">
        <v>0</v>
      </c>
      <c r="N59" s="4">
        <f>Tabela14[[#This Row],[parcela.cef
(total)]]-Tabela14[[#This Row],[parcela.cef
(realizado)]]</f>
        <v>0</v>
      </c>
      <c r="O59" s="1" t="b">
        <v>0</v>
      </c>
      <c r="P59" s="4">
        <v>0</v>
      </c>
      <c r="Q59" s="4">
        <v>0</v>
      </c>
      <c r="R59" s="4">
        <v>0</v>
      </c>
      <c r="S59" s="4">
        <v>0</v>
      </c>
      <c r="T59" s="4">
        <f>SUM(Tabela14[[#This Row],[set/25]:[dez/30]])</f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6">
        <v>0</v>
      </c>
      <c r="DY59" s="4">
        <f>SUM(Tabela14[[#This Row],[jan/25]:[mar/25]])</f>
        <v>0</v>
      </c>
      <c r="DZ59" s="4">
        <f>SUM(Tabela14[[#This Row],[abr/25]:[ago/25]])</f>
        <v>0</v>
      </c>
      <c r="EA59" s="4">
        <f>SUM(Tabela14[[#This Row],[set/25]:[dez/30]])</f>
        <v>0</v>
      </c>
    </row>
    <row r="60" spans="1:131" x14ac:dyDescent="0.25">
      <c r="A60" s="5" t="s">
        <v>200</v>
      </c>
      <c r="B60" s="2" t="s">
        <v>13</v>
      </c>
      <c r="C60" s="2" t="s">
        <v>14</v>
      </c>
      <c r="D60" s="2" t="s">
        <v>193</v>
      </c>
      <c r="E60" s="1">
        <v>204</v>
      </c>
      <c r="F60" s="2" t="s">
        <v>201</v>
      </c>
      <c r="G60" s="2" t="s">
        <v>19</v>
      </c>
      <c r="H60" s="321">
        <v>45098</v>
      </c>
      <c r="I60" s="2" t="s">
        <v>202</v>
      </c>
      <c r="J60" s="2"/>
      <c r="K60" s="4"/>
      <c r="L60" s="4"/>
      <c r="M60" s="4">
        <v>0</v>
      </c>
      <c r="N60" s="4">
        <f>Tabela14[[#This Row],[parcela.cef
(total)]]-Tabela14[[#This Row],[parcela.cef
(realizado)]]</f>
        <v>0</v>
      </c>
      <c r="O60" s="1" t="b">
        <v>0</v>
      </c>
      <c r="P60" s="4">
        <v>0</v>
      </c>
      <c r="Q60" s="4">
        <v>142500</v>
      </c>
      <c r="R60" s="4">
        <v>0</v>
      </c>
      <c r="S60" s="4">
        <v>146861.79</v>
      </c>
      <c r="T60" s="4">
        <f>SUM(Tabela14[[#This Row],[set/25]:[dez/30]])</f>
        <v>228.04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32500</v>
      </c>
      <c r="AM60" s="4">
        <v>6100</v>
      </c>
      <c r="AN60" s="4">
        <v>6179.56</v>
      </c>
      <c r="AO60" s="4">
        <v>6185.74</v>
      </c>
      <c r="AP60" s="4">
        <v>6196.25</v>
      </c>
      <c r="AQ60" s="4">
        <v>6217.32</v>
      </c>
      <c r="AR60" s="4">
        <v>6229.75</v>
      </c>
      <c r="AS60" s="4">
        <v>6367.1</v>
      </c>
      <c r="AT60" s="4">
        <v>6253.44</v>
      </c>
      <c r="AU60" s="4">
        <v>6270.32</v>
      </c>
      <c r="AV60" s="4">
        <v>6278.48</v>
      </c>
      <c r="AW60" s="4">
        <v>6296.05</v>
      </c>
      <c r="AX60" s="4">
        <v>6457.48</v>
      </c>
      <c r="AY60" s="4">
        <v>6383.22</v>
      </c>
      <c r="AZ60" s="4">
        <v>6563.53</v>
      </c>
      <c r="BA60" s="4">
        <v>6474.83</v>
      </c>
      <c r="BB60" s="4">
        <v>6520.15</v>
      </c>
      <c r="BC60" s="4">
        <v>6557.97</v>
      </c>
      <c r="BD60" s="4">
        <v>6602.56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228.04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6">
        <v>0</v>
      </c>
      <c r="DY60" s="4">
        <f>SUM(Tabela14[[#This Row],[jan/25]:[mar/25]])</f>
        <v>0</v>
      </c>
      <c r="DZ60" s="4">
        <f>SUM(Tabela14[[#This Row],[abr/25]:[ago/25]])</f>
        <v>0</v>
      </c>
      <c r="EA60" s="4">
        <f>SUM(Tabela14[[#This Row],[set/25]:[dez/30]])</f>
        <v>228.04</v>
      </c>
    </row>
    <row r="61" spans="1:131" x14ac:dyDescent="0.25">
      <c r="A61" s="5" t="s">
        <v>203</v>
      </c>
      <c r="B61" s="2" t="s">
        <v>13</v>
      </c>
      <c r="C61" s="2" t="s">
        <v>14</v>
      </c>
      <c r="D61" s="2" t="s">
        <v>193</v>
      </c>
      <c r="E61" s="1">
        <v>205</v>
      </c>
      <c r="F61" s="2"/>
      <c r="G61" s="2" t="s">
        <v>46</v>
      </c>
      <c r="H61" s="321"/>
      <c r="I61" s="2"/>
      <c r="J61" s="2"/>
      <c r="K61" s="4"/>
      <c r="L61" s="4"/>
      <c r="M61" s="4">
        <v>0</v>
      </c>
      <c r="N61" s="4">
        <f>Tabela14[[#This Row],[parcela.cef
(total)]]-Tabela14[[#This Row],[parcela.cef
(realizado)]]</f>
        <v>0</v>
      </c>
      <c r="O61" s="1" t="b">
        <v>0</v>
      </c>
      <c r="P61" s="4">
        <v>0</v>
      </c>
      <c r="Q61" s="4">
        <v>0</v>
      </c>
      <c r="R61" s="4">
        <v>0</v>
      </c>
      <c r="S61" s="4">
        <v>0</v>
      </c>
      <c r="T61" s="4">
        <f>SUM(Tabela14[[#This Row],[set/25]:[dez/30]])</f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6">
        <v>0</v>
      </c>
      <c r="DY61" s="4">
        <f>SUM(Tabela14[[#This Row],[jan/25]:[mar/25]])</f>
        <v>0</v>
      </c>
      <c r="DZ61" s="4">
        <f>SUM(Tabela14[[#This Row],[abr/25]:[ago/25]])</f>
        <v>0</v>
      </c>
      <c r="EA61" s="4">
        <f>SUM(Tabela14[[#This Row],[set/25]:[dez/30]])</f>
        <v>0</v>
      </c>
    </row>
    <row r="62" spans="1:131" x14ac:dyDescent="0.25">
      <c r="A62" s="5" t="s">
        <v>204</v>
      </c>
      <c r="B62" s="2" t="s">
        <v>13</v>
      </c>
      <c r="C62" s="2" t="s">
        <v>14</v>
      </c>
      <c r="D62" s="2" t="s">
        <v>193</v>
      </c>
      <c r="E62" s="1">
        <v>206</v>
      </c>
      <c r="F62" s="2"/>
      <c r="G62" s="2" t="s">
        <v>16</v>
      </c>
      <c r="H62" s="321"/>
      <c r="I62" s="2"/>
      <c r="J62" s="2"/>
      <c r="K62" s="4"/>
      <c r="L62" s="4"/>
      <c r="M62" s="4">
        <v>0</v>
      </c>
      <c r="N62" s="4">
        <f>Tabela14[[#This Row],[parcela.cef
(total)]]-Tabela14[[#This Row],[parcela.cef
(realizado)]]</f>
        <v>0</v>
      </c>
      <c r="O62" s="1" t="b">
        <v>0</v>
      </c>
      <c r="P62" s="4">
        <v>0</v>
      </c>
      <c r="Q62" s="4">
        <v>0</v>
      </c>
      <c r="R62" s="4">
        <v>0</v>
      </c>
      <c r="S62" s="4">
        <v>0</v>
      </c>
      <c r="T62" s="4">
        <f>SUM(Tabela14[[#This Row],[set/25]:[dez/30]])</f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6">
        <v>0</v>
      </c>
      <c r="DY62" s="4">
        <f>SUM(Tabela14[[#This Row],[jan/25]:[mar/25]])</f>
        <v>0</v>
      </c>
      <c r="DZ62" s="4">
        <f>SUM(Tabela14[[#This Row],[abr/25]:[ago/25]])</f>
        <v>0</v>
      </c>
      <c r="EA62" s="4">
        <f>SUM(Tabela14[[#This Row],[set/25]:[dez/30]])</f>
        <v>0</v>
      </c>
    </row>
    <row r="63" spans="1:131" x14ac:dyDescent="0.25">
      <c r="A63" s="5" t="s">
        <v>205</v>
      </c>
      <c r="B63" s="2" t="s">
        <v>13</v>
      </c>
      <c r="C63" s="2" t="s">
        <v>14</v>
      </c>
      <c r="D63" s="2" t="s">
        <v>193</v>
      </c>
      <c r="E63" s="1">
        <v>207</v>
      </c>
      <c r="F63" s="2"/>
      <c r="G63" s="2" t="s">
        <v>16</v>
      </c>
      <c r="H63" s="321"/>
      <c r="I63" s="2"/>
      <c r="J63" s="2"/>
      <c r="K63" s="4"/>
      <c r="L63" s="4"/>
      <c r="M63" s="4">
        <v>0</v>
      </c>
      <c r="N63" s="4">
        <f>Tabela14[[#This Row],[parcela.cef
(total)]]-Tabela14[[#This Row],[parcela.cef
(realizado)]]</f>
        <v>0</v>
      </c>
      <c r="O63" s="1" t="b">
        <v>0</v>
      </c>
      <c r="P63" s="4">
        <v>0</v>
      </c>
      <c r="Q63" s="4">
        <v>0</v>
      </c>
      <c r="R63" s="4">
        <v>0</v>
      </c>
      <c r="S63" s="4">
        <v>0</v>
      </c>
      <c r="T63" s="4">
        <f>SUM(Tabela14[[#This Row],[set/25]:[dez/30]])</f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6">
        <v>0</v>
      </c>
      <c r="DY63" s="4">
        <f>SUM(Tabela14[[#This Row],[jan/25]:[mar/25]])</f>
        <v>0</v>
      </c>
      <c r="DZ63" s="4">
        <f>SUM(Tabela14[[#This Row],[abr/25]:[ago/25]])</f>
        <v>0</v>
      </c>
      <c r="EA63" s="4">
        <f>SUM(Tabela14[[#This Row],[set/25]:[dez/30]])</f>
        <v>0</v>
      </c>
    </row>
    <row r="64" spans="1:131" x14ac:dyDescent="0.25">
      <c r="A64" s="5" t="s">
        <v>206</v>
      </c>
      <c r="B64" s="2" t="s">
        <v>13</v>
      </c>
      <c r="C64" s="2" t="s">
        <v>14</v>
      </c>
      <c r="D64" s="2" t="s">
        <v>193</v>
      </c>
      <c r="E64" s="1">
        <v>208</v>
      </c>
      <c r="F64" s="2"/>
      <c r="G64" s="2" t="s">
        <v>16</v>
      </c>
      <c r="H64" s="321"/>
      <c r="I64" s="2"/>
      <c r="J64" s="2"/>
      <c r="K64" s="4"/>
      <c r="L64" s="4"/>
      <c r="M64" s="4">
        <v>0</v>
      </c>
      <c r="N64" s="4">
        <f>Tabela14[[#This Row],[parcela.cef
(total)]]-Tabela14[[#This Row],[parcela.cef
(realizado)]]</f>
        <v>0</v>
      </c>
      <c r="O64" s="1" t="b">
        <v>0</v>
      </c>
      <c r="P64" s="4">
        <v>0</v>
      </c>
      <c r="Q64" s="4">
        <v>0</v>
      </c>
      <c r="R64" s="4">
        <v>0</v>
      </c>
      <c r="S64" s="4">
        <v>0</v>
      </c>
      <c r="T64" s="4">
        <f>SUM(Tabela14[[#This Row],[set/25]:[dez/30]])</f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6">
        <v>0</v>
      </c>
      <c r="DY64" s="4">
        <f>SUM(Tabela14[[#This Row],[jan/25]:[mar/25]])</f>
        <v>0</v>
      </c>
      <c r="DZ64" s="4">
        <f>SUM(Tabela14[[#This Row],[abr/25]:[ago/25]])</f>
        <v>0</v>
      </c>
      <c r="EA64" s="4">
        <f>SUM(Tabela14[[#This Row],[set/25]:[dez/30]])</f>
        <v>0</v>
      </c>
    </row>
    <row r="65" spans="1:131" x14ac:dyDescent="0.25">
      <c r="A65" s="5" t="s">
        <v>207</v>
      </c>
      <c r="B65" s="2" t="s">
        <v>13</v>
      </c>
      <c r="C65" s="2" t="s">
        <v>14</v>
      </c>
      <c r="D65" s="2" t="s">
        <v>193</v>
      </c>
      <c r="E65" s="1">
        <v>209</v>
      </c>
      <c r="F65" s="2"/>
      <c r="G65" s="2" t="s">
        <v>16</v>
      </c>
      <c r="H65" s="321"/>
      <c r="I65" s="2"/>
      <c r="J65" s="2"/>
      <c r="K65" s="4"/>
      <c r="L65" s="4"/>
      <c r="M65" s="4">
        <v>0</v>
      </c>
      <c r="N65" s="4">
        <f>Tabela14[[#This Row],[parcela.cef
(total)]]-Tabela14[[#This Row],[parcela.cef
(realizado)]]</f>
        <v>0</v>
      </c>
      <c r="O65" s="1" t="b">
        <v>0</v>
      </c>
      <c r="P65" s="4">
        <v>0</v>
      </c>
      <c r="Q65" s="4">
        <v>0</v>
      </c>
      <c r="R65" s="4">
        <v>0</v>
      </c>
      <c r="S65" s="4">
        <v>0</v>
      </c>
      <c r="T65" s="4">
        <f>SUM(Tabela14[[#This Row],[set/25]:[dez/30]])</f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6">
        <v>0</v>
      </c>
      <c r="DY65" s="4">
        <f>SUM(Tabela14[[#This Row],[jan/25]:[mar/25]])</f>
        <v>0</v>
      </c>
      <c r="DZ65" s="4">
        <f>SUM(Tabela14[[#This Row],[abr/25]:[ago/25]])</f>
        <v>0</v>
      </c>
      <c r="EA65" s="4">
        <f>SUM(Tabela14[[#This Row],[set/25]:[dez/30]])</f>
        <v>0</v>
      </c>
    </row>
    <row r="66" spans="1:131" x14ac:dyDescent="0.25">
      <c r="A66" s="5" t="s">
        <v>208</v>
      </c>
      <c r="B66" s="2" t="s">
        <v>13</v>
      </c>
      <c r="C66" s="2" t="s">
        <v>14</v>
      </c>
      <c r="D66" s="2" t="s">
        <v>193</v>
      </c>
      <c r="E66" s="1">
        <v>210</v>
      </c>
      <c r="F66" s="2"/>
      <c r="G66" s="2" t="s">
        <v>46</v>
      </c>
      <c r="H66" s="321"/>
      <c r="I66" s="2"/>
      <c r="J66" s="2"/>
      <c r="K66" s="4"/>
      <c r="L66" s="4"/>
      <c r="M66" s="4">
        <v>0</v>
      </c>
      <c r="N66" s="4">
        <f>Tabela14[[#This Row],[parcela.cef
(total)]]-Tabela14[[#This Row],[parcela.cef
(realizado)]]</f>
        <v>0</v>
      </c>
      <c r="O66" s="1" t="b">
        <v>0</v>
      </c>
      <c r="P66" s="4">
        <v>0</v>
      </c>
      <c r="Q66" s="4">
        <v>0</v>
      </c>
      <c r="R66" s="4">
        <v>0</v>
      </c>
      <c r="S66" s="4">
        <v>0</v>
      </c>
      <c r="T66" s="4">
        <f>SUM(Tabela14[[#This Row],[set/25]:[dez/30]])</f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6">
        <v>0</v>
      </c>
      <c r="DY66" s="4">
        <f>SUM(Tabela14[[#This Row],[jan/25]:[mar/25]])</f>
        <v>0</v>
      </c>
      <c r="DZ66" s="4">
        <f>SUM(Tabela14[[#This Row],[abr/25]:[ago/25]])</f>
        <v>0</v>
      </c>
      <c r="EA66" s="4">
        <f>SUM(Tabela14[[#This Row],[set/25]:[dez/30]])</f>
        <v>0</v>
      </c>
    </row>
    <row r="67" spans="1:131" x14ac:dyDescent="0.25">
      <c r="A67" s="5" t="s">
        <v>209</v>
      </c>
      <c r="B67" s="2" t="s">
        <v>13</v>
      </c>
      <c r="C67" s="2" t="s">
        <v>14</v>
      </c>
      <c r="D67" s="2" t="s">
        <v>193</v>
      </c>
      <c r="E67" s="1">
        <v>211</v>
      </c>
      <c r="F67" s="2" t="s">
        <v>80</v>
      </c>
      <c r="G67" s="2" t="s">
        <v>19</v>
      </c>
      <c r="H67" s="321">
        <v>45092</v>
      </c>
      <c r="I67" s="2" t="s">
        <v>210</v>
      </c>
      <c r="J67" s="2"/>
      <c r="K67" s="4"/>
      <c r="L67" s="4"/>
      <c r="M67" s="4">
        <v>0</v>
      </c>
      <c r="N67" s="4">
        <f>Tabela14[[#This Row],[parcela.cef
(total)]]-Tabela14[[#This Row],[parcela.cef
(realizado)]]</f>
        <v>0</v>
      </c>
      <c r="O67" s="1" t="b">
        <v>0</v>
      </c>
      <c r="P67" s="4">
        <v>0</v>
      </c>
      <c r="Q67" s="4">
        <v>142595</v>
      </c>
      <c r="R67" s="4">
        <v>0</v>
      </c>
      <c r="S67" s="4">
        <v>143309.43</v>
      </c>
      <c r="T67" s="4">
        <f>SUM(Tabela14[[#This Row],[set/25]:[dez/30]])</f>
        <v>171.03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92495</v>
      </c>
      <c r="AM67" s="4">
        <v>8350</v>
      </c>
      <c r="AN67" s="4">
        <v>8458.9</v>
      </c>
      <c r="AO67" s="4">
        <v>8467.36</v>
      </c>
      <c r="AP67" s="4">
        <v>8430.9599999999991</v>
      </c>
      <c r="AQ67" s="4">
        <v>8459.6299999999992</v>
      </c>
      <c r="AR67" s="4">
        <v>8476.5499999999993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171.03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6">
        <v>0</v>
      </c>
      <c r="DY67" s="4">
        <f>SUM(Tabela14[[#This Row],[jan/25]:[mar/25]])</f>
        <v>0</v>
      </c>
      <c r="DZ67" s="4">
        <f>SUM(Tabela14[[#This Row],[abr/25]:[ago/25]])</f>
        <v>0</v>
      </c>
      <c r="EA67" s="4">
        <f>SUM(Tabela14[[#This Row],[set/25]:[dez/30]])</f>
        <v>171.03</v>
      </c>
    </row>
    <row r="68" spans="1:131" x14ac:dyDescent="0.25">
      <c r="A68" s="5" t="s">
        <v>211</v>
      </c>
      <c r="B68" s="2" t="s">
        <v>13</v>
      </c>
      <c r="C68" s="2" t="s">
        <v>14</v>
      </c>
      <c r="D68" s="2" t="s">
        <v>212</v>
      </c>
      <c r="E68" s="1">
        <v>301</v>
      </c>
      <c r="F68" s="2" t="s">
        <v>213</v>
      </c>
      <c r="G68" s="2" t="s">
        <v>19</v>
      </c>
      <c r="H68" s="321">
        <v>45804</v>
      </c>
      <c r="I68" s="2" t="s">
        <v>214</v>
      </c>
      <c r="J68" s="2" t="s">
        <v>215</v>
      </c>
      <c r="K68" s="4">
        <v>307392.75</v>
      </c>
      <c r="L68" s="4">
        <v>226928.33</v>
      </c>
      <c r="M68" s="4">
        <v>0</v>
      </c>
      <c r="N68" s="4">
        <f>Tabela14[[#This Row],[parcela.cef
(total)]]-Tabela14[[#This Row],[parcela.cef
(realizado)]]</f>
        <v>80464.420000000013</v>
      </c>
      <c r="O68" s="1" t="b">
        <v>0</v>
      </c>
      <c r="P68" s="4">
        <v>307636.44</v>
      </c>
      <c r="Q68" s="4">
        <v>366371.53</v>
      </c>
      <c r="R68" s="4">
        <v>2400.67</v>
      </c>
      <c r="S68" s="4">
        <v>13946.28</v>
      </c>
      <c r="T68" s="4">
        <f>SUM(Tabela14[[#This Row],[set/25]:[dez/30]])</f>
        <v>10700.23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1075.3699999999999</v>
      </c>
      <c r="BK68" s="4">
        <v>1081.6099999999999</v>
      </c>
      <c r="BL68" s="4">
        <v>1089.07</v>
      </c>
      <c r="BM68" s="4">
        <v>0</v>
      </c>
      <c r="BN68" s="4">
        <v>1098.98</v>
      </c>
      <c r="BO68" s="4">
        <v>1098.98</v>
      </c>
      <c r="BP68" s="4">
        <v>5934.49</v>
      </c>
      <c r="BQ68" s="4">
        <v>1098.98</v>
      </c>
      <c r="BR68" s="4">
        <v>1098.98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369.82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6">
        <v>0</v>
      </c>
      <c r="DY68" s="4">
        <f>SUM(Tabela14[[#This Row],[jan/25]:[mar/25]])</f>
        <v>0</v>
      </c>
      <c r="DZ68" s="4">
        <f>SUM(Tabela14[[#This Row],[abr/25]:[ago/25]])</f>
        <v>3246.0499999999993</v>
      </c>
      <c r="EA68" s="4">
        <f>SUM(Tabela14[[#This Row],[set/25]:[dez/30]])</f>
        <v>10700.23</v>
      </c>
    </row>
    <row r="69" spans="1:131" x14ac:dyDescent="0.25">
      <c r="A69" s="5" t="s">
        <v>216</v>
      </c>
      <c r="B69" s="2" t="s">
        <v>13</v>
      </c>
      <c r="C69" s="2" t="s">
        <v>14</v>
      </c>
      <c r="D69" s="2" t="s">
        <v>212</v>
      </c>
      <c r="E69" s="1">
        <v>302</v>
      </c>
      <c r="F69" s="2" t="s">
        <v>217</v>
      </c>
      <c r="G69" s="2" t="s">
        <v>19</v>
      </c>
      <c r="H69" s="321">
        <v>45067</v>
      </c>
      <c r="I69" s="2" t="s">
        <v>218</v>
      </c>
      <c r="J69" s="2" t="s">
        <v>219</v>
      </c>
      <c r="K69" s="4">
        <v>198017.57</v>
      </c>
      <c r="L69" s="4">
        <v>148426.46</v>
      </c>
      <c r="M69" s="4">
        <v>0</v>
      </c>
      <c r="N69" s="4">
        <f>Tabela14[[#This Row],[parcela.cef
(total)]]-Tabela14[[#This Row],[parcela.cef
(realizado)]]</f>
        <v>49591.110000000015</v>
      </c>
      <c r="O69" s="1" t="b">
        <v>0</v>
      </c>
      <c r="P69" s="4">
        <v>163038.42000000001</v>
      </c>
      <c r="Q69" s="4">
        <v>264141.2</v>
      </c>
      <c r="R69" s="4">
        <v>0</v>
      </c>
      <c r="S69" s="4">
        <v>125161.79</v>
      </c>
      <c r="T69" s="4">
        <f>SUM(Tabela14[[#This Row],[set/25]:[dez/30]])</f>
        <v>13464.079999999998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749.51</v>
      </c>
      <c r="AM69" s="4">
        <v>750.56</v>
      </c>
      <c r="AN69" s="4">
        <v>760.35</v>
      </c>
      <c r="AO69" s="4">
        <v>761.11</v>
      </c>
      <c r="AP69" s="4">
        <v>0</v>
      </c>
      <c r="AQ69" s="4">
        <v>950.21</v>
      </c>
      <c r="AR69" s="4">
        <v>4647.58</v>
      </c>
      <c r="AS69" s="4">
        <v>30041.47</v>
      </c>
      <c r="AT69" s="4">
        <v>1470.42</v>
      </c>
      <c r="AU69" s="4">
        <v>8890.7900000000009</v>
      </c>
      <c r="AV69" s="4">
        <v>10864.11</v>
      </c>
      <c r="AW69" s="4">
        <v>8595.3799999999992</v>
      </c>
      <c r="AX69" s="4">
        <v>1917.92</v>
      </c>
      <c r="AY69" s="4">
        <v>6125.99</v>
      </c>
      <c r="AZ69" s="4">
        <v>1948.15</v>
      </c>
      <c r="BA69" s="4">
        <v>1962.17</v>
      </c>
      <c r="BB69" s="4">
        <v>1975.91</v>
      </c>
      <c r="BC69" s="4">
        <v>1987.37</v>
      </c>
      <c r="BD69" s="4">
        <v>6336.49</v>
      </c>
      <c r="BE69" s="4">
        <v>2008.89</v>
      </c>
      <c r="BF69" s="4">
        <v>2059.98</v>
      </c>
      <c r="BG69" s="4">
        <v>2077.08</v>
      </c>
      <c r="BH69" s="4">
        <v>2043.83</v>
      </c>
      <c r="BI69" s="4">
        <v>2051.8000000000002</v>
      </c>
      <c r="BJ69" s="4">
        <v>2062.4699999999998</v>
      </c>
      <c r="BK69" s="4">
        <v>6569.42</v>
      </c>
      <c r="BL69" s="4">
        <v>2088.75</v>
      </c>
      <c r="BM69" s="4">
        <v>0</v>
      </c>
      <c r="BN69" s="4">
        <v>2107.7600000000002</v>
      </c>
      <c r="BO69" s="4">
        <v>2107.7600000000002</v>
      </c>
      <c r="BP69" s="4">
        <v>4567.1899999999996</v>
      </c>
      <c r="BQ69" s="4">
        <v>4567.1899999999996</v>
      </c>
      <c r="BR69" s="4">
        <v>0</v>
      </c>
      <c r="BS69" s="4">
        <v>0</v>
      </c>
      <c r="BT69" s="4">
        <v>0</v>
      </c>
      <c r="BU69" s="4">
        <v>114.18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6">
        <v>0</v>
      </c>
      <c r="DY69" s="4">
        <f>SUM(Tabela14[[#This Row],[jan/25]:[mar/25]])</f>
        <v>6145.95</v>
      </c>
      <c r="DZ69" s="4">
        <f>SUM(Tabela14[[#This Row],[abr/25]:[ago/25]])</f>
        <v>14816.27</v>
      </c>
      <c r="EA69" s="4">
        <f>SUM(Tabela14[[#This Row],[set/25]:[dez/30]])</f>
        <v>13464.079999999998</v>
      </c>
    </row>
    <row r="70" spans="1:131" x14ac:dyDescent="0.25">
      <c r="A70" s="5" t="s">
        <v>220</v>
      </c>
      <c r="B70" s="2" t="s">
        <v>13</v>
      </c>
      <c r="C70" s="2" t="s">
        <v>14</v>
      </c>
      <c r="D70" s="2" t="s">
        <v>212</v>
      </c>
      <c r="E70" s="1">
        <v>303</v>
      </c>
      <c r="F70" s="2" t="s">
        <v>221</v>
      </c>
      <c r="G70" s="2" t="s">
        <v>19</v>
      </c>
      <c r="H70" s="321">
        <v>45476</v>
      </c>
      <c r="I70" s="2" t="s">
        <v>222</v>
      </c>
      <c r="J70" s="2" t="s">
        <v>223</v>
      </c>
      <c r="K70" s="4">
        <v>209000</v>
      </c>
      <c r="L70" s="4">
        <v>156332.24</v>
      </c>
      <c r="M70" s="4">
        <v>0</v>
      </c>
      <c r="N70" s="4">
        <f>Tabela14[[#This Row],[parcela.cef
(total)]]-Tabela14[[#This Row],[parcela.cef
(realizado)]]</f>
        <v>52667.760000000009</v>
      </c>
      <c r="O70" s="1" t="b">
        <v>0</v>
      </c>
      <c r="P70" s="4">
        <v>157699.01</v>
      </c>
      <c r="Q70" s="4">
        <v>267879.49</v>
      </c>
      <c r="R70" s="4">
        <v>7472.88</v>
      </c>
      <c r="S70" s="4">
        <v>107337.68</v>
      </c>
      <c r="T70" s="4">
        <f>SUM(Tabela14[[#This Row],[set/25]:[dez/30]])</f>
        <v>17661.970000000005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52268.46</v>
      </c>
      <c r="AZ70" s="4">
        <v>974.34</v>
      </c>
      <c r="BA70" s="4">
        <v>995.54</v>
      </c>
      <c r="BB70" s="4">
        <v>988.22</v>
      </c>
      <c r="BC70" s="4">
        <v>993.95</v>
      </c>
      <c r="BD70" s="4">
        <v>7614.57</v>
      </c>
      <c r="BE70" s="4">
        <v>331.58</v>
      </c>
      <c r="BF70" s="4">
        <v>2009.88</v>
      </c>
      <c r="BG70" s="4">
        <v>1822.49</v>
      </c>
      <c r="BH70" s="4">
        <v>0</v>
      </c>
      <c r="BI70" s="4">
        <v>3669.01</v>
      </c>
      <c r="BJ70" s="4">
        <v>16142.09</v>
      </c>
      <c r="BK70" s="4">
        <v>0</v>
      </c>
      <c r="BL70" s="4">
        <v>1865.58</v>
      </c>
      <c r="BM70" s="4">
        <v>1848.74</v>
      </c>
      <c r="BN70" s="4">
        <v>1847.62</v>
      </c>
      <c r="BO70" s="4">
        <v>1847.62</v>
      </c>
      <c r="BP70" s="4">
        <v>7515.18</v>
      </c>
      <c r="BQ70" s="4">
        <v>714.11</v>
      </c>
      <c r="BR70" s="4">
        <v>714.11</v>
      </c>
      <c r="BS70" s="4">
        <v>714.11</v>
      </c>
      <c r="BT70" s="4">
        <v>714.11</v>
      </c>
      <c r="BU70" s="4">
        <v>714.11</v>
      </c>
      <c r="BV70" s="4">
        <v>714.02</v>
      </c>
      <c r="BW70" s="4">
        <v>0</v>
      </c>
      <c r="BX70" s="4">
        <v>318.24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6">
        <v>0</v>
      </c>
      <c r="DY70" s="4">
        <f>SUM(Tabela14[[#This Row],[jan/25]:[mar/25]])</f>
        <v>4163.95</v>
      </c>
      <c r="DZ70" s="4">
        <f>SUM(Tabela14[[#This Row],[abr/25]:[ago/25]])</f>
        <v>21676.68</v>
      </c>
      <c r="EA70" s="4">
        <f>SUM(Tabela14[[#This Row],[set/25]:[dez/30]])</f>
        <v>17661.970000000005</v>
      </c>
    </row>
    <row r="71" spans="1:131" x14ac:dyDescent="0.25">
      <c r="A71" s="5" t="s">
        <v>224</v>
      </c>
      <c r="B71" s="2" t="s">
        <v>13</v>
      </c>
      <c r="C71" s="2" t="s">
        <v>14</v>
      </c>
      <c r="D71" s="2" t="s">
        <v>212</v>
      </c>
      <c r="E71" s="1">
        <v>304</v>
      </c>
      <c r="F71" s="2" t="s">
        <v>225</v>
      </c>
      <c r="G71" s="2" t="s">
        <v>19</v>
      </c>
      <c r="H71" s="321">
        <v>45117</v>
      </c>
      <c r="I71" s="2" t="s">
        <v>226</v>
      </c>
      <c r="J71" s="2"/>
      <c r="K71" s="4"/>
      <c r="L71" s="4"/>
      <c r="M71" s="4">
        <v>0</v>
      </c>
      <c r="N71" s="4">
        <f>Tabela14[[#This Row],[parcela.cef
(total)]]-Tabela14[[#This Row],[parcela.cef
(realizado)]]</f>
        <v>0</v>
      </c>
      <c r="O71" s="1" t="b">
        <v>0</v>
      </c>
      <c r="P71" s="4">
        <v>0</v>
      </c>
      <c r="Q71" s="4">
        <v>266214.23</v>
      </c>
      <c r="R71" s="4">
        <v>0</v>
      </c>
      <c r="S71" s="4">
        <v>200428.68</v>
      </c>
      <c r="T71" s="4">
        <f>SUM(Tabela14[[#This Row],[set/25]:[dez/30]])</f>
        <v>107862.5000000001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1628.01</v>
      </c>
      <c r="AO71" s="4">
        <v>1629.64</v>
      </c>
      <c r="AP71" s="4">
        <v>2642.23</v>
      </c>
      <c r="AQ71" s="4">
        <v>2651.51</v>
      </c>
      <c r="AR71" s="4">
        <v>5702.35</v>
      </c>
      <c r="AS71" s="4">
        <v>0</v>
      </c>
      <c r="AT71" s="4">
        <v>5379.19</v>
      </c>
      <c r="AU71" s="4">
        <v>2673.81</v>
      </c>
      <c r="AV71" s="4">
        <v>11981.41</v>
      </c>
      <c r="AW71" s="4">
        <v>2684.79</v>
      </c>
      <c r="AX71" s="4">
        <v>2698.75</v>
      </c>
      <c r="AY71" s="4">
        <v>2721.96</v>
      </c>
      <c r="AZ71" s="4">
        <v>2741.28</v>
      </c>
      <c r="BA71" s="4">
        <v>2761.02</v>
      </c>
      <c r="BB71" s="4">
        <v>2780.35</v>
      </c>
      <c r="BC71" s="4">
        <v>2796.47</v>
      </c>
      <c r="BD71" s="4">
        <v>6043.61</v>
      </c>
      <c r="BE71" s="4">
        <v>2826.75</v>
      </c>
      <c r="BF71" s="4">
        <v>2840.88</v>
      </c>
      <c r="BG71" s="4">
        <v>2864.46</v>
      </c>
      <c r="BH71" s="4">
        <v>12870.32</v>
      </c>
      <c r="BI71" s="4">
        <v>2887.14</v>
      </c>
      <c r="BJ71" s="4">
        <v>2902.15</v>
      </c>
      <c r="BK71" s="4">
        <v>2918.98</v>
      </c>
      <c r="BL71" s="4">
        <v>2939.12</v>
      </c>
      <c r="BM71" s="4">
        <v>0</v>
      </c>
      <c r="BN71" s="4">
        <v>2965.87</v>
      </c>
      <c r="BO71" s="4">
        <v>2965.87</v>
      </c>
      <c r="BP71" s="4">
        <v>13742.66</v>
      </c>
      <c r="BQ71" s="4">
        <v>3400.54</v>
      </c>
      <c r="BR71" s="4">
        <v>2355.21</v>
      </c>
      <c r="BS71" s="4">
        <v>2355.21</v>
      </c>
      <c r="BT71" s="4">
        <v>2355.21</v>
      </c>
      <c r="BU71" s="4">
        <v>2355.21</v>
      </c>
      <c r="BV71" s="4">
        <v>2355.21</v>
      </c>
      <c r="BW71" s="4">
        <v>2355.21</v>
      </c>
      <c r="BX71" s="4">
        <v>2355.21</v>
      </c>
      <c r="BY71" s="4">
        <v>2355.21</v>
      </c>
      <c r="BZ71" s="4">
        <v>2355.21</v>
      </c>
      <c r="CA71" s="4">
        <v>2355.21</v>
      </c>
      <c r="CB71" s="4">
        <v>2355.21</v>
      </c>
      <c r="CC71" s="4">
        <v>2355.21</v>
      </c>
      <c r="CD71" s="4">
        <v>2355.21</v>
      </c>
      <c r="CE71" s="4">
        <v>2355.21</v>
      </c>
      <c r="CF71" s="4">
        <v>2355.21</v>
      </c>
      <c r="CG71" s="4">
        <v>2355.21</v>
      </c>
      <c r="CH71" s="4">
        <v>2355.21</v>
      </c>
      <c r="CI71" s="4">
        <v>2355.21</v>
      </c>
      <c r="CJ71" s="4">
        <v>2355.21</v>
      </c>
      <c r="CK71" s="4">
        <v>2355.21</v>
      </c>
      <c r="CL71" s="4">
        <v>2355.21</v>
      </c>
      <c r="CM71" s="4">
        <v>2355.21</v>
      </c>
      <c r="CN71" s="4">
        <v>2355.21</v>
      </c>
      <c r="CO71" s="4">
        <v>2355.21</v>
      </c>
      <c r="CP71" s="4">
        <v>2355.21</v>
      </c>
      <c r="CQ71" s="4">
        <v>2355.21</v>
      </c>
      <c r="CR71" s="4">
        <v>2355.21</v>
      </c>
      <c r="CS71" s="4">
        <v>2355.21</v>
      </c>
      <c r="CT71" s="4">
        <v>2355.21</v>
      </c>
      <c r="CU71" s="4">
        <v>2355.21</v>
      </c>
      <c r="CV71" s="4">
        <v>2355.21</v>
      </c>
      <c r="CW71" s="4">
        <v>2355.21</v>
      </c>
      <c r="CX71" s="4">
        <v>2355.21</v>
      </c>
      <c r="CY71" s="4">
        <v>2355.21</v>
      </c>
      <c r="CZ71" s="4">
        <v>2355.21</v>
      </c>
      <c r="DA71" s="4">
        <v>2355.21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6">
        <v>0</v>
      </c>
      <c r="DY71" s="4">
        <f>SUM(Tabela14[[#This Row],[jan/25]:[mar/25]])</f>
        <v>8532.09</v>
      </c>
      <c r="DZ71" s="4">
        <f>SUM(Tabela14[[#This Row],[abr/25]:[ago/25]])</f>
        <v>24517.71</v>
      </c>
      <c r="EA71" s="4">
        <f>SUM(Tabela14[[#This Row],[set/25]:[dez/30]])</f>
        <v>107862.5000000001</v>
      </c>
    </row>
    <row r="72" spans="1:131" x14ac:dyDescent="0.25">
      <c r="A72" s="5" t="s">
        <v>227</v>
      </c>
      <c r="B72" s="2" t="s">
        <v>13</v>
      </c>
      <c r="C72" s="2" t="s">
        <v>14</v>
      </c>
      <c r="D72" s="2" t="s">
        <v>212</v>
      </c>
      <c r="E72" s="1">
        <v>305</v>
      </c>
      <c r="F72" s="2" t="s">
        <v>228</v>
      </c>
      <c r="G72" s="2" t="s">
        <v>19</v>
      </c>
      <c r="H72" s="321">
        <v>45038</v>
      </c>
      <c r="I72" s="2" t="s">
        <v>229</v>
      </c>
      <c r="J72" s="2" t="s">
        <v>230</v>
      </c>
      <c r="K72" s="4">
        <v>221200.79</v>
      </c>
      <c r="L72" s="4">
        <v>164638.31</v>
      </c>
      <c r="M72" s="4">
        <v>0</v>
      </c>
      <c r="N72" s="4">
        <f>Tabela14[[#This Row],[parcela.cef
(total)]]-Tabela14[[#This Row],[parcela.cef
(realizado)]]</f>
        <v>56562.48000000001</v>
      </c>
      <c r="O72" s="1" t="b">
        <v>0</v>
      </c>
      <c r="P72" s="4">
        <v>187424.37</v>
      </c>
      <c r="Q72" s="4">
        <v>259896.52</v>
      </c>
      <c r="R72" s="4">
        <v>2573.4699999999998</v>
      </c>
      <c r="S72" s="4">
        <v>93464.54</v>
      </c>
      <c r="T72" s="4">
        <f>SUM(Tabela14[[#This Row],[set/25]:[dez/30]])</f>
        <v>16383.149999999998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198.43</v>
      </c>
      <c r="AK72" s="4">
        <v>199.03</v>
      </c>
      <c r="AL72" s="4">
        <v>199.3</v>
      </c>
      <c r="AM72" s="4">
        <v>199.3</v>
      </c>
      <c r="AN72" s="4">
        <v>201.9</v>
      </c>
      <c r="AO72" s="4">
        <v>207.96</v>
      </c>
      <c r="AP72" s="4">
        <v>209.39</v>
      </c>
      <c r="AQ72" s="4">
        <v>210.1</v>
      </c>
      <c r="AR72" s="4">
        <v>6365.13</v>
      </c>
      <c r="AS72" s="4">
        <v>29283.46</v>
      </c>
      <c r="AT72" s="4">
        <v>211.32</v>
      </c>
      <c r="AU72" s="4">
        <v>8185.19</v>
      </c>
      <c r="AV72" s="4">
        <v>10437.959999999999</v>
      </c>
      <c r="AW72" s="4">
        <v>7840.24</v>
      </c>
      <c r="AX72" s="4">
        <v>213.87</v>
      </c>
      <c r="AY72" s="4">
        <v>215.7</v>
      </c>
      <c r="AZ72" s="4">
        <v>221.93</v>
      </c>
      <c r="BA72" s="4">
        <v>218.8</v>
      </c>
      <c r="BB72" s="4">
        <v>220.33</v>
      </c>
      <c r="BC72" s="4">
        <v>903.93</v>
      </c>
      <c r="BD72" s="4">
        <v>4385.87</v>
      </c>
      <c r="BE72" s="4">
        <v>4403.42</v>
      </c>
      <c r="BF72" s="4">
        <v>0</v>
      </c>
      <c r="BG72" s="4">
        <v>2348.83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1184.47</v>
      </c>
      <c r="BO72" s="4">
        <v>1184.47</v>
      </c>
      <c r="BP72" s="4">
        <v>8055.8</v>
      </c>
      <c r="BQ72" s="4">
        <v>3474.91</v>
      </c>
      <c r="BR72" s="4">
        <v>1184.47</v>
      </c>
      <c r="BS72" s="4">
        <v>1184.47</v>
      </c>
      <c r="BT72" s="4">
        <v>114.56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6">
        <v>0</v>
      </c>
      <c r="DY72" s="4">
        <f>SUM(Tabela14[[#This Row],[jan/25]:[mar/25]])</f>
        <v>6752.25</v>
      </c>
      <c r="DZ72" s="4">
        <f>SUM(Tabela14[[#This Row],[abr/25]:[ago/25]])</f>
        <v>0</v>
      </c>
      <c r="EA72" s="4">
        <f>SUM(Tabela14[[#This Row],[set/25]:[dez/30]])</f>
        <v>16383.149999999998</v>
      </c>
    </row>
    <row r="73" spans="1:131" x14ac:dyDescent="0.25">
      <c r="A73" s="5" t="s">
        <v>231</v>
      </c>
      <c r="B73" s="2" t="s">
        <v>13</v>
      </c>
      <c r="C73" s="2" t="s">
        <v>14</v>
      </c>
      <c r="D73" s="2" t="s">
        <v>212</v>
      </c>
      <c r="E73" s="1">
        <v>306</v>
      </c>
      <c r="F73" s="2" t="s">
        <v>232</v>
      </c>
      <c r="G73" s="2" t="s">
        <v>19</v>
      </c>
      <c r="H73" s="321">
        <v>45512</v>
      </c>
      <c r="I73" s="2" t="s">
        <v>233</v>
      </c>
      <c r="J73" s="2"/>
      <c r="K73" s="4"/>
      <c r="L73" s="4"/>
      <c r="M73" s="4">
        <v>170575.35999999999</v>
      </c>
      <c r="N73" s="4">
        <f>Tabela14[[#This Row],[parcela.cef
(total)]]-Tabela14[[#This Row],[parcela.cef
(realizado)]]</f>
        <v>0</v>
      </c>
      <c r="O73" s="1" t="b">
        <v>0</v>
      </c>
      <c r="P73" s="4">
        <v>0</v>
      </c>
      <c r="Q73" s="4">
        <v>253840.77</v>
      </c>
      <c r="R73" s="4">
        <v>0</v>
      </c>
      <c r="S73" s="4">
        <v>70028.039999999994</v>
      </c>
      <c r="T73" s="4">
        <f>SUM(Tabela14[[#This Row],[set/25]:[dez/30]])</f>
        <v>29386.6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2516.1799999999998</v>
      </c>
      <c r="BC73" s="4">
        <v>4957.7</v>
      </c>
      <c r="BD73" s="4">
        <v>2477.88</v>
      </c>
      <c r="BE73" s="4">
        <v>3263.92</v>
      </c>
      <c r="BF73" s="4">
        <v>6150.34</v>
      </c>
      <c r="BG73" s="4">
        <v>5582.51</v>
      </c>
      <c r="BH73" s="4">
        <v>559.69000000000005</v>
      </c>
      <c r="BI73" s="4">
        <v>5576.6</v>
      </c>
      <c r="BJ73" s="4">
        <v>6411.04</v>
      </c>
      <c r="BK73" s="4">
        <v>3145.58</v>
      </c>
      <c r="BL73" s="4">
        <v>0</v>
      </c>
      <c r="BM73" s="4">
        <v>3145.8</v>
      </c>
      <c r="BN73" s="4">
        <v>3145.8</v>
      </c>
      <c r="BO73" s="4">
        <v>3145.8</v>
      </c>
      <c r="BP73" s="4">
        <v>6692.86</v>
      </c>
      <c r="BQ73" s="4">
        <v>13033.24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223.1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6">
        <v>0</v>
      </c>
      <c r="DY73" s="4">
        <f>SUM(Tabela14[[#This Row],[jan/25]:[mar/25]])</f>
        <v>14996.77</v>
      </c>
      <c r="DZ73" s="4">
        <f>SUM(Tabela14[[#This Row],[abr/25]:[ago/25]])</f>
        <v>15692.910000000002</v>
      </c>
      <c r="EA73" s="4">
        <f>SUM(Tabela14[[#This Row],[set/25]:[dez/30]])</f>
        <v>29386.6</v>
      </c>
    </row>
    <row r="74" spans="1:131" x14ac:dyDescent="0.25">
      <c r="A74" s="5" t="s">
        <v>234</v>
      </c>
      <c r="B74" s="2" t="s">
        <v>13</v>
      </c>
      <c r="C74" s="2" t="s">
        <v>14</v>
      </c>
      <c r="D74" s="2" t="s">
        <v>235</v>
      </c>
      <c r="E74" s="1">
        <v>401</v>
      </c>
      <c r="F74" s="2"/>
      <c r="G74" s="2" t="s">
        <v>42</v>
      </c>
      <c r="H74" s="321"/>
      <c r="I74" s="2"/>
      <c r="J74" s="2"/>
      <c r="K74" s="4"/>
      <c r="L74" s="4"/>
      <c r="M74" s="4">
        <v>0</v>
      </c>
      <c r="N74" s="4">
        <f>Tabela14[[#This Row],[parcela.cef
(total)]]-Tabela14[[#This Row],[parcela.cef
(realizado)]]</f>
        <v>0</v>
      </c>
      <c r="O74" s="1" t="b">
        <v>0</v>
      </c>
      <c r="P74" s="4">
        <v>0</v>
      </c>
      <c r="Q74" s="4">
        <v>0</v>
      </c>
      <c r="R74" s="4">
        <v>0</v>
      </c>
      <c r="S74" s="4">
        <v>0</v>
      </c>
      <c r="T74" s="4">
        <f>SUM(Tabela14[[#This Row],[set/25]:[dez/30]])</f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6">
        <v>0</v>
      </c>
      <c r="DY74" s="4">
        <f>SUM(Tabela14[[#This Row],[jan/25]:[mar/25]])</f>
        <v>0</v>
      </c>
      <c r="DZ74" s="4">
        <f>SUM(Tabela14[[#This Row],[abr/25]:[ago/25]])</f>
        <v>0</v>
      </c>
      <c r="EA74" s="4">
        <f>SUM(Tabela14[[#This Row],[set/25]:[dez/30]])</f>
        <v>0</v>
      </c>
    </row>
    <row r="75" spans="1:131" x14ac:dyDescent="0.25">
      <c r="A75" s="5" t="s">
        <v>236</v>
      </c>
      <c r="B75" s="2" t="s">
        <v>13</v>
      </c>
      <c r="C75" s="2" t="s">
        <v>14</v>
      </c>
      <c r="D75" s="2" t="s">
        <v>235</v>
      </c>
      <c r="E75" s="1">
        <v>402</v>
      </c>
      <c r="F75" s="2" t="s">
        <v>237</v>
      </c>
      <c r="G75" s="2" t="s">
        <v>19</v>
      </c>
      <c r="H75" s="321">
        <v>45139</v>
      </c>
      <c r="I75" s="2" t="s">
        <v>238</v>
      </c>
      <c r="J75" s="2"/>
      <c r="K75" s="4"/>
      <c r="L75" s="4"/>
      <c r="M75" s="4">
        <v>0</v>
      </c>
      <c r="N75" s="4">
        <f>Tabela14[[#This Row],[parcela.cef
(total)]]-Tabela14[[#This Row],[parcela.cef
(realizado)]]</f>
        <v>0</v>
      </c>
      <c r="O75" s="1" t="b">
        <v>0</v>
      </c>
      <c r="P75" s="4">
        <v>0</v>
      </c>
      <c r="Q75" s="4">
        <v>270840.25</v>
      </c>
      <c r="R75" s="4">
        <v>0</v>
      </c>
      <c r="S75" s="4">
        <v>286915.46999999997</v>
      </c>
      <c r="T75" s="4">
        <f>SUM(Tabela14[[#This Row],[set/25]:[dez/30]])</f>
        <v>101825.91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3000</v>
      </c>
      <c r="AO75" s="4">
        <v>0</v>
      </c>
      <c r="AP75" s="4">
        <v>3121.02</v>
      </c>
      <c r="AQ75" s="4">
        <v>5216.68</v>
      </c>
      <c r="AR75" s="4">
        <v>12897.8</v>
      </c>
      <c r="AS75" s="4">
        <v>5230.78</v>
      </c>
      <c r="AT75" s="4">
        <v>5246.99</v>
      </c>
      <c r="AU75" s="4">
        <v>5261.16</v>
      </c>
      <c r="AV75" s="4">
        <v>5268</v>
      </c>
      <c r="AW75" s="4">
        <v>5391.93</v>
      </c>
      <c r="AX75" s="4">
        <v>5310.22</v>
      </c>
      <c r="AY75" s="4">
        <v>5355.89</v>
      </c>
      <c r="AZ75" s="4">
        <v>26169.95</v>
      </c>
      <c r="BA75" s="4">
        <v>5432.75</v>
      </c>
      <c r="BB75" s="4">
        <v>5470.78</v>
      </c>
      <c r="BC75" s="4">
        <v>5502.51</v>
      </c>
      <c r="BD75" s="4">
        <v>13553.33</v>
      </c>
      <c r="BE75" s="4">
        <v>5562.09</v>
      </c>
      <c r="BF75" s="4">
        <v>0</v>
      </c>
      <c r="BG75" s="4">
        <v>11366.15</v>
      </c>
      <c r="BH75" s="4">
        <v>5658.84</v>
      </c>
      <c r="BI75" s="4">
        <v>5680.91</v>
      </c>
      <c r="BJ75" s="4">
        <v>5710.45</v>
      </c>
      <c r="BK75" s="4">
        <v>27898.13</v>
      </c>
      <c r="BL75" s="4">
        <v>5783.2</v>
      </c>
      <c r="BM75" s="4">
        <v>0</v>
      </c>
      <c r="BN75" s="4">
        <v>5835.83</v>
      </c>
      <c r="BO75" s="4">
        <v>5835.83</v>
      </c>
      <c r="BP75" s="4">
        <v>0</v>
      </c>
      <c r="BQ75" s="4">
        <v>0</v>
      </c>
      <c r="BR75" s="4">
        <v>90041.7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112.55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6">
        <v>0</v>
      </c>
      <c r="DY75" s="4">
        <f>SUM(Tabela14[[#This Row],[jan/25]:[mar/25]])</f>
        <v>16928.239999999998</v>
      </c>
      <c r="DZ75" s="4">
        <f>SUM(Tabela14[[#This Row],[abr/25]:[ago/25]])</f>
        <v>50731.53</v>
      </c>
      <c r="EA75" s="4">
        <f>SUM(Tabela14[[#This Row],[set/25]:[dez/30]])</f>
        <v>101825.91</v>
      </c>
    </row>
    <row r="76" spans="1:131" x14ac:dyDescent="0.25">
      <c r="A76" s="5" t="s">
        <v>239</v>
      </c>
      <c r="B76" s="2" t="s">
        <v>13</v>
      </c>
      <c r="C76" s="2" t="s">
        <v>14</v>
      </c>
      <c r="D76" s="2" t="s">
        <v>235</v>
      </c>
      <c r="E76" s="1">
        <v>403</v>
      </c>
      <c r="F76" s="2" t="s">
        <v>240</v>
      </c>
      <c r="G76" s="2" t="s">
        <v>19</v>
      </c>
      <c r="H76" s="321">
        <v>45169</v>
      </c>
      <c r="I76" s="2" t="s">
        <v>241</v>
      </c>
      <c r="J76" s="2" t="s">
        <v>242</v>
      </c>
      <c r="K76" s="4">
        <v>192869.84</v>
      </c>
      <c r="L76" s="4">
        <v>146007.85999999999</v>
      </c>
      <c r="M76" s="4">
        <v>0</v>
      </c>
      <c r="N76" s="4">
        <f>Tabela14[[#This Row],[parcela.cef
(total)]]-Tabela14[[#This Row],[parcela.cef
(realizado)]]</f>
        <v>46861.98000000001</v>
      </c>
      <c r="O76" s="1" t="b">
        <v>0</v>
      </c>
      <c r="P76" s="4">
        <v>171476.33</v>
      </c>
      <c r="Q76" s="4">
        <v>251750</v>
      </c>
      <c r="R76" s="4">
        <v>7550.03</v>
      </c>
      <c r="S76" s="4">
        <v>65757.03</v>
      </c>
      <c r="T76" s="4">
        <f>SUM(Tabela14[[#This Row],[set/25]:[dez/30]])</f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941.43</v>
      </c>
      <c r="AQ76" s="4">
        <v>547.79999999999995</v>
      </c>
      <c r="AR76" s="4">
        <v>7271.12</v>
      </c>
      <c r="AS76" s="4">
        <v>549.28</v>
      </c>
      <c r="AT76" s="4">
        <v>550.98</v>
      </c>
      <c r="AU76" s="4">
        <v>7353.64</v>
      </c>
      <c r="AV76" s="4">
        <v>9958.0499999999993</v>
      </c>
      <c r="AW76" s="4">
        <v>7813.33</v>
      </c>
      <c r="AX76" s="4">
        <v>1501.73</v>
      </c>
      <c r="AY76" s="4">
        <v>1514.65</v>
      </c>
      <c r="AZ76" s="4">
        <v>1525.4</v>
      </c>
      <c r="BA76" s="4">
        <v>1536.38</v>
      </c>
      <c r="BB76" s="4">
        <v>1547.14</v>
      </c>
      <c r="BC76" s="4">
        <v>1556.11</v>
      </c>
      <c r="BD76" s="4">
        <v>8691.2000000000007</v>
      </c>
      <c r="BE76" s="4">
        <v>1572.96</v>
      </c>
      <c r="BF76" s="4">
        <v>1580.83</v>
      </c>
      <c r="BG76" s="4">
        <v>1627.42</v>
      </c>
      <c r="BH76" s="4">
        <v>1600.32</v>
      </c>
      <c r="BI76" s="4">
        <v>1606.56</v>
      </c>
      <c r="BJ76" s="4">
        <v>1614.92</v>
      </c>
      <c r="BK76" s="4">
        <v>1624.28</v>
      </c>
      <c r="BL76" s="4">
        <v>1671.5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6">
        <v>0</v>
      </c>
      <c r="DY76" s="4">
        <f>SUM(Tabela14[[#This Row],[jan/25]:[mar/25]])</f>
        <v>4781.21</v>
      </c>
      <c r="DZ76" s="4">
        <f>SUM(Tabela14[[#This Row],[abr/25]:[ago/25]])</f>
        <v>8117.58</v>
      </c>
      <c r="EA76" s="4">
        <f>SUM(Tabela14[[#This Row],[set/25]:[dez/30]])</f>
        <v>0</v>
      </c>
    </row>
    <row r="77" spans="1:131" x14ac:dyDescent="0.25">
      <c r="A77" s="5" t="s">
        <v>243</v>
      </c>
      <c r="B77" s="2" t="s">
        <v>13</v>
      </c>
      <c r="C77" s="2" t="s">
        <v>14</v>
      </c>
      <c r="D77" s="2" t="s">
        <v>235</v>
      </c>
      <c r="E77" s="1">
        <v>404</v>
      </c>
      <c r="F77" s="2" t="s">
        <v>244</v>
      </c>
      <c r="G77" s="2" t="s">
        <v>19</v>
      </c>
      <c r="H77" s="321">
        <v>45383</v>
      </c>
      <c r="I77" s="2" t="s">
        <v>245</v>
      </c>
      <c r="J77" s="2" t="s">
        <v>246</v>
      </c>
      <c r="K77" s="4">
        <v>183440.97</v>
      </c>
      <c r="L77" s="4">
        <v>139409.29999999999</v>
      </c>
      <c r="M77" s="4">
        <v>0</v>
      </c>
      <c r="N77" s="4">
        <f>Tabela14[[#This Row],[parcela.cef
(total)]]-Tabela14[[#This Row],[parcela.cef
(realizado)]]</f>
        <v>44031.670000000013</v>
      </c>
      <c r="O77" s="1" t="b">
        <v>0</v>
      </c>
      <c r="P77" s="4">
        <v>132108.01999999999</v>
      </c>
      <c r="Q77" s="4">
        <v>265189.01</v>
      </c>
      <c r="R77" s="4">
        <v>4310.54</v>
      </c>
      <c r="S77" s="4">
        <v>77885.25</v>
      </c>
      <c r="T77" s="4">
        <f>SUM(Tabela14[[#This Row],[set/25]:[dez/30]])</f>
        <v>13268.159999999998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50567.92</v>
      </c>
      <c r="AW77" s="4">
        <v>6430.87</v>
      </c>
      <c r="AX77" s="4">
        <v>2097.6999999999998</v>
      </c>
      <c r="AY77" s="4">
        <v>0</v>
      </c>
      <c r="AZ77" s="4">
        <v>4456.13</v>
      </c>
      <c r="BA77" s="4">
        <v>0</v>
      </c>
      <c r="BB77" s="4">
        <v>0</v>
      </c>
      <c r="BC77" s="4">
        <v>523.82000000000005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540.65</v>
      </c>
      <c r="BJ77" s="4">
        <v>0</v>
      </c>
      <c r="BK77" s="4">
        <v>0</v>
      </c>
      <c r="BL77" s="4">
        <v>0</v>
      </c>
      <c r="BM77" s="4">
        <v>2801.45</v>
      </c>
      <c r="BN77" s="4">
        <v>2799.75</v>
      </c>
      <c r="BO77" s="4">
        <v>2799.76</v>
      </c>
      <c r="BP77" s="4">
        <v>4580.8900000000003</v>
      </c>
      <c r="BQ77" s="4">
        <v>0</v>
      </c>
      <c r="BR77" s="4">
        <v>0</v>
      </c>
      <c r="BS77" s="4">
        <v>0</v>
      </c>
      <c r="BT77" s="4">
        <v>286.31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6">
        <v>0</v>
      </c>
      <c r="DY77" s="4">
        <f>SUM(Tabela14[[#This Row],[jan/25]:[mar/25]])</f>
        <v>0</v>
      </c>
      <c r="DZ77" s="4">
        <f>SUM(Tabela14[[#This Row],[abr/25]:[ago/25]])</f>
        <v>540.65</v>
      </c>
      <c r="EA77" s="4">
        <f>SUM(Tabela14[[#This Row],[set/25]:[dez/30]])</f>
        <v>13268.159999999998</v>
      </c>
    </row>
    <row r="78" spans="1:131" x14ac:dyDescent="0.25">
      <c r="A78" s="5" t="s">
        <v>247</v>
      </c>
      <c r="B78" s="2" t="s">
        <v>13</v>
      </c>
      <c r="C78" s="2" t="s">
        <v>14</v>
      </c>
      <c r="D78" s="2" t="s">
        <v>235</v>
      </c>
      <c r="E78" s="1">
        <v>405</v>
      </c>
      <c r="F78" s="2" t="s">
        <v>248</v>
      </c>
      <c r="G78" s="2" t="s">
        <v>19</v>
      </c>
      <c r="H78" s="321">
        <v>45169</v>
      </c>
      <c r="I78" s="2" t="s">
        <v>249</v>
      </c>
      <c r="J78" s="2" t="s">
        <v>250</v>
      </c>
      <c r="K78" s="4">
        <v>208237</v>
      </c>
      <c r="L78" s="4">
        <v>156905.38</v>
      </c>
      <c r="M78" s="4">
        <v>0</v>
      </c>
      <c r="N78" s="4">
        <f>Tabela14[[#This Row],[parcela.cef
(total)]]-Tabela14[[#This Row],[parcela.cef
(realizado)]]</f>
        <v>51331.619999999995</v>
      </c>
      <c r="O78" s="1" t="b">
        <v>0</v>
      </c>
      <c r="P78" s="4">
        <v>184802.99</v>
      </c>
      <c r="Q78" s="4">
        <v>262328.07</v>
      </c>
      <c r="R78" s="4">
        <v>0</v>
      </c>
      <c r="S78" s="4">
        <v>82803.539999999994</v>
      </c>
      <c r="T78" s="4">
        <f>SUM(Tabela14[[#This Row],[set/25]:[dez/30]])</f>
        <v>12565.409999999998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682.31</v>
      </c>
      <c r="AP78" s="4">
        <v>683.47</v>
      </c>
      <c r="AQ78" s="4">
        <v>685.8</v>
      </c>
      <c r="AR78" s="4">
        <v>6067.33</v>
      </c>
      <c r="AS78" s="4">
        <v>687.65</v>
      </c>
      <c r="AT78" s="4">
        <v>689.78</v>
      </c>
      <c r="AU78" s="4">
        <v>8109.26</v>
      </c>
      <c r="AV78" s="4">
        <v>10999.71</v>
      </c>
      <c r="AW78" s="4">
        <v>8650.67</v>
      </c>
      <c r="AX78" s="4">
        <v>1737.56</v>
      </c>
      <c r="AY78" s="4">
        <v>1752.51</v>
      </c>
      <c r="AZ78" s="4">
        <v>1764.95</v>
      </c>
      <c r="BA78" s="4">
        <v>1777.66</v>
      </c>
      <c r="BB78" s="4">
        <v>1790.1</v>
      </c>
      <c r="BC78" s="4">
        <v>1800.48</v>
      </c>
      <c r="BD78" s="4">
        <v>7514.86</v>
      </c>
      <c r="BE78" s="4">
        <v>1819.98</v>
      </c>
      <c r="BF78" s="4">
        <v>1829.08</v>
      </c>
      <c r="BG78" s="4">
        <v>1844.26</v>
      </c>
      <c r="BH78" s="4">
        <v>1851.64</v>
      </c>
      <c r="BI78" s="4">
        <v>1858.86</v>
      </c>
      <c r="BJ78" s="4">
        <v>1868.52</v>
      </c>
      <c r="BK78" s="4">
        <v>1879.36</v>
      </c>
      <c r="BL78" s="4">
        <v>1892.33</v>
      </c>
      <c r="BM78" s="4">
        <v>1909.55</v>
      </c>
      <c r="BN78" s="4">
        <v>1909.55</v>
      </c>
      <c r="BO78" s="4">
        <v>1909.55</v>
      </c>
      <c r="BP78" s="4">
        <v>6521.04</v>
      </c>
      <c r="BQ78" s="4">
        <v>0</v>
      </c>
      <c r="BR78" s="4">
        <v>0</v>
      </c>
      <c r="BS78" s="4">
        <v>0</v>
      </c>
      <c r="BT78" s="4">
        <v>315.72000000000003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6">
        <v>0</v>
      </c>
      <c r="DY78" s="4">
        <f>SUM(Tabela14[[#This Row],[jan/25]:[mar/25]])</f>
        <v>5493.32</v>
      </c>
      <c r="DZ78" s="4">
        <f>SUM(Tabela14[[#This Row],[abr/25]:[ago/25]])</f>
        <v>9350.7099999999991</v>
      </c>
      <c r="EA78" s="4">
        <f>SUM(Tabela14[[#This Row],[set/25]:[dez/30]])</f>
        <v>12565.409999999998</v>
      </c>
    </row>
    <row r="79" spans="1:131" x14ac:dyDescent="0.25">
      <c r="A79" s="5" t="s">
        <v>251</v>
      </c>
      <c r="B79" s="2" t="s">
        <v>13</v>
      </c>
      <c r="C79" s="2" t="s">
        <v>14</v>
      </c>
      <c r="D79" s="2" t="s">
        <v>235</v>
      </c>
      <c r="E79" s="1">
        <v>406</v>
      </c>
      <c r="F79" s="2" t="s">
        <v>252</v>
      </c>
      <c r="G79" s="2" t="s">
        <v>19</v>
      </c>
      <c r="H79" s="321">
        <v>45037</v>
      </c>
      <c r="I79" s="2" t="s">
        <v>253</v>
      </c>
      <c r="J79" s="2" t="s">
        <v>254</v>
      </c>
      <c r="K79" s="4">
        <v>218316.2</v>
      </c>
      <c r="L79" s="4">
        <v>162679.07</v>
      </c>
      <c r="M79" s="4">
        <v>0</v>
      </c>
      <c r="N79" s="4">
        <f>Tabela14[[#This Row],[parcela.cef
(total)]]-Tabela14[[#This Row],[parcela.cef
(realizado)]]</f>
        <v>55637.130000000005</v>
      </c>
      <c r="O79" s="1" t="b">
        <v>0</v>
      </c>
      <c r="P79" s="4">
        <v>234513.92000000001</v>
      </c>
      <c r="Q79" s="4">
        <v>259597.37</v>
      </c>
      <c r="R79" s="4">
        <v>7045.92</v>
      </c>
      <c r="S79" s="4">
        <v>58322.84</v>
      </c>
      <c r="T79" s="4">
        <f>SUM(Tabela14[[#This Row],[set/25]:[dez/30]])</f>
        <v>17847.05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793.27</v>
      </c>
      <c r="AK79" s="4">
        <v>284.64</v>
      </c>
      <c r="AL79" s="4">
        <v>281.66000000000003</v>
      </c>
      <c r="AM79" s="4">
        <v>281.66000000000003</v>
      </c>
      <c r="AN79" s="4">
        <v>285.39999999999998</v>
      </c>
      <c r="AO79" s="4">
        <v>291.41000000000003</v>
      </c>
      <c r="AP79" s="4">
        <v>286.10000000000002</v>
      </c>
      <c r="AQ79" s="4">
        <v>287.07</v>
      </c>
      <c r="AR79" s="4">
        <v>5416.49</v>
      </c>
      <c r="AS79" s="4">
        <v>287.85000000000002</v>
      </c>
      <c r="AT79" s="4">
        <v>288.74</v>
      </c>
      <c r="AU79" s="4">
        <v>289.52</v>
      </c>
      <c r="AV79" s="4">
        <v>1366.39</v>
      </c>
      <c r="AW79" s="4">
        <v>1465.86</v>
      </c>
      <c r="AX79" s="4">
        <v>1473.49</v>
      </c>
      <c r="AY79" s="4">
        <v>1486.16</v>
      </c>
      <c r="AZ79" s="4">
        <v>1496.71</v>
      </c>
      <c r="BA79" s="4">
        <v>1507.49</v>
      </c>
      <c r="BB79" s="4">
        <v>1518.04</v>
      </c>
      <c r="BC79" s="4">
        <v>1526.84</v>
      </c>
      <c r="BD79" s="4">
        <v>6973</v>
      </c>
      <c r="BE79" s="4">
        <v>1543.37</v>
      </c>
      <c r="BF79" s="4">
        <v>1551.09</v>
      </c>
      <c r="BG79" s="4">
        <v>1563.97</v>
      </c>
      <c r="BH79" s="4">
        <v>1570.22</v>
      </c>
      <c r="BI79" s="4">
        <v>1576.35</v>
      </c>
      <c r="BJ79" s="4">
        <v>1584.54</v>
      </c>
      <c r="BK79" s="4">
        <v>1593.73</v>
      </c>
      <c r="BL79" s="4">
        <v>1604.73</v>
      </c>
      <c r="BM79" s="4">
        <v>0</v>
      </c>
      <c r="BN79" s="4">
        <v>1619.33</v>
      </c>
      <c r="BO79" s="4">
        <v>1619.33</v>
      </c>
      <c r="BP79" s="4">
        <v>7345.44</v>
      </c>
      <c r="BQ79" s="4">
        <v>3909.77</v>
      </c>
      <c r="BR79" s="4">
        <v>1619.33</v>
      </c>
      <c r="BS79" s="4">
        <v>1619.33</v>
      </c>
      <c r="BT79" s="4">
        <v>114.52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6">
        <v>0</v>
      </c>
      <c r="DY79" s="4">
        <f>SUM(Tabela14[[#This Row],[jan/25]:[mar/25]])</f>
        <v>4658.43</v>
      </c>
      <c r="DZ79" s="4">
        <f>SUM(Tabela14[[#This Row],[abr/25]:[ago/25]])</f>
        <v>7929.57</v>
      </c>
      <c r="EA79" s="4">
        <f>SUM(Tabela14[[#This Row],[set/25]:[dez/30]])</f>
        <v>17847.05</v>
      </c>
    </row>
    <row r="80" spans="1:131" x14ac:dyDescent="0.25">
      <c r="A80" s="5" t="s">
        <v>255</v>
      </c>
      <c r="B80" s="2" t="s">
        <v>13</v>
      </c>
      <c r="C80" s="2" t="s">
        <v>14</v>
      </c>
      <c r="D80" s="2" t="s">
        <v>256</v>
      </c>
      <c r="E80" s="1">
        <v>501</v>
      </c>
      <c r="F80" s="2" t="s">
        <v>257</v>
      </c>
      <c r="G80" s="2" t="s">
        <v>19</v>
      </c>
      <c r="H80" s="321">
        <v>45838</v>
      </c>
      <c r="I80" s="2" t="s">
        <v>258</v>
      </c>
      <c r="J80" s="2" t="s">
        <v>259</v>
      </c>
      <c r="K80" s="4">
        <v>232836.64</v>
      </c>
      <c r="L80" s="4">
        <v>172907.21</v>
      </c>
      <c r="M80" s="4">
        <v>0</v>
      </c>
      <c r="N80" s="4">
        <f>Tabela14[[#This Row],[parcela.cef
(total)]]-Tabela14[[#This Row],[parcela.cef
(realizado)]]</f>
        <v>59929.430000000022</v>
      </c>
      <c r="O80" s="1" t="b">
        <v>0</v>
      </c>
      <c r="P80" s="4">
        <v>232836.64</v>
      </c>
      <c r="Q80" s="4">
        <v>300894</v>
      </c>
      <c r="R80" s="4">
        <v>0</v>
      </c>
      <c r="S80" s="4">
        <v>47262.68</v>
      </c>
      <c r="T80" s="4">
        <f>SUM(Tabela14[[#This Row],[set/25]:[dez/30]])</f>
        <v>44788.189999999995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1232.99</v>
      </c>
      <c r="BL80" s="4">
        <v>1241.5</v>
      </c>
      <c r="BM80" s="4">
        <v>1253.56</v>
      </c>
      <c r="BN80" s="4">
        <v>1252.8</v>
      </c>
      <c r="BO80" s="4">
        <v>22132.71</v>
      </c>
      <c r="BP80" s="4">
        <v>1252.8</v>
      </c>
      <c r="BQ80" s="4">
        <v>18791.919999999998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104.4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6">
        <v>0</v>
      </c>
      <c r="DY80" s="4">
        <f>SUM(Tabela14[[#This Row],[jan/25]:[mar/25]])</f>
        <v>0</v>
      </c>
      <c r="DZ80" s="4">
        <f>SUM(Tabela14[[#This Row],[abr/25]:[ago/25]])</f>
        <v>2474.4899999999998</v>
      </c>
      <c r="EA80" s="4">
        <f>SUM(Tabela14[[#This Row],[set/25]:[dez/30]])</f>
        <v>44788.189999999995</v>
      </c>
    </row>
    <row r="81" spans="1:131" x14ac:dyDescent="0.25">
      <c r="A81" s="5" t="s">
        <v>260</v>
      </c>
      <c r="B81" s="2" t="s">
        <v>13</v>
      </c>
      <c r="C81" s="2" t="s">
        <v>14</v>
      </c>
      <c r="D81" s="2" t="s">
        <v>256</v>
      </c>
      <c r="E81" s="1">
        <v>502</v>
      </c>
      <c r="F81" s="2" t="s">
        <v>261</v>
      </c>
      <c r="G81" s="2" t="s">
        <v>19</v>
      </c>
      <c r="H81" s="321">
        <v>45474</v>
      </c>
      <c r="I81" s="2" t="s">
        <v>262</v>
      </c>
      <c r="J81" s="2" t="s">
        <v>263</v>
      </c>
      <c r="K81" s="4">
        <v>210800</v>
      </c>
      <c r="L81" s="4">
        <v>157445.70000000001</v>
      </c>
      <c r="M81" s="4">
        <v>0</v>
      </c>
      <c r="N81" s="4">
        <f>Tabela14[[#This Row],[parcela.cef
(total)]]-Tabela14[[#This Row],[parcela.cef
(realizado)]]</f>
        <v>53354.299999999988</v>
      </c>
      <c r="O81" s="1" t="b">
        <v>0</v>
      </c>
      <c r="P81" s="4">
        <v>206486.72</v>
      </c>
      <c r="Q81" s="4">
        <v>272695.67999999999</v>
      </c>
      <c r="R81" s="4">
        <v>1928.88</v>
      </c>
      <c r="S81" s="4">
        <v>61876.18</v>
      </c>
      <c r="T81" s="4">
        <f>SUM(Tabela14[[#This Row],[set/25]:[dez/30]])</f>
        <v>35808.310000000005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4602.33</v>
      </c>
      <c r="AZ81" s="4">
        <v>810.73</v>
      </c>
      <c r="BA81" s="4">
        <v>816.57</v>
      </c>
      <c r="BB81" s="4">
        <v>822.28</v>
      </c>
      <c r="BC81" s="4">
        <v>827.05</v>
      </c>
      <c r="BD81" s="4">
        <v>5657.7</v>
      </c>
      <c r="BE81" s="4">
        <v>1536.41</v>
      </c>
      <c r="BF81" s="4">
        <v>1544.1</v>
      </c>
      <c r="BG81" s="4">
        <v>1556.91</v>
      </c>
      <c r="BH81" s="4">
        <v>1563.14</v>
      </c>
      <c r="BI81" s="4">
        <v>1569.23</v>
      </c>
      <c r="BJ81" s="4">
        <v>1577.39</v>
      </c>
      <c r="BK81" s="4">
        <v>1586.54</v>
      </c>
      <c r="BL81" s="4">
        <v>1597.49</v>
      </c>
      <c r="BM81" s="4">
        <v>0</v>
      </c>
      <c r="BN81" s="4">
        <v>1612.03</v>
      </c>
      <c r="BO81" s="4">
        <v>1612.03</v>
      </c>
      <c r="BP81" s="4">
        <v>3334.58</v>
      </c>
      <c r="BQ81" s="4">
        <v>6578.82</v>
      </c>
      <c r="BR81" s="4">
        <v>562.20000000000005</v>
      </c>
      <c r="BS81" s="4">
        <v>562.20000000000005</v>
      </c>
      <c r="BT81" s="4">
        <v>562.20000000000005</v>
      </c>
      <c r="BU81" s="4">
        <v>562.20000000000005</v>
      </c>
      <c r="BV81" s="4">
        <v>562.20000000000005</v>
      </c>
      <c r="BW81" s="4">
        <v>562.20000000000005</v>
      </c>
      <c r="BX81" s="4">
        <v>886.26</v>
      </c>
      <c r="BY81" s="4">
        <v>562.20000000000005</v>
      </c>
      <c r="BZ81" s="4">
        <v>562.20000000000005</v>
      </c>
      <c r="CA81" s="4">
        <v>562.20000000000005</v>
      </c>
      <c r="CB81" s="4">
        <v>562.20000000000005</v>
      </c>
      <c r="CC81" s="4">
        <v>562.20000000000005</v>
      </c>
      <c r="CD81" s="4">
        <v>562.20000000000005</v>
      </c>
      <c r="CE81" s="4">
        <v>562.20000000000005</v>
      </c>
      <c r="CF81" s="4">
        <v>562.20000000000005</v>
      </c>
      <c r="CG81" s="4">
        <v>562.20000000000005</v>
      </c>
      <c r="CH81" s="4">
        <v>562.20000000000005</v>
      </c>
      <c r="CI81" s="4">
        <v>562.20000000000005</v>
      </c>
      <c r="CJ81" s="4">
        <v>562.20000000000005</v>
      </c>
      <c r="CK81" s="4">
        <v>562.20000000000005</v>
      </c>
      <c r="CL81" s="4">
        <v>562.20000000000005</v>
      </c>
      <c r="CM81" s="4">
        <v>562.20000000000005</v>
      </c>
      <c r="CN81" s="4">
        <v>562.20000000000005</v>
      </c>
      <c r="CO81" s="4">
        <v>562.20000000000005</v>
      </c>
      <c r="CP81" s="4">
        <v>562.20000000000005</v>
      </c>
      <c r="CQ81" s="4">
        <v>562.20000000000005</v>
      </c>
      <c r="CR81" s="4">
        <v>562.20000000000005</v>
      </c>
      <c r="CS81" s="4">
        <v>562.20000000000005</v>
      </c>
      <c r="CT81" s="4">
        <v>562.20000000000005</v>
      </c>
      <c r="CU81" s="4">
        <v>562.20000000000005</v>
      </c>
      <c r="CV81" s="4">
        <v>562.20000000000005</v>
      </c>
      <c r="CW81" s="4">
        <v>562.20000000000005</v>
      </c>
      <c r="CX81" s="4">
        <v>562.20000000000005</v>
      </c>
      <c r="CY81" s="4">
        <v>420.99</v>
      </c>
      <c r="CZ81" s="4">
        <v>562.20000000000005</v>
      </c>
      <c r="DA81" s="4">
        <v>562.20000000000005</v>
      </c>
      <c r="DB81" s="4">
        <v>562.20000000000005</v>
      </c>
      <c r="DC81" s="4">
        <v>562.20000000000005</v>
      </c>
      <c r="DD81" s="4">
        <v>562.20000000000005</v>
      </c>
      <c r="DE81" s="4">
        <v>562.20000000000005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6">
        <v>0</v>
      </c>
      <c r="DY81" s="4">
        <f>SUM(Tabela14[[#This Row],[jan/25]:[mar/25]])</f>
        <v>4637.42</v>
      </c>
      <c r="DZ81" s="4">
        <f>SUM(Tabela14[[#This Row],[abr/25]:[ago/25]])</f>
        <v>7893.79</v>
      </c>
      <c r="EA81" s="4">
        <f>SUM(Tabela14[[#This Row],[set/25]:[dez/30]])</f>
        <v>35808.310000000005</v>
      </c>
    </row>
    <row r="82" spans="1:131" x14ac:dyDescent="0.25">
      <c r="A82" s="5" t="s">
        <v>264</v>
      </c>
      <c r="B82" s="2" t="s">
        <v>13</v>
      </c>
      <c r="C82" s="2" t="s">
        <v>14</v>
      </c>
      <c r="D82" s="2" t="s">
        <v>256</v>
      </c>
      <c r="E82" s="1">
        <v>503</v>
      </c>
      <c r="F82" s="2" t="s">
        <v>265</v>
      </c>
      <c r="G82" s="2" t="s">
        <v>19</v>
      </c>
      <c r="H82" s="321">
        <v>45052</v>
      </c>
      <c r="I82" s="2" t="s">
        <v>266</v>
      </c>
      <c r="J82" s="2"/>
      <c r="K82" s="4"/>
      <c r="L82" s="4"/>
      <c r="M82" s="4">
        <v>232342.39999999999</v>
      </c>
      <c r="N82" s="4">
        <f>Tabela14[[#This Row],[parcela.cef
(total)]]-Tabela14[[#This Row],[parcela.cef
(realizado)]]</f>
        <v>0</v>
      </c>
      <c r="O82" s="1" t="b">
        <v>0</v>
      </c>
      <c r="P82" s="4">
        <v>0</v>
      </c>
      <c r="Q82" s="4">
        <v>256432.04</v>
      </c>
      <c r="R82" s="4">
        <v>0</v>
      </c>
      <c r="S82" s="4">
        <v>56213.19</v>
      </c>
      <c r="T82" s="4">
        <f>SUM(Tabela14[[#This Row],[set/25]:[dez/30]])</f>
        <v>17058.45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1500</v>
      </c>
      <c r="AL82" s="4">
        <v>600.84</v>
      </c>
      <c r="AM82" s="4">
        <v>600.84</v>
      </c>
      <c r="AN82" s="4">
        <v>608.67999999999995</v>
      </c>
      <c r="AO82" s="4">
        <v>347.29</v>
      </c>
      <c r="AP82" s="4">
        <v>347.88</v>
      </c>
      <c r="AQ82" s="4">
        <v>349.07</v>
      </c>
      <c r="AR82" s="4">
        <v>6485.96</v>
      </c>
      <c r="AS82" s="4">
        <v>350.01</v>
      </c>
      <c r="AT82" s="4">
        <v>351.09</v>
      </c>
      <c r="AU82" s="4">
        <v>352.04</v>
      </c>
      <c r="AV82" s="4">
        <v>958.12</v>
      </c>
      <c r="AW82" s="4">
        <v>1178.29</v>
      </c>
      <c r="AX82" s="4">
        <v>1184.4100000000001</v>
      </c>
      <c r="AY82" s="4">
        <v>1194.5999999999999</v>
      </c>
      <c r="AZ82" s="4">
        <v>1203.08</v>
      </c>
      <c r="BA82" s="4">
        <v>1211.74</v>
      </c>
      <c r="BB82" s="4">
        <v>1220.23</v>
      </c>
      <c r="BC82" s="4">
        <v>1227.3</v>
      </c>
      <c r="BD82" s="4">
        <v>7739.07</v>
      </c>
      <c r="BE82" s="4">
        <v>1240.5899999999999</v>
      </c>
      <c r="BF82" s="4">
        <v>1246.79</v>
      </c>
      <c r="BG82" s="4">
        <v>1257.1400000000001</v>
      </c>
      <c r="BH82" s="4">
        <v>1262.17</v>
      </c>
      <c r="BI82" s="4">
        <v>1292.8499999999999</v>
      </c>
      <c r="BJ82" s="4">
        <v>1273.68</v>
      </c>
      <c r="BK82" s="4">
        <v>1281.07</v>
      </c>
      <c r="BL82" s="4">
        <v>1289.9100000000001</v>
      </c>
      <c r="BM82" s="4">
        <v>0</v>
      </c>
      <c r="BN82" s="4">
        <v>1301.6500000000001</v>
      </c>
      <c r="BO82" s="4">
        <v>1301.6500000000001</v>
      </c>
      <c r="BP82" s="4">
        <v>10436.02</v>
      </c>
      <c r="BQ82" s="4">
        <v>1301.6500000000001</v>
      </c>
      <c r="BR82" s="4">
        <v>1301.6500000000001</v>
      </c>
      <c r="BS82" s="4">
        <v>1301.6500000000001</v>
      </c>
      <c r="BT82" s="4">
        <v>0</v>
      </c>
      <c r="BU82" s="4">
        <v>114.18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6">
        <v>0</v>
      </c>
      <c r="DY82" s="4">
        <f>SUM(Tabela14[[#This Row],[jan/25]:[mar/25]])</f>
        <v>3744.5200000000004</v>
      </c>
      <c r="DZ82" s="4">
        <f>SUM(Tabela14[[#This Row],[abr/25]:[ago/25]])</f>
        <v>6399.6799999999994</v>
      </c>
      <c r="EA82" s="4">
        <f>SUM(Tabela14[[#This Row],[set/25]:[dez/30]])</f>
        <v>17058.45</v>
      </c>
    </row>
    <row r="83" spans="1:131" x14ac:dyDescent="0.25">
      <c r="A83" s="5" t="s">
        <v>267</v>
      </c>
      <c r="B83" s="2" t="s">
        <v>13</v>
      </c>
      <c r="C83" s="2" t="s">
        <v>14</v>
      </c>
      <c r="D83" s="2" t="s">
        <v>256</v>
      </c>
      <c r="E83" s="1">
        <v>504</v>
      </c>
      <c r="F83" s="2" t="s">
        <v>268</v>
      </c>
      <c r="G83" s="2" t="s">
        <v>19</v>
      </c>
      <c r="H83" s="321">
        <v>45803</v>
      </c>
      <c r="I83" s="2" t="s">
        <v>269</v>
      </c>
      <c r="J83" s="2" t="s">
        <v>270</v>
      </c>
      <c r="K83" s="4">
        <v>231322.48</v>
      </c>
      <c r="L83" s="4">
        <v>171780.17</v>
      </c>
      <c r="M83" s="4">
        <v>0</v>
      </c>
      <c r="N83" s="4">
        <f>Tabela14[[#This Row],[parcela.cef
(total)]]-Tabela14[[#This Row],[parcela.cef
(realizado)]]</f>
        <v>59542.31</v>
      </c>
      <c r="O83" s="1" t="b">
        <v>0</v>
      </c>
      <c r="P83" s="4">
        <v>204140.13</v>
      </c>
      <c r="Q83" s="4">
        <v>265214.21999999997</v>
      </c>
      <c r="R83" s="4">
        <v>5191.91</v>
      </c>
      <c r="S83" s="4">
        <v>21187.439999999999</v>
      </c>
      <c r="T83" s="4">
        <f>SUM(Tabela14[[#This Row],[set/25]:[dez/30]])</f>
        <v>14538.130000000001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2178.35</v>
      </c>
      <c r="BK83" s="4">
        <v>0</v>
      </c>
      <c r="BL83" s="4">
        <v>4470.96</v>
      </c>
      <c r="BM83" s="4">
        <v>2197.5500000000002</v>
      </c>
      <c r="BN83" s="4">
        <v>2197.5500000000002</v>
      </c>
      <c r="BO83" s="4">
        <v>2197.5500000000002</v>
      </c>
      <c r="BP83" s="4">
        <v>7518.12</v>
      </c>
      <c r="BQ83" s="4">
        <v>0</v>
      </c>
      <c r="BR83" s="4">
        <v>0</v>
      </c>
      <c r="BS83" s="4">
        <v>0</v>
      </c>
      <c r="BT83" s="4">
        <v>427.36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6">
        <v>0</v>
      </c>
      <c r="DY83" s="4">
        <f>SUM(Tabela14[[#This Row],[jan/25]:[mar/25]])</f>
        <v>0</v>
      </c>
      <c r="DZ83" s="4">
        <f>SUM(Tabela14[[#This Row],[abr/25]:[ago/25]])</f>
        <v>6649.3099999999995</v>
      </c>
      <c r="EA83" s="4">
        <f>SUM(Tabela14[[#This Row],[set/25]:[dez/30]])</f>
        <v>14538.130000000001</v>
      </c>
    </row>
    <row r="84" spans="1:131" x14ac:dyDescent="0.25">
      <c r="A84" s="5" t="s">
        <v>271</v>
      </c>
      <c r="B84" s="2" t="s">
        <v>13</v>
      </c>
      <c r="C84" s="2" t="s">
        <v>14</v>
      </c>
      <c r="D84" s="2" t="s">
        <v>256</v>
      </c>
      <c r="E84" s="1">
        <v>505</v>
      </c>
      <c r="F84" s="2" t="s">
        <v>272</v>
      </c>
      <c r="G84" s="2" t="s">
        <v>19</v>
      </c>
      <c r="H84" s="321">
        <v>45286</v>
      </c>
      <c r="I84" s="2" t="s">
        <v>273</v>
      </c>
      <c r="J84" s="2" t="s">
        <v>274</v>
      </c>
      <c r="K84" s="4">
        <v>206800</v>
      </c>
      <c r="L84" s="4">
        <v>154477.07</v>
      </c>
      <c r="M84" s="4">
        <v>0</v>
      </c>
      <c r="N84" s="4">
        <f>Tabela14[[#This Row],[parcela.cef
(total)]]-Tabela14[[#This Row],[parcela.cef
(realizado)]]</f>
        <v>52322.929999999993</v>
      </c>
      <c r="O84" s="1" t="b">
        <v>0</v>
      </c>
      <c r="P84" s="4">
        <v>158139.70000000001</v>
      </c>
      <c r="Q84" s="4">
        <v>260896.49</v>
      </c>
      <c r="R84" s="4">
        <v>3242.43</v>
      </c>
      <c r="S84" s="4">
        <v>98464.14</v>
      </c>
      <c r="T84" s="4">
        <f>SUM(Tabela14[[#This Row],[set/25]:[dez/30]])</f>
        <v>11126.490000000002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29072.79</v>
      </c>
      <c r="AT84" s="4">
        <v>2008.9</v>
      </c>
      <c r="AU84" s="4">
        <v>9389.99</v>
      </c>
      <c r="AV84" s="4">
        <v>9455.08</v>
      </c>
      <c r="AW84" s="4">
        <v>9126.44</v>
      </c>
      <c r="AX84" s="4">
        <v>2095.8200000000002</v>
      </c>
      <c r="AY84" s="4">
        <v>2094.17</v>
      </c>
      <c r="AZ84" s="4">
        <v>2095.6799999999998</v>
      </c>
      <c r="BA84" s="4">
        <v>0</v>
      </c>
      <c r="BB84" s="4">
        <v>2177.75</v>
      </c>
      <c r="BC84" s="4">
        <v>2196.19</v>
      </c>
      <c r="BD84" s="4">
        <v>4362.46</v>
      </c>
      <c r="BE84" s="4">
        <v>0</v>
      </c>
      <c r="BF84" s="4">
        <v>4423.6499999999996</v>
      </c>
      <c r="BG84" s="4">
        <v>2195.06</v>
      </c>
      <c r="BH84" s="4">
        <v>0</v>
      </c>
      <c r="BI84" s="4">
        <v>6643.67</v>
      </c>
      <c r="BJ84" s="4">
        <v>0</v>
      </c>
      <c r="BK84" s="4">
        <v>0</v>
      </c>
      <c r="BL84" s="4">
        <v>0</v>
      </c>
      <c r="BM84" s="4">
        <v>2234.34</v>
      </c>
      <c r="BN84" s="4">
        <v>2234.34</v>
      </c>
      <c r="BO84" s="4">
        <v>2234.34</v>
      </c>
      <c r="BP84" s="4">
        <v>2234.34</v>
      </c>
      <c r="BQ84" s="4">
        <v>2074.6</v>
      </c>
      <c r="BR84" s="4">
        <v>0</v>
      </c>
      <c r="BS84" s="4">
        <v>0</v>
      </c>
      <c r="BT84" s="4">
        <v>114.53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6">
        <v>0</v>
      </c>
      <c r="DY84" s="4">
        <f>SUM(Tabela14[[#This Row],[jan/25]:[mar/25]])</f>
        <v>6618.7099999999991</v>
      </c>
      <c r="DZ84" s="4">
        <f>SUM(Tabela14[[#This Row],[abr/25]:[ago/25]])</f>
        <v>6643.67</v>
      </c>
      <c r="EA84" s="4">
        <f>SUM(Tabela14[[#This Row],[set/25]:[dez/30]])</f>
        <v>11126.490000000002</v>
      </c>
    </row>
    <row r="85" spans="1:131" x14ac:dyDescent="0.25">
      <c r="A85" s="5" t="s">
        <v>275</v>
      </c>
      <c r="B85" s="2" t="s">
        <v>13</v>
      </c>
      <c r="C85" s="2" t="s">
        <v>14</v>
      </c>
      <c r="D85" s="2" t="s">
        <v>256</v>
      </c>
      <c r="E85" s="1">
        <v>506</v>
      </c>
      <c r="F85" s="2" t="s">
        <v>276</v>
      </c>
      <c r="G85" s="2" t="s">
        <v>19</v>
      </c>
      <c r="H85" s="321">
        <v>45036</v>
      </c>
      <c r="I85" s="2" t="s">
        <v>277</v>
      </c>
      <c r="J85" s="2" t="s">
        <v>278</v>
      </c>
      <c r="K85" s="4">
        <v>210297.23</v>
      </c>
      <c r="L85" s="4">
        <v>157020.88</v>
      </c>
      <c r="M85" s="4">
        <v>0</v>
      </c>
      <c r="N85" s="4">
        <f>Tabela14[[#This Row],[parcela.cef
(total)]]-Tabela14[[#This Row],[parcela.cef
(realizado)]]</f>
        <v>53276.350000000006</v>
      </c>
      <c r="O85" s="1" t="b">
        <v>0</v>
      </c>
      <c r="P85" s="4">
        <v>183613.42</v>
      </c>
      <c r="Q85" s="4">
        <v>260079.51</v>
      </c>
      <c r="R85" s="4">
        <v>7509.5</v>
      </c>
      <c r="S85" s="4">
        <v>102858.09</v>
      </c>
      <c r="T85" s="4">
        <f>SUM(Tabela14[[#This Row],[set/25]:[dez/30]])</f>
        <v>14544.32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1786.54</v>
      </c>
      <c r="AK85" s="4">
        <v>258.83</v>
      </c>
      <c r="AL85" s="4">
        <v>259.2</v>
      </c>
      <c r="AM85" s="4">
        <v>259.2</v>
      </c>
      <c r="AN85" s="4">
        <v>262.58</v>
      </c>
      <c r="AO85" s="4">
        <v>262.83999999999997</v>
      </c>
      <c r="AP85" s="4">
        <v>263.29000000000002</v>
      </c>
      <c r="AQ85" s="4">
        <v>264.18</v>
      </c>
      <c r="AR85" s="4">
        <v>5393.55</v>
      </c>
      <c r="AS85" s="4">
        <v>30414.71</v>
      </c>
      <c r="AT85" s="4">
        <v>1338.57</v>
      </c>
      <c r="AU85" s="4">
        <v>1342.18</v>
      </c>
      <c r="AV85" s="4">
        <v>10971.31</v>
      </c>
      <c r="AW85" s="4">
        <v>8532.0400000000009</v>
      </c>
      <c r="AX85" s="4">
        <v>1354.7</v>
      </c>
      <c r="AY85" s="4">
        <v>1366.35</v>
      </c>
      <c r="AZ85" s="4">
        <v>1376.05</v>
      </c>
      <c r="BA85" s="4">
        <v>1385.96</v>
      </c>
      <c r="BB85" s="4">
        <v>1395.66</v>
      </c>
      <c r="BC85" s="4">
        <v>1403.76</v>
      </c>
      <c r="BD85" s="4">
        <v>6849.07</v>
      </c>
      <c r="BE85" s="4">
        <v>1418.95</v>
      </c>
      <c r="BF85" s="4">
        <v>1426.05</v>
      </c>
      <c r="BG85" s="4">
        <v>1437.88</v>
      </c>
      <c r="BH85" s="4">
        <v>1443.64</v>
      </c>
      <c r="BI85" s="4">
        <v>1449.27</v>
      </c>
      <c r="BJ85" s="4">
        <v>1456.8</v>
      </c>
      <c r="BK85" s="4">
        <v>1465.25</v>
      </c>
      <c r="BL85" s="4">
        <v>1475.36</v>
      </c>
      <c r="BM85" s="4">
        <v>0</v>
      </c>
      <c r="BN85" s="4">
        <v>1488.79</v>
      </c>
      <c r="BO85" s="4">
        <v>1488.79</v>
      </c>
      <c r="BP85" s="4">
        <v>5726.11</v>
      </c>
      <c r="BQ85" s="4">
        <v>5726.11</v>
      </c>
      <c r="BR85" s="4">
        <v>0</v>
      </c>
      <c r="BS85" s="4">
        <v>0</v>
      </c>
      <c r="BT85" s="4">
        <v>114.52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6">
        <v>0</v>
      </c>
      <c r="DY85" s="4">
        <f>SUM(Tabela14[[#This Row],[jan/25]:[mar/25]])</f>
        <v>4282.88</v>
      </c>
      <c r="DZ85" s="4">
        <f>SUM(Tabela14[[#This Row],[abr/25]:[ago/25]])</f>
        <v>7290.32</v>
      </c>
      <c r="EA85" s="4">
        <f>SUM(Tabela14[[#This Row],[set/25]:[dez/30]])</f>
        <v>14544.32</v>
      </c>
    </row>
    <row r="86" spans="1:131" x14ac:dyDescent="0.25">
      <c r="A86" s="5" t="s">
        <v>279</v>
      </c>
      <c r="B86" s="2" t="s">
        <v>13</v>
      </c>
      <c r="C86" s="2" t="s">
        <v>14</v>
      </c>
      <c r="D86" s="2" t="s">
        <v>280</v>
      </c>
      <c r="E86" s="1">
        <v>601</v>
      </c>
      <c r="F86" s="2" t="s">
        <v>281</v>
      </c>
      <c r="G86" s="2" t="s">
        <v>19</v>
      </c>
      <c r="H86" s="321">
        <v>45473</v>
      </c>
      <c r="I86" s="2" t="s">
        <v>282</v>
      </c>
      <c r="J86" s="2" t="s">
        <v>283</v>
      </c>
      <c r="K86" s="4">
        <v>307313.40000000002</v>
      </c>
      <c r="L86" s="4">
        <v>226872.34</v>
      </c>
      <c r="M86" s="4">
        <v>0</v>
      </c>
      <c r="N86" s="4">
        <f>Tabela14[[#This Row],[parcela.cef
(total)]]-Tabela14[[#This Row],[parcela.cef
(realizado)]]</f>
        <v>80441.060000000027</v>
      </c>
      <c r="O86" s="1" t="b">
        <v>0</v>
      </c>
      <c r="P86" s="4">
        <v>240858.69</v>
      </c>
      <c r="Q86" s="4">
        <v>353020</v>
      </c>
      <c r="R86" s="4">
        <v>12345.72</v>
      </c>
      <c r="S86" s="4">
        <v>26370.93</v>
      </c>
      <c r="T86" s="4">
        <f>SUM(Tabela14[[#This Row],[set/25]:[dez/30]])</f>
        <v>9621.1900000000023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821.34</v>
      </c>
      <c r="AZ86" s="4">
        <v>827.17</v>
      </c>
      <c r="BA86" s="4">
        <v>833.13</v>
      </c>
      <c r="BB86" s="4">
        <v>838.96</v>
      </c>
      <c r="BC86" s="4">
        <v>843.83</v>
      </c>
      <c r="BD86" s="4">
        <v>5628.4</v>
      </c>
      <c r="BE86" s="4">
        <v>852.96</v>
      </c>
      <c r="BF86" s="4">
        <v>857.23</v>
      </c>
      <c r="BG86" s="4">
        <v>864.34</v>
      </c>
      <c r="BH86" s="4">
        <v>867.8</v>
      </c>
      <c r="BI86" s="4">
        <v>871.19</v>
      </c>
      <c r="BJ86" s="4">
        <v>875.72</v>
      </c>
      <c r="BK86" s="4">
        <v>880.8</v>
      </c>
      <c r="BL86" s="4">
        <v>886.87</v>
      </c>
      <c r="BM86" s="4">
        <v>895.48</v>
      </c>
      <c r="BN86" s="4">
        <v>894.94</v>
      </c>
      <c r="BO86" s="4">
        <v>894.94</v>
      </c>
      <c r="BP86" s="4">
        <v>5929.02</v>
      </c>
      <c r="BQ86" s="4">
        <v>894.94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111.87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6">
        <v>0</v>
      </c>
      <c r="DY86" s="4">
        <f>SUM(Tabela14[[#This Row],[jan/25]:[mar/25]])</f>
        <v>2574.5300000000002</v>
      </c>
      <c r="DZ86" s="4">
        <f>SUM(Tabela14[[#This Row],[abr/25]:[ago/25]])</f>
        <v>4382.38</v>
      </c>
      <c r="EA86" s="4">
        <f>SUM(Tabela14[[#This Row],[set/25]:[dez/30]])</f>
        <v>9621.1900000000023</v>
      </c>
    </row>
    <row r="87" spans="1:131" x14ac:dyDescent="0.25">
      <c r="A87" s="5" t="s">
        <v>284</v>
      </c>
      <c r="B87" s="2" t="s">
        <v>13</v>
      </c>
      <c r="C87" s="2" t="s">
        <v>14</v>
      </c>
      <c r="D87" s="2" t="s">
        <v>280</v>
      </c>
      <c r="E87" s="1">
        <v>602</v>
      </c>
      <c r="F87" s="2" t="s">
        <v>285</v>
      </c>
      <c r="G87" s="2" t="s">
        <v>19</v>
      </c>
      <c r="H87" s="321">
        <v>45292</v>
      </c>
      <c r="I87" s="2" t="s">
        <v>286</v>
      </c>
      <c r="J87" s="2" t="s">
        <v>287</v>
      </c>
      <c r="K87" s="4">
        <v>187642.46</v>
      </c>
      <c r="L87" s="4">
        <v>141105.78</v>
      </c>
      <c r="M87" s="4">
        <v>0</v>
      </c>
      <c r="N87" s="4">
        <f>Tabela14[[#This Row],[parcela.cef
(total)]]-Tabela14[[#This Row],[parcela.cef
(realizado)]]</f>
        <v>46536.679999999993</v>
      </c>
      <c r="O87" s="1" t="b">
        <v>0</v>
      </c>
      <c r="P87" s="4">
        <v>136726.79</v>
      </c>
      <c r="Q87" s="4">
        <v>272650</v>
      </c>
      <c r="R87" s="4">
        <v>4983.25</v>
      </c>
      <c r="S87" s="4">
        <v>50927.03</v>
      </c>
      <c r="T87" s="4">
        <f>SUM(Tabela14[[#This Row],[set/25]:[dez/30]])</f>
        <v>112.55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44538.98</v>
      </c>
      <c r="AW87" s="4">
        <v>6275.5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112.55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6">
        <v>0</v>
      </c>
      <c r="DY87" s="4">
        <f>SUM(Tabela14[[#This Row],[jan/25]:[mar/25]])</f>
        <v>0</v>
      </c>
      <c r="DZ87" s="4">
        <f>SUM(Tabela14[[#This Row],[abr/25]:[ago/25]])</f>
        <v>0</v>
      </c>
      <c r="EA87" s="4">
        <f>SUM(Tabela14[[#This Row],[set/25]:[dez/30]])</f>
        <v>112.55</v>
      </c>
    </row>
    <row r="88" spans="1:131" x14ac:dyDescent="0.25">
      <c r="A88" s="5" t="s">
        <v>288</v>
      </c>
      <c r="B88" s="2" t="s">
        <v>13</v>
      </c>
      <c r="C88" s="2" t="s">
        <v>14</v>
      </c>
      <c r="D88" s="2" t="s">
        <v>280</v>
      </c>
      <c r="E88" s="1">
        <v>603</v>
      </c>
      <c r="F88" s="2" t="s">
        <v>289</v>
      </c>
      <c r="G88" s="2" t="s">
        <v>19</v>
      </c>
      <c r="H88" s="321">
        <v>45804</v>
      </c>
      <c r="I88" s="2" t="s">
        <v>290</v>
      </c>
      <c r="J88" s="2"/>
      <c r="K88" s="4"/>
      <c r="L88" s="4"/>
      <c r="M88" s="4">
        <v>0</v>
      </c>
      <c r="N88" s="4">
        <f>Tabela14[[#This Row],[parcela.cef
(total)]]-Tabela14[[#This Row],[parcela.cef
(realizado)]]</f>
        <v>0</v>
      </c>
      <c r="O88" s="1" t="b">
        <v>0</v>
      </c>
      <c r="P88" s="4">
        <v>234766.74</v>
      </c>
      <c r="Q88" s="4">
        <v>284050.14</v>
      </c>
      <c r="R88" s="4">
        <v>0</v>
      </c>
      <c r="S88" s="4">
        <v>50528.5</v>
      </c>
      <c r="T88" s="4">
        <f>SUM(Tabela14[[#This Row],[set/25]:[dez/30]])</f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9049.99</v>
      </c>
      <c r="AW88" s="4">
        <v>601.67999999999995</v>
      </c>
      <c r="AX88" s="4">
        <v>604.80999999999995</v>
      </c>
      <c r="AY88" s="4">
        <v>8235.14</v>
      </c>
      <c r="AZ88" s="4">
        <v>614.34</v>
      </c>
      <c r="BA88" s="4">
        <v>618.76</v>
      </c>
      <c r="BB88" s="4">
        <v>21698.1</v>
      </c>
      <c r="BC88" s="4">
        <v>8376.7099999999991</v>
      </c>
      <c r="BD88" s="4">
        <v>728.97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6">
        <v>0</v>
      </c>
      <c r="DY88" s="4">
        <f>SUM(Tabela14[[#This Row],[jan/25]:[mar/25]])</f>
        <v>0</v>
      </c>
      <c r="DZ88" s="4">
        <f>SUM(Tabela14[[#This Row],[abr/25]:[ago/25]])</f>
        <v>0</v>
      </c>
      <c r="EA88" s="4">
        <f>SUM(Tabela14[[#This Row],[set/25]:[dez/30]])</f>
        <v>0</v>
      </c>
    </row>
    <row r="89" spans="1:131" x14ac:dyDescent="0.25">
      <c r="A89" s="5" t="s">
        <v>291</v>
      </c>
      <c r="B89" s="2" t="s">
        <v>13</v>
      </c>
      <c r="C89" s="2" t="s">
        <v>14</v>
      </c>
      <c r="D89" s="2" t="s">
        <v>280</v>
      </c>
      <c r="E89" s="1">
        <v>604</v>
      </c>
      <c r="F89" s="2" t="s">
        <v>292</v>
      </c>
      <c r="G89" s="2" t="s">
        <v>19</v>
      </c>
      <c r="H89" s="321">
        <v>45169</v>
      </c>
      <c r="I89" s="2" t="s">
        <v>293</v>
      </c>
      <c r="J89" s="2" t="s">
        <v>294</v>
      </c>
      <c r="K89" s="4">
        <v>206800</v>
      </c>
      <c r="L89" s="4">
        <v>154477.07</v>
      </c>
      <c r="M89" s="4">
        <v>0</v>
      </c>
      <c r="N89" s="4">
        <f>Tabela14[[#This Row],[parcela.cef
(total)]]-Tabela14[[#This Row],[parcela.cef
(realizado)]]</f>
        <v>52322.929999999993</v>
      </c>
      <c r="O89" s="1" t="b">
        <v>0</v>
      </c>
      <c r="P89" s="4">
        <v>182913.49</v>
      </c>
      <c r="Q89" s="4">
        <v>271707.32</v>
      </c>
      <c r="R89" s="4">
        <v>7390.32</v>
      </c>
      <c r="S89" s="4">
        <v>89384.56</v>
      </c>
      <c r="T89" s="4">
        <f>SUM(Tabela14[[#This Row],[set/25]:[dez/30]])</f>
        <v>21627.51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1077.8800000000001</v>
      </c>
      <c r="AQ89" s="4">
        <v>938.87</v>
      </c>
      <c r="AR89" s="4">
        <v>0</v>
      </c>
      <c r="AS89" s="4">
        <v>548.59</v>
      </c>
      <c r="AT89" s="4">
        <v>1116.04</v>
      </c>
      <c r="AU89" s="4">
        <v>7375.67</v>
      </c>
      <c r="AV89" s="4">
        <v>9455.08</v>
      </c>
      <c r="AW89" s="4">
        <v>7055.76</v>
      </c>
      <c r="AX89" s="4">
        <v>0</v>
      </c>
      <c r="AY89" s="4">
        <v>14000</v>
      </c>
      <c r="AZ89" s="4">
        <v>1775.04</v>
      </c>
      <c r="BA89" s="4">
        <v>0</v>
      </c>
      <c r="BB89" s="4">
        <v>0</v>
      </c>
      <c r="BC89" s="4">
        <v>0</v>
      </c>
      <c r="BD89" s="4">
        <v>0</v>
      </c>
      <c r="BE89" s="4">
        <v>5605.87</v>
      </c>
      <c r="BF89" s="4">
        <v>0</v>
      </c>
      <c r="BG89" s="4">
        <v>7551.05</v>
      </c>
      <c r="BH89" s="4">
        <v>11257.2</v>
      </c>
      <c r="BI89" s="4">
        <v>0</v>
      </c>
      <c r="BJ89" s="4">
        <v>0</v>
      </c>
      <c r="BK89" s="4">
        <v>0</v>
      </c>
      <c r="BL89" s="4">
        <v>0</v>
      </c>
      <c r="BM89" s="4">
        <v>1925.17</v>
      </c>
      <c r="BN89" s="4">
        <v>1879.13</v>
      </c>
      <c r="BO89" s="4">
        <v>1879.13</v>
      </c>
      <c r="BP89" s="4">
        <v>7297.28</v>
      </c>
      <c r="BQ89" s="4">
        <v>5199.71</v>
      </c>
      <c r="BR89" s="4">
        <v>258.75</v>
      </c>
      <c r="BS89" s="4">
        <v>258.75</v>
      </c>
      <c r="BT89" s="4">
        <v>258.75</v>
      </c>
      <c r="BU89" s="4">
        <v>258.75</v>
      </c>
      <c r="BV89" s="4">
        <v>600.80999999999995</v>
      </c>
      <c r="BW89" s="4">
        <v>258.75</v>
      </c>
      <c r="BX89" s="4">
        <v>258.75</v>
      </c>
      <c r="BY89" s="4">
        <v>258.75</v>
      </c>
      <c r="BZ89" s="4">
        <v>258.75</v>
      </c>
      <c r="CA89" s="4">
        <v>258.75</v>
      </c>
      <c r="CB89" s="4">
        <v>258.75</v>
      </c>
      <c r="CC89" s="4">
        <v>258.77999999999997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6">
        <v>0</v>
      </c>
      <c r="DY89" s="4">
        <f>SUM(Tabela14[[#This Row],[jan/25]:[mar/25]])</f>
        <v>13156.92</v>
      </c>
      <c r="DZ89" s="4">
        <f>SUM(Tabela14[[#This Row],[abr/25]:[ago/25]])</f>
        <v>11257.2</v>
      </c>
      <c r="EA89" s="4">
        <f>SUM(Tabela14[[#This Row],[set/25]:[dez/30]])</f>
        <v>21627.51</v>
      </c>
    </row>
    <row r="90" spans="1:131" x14ac:dyDescent="0.25">
      <c r="A90" s="5" t="s">
        <v>295</v>
      </c>
      <c r="B90" s="2" t="s">
        <v>13</v>
      </c>
      <c r="C90" s="2" t="s">
        <v>14</v>
      </c>
      <c r="D90" s="2" t="s">
        <v>280</v>
      </c>
      <c r="E90" s="1">
        <v>605</v>
      </c>
      <c r="F90" s="2" t="s">
        <v>296</v>
      </c>
      <c r="G90" s="2" t="s">
        <v>19</v>
      </c>
      <c r="H90" s="321">
        <v>45292</v>
      </c>
      <c r="I90" s="2" t="s">
        <v>297</v>
      </c>
      <c r="J90" s="2" t="s">
        <v>298</v>
      </c>
      <c r="K90" s="4">
        <v>197584.01</v>
      </c>
      <c r="L90" s="4">
        <v>147974.29999999999</v>
      </c>
      <c r="M90" s="4">
        <v>0</v>
      </c>
      <c r="N90" s="4">
        <f>Tabela14[[#This Row],[parcela.cef
(total)]]-Tabela14[[#This Row],[parcela.cef
(realizado)]]</f>
        <v>49609.710000000021</v>
      </c>
      <c r="O90" s="1" t="b">
        <v>0</v>
      </c>
      <c r="P90" s="4">
        <v>145890.73000000001</v>
      </c>
      <c r="Q90" s="4">
        <v>266241.36</v>
      </c>
      <c r="R90" s="4">
        <v>4397.25</v>
      </c>
      <c r="S90" s="4">
        <v>123510.44</v>
      </c>
      <c r="T90" s="4">
        <f>SUM(Tabela14[[#This Row],[set/25]:[dez/30]])</f>
        <v>11639.49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1064.08</v>
      </c>
      <c r="AT90" s="4">
        <v>2458.85</v>
      </c>
      <c r="AU90" s="4">
        <v>12613.49</v>
      </c>
      <c r="AV90" s="4">
        <v>47499.49</v>
      </c>
      <c r="AW90" s="4">
        <v>9165.5</v>
      </c>
      <c r="AX90" s="4">
        <v>2488.48</v>
      </c>
      <c r="AY90" s="4">
        <v>2509.88</v>
      </c>
      <c r="AZ90" s="4">
        <v>2527.6999999999998</v>
      </c>
      <c r="BA90" s="4">
        <v>2545.9</v>
      </c>
      <c r="BB90" s="4">
        <v>2563.73</v>
      </c>
      <c r="BC90" s="4">
        <v>2578.59</v>
      </c>
      <c r="BD90" s="4">
        <v>2596.13</v>
      </c>
      <c r="BE90" s="4">
        <v>2606.5100000000002</v>
      </c>
      <c r="BF90" s="4">
        <v>2619.5500000000002</v>
      </c>
      <c r="BG90" s="4">
        <v>2641.29</v>
      </c>
      <c r="BH90" s="4">
        <v>2651.85</v>
      </c>
      <c r="BI90" s="4">
        <v>2662.2</v>
      </c>
      <c r="BJ90" s="4">
        <v>2676.04</v>
      </c>
      <c r="BK90" s="4">
        <v>2691.56</v>
      </c>
      <c r="BL90" s="4">
        <v>2710.13</v>
      </c>
      <c r="BM90" s="4">
        <v>0</v>
      </c>
      <c r="BN90" s="4">
        <v>2734.79</v>
      </c>
      <c r="BO90" s="4">
        <v>2734.79</v>
      </c>
      <c r="BP90" s="4">
        <v>6169.91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6">
        <v>0</v>
      </c>
      <c r="DY90" s="4">
        <f>SUM(Tabela14[[#This Row],[jan/25]:[mar/25]])</f>
        <v>7867.35</v>
      </c>
      <c r="DZ90" s="4">
        <f>SUM(Tabela14[[#This Row],[abr/25]:[ago/25]])</f>
        <v>13391.779999999999</v>
      </c>
      <c r="EA90" s="4">
        <f>SUM(Tabela14[[#This Row],[set/25]:[dez/30]])</f>
        <v>11639.49</v>
      </c>
    </row>
    <row r="91" spans="1:131" x14ac:dyDescent="0.25">
      <c r="A91" s="5" t="s">
        <v>299</v>
      </c>
      <c r="B91" s="2" t="s">
        <v>13</v>
      </c>
      <c r="C91" s="2" t="s">
        <v>14</v>
      </c>
      <c r="D91" s="2" t="s">
        <v>280</v>
      </c>
      <c r="E91" s="1">
        <v>606</v>
      </c>
      <c r="F91" s="2" t="s">
        <v>300</v>
      </c>
      <c r="G91" s="2" t="s">
        <v>19</v>
      </c>
      <c r="H91" s="321">
        <v>45169</v>
      </c>
      <c r="I91" s="2" t="s">
        <v>301</v>
      </c>
      <c r="J91" s="2" t="s">
        <v>302</v>
      </c>
      <c r="K91" s="4">
        <v>208799.99</v>
      </c>
      <c r="L91" s="4">
        <v>155964.39000000001</v>
      </c>
      <c r="M91" s="4">
        <v>0</v>
      </c>
      <c r="N91" s="4">
        <f>Tabela14[[#This Row],[parcela.cef
(total)]]-Tabela14[[#This Row],[parcela.cef
(realizado)]]</f>
        <v>52835.599999999977</v>
      </c>
      <c r="O91" s="1" t="b">
        <v>0</v>
      </c>
      <c r="P91" s="4">
        <v>184679.43</v>
      </c>
      <c r="Q91" s="4">
        <v>267583.63</v>
      </c>
      <c r="R91" s="4">
        <v>7525.27</v>
      </c>
      <c r="S91" s="4">
        <v>88464.57</v>
      </c>
      <c r="T91" s="4">
        <f>SUM(Tabela14[[#This Row],[set/25]:[dez/30]])</f>
        <v>26863.41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425.91</v>
      </c>
      <c r="AP91" s="4">
        <v>823.91</v>
      </c>
      <c r="AQ91" s="4">
        <v>704.4</v>
      </c>
      <c r="AR91" s="4">
        <v>705.81</v>
      </c>
      <c r="AS91" s="4">
        <v>5203.03</v>
      </c>
      <c r="AT91" s="4">
        <v>708.49</v>
      </c>
      <c r="AU91" s="4">
        <v>8158.34</v>
      </c>
      <c r="AV91" s="4">
        <v>10259.049999999999</v>
      </c>
      <c r="AW91" s="4">
        <v>7838.22</v>
      </c>
      <c r="AX91" s="4">
        <v>775.8</v>
      </c>
      <c r="AY91" s="4">
        <v>1455.71</v>
      </c>
      <c r="AZ91" s="4">
        <v>1466.04</v>
      </c>
      <c r="BA91" s="4">
        <v>1476.6</v>
      </c>
      <c r="BB91" s="4">
        <v>1486.93</v>
      </c>
      <c r="BC91" s="4">
        <v>1495.56</v>
      </c>
      <c r="BD91" s="4">
        <v>1505.73</v>
      </c>
      <c r="BE91" s="4">
        <v>6293.3</v>
      </c>
      <c r="BF91" s="4">
        <v>1519.31</v>
      </c>
      <c r="BG91" s="4">
        <v>1531.92</v>
      </c>
      <c r="BH91" s="4">
        <v>1538.05</v>
      </c>
      <c r="BI91" s="4">
        <v>1544.05</v>
      </c>
      <c r="BJ91" s="4">
        <v>1552.07</v>
      </c>
      <c r="BK91" s="4">
        <v>1561.08</v>
      </c>
      <c r="BL91" s="4">
        <v>1571.85</v>
      </c>
      <c r="BM91" s="4">
        <v>1587.11</v>
      </c>
      <c r="BN91" s="4">
        <v>1586.15</v>
      </c>
      <c r="BO91" s="4">
        <v>1586.15</v>
      </c>
      <c r="BP91" s="4">
        <v>1586.12</v>
      </c>
      <c r="BQ91" s="4">
        <v>20175.82</v>
      </c>
      <c r="BR91" s="4">
        <v>0</v>
      </c>
      <c r="BS91" s="4">
        <v>0</v>
      </c>
      <c r="BT91" s="4">
        <v>0</v>
      </c>
      <c r="BU91" s="4">
        <v>0</v>
      </c>
      <c r="BV91" s="4">
        <v>342.06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6">
        <v>0</v>
      </c>
      <c r="DY91" s="4">
        <f>SUM(Tabela14[[#This Row],[jan/25]:[mar/25]])</f>
        <v>9344.5300000000007</v>
      </c>
      <c r="DZ91" s="4">
        <f>SUM(Tabela14[[#This Row],[abr/25]:[ago/25]])</f>
        <v>7767.1</v>
      </c>
      <c r="EA91" s="4">
        <f>SUM(Tabela14[[#This Row],[set/25]:[dez/30]])</f>
        <v>26863.41</v>
      </c>
    </row>
    <row r="92" spans="1:131" x14ac:dyDescent="0.25">
      <c r="A92" s="5" t="s">
        <v>303</v>
      </c>
      <c r="B92" s="2" t="s">
        <v>13</v>
      </c>
      <c r="C92" s="2" t="s">
        <v>14</v>
      </c>
      <c r="D92" s="2" t="s">
        <v>304</v>
      </c>
      <c r="E92" s="1">
        <v>701</v>
      </c>
      <c r="F92" s="2"/>
      <c r="G92" s="2" t="s">
        <v>16</v>
      </c>
      <c r="H92" s="321"/>
      <c r="I92" s="2"/>
      <c r="J92" s="2"/>
      <c r="K92" s="4"/>
      <c r="L92" s="4"/>
      <c r="M92" s="4">
        <v>0</v>
      </c>
      <c r="N92" s="4">
        <f>Tabela14[[#This Row],[parcela.cef
(total)]]-Tabela14[[#This Row],[parcela.cef
(realizado)]]</f>
        <v>0</v>
      </c>
      <c r="O92" s="1" t="b">
        <v>0</v>
      </c>
      <c r="P92" s="4">
        <v>0</v>
      </c>
      <c r="Q92" s="4">
        <v>0</v>
      </c>
      <c r="R92" s="4">
        <v>0</v>
      </c>
      <c r="S92" s="4">
        <v>0</v>
      </c>
      <c r="T92" s="4">
        <f>SUM(Tabela14[[#This Row],[set/25]:[dez/30]])</f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6">
        <v>0</v>
      </c>
      <c r="DY92" s="4">
        <f>SUM(Tabela14[[#This Row],[jan/25]:[mar/25]])</f>
        <v>0</v>
      </c>
      <c r="DZ92" s="4">
        <f>SUM(Tabela14[[#This Row],[abr/25]:[ago/25]])</f>
        <v>0</v>
      </c>
      <c r="EA92" s="4">
        <f>SUM(Tabela14[[#This Row],[set/25]:[dez/30]])</f>
        <v>0</v>
      </c>
    </row>
    <row r="93" spans="1:131" x14ac:dyDescent="0.25">
      <c r="A93" s="5" t="s">
        <v>305</v>
      </c>
      <c r="B93" s="2" t="s">
        <v>13</v>
      </c>
      <c r="C93" s="2" t="s">
        <v>14</v>
      </c>
      <c r="D93" s="2" t="s">
        <v>304</v>
      </c>
      <c r="E93" s="1">
        <v>702</v>
      </c>
      <c r="F93" s="2" t="s">
        <v>306</v>
      </c>
      <c r="G93" s="2" t="s">
        <v>19</v>
      </c>
      <c r="H93" s="321">
        <v>45164</v>
      </c>
      <c r="I93" s="2" t="s">
        <v>307</v>
      </c>
      <c r="J93" s="2"/>
      <c r="K93" s="4"/>
      <c r="L93" s="4"/>
      <c r="M93" s="4">
        <v>225104.25</v>
      </c>
      <c r="N93" s="4">
        <f>Tabela14[[#This Row],[parcela.cef
(total)]]-Tabela14[[#This Row],[parcela.cef
(realizado)]]</f>
        <v>0</v>
      </c>
      <c r="O93" s="1" t="b">
        <v>0</v>
      </c>
      <c r="P93" s="4">
        <v>0</v>
      </c>
      <c r="Q93" s="4">
        <v>267140</v>
      </c>
      <c r="R93" s="4">
        <v>0</v>
      </c>
      <c r="S93" s="4">
        <v>67868.12</v>
      </c>
      <c r="T93" s="4">
        <f>SUM(Tabela14[[#This Row],[set/25]:[dez/30]])</f>
        <v>28364.31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1500</v>
      </c>
      <c r="AO93" s="4">
        <v>0</v>
      </c>
      <c r="AP93" s="4">
        <v>383.9</v>
      </c>
      <c r="AQ93" s="4">
        <v>377.29</v>
      </c>
      <c r="AR93" s="4">
        <v>3410.1</v>
      </c>
      <c r="AS93" s="4">
        <v>0</v>
      </c>
      <c r="AT93" s="4">
        <v>1302.03</v>
      </c>
      <c r="AU93" s="4">
        <v>528.65</v>
      </c>
      <c r="AV93" s="4">
        <v>923.72</v>
      </c>
      <c r="AW93" s="4">
        <v>1703.6</v>
      </c>
      <c r="AX93" s="4">
        <v>0</v>
      </c>
      <c r="AY93" s="4">
        <v>1786.32</v>
      </c>
      <c r="AZ93" s="4">
        <v>1802.36</v>
      </c>
      <c r="BA93" s="4">
        <v>1815.67</v>
      </c>
      <c r="BB93" s="4">
        <v>1825.11</v>
      </c>
      <c r="BC93" s="4">
        <v>3664.85</v>
      </c>
      <c r="BD93" s="4">
        <v>7090.77</v>
      </c>
      <c r="BE93" s="4">
        <v>1863.68</v>
      </c>
      <c r="BF93" s="4">
        <v>1871.09</v>
      </c>
      <c r="BG93" s="4">
        <v>1885.27</v>
      </c>
      <c r="BH93" s="4">
        <v>1894.23</v>
      </c>
      <c r="BI93" s="4">
        <v>0</v>
      </c>
      <c r="BJ93" s="4">
        <v>1910.38</v>
      </c>
      <c r="BK93" s="4">
        <v>1964.79</v>
      </c>
      <c r="BL93" s="4">
        <v>0</v>
      </c>
      <c r="BM93" s="4">
        <v>1914.55</v>
      </c>
      <c r="BN93" s="4">
        <v>1913.39</v>
      </c>
      <c r="BO93" s="4">
        <v>1913.39</v>
      </c>
      <c r="BP93" s="4">
        <v>7315.89</v>
      </c>
      <c r="BQ93" s="4">
        <v>15194.54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112.55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6">
        <v>0</v>
      </c>
      <c r="DY93" s="4">
        <f>SUM(Tabela14[[#This Row],[jan/25]:[mar/25]])</f>
        <v>5620.04</v>
      </c>
      <c r="DZ93" s="4">
        <f>SUM(Tabela14[[#This Row],[abr/25]:[ago/25]])</f>
        <v>5769.4</v>
      </c>
      <c r="EA93" s="4">
        <f>SUM(Tabela14[[#This Row],[set/25]:[dez/30]])</f>
        <v>28364.31</v>
      </c>
    </row>
    <row r="94" spans="1:131" x14ac:dyDescent="0.25">
      <c r="A94" s="5" t="s">
        <v>308</v>
      </c>
      <c r="B94" s="2" t="s">
        <v>13</v>
      </c>
      <c r="C94" s="2" t="s">
        <v>14</v>
      </c>
      <c r="D94" s="2" t="s">
        <v>304</v>
      </c>
      <c r="E94" s="1">
        <v>703</v>
      </c>
      <c r="F94" s="2" t="s">
        <v>309</v>
      </c>
      <c r="G94" s="2" t="s">
        <v>19</v>
      </c>
      <c r="H94" s="321">
        <v>45169</v>
      </c>
      <c r="I94" s="2" t="s">
        <v>310</v>
      </c>
      <c r="J94" s="2" t="s">
        <v>311</v>
      </c>
      <c r="K94" s="4">
        <v>224233.09</v>
      </c>
      <c r="L94" s="4">
        <v>166802.94</v>
      </c>
      <c r="M94" s="4">
        <v>0</v>
      </c>
      <c r="N94" s="4">
        <f>Tabela14[[#This Row],[parcela.cef
(total)]]-Tabela14[[#This Row],[parcela.cef
(realizado)]]</f>
        <v>57430.149999999994</v>
      </c>
      <c r="O94" s="1" t="b">
        <v>0</v>
      </c>
      <c r="P94" s="4">
        <v>199178.22</v>
      </c>
      <c r="Q94" s="4">
        <v>272340.02</v>
      </c>
      <c r="R94" s="4">
        <v>7605.72</v>
      </c>
      <c r="S94" s="4">
        <v>72212.28</v>
      </c>
      <c r="T94" s="4">
        <f>SUM(Tabela14[[#This Row],[set/25]:[dez/30]])</f>
        <v>14170.319999999998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425.43</v>
      </c>
      <c r="AP94" s="4">
        <v>426.15</v>
      </c>
      <c r="AQ94" s="4">
        <v>427.6</v>
      </c>
      <c r="AR94" s="4">
        <v>3452.82</v>
      </c>
      <c r="AS94" s="4">
        <v>428.75</v>
      </c>
      <c r="AT94" s="4">
        <v>430.08</v>
      </c>
      <c r="AU94" s="4">
        <v>8526.86</v>
      </c>
      <c r="AV94" s="4">
        <v>10809.81</v>
      </c>
      <c r="AW94" s="4">
        <v>8247.48</v>
      </c>
      <c r="AX94" s="4">
        <v>1277.6300000000001</v>
      </c>
      <c r="AY94" s="4">
        <v>1288.6199999999999</v>
      </c>
      <c r="AZ94" s="4">
        <v>1297.76</v>
      </c>
      <c r="BA94" s="4">
        <v>1307.1099999999999</v>
      </c>
      <c r="BB94" s="4">
        <v>1316.26</v>
      </c>
      <c r="BC94" s="4">
        <v>1323.89</v>
      </c>
      <c r="BD94" s="4">
        <v>6140.93</v>
      </c>
      <c r="BE94" s="4">
        <v>1338.23</v>
      </c>
      <c r="BF94" s="4">
        <v>1344.92</v>
      </c>
      <c r="BG94" s="4">
        <v>1356.08</v>
      </c>
      <c r="BH94" s="4">
        <v>1361.5</v>
      </c>
      <c r="BI94" s="4">
        <v>1366.81</v>
      </c>
      <c r="BJ94" s="4">
        <v>1373.92</v>
      </c>
      <c r="BK94" s="4">
        <v>1381.89</v>
      </c>
      <c r="BL94" s="4">
        <v>1391.43</v>
      </c>
      <c r="BM94" s="4">
        <v>0</v>
      </c>
      <c r="BN94" s="4">
        <v>1404.09</v>
      </c>
      <c r="BO94" s="4">
        <v>1404.09</v>
      </c>
      <c r="BP94" s="4">
        <v>6468.94</v>
      </c>
      <c r="BQ94" s="4">
        <v>4780.6499999999996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112.55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6">
        <v>0</v>
      </c>
      <c r="DY94" s="4">
        <f>SUM(Tabela14[[#This Row],[jan/25]:[mar/25]])</f>
        <v>4039.23</v>
      </c>
      <c r="DZ94" s="4">
        <f>SUM(Tabela14[[#This Row],[abr/25]:[ago/25]])</f>
        <v>6875.55</v>
      </c>
      <c r="EA94" s="4">
        <f>SUM(Tabela14[[#This Row],[set/25]:[dez/30]])</f>
        <v>14170.319999999998</v>
      </c>
    </row>
    <row r="95" spans="1:131" x14ac:dyDescent="0.25">
      <c r="A95" s="5" t="s">
        <v>312</v>
      </c>
      <c r="B95" s="2" t="s">
        <v>13</v>
      </c>
      <c r="C95" s="2" t="s">
        <v>14</v>
      </c>
      <c r="D95" s="2" t="s">
        <v>304</v>
      </c>
      <c r="E95" s="1">
        <v>704</v>
      </c>
      <c r="F95" s="2" t="s">
        <v>313</v>
      </c>
      <c r="G95" s="2" t="s">
        <v>19</v>
      </c>
      <c r="H95" s="321">
        <v>45114</v>
      </c>
      <c r="I95" s="2" t="s">
        <v>314</v>
      </c>
      <c r="J95" s="2"/>
      <c r="K95" s="4"/>
      <c r="L95" s="4"/>
      <c r="M95" s="4">
        <v>239284.46</v>
      </c>
      <c r="N95" s="4">
        <f>Tabela14[[#This Row],[parcela.cef
(total)]]-Tabela14[[#This Row],[parcela.cef
(realizado)]]</f>
        <v>0</v>
      </c>
      <c r="O95" s="1" t="b">
        <v>0</v>
      </c>
      <c r="P95" s="4">
        <v>0</v>
      </c>
      <c r="Q95" s="4">
        <v>272667.57</v>
      </c>
      <c r="R95" s="4">
        <v>0</v>
      </c>
      <c r="S95" s="4">
        <v>64137.72</v>
      </c>
      <c r="T95" s="4">
        <f>SUM(Tabela14[[#This Row],[set/25]:[dez/30]])</f>
        <v>8109.71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3000</v>
      </c>
      <c r="AN95" s="4">
        <v>710.18</v>
      </c>
      <c r="AO95" s="4">
        <v>710.89</v>
      </c>
      <c r="AP95" s="4">
        <v>712.1</v>
      </c>
      <c r="AQ95" s="4">
        <v>714.52</v>
      </c>
      <c r="AR95" s="4">
        <v>0</v>
      </c>
      <c r="AS95" s="4">
        <v>2388.15</v>
      </c>
      <c r="AT95" s="4">
        <v>4083.85</v>
      </c>
      <c r="AU95" s="4">
        <v>0</v>
      </c>
      <c r="AV95" s="4">
        <v>2463.67</v>
      </c>
      <c r="AW95" s="4">
        <v>0</v>
      </c>
      <c r="AX95" s="4">
        <v>2498.62</v>
      </c>
      <c r="AY95" s="4">
        <v>5009.29</v>
      </c>
      <c r="AZ95" s="4">
        <v>2498.2800000000002</v>
      </c>
      <c r="BA95" s="4">
        <v>5002.08</v>
      </c>
      <c r="BB95" s="4">
        <v>0</v>
      </c>
      <c r="BC95" s="4">
        <v>2561.7800000000002</v>
      </c>
      <c r="BD95" s="4">
        <v>2570.0100000000002</v>
      </c>
      <c r="BE95" s="4">
        <v>2593.3200000000002</v>
      </c>
      <c r="BF95" s="4">
        <v>2597.85</v>
      </c>
      <c r="BG95" s="4">
        <v>2611.65</v>
      </c>
      <c r="BH95" s="4">
        <v>2629.92</v>
      </c>
      <c r="BI95" s="4">
        <v>2657.61</v>
      </c>
      <c r="BJ95" s="4">
        <v>2654.13</v>
      </c>
      <c r="BK95" s="4">
        <v>2670.6</v>
      </c>
      <c r="BL95" s="4">
        <v>2689.51</v>
      </c>
      <c r="BM95" s="4">
        <v>2664.39</v>
      </c>
      <c r="BN95" s="4">
        <v>2664.39</v>
      </c>
      <c r="BO95" s="4">
        <v>2664.39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116.54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6">
        <v>0</v>
      </c>
      <c r="DY95" s="4">
        <f>SUM(Tabela14[[#This Row],[jan/25]:[mar/25]])</f>
        <v>7802.82</v>
      </c>
      <c r="DZ95" s="4">
        <f>SUM(Tabela14[[#This Row],[abr/25]:[ago/25]])</f>
        <v>13301.77</v>
      </c>
      <c r="EA95" s="4">
        <f>SUM(Tabela14[[#This Row],[set/25]:[dez/30]])</f>
        <v>8109.71</v>
      </c>
    </row>
    <row r="96" spans="1:131" x14ac:dyDescent="0.25">
      <c r="A96" s="5" t="s">
        <v>315</v>
      </c>
      <c r="B96" s="2" t="s">
        <v>13</v>
      </c>
      <c r="C96" s="2" t="s">
        <v>14</v>
      </c>
      <c r="D96" s="2" t="s">
        <v>304</v>
      </c>
      <c r="E96" s="1">
        <v>705</v>
      </c>
      <c r="F96" s="2" t="s">
        <v>316</v>
      </c>
      <c r="G96" s="2" t="s">
        <v>19</v>
      </c>
      <c r="H96" s="321">
        <v>45169</v>
      </c>
      <c r="I96" s="2" t="s">
        <v>317</v>
      </c>
      <c r="J96" s="2" t="s">
        <v>318</v>
      </c>
      <c r="K96" s="4">
        <v>206799.99</v>
      </c>
      <c r="L96" s="4">
        <v>154477.07</v>
      </c>
      <c r="M96" s="4">
        <v>0</v>
      </c>
      <c r="N96" s="4">
        <f>Tabela14[[#This Row],[parcela.cef
(total)]]-Tabela14[[#This Row],[parcela.cef
(realizado)]]</f>
        <v>52322.919999999984</v>
      </c>
      <c r="O96" s="1" t="b">
        <v>0</v>
      </c>
      <c r="P96" s="4">
        <v>182913.48</v>
      </c>
      <c r="Q96" s="4">
        <v>266241.36</v>
      </c>
      <c r="R96" s="4">
        <v>7899.21</v>
      </c>
      <c r="S96" s="4">
        <v>57969.75</v>
      </c>
      <c r="T96" s="4">
        <f>SUM(Tabela14[[#This Row],[set/25]:[dez/30]])</f>
        <v>13728.94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809.56</v>
      </c>
      <c r="AP96" s="4">
        <v>810.94</v>
      </c>
      <c r="AQ96" s="4">
        <v>813.69</v>
      </c>
      <c r="AR96" s="4">
        <v>815.32</v>
      </c>
      <c r="AS96" s="4">
        <v>815.89</v>
      </c>
      <c r="AT96" s="4">
        <v>818.42</v>
      </c>
      <c r="AU96" s="4">
        <v>8196.2999999999993</v>
      </c>
      <c r="AV96" s="4">
        <v>10276.780000000001</v>
      </c>
      <c r="AW96" s="4">
        <v>7879.76</v>
      </c>
      <c r="AX96" s="4">
        <v>828.28</v>
      </c>
      <c r="AY96" s="4">
        <v>835.4</v>
      </c>
      <c r="AZ96" s="4">
        <v>841.34</v>
      </c>
      <c r="BA96" s="4">
        <v>847.39</v>
      </c>
      <c r="BB96" s="4">
        <v>853.33</v>
      </c>
      <c r="BC96" s="4">
        <v>858.27</v>
      </c>
      <c r="BD96" s="4">
        <v>864.11</v>
      </c>
      <c r="BE96" s="4">
        <v>867.57</v>
      </c>
      <c r="BF96" s="4">
        <v>871.91</v>
      </c>
      <c r="BG96" s="4">
        <v>879.14</v>
      </c>
      <c r="BH96" s="4">
        <v>882.66</v>
      </c>
      <c r="BI96" s="4">
        <v>886.1</v>
      </c>
      <c r="BJ96" s="4">
        <v>890.71</v>
      </c>
      <c r="BK96" s="4">
        <v>895.88</v>
      </c>
      <c r="BL96" s="4">
        <v>902.06</v>
      </c>
      <c r="BM96" s="4">
        <v>910.27</v>
      </c>
      <c r="BN96" s="4">
        <v>910.27</v>
      </c>
      <c r="BO96" s="4">
        <v>910.27</v>
      </c>
      <c r="BP96" s="4">
        <v>0</v>
      </c>
      <c r="BQ96" s="4">
        <v>10727.69</v>
      </c>
      <c r="BR96" s="4">
        <v>0</v>
      </c>
      <c r="BS96" s="4">
        <v>0</v>
      </c>
      <c r="BT96" s="4">
        <v>270.44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6">
        <v>0</v>
      </c>
      <c r="DY96" s="4">
        <f>SUM(Tabela14[[#This Row],[jan/25]:[mar/25]])</f>
        <v>2618.62</v>
      </c>
      <c r="DZ96" s="4">
        <f>SUM(Tabela14[[#This Row],[abr/25]:[ago/25]])</f>
        <v>4457.41</v>
      </c>
      <c r="EA96" s="4">
        <f>SUM(Tabela14[[#This Row],[set/25]:[dez/30]])</f>
        <v>13728.94</v>
      </c>
    </row>
    <row r="97" spans="1:131" x14ac:dyDescent="0.25">
      <c r="A97" s="5" t="s">
        <v>319</v>
      </c>
      <c r="B97" s="2" t="s">
        <v>13</v>
      </c>
      <c r="C97" s="2" t="s">
        <v>14</v>
      </c>
      <c r="D97" s="2" t="s">
        <v>304</v>
      </c>
      <c r="E97" s="1">
        <v>706</v>
      </c>
      <c r="F97" s="2" t="s">
        <v>320</v>
      </c>
      <c r="G97" s="2" t="s">
        <v>19</v>
      </c>
      <c r="H97" s="321">
        <v>45474</v>
      </c>
      <c r="I97" s="2" t="s">
        <v>321</v>
      </c>
      <c r="J97" s="2" t="s">
        <v>322</v>
      </c>
      <c r="K97" s="4">
        <v>216043.5</v>
      </c>
      <c r="L97" s="4">
        <v>161075.45000000001</v>
      </c>
      <c r="M97" s="4">
        <v>0</v>
      </c>
      <c r="N97" s="4">
        <f>Tabela14[[#This Row],[parcela.cef
(total)]]-Tabela14[[#This Row],[parcela.cef
(realizado)]]</f>
        <v>54968.049999999988</v>
      </c>
      <c r="O97" s="1" t="b">
        <v>0</v>
      </c>
      <c r="P97" s="4">
        <v>211599.75</v>
      </c>
      <c r="Q97" s="4">
        <v>250750</v>
      </c>
      <c r="R97" s="4">
        <v>0</v>
      </c>
      <c r="S97" s="4">
        <v>35454.76</v>
      </c>
      <c r="T97" s="4">
        <f>SUM(Tabela14[[#This Row],[set/25]:[dez/30]])</f>
        <v>10466.429999999998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5479.99</v>
      </c>
      <c r="AZ97" s="4">
        <v>1043.5999999999999</v>
      </c>
      <c r="BA97" s="4">
        <v>1073.18</v>
      </c>
      <c r="BB97" s="4">
        <v>1058.47</v>
      </c>
      <c r="BC97" s="4">
        <v>1064.6099999999999</v>
      </c>
      <c r="BD97" s="4">
        <v>6491.36</v>
      </c>
      <c r="BE97" s="4">
        <v>1076.1300000000001</v>
      </c>
      <c r="BF97" s="4">
        <v>1081.52</v>
      </c>
      <c r="BG97" s="4">
        <v>1090.49</v>
      </c>
      <c r="BH97" s="4">
        <v>1094.8499999999999</v>
      </c>
      <c r="BI97" s="4">
        <v>1099.1199999999999</v>
      </c>
      <c r="BJ97" s="4">
        <v>1104.8399999999999</v>
      </c>
      <c r="BK97" s="4">
        <v>1111.25</v>
      </c>
      <c r="BL97" s="4">
        <v>1118.92</v>
      </c>
      <c r="BM97" s="4">
        <v>0</v>
      </c>
      <c r="BN97" s="4">
        <v>1129.0999999999999</v>
      </c>
      <c r="BO97" s="4">
        <v>1129.0999999999999</v>
      </c>
      <c r="BP97" s="4">
        <v>6838.08</v>
      </c>
      <c r="BQ97" s="4">
        <v>1255.97</v>
      </c>
      <c r="BR97" s="4">
        <v>0</v>
      </c>
      <c r="BS97" s="4">
        <v>0</v>
      </c>
      <c r="BT97" s="4">
        <v>0</v>
      </c>
      <c r="BU97" s="4">
        <v>114.18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6">
        <v>0</v>
      </c>
      <c r="DY97" s="4">
        <f>SUM(Tabela14[[#This Row],[jan/25]:[mar/25]])</f>
        <v>3248.1400000000003</v>
      </c>
      <c r="DZ97" s="4">
        <f>SUM(Tabela14[[#This Row],[abr/25]:[ago/25]])</f>
        <v>5528.98</v>
      </c>
      <c r="EA97" s="4">
        <f>SUM(Tabela14[[#This Row],[set/25]:[dez/30]])</f>
        <v>10466.429999999998</v>
      </c>
    </row>
    <row r="98" spans="1:131" x14ac:dyDescent="0.25">
      <c r="A98" s="5" t="s">
        <v>323</v>
      </c>
      <c r="B98" s="2" t="s">
        <v>13</v>
      </c>
      <c r="C98" s="2" t="s">
        <v>14</v>
      </c>
      <c r="D98" s="2" t="s">
        <v>324</v>
      </c>
      <c r="E98" s="1">
        <v>801</v>
      </c>
      <c r="F98" s="2" t="s">
        <v>325</v>
      </c>
      <c r="G98" s="2" t="s">
        <v>19</v>
      </c>
      <c r="H98" s="321">
        <v>45474</v>
      </c>
      <c r="I98" s="2" t="s">
        <v>326</v>
      </c>
      <c r="J98" s="2" t="s">
        <v>327</v>
      </c>
      <c r="K98" s="4">
        <v>248368.79</v>
      </c>
      <c r="L98" s="4">
        <v>185281.02</v>
      </c>
      <c r="M98" s="4">
        <v>0</v>
      </c>
      <c r="N98" s="4">
        <f>Tabela14[[#This Row],[parcela.cef
(total)]]-Tabela14[[#This Row],[parcela.cef
(realizado)]]</f>
        <v>63087.770000000019</v>
      </c>
      <c r="O98" s="1" t="b">
        <v>0</v>
      </c>
      <c r="P98" s="4">
        <v>248368.79</v>
      </c>
      <c r="Q98" s="4">
        <v>375022.64</v>
      </c>
      <c r="R98" s="4">
        <v>9615.86</v>
      </c>
      <c r="S98" s="4">
        <v>104538.52</v>
      </c>
      <c r="T98" s="4">
        <f>SUM(Tabela14[[#This Row],[set/25]:[dez/30]])</f>
        <v>39898.44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3623.68</v>
      </c>
      <c r="AZ98" s="4">
        <v>3649.41</v>
      </c>
      <c r="BA98" s="4">
        <v>3675.68</v>
      </c>
      <c r="BB98" s="4">
        <v>3701.41</v>
      </c>
      <c r="BC98" s="4">
        <v>3722.88</v>
      </c>
      <c r="BD98" s="4">
        <v>12194.83</v>
      </c>
      <c r="BE98" s="4">
        <v>3763.19</v>
      </c>
      <c r="BF98" s="4">
        <v>0</v>
      </c>
      <c r="BG98" s="4">
        <v>3867.73</v>
      </c>
      <c r="BH98" s="4">
        <v>3899.83</v>
      </c>
      <c r="BI98" s="4">
        <v>3918.02</v>
      </c>
      <c r="BJ98" s="4">
        <v>12646.27</v>
      </c>
      <c r="BK98" s="4">
        <v>3976.96</v>
      </c>
      <c r="BL98" s="4">
        <v>2000.19</v>
      </c>
      <c r="BM98" s="4">
        <v>3948.4</v>
      </c>
      <c r="BN98" s="4">
        <v>3948.4</v>
      </c>
      <c r="BO98" s="4">
        <v>3948.4</v>
      </c>
      <c r="BP98" s="4">
        <v>12846.19</v>
      </c>
      <c r="BQ98" s="4">
        <v>15070.64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136.41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6">
        <v>0</v>
      </c>
      <c r="DY98" s="4">
        <f>SUM(Tabela14[[#This Row],[jan/25]:[mar/25]])</f>
        <v>7630.92</v>
      </c>
      <c r="DZ98" s="4">
        <f>SUM(Tabela14[[#This Row],[abr/25]:[ago/25]])</f>
        <v>26441.27</v>
      </c>
      <c r="EA98" s="4">
        <f>SUM(Tabela14[[#This Row],[set/25]:[dez/30]])</f>
        <v>39898.44</v>
      </c>
    </row>
    <row r="99" spans="1:131" x14ac:dyDescent="0.25">
      <c r="A99" s="5" t="s">
        <v>328</v>
      </c>
      <c r="B99" s="2" t="s">
        <v>13</v>
      </c>
      <c r="C99" s="2" t="s">
        <v>14</v>
      </c>
      <c r="D99" s="2" t="s">
        <v>324</v>
      </c>
      <c r="E99" s="1">
        <v>802</v>
      </c>
      <c r="F99" s="2" t="s">
        <v>329</v>
      </c>
      <c r="G99" s="2" t="s">
        <v>19</v>
      </c>
      <c r="H99" s="321">
        <v>45866</v>
      </c>
      <c r="I99" s="2" t="s">
        <v>330</v>
      </c>
      <c r="J99" s="2" t="s">
        <v>331</v>
      </c>
      <c r="K99" s="4">
        <v>310000</v>
      </c>
      <c r="L99" s="4">
        <v>227441.24</v>
      </c>
      <c r="M99" s="4">
        <v>0</v>
      </c>
      <c r="N99" s="4">
        <f>Tabela14[[#This Row],[parcela.cef
(total)]]-Tabela14[[#This Row],[parcela.cef
(realizado)]]</f>
        <v>82558.760000000009</v>
      </c>
      <c r="O99" s="1" t="b">
        <v>0</v>
      </c>
      <c r="P99" s="4">
        <v>310000</v>
      </c>
      <c r="Q99" s="4">
        <v>320831.28000000003</v>
      </c>
      <c r="R99" s="4">
        <v>8678.98</v>
      </c>
      <c r="S99" s="4">
        <v>8689.34</v>
      </c>
      <c r="T99" s="4">
        <f>SUM(Tabela14[[#This Row],[set/25]:[dez/30]])</f>
        <v>4879.2400000000007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3810.1</v>
      </c>
      <c r="BM99" s="4">
        <v>0</v>
      </c>
      <c r="BN99" s="4">
        <v>1134.4000000000001</v>
      </c>
      <c r="BO99" s="4">
        <v>1134.4000000000001</v>
      </c>
      <c r="BP99" s="4">
        <v>1134.4000000000001</v>
      </c>
      <c r="BQ99" s="4">
        <v>1134.4000000000001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341.64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6">
        <v>0</v>
      </c>
      <c r="DY99" s="4">
        <f>SUM(Tabela14[[#This Row],[jan/25]:[mar/25]])</f>
        <v>0</v>
      </c>
      <c r="DZ99" s="4">
        <f>SUM(Tabela14[[#This Row],[abr/25]:[ago/25]])</f>
        <v>3810.1</v>
      </c>
      <c r="EA99" s="4">
        <f>SUM(Tabela14[[#This Row],[set/25]:[dez/30]])</f>
        <v>4879.2400000000007</v>
      </c>
    </row>
    <row r="100" spans="1:131" x14ac:dyDescent="0.25">
      <c r="A100" s="5" t="s">
        <v>332</v>
      </c>
      <c r="B100" s="2" t="s">
        <v>13</v>
      </c>
      <c r="C100" s="2" t="s">
        <v>14</v>
      </c>
      <c r="D100" s="2" t="s">
        <v>324</v>
      </c>
      <c r="E100" s="1">
        <v>803</v>
      </c>
      <c r="F100" s="2" t="s">
        <v>333</v>
      </c>
      <c r="G100" s="2" t="s">
        <v>19</v>
      </c>
      <c r="H100" s="321">
        <v>45169</v>
      </c>
      <c r="I100" s="2" t="s">
        <v>334</v>
      </c>
      <c r="J100" s="2" t="s">
        <v>335</v>
      </c>
      <c r="K100" s="4">
        <v>190000</v>
      </c>
      <c r="L100" s="4">
        <v>142648.03</v>
      </c>
      <c r="M100" s="4">
        <v>0</v>
      </c>
      <c r="N100" s="4">
        <f>Tabela14[[#This Row],[parcela.cef
(total)]]-Tabela14[[#This Row],[parcela.cef
(realizado)]]</f>
        <v>47351.97</v>
      </c>
      <c r="O100" s="1" t="b">
        <v>0</v>
      </c>
      <c r="P100" s="4">
        <v>168382.83</v>
      </c>
      <c r="Q100" s="4">
        <v>262840.02</v>
      </c>
      <c r="R100" s="4">
        <v>4421.46</v>
      </c>
      <c r="S100" s="4">
        <v>98388.28</v>
      </c>
      <c r="T100" s="4">
        <f>SUM(Tabela14[[#This Row],[set/25]:[dez/30]])</f>
        <v>35086.65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450.45</v>
      </c>
      <c r="AP100" s="4">
        <v>451.22</v>
      </c>
      <c r="AQ100" s="4">
        <v>452.75</v>
      </c>
      <c r="AR100" s="4">
        <v>5494.28</v>
      </c>
      <c r="AS100" s="4">
        <v>453.97</v>
      </c>
      <c r="AT100" s="4">
        <v>464.93</v>
      </c>
      <c r="AU100" s="4">
        <v>7141.44</v>
      </c>
      <c r="AV100" s="4">
        <v>9014</v>
      </c>
      <c r="AW100" s="4">
        <v>6843.91</v>
      </c>
      <c r="AX100" s="4">
        <v>460.87</v>
      </c>
      <c r="AY100" s="4">
        <v>464.83</v>
      </c>
      <c r="AZ100" s="4">
        <v>1369.36</v>
      </c>
      <c r="BA100" s="4">
        <v>1571.67</v>
      </c>
      <c r="BB100" s="4">
        <v>1582.68</v>
      </c>
      <c r="BC100" s="4">
        <v>1591.85</v>
      </c>
      <c r="BD100" s="4">
        <v>9616.08</v>
      </c>
      <c r="BE100" s="4">
        <v>1609.09</v>
      </c>
      <c r="BF100" s="4">
        <v>1617.14</v>
      </c>
      <c r="BG100" s="4">
        <v>1630.56</v>
      </c>
      <c r="BH100" s="4">
        <v>1637.08</v>
      </c>
      <c r="BI100" s="4">
        <v>1643.46</v>
      </c>
      <c r="BJ100" s="4">
        <v>4405.3599999999997</v>
      </c>
      <c r="BK100" s="4">
        <v>1661.59</v>
      </c>
      <c r="BL100" s="4">
        <v>1673.06</v>
      </c>
      <c r="BM100" s="4">
        <v>0</v>
      </c>
      <c r="BN100" s="4">
        <v>1688.28</v>
      </c>
      <c r="BO100" s="4">
        <v>1688.28</v>
      </c>
      <c r="BP100" s="4">
        <v>7315.89</v>
      </c>
      <c r="BQ100" s="4">
        <v>24198.7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195.5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6">
        <v>0</v>
      </c>
      <c r="DY100" s="4">
        <f>SUM(Tabela14[[#This Row],[jan/25]:[mar/25]])</f>
        <v>4856.79</v>
      </c>
      <c r="DZ100" s="4">
        <f>SUM(Tabela14[[#This Row],[abr/25]:[ago/25]])</f>
        <v>11020.55</v>
      </c>
      <c r="EA100" s="4">
        <f>SUM(Tabela14[[#This Row],[set/25]:[dez/30]])</f>
        <v>35086.65</v>
      </c>
    </row>
    <row r="101" spans="1:131" x14ac:dyDescent="0.25">
      <c r="A101" s="5" t="s">
        <v>336</v>
      </c>
      <c r="B101" s="2" t="s">
        <v>13</v>
      </c>
      <c r="C101" s="2" t="s">
        <v>14</v>
      </c>
      <c r="D101" s="2" t="s">
        <v>324</v>
      </c>
      <c r="E101" s="1">
        <v>804</v>
      </c>
      <c r="F101" s="2" t="s">
        <v>337</v>
      </c>
      <c r="G101" s="2" t="s">
        <v>19</v>
      </c>
      <c r="H101" s="321">
        <v>45804</v>
      </c>
      <c r="I101" s="2" t="s">
        <v>338</v>
      </c>
      <c r="J101" s="2" t="s">
        <v>339</v>
      </c>
      <c r="K101" s="4">
        <v>263758.81</v>
      </c>
      <c r="L101" s="4">
        <v>194667.22</v>
      </c>
      <c r="M101" s="4">
        <v>0</v>
      </c>
      <c r="N101" s="4">
        <f>Tabela14[[#This Row],[parcela.cef
(total)]]-Tabela14[[#This Row],[parcela.cef
(realizado)]]</f>
        <v>69091.59</v>
      </c>
      <c r="O101" s="1" t="b">
        <v>0</v>
      </c>
      <c r="P101" s="4">
        <v>263758.81</v>
      </c>
      <c r="Q101" s="4">
        <v>264651.78999999998</v>
      </c>
      <c r="R101" s="4">
        <v>8345.2999999999993</v>
      </c>
      <c r="S101" s="4">
        <v>1472.47</v>
      </c>
      <c r="T101" s="4">
        <f>SUM(Tabela14[[#This Row],[set/25]:[dez/30]])</f>
        <v>1003.36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108.75</v>
      </c>
      <c r="BK101" s="4">
        <v>109.38</v>
      </c>
      <c r="BL101" s="4">
        <v>250.98</v>
      </c>
      <c r="BM101" s="4">
        <v>0</v>
      </c>
      <c r="BN101" s="4">
        <v>444.67</v>
      </c>
      <c r="BO101" s="4">
        <v>444.67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114.02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6">
        <v>0</v>
      </c>
      <c r="DY101" s="4">
        <f>SUM(Tabela14[[#This Row],[jan/25]:[mar/25]])</f>
        <v>0</v>
      </c>
      <c r="DZ101" s="4">
        <f>SUM(Tabela14[[#This Row],[abr/25]:[ago/25]])</f>
        <v>469.11</v>
      </c>
      <c r="EA101" s="4">
        <f>SUM(Tabela14[[#This Row],[set/25]:[dez/30]])</f>
        <v>1003.36</v>
      </c>
    </row>
    <row r="102" spans="1:131" x14ac:dyDescent="0.25">
      <c r="A102" s="5" t="s">
        <v>340</v>
      </c>
      <c r="B102" s="2" t="s">
        <v>13</v>
      </c>
      <c r="C102" s="2" t="s">
        <v>14</v>
      </c>
      <c r="D102" s="2" t="s">
        <v>324</v>
      </c>
      <c r="E102" s="1">
        <v>805</v>
      </c>
      <c r="F102" s="2" t="s">
        <v>341</v>
      </c>
      <c r="G102" s="2" t="s">
        <v>19</v>
      </c>
      <c r="H102" s="321">
        <v>45169</v>
      </c>
      <c r="I102" s="2" t="s">
        <v>342</v>
      </c>
      <c r="J102" s="2" t="s">
        <v>343</v>
      </c>
      <c r="K102" s="4">
        <v>206800</v>
      </c>
      <c r="L102" s="4">
        <v>154477.07</v>
      </c>
      <c r="M102" s="4">
        <v>0</v>
      </c>
      <c r="N102" s="4">
        <f>Tabela14[[#This Row],[parcela.cef
(total)]]-Tabela14[[#This Row],[parcela.cef
(realizado)]]</f>
        <v>52322.929999999993</v>
      </c>
      <c r="O102" s="1" t="b">
        <v>0</v>
      </c>
      <c r="P102" s="4">
        <v>182913.49</v>
      </c>
      <c r="Q102" s="4">
        <v>266241.36</v>
      </c>
      <c r="R102" s="4">
        <v>0</v>
      </c>
      <c r="S102" s="4">
        <v>54137.59</v>
      </c>
      <c r="T102" s="4">
        <f>SUM(Tabela14[[#This Row],[set/25]:[dez/30]])</f>
        <v>29270.400000000049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980.68</v>
      </c>
      <c r="AQ102" s="4">
        <v>0</v>
      </c>
      <c r="AR102" s="4">
        <v>0</v>
      </c>
      <c r="AS102" s="4">
        <v>0</v>
      </c>
      <c r="AT102" s="4">
        <v>0</v>
      </c>
      <c r="AU102" s="4">
        <v>7375.67</v>
      </c>
      <c r="AV102" s="4">
        <v>9455.08</v>
      </c>
      <c r="AW102" s="4">
        <v>7055.76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1408.12</v>
      </c>
      <c r="BN102" s="4">
        <v>1408.12</v>
      </c>
      <c r="BO102" s="4">
        <v>1408.12</v>
      </c>
      <c r="BP102" s="4">
        <v>8589.17</v>
      </c>
      <c r="BQ102" s="4">
        <v>0</v>
      </c>
      <c r="BR102" s="4">
        <v>423.83</v>
      </c>
      <c r="BS102" s="4">
        <v>423.83</v>
      </c>
      <c r="BT102" s="4">
        <v>775.15</v>
      </c>
      <c r="BU102" s="4">
        <v>423.83</v>
      </c>
      <c r="BV102" s="4">
        <v>423.83</v>
      </c>
      <c r="BW102" s="4">
        <v>423.83</v>
      </c>
      <c r="BX102" s="4">
        <v>423.83</v>
      </c>
      <c r="BY102" s="4">
        <v>423.83</v>
      </c>
      <c r="BZ102" s="4">
        <v>423.83</v>
      </c>
      <c r="CA102" s="4">
        <v>423.83</v>
      </c>
      <c r="CB102" s="4">
        <v>423.83</v>
      </c>
      <c r="CC102" s="4">
        <v>423.83</v>
      </c>
      <c r="CD102" s="4">
        <v>423.83</v>
      </c>
      <c r="CE102" s="4">
        <v>423.83</v>
      </c>
      <c r="CF102" s="4">
        <v>423.83</v>
      </c>
      <c r="CG102" s="4">
        <v>423.83</v>
      </c>
      <c r="CH102" s="4">
        <v>423.83</v>
      </c>
      <c r="CI102" s="4">
        <v>423.83</v>
      </c>
      <c r="CJ102" s="4">
        <v>423.83</v>
      </c>
      <c r="CK102" s="4">
        <v>423.83</v>
      </c>
      <c r="CL102" s="4">
        <v>423.83</v>
      </c>
      <c r="CM102" s="4">
        <v>423.83</v>
      </c>
      <c r="CN102" s="4">
        <v>423.83</v>
      </c>
      <c r="CO102" s="4">
        <v>423.83</v>
      </c>
      <c r="CP102" s="4">
        <v>423.83</v>
      </c>
      <c r="CQ102" s="4">
        <v>423.83</v>
      </c>
      <c r="CR102" s="4">
        <v>423.83</v>
      </c>
      <c r="CS102" s="4">
        <v>423.83</v>
      </c>
      <c r="CT102" s="4">
        <v>423.83</v>
      </c>
      <c r="CU102" s="4">
        <v>423.83</v>
      </c>
      <c r="CV102" s="4">
        <v>423.83</v>
      </c>
      <c r="CW102" s="4">
        <v>423.83</v>
      </c>
      <c r="CX102" s="4">
        <v>423.83</v>
      </c>
      <c r="CY102" s="4">
        <v>423.83</v>
      </c>
      <c r="CZ102" s="4">
        <v>423.83</v>
      </c>
      <c r="DA102" s="4">
        <v>423.83</v>
      </c>
      <c r="DB102" s="4">
        <v>423.83</v>
      </c>
      <c r="DC102" s="4">
        <v>423.84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6">
        <v>0</v>
      </c>
      <c r="DY102" s="4">
        <f>SUM(Tabela14[[#This Row],[jan/25]:[mar/25]])</f>
        <v>0</v>
      </c>
      <c r="DZ102" s="4">
        <f>SUM(Tabela14[[#This Row],[abr/25]:[ago/25]])</f>
        <v>0</v>
      </c>
      <c r="EA102" s="4">
        <f>SUM(Tabela14[[#This Row],[set/25]:[dez/30]])</f>
        <v>29270.400000000049</v>
      </c>
    </row>
    <row r="103" spans="1:131" x14ac:dyDescent="0.25">
      <c r="A103" s="5" t="s">
        <v>344</v>
      </c>
      <c r="B103" s="2" t="s">
        <v>13</v>
      </c>
      <c r="C103" s="2" t="s">
        <v>14</v>
      </c>
      <c r="D103" s="2" t="s">
        <v>324</v>
      </c>
      <c r="E103" s="1">
        <v>806</v>
      </c>
      <c r="F103" s="2" t="s">
        <v>345</v>
      </c>
      <c r="G103" s="2" t="s">
        <v>19</v>
      </c>
      <c r="H103" s="321">
        <v>45169</v>
      </c>
      <c r="I103" s="2" t="s">
        <v>346</v>
      </c>
      <c r="J103" s="2" t="s">
        <v>347</v>
      </c>
      <c r="K103" s="4">
        <v>208800</v>
      </c>
      <c r="L103" s="4">
        <v>155964.39000000001</v>
      </c>
      <c r="M103" s="4">
        <v>0</v>
      </c>
      <c r="N103" s="4">
        <f>Tabela14[[#This Row],[parcela.cef
(total)]]-Tabela14[[#This Row],[parcela.cef
(realizado)]]</f>
        <v>52835.609999999986</v>
      </c>
      <c r="O103" s="1" t="b">
        <v>0</v>
      </c>
      <c r="P103" s="4">
        <v>184679.44</v>
      </c>
      <c r="Q103" s="4">
        <v>254600</v>
      </c>
      <c r="R103" s="4">
        <v>8236.75</v>
      </c>
      <c r="S103" s="4">
        <v>76008.94</v>
      </c>
      <c r="T103" s="4">
        <f>SUM(Tabela14[[#This Row],[set/25]:[dez/30]])</f>
        <v>19252.25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332.35</v>
      </c>
      <c r="AP103" s="4">
        <v>341.13</v>
      </c>
      <c r="AQ103" s="4">
        <v>0</v>
      </c>
      <c r="AR103" s="4">
        <v>0</v>
      </c>
      <c r="AS103" s="4">
        <v>0</v>
      </c>
      <c r="AT103" s="4">
        <v>0</v>
      </c>
      <c r="AU103" s="4">
        <v>7447.94</v>
      </c>
      <c r="AV103" s="4">
        <v>9547.7199999999993</v>
      </c>
      <c r="AW103" s="4">
        <v>10436.049999999999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28651.5</v>
      </c>
      <c r="BL103" s="4">
        <v>0</v>
      </c>
      <c r="BM103" s="4">
        <v>1037.01</v>
      </c>
      <c r="BN103" s="4">
        <v>1012.2</v>
      </c>
      <c r="BO103" s="4">
        <v>1012.2</v>
      </c>
      <c r="BP103" s="4">
        <v>7069.24</v>
      </c>
      <c r="BQ103" s="4">
        <v>8551.5</v>
      </c>
      <c r="BR103" s="4">
        <v>0</v>
      </c>
      <c r="BS103" s="4">
        <v>0</v>
      </c>
      <c r="BT103" s="4">
        <v>0</v>
      </c>
      <c r="BU103" s="4">
        <v>0</v>
      </c>
      <c r="BV103" s="4">
        <v>570.1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6">
        <v>0</v>
      </c>
      <c r="DY103" s="4">
        <f>SUM(Tabela14[[#This Row],[jan/25]:[mar/25]])</f>
        <v>0</v>
      </c>
      <c r="DZ103" s="4">
        <f>SUM(Tabela14[[#This Row],[abr/25]:[ago/25]])</f>
        <v>28651.5</v>
      </c>
      <c r="EA103" s="4">
        <f>SUM(Tabela14[[#This Row],[set/25]:[dez/30]])</f>
        <v>19252.25</v>
      </c>
    </row>
    <row r="104" spans="1:131" x14ac:dyDescent="0.25">
      <c r="A104" s="5" t="s">
        <v>348</v>
      </c>
      <c r="B104" s="2" t="s">
        <v>13</v>
      </c>
      <c r="C104" s="2" t="s">
        <v>14</v>
      </c>
      <c r="D104" s="2" t="s">
        <v>349</v>
      </c>
      <c r="E104" s="1">
        <v>901</v>
      </c>
      <c r="F104" s="2"/>
      <c r="G104" s="2" t="s">
        <v>46</v>
      </c>
      <c r="H104" s="321"/>
      <c r="I104" s="2"/>
      <c r="J104" s="2"/>
      <c r="K104" s="4"/>
      <c r="L104" s="4"/>
      <c r="M104" s="4">
        <v>0</v>
      </c>
      <c r="N104" s="4">
        <f>Tabela14[[#This Row],[parcela.cef
(total)]]-Tabela14[[#This Row],[parcela.cef
(realizado)]]</f>
        <v>0</v>
      </c>
      <c r="O104" s="1" t="b">
        <v>0</v>
      </c>
      <c r="P104" s="4">
        <v>0</v>
      </c>
      <c r="Q104" s="4">
        <v>0</v>
      </c>
      <c r="R104" s="4">
        <v>0</v>
      </c>
      <c r="S104" s="4">
        <v>0</v>
      </c>
      <c r="T104" s="4">
        <f>SUM(Tabela14[[#This Row],[set/25]:[dez/30]])</f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6">
        <v>0</v>
      </c>
      <c r="DY104" s="4">
        <f>SUM(Tabela14[[#This Row],[jan/25]:[mar/25]])</f>
        <v>0</v>
      </c>
      <c r="DZ104" s="4">
        <f>SUM(Tabela14[[#This Row],[abr/25]:[ago/25]])</f>
        <v>0</v>
      </c>
      <c r="EA104" s="4">
        <f>SUM(Tabela14[[#This Row],[set/25]:[dez/30]])</f>
        <v>0</v>
      </c>
    </row>
    <row r="105" spans="1:131" x14ac:dyDescent="0.25">
      <c r="A105" s="5" t="s">
        <v>350</v>
      </c>
      <c r="B105" s="2" t="s">
        <v>13</v>
      </c>
      <c r="C105" s="2" t="s">
        <v>14</v>
      </c>
      <c r="D105" s="2" t="s">
        <v>349</v>
      </c>
      <c r="E105" s="1">
        <v>902</v>
      </c>
      <c r="F105" s="2" t="s">
        <v>134</v>
      </c>
      <c r="G105" s="2" t="s">
        <v>19</v>
      </c>
      <c r="H105" s="321">
        <v>45568</v>
      </c>
      <c r="I105" s="2" t="s">
        <v>351</v>
      </c>
      <c r="J105" s="2"/>
      <c r="K105" s="4"/>
      <c r="L105" s="4"/>
      <c r="M105" s="4">
        <v>0</v>
      </c>
      <c r="N105" s="4">
        <f>Tabela14[[#This Row],[parcela.cef
(total)]]-Tabela14[[#This Row],[parcela.cef
(realizado)]]</f>
        <v>0</v>
      </c>
      <c r="O105" s="1" t="b">
        <v>0</v>
      </c>
      <c r="P105" s="4">
        <v>0</v>
      </c>
      <c r="Q105" s="4">
        <v>263294</v>
      </c>
      <c r="R105" s="4">
        <v>0</v>
      </c>
      <c r="S105" s="4">
        <v>271583.58</v>
      </c>
      <c r="T105" s="4">
        <f>SUM(Tabela14[[#This Row],[set/25]:[dez/30]])</f>
        <v>83311.37000000001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83194</v>
      </c>
      <c r="BC105" s="4">
        <v>7040.6</v>
      </c>
      <c r="BD105" s="4">
        <v>23290.71</v>
      </c>
      <c r="BE105" s="4">
        <v>7116.83</v>
      </c>
      <c r="BF105" s="4">
        <v>7152.41</v>
      </c>
      <c r="BG105" s="4">
        <v>7211.78</v>
      </c>
      <c r="BH105" s="4">
        <v>7240.63</v>
      </c>
      <c r="BI105" s="4">
        <v>7268.86</v>
      </c>
      <c r="BJ105" s="4">
        <v>24007.599999999999</v>
      </c>
      <c r="BK105" s="4">
        <v>7349.04</v>
      </c>
      <c r="BL105" s="4">
        <v>7399.75</v>
      </c>
      <c r="BM105" s="4">
        <v>7467.09</v>
      </c>
      <c r="BN105" s="4">
        <v>7467.09</v>
      </c>
      <c r="BO105" s="4">
        <v>7467.09</v>
      </c>
      <c r="BP105" s="4">
        <v>17067.63</v>
      </c>
      <c r="BQ105" s="4">
        <v>43735.8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106.67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6">
        <v>0</v>
      </c>
      <c r="DY105" s="4">
        <f>SUM(Tabela14[[#This Row],[jan/25]:[mar/25]])</f>
        <v>21481.02</v>
      </c>
      <c r="DZ105" s="4">
        <f>SUM(Tabela14[[#This Row],[abr/25]:[ago/25]])</f>
        <v>53265.88</v>
      </c>
      <c r="EA105" s="4">
        <f>SUM(Tabela14[[#This Row],[set/25]:[dez/30]])</f>
        <v>83311.37000000001</v>
      </c>
    </row>
    <row r="106" spans="1:131" x14ac:dyDescent="0.25">
      <c r="A106" s="5" t="s">
        <v>352</v>
      </c>
      <c r="B106" s="2" t="s">
        <v>13</v>
      </c>
      <c r="C106" s="2" t="s">
        <v>14</v>
      </c>
      <c r="D106" s="2" t="s">
        <v>349</v>
      </c>
      <c r="E106" s="1">
        <v>903</v>
      </c>
      <c r="F106" s="2" t="s">
        <v>353</v>
      </c>
      <c r="G106" s="2" t="s">
        <v>19</v>
      </c>
      <c r="H106" s="321">
        <v>45150</v>
      </c>
      <c r="I106" s="2" t="s">
        <v>354</v>
      </c>
      <c r="J106" s="2" t="s">
        <v>355</v>
      </c>
      <c r="K106" s="4">
        <v>172597.07</v>
      </c>
      <c r="L106" s="4">
        <v>130368.56</v>
      </c>
      <c r="M106" s="4">
        <v>0</v>
      </c>
      <c r="N106" s="4">
        <f>Tabela14[[#This Row],[parcela.cef
(total)]]-Tabela14[[#This Row],[parcela.cef
(realizado)]]</f>
        <v>42228.510000000009</v>
      </c>
      <c r="O106" s="1" t="b">
        <v>0</v>
      </c>
      <c r="P106" s="4">
        <v>191022.69</v>
      </c>
      <c r="Q106" s="4">
        <v>262295</v>
      </c>
      <c r="R106" s="4">
        <v>0</v>
      </c>
      <c r="S106" s="4">
        <v>98727.17</v>
      </c>
      <c r="T106" s="4">
        <f>SUM(Tabela14[[#This Row],[set/25]:[dez/30]])</f>
        <v>40912.68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3000</v>
      </c>
      <c r="AP106" s="4">
        <v>406.09</v>
      </c>
      <c r="AQ106" s="4">
        <v>407.47</v>
      </c>
      <c r="AR106" s="4">
        <v>10897.81</v>
      </c>
      <c r="AS106" s="4">
        <v>417.56</v>
      </c>
      <c r="AT106" s="4">
        <v>0</v>
      </c>
      <c r="AU106" s="4">
        <v>843.3</v>
      </c>
      <c r="AV106" s="4">
        <v>1178.57</v>
      </c>
      <c r="AW106" s="4">
        <v>3687.79</v>
      </c>
      <c r="AX106" s="4">
        <v>2089.9499999999998</v>
      </c>
      <c r="AY106" s="4">
        <v>2816.24</v>
      </c>
      <c r="AZ106" s="4">
        <v>1404.39</v>
      </c>
      <c r="BA106" s="4">
        <v>1444.21</v>
      </c>
      <c r="BB106" s="4">
        <v>1424.41</v>
      </c>
      <c r="BC106" s="4">
        <v>1464.2</v>
      </c>
      <c r="BD106" s="4">
        <v>12126.94</v>
      </c>
      <c r="BE106" s="4">
        <v>1477.62</v>
      </c>
      <c r="BF106" s="4">
        <v>1485.02</v>
      </c>
      <c r="BG106" s="4">
        <v>1497.34</v>
      </c>
      <c r="BH106" s="4">
        <v>1473.37</v>
      </c>
      <c r="BI106" s="4">
        <v>1509.68</v>
      </c>
      <c r="BJ106" s="4">
        <v>2202.6799999999998</v>
      </c>
      <c r="BK106" s="4">
        <v>3020.98</v>
      </c>
      <c r="BL106" s="4">
        <v>1538.87</v>
      </c>
      <c r="BM106" s="4">
        <v>0</v>
      </c>
      <c r="BN106" s="4">
        <v>1519.45</v>
      </c>
      <c r="BO106" s="4">
        <v>1519.45</v>
      </c>
      <c r="BP106" s="4">
        <v>12774.66</v>
      </c>
      <c r="BQ106" s="4">
        <v>24986.57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112.55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6">
        <v>0</v>
      </c>
      <c r="DY106" s="4">
        <f>SUM(Tabela14[[#This Row],[jan/25]:[mar/25]])</f>
        <v>4459.9799999999996</v>
      </c>
      <c r="DZ106" s="4">
        <f>SUM(Tabela14[[#This Row],[abr/25]:[ago/25]])</f>
        <v>9745.5799999999981</v>
      </c>
      <c r="EA106" s="4">
        <f>SUM(Tabela14[[#This Row],[set/25]:[dez/30]])</f>
        <v>40912.68</v>
      </c>
    </row>
    <row r="107" spans="1:131" x14ac:dyDescent="0.25">
      <c r="A107" s="5" t="s">
        <v>356</v>
      </c>
      <c r="B107" s="2" t="s">
        <v>13</v>
      </c>
      <c r="C107" s="2" t="s">
        <v>14</v>
      </c>
      <c r="D107" s="2" t="s">
        <v>349</v>
      </c>
      <c r="E107" s="1">
        <v>904</v>
      </c>
      <c r="F107" s="2" t="s">
        <v>357</v>
      </c>
      <c r="G107" s="2" t="s">
        <v>19</v>
      </c>
      <c r="H107" s="321">
        <v>45169</v>
      </c>
      <c r="I107" s="2" t="s">
        <v>358</v>
      </c>
      <c r="J107" s="2" t="s">
        <v>359</v>
      </c>
      <c r="K107" s="4">
        <v>216981.2</v>
      </c>
      <c r="L107" s="4">
        <v>161660.96</v>
      </c>
      <c r="M107" s="4">
        <v>0</v>
      </c>
      <c r="N107" s="4">
        <f>Tabela14[[#This Row],[parcela.cef
(total)]]-Tabela14[[#This Row],[parcela.cef
(realizado)]]</f>
        <v>55320.24000000002</v>
      </c>
      <c r="O107" s="1" t="b">
        <v>0</v>
      </c>
      <c r="P107" s="4">
        <v>191726.32</v>
      </c>
      <c r="Q107" s="4">
        <v>271667.57</v>
      </c>
      <c r="R107" s="4">
        <v>8256.84</v>
      </c>
      <c r="S107" s="4">
        <v>68392.320000000007</v>
      </c>
      <c r="T107" s="4">
        <f>SUM(Tabela14[[#This Row],[set/25]:[dez/30]])</f>
        <v>8434.9699999999993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1164.98</v>
      </c>
      <c r="AP107" s="4">
        <v>1166.96</v>
      </c>
      <c r="AQ107" s="4">
        <v>1170.93</v>
      </c>
      <c r="AR107" s="4">
        <v>1173.27</v>
      </c>
      <c r="AS107" s="4">
        <v>1174.0999999999999</v>
      </c>
      <c r="AT107" s="4">
        <v>1177.73</v>
      </c>
      <c r="AU107" s="4">
        <v>8979.1</v>
      </c>
      <c r="AV107" s="4">
        <v>11179.17</v>
      </c>
      <c r="AW107" s="4">
        <v>8645.73</v>
      </c>
      <c r="AX107" s="4">
        <v>1191.93</v>
      </c>
      <c r="AY107" s="4">
        <v>1202.18</v>
      </c>
      <c r="AZ107" s="4">
        <v>1210.71</v>
      </c>
      <c r="BA107" s="4">
        <v>1219.43</v>
      </c>
      <c r="BB107" s="4">
        <v>1227.97</v>
      </c>
      <c r="BC107" s="4">
        <v>1235.0899999999999</v>
      </c>
      <c r="BD107" s="4">
        <v>6655.43</v>
      </c>
      <c r="BE107" s="4">
        <v>1248.46</v>
      </c>
      <c r="BF107" s="4">
        <v>1254.7</v>
      </c>
      <c r="BG107" s="4">
        <v>1265.1199999999999</v>
      </c>
      <c r="BH107" s="4">
        <v>1270.18</v>
      </c>
      <c r="BI107" s="4">
        <v>1275.1300000000001</v>
      </c>
      <c r="BJ107" s="4">
        <v>1281.76</v>
      </c>
      <c r="BK107" s="4">
        <v>1289.2</v>
      </c>
      <c r="BL107" s="4">
        <v>1298.0899999999999</v>
      </c>
      <c r="BM107" s="4">
        <v>0</v>
      </c>
      <c r="BN107" s="4">
        <v>1309.9000000000001</v>
      </c>
      <c r="BO107" s="4">
        <v>1309.77</v>
      </c>
      <c r="BP107" s="4">
        <v>0</v>
      </c>
      <c r="BQ107" s="4">
        <v>5701</v>
      </c>
      <c r="BR107" s="4">
        <v>0</v>
      </c>
      <c r="BS107" s="4">
        <v>0</v>
      </c>
      <c r="BT107" s="4">
        <v>0</v>
      </c>
      <c r="BU107" s="4">
        <v>0</v>
      </c>
      <c r="BV107" s="4">
        <v>114.3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6">
        <v>0</v>
      </c>
      <c r="DY107" s="4">
        <f>SUM(Tabela14[[#This Row],[jan/25]:[mar/25]])</f>
        <v>3768.2799999999997</v>
      </c>
      <c r="DZ107" s="4">
        <f>SUM(Tabela14[[#This Row],[abr/25]:[ago/25]])</f>
        <v>6414.3600000000006</v>
      </c>
      <c r="EA107" s="4">
        <f>SUM(Tabela14[[#This Row],[set/25]:[dez/30]])</f>
        <v>8434.9699999999993</v>
      </c>
    </row>
    <row r="108" spans="1:131" x14ac:dyDescent="0.25">
      <c r="A108" s="5" t="s">
        <v>360</v>
      </c>
      <c r="B108" s="2" t="s">
        <v>13</v>
      </c>
      <c r="C108" s="2" t="s">
        <v>14</v>
      </c>
      <c r="D108" s="2" t="s">
        <v>349</v>
      </c>
      <c r="E108" s="1">
        <v>905</v>
      </c>
      <c r="F108" s="2" t="s">
        <v>361</v>
      </c>
      <c r="G108" s="2" t="s">
        <v>19</v>
      </c>
      <c r="H108" s="321">
        <v>45169</v>
      </c>
      <c r="I108" s="2" t="s">
        <v>362</v>
      </c>
      <c r="J108" s="2" t="s">
        <v>363</v>
      </c>
      <c r="K108" s="4">
        <v>143787.04</v>
      </c>
      <c r="L108" s="4">
        <v>110015.18</v>
      </c>
      <c r="M108" s="4">
        <v>0</v>
      </c>
      <c r="N108" s="4">
        <f>Tabela14[[#This Row],[parcela.cef
(total)]]-Tabela14[[#This Row],[parcela.cef
(realizado)]]</f>
        <v>33771.860000000015</v>
      </c>
      <c r="O108" s="1" t="b">
        <v>0</v>
      </c>
      <c r="P108" s="4">
        <v>127648.15</v>
      </c>
      <c r="Q108" s="4">
        <v>265241.36</v>
      </c>
      <c r="R108" s="4">
        <v>7316.64</v>
      </c>
      <c r="S108" s="4">
        <v>114161.82</v>
      </c>
      <c r="T108" s="4">
        <f>SUM(Tabela14[[#This Row],[set/25]:[dez/30]])</f>
        <v>9132.77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31390.28</v>
      </c>
      <c r="AP108" s="4">
        <v>15327.68</v>
      </c>
      <c r="AQ108" s="4">
        <v>1397.38</v>
      </c>
      <c r="AR108" s="4">
        <v>1400.17</v>
      </c>
      <c r="AS108" s="4">
        <v>1401.15</v>
      </c>
      <c r="AT108" s="4">
        <v>1405.5</v>
      </c>
      <c r="AU108" s="4">
        <v>6169.93</v>
      </c>
      <c r="AV108" s="4">
        <v>12682.88</v>
      </c>
      <c r="AW108" s="4">
        <v>5969.23</v>
      </c>
      <c r="AX108" s="4">
        <v>1422.43</v>
      </c>
      <c r="AY108" s="4">
        <v>1434.67</v>
      </c>
      <c r="AZ108" s="4">
        <v>1444.85</v>
      </c>
      <c r="BA108" s="4">
        <v>1455.25</v>
      </c>
      <c r="BB108" s="4">
        <v>1465.44</v>
      </c>
      <c r="BC108" s="4">
        <v>1473.94</v>
      </c>
      <c r="BD108" s="4">
        <v>1483.96</v>
      </c>
      <c r="BE108" s="4">
        <v>1489.9</v>
      </c>
      <c r="BF108" s="4">
        <v>1497.35</v>
      </c>
      <c r="BG108" s="4">
        <v>1509.78</v>
      </c>
      <c r="BH108" s="4">
        <v>7068.27</v>
      </c>
      <c r="BI108" s="4">
        <v>1521.73</v>
      </c>
      <c r="BJ108" s="4">
        <v>1529.64</v>
      </c>
      <c r="BK108" s="4">
        <v>1538.51</v>
      </c>
      <c r="BL108" s="4">
        <v>1549.13</v>
      </c>
      <c r="BM108" s="4">
        <v>0</v>
      </c>
      <c r="BN108" s="4">
        <v>1563.23</v>
      </c>
      <c r="BO108" s="4">
        <v>1563.23</v>
      </c>
      <c r="BP108" s="4">
        <v>5726.11</v>
      </c>
      <c r="BQ108" s="4">
        <v>0</v>
      </c>
      <c r="BR108" s="4">
        <v>0</v>
      </c>
      <c r="BS108" s="4">
        <v>0</v>
      </c>
      <c r="BT108" s="4">
        <v>280.2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6">
        <v>0</v>
      </c>
      <c r="DY108" s="4">
        <f>SUM(Tabela14[[#This Row],[jan/25]:[mar/25]])</f>
        <v>4497.03</v>
      </c>
      <c r="DZ108" s="4">
        <f>SUM(Tabela14[[#This Row],[abr/25]:[ago/25]])</f>
        <v>13207.279999999999</v>
      </c>
      <c r="EA108" s="4">
        <f>SUM(Tabela14[[#This Row],[set/25]:[dez/30]])</f>
        <v>9132.77</v>
      </c>
    </row>
    <row r="109" spans="1:131" x14ac:dyDescent="0.25">
      <c r="A109" s="5" t="s">
        <v>364</v>
      </c>
      <c r="B109" s="2" t="s">
        <v>13</v>
      </c>
      <c r="C109" s="2" t="s">
        <v>14</v>
      </c>
      <c r="D109" s="2" t="s">
        <v>349</v>
      </c>
      <c r="E109" s="1">
        <v>906</v>
      </c>
      <c r="F109" s="2" t="s">
        <v>365</v>
      </c>
      <c r="G109" s="2" t="s">
        <v>19</v>
      </c>
      <c r="H109" s="321">
        <v>45169</v>
      </c>
      <c r="I109" s="2" t="s">
        <v>366</v>
      </c>
      <c r="J109" s="2" t="s">
        <v>367</v>
      </c>
      <c r="K109" s="4">
        <v>188126.37</v>
      </c>
      <c r="L109" s="4">
        <v>141377.12</v>
      </c>
      <c r="M109" s="4">
        <v>0</v>
      </c>
      <c r="N109" s="4">
        <f>Tabela14[[#This Row],[parcela.cef
(total)]]-Tabela14[[#This Row],[parcela.cef
(realizado)]]</f>
        <v>46749.25</v>
      </c>
      <c r="O109" s="1" t="b">
        <v>0</v>
      </c>
      <c r="P109" s="4">
        <v>166753.64000000001</v>
      </c>
      <c r="Q109" s="4">
        <v>253650</v>
      </c>
      <c r="R109" s="4">
        <v>0</v>
      </c>
      <c r="S109" s="4">
        <v>91978.86</v>
      </c>
      <c r="T109" s="4">
        <f>SUM(Tabela14[[#This Row],[set/25]:[dez/30]])</f>
        <v>23648.390000000003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1227.68</v>
      </c>
      <c r="AQ109" s="4">
        <v>609.95000000000005</v>
      </c>
      <c r="AR109" s="4">
        <v>5113.5</v>
      </c>
      <c r="AS109" s="4">
        <v>1223.25</v>
      </c>
      <c r="AT109" s="4">
        <v>629.24</v>
      </c>
      <c r="AU109" s="4">
        <v>7205.14</v>
      </c>
      <c r="AV109" s="4">
        <v>8977.07</v>
      </c>
      <c r="AW109" s="4">
        <v>7935.17</v>
      </c>
      <c r="AX109" s="4">
        <v>1639.49</v>
      </c>
      <c r="AY109" s="4">
        <v>1653.59</v>
      </c>
      <c r="AZ109" s="4">
        <v>1665.33</v>
      </c>
      <c r="BA109" s="4">
        <v>1677.32</v>
      </c>
      <c r="BB109" s="4">
        <v>1689.06</v>
      </c>
      <c r="BC109" s="4">
        <v>1698.86</v>
      </c>
      <c r="BD109" s="4">
        <v>2686.17</v>
      </c>
      <c r="BE109" s="4">
        <v>7254.2</v>
      </c>
      <c r="BF109" s="4">
        <v>1725.84</v>
      </c>
      <c r="BG109" s="4">
        <v>1740.16</v>
      </c>
      <c r="BH109" s="4">
        <v>2802.13</v>
      </c>
      <c r="BI109" s="4">
        <v>1753.94</v>
      </c>
      <c r="BJ109" s="4">
        <v>1763.06</v>
      </c>
      <c r="BK109" s="4">
        <v>2814.83</v>
      </c>
      <c r="BL109" s="4">
        <v>2845.49</v>
      </c>
      <c r="BM109" s="4">
        <v>0</v>
      </c>
      <c r="BN109" s="4">
        <v>1801.77</v>
      </c>
      <c r="BO109" s="4">
        <v>1801.77</v>
      </c>
      <c r="BP109" s="4">
        <v>7510.75</v>
      </c>
      <c r="BQ109" s="4">
        <v>4206.1099999999997</v>
      </c>
      <c r="BR109" s="4">
        <v>202.59</v>
      </c>
      <c r="BS109" s="4">
        <v>202.59</v>
      </c>
      <c r="BT109" s="4">
        <v>202.59</v>
      </c>
      <c r="BU109" s="4">
        <v>316.77</v>
      </c>
      <c r="BV109" s="4">
        <v>202.59</v>
      </c>
      <c r="BW109" s="4">
        <v>4769.78</v>
      </c>
      <c r="BX109" s="4">
        <v>202.59</v>
      </c>
      <c r="BY109" s="4">
        <v>202.59</v>
      </c>
      <c r="BZ109" s="4">
        <v>202.59</v>
      </c>
      <c r="CA109" s="4">
        <v>202.59</v>
      </c>
      <c r="CB109" s="4">
        <v>202.59</v>
      </c>
      <c r="CC109" s="4">
        <v>202.59</v>
      </c>
      <c r="CD109" s="4">
        <v>202.59</v>
      </c>
      <c r="CE109" s="4">
        <v>202.59</v>
      </c>
      <c r="CF109" s="4">
        <v>202.59</v>
      </c>
      <c r="CG109" s="4">
        <v>202.59</v>
      </c>
      <c r="CH109" s="4">
        <v>202.59</v>
      </c>
      <c r="CI109" s="4">
        <v>202.59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6">
        <v>0</v>
      </c>
      <c r="DY109" s="4">
        <f>SUM(Tabela14[[#This Row],[jan/25]:[mar/25]])</f>
        <v>10720.199999999999</v>
      </c>
      <c r="DZ109" s="4">
        <f>SUM(Tabela14[[#This Row],[abr/25]:[ago/25]])</f>
        <v>11979.449999999999</v>
      </c>
      <c r="EA109" s="4">
        <f>SUM(Tabela14[[#This Row],[set/25]:[dez/30]])</f>
        <v>23648.390000000003</v>
      </c>
    </row>
    <row r="110" spans="1:131" x14ac:dyDescent="0.25">
      <c r="A110" s="5" t="s">
        <v>368</v>
      </c>
      <c r="B110" s="2" t="s">
        <v>13</v>
      </c>
      <c r="C110" s="2" t="s">
        <v>369</v>
      </c>
      <c r="D110" s="2" t="s">
        <v>370</v>
      </c>
      <c r="E110" s="1">
        <v>1</v>
      </c>
      <c r="F110" s="2"/>
      <c r="G110" s="2" t="s">
        <v>16</v>
      </c>
      <c r="H110" s="321"/>
      <c r="I110" s="2"/>
      <c r="J110" s="2"/>
      <c r="K110" s="4"/>
      <c r="L110" s="4"/>
      <c r="M110" s="4">
        <v>0</v>
      </c>
      <c r="N110" s="4">
        <f>Tabela14[[#This Row],[parcela.cef
(total)]]-Tabela14[[#This Row],[parcela.cef
(realizado)]]</f>
        <v>0</v>
      </c>
      <c r="O110" s="1" t="b">
        <v>0</v>
      </c>
      <c r="P110" s="4">
        <v>0</v>
      </c>
      <c r="Q110" s="4">
        <v>0</v>
      </c>
      <c r="R110" s="4">
        <v>0</v>
      </c>
      <c r="S110" s="4">
        <v>0</v>
      </c>
      <c r="T110" s="4">
        <f>SUM(Tabela14[[#This Row],[set/25]:[dez/30]])</f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6">
        <v>0</v>
      </c>
      <c r="DY110" s="4">
        <f>SUM(Tabela14[[#This Row],[jan/25]:[mar/25]])</f>
        <v>0</v>
      </c>
      <c r="DZ110" s="4">
        <f>SUM(Tabela14[[#This Row],[abr/25]:[ago/25]])</f>
        <v>0</v>
      </c>
      <c r="EA110" s="4">
        <f>SUM(Tabela14[[#This Row],[set/25]:[dez/30]])</f>
        <v>0</v>
      </c>
    </row>
    <row r="111" spans="1:131" x14ac:dyDescent="0.25">
      <c r="A111" s="5" t="s">
        <v>908</v>
      </c>
      <c r="B111" s="2" t="s">
        <v>372</v>
      </c>
      <c r="C111" s="2" t="s">
        <v>14</v>
      </c>
      <c r="D111" s="2" t="s">
        <v>349</v>
      </c>
      <c r="E111" s="1">
        <v>905</v>
      </c>
      <c r="F111" s="2" t="s">
        <v>909</v>
      </c>
      <c r="G111" s="2" t="s">
        <v>19</v>
      </c>
      <c r="H111" s="321">
        <v>45818</v>
      </c>
      <c r="I111" s="2" t="s">
        <v>910</v>
      </c>
      <c r="J111" s="2"/>
      <c r="K111" s="4"/>
      <c r="L111" s="4"/>
      <c r="M111" s="4">
        <v>0</v>
      </c>
      <c r="N111" s="4">
        <f>Tabela14[[#This Row],[parcela.cef
(total)]]-Tabela14[[#This Row],[parcela.cef
(realizado)]]</f>
        <v>0</v>
      </c>
      <c r="O111" s="1" t="b">
        <v>0</v>
      </c>
      <c r="P111" s="4">
        <v>257166.44</v>
      </c>
      <c r="Q111" s="4">
        <v>246132</v>
      </c>
      <c r="R111" s="4">
        <v>1031.51</v>
      </c>
      <c r="S111" s="4">
        <v>44974.74</v>
      </c>
      <c r="T111" s="4">
        <f>SUM(Tabela14[[#This Row],[set/25]:[dez/30]])</f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7808.22</v>
      </c>
      <c r="AT111" s="4">
        <v>3519.32</v>
      </c>
      <c r="AU111" s="4">
        <v>1749.29</v>
      </c>
      <c r="AV111" s="4">
        <v>1751.56</v>
      </c>
      <c r="AW111" s="4">
        <v>1756.47</v>
      </c>
      <c r="AX111" s="4">
        <v>0</v>
      </c>
      <c r="AY111" s="4">
        <v>1765.6</v>
      </c>
      <c r="AZ111" s="4">
        <v>3619.27</v>
      </c>
      <c r="BA111" s="4">
        <v>1806.34</v>
      </c>
      <c r="BB111" s="4">
        <v>1855.97</v>
      </c>
      <c r="BC111" s="4">
        <v>0</v>
      </c>
      <c r="BD111" s="4">
        <v>1829.53</v>
      </c>
      <c r="BE111" s="4">
        <v>3691.32</v>
      </c>
      <c r="BF111" s="4">
        <v>0</v>
      </c>
      <c r="BG111" s="4">
        <v>13674.5</v>
      </c>
      <c r="BH111" s="4">
        <v>0</v>
      </c>
      <c r="BI111" s="4">
        <v>0</v>
      </c>
      <c r="BJ111" s="4">
        <v>147.35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6">
        <v>0</v>
      </c>
      <c r="DY111" s="4">
        <f>SUM(Tabela14[[#This Row],[jan/25]:[mar/25]])</f>
        <v>17365.82</v>
      </c>
      <c r="DZ111" s="4">
        <f>SUM(Tabela14[[#This Row],[abr/25]:[ago/25]])</f>
        <v>147.35</v>
      </c>
      <c r="EA111" s="4">
        <f>SUM(Tabela14[[#This Row],[set/25]:[dez/30]])</f>
        <v>0</v>
      </c>
    </row>
    <row r="112" spans="1:131" x14ac:dyDescent="0.25">
      <c r="A112" s="5" t="s">
        <v>535</v>
      </c>
      <c r="B112" s="2" t="s">
        <v>372</v>
      </c>
      <c r="C112" s="2" t="s">
        <v>14</v>
      </c>
      <c r="D112" s="2" t="s">
        <v>170</v>
      </c>
      <c r="E112" s="1">
        <v>1605</v>
      </c>
      <c r="F112" s="2" t="s">
        <v>536</v>
      </c>
      <c r="G112" s="2" t="s">
        <v>19</v>
      </c>
      <c r="H112" s="321">
        <v>44894</v>
      </c>
      <c r="I112" s="2" t="s">
        <v>537</v>
      </c>
      <c r="J112" s="2" t="s">
        <v>538</v>
      </c>
      <c r="K112" s="4">
        <v>225353.54</v>
      </c>
      <c r="L112" s="4">
        <v>215875.62</v>
      </c>
      <c r="M112" s="4">
        <v>0</v>
      </c>
      <c r="N112" s="4">
        <f>Tabela14[[#This Row],[parcela.cef
(total)]]-Tabela14[[#This Row],[parcela.cef
(realizado)]]</f>
        <v>9477.9200000000128</v>
      </c>
      <c r="O112" s="1" t="b">
        <v>0</v>
      </c>
      <c r="P112" s="4">
        <v>0</v>
      </c>
      <c r="Q112" s="4">
        <v>272417.56</v>
      </c>
      <c r="R112" s="4">
        <v>0</v>
      </c>
      <c r="S112" s="4">
        <v>112060.53</v>
      </c>
      <c r="T112" s="4">
        <f>SUM(Tabela14[[#This Row],[set/25]:[dez/30]])</f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5240.6899999999996</v>
      </c>
      <c r="AG112" s="4">
        <v>226.49</v>
      </c>
      <c r="AH112" s="4">
        <v>226.7</v>
      </c>
      <c r="AI112" s="4">
        <v>227.74</v>
      </c>
      <c r="AJ112" s="4">
        <v>227.74</v>
      </c>
      <c r="AK112" s="4">
        <v>228.54</v>
      </c>
      <c r="AL112" s="4">
        <v>228.86</v>
      </c>
      <c r="AM112" s="4">
        <v>752.22</v>
      </c>
      <c r="AN112" s="4">
        <v>772.79</v>
      </c>
      <c r="AO112" s="4">
        <v>773.56</v>
      </c>
      <c r="AP112" s="4">
        <v>774.88</v>
      </c>
      <c r="AQ112" s="4">
        <v>777.51</v>
      </c>
      <c r="AR112" s="4">
        <v>779.07</v>
      </c>
      <c r="AS112" s="4">
        <v>27886.34</v>
      </c>
      <c r="AT112" s="4">
        <v>11662.68</v>
      </c>
      <c r="AU112" s="4">
        <v>7778.85</v>
      </c>
      <c r="AV112" s="4">
        <v>10225.18</v>
      </c>
      <c r="AW112" s="4">
        <v>8691.9500000000007</v>
      </c>
      <c r="AX112" s="4">
        <v>10041.9</v>
      </c>
      <c r="AY112" s="4">
        <v>798.26</v>
      </c>
      <c r="AZ112" s="4">
        <v>803.93</v>
      </c>
      <c r="BA112" s="4">
        <v>809.71</v>
      </c>
      <c r="BB112" s="4">
        <v>815.38</v>
      </c>
      <c r="BC112" s="4">
        <v>820.11</v>
      </c>
      <c r="BD112" s="4">
        <v>6330.28</v>
      </c>
      <c r="BE112" s="4">
        <v>828.99</v>
      </c>
      <c r="BF112" s="4">
        <v>0</v>
      </c>
      <c r="BG112" s="4">
        <v>13330.18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6">
        <v>0</v>
      </c>
      <c r="DY112" s="4">
        <f>SUM(Tabela14[[#This Row],[jan/25]:[mar/25]])</f>
        <v>14159.17</v>
      </c>
      <c r="DZ112" s="4">
        <f>SUM(Tabela14[[#This Row],[abr/25]:[ago/25]])</f>
        <v>0</v>
      </c>
      <c r="EA112" s="4">
        <f>SUM(Tabela14[[#This Row],[set/25]:[dez/30]])</f>
        <v>0</v>
      </c>
    </row>
    <row r="113" spans="1:131" x14ac:dyDescent="0.25">
      <c r="A113" s="5" t="s">
        <v>875</v>
      </c>
      <c r="B113" s="2" t="s">
        <v>372</v>
      </c>
      <c r="C113" s="2" t="s">
        <v>14</v>
      </c>
      <c r="D113" s="2" t="s">
        <v>324</v>
      </c>
      <c r="E113" s="1">
        <v>802</v>
      </c>
      <c r="F113" s="2" t="s">
        <v>876</v>
      </c>
      <c r="G113" s="2" t="s">
        <v>19</v>
      </c>
      <c r="H113" s="321">
        <v>44894</v>
      </c>
      <c r="I113" s="2" t="s">
        <v>877</v>
      </c>
      <c r="J113" s="2" t="s">
        <v>878</v>
      </c>
      <c r="K113" s="4">
        <v>202435.21</v>
      </c>
      <c r="L113" s="4">
        <v>194103.21</v>
      </c>
      <c r="M113" s="4">
        <v>0</v>
      </c>
      <c r="N113" s="4">
        <f>Tabela14[[#This Row],[parcela.cef
(total)]]-Tabela14[[#This Row],[parcela.cef
(realizado)]]</f>
        <v>8332</v>
      </c>
      <c r="O113" s="1" t="b">
        <v>0</v>
      </c>
      <c r="P113" s="4">
        <v>0</v>
      </c>
      <c r="Q113" s="4">
        <v>247086</v>
      </c>
      <c r="R113" s="4">
        <v>5913.84</v>
      </c>
      <c r="S113" s="4">
        <v>103108.88</v>
      </c>
      <c r="T113" s="4">
        <f>SUM(Tabela14[[#This Row],[set/25]:[dez/30]])</f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980.78</v>
      </c>
      <c r="AH113" s="4">
        <v>1071.68</v>
      </c>
      <c r="AI113" s="4">
        <v>1076.6099999999999</v>
      </c>
      <c r="AJ113" s="4">
        <v>1077.1500000000001</v>
      </c>
      <c r="AK113" s="4">
        <v>1080.3800000000001</v>
      </c>
      <c r="AL113" s="4">
        <v>1103.8900000000001</v>
      </c>
      <c r="AM113" s="4">
        <v>1088.28</v>
      </c>
      <c r="AN113" s="4">
        <v>1096.01</v>
      </c>
      <c r="AO113" s="4">
        <v>1097.0999999999999</v>
      </c>
      <c r="AP113" s="4">
        <v>1122.24</v>
      </c>
      <c r="AQ113" s="4">
        <v>1102.7</v>
      </c>
      <c r="AR113" s="4">
        <v>1104.9100000000001</v>
      </c>
      <c r="AS113" s="4">
        <v>19263.599999999999</v>
      </c>
      <c r="AT113" s="4">
        <v>10674.25</v>
      </c>
      <c r="AU113" s="4">
        <v>8366.7999999999993</v>
      </c>
      <c r="AV113" s="4">
        <v>9412.23</v>
      </c>
      <c r="AW113" s="4">
        <v>8065.57</v>
      </c>
      <c r="AX113" s="4">
        <v>9254.51</v>
      </c>
      <c r="AY113" s="4">
        <v>1132.1300000000001</v>
      </c>
      <c r="AZ113" s="4">
        <v>1140.17</v>
      </c>
      <c r="BA113" s="4">
        <v>0</v>
      </c>
      <c r="BB113" s="4">
        <v>2304.7800000000002</v>
      </c>
      <c r="BC113" s="4">
        <v>1163.1199999999999</v>
      </c>
      <c r="BD113" s="4">
        <v>0</v>
      </c>
      <c r="BE113" s="4">
        <v>2346.7399999999998</v>
      </c>
      <c r="BF113" s="4">
        <v>5000</v>
      </c>
      <c r="BG113" s="4">
        <v>10000</v>
      </c>
      <c r="BH113" s="4">
        <v>0</v>
      </c>
      <c r="BI113" s="4">
        <v>1858</v>
      </c>
      <c r="BJ113" s="4">
        <v>125.25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6">
        <v>0</v>
      </c>
      <c r="DY113" s="4">
        <f>SUM(Tabela14[[#This Row],[jan/25]:[mar/25]])</f>
        <v>17346.739999999998</v>
      </c>
      <c r="DZ113" s="4">
        <f>SUM(Tabela14[[#This Row],[abr/25]:[ago/25]])</f>
        <v>1983.25</v>
      </c>
      <c r="EA113" s="4">
        <f>SUM(Tabela14[[#This Row],[set/25]:[dez/30]])</f>
        <v>0</v>
      </c>
    </row>
    <row r="114" spans="1:131" x14ac:dyDescent="0.25">
      <c r="A114" s="5" t="s">
        <v>647</v>
      </c>
      <c r="B114" s="2" t="s">
        <v>372</v>
      </c>
      <c r="C114" s="2" t="s">
        <v>14</v>
      </c>
      <c r="D114" s="2" t="s">
        <v>633</v>
      </c>
      <c r="E114" s="1">
        <v>2005</v>
      </c>
      <c r="F114" s="2" t="s">
        <v>648</v>
      </c>
      <c r="G114" s="2" t="s">
        <v>19</v>
      </c>
      <c r="H114" s="321">
        <v>45187</v>
      </c>
      <c r="I114" s="2" t="s">
        <v>649</v>
      </c>
      <c r="J114" s="2" t="s">
        <v>650</v>
      </c>
      <c r="K114" s="4">
        <v>198005.49</v>
      </c>
      <c r="L114" s="4">
        <v>189894.95</v>
      </c>
      <c r="M114" s="4">
        <v>0</v>
      </c>
      <c r="N114" s="4">
        <f>Tabela14[[#This Row],[parcela.cef
(total)]]-Tabela14[[#This Row],[parcela.cef
(realizado)]]</f>
        <v>8110.539999999979</v>
      </c>
      <c r="O114" s="1" t="b">
        <v>0</v>
      </c>
      <c r="P114" s="4">
        <v>0</v>
      </c>
      <c r="Q114" s="4">
        <v>290899</v>
      </c>
      <c r="R114" s="4">
        <v>5207.82</v>
      </c>
      <c r="S114" s="4">
        <v>105163.52</v>
      </c>
      <c r="T114" s="4">
        <f>SUM(Tabela14[[#This Row],[set/25]:[dez/30]])</f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10000</v>
      </c>
      <c r="AP114" s="4">
        <v>1502.55</v>
      </c>
      <c r="AQ114" s="4">
        <v>1507.66</v>
      </c>
      <c r="AR114" s="4">
        <v>1510.67</v>
      </c>
      <c r="AS114" s="4">
        <v>11701.9</v>
      </c>
      <c r="AT114" s="4">
        <v>1668.06</v>
      </c>
      <c r="AU114" s="4">
        <v>12859.56</v>
      </c>
      <c r="AV114" s="4">
        <v>1674.74</v>
      </c>
      <c r="AW114" s="4">
        <v>1679.43</v>
      </c>
      <c r="AX114" s="4">
        <v>9604.0300000000007</v>
      </c>
      <c r="AY114" s="4">
        <v>1702.68</v>
      </c>
      <c r="AZ114" s="4">
        <v>1714.77</v>
      </c>
      <c r="BA114" s="4">
        <v>1727.11</v>
      </c>
      <c r="BB114" s="4">
        <v>1739.2</v>
      </c>
      <c r="BC114" s="4">
        <v>14408.29</v>
      </c>
      <c r="BD114" s="4">
        <v>1761.19</v>
      </c>
      <c r="BE114" s="4">
        <v>1768.23</v>
      </c>
      <c r="BF114" s="4">
        <v>0</v>
      </c>
      <c r="BG114" s="4">
        <v>7167.29</v>
      </c>
      <c r="BH114" s="4">
        <v>1836.06</v>
      </c>
      <c r="BI114" s="4">
        <v>0</v>
      </c>
      <c r="BJ114" s="4">
        <v>4406.7700000000004</v>
      </c>
      <c r="BK114" s="4">
        <v>8868.58</v>
      </c>
      <c r="BL114" s="4">
        <v>4354.75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6">
        <v>0</v>
      </c>
      <c r="DY114" s="4">
        <f>SUM(Tabela14[[#This Row],[jan/25]:[mar/25]])</f>
        <v>8935.52</v>
      </c>
      <c r="DZ114" s="4">
        <f>SUM(Tabela14[[#This Row],[abr/25]:[ago/25]])</f>
        <v>19466.16</v>
      </c>
      <c r="EA114" s="4">
        <f>SUM(Tabela14[[#This Row],[set/25]:[dez/30]])</f>
        <v>0</v>
      </c>
    </row>
    <row r="115" spans="1:131" x14ac:dyDescent="0.25">
      <c r="A115" s="5" t="s">
        <v>684</v>
      </c>
      <c r="B115" s="2" t="s">
        <v>372</v>
      </c>
      <c r="C115" s="2" t="s">
        <v>14</v>
      </c>
      <c r="D115" s="2" t="s">
        <v>675</v>
      </c>
      <c r="E115" s="1">
        <v>2104</v>
      </c>
      <c r="F115" s="2" t="s">
        <v>685</v>
      </c>
      <c r="G115" s="2" t="s">
        <v>19</v>
      </c>
      <c r="H115" s="321">
        <v>45832</v>
      </c>
      <c r="I115" s="2" t="s">
        <v>187</v>
      </c>
      <c r="J115" s="2"/>
      <c r="K115" s="4"/>
      <c r="L115" s="4"/>
      <c r="M115" s="4">
        <v>0</v>
      </c>
      <c r="N115" s="4">
        <f>Tabela14[[#This Row],[parcela.cef
(total)]]-Tabela14[[#This Row],[parcela.cef
(realizado)]]</f>
        <v>0</v>
      </c>
      <c r="O115" s="1" t="b">
        <v>0</v>
      </c>
      <c r="P115" s="4">
        <v>0</v>
      </c>
      <c r="Q115" s="4">
        <v>313866</v>
      </c>
      <c r="R115" s="4">
        <v>1763.98</v>
      </c>
      <c r="S115" s="4">
        <v>110479.33</v>
      </c>
      <c r="T115" s="4">
        <f>SUM(Tabela14[[#This Row],[set/25]:[dez/30]])</f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1625.29</v>
      </c>
      <c r="AN115" s="4">
        <v>1636.83</v>
      </c>
      <c r="AO115" s="4">
        <v>1638.47</v>
      </c>
      <c r="AP115" s="4">
        <v>1641.25</v>
      </c>
      <c r="AQ115" s="4">
        <v>1646.83</v>
      </c>
      <c r="AR115" s="4">
        <v>1650.13</v>
      </c>
      <c r="AS115" s="4">
        <v>34244.879999999997</v>
      </c>
      <c r="AT115" s="4">
        <v>11448.27</v>
      </c>
      <c r="AU115" s="4">
        <v>7955.64</v>
      </c>
      <c r="AV115" s="4">
        <v>1663.03</v>
      </c>
      <c r="AW115" s="4">
        <v>1667.69</v>
      </c>
      <c r="AX115" s="4">
        <v>1676.36</v>
      </c>
      <c r="AY115" s="4">
        <v>1690.78</v>
      </c>
      <c r="AZ115" s="4">
        <v>1702.78</v>
      </c>
      <c r="BA115" s="4">
        <v>1715.04</v>
      </c>
      <c r="BB115" s="4">
        <v>1727.05</v>
      </c>
      <c r="BC115" s="4">
        <v>1737.07</v>
      </c>
      <c r="BD115" s="4">
        <v>1748.88</v>
      </c>
      <c r="BE115" s="4">
        <v>1755.87</v>
      </c>
      <c r="BF115" s="4">
        <v>8643.26</v>
      </c>
      <c r="BG115" s="4">
        <v>6935.7</v>
      </c>
      <c r="BH115" s="4">
        <v>7202.43</v>
      </c>
      <c r="BI115" s="4">
        <v>7125.8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6">
        <v>0</v>
      </c>
      <c r="DY115" s="4">
        <f>SUM(Tabela14[[#This Row],[jan/25]:[mar/25]])</f>
        <v>17334.830000000002</v>
      </c>
      <c r="DZ115" s="4">
        <f>SUM(Tabela14[[#This Row],[abr/25]:[ago/25]])</f>
        <v>14328.23</v>
      </c>
      <c r="EA115" s="4">
        <f>SUM(Tabela14[[#This Row],[set/25]:[dez/30]])</f>
        <v>0</v>
      </c>
    </row>
    <row r="116" spans="1:131" x14ac:dyDescent="0.25">
      <c r="A116" s="5" t="s">
        <v>632</v>
      </c>
      <c r="B116" s="2" t="s">
        <v>372</v>
      </c>
      <c r="C116" s="2" t="s">
        <v>14</v>
      </c>
      <c r="D116" s="2" t="s">
        <v>633</v>
      </c>
      <c r="E116" s="1">
        <v>2001</v>
      </c>
      <c r="F116" s="2" t="s">
        <v>634</v>
      </c>
      <c r="G116" s="2" t="s">
        <v>19</v>
      </c>
      <c r="H116" s="321">
        <v>44652</v>
      </c>
      <c r="I116" s="2" t="s">
        <v>635</v>
      </c>
      <c r="J116" s="2"/>
      <c r="K116" s="4"/>
      <c r="L116" s="4"/>
      <c r="M116" s="4">
        <v>0</v>
      </c>
      <c r="N116" s="4">
        <f>Tabela14[[#This Row],[parcela.cef
(total)]]-Tabela14[[#This Row],[parcela.cef
(realizado)]]</f>
        <v>0</v>
      </c>
      <c r="O116" s="1" t="b">
        <v>0</v>
      </c>
      <c r="P116" s="4">
        <v>0</v>
      </c>
      <c r="Q116" s="4">
        <v>313885.08</v>
      </c>
      <c r="R116" s="4">
        <v>0</v>
      </c>
      <c r="S116" s="4">
        <v>347979.02</v>
      </c>
      <c r="T116" s="4">
        <f>SUM(Tabela14[[#This Row],[set/25]:[dez/30]])</f>
        <v>0</v>
      </c>
      <c r="U116" s="4">
        <v>0</v>
      </c>
      <c r="V116" s="4">
        <v>0</v>
      </c>
      <c r="W116" s="4">
        <v>0</v>
      </c>
      <c r="X116" s="4">
        <v>14865.08</v>
      </c>
      <c r="Y116" s="4">
        <v>5014.76</v>
      </c>
      <c r="Z116" s="4">
        <v>5062.3999999999996</v>
      </c>
      <c r="AA116" s="4">
        <v>5177.82</v>
      </c>
      <c r="AB116" s="4">
        <v>31880.68</v>
      </c>
      <c r="AC116" s="4">
        <v>10668.22</v>
      </c>
      <c r="AD116" s="4">
        <v>0</v>
      </c>
      <c r="AE116" s="4">
        <v>5343.72</v>
      </c>
      <c r="AF116" s="4">
        <v>5350.13</v>
      </c>
      <c r="AG116" s="4">
        <v>5369.39</v>
      </c>
      <c r="AH116" s="4">
        <v>5374.22</v>
      </c>
      <c r="AI116" s="4">
        <v>5510.5</v>
      </c>
      <c r="AJ116" s="4">
        <v>5398.94</v>
      </c>
      <c r="AK116" s="4">
        <v>5417.85</v>
      </c>
      <c r="AL116" s="4">
        <v>5425.43</v>
      </c>
      <c r="AM116" s="4">
        <v>5457.44</v>
      </c>
      <c r="AN116" s="4">
        <v>82876.17</v>
      </c>
      <c r="AO116" s="4">
        <v>5501.69</v>
      </c>
      <c r="AP116" s="4">
        <v>5511.04</v>
      </c>
      <c r="AQ116" s="4">
        <v>5529.78</v>
      </c>
      <c r="AR116" s="4">
        <v>5540.84</v>
      </c>
      <c r="AS116" s="4">
        <v>5544.71</v>
      </c>
      <c r="AT116" s="4">
        <v>5561.9</v>
      </c>
      <c r="AU116" s="4">
        <v>5576.92</v>
      </c>
      <c r="AV116" s="4">
        <v>5584.17</v>
      </c>
      <c r="AW116" s="4">
        <v>5599.81</v>
      </c>
      <c r="AX116" s="4">
        <v>5628.92</v>
      </c>
      <c r="AY116" s="4">
        <v>5677.33</v>
      </c>
      <c r="AZ116" s="4">
        <v>5717.64</v>
      </c>
      <c r="BA116" s="4">
        <v>5758.81</v>
      </c>
      <c r="BB116" s="4">
        <v>5799.12</v>
      </c>
      <c r="BC116" s="4">
        <v>5832.76</v>
      </c>
      <c r="BD116" s="4">
        <v>5872.42</v>
      </c>
      <c r="BE116" s="4">
        <v>5895.91</v>
      </c>
      <c r="BF116" s="4">
        <v>41677.93</v>
      </c>
      <c r="BG116" s="4">
        <v>5974.57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0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6">
        <v>0</v>
      </c>
      <c r="DY116" s="4">
        <f>SUM(Tabela14[[#This Row],[jan/25]:[mar/25]])</f>
        <v>53548.409999999996</v>
      </c>
      <c r="DZ116" s="4">
        <f>SUM(Tabela14[[#This Row],[abr/25]:[ago/25]])</f>
        <v>0</v>
      </c>
      <c r="EA116" s="4">
        <f>SUM(Tabela14[[#This Row],[set/25]:[dez/30]])</f>
        <v>0</v>
      </c>
    </row>
    <row r="117" spans="1:131" x14ac:dyDescent="0.25">
      <c r="A117" s="5" t="s">
        <v>473</v>
      </c>
      <c r="B117" s="2" t="s">
        <v>372</v>
      </c>
      <c r="C117" s="2" t="s">
        <v>14</v>
      </c>
      <c r="D117" s="2" t="s">
        <v>126</v>
      </c>
      <c r="E117" s="1">
        <v>1402</v>
      </c>
      <c r="F117" s="2" t="s">
        <v>474</v>
      </c>
      <c r="G117" s="2" t="s">
        <v>19</v>
      </c>
      <c r="H117" s="321">
        <v>44957</v>
      </c>
      <c r="I117" s="2" t="s">
        <v>475</v>
      </c>
      <c r="J117" s="2" t="s">
        <v>476</v>
      </c>
      <c r="K117" s="4">
        <v>146314.76999999999</v>
      </c>
      <c r="L117" s="4">
        <v>140788.79</v>
      </c>
      <c r="M117" s="4">
        <v>0</v>
      </c>
      <c r="N117" s="4">
        <f>Tabela14[[#This Row],[parcela.cef
(total)]]-Tabela14[[#This Row],[parcela.cef
(realizado)]]</f>
        <v>5525.9799999999814</v>
      </c>
      <c r="O117" s="1" t="b">
        <v>0</v>
      </c>
      <c r="P117" s="4">
        <v>0</v>
      </c>
      <c r="Q117" s="4">
        <v>272844.11</v>
      </c>
      <c r="R117" s="4">
        <v>6036.72</v>
      </c>
      <c r="S117" s="4">
        <v>169463.15</v>
      </c>
      <c r="T117" s="4">
        <f>SUM(Tabela14[[#This Row],[set/25]:[dez/30]])</f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1466.14</v>
      </c>
      <c r="AJ117" s="4">
        <v>699.13</v>
      </c>
      <c r="AK117" s="4">
        <v>790.7</v>
      </c>
      <c r="AL117" s="4">
        <v>2341.89</v>
      </c>
      <c r="AM117" s="4">
        <v>2355.71</v>
      </c>
      <c r="AN117" s="4">
        <v>2372.4299999999998</v>
      </c>
      <c r="AO117" s="4">
        <v>2374.81</v>
      </c>
      <c r="AP117" s="4">
        <v>2378.84</v>
      </c>
      <c r="AQ117" s="4">
        <v>2386.9299999999998</v>
      </c>
      <c r="AR117" s="4">
        <v>21055.7</v>
      </c>
      <c r="AS117" s="4">
        <v>15169.46</v>
      </c>
      <c r="AT117" s="4">
        <v>8744.6299999999992</v>
      </c>
      <c r="AU117" s="4">
        <v>6485.46</v>
      </c>
      <c r="AV117" s="4">
        <v>7914.3</v>
      </c>
      <c r="AW117" s="4">
        <v>7025.84</v>
      </c>
      <c r="AX117" s="4">
        <v>7823.09</v>
      </c>
      <c r="AY117" s="4">
        <v>2450.62</v>
      </c>
      <c r="AZ117" s="4">
        <v>2468.02</v>
      </c>
      <c r="BA117" s="4">
        <v>2485.79</v>
      </c>
      <c r="BB117" s="4">
        <v>34740.19</v>
      </c>
      <c r="BC117" s="4">
        <v>21955.71</v>
      </c>
      <c r="BD117" s="4">
        <v>2534.83</v>
      </c>
      <c r="BE117" s="4">
        <v>2544.9699999999998</v>
      </c>
      <c r="BF117" s="4">
        <v>2557.6999999999998</v>
      </c>
      <c r="BG117" s="4">
        <v>2578.9299999999998</v>
      </c>
      <c r="BH117" s="4">
        <v>2632.33</v>
      </c>
      <c r="BI117" s="4">
        <v>1129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6">
        <v>0</v>
      </c>
      <c r="DY117" s="4">
        <f>SUM(Tabela14[[#This Row],[jan/25]:[mar/25]])</f>
        <v>7681.6</v>
      </c>
      <c r="DZ117" s="4">
        <f>SUM(Tabela14[[#This Row],[abr/25]:[ago/25]])</f>
        <v>3761.33</v>
      </c>
      <c r="EA117" s="4">
        <f>SUM(Tabela14[[#This Row],[set/25]:[dez/30]])</f>
        <v>0</v>
      </c>
    </row>
    <row r="118" spans="1:131" x14ac:dyDescent="0.25">
      <c r="A118" s="5" t="s">
        <v>561</v>
      </c>
      <c r="B118" s="2" t="s">
        <v>372</v>
      </c>
      <c r="C118" s="2" t="s">
        <v>14</v>
      </c>
      <c r="D118" s="2" t="s">
        <v>550</v>
      </c>
      <c r="E118" s="1">
        <v>1704</v>
      </c>
      <c r="F118" s="2" t="s">
        <v>562</v>
      </c>
      <c r="G118" s="2" t="s">
        <v>19</v>
      </c>
      <c r="H118" s="321">
        <v>44894</v>
      </c>
      <c r="I118" s="2" t="s">
        <v>321</v>
      </c>
      <c r="J118" s="2" t="s">
        <v>563</v>
      </c>
      <c r="K118" s="4">
        <v>209600</v>
      </c>
      <c r="L118" s="4">
        <v>200899.91</v>
      </c>
      <c r="M118" s="4">
        <v>0</v>
      </c>
      <c r="N118" s="4">
        <f>Tabela14[[#This Row],[parcela.cef
(total)]]-Tabela14[[#This Row],[parcela.cef
(realizado)]]</f>
        <v>8700.0899999999965</v>
      </c>
      <c r="O118" s="1" t="b">
        <v>0</v>
      </c>
      <c r="P118" s="4">
        <v>0</v>
      </c>
      <c r="Q118" s="4">
        <v>247056.62</v>
      </c>
      <c r="R118" s="4">
        <v>6097.03</v>
      </c>
      <c r="S118" s="4">
        <v>119387.72</v>
      </c>
      <c r="T118" s="4">
        <f>SUM(Tabela14[[#This Row],[set/25]:[dez/30]])</f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6840.84</v>
      </c>
      <c r="AG118" s="4">
        <v>441.16</v>
      </c>
      <c r="AH118" s="4">
        <v>441.56</v>
      </c>
      <c r="AI118" s="4">
        <v>443.59</v>
      </c>
      <c r="AJ118" s="4">
        <v>443.59</v>
      </c>
      <c r="AK118" s="4">
        <v>1475.8</v>
      </c>
      <c r="AL118" s="4">
        <v>1485.87</v>
      </c>
      <c r="AM118" s="4">
        <v>1485.87</v>
      </c>
      <c r="AN118" s="4">
        <v>1505.25</v>
      </c>
      <c r="AO118" s="4">
        <v>1506.75</v>
      </c>
      <c r="AP118" s="4">
        <v>1509.31</v>
      </c>
      <c r="AQ118" s="4">
        <v>1514.45</v>
      </c>
      <c r="AR118" s="4">
        <v>1550.34</v>
      </c>
      <c r="AS118" s="4">
        <v>21633.09</v>
      </c>
      <c r="AT118" s="4">
        <v>12113.26</v>
      </c>
      <c r="AU118" s="4">
        <v>8551.98</v>
      </c>
      <c r="AV118" s="4">
        <v>10194.6</v>
      </c>
      <c r="AW118" s="4">
        <v>9406.93</v>
      </c>
      <c r="AX118" s="4">
        <v>10032.86</v>
      </c>
      <c r="AY118" s="4">
        <v>2169.6999999999998</v>
      </c>
      <c r="AZ118" s="4">
        <v>2185.15</v>
      </c>
      <c r="BA118" s="4">
        <v>1689.17</v>
      </c>
      <c r="BB118" s="4">
        <v>1588.21</v>
      </c>
      <c r="BC118" s="4">
        <v>0</v>
      </c>
      <c r="BD118" s="4">
        <v>4842.99</v>
      </c>
      <c r="BE118" s="4">
        <v>0</v>
      </c>
      <c r="BF118" s="4">
        <v>1650.25</v>
      </c>
      <c r="BG118" s="4">
        <v>1664.43</v>
      </c>
      <c r="BH118" s="4">
        <v>2294.33</v>
      </c>
      <c r="BI118" s="4">
        <v>0</v>
      </c>
      <c r="BJ118" s="4">
        <v>0</v>
      </c>
      <c r="BK118" s="4">
        <v>6342.76</v>
      </c>
      <c r="BL118" s="4">
        <v>2383.63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6">
        <v>0</v>
      </c>
      <c r="DY118" s="4">
        <f>SUM(Tabela14[[#This Row],[jan/25]:[mar/25]])</f>
        <v>3314.6800000000003</v>
      </c>
      <c r="DZ118" s="4">
        <f>SUM(Tabela14[[#This Row],[abr/25]:[ago/25]])</f>
        <v>11020.720000000001</v>
      </c>
      <c r="EA118" s="4">
        <f>SUM(Tabela14[[#This Row],[set/25]:[dez/30]])</f>
        <v>0</v>
      </c>
    </row>
    <row r="119" spans="1:131" x14ac:dyDescent="0.25">
      <c r="A119" s="5" t="s">
        <v>451</v>
      </c>
      <c r="B119" s="2" t="s">
        <v>372</v>
      </c>
      <c r="C119" s="2" t="s">
        <v>14</v>
      </c>
      <c r="D119" s="2" t="s">
        <v>104</v>
      </c>
      <c r="E119" s="1">
        <v>1303</v>
      </c>
      <c r="F119" s="2" t="s">
        <v>452</v>
      </c>
      <c r="G119" s="2" t="s">
        <v>19</v>
      </c>
      <c r="H119" s="321">
        <v>44981</v>
      </c>
      <c r="I119" s="2" t="s">
        <v>453</v>
      </c>
      <c r="J119" s="2" t="s">
        <v>454</v>
      </c>
      <c r="K119" s="4">
        <v>91926.21</v>
      </c>
      <c r="L119" s="4">
        <v>89109.83</v>
      </c>
      <c r="M119" s="4">
        <v>0</v>
      </c>
      <c r="N119" s="4">
        <f>Tabela14[[#This Row],[parcela.cef
(total)]]-Tabela14[[#This Row],[parcela.cef
(realizado)]]</f>
        <v>2816.3800000000047</v>
      </c>
      <c r="O119" s="1" t="b">
        <v>0</v>
      </c>
      <c r="P119" s="4">
        <v>0</v>
      </c>
      <c r="Q119" s="4">
        <v>248040</v>
      </c>
      <c r="R119" s="4">
        <v>0</v>
      </c>
      <c r="S119" s="4">
        <v>69503.350000000006</v>
      </c>
      <c r="T119" s="4">
        <f>SUM(Tabela14[[#This Row],[set/25]:[dez/30]])</f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16275.11</v>
      </c>
      <c r="AJ119" s="4">
        <v>1275.1099999999999</v>
      </c>
      <c r="AK119" s="4">
        <v>1279.57</v>
      </c>
      <c r="AL119" s="4">
        <v>1281.3599999999999</v>
      </c>
      <c r="AM119" s="4">
        <v>1288.92</v>
      </c>
      <c r="AN119" s="4">
        <v>1298.08</v>
      </c>
      <c r="AO119" s="4">
        <v>1299.3699999999999</v>
      </c>
      <c r="AP119" s="4">
        <v>1301.58</v>
      </c>
      <c r="AQ119" s="4">
        <v>1306.31</v>
      </c>
      <c r="AR119" s="4">
        <v>1308.6199999999999</v>
      </c>
      <c r="AS119" s="4">
        <v>7821</v>
      </c>
      <c r="AT119" s="4">
        <v>4546.79</v>
      </c>
      <c r="AU119" s="4">
        <v>3395.63</v>
      </c>
      <c r="AV119" s="4">
        <v>4123.97</v>
      </c>
      <c r="AW119" s="4">
        <v>3671.41</v>
      </c>
      <c r="AX119" s="4">
        <v>4078.21</v>
      </c>
      <c r="AY119" s="4">
        <v>1340.86</v>
      </c>
      <c r="AZ119" s="4">
        <v>1350.38</v>
      </c>
      <c r="BA119" s="4">
        <v>1360.1</v>
      </c>
      <c r="BB119" s="4">
        <v>1369.62</v>
      </c>
      <c r="BC119" s="4">
        <v>1377.57</v>
      </c>
      <c r="BD119" s="4">
        <v>1386.93</v>
      </c>
      <c r="BE119" s="4">
        <v>1392.48</v>
      </c>
      <c r="BF119" s="4">
        <v>1399.44</v>
      </c>
      <c r="BG119" s="4">
        <v>1411.06</v>
      </c>
      <c r="BH119" s="4">
        <v>1440.41</v>
      </c>
      <c r="BI119" s="4">
        <v>123.46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6">
        <v>0</v>
      </c>
      <c r="DY119" s="4">
        <f>SUM(Tabela14[[#This Row],[jan/25]:[mar/25]])</f>
        <v>4202.9799999999996</v>
      </c>
      <c r="DZ119" s="4">
        <f>SUM(Tabela14[[#This Row],[abr/25]:[ago/25]])</f>
        <v>1563.8700000000001</v>
      </c>
      <c r="EA119" s="4">
        <f>SUM(Tabela14[[#This Row],[set/25]:[dez/30]])</f>
        <v>0</v>
      </c>
    </row>
    <row r="120" spans="1:131" x14ac:dyDescent="0.25">
      <c r="A120" s="5" t="s">
        <v>593</v>
      </c>
      <c r="B120" s="2" t="s">
        <v>372</v>
      </c>
      <c r="C120" s="2" t="s">
        <v>14</v>
      </c>
      <c r="D120" s="2" t="s">
        <v>579</v>
      </c>
      <c r="E120" s="1">
        <v>1805</v>
      </c>
      <c r="F120" s="2" t="s">
        <v>594</v>
      </c>
      <c r="G120" s="2" t="s">
        <v>19</v>
      </c>
      <c r="H120" s="321">
        <v>44934</v>
      </c>
      <c r="I120" s="2" t="s">
        <v>595</v>
      </c>
      <c r="J120" s="2" t="s">
        <v>596</v>
      </c>
      <c r="K120" s="4">
        <v>200746.48</v>
      </c>
      <c r="L120" s="4">
        <v>192498.91</v>
      </c>
      <c r="M120" s="4">
        <v>0</v>
      </c>
      <c r="N120" s="4">
        <f>Tabela14[[#This Row],[parcela.cef
(total)]]-Tabela14[[#This Row],[parcela.cef
(realizado)]]</f>
        <v>8247.570000000007</v>
      </c>
      <c r="O120" s="1" t="b">
        <v>0</v>
      </c>
      <c r="P120" s="4">
        <v>0</v>
      </c>
      <c r="Q120" s="4">
        <v>262350</v>
      </c>
      <c r="R120" s="4">
        <v>0</v>
      </c>
      <c r="S120" s="4">
        <v>111071.94</v>
      </c>
      <c r="T120" s="4">
        <f>SUM(Tabela14[[#This Row],[set/25]:[dez/30]])</f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207.58</v>
      </c>
      <c r="AH120" s="4">
        <v>207.77</v>
      </c>
      <c r="AI120" s="4">
        <v>208.74</v>
      </c>
      <c r="AJ120" s="4">
        <v>449.02</v>
      </c>
      <c r="AK120" s="4">
        <v>770.61</v>
      </c>
      <c r="AL120" s="4">
        <v>1543.38</v>
      </c>
      <c r="AM120" s="4">
        <v>0</v>
      </c>
      <c r="AN120" s="4">
        <v>781.76</v>
      </c>
      <c r="AO120" s="4">
        <v>782.54</v>
      </c>
      <c r="AP120" s="4">
        <v>783.87</v>
      </c>
      <c r="AQ120" s="4">
        <v>786.53</v>
      </c>
      <c r="AR120" s="4">
        <v>11265</v>
      </c>
      <c r="AS120" s="4">
        <v>19857.04</v>
      </c>
      <c r="AT120" s="4">
        <v>10259.31</v>
      </c>
      <c r="AU120" s="4">
        <v>6879.95</v>
      </c>
      <c r="AV120" s="4">
        <v>9008.85</v>
      </c>
      <c r="AW120" s="4">
        <v>7674.97</v>
      </c>
      <c r="AX120" s="4">
        <v>8850.26</v>
      </c>
      <c r="AY120" s="4">
        <v>807.52</v>
      </c>
      <c r="AZ120" s="4">
        <v>813.25</v>
      </c>
      <c r="BA120" s="4">
        <v>819.11</v>
      </c>
      <c r="BB120" s="4">
        <v>824.84</v>
      </c>
      <c r="BC120" s="4">
        <v>829.63</v>
      </c>
      <c r="BD120" s="4">
        <v>11939.13</v>
      </c>
      <c r="BE120" s="4">
        <v>838.61</v>
      </c>
      <c r="BF120" s="4">
        <v>12046.82</v>
      </c>
      <c r="BG120" s="4">
        <v>849.8</v>
      </c>
      <c r="BH120" s="4">
        <v>867.34</v>
      </c>
      <c r="BI120" s="4">
        <v>0</v>
      </c>
      <c r="BJ120" s="4">
        <v>0</v>
      </c>
      <c r="BK120" s="4">
        <v>0</v>
      </c>
      <c r="BL120" s="4">
        <v>118.71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6">
        <v>0</v>
      </c>
      <c r="DY120" s="4">
        <f>SUM(Tabela14[[#This Row],[jan/25]:[mar/25]])</f>
        <v>13735.23</v>
      </c>
      <c r="DZ120" s="4">
        <f>SUM(Tabela14[[#This Row],[abr/25]:[ago/25]])</f>
        <v>986.05000000000007</v>
      </c>
      <c r="EA120" s="4">
        <f>SUM(Tabela14[[#This Row],[set/25]:[dez/30]])</f>
        <v>0</v>
      </c>
    </row>
    <row r="121" spans="1:131" x14ac:dyDescent="0.25">
      <c r="A121" s="5" t="s">
        <v>601</v>
      </c>
      <c r="B121" s="2" t="s">
        <v>372</v>
      </c>
      <c r="C121" s="2" t="s">
        <v>14</v>
      </c>
      <c r="D121" s="2" t="s">
        <v>579</v>
      </c>
      <c r="E121" s="1">
        <v>1808</v>
      </c>
      <c r="F121" s="2" t="s">
        <v>602</v>
      </c>
      <c r="G121" s="2" t="s">
        <v>19</v>
      </c>
      <c r="H121" s="321">
        <v>44973</v>
      </c>
      <c r="I121" s="2" t="s">
        <v>603</v>
      </c>
      <c r="J121" s="2" t="s">
        <v>604</v>
      </c>
      <c r="K121" s="4">
        <v>143219.72</v>
      </c>
      <c r="L121" s="4">
        <v>137464.13</v>
      </c>
      <c r="M121" s="4">
        <v>0</v>
      </c>
      <c r="N121" s="4">
        <f>Tabela14[[#This Row],[parcela.cef
(total)]]-Tabela14[[#This Row],[parcela.cef
(realizado)]]</f>
        <v>5755.5899999999965</v>
      </c>
      <c r="O121" s="1" t="b">
        <v>0</v>
      </c>
      <c r="P121" s="4">
        <v>129980.9</v>
      </c>
      <c r="Q121" s="4">
        <v>211870.54</v>
      </c>
      <c r="R121" s="4">
        <v>0</v>
      </c>
      <c r="S121" s="4">
        <v>109237.24</v>
      </c>
      <c r="T121" s="4">
        <f>SUM(Tabela14[[#This Row],[set/25]:[dez/30]])</f>
        <v>261.52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34784.019999999997</v>
      </c>
      <c r="AI121" s="4">
        <v>660</v>
      </c>
      <c r="AJ121" s="4">
        <v>663.04</v>
      </c>
      <c r="AK121" s="4">
        <v>665.36</v>
      </c>
      <c r="AL121" s="4">
        <v>3694.88</v>
      </c>
      <c r="AM121" s="4">
        <v>666.29</v>
      </c>
      <c r="AN121" s="4">
        <v>674.98</v>
      </c>
      <c r="AO121" s="4">
        <v>675.65</v>
      </c>
      <c r="AP121" s="4">
        <v>676.8</v>
      </c>
      <c r="AQ121" s="4">
        <v>679.1</v>
      </c>
      <c r="AR121" s="4">
        <v>3773.47</v>
      </c>
      <c r="AS121" s="4">
        <v>13987.87</v>
      </c>
      <c r="AT121" s="4">
        <v>7290.47</v>
      </c>
      <c r="AU121" s="4">
        <v>4932.5200000000004</v>
      </c>
      <c r="AV121" s="4">
        <v>6418.34</v>
      </c>
      <c r="AW121" s="4">
        <v>5487.86</v>
      </c>
      <c r="AX121" s="4">
        <v>9450.91</v>
      </c>
      <c r="AY121" s="4">
        <v>697.22</v>
      </c>
      <c r="AZ121" s="4">
        <v>702.18</v>
      </c>
      <c r="BA121" s="4">
        <v>707.23</v>
      </c>
      <c r="BB121" s="4">
        <v>712.18</v>
      </c>
      <c r="BC121" s="4">
        <v>716.31</v>
      </c>
      <c r="BD121" s="4">
        <v>3999.28</v>
      </c>
      <c r="BE121" s="4">
        <v>724.07</v>
      </c>
      <c r="BF121" s="4">
        <v>4050.39</v>
      </c>
      <c r="BG121" s="4">
        <v>748.64</v>
      </c>
      <c r="BH121" s="4">
        <v>736.66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261.52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6">
        <v>0</v>
      </c>
      <c r="DY121" s="4">
        <f>SUM(Tabela14[[#This Row],[jan/25]:[mar/25]])</f>
        <v>5523.1</v>
      </c>
      <c r="DZ121" s="4">
        <f>SUM(Tabela14[[#This Row],[abr/25]:[ago/25]])</f>
        <v>736.66</v>
      </c>
      <c r="EA121" s="4">
        <f>SUM(Tabela14[[#This Row],[set/25]:[dez/30]])</f>
        <v>261.52</v>
      </c>
    </row>
    <row r="122" spans="1:131" x14ac:dyDescent="0.25">
      <c r="A122" s="5" t="s">
        <v>806</v>
      </c>
      <c r="B122" s="2" t="s">
        <v>372</v>
      </c>
      <c r="C122" s="2" t="s">
        <v>14</v>
      </c>
      <c r="D122" s="2" t="s">
        <v>256</v>
      </c>
      <c r="E122" s="1">
        <v>505</v>
      </c>
      <c r="F122" s="2" t="s">
        <v>807</v>
      </c>
      <c r="G122" s="2" t="s">
        <v>19</v>
      </c>
      <c r="H122" s="321">
        <v>44894</v>
      </c>
      <c r="I122" s="2" t="s">
        <v>808</v>
      </c>
      <c r="J122" s="2" t="s">
        <v>809</v>
      </c>
      <c r="K122" s="4">
        <v>238040.68</v>
      </c>
      <c r="L122" s="4">
        <v>227928.4</v>
      </c>
      <c r="M122" s="4">
        <v>0</v>
      </c>
      <c r="N122" s="4">
        <f>Tabela14[[#This Row],[parcela.cef
(total)]]-Tabela14[[#This Row],[parcela.cef
(realizado)]]</f>
        <v>10112.279999999999</v>
      </c>
      <c r="O122" s="1" t="b">
        <v>0</v>
      </c>
      <c r="P122" s="4">
        <v>0</v>
      </c>
      <c r="Q122" s="4">
        <v>247086</v>
      </c>
      <c r="R122" s="4">
        <v>6285.06</v>
      </c>
      <c r="S122" s="4">
        <v>82266.13</v>
      </c>
      <c r="T122" s="4">
        <f>SUM(Tabela14[[#This Row],[set/25]:[dez/30]])</f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450.14</v>
      </c>
      <c r="AG122" s="4">
        <v>345.46</v>
      </c>
      <c r="AH122" s="4">
        <v>345.77</v>
      </c>
      <c r="AI122" s="4">
        <v>347.36</v>
      </c>
      <c r="AJ122" s="4">
        <v>347.36</v>
      </c>
      <c r="AK122" s="4">
        <v>348.58</v>
      </c>
      <c r="AL122" s="4">
        <v>349.07</v>
      </c>
      <c r="AM122" s="4">
        <v>349.07</v>
      </c>
      <c r="AN122" s="4">
        <v>361.04</v>
      </c>
      <c r="AO122" s="4">
        <v>353.97</v>
      </c>
      <c r="AP122" s="4">
        <v>362.14</v>
      </c>
      <c r="AQ122" s="4">
        <v>355.78</v>
      </c>
      <c r="AR122" s="4">
        <v>363.72</v>
      </c>
      <c r="AS122" s="4">
        <v>23709.59</v>
      </c>
      <c r="AT122" s="4">
        <v>11608.9</v>
      </c>
      <c r="AU122" s="4">
        <v>7462.86</v>
      </c>
      <c r="AV122" s="4">
        <v>10554.42</v>
      </c>
      <c r="AW122" s="4">
        <v>9047.7900000000009</v>
      </c>
      <c r="AX122" s="4">
        <v>10500.73</v>
      </c>
      <c r="AY122" s="4">
        <v>636.14</v>
      </c>
      <c r="AZ122" s="4">
        <v>641.28</v>
      </c>
      <c r="BA122" s="4">
        <v>647.98</v>
      </c>
      <c r="BB122" s="4">
        <v>650.80999999999995</v>
      </c>
      <c r="BC122" s="4">
        <v>0</v>
      </c>
      <c r="BD122" s="4">
        <v>1315.26</v>
      </c>
      <c r="BE122" s="4">
        <v>0</v>
      </c>
      <c r="BF122" s="4">
        <v>0</v>
      </c>
      <c r="BG122" s="4">
        <v>690.56</v>
      </c>
      <c r="BH122" s="4">
        <v>0</v>
      </c>
      <c r="BI122" s="4">
        <v>0</v>
      </c>
      <c r="BJ122" s="4">
        <v>0</v>
      </c>
      <c r="BK122" s="4">
        <v>120.35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6">
        <v>0</v>
      </c>
      <c r="DY122" s="4">
        <f>SUM(Tabela14[[#This Row],[jan/25]:[mar/25]])</f>
        <v>690.56</v>
      </c>
      <c r="DZ122" s="4">
        <f>SUM(Tabela14[[#This Row],[abr/25]:[ago/25]])</f>
        <v>120.35</v>
      </c>
      <c r="EA122" s="4">
        <f>SUM(Tabela14[[#This Row],[set/25]:[dez/30]])</f>
        <v>0</v>
      </c>
    </row>
    <row r="123" spans="1:131" x14ac:dyDescent="0.25">
      <c r="A123" s="5" t="s">
        <v>846</v>
      </c>
      <c r="B123" s="2" t="s">
        <v>372</v>
      </c>
      <c r="C123" s="2" t="s">
        <v>14</v>
      </c>
      <c r="D123" s="2" t="s">
        <v>304</v>
      </c>
      <c r="E123" s="1">
        <v>701</v>
      </c>
      <c r="F123" s="2" t="s">
        <v>847</v>
      </c>
      <c r="G123" s="2" t="s">
        <v>19</v>
      </c>
      <c r="H123" s="321">
        <v>44894</v>
      </c>
      <c r="I123" s="2" t="s">
        <v>848</v>
      </c>
      <c r="J123" s="2" t="s">
        <v>849</v>
      </c>
      <c r="K123" s="4">
        <v>217119.35</v>
      </c>
      <c r="L123" s="4">
        <v>208075.22</v>
      </c>
      <c r="M123" s="4">
        <v>0</v>
      </c>
      <c r="N123" s="4">
        <f>Tabela14[[#This Row],[parcela.cef
(total)]]-Tabela14[[#This Row],[parcela.cef
(realizado)]]</f>
        <v>9044.1300000000047</v>
      </c>
      <c r="O123" s="1" t="b">
        <v>0</v>
      </c>
      <c r="P123" s="4">
        <v>0</v>
      </c>
      <c r="Q123" s="4">
        <v>252810</v>
      </c>
      <c r="R123" s="4">
        <v>0</v>
      </c>
      <c r="S123" s="4">
        <v>116076.5</v>
      </c>
      <c r="T123" s="4">
        <f>SUM(Tabela14[[#This Row],[set/25]:[dez/30]])</f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4418.18</v>
      </c>
      <c r="AG123" s="4">
        <v>1221.93</v>
      </c>
      <c r="AH123" s="4">
        <v>1223.03</v>
      </c>
      <c r="AI123" s="4">
        <v>1228.6600000000001</v>
      </c>
      <c r="AJ123" s="4">
        <v>1228.6600000000001</v>
      </c>
      <c r="AK123" s="4">
        <v>1232.96</v>
      </c>
      <c r="AL123" s="4">
        <v>1259.79</v>
      </c>
      <c r="AM123" s="4">
        <v>1234.69</v>
      </c>
      <c r="AN123" s="4">
        <v>1250.79</v>
      </c>
      <c r="AO123" s="4">
        <v>1252.04</v>
      </c>
      <c r="AP123" s="4">
        <v>1254.17</v>
      </c>
      <c r="AQ123" s="4">
        <v>1258.43</v>
      </c>
      <c r="AR123" s="4">
        <v>4575.66</v>
      </c>
      <c r="AS123" s="4">
        <v>22171.85</v>
      </c>
      <c r="AT123" s="4">
        <v>11674.12</v>
      </c>
      <c r="AU123" s="4">
        <v>7943.73</v>
      </c>
      <c r="AV123" s="4">
        <v>10278.75</v>
      </c>
      <c r="AW123" s="4">
        <v>8817.17</v>
      </c>
      <c r="AX123" s="4">
        <v>17245.439999999999</v>
      </c>
      <c r="AY123" s="4">
        <v>1292.01</v>
      </c>
      <c r="AZ123" s="4">
        <v>1301.19</v>
      </c>
      <c r="BA123" s="4">
        <v>1310.55</v>
      </c>
      <c r="BB123" s="4">
        <v>1319.73</v>
      </c>
      <c r="BC123" s="4">
        <v>1327.38</v>
      </c>
      <c r="BD123" s="4">
        <v>4881.17</v>
      </c>
      <c r="BE123" s="4">
        <v>1341.75</v>
      </c>
      <c r="BF123" s="4">
        <v>2212.1799999999998</v>
      </c>
      <c r="BG123" s="4">
        <v>320.49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6">
        <v>0</v>
      </c>
      <c r="DY123" s="4">
        <f>SUM(Tabela14[[#This Row],[jan/25]:[mar/25]])</f>
        <v>3874.42</v>
      </c>
      <c r="DZ123" s="4">
        <f>SUM(Tabela14[[#This Row],[abr/25]:[ago/25]])</f>
        <v>0</v>
      </c>
      <c r="EA123" s="4">
        <f>SUM(Tabela14[[#This Row],[set/25]:[dez/30]])</f>
        <v>0</v>
      </c>
    </row>
    <row r="124" spans="1:131" x14ac:dyDescent="0.25">
      <c r="A124" s="5" t="s">
        <v>802</v>
      </c>
      <c r="B124" s="2" t="s">
        <v>372</v>
      </c>
      <c r="C124" s="2" t="s">
        <v>14</v>
      </c>
      <c r="D124" s="2" t="s">
        <v>256</v>
      </c>
      <c r="E124" s="1">
        <v>504</v>
      </c>
      <c r="F124" s="2" t="s">
        <v>803</v>
      </c>
      <c r="G124" s="2" t="s">
        <v>19</v>
      </c>
      <c r="H124" s="321">
        <v>45581</v>
      </c>
      <c r="I124" s="2" t="s">
        <v>804</v>
      </c>
      <c r="J124" s="2" t="s">
        <v>805</v>
      </c>
      <c r="K124" s="4">
        <v>347484</v>
      </c>
      <c r="L124" s="4">
        <v>331889.71999999997</v>
      </c>
      <c r="M124" s="4">
        <v>0</v>
      </c>
      <c r="N124" s="4">
        <f>Tabela14[[#This Row],[parcela.cef
(total)]]-Tabela14[[#This Row],[parcela.cef
(realizado)]]</f>
        <v>15594.280000000028</v>
      </c>
      <c r="O124" s="1" t="b">
        <v>0</v>
      </c>
      <c r="P124" s="4">
        <v>376556.83</v>
      </c>
      <c r="Q124" s="4">
        <v>352594</v>
      </c>
      <c r="R124" s="4">
        <v>10420.25</v>
      </c>
      <c r="S124" s="4">
        <v>4137.5</v>
      </c>
      <c r="T124" s="4">
        <f>SUM(Tabela14[[#This Row],[set/25]:[dez/30]])</f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306.04000000000002</v>
      </c>
      <c r="BD124" s="4">
        <v>308.13</v>
      </c>
      <c r="BE124" s="4">
        <v>309.36</v>
      </c>
      <c r="BF124" s="4">
        <v>3109.02</v>
      </c>
      <c r="BG124" s="4">
        <v>104.95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6">
        <v>0</v>
      </c>
      <c r="DY124" s="4">
        <f>SUM(Tabela14[[#This Row],[jan/25]:[mar/25]])</f>
        <v>3523.33</v>
      </c>
      <c r="DZ124" s="4">
        <f>SUM(Tabela14[[#This Row],[abr/25]:[ago/25]])</f>
        <v>0</v>
      </c>
      <c r="EA124" s="4">
        <f>SUM(Tabela14[[#This Row],[set/25]:[dez/30]])</f>
        <v>0</v>
      </c>
    </row>
    <row r="125" spans="1:131" x14ac:dyDescent="0.25">
      <c r="A125" s="5" t="s">
        <v>505</v>
      </c>
      <c r="B125" s="2" t="s">
        <v>372</v>
      </c>
      <c r="C125" s="2" t="s">
        <v>14</v>
      </c>
      <c r="D125" s="2" t="s">
        <v>148</v>
      </c>
      <c r="E125" s="1">
        <v>1504</v>
      </c>
      <c r="F125" s="2" t="s">
        <v>506</v>
      </c>
      <c r="G125" s="2" t="s">
        <v>19</v>
      </c>
      <c r="H125" s="321">
        <v>45566</v>
      </c>
      <c r="I125" s="2" t="s">
        <v>507</v>
      </c>
      <c r="J125" s="2"/>
      <c r="K125" s="4"/>
      <c r="L125" s="4"/>
      <c r="M125" s="4">
        <v>0</v>
      </c>
      <c r="N125" s="4">
        <f>Tabela14[[#This Row],[parcela.cef
(total)]]-Tabela14[[#This Row],[parcela.cef
(realizado)]]</f>
        <v>0</v>
      </c>
      <c r="O125" s="1" t="b">
        <v>0</v>
      </c>
      <c r="P125" s="4">
        <v>0</v>
      </c>
      <c r="Q125" s="4">
        <v>333700</v>
      </c>
      <c r="R125" s="4">
        <v>0</v>
      </c>
      <c r="S125" s="4">
        <v>337524.9</v>
      </c>
      <c r="T125" s="4">
        <f>SUM(Tabela14[[#This Row],[set/25]:[dez/30]])</f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156200</v>
      </c>
      <c r="BC125" s="4">
        <v>0</v>
      </c>
      <c r="BD125" s="4">
        <v>0</v>
      </c>
      <c r="BE125" s="4">
        <v>0</v>
      </c>
      <c r="BF125" s="4">
        <v>181324.9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6">
        <v>0</v>
      </c>
      <c r="DY125" s="4">
        <f>SUM(Tabela14[[#This Row],[jan/25]:[mar/25]])</f>
        <v>181324.9</v>
      </c>
      <c r="DZ125" s="4">
        <f>SUM(Tabela14[[#This Row],[abr/25]:[ago/25]])</f>
        <v>0</v>
      </c>
      <c r="EA125" s="4">
        <f>SUM(Tabela14[[#This Row],[set/25]:[dez/30]])</f>
        <v>0</v>
      </c>
    </row>
    <row r="126" spans="1:131" x14ac:dyDescent="0.25">
      <c r="A126" s="5" t="s">
        <v>830</v>
      </c>
      <c r="B126" s="2" t="s">
        <v>372</v>
      </c>
      <c r="C126" s="2" t="s">
        <v>14</v>
      </c>
      <c r="D126" s="2" t="s">
        <v>280</v>
      </c>
      <c r="E126" s="1">
        <v>604</v>
      </c>
      <c r="F126" s="2" t="s">
        <v>831</v>
      </c>
      <c r="G126" s="2" t="s">
        <v>19</v>
      </c>
      <c r="H126" s="321">
        <v>45379</v>
      </c>
      <c r="I126" s="2" t="s">
        <v>832</v>
      </c>
      <c r="J126" s="2"/>
      <c r="K126" s="4"/>
      <c r="L126" s="4"/>
      <c r="M126" s="4">
        <v>0</v>
      </c>
      <c r="N126" s="4">
        <f>Tabela14[[#This Row],[parcela.cef
(total)]]-Tabela14[[#This Row],[parcela.cef
(realizado)]]</f>
        <v>0</v>
      </c>
      <c r="O126" s="1" t="b">
        <v>0</v>
      </c>
      <c r="P126" s="4">
        <v>0</v>
      </c>
      <c r="Q126" s="4">
        <v>341430</v>
      </c>
      <c r="R126" s="4">
        <v>0</v>
      </c>
      <c r="S126" s="4">
        <v>348006.53</v>
      </c>
      <c r="T126" s="4">
        <f>SUM(Tabela14[[#This Row],[set/25]:[dez/30]])</f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178338.19</v>
      </c>
      <c r="AW126" s="4">
        <v>6325.85</v>
      </c>
      <c r="AX126" s="4">
        <v>36638.5</v>
      </c>
      <c r="AY126" s="4">
        <v>6413.43</v>
      </c>
      <c r="AZ126" s="4">
        <v>6458.97</v>
      </c>
      <c r="BA126" s="4">
        <v>6505.47</v>
      </c>
      <c r="BB126" s="4">
        <v>6551.01</v>
      </c>
      <c r="BC126" s="4">
        <v>6589.01</v>
      </c>
      <c r="BD126" s="4">
        <v>38223.39</v>
      </c>
      <c r="BE126" s="4">
        <v>6660.35</v>
      </c>
      <c r="BF126" s="4">
        <v>49193.01</v>
      </c>
      <c r="BG126" s="4">
        <v>0</v>
      </c>
      <c r="BH126" s="4">
        <v>109.35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6">
        <v>0</v>
      </c>
      <c r="DY126" s="4">
        <f>SUM(Tabela14[[#This Row],[jan/25]:[mar/25]])</f>
        <v>55853.36</v>
      </c>
      <c r="DZ126" s="4">
        <f>SUM(Tabela14[[#This Row],[abr/25]:[ago/25]])</f>
        <v>109.35</v>
      </c>
      <c r="EA126" s="4">
        <f>SUM(Tabela14[[#This Row],[set/25]:[dez/30]])</f>
        <v>0</v>
      </c>
    </row>
    <row r="127" spans="1:131" x14ac:dyDescent="0.25">
      <c r="A127" s="5" t="s">
        <v>810</v>
      </c>
      <c r="B127" s="2" t="s">
        <v>372</v>
      </c>
      <c r="C127" s="2" t="s">
        <v>14</v>
      </c>
      <c r="D127" s="2" t="s">
        <v>256</v>
      </c>
      <c r="E127" s="1">
        <v>506</v>
      </c>
      <c r="F127" s="2" t="s">
        <v>811</v>
      </c>
      <c r="G127" s="2" t="s">
        <v>19</v>
      </c>
      <c r="H127" s="321">
        <v>45535</v>
      </c>
      <c r="I127" s="2" t="s">
        <v>812</v>
      </c>
      <c r="J127" s="2" t="s">
        <v>813</v>
      </c>
      <c r="K127" s="4">
        <v>299565.3</v>
      </c>
      <c r="L127" s="4">
        <v>286398.87</v>
      </c>
      <c r="M127" s="4">
        <v>0</v>
      </c>
      <c r="N127" s="4">
        <f>Tabela14[[#This Row],[parcela.cef
(total)]]-Tabela14[[#This Row],[parcela.cef
(realizado)]]</f>
        <v>13166.429999999993</v>
      </c>
      <c r="O127" s="1" t="b">
        <v>0</v>
      </c>
      <c r="P127" s="4">
        <v>323630.38</v>
      </c>
      <c r="Q127" s="4">
        <v>349843</v>
      </c>
      <c r="R127" s="4">
        <v>2428.6999999999998</v>
      </c>
      <c r="S127" s="4">
        <v>45933.72</v>
      </c>
      <c r="T127" s="4">
        <f>SUM(Tabela14[[#This Row],[set/25]:[dez/30]])</f>
        <v>297.89999999999998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2825.55</v>
      </c>
      <c r="BB127" s="4">
        <v>520.94000000000005</v>
      </c>
      <c r="BC127" s="4">
        <v>534.78</v>
      </c>
      <c r="BD127" s="4">
        <v>1685.6</v>
      </c>
      <c r="BE127" s="4">
        <v>1765.45</v>
      </c>
      <c r="BF127" s="4">
        <v>38303.5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297.89999999999998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6">
        <v>0</v>
      </c>
      <c r="DY127" s="4">
        <f>SUM(Tabela14[[#This Row],[jan/25]:[mar/25]])</f>
        <v>40068.949999999997</v>
      </c>
      <c r="DZ127" s="4">
        <f>SUM(Tabela14[[#This Row],[abr/25]:[ago/25]])</f>
        <v>0</v>
      </c>
      <c r="EA127" s="4">
        <f>SUM(Tabela14[[#This Row],[set/25]:[dez/30]])</f>
        <v>297.89999999999998</v>
      </c>
    </row>
    <row r="128" spans="1:131" x14ac:dyDescent="0.25">
      <c r="A128" s="5" t="s">
        <v>709</v>
      </c>
      <c r="B128" s="2" t="s">
        <v>372</v>
      </c>
      <c r="C128" s="2" t="s">
        <v>14</v>
      </c>
      <c r="D128" s="2" t="s">
        <v>702</v>
      </c>
      <c r="E128" s="1">
        <v>2203</v>
      </c>
      <c r="F128" s="2" t="s">
        <v>710</v>
      </c>
      <c r="G128" s="2" t="s">
        <v>19</v>
      </c>
      <c r="H128" s="321">
        <v>44894</v>
      </c>
      <c r="I128" s="2" t="s">
        <v>711</v>
      </c>
      <c r="J128" s="2" t="s">
        <v>712</v>
      </c>
      <c r="K128" s="4">
        <v>194947.44</v>
      </c>
      <c r="L128" s="4">
        <v>187230.56</v>
      </c>
      <c r="M128" s="4">
        <v>0</v>
      </c>
      <c r="N128" s="4">
        <f>Tabela14[[#This Row],[parcela.cef
(total)]]-Tabela14[[#This Row],[parcela.cef
(realizado)]]</f>
        <v>7716.8800000000047</v>
      </c>
      <c r="O128" s="1" t="b">
        <v>0</v>
      </c>
      <c r="P128" s="4">
        <v>0</v>
      </c>
      <c r="Q128" s="4">
        <v>313866</v>
      </c>
      <c r="R128" s="4">
        <v>15847.57</v>
      </c>
      <c r="S128" s="4">
        <v>140277.18</v>
      </c>
      <c r="T128" s="4">
        <f>SUM(Tabela14[[#This Row],[set/25]:[dez/30]])</f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13724.98</v>
      </c>
      <c r="AG128" s="4">
        <v>1308.05</v>
      </c>
      <c r="AH128" s="4">
        <v>1309.23</v>
      </c>
      <c r="AI128" s="4">
        <v>1315.25</v>
      </c>
      <c r="AJ128" s="4">
        <v>1315.25</v>
      </c>
      <c r="AK128" s="4">
        <v>1319.86</v>
      </c>
      <c r="AL128" s="4">
        <v>1321.71</v>
      </c>
      <c r="AM128" s="4">
        <v>1321.71</v>
      </c>
      <c r="AN128" s="4">
        <v>1338.94</v>
      </c>
      <c r="AO128" s="4">
        <v>1340.28</v>
      </c>
      <c r="AP128" s="4">
        <v>1342.56</v>
      </c>
      <c r="AQ128" s="4">
        <v>1347.13</v>
      </c>
      <c r="AR128" s="4">
        <v>0</v>
      </c>
      <c r="AS128" s="4">
        <v>19192.18</v>
      </c>
      <c r="AT128" s="4">
        <v>23106.31</v>
      </c>
      <c r="AU128" s="4">
        <v>7843.4</v>
      </c>
      <c r="AV128" s="4">
        <v>9046.3799999999992</v>
      </c>
      <c r="AW128" s="4">
        <v>7800.06</v>
      </c>
      <c r="AX128" s="4">
        <v>8902.9500000000007</v>
      </c>
      <c r="AY128" s="4">
        <v>1383.07</v>
      </c>
      <c r="AZ128" s="4">
        <v>1392.89</v>
      </c>
      <c r="BA128" s="4">
        <v>1402.92</v>
      </c>
      <c r="BB128" s="4">
        <v>1412.74</v>
      </c>
      <c r="BC128" s="4">
        <v>1420.94</v>
      </c>
      <c r="BD128" s="4">
        <v>1430.6</v>
      </c>
      <c r="BE128" s="4">
        <v>0</v>
      </c>
      <c r="BF128" s="4">
        <v>27514.68</v>
      </c>
      <c r="BG128" s="4">
        <v>0</v>
      </c>
      <c r="BH128" s="4">
        <v>123.11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6">
        <v>0</v>
      </c>
      <c r="DY128" s="4">
        <f>SUM(Tabela14[[#This Row],[jan/25]:[mar/25]])</f>
        <v>27514.68</v>
      </c>
      <c r="DZ128" s="4">
        <f>SUM(Tabela14[[#This Row],[abr/25]:[ago/25]])</f>
        <v>123.11</v>
      </c>
      <c r="EA128" s="4">
        <f>SUM(Tabela14[[#This Row],[set/25]:[dez/30]])</f>
        <v>0</v>
      </c>
    </row>
    <row r="129" spans="1:131" x14ac:dyDescent="0.25">
      <c r="A129" s="5" t="s">
        <v>720</v>
      </c>
      <c r="B129" s="2" t="s">
        <v>372</v>
      </c>
      <c r="C129" s="2" t="s">
        <v>14</v>
      </c>
      <c r="D129" s="2" t="s">
        <v>702</v>
      </c>
      <c r="E129" s="1">
        <v>2206</v>
      </c>
      <c r="F129" s="2" t="s">
        <v>721</v>
      </c>
      <c r="G129" s="2" t="s">
        <v>19</v>
      </c>
      <c r="H129" s="321">
        <v>44646</v>
      </c>
      <c r="I129" s="2" t="s">
        <v>722</v>
      </c>
      <c r="J129" s="2"/>
      <c r="K129" s="4"/>
      <c r="L129" s="4"/>
      <c r="M129" s="4">
        <v>0</v>
      </c>
      <c r="N129" s="4">
        <f>Tabela14[[#This Row],[parcela.cef
(total)]]-Tabela14[[#This Row],[parcela.cef
(realizado)]]</f>
        <v>0</v>
      </c>
      <c r="O129" s="1" t="b">
        <v>0</v>
      </c>
      <c r="P129" s="4">
        <v>0</v>
      </c>
      <c r="Q129" s="4">
        <v>304326</v>
      </c>
      <c r="R129" s="4">
        <v>0</v>
      </c>
      <c r="S129" s="4">
        <v>329369.26</v>
      </c>
      <c r="T129" s="4">
        <f>SUM(Tabela14[[#This Row],[set/25]:[dez/30]])</f>
        <v>0</v>
      </c>
      <c r="U129" s="4">
        <v>0</v>
      </c>
      <c r="V129" s="4">
        <v>0</v>
      </c>
      <c r="W129" s="4">
        <v>85326</v>
      </c>
      <c r="X129" s="4">
        <v>5000</v>
      </c>
      <c r="Y129" s="4">
        <v>5000</v>
      </c>
      <c r="Z129" s="4">
        <v>5000</v>
      </c>
      <c r="AA129" s="4">
        <v>5000</v>
      </c>
      <c r="AB129" s="4">
        <v>5338.62</v>
      </c>
      <c r="AC129" s="4">
        <v>5384.53</v>
      </c>
      <c r="AD129" s="4">
        <v>5502.65</v>
      </c>
      <c r="AE129" s="4">
        <v>5394.23</v>
      </c>
      <c r="AF129" s="4">
        <v>19442.53</v>
      </c>
      <c r="AG129" s="4">
        <v>5420.14</v>
      </c>
      <c r="AH129" s="4">
        <v>5425.02</v>
      </c>
      <c r="AI129" s="4">
        <v>5449.98</v>
      </c>
      <c r="AJ129" s="4">
        <v>5449.98</v>
      </c>
      <c r="AK129" s="4">
        <v>0</v>
      </c>
      <c r="AL129" s="4">
        <v>10945.78</v>
      </c>
      <c r="AM129" s="4">
        <v>5509.03</v>
      </c>
      <c r="AN129" s="4">
        <v>5548.14</v>
      </c>
      <c r="AO129" s="4">
        <v>5553.69</v>
      </c>
      <c r="AP129" s="4">
        <v>5563.13</v>
      </c>
      <c r="AQ129" s="4">
        <v>5582.05</v>
      </c>
      <c r="AR129" s="4">
        <v>20135.560000000001</v>
      </c>
      <c r="AS129" s="4">
        <v>5597.13</v>
      </c>
      <c r="AT129" s="4">
        <v>5614.48</v>
      </c>
      <c r="AU129" s="4">
        <v>5629.64</v>
      </c>
      <c r="AV129" s="4">
        <v>5636.96</v>
      </c>
      <c r="AW129" s="4">
        <v>5652.74</v>
      </c>
      <c r="AX129" s="4">
        <v>5682.13</v>
      </c>
      <c r="AY129" s="4">
        <v>5731</v>
      </c>
      <c r="AZ129" s="4">
        <v>5771.69</v>
      </c>
      <c r="BA129" s="4">
        <v>0</v>
      </c>
      <c r="BB129" s="4">
        <v>11797.04</v>
      </c>
      <c r="BC129" s="4">
        <v>5887.89</v>
      </c>
      <c r="BD129" s="4">
        <v>5927.93</v>
      </c>
      <c r="BE129" s="4">
        <v>5951.64</v>
      </c>
      <c r="BF129" s="4">
        <v>27394.81</v>
      </c>
      <c r="BG129" s="4">
        <v>0</v>
      </c>
      <c r="BH129" s="4">
        <v>123.12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6">
        <v>0</v>
      </c>
      <c r="DY129" s="4">
        <f>SUM(Tabela14[[#This Row],[jan/25]:[mar/25]])</f>
        <v>33346.450000000004</v>
      </c>
      <c r="DZ129" s="4">
        <f>SUM(Tabela14[[#This Row],[abr/25]:[ago/25]])</f>
        <v>123.12</v>
      </c>
      <c r="EA129" s="4">
        <f>SUM(Tabela14[[#This Row],[set/25]:[dez/30]])</f>
        <v>0</v>
      </c>
    </row>
    <row r="130" spans="1:131" x14ac:dyDescent="0.25">
      <c r="A130" s="5" t="s">
        <v>609</v>
      </c>
      <c r="B130" s="2" t="s">
        <v>372</v>
      </c>
      <c r="C130" s="2" t="s">
        <v>14</v>
      </c>
      <c r="D130" s="2" t="s">
        <v>606</v>
      </c>
      <c r="E130" s="1">
        <v>1902</v>
      </c>
      <c r="F130" s="2" t="s">
        <v>610</v>
      </c>
      <c r="G130" s="2" t="s">
        <v>19</v>
      </c>
      <c r="H130" s="321">
        <v>44894</v>
      </c>
      <c r="I130" s="2" t="s">
        <v>301</v>
      </c>
      <c r="J130" s="2" t="s">
        <v>611</v>
      </c>
      <c r="K130" s="4">
        <v>211200</v>
      </c>
      <c r="L130" s="4">
        <v>202429.73</v>
      </c>
      <c r="M130" s="4">
        <v>0</v>
      </c>
      <c r="N130" s="4">
        <f>Tabela14[[#This Row],[parcela.cef
(total)]]-Tabela14[[#This Row],[parcela.cef
(realizado)]]</f>
        <v>8770.2699999999895</v>
      </c>
      <c r="O130" s="1" t="b">
        <v>0</v>
      </c>
      <c r="P130" s="4">
        <v>0</v>
      </c>
      <c r="Q130" s="4">
        <v>269138.65999999997</v>
      </c>
      <c r="R130" s="4">
        <v>3075.24</v>
      </c>
      <c r="S130" s="4">
        <v>104892.19</v>
      </c>
      <c r="T130" s="4">
        <f>SUM(Tabela14[[#This Row],[set/25]:[dez/30]])</f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775.45</v>
      </c>
      <c r="AG130" s="4">
        <v>763.65</v>
      </c>
      <c r="AH130" s="4">
        <v>764.34</v>
      </c>
      <c r="AI130" s="4">
        <v>767.85</v>
      </c>
      <c r="AJ130" s="4">
        <v>767.85</v>
      </c>
      <c r="AK130" s="4">
        <v>770.54</v>
      </c>
      <c r="AL130" s="4">
        <v>771.62</v>
      </c>
      <c r="AM130" s="4">
        <v>776.17</v>
      </c>
      <c r="AN130" s="4">
        <v>781.69</v>
      </c>
      <c r="AO130" s="4">
        <v>782.47</v>
      </c>
      <c r="AP130" s="4">
        <v>783.8</v>
      </c>
      <c r="AQ130" s="4">
        <v>786.46</v>
      </c>
      <c r="AR130" s="4">
        <v>788.04</v>
      </c>
      <c r="AS130" s="4">
        <v>21065.4</v>
      </c>
      <c r="AT130" s="4">
        <v>10859.27</v>
      </c>
      <c r="AU130" s="4">
        <v>7265.61</v>
      </c>
      <c r="AV130" s="4">
        <v>9529.3700000000008</v>
      </c>
      <c r="AW130" s="4">
        <v>8110.81</v>
      </c>
      <c r="AX130" s="4">
        <v>9360.32</v>
      </c>
      <c r="AY130" s="4">
        <v>807.45</v>
      </c>
      <c r="AZ130" s="4">
        <v>813.18</v>
      </c>
      <c r="BA130" s="4">
        <v>819.04</v>
      </c>
      <c r="BB130" s="4">
        <v>824.77</v>
      </c>
      <c r="BC130" s="4">
        <v>829.55</v>
      </c>
      <c r="BD130" s="4">
        <v>835.19</v>
      </c>
      <c r="BE130" s="4">
        <v>838.53</v>
      </c>
      <c r="BF130" s="4">
        <v>22524.66</v>
      </c>
      <c r="BG130" s="4">
        <v>0</v>
      </c>
      <c r="BH130" s="4">
        <v>0</v>
      </c>
      <c r="BI130" s="4">
        <v>329.11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6">
        <v>0</v>
      </c>
      <c r="DY130" s="4">
        <f>SUM(Tabela14[[#This Row],[jan/25]:[mar/25]])</f>
        <v>23363.19</v>
      </c>
      <c r="DZ130" s="4">
        <f>SUM(Tabela14[[#This Row],[abr/25]:[ago/25]])</f>
        <v>329.11</v>
      </c>
      <c r="EA130" s="4">
        <f>SUM(Tabela14[[#This Row],[set/25]:[dez/30]])</f>
        <v>0</v>
      </c>
    </row>
    <row r="131" spans="1:131" x14ac:dyDescent="0.25">
      <c r="A131" s="5" t="s">
        <v>640</v>
      </c>
      <c r="B131" s="2" t="s">
        <v>372</v>
      </c>
      <c r="C131" s="2" t="s">
        <v>14</v>
      </c>
      <c r="D131" s="2" t="s">
        <v>633</v>
      </c>
      <c r="E131" s="1">
        <v>2003</v>
      </c>
      <c r="F131" s="2" t="s">
        <v>641</v>
      </c>
      <c r="G131" s="2" t="s">
        <v>19</v>
      </c>
      <c r="H131" s="321">
        <v>44895</v>
      </c>
      <c r="I131" s="2" t="s">
        <v>642</v>
      </c>
      <c r="J131" s="2" t="s">
        <v>643</v>
      </c>
      <c r="K131" s="4">
        <v>281780.96000000002</v>
      </c>
      <c r="L131" s="4">
        <v>269722.40000000002</v>
      </c>
      <c r="M131" s="4">
        <v>0</v>
      </c>
      <c r="N131" s="4">
        <f>Tabela14[[#This Row],[parcela.cef
(total)]]-Tabela14[[#This Row],[parcela.cef
(realizado)]]</f>
        <v>12058.559999999998</v>
      </c>
      <c r="O131" s="1" t="b">
        <v>0</v>
      </c>
      <c r="P131" s="4">
        <v>0</v>
      </c>
      <c r="Q131" s="4">
        <v>313866</v>
      </c>
      <c r="R131" s="4">
        <v>0</v>
      </c>
      <c r="S131" s="4">
        <v>135905.29999999999</v>
      </c>
      <c r="T131" s="4">
        <f>SUM(Tabela14[[#This Row],[set/25]:[dez/30]])</f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9054.67</v>
      </c>
      <c r="AH131" s="4">
        <v>846.37</v>
      </c>
      <c r="AI131" s="4">
        <v>850.27</v>
      </c>
      <c r="AJ131" s="4">
        <v>850.27</v>
      </c>
      <c r="AK131" s="4">
        <v>853.24</v>
      </c>
      <c r="AL131" s="4">
        <v>854.44</v>
      </c>
      <c r="AM131" s="4">
        <v>859.48</v>
      </c>
      <c r="AN131" s="4">
        <v>865.58</v>
      </c>
      <c r="AO131" s="4">
        <v>866.45</v>
      </c>
      <c r="AP131" s="4">
        <v>867.92</v>
      </c>
      <c r="AQ131" s="4">
        <v>870.87</v>
      </c>
      <c r="AR131" s="4">
        <v>8703.11</v>
      </c>
      <c r="AS131" s="4">
        <v>28752.59</v>
      </c>
      <c r="AT131" s="4">
        <v>14719.15</v>
      </c>
      <c r="AU131" s="4">
        <v>9777.51</v>
      </c>
      <c r="AV131" s="4">
        <v>12889.75</v>
      </c>
      <c r="AW131" s="4">
        <v>10938.73</v>
      </c>
      <c r="AX131" s="4">
        <v>12655.63</v>
      </c>
      <c r="AY131" s="4">
        <v>913.49</v>
      </c>
      <c r="AZ131" s="4">
        <v>900.46</v>
      </c>
      <c r="BA131" s="4">
        <v>906.94</v>
      </c>
      <c r="BB131" s="4">
        <v>913.29</v>
      </c>
      <c r="BC131" s="4">
        <v>918.59</v>
      </c>
      <c r="BD131" s="4">
        <v>924.92</v>
      </c>
      <c r="BE131" s="4">
        <v>0</v>
      </c>
      <c r="BF131" s="4">
        <v>14105.34</v>
      </c>
      <c r="BG131" s="4">
        <v>0</v>
      </c>
      <c r="BH131" s="4">
        <v>246.24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6">
        <v>0</v>
      </c>
      <c r="DY131" s="4">
        <f>SUM(Tabela14[[#This Row],[jan/25]:[mar/25]])</f>
        <v>14105.34</v>
      </c>
      <c r="DZ131" s="4">
        <f>SUM(Tabela14[[#This Row],[abr/25]:[ago/25]])</f>
        <v>246.24</v>
      </c>
      <c r="EA131" s="4">
        <f>SUM(Tabela14[[#This Row],[set/25]:[dez/30]])</f>
        <v>0</v>
      </c>
    </row>
    <row r="132" spans="1:131" x14ac:dyDescent="0.25">
      <c r="A132" s="5" t="s">
        <v>371</v>
      </c>
      <c r="B132" s="2" t="s">
        <v>372</v>
      </c>
      <c r="C132" s="2" t="s">
        <v>14</v>
      </c>
      <c r="D132" s="2" t="s">
        <v>15</v>
      </c>
      <c r="E132" s="1">
        <v>1001</v>
      </c>
      <c r="F132" s="2" t="s">
        <v>373</v>
      </c>
      <c r="G132" s="2" t="s">
        <v>19</v>
      </c>
      <c r="H132" s="321">
        <v>45294</v>
      </c>
      <c r="I132" s="2" t="s">
        <v>297</v>
      </c>
      <c r="J132" s="2" t="s">
        <v>374</v>
      </c>
      <c r="K132" s="4">
        <v>138135.12</v>
      </c>
      <c r="L132" s="4">
        <v>133040.20000000001</v>
      </c>
      <c r="M132" s="4">
        <v>0</v>
      </c>
      <c r="N132" s="4">
        <f>Tabela14[[#This Row],[parcela.cef
(total)]]-Tabela14[[#This Row],[parcela.cef
(realizado)]]</f>
        <v>5094.9199999999837</v>
      </c>
      <c r="O132" s="1" t="b">
        <v>0</v>
      </c>
      <c r="P132" s="4">
        <v>0</v>
      </c>
      <c r="Q132" s="4">
        <v>257048.62</v>
      </c>
      <c r="R132" s="4">
        <v>6046.95</v>
      </c>
      <c r="S132" s="4">
        <v>98796.38</v>
      </c>
      <c r="T132" s="4">
        <f>SUM(Tabela14[[#This Row],[set/25]:[dez/30]])</f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14312.29</v>
      </c>
      <c r="AT132" s="4">
        <v>5848.96</v>
      </c>
      <c r="AU132" s="4">
        <v>5663.61</v>
      </c>
      <c r="AV132" s="4">
        <v>8886.35</v>
      </c>
      <c r="AW132" s="4">
        <v>6165.07</v>
      </c>
      <c r="AX132" s="4">
        <v>4972.6400000000003</v>
      </c>
      <c r="AY132" s="4">
        <v>1927.65</v>
      </c>
      <c r="AZ132" s="4">
        <v>1987.05</v>
      </c>
      <c r="BA132" s="4">
        <v>2944.02</v>
      </c>
      <c r="BB132" s="4">
        <v>1979.56</v>
      </c>
      <c r="BC132" s="4">
        <v>2985.15</v>
      </c>
      <c r="BD132" s="4">
        <v>14792.16</v>
      </c>
      <c r="BE132" s="4">
        <v>12843.96</v>
      </c>
      <c r="BF132" s="4">
        <v>13156.72</v>
      </c>
      <c r="BG132" s="4">
        <v>0</v>
      </c>
      <c r="BH132" s="4">
        <v>331.19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6">
        <v>0</v>
      </c>
      <c r="DY132" s="4">
        <f>SUM(Tabela14[[#This Row],[jan/25]:[mar/25]])</f>
        <v>26000.68</v>
      </c>
      <c r="DZ132" s="4">
        <f>SUM(Tabela14[[#This Row],[abr/25]:[ago/25]])</f>
        <v>331.19</v>
      </c>
      <c r="EA132" s="4">
        <f>SUM(Tabela14[[#This Row],[set/25]:[dez/30]])</f>
        <v>0</v>
      </c>
    </row>
    <row r="133" spans="1:131" x14ac:dyDescent="0.25">
      <c r="A133" s="5" t="s">
        <v>791</v>
      </c>
      <c r="B133" s="2" t="s">
        <v>372</v>
      </c>
      <c r="C133" s="2" t="s">
        <v>14</v>
      </c>
      <c r="D133" s="2" t="s">
        <v>256</v>
      </c>
      <c r="E133" s="1">
        <v>501</v>
      </c>
      <c r="F133" s="2" t="s">
        <v>792</v>
      </c>
      <c r="G133" s="2" t="s">
        <v>19</v>
      </c>
      <c r="H133" s="321">
        <v>44894</v>
      </c>
      <c r="I133" s="2" t="s">
        <v>793</v>
      </c>
      <c r="J133" s="2" t="s">
        <v>794</v>
      </c>
      <c r="K133" s="4">
        <v>211200</v>
      </c>
      <c r="L133" s="4">
        <v>202451.82</v>
      </c>
      <c r="M133" s="4">
        <v>0</v>
      </c>
      <c r="N133" s="4">
        <f>Tabela14[[#This Row],[parcela.cef
(total)]]-Tabela14[[#This Row],[parcela.cef
(realizado)]]</f>
        <v>8748.179999999993</v>
      </c>
      <c r="O133" s="1" t="b">
        <v>0</v>
      </c>
      <c r="P133" s="4">
        <v>0</v>
      </c>
      <c r="Q133" s="4">
        <v>260442.1</v>
      </c>
      <c r="R133" s="4">
        <v>0</v>
      </c>
      <c r="S133" s="4">
        <v>108939.98</v>
      </c>
      <c r="T133" s="4">
        <f>SUM(Tabela14[[#This Row],[set/25]:[dez/30]])</f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5893.14</v>
      </c>
      <c r="AG133" s="4">
        <v>753.55</v>
      </c>
      <c r="AH133" s="4">
        <v>754.23</v>
      </c>
      <c r="AI133" s="4">
        <v>757.7</v>
      </c>
      <c r="AJ133" s="4">
        <v>757.7</v>
      </c>
      <c r="AK133" s="4">
        <v>760.35</v>
      </c>
      <c r="AL133" s="4">
        <v>761.42</v>
      </c>
      <c r="AM133" s="4">
        <v>765.91</v>
      </c>
      <c r="AN133" s="4">
        <v>771.35</v>
      </c>
      <c r="AO133" s="4">
        <v>772.12</v>
      </c>
      <c r="AP133" s="4">
        <v>773.43</v>
      </c>
      <c r="AQ133" s="4">
        <v>776.06</v>
      </c>
      <c r="AR133" s="4">
        <v>6128.16</v>
      </c>
      <c r="AS133" s="4">
        <v>21003.9</v>
      </c>
      <c r="AT133" s="4">
        <v>10823.45</v>
      </c>
      <c r="AU133" s="4">
        <v>7238.82</v>
      </c>
      <c r="AV133" s="4">
        <v>9496.86</v>
      </c>
      <c r="AW133" s="4">
        <v>8081.85</v>
      </c>
      <c r="AX133" s="4">
        <v>9328.18</v>
      </c>
      <c r="AY133" s="4">
        <v>6317.77</v>
      </c>
      <c r="AZ133" s="4">
        <v>802.43</v>
      </c>
      <c r="BA133" s="4">
        <v>808.21</v>
      </c>
      <c r="BB133" s="4">
        <v>813.86</v>
      </c>
      <c r="BC133" s="4">
        <v>818.58</v>
      </c>
      <c r="BD133" s="4">
        <v>824.15</v>
      </c>
      <c r="BE133" s="4">
        <v>827.45</v>
      </c>
      <c r="BF133" s="4">
        <v>11329.35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6">
        <v>0</v>
      </c>
      <c r="DY133" s="4">
        <f>SUM(Tabela14[[#This Row],[jan/25]:[mar/25]])</f>
        <v>12156.800000000001</v>
      </c>
      <c r="DZ133" s="4">
        <f>SUM(Tabela14[[#This Row],[abr/25]:[ago/25]])</f>
        <v>0</v>
      </c>
      <c r="EA133" s="4">
        <f>SUM(Tabela14[[#This Row],[set/25]:[dez/30]])</f>
        <v>0</v>
      </c>
    </row>
    <row r="134" spans="1:131" x14ac:dyDescent="0.25">
      <c r="A134" s="5" t="s">
        <v>400</v>
      </c>
      <c r="B134" s="2" t="s">
        <v>372</v>
      </c>
      <c r="C134" s="2" t="s">
        <v>14</v>
      </c>
      <c r="D134" s="2" t="s">
        <v>55</v>
      </c>
      <c r="E134" s="1">
        <v>1103</v>
      </c>
      <c r="F134" s="2" t="s">
        <v>401</v>
      </c>
      <c r="G134" s="2" t="s">
        <v>19</v>
      </c>
      <c r="H134" s="321">
        <v>44894</v>
      </c>
      <c r="I134" s="2" t="s">
        <v>402</v>
      </c>
      <c r="J134" s="2" t="s">
        <v>403</v>
      </c>
      <c r="K134" s="4">
        <v>215181.4</v>
      </c>
      <c r="L134" s="4">
        <v>206202.26</v>
      </c>
      <c r="M134" s="4">
        <v>0</v>
      </c>
      <c r="N134" s="4">
        <f>Tabela14[[#This Row],[parcela.cef
(total)]]-Tabela14[[#This Row],[parcela.cef
(realizado)]]</f>
        <v>8979.1399999999849</v>
      </c>
      <c r="O134" s="1" t="b">
        <v>0</v>
      </c>
      <c r="P134" s="4">
        <v>0</v>
      </c>
      <c r="Q134" s="4">
        <v>262350</v>
      </c>
      <c r="R134" s="4">
        <v>3928.02</v>
      </c>
      <c r="S134" s="4">
        <v>104783.47</v>
      </c>
      <c r="T134" s="4">
        <f>SUM(Tabela14[[#This Row],[set/25]:[dez/30]])</f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5882.72</v>
      </c>
      <c r="AG134" s="4">
        <v>2946.98</v>
      </c>
      <c r="AH134" s="4">
        <v>719.62</v>
      </c>
      <c r="AI134" s="4">
        <v>738.11</v>
      </c>
      <c r="AJ134" s="4">
        <v>0</v>
      </c>
      <c r="AK134" s="4">
        <v>1465.45</v>
      </c>
      <c r="AL134" s="4">
        <v>726.48</v>
      </c>
      <c r="AM134" s="4">
        <v>746.84</v>
      </c>
      <c r="AN134" s="4">
        <v>751.4</v>
      </c>
      <c r="AO134" s="4">
        <v>736.69</v>
      </c>
      <c r="AP134" s="4">
        <v>753.92</v>
      </c>
      <c r="AQ134" s="4">
        <v>740.45</v>
      </c>
      <c r="AR134" s="4">
        <v>6092.42</v>
      </c>
      <c r="AS134" s="4">
        <v>20759.759999999998</v>
      </c>
      <c r="AT134" s="4">
        <v>11810.63</v>
      </c>
      <c r="AU134" s="4">
        <v>7373.38</v>
      </c>
      <c r="AV134" s="4">
        <v>9690.9500000000007</v>
      </c>
      <c r="AW134" s="4">
        <v>749.83</v>
      </c>
      <c r="AX134" s="4">
        <v>9517.36</v>
      </c>
      <c r="AY134" s="4">
        <v>760.21</v>
      </c>
      <c r="AZ134" s="4">
        <v>765.61</v>
      </c>
      <c r="BA134" s="4">
        <v>771.12</v>
      </c>
      <c r="BB134" s="4">
        <v>792.83</v>
      </c>
      <c r="BC134" s="4">
        <v>797.16</v>
      </c>
      <c r="BD134" s="4">
        <v>6457.02</v>
      </c>
      <c r="BE134" s="4">
        <v>789.48</v>
      </c>
      <c r="BF134" s="4">
        <v>11329.35</v>
      </c>
      <c r="BG134" s="4">
        <v>0</v>
      </c>
      <c r="BH134" s="4">
        <v>0</v>
      </c>
      <c r="BI134" s="4">
        <v>0</v>
      </c>
      <c r="BJ134" s="4">
        <v>0</v>
      </c>
      <c r="BK134" s="4">
        <v>117.7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6">
        <v>0</v>
      </c>
      <c r="DY134" s="4">
        <f>SUM(Tabela14[[#This Row],[jan/25]:[mar/25]])</f>
        <v>12118.83</v>
      </c>
      <c r="DZ134" s="4">
        <f>SUM(Tabela14[[#This Row],[abr/25]:[ago/25]])</f>
        <v>117.7</v>
      </c>
      <c r="EA134" s="4">
        <f>SUM(Tabela14[[#This Row],[set/25]:[dez/30]])</f>
        <v>0</v>
      </c>
    </row>
    <row r="135" spans="1:131" x14ac:dyDescent="0.25">
      <c r="A135" s="5" t="s">
        <v>463</v>
      </c>
      <c r="B135" s="2" t="s">
        <v>372</v>
      </c>
      <c r="C135" s="2" t="s">
        <v>14</v>
      </c>
      <c r="D135" s="2" t="s">
        <v>104</v>
      </c>
      <c r="E135" s="1">
        <v>1306</v>
      </c>
      <c r="F135" s="2" t="s">
        <v>464</v>
      </c>
      <c r="G135" s="2" t="s">
        <v>19</v>
      </c>
      <c r="H135" s="321">
        <v>44894</v>
      </c>
      <c r="I135" s="2" t="s">
        <v>465</v>
      </c>
      <c r="J135" s="2" t="s">
        <v>466</v>
      </c>
      <c r="K135" s="4">
        <v>214683.44</v>
      </c>
      <c r="L135" s="4">
        <v>205761.11</v>
      </c>
      <c r="M135" s="4">
        <v>0</v>
      </c>
      <c r="N135" s="4">
        <f>Tabela14[[#This Row],[parcela.cef
(total)]]-Tabela14[[#This Row],[parcela.cef
(realizado)]]</f>
        <v>8922.3300000000163</v>
      </c>
      <c r="O135" s="1" t="b">
        <v>0</v>
      </c>
      <c r="P135" s="4">
        <v>0</v>
      </c>
      <c r="Q135" s="4">
        <v>257048.62</v>
      </c>
      <c r="R135" s="4">
        <v>0</v>
      </c>
      <c r="S135" s="4">
        <v>120549.78</v>
      </c>
      <c r="T135" s="4">
        <f>SUM(Tabela14[[#This Row],[set/25]:[dez/30]])</f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457.89</v>
      </c>
      <c r="AG135" s="4">
        <v>449.7</v>
      </c>
      <c r="AH135" s="4">
        <v>450.1</v>
      </c>
      <c r="AI135" s="4">
        <v>3749.19</v>
      </c>
      <c r="AJ135" s="4">
        <v>1507.26</v>
      </c>
      <c r="AK135" s="4">
        <v>1512.54</v>
      </c>
      <c r="AL135" s="4">
        <v>1514.65</v>
      </c>
      <c r="AM135" s="4">
        <v>1523.59</v>
      </c>
      <c r="AN135" s="4">
        <v>1534.41</v>
      </c>
      <c r="AO135" s="4">
        <v>3876.15</v>
      </c>
      <c r="AP135" s="4">
        <v>1538.55</v>
      </c>
      <c r="AQ135" s="4">
        <v>1543.78</v>
      </c>
      <c r="AR135" s="4">
        <v>6260.6</v>
      </c>
      <c r="AS135" s="4">
        <v>22176.38</v>
      </c>
      <c r="AT135" s="4">
        <v>11827.14</v>
      </c>
      <c r="AU135" s="4">
        <v>8141.63</v>
      </c>
      <c r="AV135" s="4">
        <v>10481.99</v>
      </c>
      <c r="AW135" s="4">
        <v>9004.5499999999993</v>
      </c>
      <c r="AX135" s="4">
        <v>10279.65</v>
      </c>
      <c r="AY135" s="4">
        <v>1584.98</v>
      </c>
      <c r="AZ135" s="4">
        <v>1596.23</v>
      </c>
      <c r="BA135" s="4">
        <v>1607.72</v>
      </c>
      <c r="BB135" s="4">
        <v>1618.98</v>
      </c>
      <c r="BC135" s="4">
        <v>1628.37</v>
      </c>
      <c r="BD135" s="4">
        <v>1639.44</v>
      </c>
      <c r="BE135" s="4">
        <v>1646</v>
      </c>
      <c r="BF135" s="4">
        <v>11275.91</v>
      </c>
      <c r="BG135" s="4">
        <v>0</v>
      </c>
      <c r="BH135" s="4">
        <v>0</v>
      </c>
      <c r="BI135" s="4">
        <v>122.4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6">
        <v>0</v>
      </c>
      <c r="DY135" s="4">
        <f>SUM(Tabela14[[#This Row],[jan/25]:[mar/25]])</f>
        <v>12921.91</v>
      </c>
      <c r="DZ135" s="4">
        <f>SUM(Tabela14[[#This Row],[abr/25]:[ago/25]])</f>
        <v>122.4</v>
      </c>
      <c r="EA135" s="4">
        <f>SUM(Tabela14[[#This Row],[set/25]:[dez/30]])</f>
        <v>0</v>
      </c>
    </row>
    <row r="136" spans="1:131" x14ac:dyDescent="0.25">
      <c r="A136" s="5" t="s">
        <v>853</v>
      </c>
      <c r="B136" s="2" t="s">
        <v>372</v>
      </c>
      <c r="C136" s="2" t="s">
        <v>14</v>
      </c>
      <c r="D136" s="2" t="s">
        <v>304</v>
      </c>
      <c r="E136" s="1">
        <v>703</v>
      </c>
      <c r="F136" s="2" t="s">
        <v>854</v>
      </c>
      <c r="G136" s="2" t="s">
        <v>19</v>
      </c>
      <c r="H136" s="321">
        <v>44786</v>
      </c>
      <c r="I136" s="2" t="s">
        <v>855</v>
      </c>
      <c r="J136" s="2"/>
      <c r="K136" s="4"/>
      <c r="L136" s="4"/>
      <c r="M136" s="4">
        <v>0</v>
      </c>
      <c r="N136" s="4">
        <f>Tabela14[[#This Row],[parcela.cef
(total)]]-Tabela14[[#This Row],[parcela.cef
(realizado)]]</f>
        <v>0</v>
      </c>
      <c r="O136" s="1" t="b">
        <v>0</v>
      </c>
      <c r="P136" s="4">
        <v>0</v>
      </c>
      <c r="Q136" s="4">
        <v>270325.44</v>
      </c>
      <c r="R136" s="4">
        <v>0</v>
      </c>
      <c r="S136" s="4">
        <v>277754.40000000002</v>
      </c>
      <c r="T136" s="4">
        <f>SUM(Tabela14[[#This Row],[set/25]:[dez/30]])</f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46965.440000000002</v>
      </c>
      <c r="AC136" s="4">
        <v>30258</v>
      </c>
      <c r="AD136" s="4">
        <v>30285.23</v>
      </c>
      <c r="AE136" s="4">
        <v>30312.49</v>
      </c>
      <c r="AF136" s="4">
        <v>30348.86</v>
      </c>
      <c r="AG136" s="4">
        <v>3858.03</v>
      </c>
      <c r="AH136" s="4">
        <v>3861.5</v>
      </c>
      <c r="AI136" s="4">
        <v>3879.26</v>
      </c>
      <c r="AJ136" s="4">
        <v>3879.26</v>
      </c>
      <c r="AK136" s="4">
        <v>3892.85</v>
      </c>
      <c r="AL136" s="4">
        <v>3898.3</v>
      </c>
      <c r="AM136" s="4">
        <v>3921.3</v>
      </c>
      <c r="AN136" s="4">
        <v>3949.14</v>
      </c>
      <c r="AO136" s="4">
        <v>3953.09</v>
      </c>
      <c r="AP136" s="4">
        <v>3959.81</v>
      </c>
      <c r="AQ136" s="4">
        <v>3973.27</v>
      </c>
      <c r="AR136" s="4">
        <v>3981.22</v>
      </c>
      <c r="AS136" s="4">
        <v>3984</v>
      </c>
      <c r="AT136" s="4">
        <v>3996.35</v>
      </c>
      <c r="AU136" s="4">
        <v>4007.14</v>
      </c>
      <c r="AV136" s="4">
        <v>4012.35</v>
      </c>
      <c r="AW136" s="4">
        <v>4023.59</v>
      </c>
      <c r="AX136" s="4">
        <v>4044.51</v>
      </c>
      <c r="AY136" s="4">
        <v>4079.29</v>
      </c>
      <c r="AZ136" s="4">
        <v>4108.26</v>
      </c>
      <c r="BA136" s="4">
        <v>4137.84</v>
      </c>
      <c r="BB136" s="4">
        <v>4166.8</v>
      </c>
      <c r="BC136" s="4">
        <v>4190.97</v>
      </c>
      <c r="BD136" s="4">
        <v>4219.47</v>
      </c>
      <c r="BE136" s="4">
        <v>4236.3500000000004</v>
      </c>
      <c r="BF136" s="4">
        <v>9254.52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115.91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6">
        <v>0</v>
      </c>
      <c r="DY136" s="4">
        <f>SUM(Tabela14[[#This Row],[jan/25]:[mar/25]])</f>
        <v>13490.87</v>
      </c>
      <c r="DZ136" s="4">
        <f>SUM(Tabela14[[#This Row],[abr/25]:[ago/25]])</f>
        <v>115.91</v>
      </c>
      <c r="EA136" s="4">
        <f>SUM(Tabela14[[#This Row],[set/25]:[dez/30]])</f>
        <v>0</v>
      </c>
    </row>
    <row r="137" spans="1:131" x14ac:dyDescent="0.25">
      <c r="A137" s="5" t="s">
        <v>480</v>
      </c>
      <c r="B137" s="2" t="s">
        <v>372</v>
      </c>
      <c r="C137" s="2" t="s">
        <v>14</v>
      </c>
      <c r="D137" s="2" t="s">
        <v>126</v>
      </c>
      <c r="E137" s="1">
        <v>1404</v>
      </c>
      <c r="F137" s="2" t="s">
        <v>481</v>
      </c>
      <c r="G137" s="2" t="s">
        <v>19</v>
      </c>
      <c r="H137" s="321">
        <v>45224</v>
      </c>
      <c r="I137" s="2" t="s">
        <v>482</v>
      </c>
      <c r="J137" s="2" t="s">
        <v>483</v>
      </c>
      <c r="K137" s="4">
        <v>197955.3</v>
      </c>
      <c r="L137" s="4">
        <v>189837.47</v>
      </c>
      <c r="M137" s="4">
        <v>0</v>
      </c>
      <c r="N137" s="4">
        <f>Tabela14[[#This Row],[parcela.cef
(total)]]-Tabela14[[#This Row],[parcela.cef
(realizado)]]</f>
        <v>8117.8299999999872</v>
      </c>
      <c r="O137" s="1" t="b">
        <v>0</v>
      </c>
      <c r="P137" s="4">
        <v>0</v>
      </c>
      <c r="Q137" s="4">
        <v>271700</v>
      </c>
      <c r="R137" s="4">
        <v>6036.72</v>
      </c>
      <c r="S137" s="4">
        <v>119093.54</v>
      </c>
      <c r="T137" s="4">
        <f>SUM(Tabela14[[#This Row],[set/25]:[dez/30]])</f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1928.92</v>
      </c>
      <c r="AR137" s="4">
        <v>13916.21</v>
      </c>
      <c r="AS137" s="4">
        <v>20201.2</v>
      </c>
      <c r="AT137" s="4">
        <v>11756.49</v>
      </c>
      <c r="AU137" s="4">
        <v>7432.05</v>
      </c>
      <c r="AV137" s="4">
        <v>9528.34</v>
      </c>
      <c r="AW137" s="4">
        <v>8217.2900000000009</v>
      </c>
      <c r="AX137" s="4">
        <v>19377.54</v>
      </c>
      <c r="AY137" s="4">
        <v>1467.05</v>
      </c>
      <c r="AZ137" s="4">
        <v>6897.47</v>
      </c>
      <c r="BA137" s="4">
        <v>1488.11</v>
      </c>
      <c r="BB137" s="4">
        <v>1498.52</v>
      </c>
      <c r="BC137" s="4">
        <v>3287.21</v>
      </c>
      <c r="BD137" s="4">
        <v>1517.46</v>
      </c>
      <c r="BE137" s="4">
        <v>1523.53</v>
      </c>
      <c r="BF137" s="4">
        <v>9056.15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6">
        <v>0</v>
      </c>
      <c r="DY137" s="4">
        <f>SUM(Tabela14[[#This Row],[jan/25]:[mar/25]])</f>
        <v>10579.68</v>
      </c>
      <c r="DZ137" s="4">
        <f>SUM(Tabela14[[#This Row],[abr/25]:[ago/25]])</f>
        <v>0</v>
      </c>
      <c r="EA137" s="4">
        <f>SUM(Tabela14[[#This Row],[set/25]:[dez/30]])</f>
        <v>0</v>
      </c>
    </row>
    <row r="138" spans="1:131" x14ac:dyDescent="0.25">
      <c r="A138" s="5" t="s">
        <v>612</v>
      </c>
      <c r="B138" s="2" t="s">
        <v>372</v>
      </c>
      <c r="C138" s="2" t="s">
        <v>14</v>
      </c>
      <c r="D138" s="2" t="s">
        <v>606</v>
      </c>
      <c r="E138" s="1">
        <v>1903</v>
      </c>
      <c r="F138" s="2" t="s">
        <v>613</v>
      </c>
      <c r="G138" s="2" t="s">
        <v>19</v>
      </c>
      <c r="H138" s="321">
        <v>44894</v>
      </c>
      <c r="I138" s="2" t="s">
        <v>614</v>
      </c>
      <c r="J138" s="2" t="s">
        <v>615</v>
      </c>
      <c r="K138" s="4">
        <v>228058.69</v>
      </c>
      <c r="L138" s="4">
        <v>218435.69</v>
      </c>
      <c r="M138" s="4">
        <v>0</v>
      </c>
      <c r="N138" s="4">
        <f>Tabela14[[#This Row],[parcela.cef
(total)]]-Tabela14[[#This Row],[parcela.cef
(realizado)]]</f>
        <v>9623</v>
      </c>
      <c r="O138" s="1" t="b">
        <v>0</v>
      </c>
      <c r="P138" s="4">
        <v>0</v>
      </c>
      <c r="Q138" s="4">
        <v>248639.11</v>
      </c>
      <c r="R138" s="4">
        <v>5853.84</v>
      </c>
      <c r="S138" s="4">
        <v>97316.87</v>
      </c>
      <c r="T138" s="4">
        <f>SUM(Tabela14[[#This Row],[set/25]:[dez/30]])</f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3098.23</v>
      </c>
      <c r="AG138" s="4">
        <v>626.35</v>
      </c>
      <c r="AH138" s="4">
        <v>626.91999999999996</v>
      </c>
      <c r="AI138" s="4">
        <v>629.79999999999995</v>
      </c>
      <c r="AJ138" s="4">
        <v>629.79999999999995</v>
      </c>
      <c r="AK138" s="4">
        <v>632.01</v>
      </c>
      <c r="AL138" s="4">
        <v>632.89</v>
      </c>
      <c r="AM138" s="4">
        <v>632.89</v>
      </c>
      <c r="AN138" s="4">
        <v>641.15</v>
      </c>
      <c r="AO138" s="4">
        <v>641.79</v>
      </c>
      <c r="AP138" s="4">
        <v>655.94</v>
      </c>
      <c r="AQ138" s="4">
        <v>645.05999999999995</v>
      </c>
      <c r="AR138" s="4">
        <v>3212.51</v>
      </c>
      <c r="AS138" s="4">
        <v>22895.18</v>
      </c>
      <c r="AT138" s="4">
        <v>11696.01</v>
      </c>
      <c r="AU138" s="4">
        <v>7752.34</v>
      </c>
      <c r="AV138" s="4">
        <v>10235.91</v>
      </c>
      <c r="AW138" s="4">
        <v>8678.81</v>
      </c>
      <c r="AX138" s="4">
        <v>10048.67</v>
      </c>
      <c r="AY138" s="4">
        <v>662.28</v>
      </c>
      <c r="AZ138" s="4">
        <v>666.98</v>
      </c>
      <c r="BA138" s="4">
        <v>671.78</v>
      </c>
      <c r="BB138" s="4">
        <v>676.48</v>
      </c>
      <c r="BC138" s="4">
        <v>680.41</v>
      </c>
      <c r="BD138" s="4">
        <v>685.03</v>
      </c>
      <c r="BE138" s="4">
        <v>0</v>
      </c>
      <c r="BF138" s="4">
        <v>8661.65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6">
        <v>0</v>
      </c>
      <c r="DY138" s="4">
        <f>SUM(Tabela14[[#This Row],[jan/25]:[mar/25]])</f>
        <v>8661.65</v>
      </c>
      <c r="DZ138" s="4">
        <f>SUM(Tabela14[[#This Row],[abr/25]:[ago/25]])</f>
        <v>0</v>
      </c>
      <c r="EA138" s="4">
        <f>SUM(Tabela14[[#This Row],[set/25]:[dez/30]])</f>
        <v>0</v>
      </c>
    </row>
    <row r="139" spans="1:131" x14ac:dyDescent="0.25">
      <c r="A139" s="5" t="s">
        <v>578</v>
      </c>
      <c r="B139" s="2" t="s">
        <v>372</v>
      </c>
      <c r="C139" s="2" t="s">
        <v>14</v>
      </c>
      <c r="D139" s="2" t="s">
        <v>579</v>
      </c>
      <c r="E139" s="1">
        <v>1801</v>
      </c>
      <c r="F139" s="2" t="s">
        <v>580</v>
      </c>
      <c r="G139" s="2" t="s">
        <v>19</v>
      </c>
      <c r="H139" s="321">
        <v>44894</v>
      </c>
      <c r="I139" s="2" t="s">
        <v>581</v>
      </c>
      <c r="J139" s="2" t="s">
        <v>582</v>
      </c>
      <c r="K139" s="4">
        <v>225568.99</v>
      </c>
      <c r="L139" s="4">
        <v>216102.39</v>
      </c>
      <c r="M139" s="4">
        <v>0</v>
      </c>
      <c r="N139" s="4">
        <f>Tabela14[[#This Row],[parcela.cef
(total)]]-Tabela14[[#This Row],[parcela.cef
(realizado)]]</f>
        <v>9466.5999999999767</v>
      </c>
      <c r="O139" s="1" t="b">
        <v>0</v>
      </c>
      <c r="P139" s="4">
        <v>0</v>
      </c>
      <c r="Q139" s="4">
        <v>257048.62</v>
      </c>
      <c r="R139" s="4">
        <v>0</v>
      </c>
      <c r="S139" s="4">
        <v>98461.81</v>
      </c>
      <c r="T139" s="4">
        <f>SUM(Tabela14[[#This Row],[set/25]:[dez/30]])</f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768.95</v>
      </c>
      <c r="AH139" s="4">
        <v>976.5</v>
      </c>
      <c r="AI139" s="4">
        <v>1001.25</v>
      </c>
      <c r="AJ139" s="4">
        <v>980.99</v>
      </c>
      <c r="AK139" s="4">
        <v>656.29</v>
      </c>
      <c r="AL139" s="4">
        <v>657.21</v>
      </c>
      <c r="AM139" s="4">
        <v>657.21</v>
      </c>
      <c r="AN139" s="4">
        <v>665.78</v>
      </c>
      <c r="AO139" s="4">
        <v>666.45</v>
      </c>
      <c r="AP139" s="4">
        <v>667.58</v>
      </c>
      <c r="AQ139" s="4">
        <v>650</v>
      </c>
      <c r="AR139" s="4">
        <v>7383.05</v>
      </c>
      <c r="AS139" s="4">
        <v>22558.45</v>
      </c>
      <c r="AT139" s="4">
        <v>11556.89</v>
      </c>
      <c r="AU139" s="4">
        <v>7661.92</v>
      </c>
      <c r="AV139" s="4">
        <v>10105.18</v>
      </c>
      <c r="AW139" s="4">
        <v>8573.48</v>
      </c>
      <c r="AX139" s="4">
        <v>9921.27</v>
      </c>
      <c r="AY139" s="4">
        <v>687.72</v>
      </c>
      <c r="AZ139" s="4">
        <v>692.61</v>
      </c>
      <c r="BA139" s="4">
        <v>697.59</v>
      </c>
      <c r="BB139" s="4">
        <v>702.48</v>
      </c>
      <c r="BC139" s="4">
        <v>720.92</v>
      </c>
      <c r="BD139" s="4">
        <v>711.35</v>
      </c>
      <c r="BE139" s="4">
        <v>0</v>
      </c>
      <c r="BF139" s="4">
        <v>8140.69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6">
        <v>0</v>
      </c>
      <c r="DY139" s="4">
        <f>SUM(Tabela14[[#This Row],[jan/25]:[mar/25]])</f>
        <v>8140.69</v>
      </c>
      <c r="DZ139" s="4">
        <f>SUM(Tabela14[[#This Row],[abr/25]:[ago/25]])</f>
        <v>0</v>
      </c>
      <c r="EA139" s="4">
        <f>SUM(Tabela14[[#This Row],[set/25]:[dez/30]])</f>
        <v>0</v>
      </c>
    </row>
    <row r="140" spans="1:131" x14ac:dyDescent="0.25">
      <c r="A140" s="5" t="s">
        <v>564</v>
      </c>
      <c r="B140" s="2" t="s">
        <v>372</v>
      </c>
      <c r="C140" s="2" t="s">
        <v>14</v>
      </c>
      <c r="D140" s="2" t="s">
        <v>550</v>
      </c>
      <c r="E140" s="1">
        <v>1705</v>
      </c>
      <c r="F140" s="2" t="s">
        <v>565</v>
      </c>
      <c r="G140" s="2" t="s">
        <v>19</v>
      </c>
      <c r="H140" s="321">
        <v>44894</v>
      </c>
      <c r="I140" s="2" t="s">
        <v>145</v>
      </c>
      <c r="J140" s="2" t="s">
        <v>566</v>
      </c>
      <c r="K140" s="4">
        <v>160491.82</v>
      </c>
      <c r="L140" s="4">
        <v>154256.98000000001</v>
      </c>
      <c r="M140" s="4">
        <v>0</v>
      </c>
      <c r="N140" s="4">
        <f>Tabela14[[#This Row],[parcela.cef
(total)]]-Tabela14[[#This Row],[parcela.cef
(realizado)]]</f>
        <v>6234.8399999999965</v>
      </c>
      <c r="O140" s="1" t="b">
        <v>0</v>
      </c>
      <c r="P140" s="4">
        <v>0</v>
      </c>
      <c r="Q140" s="4">
        <v>256626.78</v>
      </c>
      <c r="R140" s="4">
        <v>6670.33</v>
      </c>
      <c r="S140" s="4">
        <v>102307.71</v>
      </c>
      <c r="T140" s="4">
        <f>SUM(Tabela14[[#This Row],[set/25]:[dez/30]])</f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10126.36</v>
      </c>
      <c r="AH140" s="4">
        <v>1089.2</v>
      </c>
      <c r="AI140" s="4">
        <v>2227.52</v>
      </c>
      <c r="AJ140" s="4">
        <v>1094.21</v>
      </c>
      <c r="AK140" s="4">
        <v>1098.04</v>
      </c>
      <c r="AL140" s="4">
        <v>1099.58</v>
      </c>
      <c r="AM140" s="4">
        <v>1106.07</v>
      </c>
      <c r="AN140" s="4">
        <v>1113.92</v>
      </c>
      <c r="AO140" s="4">
        <v>1115.04</v>
      </c>
      <c r="AP140" s="4">
        <v>0</v>
      </c>
      <c r="AQ140" s="4">
        <v>1116.93</v>
      </c>
      <c r="AR140" s="4">
        <v>9962.2099999999991</v>
      </c>
      <c r="AS140" s="4">
        <v>15538.7</v>
      </c>
      <c r="AT140" s="4">
        <v>7157.59</v>
      </c>
      <c r="AU140" s="4">
        <v>9975.4</v>
      </c>
      <c r="AV140" s="4">
        <v>8468.89</v>
      </c>
      <c r="AW140" s="4">
        <v>6334.78</v>
      </c>
      <c r="AX140" s="4">
        <v>7295.2</v>
      </c>
      <c r="AY140" s="4">
        <v>2320.35</v>
      </c>
      <c r="AZ140" s="4">
        <v>1158.8</v>
      </c>
      <c r="BA140" s="4">
        <v>1167.1500000000001</v>
      </c>
      <c r="BB140" s="4">
        <v>1175.32</v>
      </c>
      <c r="BC140" s="4">
        <v>1182.1300000000001</v>
      </c>
      <c r="BD140" s="4">
        <v>1190.17</v>
      </c>
      <c r="BE140" s="4">
        <v>1194.9000000000001</v>
      </c>
      <c r="BF140" s="4">
        <v>6876.85</v>
      </c>
      <c r="BG140" s="4">
        <v>0</v>
      </c>
      <c r="BH140" s="4">
        <v>0</v>
      </c>
      <c r="BI140" s="4">
        <v>122.4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6">
        <v>0</v>
      </c>
      <c r="DY140" s="4">
        <f>SUM(Tabela14[[#This Row],[jan/25]:[mar/25]])</f>
        <v>8071.75</v>
      </c>
      <c r="DZ140" s="4">
        <f>SUM(Tabela14[[#This Row],[abr/25]:[ago/25]])</f>
        <v>122.4</v>
      </c>
      <c r="EA140" s="4">
        <f>SUM(Tabela14[[#This Row],[set/25]:[dez/30]])</f>
        <v>0</v>
      </c>
    </row>
    <row r="141" spans="1:131" x14ac:dyDescent="0.25">
      <c r="A141" s="5" t="s">
        <v>531</v>
      </c>
      <c r="B141" s="2" t="s">
        <v>372</v>
      </c>
      <c r="C141" s="2" t="s">
        <v>14</v>
      </c>
      <c r="D141" s="2" t="s">
        <v>170</v>
      </c>
      <c r="E141" s="1">
        <v>1604</v>
      </c>
      <c r="F141" s="2" t="s">
        <v>532</v>
      </c>
      <c r="G141" s="2" t="s">
        <v>19</v>
      </c>
      <c r="H141" s="321">
        <v>44894</v>
      </c>
      <c r="I141" s="2" t="s">
        <v>533</v>
      </c>
      <c r="J141" s="2" t="s">
        <v>534</v>
      </c>
      <c r="K141" s="4">
        <v>188723.22</v>
      </c>
      <c r="L141" s="4">
        <v>181066.99</v>
      </c>
      <c r="M141" s="4">
        <v>0</v>
      </c>
      <c r="N141" s="4">
        <f>Tabela14[[#This Row],[parcela.cef
(total)]]-Tabela14[[#This Row],[parcela.cef
(realizado)]]</f>
        <v>7656.2300000000105</v>
      </c>
      <c r="O141" s="1" t="b">
        <v>0</v>
      </c>
      <c r="P141" s="4">
        <v>0</v>
      </c>
      <c r="Q141" s="4">
        <v>252824.31</v>
      </c>
      <c r="R141" s="4">
        <v>493.84</v>
      </c>
      <c r="S141" s="4">
        <v>93414.58</v>
      </c>
      <c r="T141" s="4">
        <f>SUM(Tabela14[[#This Row],[set/25]:[dez/30]])</f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6123.42</v>
      </c>
      <c r="AG141" s="4">
        <v>815.35</v>
      </c>
      <c r="AH141" s="4">
        <v>816.08</v>
      </c>
      <c r="AI141" s="4">
        <v>819.84</v>
      </c>
      <c r="AJ141" s="4">
        <v>819.84</v>
      </c>
      <c r="AK141" s="4">
        <v>822.71</v>
      </c>
      <c r="AL141" s="4">
        <v>823.86</v>
      </c>
      <c r="AM141" s="4">
        <v>823.86</v>
      </c>
      <c r="AN141" s="4">
        <v>834.6</v>
      </c>
      <c r="AO141" s="4">
        <v>835.44</v>
      </c>
      <c r="AP141" s="4">
        <v>6328.86</v>
      </c>
      <c r="AQ141" s="4">
        <v>839.7</v>
      </c>
      <c r="AR141" s="4">
        <v>841.38</v>
      </c>
      <c r="AS141" s="4">
        <v>18543.16</v>
      </c>
      <c r="AT141" s="4">
        <v>9633.93</v>
      </c>
      <c r="AU141" s="4">
        <v>6497.16</v>
      </c>
      <c r="AV141" s="4">
        <v>8473.56</v>
      </c>
      <c r="AW141" s="4">
        <v>7235.63</v>
      </c>
      <c r="AX141" s="4">
        <v>8327.23</v>
      </c>
      <c r="AY141" s="4">
        <v>862.11</v>
      </c>
      <c r="AZ141" s="4">
        <v>868.23</v>
      </c>
      <c r="BA141" s="4">
        <v>874.48</v>
      </c>
      <c r="BB141" s="4">
        <v>880.6</v>
      </c>
      <c r="BC141" s="4">
        <v>885.71</v>
      </c>
      <c r="BD141" s="4">
        <v>891.73</v>
      </c>
      <c r="BE141" s="4">
        <v>914.11</v>
      </c>
      <c r="BF141" s="4">
        <v>6858.54</v>
      </c>
      <c r="BG141" s="4">
        <v>0</v>
      </c>
      <c r="BH141" s="4">
        <v>0</v>
      </c>
      <c r="BI141" s="4">
        <v>123.46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6">
        <v>0</v>
      </c>
      <c r="DY141" s="4">
        <f>SUM(Tabela14[[#This Row],[jan/25]:[mar/25]])</f>
        <v>7772.65</v>
      </c>
      <c r="DZ141" s="4">
        <f>SUM(Tabela14[[#This Row],[abr/25]:[ago/25]])</f>
        <v>123.46</v>
      </c>
      <c r="EA141" s="4">
        <f>SUM(Tabela14[[#This Row],[set/25]:[dez/30]])</f>
        <v>0</v>
      </c>
    </row>
    <row r="142" spans="1:131" x14ac:dyDescent="0.25">
      <c r="A142" s="5" t="s">
        <v>424</v>
      </c>
      <c r="B142" s="2" t="s">
        <v>372</v>
      </c>
      <c r="C142" s="2" t="s">
        <v>14</v>
      </c>
      <c r="D142" s="2" t="s">
        <v>83</v>
      </c>
      <c r="E142" s="1">
        <v>1203</v>
      </c>
      <c r="F142" s="2" t="s">
        <v>425</v>
      </c>
      <c r="G142" s="2" t="s">
        <v>19</v>
      </c>
      <c r="H142" s="321">
        <v>44894</v>
      </c>
      <c r="I142" s="2" t="s">
        <v>426</v>
      </c>
      <c r="J142" s="2" t="s">
        <v>427</v>
      </c>
      <c r="K142" s="4">
        <v>213910.22</v>
      </c>
      <c r="L142" s="4">
        <v>204994.64</v>
      </c>
      <c r="M142" s="4">
        <v>0</v>
      </c>
      <c r="N142" s="4">
        <f>Tabela14[[#This Row],[parcela.cef
(total)]]-Tabela14[[#This Row],[parcela.cef
(realizado)]]</f>
        <v>8915.5799999999872</v>
      </c>
      <c r="O142" s="1" t="b">
        <v>0</v>
      </c>
      <c r="P142" s="4">
        <v>0</v>
      </c>
      <c r="Q142" s="4">
        <v>249595.89</v>
      </c>
      <c r="R142" s="4">
        <v>6099.3</v>
      </c>
      <c r="S142" s="4">
        <v>112654.22</v>
      </c>
      <c r="T142" s="4">
        <f>SUM(Tabela14[[#This Row],[set/25]:[dez/30]])</f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6373.7</v>
      </c>
      <c r="AG142" s="4">
        <v>507.7</v>
      </c>
      <c r="AH142" s="4">
        <v>508.15</v>
      </c>
      <c r="AI142" s="4">
        <v>423.22</v>
      </c>
      <c r="AJ142" s="4">
        <v>1287.69</v>
      </c>
      <c r="AK142" s="4">
        <v>1292.2</v>
      </c>
      <c r="AL142" s="4">
        <v>1294.01</v>
      </c>
      <c r="AM142" s="4">
        <v>1294.01</v>
      </c>
      <c r="AN142" s="4">
        <v>1310.89</v>
      </c>
      <c r="AO142" s="4">
        <v>1312.2</v>
      </c>
      <c r="AP142" s="4">
        <v>1341.23</v>
      </c>
      <c r="AQ142" s="4">
        <v>1345.7</v>
      </c>
      <c r="AR142" s="4">
        <v>7398.51</v>
      </c>
      <c r="AS142" s="4">
        <v>21935.27</v>
      </c>
      <c r="AT142" s="4">
        <v>11588.61</v>
      </c>
      <c r="AU142" s="4">
        <v>7909.84</v>
      </c>
      <c r="AV142" s="4">
        <v>10211.780000000001</v>
      </c>
      <c r="AW142" s="4">
        <v>8771.19</v>
      </c>
      <c r="AX142" s="4">
        <v>10044.14</v>
      </c>
      <c r="AY142" s="4">
        <v>1354.09</v>
      </c>
      <c r="AZ142" s="4">
        <v>1363.7</v>
      </c>
      <c r="BA142" s="4">
        <v>1373.52</v>
      </c>
      <c r="BB142" s="4">
        <v>1383.14</v>
      </c>
      <c r="BC142" s="4">
        <v>1391.16</v>
      </c>
      <c r="BD142" s="4">
        <v>1400.62</v>
      </c>
      <c r="BE142" s="4">
        <v>1406.13</v>
      </c>
      <c r="BF142" s="4">
        <v>6498.75</v>
      </c>
      <c r="BG142" s="4">
        <v>0</v>
      </c>
      <c r="BH142" s="4">
        <v>0</v>
      </c>
      <c r="BI142" s="4">
        <v>0</v>
      </c>
      <c r="BJ142" s="4">
        <v>333.07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6">
        <v>0</v>
      </c>
      <c r="DY142" s="4">
        <f>SUM(Tabela14[[#This Row],[jan/25]:[mar/25]])</f>
        <v>7904.88</v>
      </c>
      <c r="DZ142" s="4">
        <f>SUM(Tabela14[[#This Row],[abr/25]:[ago/25]])</f>
        <v>333.07</v>
      </c>
      <c r="EA142" s="4">
        <f>SUM(Tabela14[[#This Row],[set/25]:[dez/30]])</f>
        <v>0</v>
      </c>
    </row>
    <row r="143" spans="1:131" x14ac:dyDescent="0.25">
      <c r="A143" s="5" t="s">
        <v>567</v>
      </c>
      <c r="B143" s="2" t="s">
        <v>372</v>
      </c>
      <c r="C143" s="2" t="s">
        <v>14</v>
      </c>
      <c r="D143" s="2" t="s">
        <v>550</v>
      </c>
      <c r="E143" s="1">
        <v>1706</v>
      </c>
      <c r="F143" s="2" t="s">
        <v>568</v>
      </c>
      <c r="G143" s="2" t="s">
        <v>19</v>
      </c>
      <c r="H143" s="321">
        <v>45062</v>
      </c>
      <c r="I143" s="2" t="s">
        <v>569</v>
      </c>
      <c r="J143" s="2" t="s">
        <v>570</v>
      </c>
      <c r="K143" s="4">
        <v>216478.1</v>
      </c>
      <c r="L143" s="4">
        <v>207466.04</v>
      </c>
      <c r="M143" s="4">
        <v>0</v>
      </c>
      <c r="N143" s="4">
        <f>Tabela14[[#This Row],[parcela.cef
(total)]]-Tabela14[[#This Row],[parcela.cef
(realizado)]]</f>
        <v>9012.0599999999977</v>
      </c>
      <c r="O143" s="1" t="b">
        <v>0</v>
      </c>
      <c r="P143" s="4">
        <v>0</v>
      </c>
      <c r="Q143" s="4">
        <v>256626</v>
      </c>
      <c r="R143" s="4">
        <v>0</v>
      </c>
      <c r="S143" s="4">
        <v>103788.56</v>
      </c>
      <c r="T143" s="4">
        <f>SUM(Tabela14[[#This Row],[set/25]:[dez/30]])</f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1103.9100000000001</v>
      </c>
      <c r="AL143" s="4">
        <v>2931.08</v>
      </c>
      <c r="AM143" s="4">
        <v>2948.32</v>
      </c>
      <c r="AN143" s="4">
        <v>1119.8699999999999</v>
      </c>
      <c r="AO143" s="4">
        <v>1120.99</v>
      </c>
      <c r="AP143" s="4">
        <v>1122.9000000000001</v>
      </c>
      <c r="AQ143" s="4">
        <v>1126.72</v>
      </c>
      <c r="AR143" s="4">
        <v>1128.97</v>
      </c>
      <c r="AS143" s="4">
        <v>21965.65</v>
      </c>
      <c r="AT143" s="4">
        <v>11479.1</v>
      </c>
      <c r="AU143" s="4">
        <v>7787.22</v>
      </c>
      <c r="AV143" s="4">
        <v>10113.81</v>
      </c>
      <c r="AW143" s="4">
        <v>12416.04</v>
      </c>
      <c r="AX143" s="4">
        <v>9942.69</v>
      </c>
      <c r="AY143" s="4">
        <v>1180.31</v>
      </c>
      <c r="AZ143" s="4">
        <v>1189.07</v>
      </c>
      <c r="BA143" s="4">
        <v>1173.3800000000001</v>
      </c>
      <c r="BB143" s="4">
        <v>1181.5999999999999</v>
      </c>
      <c r="BC143" s="4">
        <v>1188.45</v>
      </c>
      <c r="BD143" s="4">
        <v>1196.6099999999999</v>
      </c>
      <c r="BE143" s="4">
        <v>0</v>
      </c>
      <c r="BF143" s="4">
        <v>5981.49</v>
      </c>
      <c r="BG143" s="4">
        <v>0</v>
      </c>
      <c r="BH143" s="4">
        <v>123.12</v>
      </c>
      <c r="BI143" s="4">
        <v>0</v>
      </c>
      <c r="BJ143" s="4">
        <v>4267.26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6">
        <v>0</v>
      </c>
      <c r="DY143" s="4">
        <f>SUM(Tabela14[[#This Row],[jan/25]:[mar/25]])</f>
        <v>5981.49</v>
      </c>
      <c r="DZ143" s="4">
        <f>SUM(Tabela14[[#This Row],[abr/25]:[ago/25]])</f>
        <v>4390.38</v>
      </c>
      <c r="EA143" s="4">
        <f>SUM(Tabela14[[#This Row],[set/25]:[dez/30]])</f>
        <v>0</v>
      </c>
    </row>
    <row r="144" spans="1:131" x14ac:dyDescent="0.25">
      <c r="A144" s="5" t="s">
        <v>571</v>
      </c>
      <c r="B144" s="2" t="s">
        <v>372</v>
      </c>
      <c r="C144" s="2" t="s">
        <v>14</v>
      </c>
      <c r="D144" s="2" t="s">
        <v>550</v>
      </c>
      <c r="E144" s="1">
        <v>1707</v>
      </c>
      <c r="F144" s="2" t="s">
        <v>572</v>
      </c>
      <c r="G144" s="2" t="s">
        <v>19</v>
      </c>
      <c r="H144" s="321">
        <v>44894</v>
      </c>
      <c r="I144" s="2" t="s">
        <v>159</v>
      </c>
      <c r="J144" s="2" t="s">
        <v>573</v>
      </c>
      <c r="K144" s="4">
        <v>143599.97</v>
      </c>
      <c r="L144" s="4">
        <v>137825.35999999999</v>
      </c>
      <c r="M144" s="4">
        <v>0</v>
      </c>
      <c r="N144" s="4">
        <f>Tabela14[[#This Row],[parcela.cef
(total)]]-Tabela14[[#This Row],[parcela.cef
(realizado)]]</f>
        <v>5774.6100000000151</v>
      </c>
      <c r="O144" s="1" t="b">
        <v>0</v>
      </c>
      <c r="P144" s="4">
        <v>0</v>
      </c>
      <c r="Q144" s="4">
        <v>191314.21</v>
      </c>
      <c r="R144" s="4">
        <v>493.84</v>
      </c>
      <c r="S144" s="4">
        <v>60097.18</v>
      </c>
      <c r="T144" s="4">
        <f>SUM(Tabela14[[#This Row],[set/25]:[dez/30]])</f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5767.63</v>
      </c>
      <c r="AG144" s="4">
        <v>388.77</v>
      </c>
      <c r="AH144" s="4">
        <v>1710.68</v>
      </c>
      <c r="AI144" s="4">
        <v>1778.03</v>
      </c>
      <c r="AJ144" s="4">
        <v>1778.03</v>
      </c>
      <c r="AK144" s="4">
        <v>1784.25</v>
      </c>
      <c r="AL144" s="4">
        <v>1786.75</v>
      </c>
      <c r="AM144" s="4">
        <v>1797.29</v>
      </c>
      <c r="AN144" s="4">
        <v>1810.05</v>
      </c>
      <c r="AO144" s="4">
        <v>1811.86</v>
      </c>
      <c r="AP144" s="4">
        <v>1814.94</v>
      </c>
      <c r="AQ144" s="4">
        <v>1821.12</v>
      </c>
      <c r="AR144" s="4">
        <v>7396.8</v>
      </c>
      <c r="AS144" s="4">
        <v>1826.03</v>
      </c>
      <c r="AT144" s="4">
        <v>1831.7</v>
      </c>
      <c r="AU144" s="4">
        <v>1836.64</v>
      </c>
      <c r="AV144" s="4">
        <v>1839.03</v>
      </c>
      <c r="AW144" s="4">
        <v>1844.18</v>
      </c>
      <c r="AX144" s="4">
        <v>1853.77</v>
      </c>
      <c r="AY144" s="4">
        <v>1869.71</v>
      </c>
      <c r="AZ144" s="4">
        <v>1882.99</v>
      </c>
      <c r="BA144" s="4">
        <v>1896.54</v>
      </c>
      <c r="BB144" s="4">
        <v>1909.82</v>
      </c>
      <c r="BC144" s="4">
        <v>1920.9</v>
      </c>
      <c r="BD144" s="4">
        <v>1934</v>
      </c>
      <c r="BE144" s="4">
        <v>0</v>
      </c>
      <c r="BF144" s="4">
        <v>5958.76</v>
      </c>
      <c r="BG144" s="4">
        <v>0</v>
      </c>
      <c r="BH144" s="4">
        <v>0</v>
      </c>
      <c r="BI144" s="4">
        <v>246.91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6">
        <v>0</v>
      </c>
      <c r="DY144" s="4">
        <f>SUM(Tabela14[[#This Row],[jan/25]:[mar/25]])</f>
        <v>5958.76</v>
      </c>
      <c r="DZ144" s="4">
        <f>SUM(Tabela14[[#This Row],[abr/25]:[ago/25]])</f>
        <v>246.91</v>
      </c>
      <c r="EA144" s="4">
        <f>SUM(Tabela14[[#This Row],[set/25]:[dez/30]])</f>
        <v>0</v>
      </c>
    </row>
    <row r="145" spans="1:131" x14ac:dyDescent="0.25">
      <c r="A145" s="5" t="s">
        <v>477</v>
      </c>
      <c r="B145" s="2" t="s">
        <v>372</v>
      </c>
      <c r="C145" s="2" t="s">
        <v>14</v>
      </c>
      <c r="D145" s="2" t="s">
        <v>126</v>
      </c>
      <c r="E145" s="1">
        <v>1403</v>
      </c>
      <c r="F145" s="2" t="s">
        <v>478</v>
      </c>
      <c r="G145" s="2" t="s">
        <v>19</v>
      </c>
      <c r="H145" s="321">
        <v>44691</v>
      </c>
      <c r="I145" s="2" t="s">
        <v>479</v>
      </c>
      <c r="J145" s="2"/>
      <c r="K145" s="4"/>
      <c r="L145" s="4"/>
      <c r="M145" s="4">
        <v>0</v>
      </c>
      <c r="N145" s="4">
        <f>Tabela14[[#This Row],[parcela.cef
(total)]]-Tabela14[[#This Row],[parcela.cef
(realizado)]]</f>
        <v>0</v>
      </c>
      <c r="O145" s="1" t="b">
        <v>0</v>
      </c>
      <c r="P145" s="4">
        <v>0</v>
      </c>
      <c r="Q145" s="4">
        <v>257308.05</v>
      </c>
      <c r="R145" s="4">
        <v>0</v>
      </c>
      <c r="S145" s="4">
        <v>275248.07</v>
      </c>
      <c r="T145" s="4">
        <f>SUM(Tabela14[[#This Row],[set/25]:[dez/30]])</f>
        <v>0</v>
      </c>
      <c r="U145" s="4">
        <v>0</v>
      </c>
      <c r="V145" s="4">
        <v>0</v>
      </c>
      <c r="W145" s="4">
        <v>0</v>
      </c>
      <c r="X145" s="4">
        <v>0</v>
      </c>
      <c r="Y145" s="4">
        <v>14360.28</v>
      </c>
      <c r="Z145" s="4">
        <v>3500</v>
      </c>
      <c r="AA145" s="4">
        <v>3500</v>
      </c>
      <c r="AB145" s="4">
        <v>3500</v>
      </c>
      <c r="AC145" s="4">
        <v>0</v>
      </c>
      <c r="AD145" s="4">
        <v>7449.13</v>
      </c>
      <c r="AE145" s="4">
        <v>3729.59</v>
      </c>
      <c r="AF145" s="4">
        <v>21529.57</v>
      </c>
      <c r="AG145" s="4">
        <v>3747.51</v>
      </c>
      <c r="AH145" s="4">
        <v>3750.88</v>
      </c>
      <c r="AI145" s="4">
        <v>3768.14</v>
      </c>
      <c r="AJ145" s="4">
        <v>3848.06</v>
      </c>
      <c r="AK145" s="4">
        <v>3781.33</v>
      </c>
      <c r="AL145" s="4">
        <v>21832.59</v>
      </c>
      <c r="AM145" s="4">
        <v>3808.97</v>
      </c>
      <c r="AN145" s="4">
        <v>3836.01</v>
      </c>
      <c r="AO145" s="4">
        <v>3839.85</v>
      </c>
      <c r="AP145" s="4">
        <v>3924.57</v>
      </c>
      <c r="AQ145" s="4">
        <v>3859.45</v>
      </c>
      <c r="AR145" s="4">
        <v>22297</v>
      </c>
      <c r="AS145" s="4">
        <v>3869.88</v>
      </c>
      <c r="AT145" s="4">
        <v>3881.87</v>
      </c>
      <c r="AU145" s="4">
        <v>3892.35</v>
      </c>
      <c r="AV145" s="4">
        <v>3897.41</v>
      </c>
      <c r="AW145" s="4">
        <v>3908.33</v>
      </c>
      <c r="AX145" s="4">
        <v>3928.65</v>
      </c>
      <c r="AY145" s="4">
        <v>22685.27</v>
      </c>
      <c r="AZ145" s="4">
        <v>3990.57</v>
      </c>
      <c r="BA145" s="4">
        <v>4019.3</v>
      </c>
      <c r="BB145" s="4">
        <v>4047.44</v>
      </c>
      <c r="BC145" s="4">
        <v>4070.91</v>
      </c>
      <c r="BD145" s="4">
        <v>23631.32</v>
      </c>
      <c r="BE145" s="4">
        <v>4114.99</v>
      </c>
      <c r="BF145" s="4">
        <v>5907.95</v>
      </c>
      <c r="BG145" s="4">
        <v>0</v>
      </c>
      <c r="BH145" s="4">
        <v>13078.64</v>
      </c>
      <c r="BI145" s="4">
        <v>13131.36</v>
      </c>
      <c r="BJ145" s="4">
        <v>13328.9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6">
        <v>0</v>
      </c>
      <c r="DY145" s="4">
        <f>SUM(Tabela14[[#This Row],[jan/25]:[mar/25]])</f>
        <v>10022.939999999999</v>
      </c>
      <c r="DZ145" s="4">
        <f>SUM(Tabela14[[#This Row],[abr/25]:[ago/25]])</f>
        <v>39538.9</v>
      </c>
      <c r="EA145" s="4">
        <f>SUM(Tabela14[[#This Row],[set/25]:[dez/30]])</f>
        <v>0</v>
      </c>
    </row>
    <row r="146" spans="1:131" x14ac:dyDescent="0.25">
      <c r="A146" s="5" t="s">
        <v>833</v>
      </c>
      <c r="B146" s="2" t="s">
        <v>372</v>
      </c>
      <c r="C146" s="2" t="s">
        <v>14</v>
      </c>
      <c r="D146" s="2" t="s">
        <v>280</v>
      </c>
      <c r="E146" s="1">
        <v>605</v>
      </c>
      <c r="F146" s="2" t="s">
        <v>834</v>
      </c>
      <c r="G146" s="2" t="s">
        <v>19</v>
      </c>
      <c r="H146" s="321">
        <v>44742</v>
      </c>
      <c r="I146" s="2" t="s">
        <v>835</v>
      </c>
      <c r="J146" s="2" t="s">
        <v>836</v>
      </c>
      <c r="K146" s="4">
        <v>196523.33</v>
      </c>
      <c r="L146" s="4">
        <v>188486.91</v>
      </c>
      <c r="M146" s="4">
        <v>0</v>
      </c>
      <c r="N146" s="4">
        <f>Tabela14[[#This Row],[parcela.cef
(total)]]-Tabela14[[#This Row],[parcela.cef
(realizado)]]</f>
        <v>8036.4199999999837</v>
      </c>
      <c r="O146" s="1" t="b">
        <v>0</v>
      </c>
      <c r="P146" s="4">
        <v>171542.27</v>
      </c>
      <c r="Q146" s="4">
        <v>247086.01</v>
      </c>
      <c r="R146" s="4">
        <v>5971.71</v>
      </c>
      <c r="S146" s="4">
        <v>123006.89</v>
      </c>
      <c r="T146" s="4">
        <f>SUM(Tabela14[[#This Row],[set/25]:[dez/30]])</f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4500</v>
      </c>
      <c r="AB146" s="4">
        <v>449.7</v>
      </c>
      <c r="AC146" s="4">
        <v>1080.28</v>
      </c>
      <c r="AD146" s="4">
        <v>1513.22</v>
      </c>
      <c r="AE146" s="4">
        <v>1514.58</v>
      </c>
      <c r="AF146" s="4">
        <v>6800.58</v>
      </c>
      <c r="AG146" s="4">
        <v>1521.86</v>
      </c>
      <c r="AH146" s="4">
        <v>1523.23</v>
      </c>
      <c r="AI146" s="4">
        <v>1530.24</v>
      </c>
      <c r="AJ146" s="4">
        <v>1530.24</v>
      </c>
      <c r="AK146" s="4">
        <v>1535.6</v>
      </c>
      <c r="AL146" s="4">
        <v>1537.75</v>
      </c>
      <c r="AM146" s="4">
        <v>1546.82</v>
      </c>
      <c r="AN146" s="4">
        <v>1557.8</v>
      </c>
      <c r="AO146" s="4">
        <v>1559.36</v>
      </c>
      <c r="AP146" s="4">
        <v>1562.01</v>
      </c>
      <c r="AQ146" s="4">
        <v>1567.32</v>
      </c>
      <c r="AR146" s="4">
        <v>7042.99</v>
      </c>
      <c r="AS146" s="4">
        <v>20151.740000000002</v>
      </c>
      <c r="AT146" s="4">
        <v>10802.23</v>
      </c>
      <c r="AU146" s="4">
        <v>7511.55</v>
      </c>
      <c r="AV146" s="4">
        <v>9587.01</v>
      </c>
      <c r="AW146" s="4">
        <v>8289.5400000000009</v>
      </c>
      <c r="AX146" s="4">
        <v>9438.9599999999991</v>
      </c>
      <c r="AY146" s="4">
        <v>1609.14</v>
      </c>
      <c r="AZ146" s="4">
        <v>1620.57</v>
      </c>
      <c r="BA146" s="4">
        <v>1632.24</v>
      </c>
      <c r="BB146" s="4">
        <v>1643.66</v>
      </c>
      <c r="BC146" s="4">
        <v>1653.19</v>
      </c>
      <c r="BD146" s="4">
        <v>1664.44</v>
      </c>
      <c r="BE146" s="4">
        <v>1671.09</v>
      </c>
      <c r="BF146" s="4">
        <v>5735.47</v>
      </c>
      <c r="BG146" s="4">
        <v>0</v>
      </c>
      <c r="BH146" s="4">
        <v>0</v>
      </c>
      <c r="BI146" s="4">
        <v>0</v>
      </c>
      <c r="BJ146" s="4">
        <v>0</v>
      </c>
      <c r="BK146" s="4">
        <v>122.48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6">
        <v>0</v>
      </c>
      <c r="DY146" s="4">
        <f>SUM(Tabela14[[#This Row],[jan/25]:[mar/25]])</f>
        <v>7406.56</v>
      </c>
      <c r="DZ146" s="4">
        <f>SUM(Tabela14[[#This Row],[abr/25]:[ago/25]])</f>
        <v>122.48</v>
      </c>
      <c r="EA146" s="4">
        <f>SUM(Tabela14[[#This Row],[set/25]:[dez/30]])</f>
        <v>0</v>
      </c>
    </row>
    <row r="147" spans="1:131" x14ac:dyDescent="0.25">
      <c r="A147" s="5" t="s">
        <v>860</v>
      </c>
      <c r="B147" s="2" t="s">
        <v>372</v>
      </c>
      <c r="C147" s="2" t="s">
        <v>14</v>
      </c>
      <c r="D147" s="2" t="s">
        <v>304</v>
      </c>
      <c r="E147" s="1">
        <v>705</v>
      </c>
      <c r="F147" s="2" t="s">
        <v>861</v>
      </c>
      <c r="G147" s="2" t="s">
        <v>19</v>
      </c>
      <c r="H147" s="321">
        <v>44894</v>
      </c>
      <c r="I147" s="2" t="s">
        <v>862</v>
      </c>
      <c r="J147" s="2" t="s">
        <v>863</v>
      </c>
      <c r="K147" s="4">
        <v>222335.35999999999</v>
      </c>
      <c r="L147" s="4">
        <v>213008.35</v>
      </c>
      <c r="M147" s="4">
        <v>0</v>
      </c>
      <c r="N147" s="4">
        <f>Tabela14[[#This Row],[parcela.cef
(total)]]-Tabela14[[#This Row],[parcela.cef
(realizado)]]</f>
        <v>9327.0099999999802</v>
      </c>
      <c r="O147" s="1" t="b">
        <v>0</v>
      </c>
      <c r="P147" s="4">
        <v>0</v>
      </c>
      <c r="Q147" s="4">
        <v>247086</v>
      </c>
      <c r="R147" s="4">
        <v>6150.36</v>
      </c>
      <c r="S147" s="4">
        <v>102349.32</v>
      </c>
      <c r="T147" s="4">
        <f>SUM(Tabela14[[#This Row],[set/25]:[dez/30]])</f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226.71</v>
      </c>
      <c r="AG147" s="4">
        <v>3774.17</v>
      </c>
      <c r="AH147" s="4">
        <v>592.73</v>
      </c>
      <c r="AI147" s="4">
        <v>595.46</v>
      </c>
      <c r="AJ147" s="4">
        <v>595.46</v>
      </c>
      <c r="AK147" s="4">
        <v>597.54999999999995</v>
      </c>
      <c r="AL147" s="4">
        <v>598.38</v>
      </c>
      <c r="AM147" s="4">
        <v>598.38</v>
      </c>
      <c r="AN147" s="4">
        <v>606.15</v>
      </c>
      <c r="AO147" s="4">
        <v>583.04999999999995</v>
      </c>
      <c r="AP147" s="4">
        <v>1123.48</v>
      </c>
      <c r="AQ147" s="4">
        <v>1127.3</v>
      </c>
      <c r="AR147" s="4">
        <v>5795.55</v>
      </c>
      <c r="AS147" s="4">
        <v>22694.41</v>
      </c>
      <c r="AT147" s="4">
        <v>11841.26</v>
      </c>
      <c r="AU147" s="4">
        <v>8020.25</v>
      </c>
      <c r="AV147" s="4">
        <v>10428.1</v>
      </c>
      <c r="AW147" s="4">
        <v>8920.32</v>
      </c>
      <c r="AX147" s="4">
        <v>10250.68</v>
      </c>
      <c r="AY147" s="4">
        <v>1157.3800000000001</v>
      </c>
      <c r="AZ147" s="4">
        <v>1165.5999999999999</v>
      </c>
      <c r="BA147" s="4">
        <v>1173.99</v>
      </c>
      <c r="BB147" s="4">
        <v>1182.21</v>
      </c>
      <c r="BC147" s="4">
        <v>1189.07</v>
      </c>
      <c r="BD147" s="4">
        <v>1197.1500000000001</v>
      </c>
      <c r="BE147" s="4">
        <v>1201.94</v>
      </c>
      <c r="BF147" s="4">
        <v>4989.83</v>
      </c>
      <c r="BG147" s="4">
        <v>0</v>
      </c>
      <c r="BH147" s="4">
        <v>0</v>
      </c>
      <c r="BI147" s="4">
        <v>0</v>
      </c>
      <c r="BJ147" s="4">
        <v>122.76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6">
        <v>0</v>
      </c>
      <c r="DY147" s="4">
        <f>SUM(Tabela14[[#This Row],[jan/25]:[mar/25]])</f>
        <v>6191.77</v>
      </c>
      <c r="DZ147" s="4">
        <f>SUM(Tabela14[[#This Row],[abr/25]:[ago/25]])</f>
        <v>122.76</v>
      </c>
      <c r="EA147" s="4">
        <f>SUM(Tabela14[[#This Row],[set/25]:[dez/30]])</f>
        <v>0</v>
      </c>
    </row>
    <row r="148" spans="1:131" x14ac:dyDescent="0.25">
      <c r="A148" s="5" t="s">
        <v>383</v>
      </c>
      <c r="B148" s="2" t="s">
        <v>372</v>
      </c>
      <c r="C148" s="2" t="s">
        <v>14</v>
      </c>
      <c r="D148" s="2" t="s">
        <v>15</v>
      </c>
      <c r="E148" s="1">
        <v>1005</v>
      </c>
      <c r="F148" s="2" t="s">
        <v>384</v>
      </c>
      <c r="G148" s="2" t="s">
        <v>19</v>
      </c>
      <c r="H148" s="321">
        <v>44894</v>
      </c>
      <c r="I148" s="2" t="s">
        <v>115</v>
      </c>
      <c r="J148" s="2" t="s">
        <v>385</v>
      </c>
      <c r="K148" s="4">
        <v>177366.8</v>
      </c>
      <c r="L148" s="4">
        <v>170288.21</v>
      </c>
      <c r="M148" s="4">
        <v>0</v>
      </c>
      <c r="N148" s="4">
        <f>Tabela14[[#This Row],[parcela.cef
(total)]]-Tabela14[[#This Row],[parcela.cef
(realizado)]]</f>
        <v>7078.5899999999965</v>
      </c>
      <c r="O148" s="1" t="b">
        <v>0</v>
      </c>
      <c r="P148" s="4">
        <v>0</v>
      </c>
      <c r="Q148" s="4">
        <v>247292.26</v>
      </c>
      <c r="R148" s="4">
        <v>0</v>
      </c>
      <c r="S148" s="4">
        <v>103801.39</v>
      </c>
      <c r="T148" s="4">
        <f>SUM(Tabela14[[#This Row],[set/25]:[dez/30]])</f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14416.53</v>
      </c>
      <c r="AG148" s="4">
        <v>1175.6500000000001</v>
      </c>
      <c r="AH148" s="4">
        <v>1176.71</v>
      </c>
      <c r="AI148" s="4">
        <v>1182.1199999999999</v>
      </c>
      <c r="AJ148" s="4">
        <v>1182.1199999999999</v>
      </c>
      <c r="AK148" s="4">
        <v>1186.26</v>
      </c>
      <c r="AL148" s="4">
        <v>1187.92</v>
      </c>
      <c r="AM148" s="4">
        <v>1194.93</v>
      </c>
      <c r="AN148" s="4">
        <v>1203.4100000000001</v>
      </c>
      <c r="AO148" s="4">
        <v>1204.6199999999999</v>
      </c>
      <c r="AP148" s="4">
        <v>1206.67</v>
      </c>
      <c r="AQ148" s="4">
        <v>1210.77</v>
      </c>
      <c r="AR148" s="4">
        <v>5632.81</v>
      </c>
      <c r="AS148" s="4">
        <v>17579.73</v>
      </c>
      <c r="AT148" s="4">
        <v>9344.02</v>
      </c>
      <c r="AU148" s="4">
        <v>6445.09</v>
      </c>
      <c r="AV148" s="4">
        <v>8272.9599999999991</v>
      </c>
      <c r="AW148" s="4">
        <v>7129.65</v>
      </c>
      <c r="AX148" s="4">
        <v>8141.18</v>
      </c>
      <c r="AY148" s="4">
        <v>1243.08</v>
      </c>
      <c r="AZ148" s="4">
        <v>1251.9000000000001</v>
      </c>
      <c r="BA148" s="4">
        <v>1260.92</v>
      </c>
      <c r="BB148" s="4">
        <v>1269.74</v>
      </c>
      <c r="BC148" s="4">
        <v>1277.1099999999999</v>
      </c>
      <c r="BD148" s="4">
        <v>1285.79</v>
      </c>
      <c r="BE148" s="4">
        <v>1290.94</v>
      </c>
      <c r="BF148" s="4">
        <v>4726.3599999999997</v>
      </c>
      <c r="BG148" s="4">
        <v>0</v>
      </c>
      <c r="BH148" s="4">
        <v>0</v>
      </c>
      <c r="BI148" s="4">
        <v>122.4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6">
        <v>0</v>
      </c>
      <c r="DY148" s="4">
        <f>SUM(Tabela14[[#This Row],[jan/25]:[mar/25]])</f>
        <v>6017.2999999999993</v>
      </c>
      <c r="DZ148" s="4">
        <f>SUM(Tabela14[[#This Row],[abr/25]:[ago/25]])</f>
        <v>122.4</v>
      </c>
      <c r="EA148" s="4">
        <f>SUM(Tabela14[[#This Row],[set/25]:[dez/30]])</f>
        <v>0</v>
      </c>
    </row>
    <row r="149" spans="1:131" x14ac:dyDescent="0.25">
      <c r="A149" s="5" t="s">
        <v>574</v>
      </c>
      <c r="B149" s="2" t="s">
        <v>372</v>
      </c>
      <c r="C149" s="2" t="s">
        <v>14</v>
      </c>
      <c r="D149" s="2" t="s">
        <v>550</v>
      </c>
      <c r="E149" s="1">
        <v>1708</v>
      </c>
      <c r="F149" s="2" t="s">
        <v>575</v>
      </c>
      <c r="G149" s="2" t="s">
        <v>19</v>
      </c>
      <c r="H149" s="321">
        <v>44894</v>
      </c>
      <c r="I149" s="2" t="s">
        <v>576</v>
      </c>
      <c r="J149" s="2" t="s">
        <v>577</v>
      </c>
      <c r="K149" s="4">
        <v>171200</v>
      </c>
      <c r="L149" s="4">
        <v>164045.38</v>
      </c>
      <c r="M149" s="4">
        <v>0</v>
      </c>
      <c r="N149" s="4">
        <f>Tabela14[[#This Row],[parcela.cef
(total)]]-Tabela14[[#This Row],[parcela.cef
(realizado)]]</f>
        <v>7154.6199999999953</v>
      </c>
      <c r="O149" s="1" t="b">
        <v>0</v>
      </c>
      <c r="P149" s="4">
        <v>0</v>
      </c>
      <c r="Q149" s="4">
        <v>196475.96</v>
      </c>
      <c r="R149" s="4">
        <v>7939.6</v>
      </c>
      <c r="S149" s="4">
        <v>92059.06</v>
      </c>
      <c r="T149" s="4">
        <f>SUM(Tabela14[[#This Row],[set/25]:[dez/30]])</f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4942.24</v>
      </c>
      <c r="AG149" s="4">
        <v>348</v>
      </c>
      <c r="AH149" s="4">
        <v>340.61</v>
      </c>
      <c r="AI149" s="4">
        <v>1067.27</v>
      </c>
      <c r="AJ149" s="4">
        <v>1130.44</v>
      </c>
      <c r="AK149" s="4">
        <v>1134.4000000000001</v>
      </c>
      <c r="AL149" s="4">
        <v>1135.99</v>
      </c>
      <c r="AM149" s="4">
        <v>1135.99</v>
      </c>
      <c r="AN149" s="4">
        <v>1150.81</v>
      </c>
      <c r="AO149" s="4">
        <v>1151.96</v>
      </c>
      <c r="AP149" s="4">
        <v>1153.9100000000001</v>
      </c>
      <c r="AQ149" s="4">
        <v>1157.8399999999999</v>
      </c>
      <c r="AR149" s="4">
        <v>5579.77</v>
      </c>
      <c r="AS149" s="4">
        <v>17702.419999999998</v>
      </c>
      <c r="AT149" s="4">
        <v>9378.0499999999993</v>
      </c>
      <c r="AU149" s="4">
        <v>6447.81</v>
      </c>
      <c r="AV149" s="4">
        <v>8295.2199999999993</v>
      </c>
      <c r="AW149" s="4">
        <v>7139.44</v>
      </c>
      <c r="AX149" s="4">
        <v>8161.49</v>
      </c>
      <c r="AY149" s="4">
        <v>1220.5</v>
      </c>
      <c r="AZ149" s="4">
        <v>1197.17</v>
      </c>
      <c r="BA149" s="4">
        <v>1205.79</v>
      </c>
      <c r="BB149" s="4">
        <v>1214.23</v>
      </c>
      <c r="BC149" s="4">
        <v>1221.28</v>
      </c>
      <c r="BD149" s="4">
        <v>1229.58</v>
      </c>
      <c r="BE149" s="4">
        <v>1234.5</v>
      </c>
      <c r="BF149" s="4">
        <v>4726.3599999999997</v>
      </c>
      <c r="BG149" s="4">
        <v>0</v>
      </c>
      <c r="BH149" s="4">
        <v>0</v>
      </c>
      <c r="BI149" s="4">
        <v>255.99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6">
        <v>0</v>
      </c>
      <c r="DY149" s="4">
        <f>SUM(Tabela14[[#This Row],[jan/25]:[mar/25]])</f>
        <v>5960.86</v>
      </c>
      <c r="DZ149" s="4">
        <f>SUM(Tabela14[[#This Row],[abr/25]:[ago/25]])</f>
        <v>255.99</v>
      </c>
      <c r="EA149" s="4">
        <f>SUM(Tabela14[[#This Row],[set/25]:[dez/30]])</f>
        <v>0</v>
      </c>
    </row>
    <row r="150" spans="1:131" x14ac:dyDescent="0.25">
      <c r="A150" s="5" t="s">
        <v>919</v>
      </c>
      <c r="B150" s="2" t="s">
        <v>372</v>
      </c>
      <c r="C150" s="2" t="s">
        <v>14</v>
      </c>
      <c r="D150" s="2" t="s">
        <v>349</v>
      </c>
      <c r="E150" s="1">
        <v>908</v>
      </c>
      <c r="F150" s="2" t="s">
        <v>920</v>
      </c>
      <c r="G150" s="2" t="s">
        <v>19</v>
      </c>
      <c r="H150" s="321">
        <v>44894</v>
      </c>
      <c r="I150" s="2" t="s">
        <v>921</v>
      </c>
      <c r="J150" s="2" t="s">
        <v>922</v>
      </c>
      <c r="K150" s="4">
        <v>172713</v>
      </c>
      <c r="L150" s="4">
        <v>165482.75</v>
      </c>
      <c r="M150" s="4">
        <v>0</v>
      </c>
      <c r="N150" s="4">
        <f>Tabela14[[#This Row],[parcela.cef
(total)]]-Tabela14[[#This Row],[parcela.cef
(realizado)]]</f>
        <v>7230.25</v>
      </c>
      <c r="O150" s="1" t="b">
        <v>0</v>
      </c>
      <c r="P150" s="4">
        <v>0</v>
      </c>
      <c r="Q150" s="4">
        <v>195665.4</v>
      </c>
      <c r="R150" s="4">
        <v>2520.8000000000002</v>
      </c>
      <c r="S150" s="4">
        <v>83620.84</v>
      </c>
      <c r="T150" s="4">
        <f>SUM(Tabela14[[#This Row],[set/25]:[dez/30]])</f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2563.7199999999998</v>
      </c>
      <c r="AG150" s="4">
        <v>451.67</v>
      </c>
      <c r="AH150" s="4">
        <v>452.08</v>
      </c>
      <c r="AI150" s="4">
        <v>454.16</v>
      </c>
      <c r="AJ150" s="4">
        <v>454.16</v>
      </c>
      <c r="AK150" s="4">
        <v>455.74</v>
      </c>
      <c r="AL150" s="4">
        <v>282.54000000000002</v>
      </c>
      <c r="AM150" s="4">
        <v>1057.0999999999999</v>
      </c>
      <c r="AN150" s="4">
        <v>1064.5999999999999</v>
      </c>
      <c r="AO150" s="4">
        <v>1065.67</v>
      </c>
      <c r="AP150" s="4">
        <v>1067.48</v>
      </c>
      <c r="AQ150" s="4">
        <v>1071.1099999999999</v>
      </c>
      <c r="AR150" s="4">
        <v>3262.27</v>
      </c>
      <c r="AS150" s="4">
        <v>17790.349999999999</v>
      </c>
      <c r="AT150" s="4">
        <v>9377.67</v>
      </c>
      <c r="AU150" s="4">
        <v>6416.17</v>
      </c>
      <c r="AV150" s="4">
        <v>8282.99</v>
      </c>
      <c r="AW150" s="4">
        <v>7114.7</v>
      </c>
      <c r="AX150" s="4">
        <v>8147.03</v>
      </c>
      <c r="AY150" s="4">
        <v>1099.69</v>
      </c>
      <c r="AZ150" s="4">
        <v>1107.5</v>
      </c>
      <c r="BA150" s="4">
        <v>1115.47</v>
      </c>
      <c r="BB150" s="4">
        <v>1123.28</v>
      </c>
      <c r="BC150" s="4">
        <v>1129.8</v>
      </c>
      <c r="BD150" s="4">
        <v>1137.48</v>
      </c>
      <c r="BE150" s="4">
        <v>1142.03</v>
      </c>
      <c r="BF150" s="4">
        <v>4681.88</v>
      </c>
      <c r="BG150" s="4">
        <v>0</v>
      </c>
      <c r="BH150" s="4">
        <v>0</v>
      </c>
      <c r="BI150" s="4">
        <v>0</v>
      </c>
      <c r="BJ150" s="4">
        <v>252.5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6">
        <v>0</v>
      </c>
      <c r="DY150" s="4">
        <f>SUM(Tabela14[[#This Row],[jan/25]:[mar/25]])</f>
        <v>5823.91</v>
      </c>
      <c r="DZ150" s="4">
        <f>SUM(Tabela14[[#This Row],[abr/25]:[ago/25]])</f>
        <v>252.5</v>
      </c>
      <c r="EA150" s="4">
        <f>SUM(Tabela14[[#This Row],[set/25]:[dez/30]])</f>
        <v>0</v>
      </c>
    </row>
    <row r="151" spans="1:131" x14ac:dyDescent="0.25">
      <c r="A151" s="5" t="s">
        <v>404</v>
      </c>
      <c r="B151" s="2" t="s">
        <v>372</v>
      </c>
      <c r="C151" s="2" t="s">
        <v>14</v>
      </c>
      <c r="D151" s="2" t="s">
        <v>55</v>
      </c>
      <c r="E151" s="1">
        <v>1104</v>
      </c>
      <c r="F151" s="2" t="s">
        <v>405</v>
      </c>
      <c r="G151" s="2" t="s">
        <v>19</v>
      </c>
      <c r="H151" s="321">
        <v>44894</v>
      </c>
      <c r="I151" s="2" t="s">
        <v>222</v>
      </c>
      <c r="J151" s="2" t="s">
        <v>406</v>
      </c>
      <c r="K151" s="4">
        <v>235971.35</v>
      </c>
      <c r="L151" s="4">
        <v>225952.72</v>
      </c>
      <c r="M151" s="4">
        <v>0</v>
      </c>
      <c r="N151" s="4">
        <f>Tabela14[[#This Row],[parcela.cef
(total)]]-Tabela14[[#This Row],[parcela.cef
(realizado)]]</f>
        <v>10018.630000000005</v>
      </c>
      <c r="O151" s="1" t="b">
        <v>0</v>
      </c>
      <c r="P151" s="4">
        <v>0</v>
      </c>
      <c r="Q151" s="4">
        <v>256327.02</v>
      </c>
      <c r="R151" s="4">
        <v>6087.96</v>
      </c>
      <c r="S151" s="4">
        <v>103442.78</v>
      </c>
      <c r="T151" s="4">
        <f>SUM(Tabela14[[#This Row],[set/25]:[dez/30]])</f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4587.5600000000004</v>
      </c>
      <c r="AG151" s="4">
        <v>321.22000000000003</v>
      </c>
      <c r="AH151" s="4">
        <v>321.5</v>
      </c>
      <c r="AI151" s="4">
        <v>322.98</v>
      </c>
      <c r="AJ151" s="4">
        <v>226.09</v>
      </c>
      <c r="AK151" s="4">
        <v>226.88</v>
      </c>
      <c r="AL151" s="4">
        <v>227.2</v>
      </c>
      <c r="AM151" s="4">
        <v>227.2</v>
      </c>
      <c r="AN151" s="4">
        <v>230.17</v>
      </c>
      <c r="AO151" s="4">
        <v>674.75</v>
      </c>
      <c r="AP151" s="4">
        <v>742.28</v>
      </c>
      <c r="AQ151" s="4">
        <v>771.89</v>
      </c>
      <c r="AR151" s="4">
        <v>5193.3500000000004</v>
      </c>
      <c r="AS151" s="4">
        <v>34468.65</v>
      </c>
      <c r="AT151" s="4">
        <v>11811.44</v>
      </c>
      <c r="AU151" s="4">
        <v>7704.65</v>
      </c>
      <c r="AV151" s="4">
        <v>10289.84</v>
      </c>
      <c r="AW151" s="4">
        <v>8667.7099999999991</v>
      </c>
      <c r="AX151" s="4">
        <v>10091.969999999999</v>
      </c>
      <c r="AY151" s="4">
        <v>316.49</v>
      </c>
      <c r="AZ151" s="4">
        <v>318.73</v>
      </c>
      <c r="BA151" s="4">
        <v>321.02999999999997</v>
      </c>
      <c r="BB151" s="4">
        <v>323.27999999999997</v>
      </c>
      <c r="BC151" s="4">
        <v>325.14999999999998</v>
      </c>
      <c r="BD151" s="4">
        <v>0</v>
      </c>
      <c r="BE151" s="4">
        <v>0</v>
      </c>
      <c r="BF151" s="4">
        <v>4608.2</v>
      </c>
      <c r="BG151" s="4">
        <v>0</v>
      </c>
      <c r="BH151" s="4">
        <v>0</v>
      </c>
      <c r="BI151" s="4">
        <v>122.57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6">
        <v>0</v>
      </c>
      <c r="DY151" s="4">
        <f>SUM(Tabela14[[#This Row],[jan/25]:[mar/25]])</f>
        <v>4608.2</v>
      </c>
      <c r="DZ151" s="4">
        <f>SUM(Tabela14[[#This Row],[abr/25]:[ago/25]])</f>
        <v>122.57</v>
      </c>
      <c r="EA151" s="4">
        <f>SUM(Tabela14[[#This Row],[set/25]:[dez/30]])</f>
        <v>0</v>
      </c>
    </row>
    <row r="152" spans="1:131" x14ac:dyDescent="0.25">
      <c r="A152" s="5" t="s">
        <v>689</v>
      </c>
      <c r="B152" s="2" t="s">
        <v>372</v>
      </c>
      <c r="C152" s="2" t="s">
        <v>14</v>
      </c>
      <c r="D152" s="2" t="s">
        <v>675</v>
      </c>
      <c r="E152" s="1">
        <v>2106</v>
      </c>
      <c r="F152" s="2" t="s">
        <v>690</v>
      </c>
      <c r="G152" s="2" t="s">
        <v>19</v>
      </c>
      <c r="H152" s="321">
        <v>44894</v>
      </c>
      <c r="I152" s="2" t="s">
        <v>691</v>
      </c>
      <c r="J152" s="2" t="s">
        <v>692</v>
      </c>
      <c r="K152" s="4">
        <v>211200</v>
      </c>
      <c r="L152" s="4">
        <v>202702.37</v>
      </c>
      <c r="M152" s="4">
        <v>0</v>
      </c>
      <c r="N152" s="4">
        <f>Tabela14[[#This Row],[parcela.cef
(total)]]-Tabela14[[#This Row],[parcela.cef
(realizado)]]</f>
        <v>8497.6300000000047</v>
      </c>
      <c r="O152" s="1" t="b">
        <v>0</v>
      </c>
      <c r="P152" s="4">
        <v>0</v>
      </c>
      <c r="Q152" s="4">
        <v>304326</v>
      </c>
      <c r="R152" s="4">
        <v>4008.8</v>
      </c>
      <c r="S152" s="4">
        <v>142783.28</v>
      </c>
      <c r="T152" s="4">
        <f>SUM(Tabela14[[#This Row],[set/25]:[dez/30]])</f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6253.59</v>
      </c>
      <c r="AG152" s="4">
        <v>2663.04</v>
      </c>
      <c r="AH152" s="4">
        <v>2665.44</v>
      </c>
      <c r="AI152" s="4">
        <v>2677.7</v>
      </c>
      <c r="AJ152" s="4">
        <v>2677.7</v>
      </c>
      <c r="AK152" s="4">
        <v>2687.08</v>
      </c>
      <c r="AL152" s="4">
        <v>2690.84</v>
      </c>
      <c r="AM152" s="4">
        <v>2706.71</v>
      </c>
      <c r="AN152" s="4">
        <v>2725.93</v>
      </c>
      <c r="AO152" s="4">
        <v>2728.66</v>
      </c>
      <c r="AP152" s="4">
        <v>2733.3</v>
      </c>
      <c r="AQ152" s="4">
        <v>2742.59</v>
      </c>
      <c r="AR152" s="4">
        <v>6476.51</v>
      </c>
      <c r="AS152" s="4">
        <v>22396.44</v>
      </c>
      <c r="AT152" s="4">
        <v>12513.76</v>
      </c>
      <c r="AU152" s="4">
        <v>9037.19</v>
      </c>
      <c r="AV152" s="4">
        <v>11233.17</v>
      </c>
      <c r="AW152" s="4">
        <v>9864.31</v>
      </c>
      <c r="AX152" s="4">
        <v>11085.41</v>
      </c>
      <c r="AY152" s="4">
        <v>2815.77</v>
      </c>
      <c r="AZ152" s="4">
        <v>2835.77</v>
      </c>
      <c r="BA152" s="4">
        <v>2856.18</v>
      </c>
      <c r="BB152" s="4">
        <v>2876.18</v>
      </c>
      <c r="BC152" s="4">
        <v>2892.86</v>
      </c>
      <c r="BD152" s="4">
        <v>2912.53</v>
      </c>
      <c r="BE152" s="4">
        <v>2924.31</v>
      </c>
      <c r="BF152" s="4">
        <v>3987.2</v>
      </c>
      <c r="BG152" s="4">
        <v>0</v>
      </c>
      <c r="BH152" s="4">
        <v>123.11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6">
        <v>0</v>
      </c>
      <c r="DY152" s="4">
        <f>SUM(Tabela14[[#This Row],[jan/25]:[mar/25]])</f>
        <v>6911.51</v>
      </c>
      <c r="DZ152" s="4">
        <f>SUM(Tabela14[[#This Row],[abr/25]:[ago/25]])</f>
        <v>123.11</v>
      </c>
      <c r="EA152" s="4">
        <f>SUM(Tabela14[[#This Row],[set/25]:[dez/30]])</f>
        <v>0</v>
      </c>
    </row>
    <row r="153" spans="1:131" x14ac:dyDescent="0.25">
      <c r="A153" s="5" t="s">
        <v>512</v>
      </c>
      <c r="B153" s="2" t="s">
        <v>372</v>
      </c>
      <c r="C153" s="2" t="s">
        <v>14</v>
      </c>
      <c r="D153" s="2" t="s">
        <v>148</v>
      </c>
      <c r="E153" s="1">
        <v>1506</v>
      </c>
      <c r="F153" s="2" t="s">
        <v>513</v>
      </c>
      <c r="G153" s="2" t="s">
        <v>19</v>
      </c>
      <c r="H153" s="321">
        <v>44894</v>
      </c>
      <c r="I153" s="2" t="s">
        <v>179</v>
      </c>
      <c r="J153" s="2" t="s">
        <v>514</v>
      </c>
      <c r="K153" s="4">
        <v>249604.97</v>
      </c>
      <c r="L153" s="4">
        <v>238936.56</v>
      </c>
      <c r="M153" s="4">
        <v>0</v>
      </c>
      <c r="N153" s="4">
        <f>Tabela14[[#This Row],[parcela.cef
(total)]]-Tabela14[[#This Row],[parcela.cef
(realizado)]]</f>
        <v>10668.410000000003</v>
      </c>
      <c r="O153" s="1" t="b">
        <v>0</v>
      </c>
      <c r="P153" s="4">
        <v>0</v>
      </c>
      <c r="Q153" s="4">
        <v>257048.62</v>
      </c>
      <c r="R153" s="4">
        <v>493.84</v>
      </c>
      <c r="S153" s="4">
        <v>98019.05</v>
      </c>
      <c r="T153" s="4">
        <f>SUM(Tabela14[[#This Row],[set/25]:[dez/30]])</f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225.97</v>
      </c>
      <c r="AG153" s="4">
        <v>226.78</v>
      </c>
      <c r="AH153" s="4">
        <v>226.99</v>
      </c>
      <c r="AI153" s="4">
        <v>228.03</v>
      </c>
      <c r="AJ153" s="4">
        <v>375.3</v>
      </c>
      <c r="AK153" s="4">
        <v>805.83</v>
      </c>
      <c r="AL153" s="4">
        <v>1613.9</v>
      </c>
      <c r="AM153" s="4">
        <v>0</v>
      </c>
      <c r="AN153" s="4">
        <v>817.48</v>
      </c>
      <c r="AO153" s="4">
        <v>818.3</v>
      </c>
      <c r="AP153" s="4">
        <v>819.69</v>
      </c>
      <c r="AQ153" s="4">
        <v>822.47</v>
      </c>
      <c r="AR153" s="4">
        <v>824.12</v>
      </c>
      <c r="AS153" s="4">
        <v>25490.05</v>
      </c>
      <c r="AT153" s="4">
        <v>13074.58</v>
      </c>
      <c r="AU153" s="4">
        <v>8702.7800000000007</v>
      </c>
      <c r="AV153" s="4">
        <v>11456.29</v>
      </c>
      <c r="AW153" s="4">
        <v>9730.34</v>
      </c>
      <c r="AX153" s="4">
        <v>11249.58</v>
      </c>
      <c r="AY153" s="4">
        <v>844.42</v>
      </c>
      <c r="AZ153" s="4">
        <v>850.42</v>
      </c>
      <c r="BA153" s="4">
        <v>856.54</v>
      </c>
      <c r="BB153" s="4">
        <v>862.53</v>
      </c>
      <c r="BC153" s="4">
        <v>867.61</v>
      </c>
      <c r="BD153" s="4">
        <v>2805.11</v>
      </c>
      <c r="BE153" s="4">
        <v>0</v>
      </c>
      <c r="BF153" s="4">
        <v>3423.94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6">
        <v>0</v>
      </c>
      <c r="DY153" s="4">
        <f>SUM(Tabela14[[#This Row],[jan/25]:[mar/25]])</f>
        <v>3423.94</v>
      </c>
      <c r="DZ153" s="4">
        <f>SUM(Tabela14[[#This Row],[abr/25]:[ago/25]])</f>
        <v>0</v>
      </c>
      <c r="EA153" s="4">
        <f>SUM(Tabela14[[#This Row],[set/25]:[dez/30]])</f>
        <v>0</v>
      </c>
    </row>
    <row r="154" spans="1:131" x14ac:dyDescent="0.25">
      <c r="A154" s="5" t="s">
        <v>814</v>
      </c>
      <c r="B154" s="2" t="s">
        <v>372</v>
      </c>
      <c r="C154" s="2" t="s">
        <v>14</v>
      </c>
      <c r="D154" s="2" t="s">
        <v>256</v>
      </c>
      <c r="E154" s="1">
        <v>507</v>
      </c>
      <c r="F154" s="2" t="s">
        <v>815</v>
      </c>
      <c r="G154" s="2" t="s">
        <v>19</v>
      </c>
      <c r="H154" s="321">
        <v>44917</v>
      </c>
      <c r="I154" s="2" t="s">
        <v>816</v>
      </c>
      <c r="J154" s="2" t="s">
        <v>817</v>
      </c>
      <c r="K154" s="4">
        <v>174365.75</v>
      </c>
      <c r="L154" s="4">
        <v>167052.87</v>
      </c>
      <c r="M154" s="4">
        <v>0</v>
      </c>
      <c r="N154" s="4">
        <f>Tabela14[[#This Row],[parcela.cef
(total)]]-Tabela14[[#This Row],[parcela.cef
(realizado)]]</f>
        <v>7312.8800000000047</v>
      </c>
      <c r="O154" s="1" t="b">
        <v>0</v>
      </c>
      <c r="P154" s="4">
        <v>0</v>
      </c>
      <c r="Q154" s="4">
        <v>211981.19</v>
      </c>
      <c r="R154" s="4">
        <v>529.21</v>
      </c>
      <c r="S154" s="4">
        <v>77689.5</v>
      </c>
      <c r="T154" s="4">
        <f>SUM(Tabela14[[#This Row],[set/25]:[dez/30]])</f>
        <v>257.82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744.22</v>
      </c>
      <c r="AH154" s="4">
        <v>744.89</v>
      </c>
      <c r="AI154" s="4">
        <v>748.32</v>
      </c>
      <c r="AJ154" s="4">
        <v>748.32</v>
      </c>
      <c r="AK154" s="4">
        <v>750.94</v>
      </c>
      <c r="AL154" s="4">
        <v>751.99</v>
      </c>
      <c r="AM154" s="4">
        <v>756.42</v>
      </c>
      <c r="AN154" s="4">
        <v>761.79</v>
      </c>
      <c r="AO154" s="4">
        <v>762.56</v>
      </c>
      <c r="AP154" s="4">
        <v>763.85</v>
      </c>
      <c r="AQ154" s="4">
        <v>766.45</v>
      </c>
      <c r="AR154" s="4">
        <v>5957.09</v>
      </c>
      <c r="AS154" s="4">
        <v>17675.93</v>
      </c>
      <c r="AT154" s="4">
        <v>9166.11</v>
      </c>
      <c r="AU154" s="4">
        <v>6169.9</v>
      </c>
      <c r="AV154" s="4">
        <v>8057.64</v>
      </c>
      <c r="AW154" s="4">
        <v>6875.11</v>
      </c>
      <c r="AX154" s="4">
        <v>780.19</v>
      </c>
      <c r="AY154" s="4">
        <v>786.9</v>
      </c>
      <c r="AZ154" s="4">
        <v>792.49</v>
      </c>
      <c r="BA154" s="4">
        <v>798.19</v>
      </c>
      <c r="BB154" s="4">
        <v>803.78</v>
      </c>
      <c r="BC154" s="4">
        <v>808.44</v>
      </c>
      <c r="BD154" s="4">
        <v>6313.59</v>
      </c>
      <c r="BE154" s="4">
        <v>817.2</v>
      </c>
      <c r="BF154" s="4">
        <v>3329.37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257.82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6">
        <v>0</v>
      </c>
      <c r="DY154" s="4">
        <f>SUM(Tabela14[[#This Row],[jan/25]:[mar/25]])</f>
        <v>4146.57</v>
      </c>
      <c r="DZ154" s="4">
        <f>SUM(Tabela14[[#This Row],[abr/25]:[ago/25]])</f>
        <v>0</v>
      </c>
      <c r="EA154" s="4">
        <f>SUM(Tabela14[[#This Row],[set/25]:[dez/30]])</f>
        <v>257.82</v>
      </c>
    </row>
    <row r="155" spans="1:131" x14ac:dyDescent="0.25">
      <c r="A155" s="5" t="s">
        <v>742</v>
      </c>
      <c r="B155" s="2" t="s">
        <v>372</v>
      </c>
      <c r="C155" s="2" t="s">
        <v>14</v>
      </c>
      <c r="D155" s="2" t="s">
        <v>731</v>
      </c>
      <c r="E155" s="1">
        <v>2308</v>
      </c>
      <c r="F155" s="2" t="s">
        <v>743</v>
      </c>
      <c r="G155" s="2" t="s">
        <v>19</v>
      </c>
      <c r="H155" s="321">
        <v>44945</v>
      </c>
      <c r="I155" s="2" t="s">
        <v>744</v>
      </c>
      <c r="J155" s="2" t="s">
        <v>745</v>
      </c>
      <c r="K155" s="4">
        <v>185597.04</v>
      </c>
      <c r="L155" s="4">
        <v>177722.1</v>
      </c>
      <c r="M155" s="4">
        <v>0</v>
      </c>
      <c r="N155" s="4">
        <f>Tabela14[[#This Row],[parcela.cef
(total)]]-Tabela14[[#This Row],[parcela.cef
(realizado)]]</f>
        <v>7874.9400000000023</v>
      </c>
      <c r="O155" s="1" t="b">
        <v>0</v>
      </c>
      <c r="P155" s="4">
        <v>0</v>
      </c>
      <c r="Q155" s="4">
        <v>199315.4</v>
      </c>
      <c r="R155" s="4">
        <v>0</v>
      </c>
      <c r="S155" s="4">
        <v>68636.429999999993</v>
      </c>
      <c r="T155" s="4">
        <f>SUM(Tabela14[[#This Row],[set/25]:[dez/30]])</f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380.34</v>
      </c>
      <c r="AH155" s="4">
        <v>0</v>
      </c>
      <c r="AI155" s="4">
        <v>3869.33</v>
      </c>
      <c r="AJ155" s="4">
        <v>195.69</v>
      </c>
      <c r="AK155" s="4">
        <v>191.9</v>
      </c>
      <c r="AL155" s="4">
        <v>192.17</v>
      </c>
      <c r="AM155" s="4">
        <v>192.15</v>
      </c>
      <c r="AN155" s="4">
        <v>310.76</v>
      </c>
      <c r="AO155" s="4">
        <v>649.54</v>
      </c>
      <c r="AP155" s="4">
        <v>650.64</v>
      </c>
      <c r="AQ155" s="4">
        <v>652.86</v>
      </c>
      <c r="AR155" s="4">
        <v>3416.42</v>
      </c>
      <c r="AS155" s="4">
        <v>18861.509999999998</v>
      </c>
      <c r="AT155" s="4">
        <v>656.65</v>
      </c>
      <c r="AU155" s="4">
        <v>6470.13</v>
      </c>
      <c r="AV155" s="4">
        <v>8502.73</v>
      </c>
      <c r="AW155" s="4">
        <v>7228.83</v>
      </c>
      <c r="AX155" s="4">
        <v>8350.51</v>
      </c>
      <c r="AY155" s="4">
        <v>670.28</v>
      </c>
      <c r="AZ155" s="4">
        <v>675.04</v>
      </c>
      <c r="BA155" s="4">
        <v>679.9</v>
      </c>
      <c r="BB155" s="4">
        <v>684.66</v>
      </c>
      <c r="BC155" s="4">
        <v>688.63</v>
      </c>
      <c r="BD155" s="4">
        <v>693.31</v>
      </c>
      <c r="BE155" s="4">
        <v>696.08</v>
      </c>
      <c r="BF155" s="4">
        <v>2953.97</v>
      </c>
      <c r="BG155" s="4">
        <v>0</v>
      </c>
      <c r="BH155" s="4">
        <v>0</v>
      </c>
      <c r="BI155" s="4">
        <v>122.4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6">
        <v>0</v>
      </c>
      <c r="DY155" s="4">
        <f>SUM(Tabela14[[#This Row],[jan/25]:[mar/25]])</f>
        <v>3650.0499999999997</v>
      </c>
      <c r="DZ155" s="4">
        <f>SUM(Tabela14[[#This Row],[abr/25]:[ago/25]])</f>
        <v>122.4</v>
      </c>
      <c r="EA155" s="4">
        <f>SUM(Tabela14[[#This Row],[set/25]:[dez/30]])</f>
        <v>0</v>
      </c>
    </row>
    <row r="156" spans="1:131" x14ac:dyDescent="0.25">
      <c r="A156" s="5" t="s">
        <v>795</v>
      </c>
      <c r="B156" s="2" t="s">
        <v>372</v>
      </c>
      <c r="C156" s="2" t="s">
        <v>14</v>
      </c>
      <c r="D156" s="2" t="s">
        <v>256</v>
      </c>
      <c r="E156" s="1">
        <v>502</v>
      </c>
      <c r="F156" s="2" t="s">
        <v>796</v>
      </c>
      <c r="G156" s="2" t="s">
        <v>19</v>
      </c>
      <c r="H156" s="321">
        <v>45454</v>
      </c>
      <c r="I156" s="2" t="s">
        <v>797</v>
      </c>
      <c r="J156" s="2" t="s">
        <v>798</v>
      </c>
      <c r="K156" s="4">
        <v>172725</v>
      </c>
      <c r="L156" s="4">
        <v>165878.5</v>
      </c>
      <c r="M156" s="4">
        <v>0</v>
      </c>
      <c r="N156" s="4">
        <f>Tabela14[[#This Row],[parcela.cef
(total)]]-Tabela14[[#This Row],[parcela.cef
(realizado)]]</f>
        <v>6846.5</v>
      </c>
      <c r="O156" s="1" t="b">
        <v>0</v>
      </c>
      <c r="P156" s="4">
        <v>0</v>
      </c>
      <c r="Q156" s="4">
        <v>259501.36</v>
      </c>
      <c r="R156" s="4">
        <v>6839.75</v>
      </c>
      <c r="S156" s="4">
        <v>91681.79</v>
      </c>
      <c r="T156" s="4">
        <f>SUM(Tabela14[[#This Row],[set/25]:[dez/30]])</f>
        <v>4914.28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56583.61</v>
      </c>
      <c r="AY156" s="4">
        <v>1522.71</v>
      </c>
      <c r="AZ156" s="4">
        <v>0</v>
      </c>
      <c r="BA156" s="4">
        <v>5458</v>
      </c>
      <c r="BB156" s="4">
        <v>2728.62</v>
      </c>
      <c r="BC156" s="4">
        <v>2295.21</v>
      </c>
      <c r="BD156" s="4">
        <v>4602</v>
      </c>
      <c r="BE156" s="4">
        <v>2794.58</v>
      </c>
      <c r="BF156" s="4">
        <v>2792.94</v>
      </c>
      <c r="BG156" s="4">
        <v>0</v>
      </c>
      <c r="BH156" s="4">
        <v>2964.6</v>
      </c>
      <c r="BI156" s="4">
        <v>2515.4</v>
      </c>
      <c r="BJ156" s="4">
        <v>1246.29</v>
      </c>
      <c r="BK156" s="4">
        <v>1263.55</v>
      </c>
      <c r="BL156" s="4">
        <v>0</v>
      </c>
      <c r="BM156" s="4">
        <v>1251.01</v>
      </c>
      <c r="BN156" s="4">
        <v>1221.0899999999999</v>
      </c>
      <c r="BO156" s="4">
        <v>1221.0899999999999</v>
      </c>
      <c r="BP156" s="4">
        <v>1221.0899999999999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6">
        <v>0</v>
      </c>
      <c r="DY156" s="4">
        <f>SUM(Tabela14[[#This Row],[jan/25]:[mar/25]])</f>
        <v>5587.52</v>
      </c>
      <c r="DZ156" s="4">
        <f>SUM(Tabela14[[#This Row],[abr/25]:[ago/25]])</f>
        <v>7989.84</v>
      </c>
      <c r="EA156" s="4">
        <f>SUM(Tabela14[[#This Row],[set/25]:[dez/30]])</f>
        <v>4914.28</v>
      </c>
    </row>
    <row r="157" spans="1:131" x14ac:dyDescent="0.25">
      <c r="A157" s="5" t="s">
        <v>864</v>
      </c>
      <c r="B157" s="2" t="s">
        <v>372</v>
      </c>
      <c r="C157" s="2" t="s">
        <v>14</v>
      </c>
      <c r="D157" s="2" t="s">
        <v>304</v>
      </c>
      <c r="E157" s="1">
        <v>706</v>
      </c>
      <c r="F157" s="2" t="s">
        <v>865</v>
      </c>
      <c r="G157" s="2" t="s">
        <v>19</v>
      </c>
      <c r="H157" s="321">
        <v>44834</v>
      </c>
      <c r="I157" s="2" t="s">
        <v>866</v>
      </c>
      <c r="J157" s="2"/>
      <c r="K157" s="4"/>
      <c r="L157" s="4"/>
      <c r="M157" s="4">
        <v>0</v>
      </c>
      <c r="N157" s="4">
        <f>Tabela14[[#This Row],[parcela.cef
(total)]]-Tabela14[[#This Row],[parcela.cef
(realizado)]]</f>
        <v>0</v>
      </c>
      <c r="O157" s="1" t="b">
        <v>0</v>
      </c>
      <c r="P157" s="4">
        <v>0</v>
      </c>
      <c r="Q157" s="4">
        <v>270100</v>
      </c>
      <c r="R157" s="4">
        <v>0</v>
      </c>
      <c r="S157" s="4">
        <v>140851.73000000001</v>
      </c>
      <c r="T157" s="4">
        <f>SUM(Tabela14[[#This Row],[set/25]:[dez/30]])</f>
        <v>115.97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10000</v>
      </c>
      <c r="AE157" s="4">
        <v>10018.01</v>
      </c>
      <c r="AF157" s="4">
        <v>0</v>
      </c>
      <c r="AG157" s="4">
        <v>2516.5300000000002</v>
      </c>
      <c r="AH157" s="4">
        <v>22669.19</v>
      </c>
      <c r="AI157" s="4">
        <v>2530.39</v>
      </c>
      <c r="AJ157" s="4">
        <v>2531.65</v>
      </c>
      <c r="AK157" s="4">
        <v>2539.25</v>
      </c>
      <c r="AL157" s="4">
        <v>2542.8000000000002</v>
      </c>
      <c r="AM157" s="4">
        <v>2557.8000000000002</v>
      </c>
      <c r="AN157" s="4">
        <v>2575</v>
      </c>
      <c r="AO157" s="4">
        <v>0</v>
      </c>
      <c r="AP157" s="4">
        <v>5161.46</v>
      </c>
      <c r="AQ157" s="4">
        <v>2591.71</v>
      </c>
      <c r="AR157" s="4">
        <v>2596.89</v>
      </c>
      <c r="AS157" s="4">
        <v>2598.71</v>
      </c>
      <c r="AT157" s="4">
        <v>2606.7600000000002</v>
      </c>
      <c r="AU157" s="4">
        <v>37812.800000000003</v>
      </c>
      <c r="AV157" s="4">
        <v>2617.1999999999998</v>
      </c>
      <c r="AW157" s="4">
        <v>2624.53</v>
      </c>
      <c r="AX157" s="4">
        <v>2638.17</v>
      </c>
      <c r="AY157" s="4">
        <v>2660.86</v>
      </c>
      <c r="AZ157" s="4">
        <v>2679.75</v>
      </c>
      <c r="BA157" s="4">
        <v>2699.05</v>
      </c>
      <c r="BB157" s="4">
        <v>2717.94</v>
      </c>
      <c r="BC157" s="4">
        <v>2733.71</v>
      </c>
      <c r="BD157" s="4">
        <v>0</v>
      </c>
      <c r="BE157" s="4">
        <v>2752.3</v>
      </c>
      <c r="BF157" s="4">
        <v>2763.3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115.97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6">
        <v>0</v>
      </c>
      <c r="DY157" s="4">
        <f>SUM(Tabela14[[#This Row],[jan/25]:[mar/25]])</f>
        <v>5515.6</v>
      </c>
      <c r="DZ157" s="4">
        <f>SUM(Tabela14[[#This Row],[abr/25]:[ago/25]])</f>
        <v>0</v>
      </c>
      <c r="EA157" s="4">
        <f>SUM(Tabela14[[#This Row],[set/25]:[dez/30]])</f>
        <v>115.97</v>
      </c>
    </row>
    <row r="158" spans="1:131" x14ac:dyDescent="0.25">
      <c r="A158" s="5" t="s">
        <v>867</v>
      </c>
      <c r="B158" s="2" t="s">
        <v>372</v>
      </c>
      <c r="C158" s="2" t="s">
        <v>14</v>
      </c>
      <c r="D158" s="2" t="s">
        <v>304</v>
      </c>
      <c r="E158" s="1">
        <v>707</v>
      </c>
      <c r="F158" s="2" t="s">
        <v>868</v>
      </c>
      <c r="G158" s="2" t="s">
        <v>19</v>
      </c>
      <c r="H158" s="321">
        <v>44894</v>
      </c>
      <c r="I158" s="2" t="s">
        <v>869</v>
      </c>
      <c r="J158" s="2" t="s">
        <v>870</v>
      </c>
      <c r="K158" s="4">
        <v>162634.93</v>
      </c>
      <c r="L158" s="4">
        <v>155908.59</v>
      </c>
      <c r="M158" s="4">
        <v>0</v>
      </c>
      <c r="N158" s="4">
        <f>Tabela14[[#This Row],[parcela.cef
(total)]]-Tabela14[[#This Row],[parcela.cef
(realizado)]]</f>
        <v>6726.3399999999965</v>
      </c>
      <c r="O158" s="1" t="b">
        <v>0</v>
      </c>
      <c r="P158" s="4">
        <v>0</v>
      </c>
      <c r="Q158" s="4">
        <v>195570.68</v>
      </c>
      <c r="R158" s="4">
        <v>10142.4</v>
      </c>
      <c r="S158" s="4">
        <v>87732.83</v>
      </c>
      <c r="T158" s="4">
        <f>SUM(Tabela14[[#This Row],[set/25]:[dez/30]])</f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458.09</v>
      </c>
      <c r="AG158" s="4">
        <v>578.62</v>
      </c>
      <c r="AH158" s="4">
        <v>579.14</v>
      </c>
      <c r="AI158" s="4">
        <v>0</v>
      </c>
      <c r="AJ158" s="4">
        <v>596.16</v>
      </c>
      <c r="AK158" s="4">
        <v>1190.67</v>
      </c>
      <c r="AL158" s="4">
        <v>0</v>
      </c>
      <c r="AM158" s="4">
        <v>3133.39</v>
      </c>
      <c r="AN158" s="4">
        <v>1690.36</v>
      </c>
      <c r="AO158" s="4">
        <v>0</v>
      </c>
      <c r="AP158" s="4">
        <v>1730.96</v>
      </c>
      <c r="AQ158" s="4">
        <v>1733.9</v>
      </c>
      <c r="AR158" s="4">
        <v>1739.23</v>
      </c>
      <c r="AS158" s="4">
        <v>18960.71</v>
      </c>
      <c r="AT158" s="4">
        <v>7721.86</v>
      </c>
      <c r="AU158" s="4">
        <v>6709.4</v>
      </c>
      <c r="AV158" s="4">
        <v>8452.11</v>
      </c>
      <c r="AW158" s="4">
        <v>7366.11</v>
      </c>
      <c r="AX158" s="4">
        <v>8325</v>
      </c>
      <c r="AY158" s="4">
        <v>1780.31</v>
      </c>
      <c r="AZ158" s="4">
        <v>1788.53</v>
      </c>
      <c r="BA158" s="4">
        <v>0</v>
      </c>
      <c r="BB158" s="4">
        <v>3669.99</v>
      </c>
      <c r="BC158" s="4">
        <v>0</v>
      </c>
      <c r="BD158" s="4">
        <v>3751.45</v>
      </c>
      <c r="BE158" s="4">
        <v>1873.41</v>
      </c>
      <c r="BF158" s="4">
        <v>1854.67</v>
      </c>
      <c r="BG158" s="4">
        <v>0</v>
      </c>
      <c r="BH158" s="4">
        <v>1931.18</v>
      </c>
      <c r="BI158" s="4">
        <v>0</v>
      </c>
      <c r="BJ158" s="4">
        <v>0</v>
      </c>
      <c r="BK158" s="4">
        <v>117.58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6">
        <v>0</v>
      </c>
      <c r="DY158" s="4">
        <f>SUM(Tabela14[[#This Row],[jan/25]:[mar/25]])</f>
        <v>3728.08</v>
      </c>
      <c r="DZ158" s="4">
        <f>SUM(Tabela14[[#This Row],[abr/25]:[ago/25]])</f>
        <v>2048.7600000000002</v>
      </c>
      <c r="EA158" s="4">
        <f>SUM(Tabela14[[#This Row],[set/25]:[dez/30]])</f>
        <v>0</v>
      </c>
    </row>
    <row r="159" spans="1:131" x14ac:dyDescent="0.25">
      <c r="A159" s="5" t="s">
        <v>911</v>
      </c>
      <c r="B159" s="2" t="s">
        <v>372</v>
      </c>
      <c r="C159" s="2" t="s">
        <v>14</v>
      </c>
      <c r="D159" s="2" t="s">
        <v>349</v>
      </c>
      <c r="E159" s="1">
        <v>906</v>
      </c>
      <c r="F159" s="2" t="s">
        <v>912</v>
      </c>
      <c r="G159" s="2" t="s">
        <v>19</v>
      </c>
      <c r="H159" s="321">
        <v>44894</v>
      </c>
      <c r="I159" s="2" t="s">
        <v>913</v>
      </c>
      <c r="J159" s="2" t="s">
        <v>914</v>
      </c>
      <c r="K159" s="4">
        <v>211200</v>
      </c>
      <c r="L159" s="4">
        <v>202451.82</v>
      </c>
      <c r="M159" s="4">
        <v>0</v>
      </c>
      <c r="N159" s="4">
        <f>Tabela14[[#This Row],[parcela.cef
(total)]]-Tabela14[[#This Row],[parcela.cef
(realizado)]]</f>
        <v>8748.179999999993</v>
      </c>
      <c r="O159" s="1" t="b">
        <v>0</v>
      </c>
      <c r="P159" s="4">
        <v>0</v>
      </c>
      <c r="Q159" s="4">
        <v>271460.7</v>
      </c>
      <c r="R159" s="4">
        <v>5804.58</v>
      </c>
      <c r="S159" s="4">
        <v>120148.88</v>
      </c>
      <c r="T159" s="4">
        <f>SUM(Tabela14[[#This Row],[set/25]:[dez/30]])</f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601.79999999999995</v>
      </c>
      <c r="AG159" s="4">
        <v>816.06</v>
      </c>
      <c r="AH159" s="4">
        <v>1380.3</v>
      </c>
      <c r="AI159" s="4">
        <v>5819.52</v>
      </c>
      <c r="AJ159" s="4">
        <v>1386.65</v>
      </c>
      <c r="AK159" s="4">
        <v>1391.51</v>
      </c>
      <c r="AL159" s="4">
        <v>1393.46</v>
      </c>
      <c r="AM159" s="4">
        <v>5494.16</v>
      </c>
      <c r="AN159" s="4">
        <v>1411.63</v>
      </c>
      <c r="AO159" s="4">
        <v>1413.04</v>
      </c>
      <c r="AP159" s="4">
        <v>1415.44</v>
      </c>
      <c r="AQ159" s="4">
        <v>1420.26</v>
      </c>
      <c r="AR159" s="4">
        <v>1423.1</v>
      </c>
      <c r="AS159" s="4">
        <v>25807.759999999998</v>
      </c>
      <c r="AT159" s="4">
        <v>11471.39</v>
      </c>
      <c r="AU159" s="4">
        <v>7888.51</v>
      </c>
      <c r="AV159" s="4">
        <v>10147.39</v>
      </c>
      <c r="AW159" s="4">
        <v>8734.2000000000007</v>
      </c>
      <c r="AX159" s="4">
        <v>9983.92</v>
      </c>
      <c r="AY159" s="4">
        <v>2979.28</v>
      </c>
      <c r="AZ159" s="4">
        <v>2897.71</v>
      </c>
      <c r="BA159" s="4">
        <v>2918.58</v>
      </c>
      <c r="BB159" s="4">
        <v>1489.44</v>
      </c>
      <c r="BC159" s="4">
        <v>1498.07</v>
      </c>
      <c r="BD159" s="4">
        <v>1508.26</v>
      </c>
      <c r="BE159" s="4">
        <v>5935.57</v>
      </c>
      <c r="BF159" s="4">
        <v>1521.87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6">
        <v>0</v>
      </c>
      <c r="DY159" s="4">
        <f>SUM(Tabela14[[#This Row],[jan/25]:[mar/25]])</f>
        <v>7457.44</v>
      </c>
      <c r="DZ159" s="4">
        <f>SUM(Tabela14[[#This Row],[abr/25]:[ago/25]])</f>
        <v>0</v>
      </c>
      <c r="EA159" s="4">
        <f>SUM(Tabela14[[#This Row],[set/25]:[dez/30]])</f>
        <v>0</v>
      </c>
    </row>
    <row r="160" spans="1:131" x14ac:dyDescent="0.25">
      <c r="A160" s="5" t="s">
        <v>459</v>
      </c>
      <c r="B160" s="2" t="s">
        <v>372</v>
      </c>
      <c r="C160" s="2" t="s">
        <v>14</v>
      </c>
      <c r="D160" s="2" t="s">
        <v>104</v>
      </c>
      <c r="E160" s="1">
        <v>1305</v>
      </c>
      <c r="F160" s="2" t="s">
        <v>460</v>
      </c>
      <c r="G160" s="2" t="s">
        <v>19</v>
      </c>
      <c r="H160" s="321">
        <v>45255</v>
      </c>
      <c r="I160" s="2" t="s">
        <v>461</v>
      </c>
      <c r="J160" s="2" t="s">
        <v>462</v>
      </c>
      <c r="K160" s="4">
        <v>232757.59</v>
      </c>
      <c r="L160" s="4">
        <v>222909.46</v>
      </c>
      <c r="M160" s="4">
        <v>0</v>
      </c>
      <c r="N160" s="4">
        <f>Tabela14[[#This Row],[parcela.cef
(total)]]-Tabela14[[#This Row],[parcela.cef
(realizado)]]</f>
        <v>9848.1300000000047</v>
      </c>
      <c r="O160" s="1" t="b">
        <v>0</v>
      </c>
      <c r="P160" s="4">
        <v>80419.009999999995</v>
      </c>
      <c r="Q160" s="4">
        <v>303267.06</v>
      </c>
      <c r="R160" s="4">
        <v>8510.98</v>
      </c>
      <c r="S160" s="4">
        <v>239405.89</v>
      </c>
      <c r="T160" s="4">
        <f>SUM(Tabela14[[#This Row],[set/25]:[dez/30]])</f>
        <v>111.87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62284.4</v>
      </c>
      <c r="AS160" s="4">
        <v>802.16</v>
      </c>
      <c r="AT160" s="4">
        <v>804.65</v>
      </c>
      <c r="AU160" s="4">
        <v>0</v>
      </c>
      <c r="AV160" s="4">
        <v>149228.79</v>
      </c>
      <c r="AW160" s="4">
        <v>9023.4699999999993</v>
      </c>
      <c r="AX160" s="4">
        <v>10426.120000000001</v>
      </c>
      <c r="AY160" s="4">
        <v>821.35</v>
      </c>
      <c r="AZ160" s="4">
        <v>827.18</v>
      </c>
      <c r="BA160" s="4">
        <v>833.33</v>
      </c>
      <c r="BB160" s="4">
        <v>838.97</v>
      </c>
      <c r="BC160" s="4">
        <v>843.83</v>
      </c>
      <c r="BD160" s="4">
        <v>849.57</v>
      </c>
      <c r="BE160" s="4">
        <v>852.97</v>
      </c>
      <c r="BF160" s="4">
        <v>857.23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111.87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6">
        <v>0</v>
      </c>
      <c r="DY160" s="4">
        <f>SUM(Tabela14[[#This Row],[jan/25]:[mar/25]])</f>
        <v>1710.2</v>
      </c>
      <c r="DZ160" s="4">
        <f>SUM(Tabela14[[#This Row],[abr/25]:[ago/25]])</f>
        <v>0</v>
      </c>
      <c r="EA160" s="4">
        <f>SUM(Tabela14[[#This Row],[set/25]:[dez/30]])</f>
        <v>111.87</v>
      </c>
    </row>
    <row r="161" spans="1:131" x14ac:dyDescent="0.25">
      <c r="A161" s="5" t="s">
        <v>730</v>
      </c>
      <c r="B161" s="2" t="s">
        <v>372</v>
      </c>
      <c r="C161" s="2" t="s">
        <v>14</v>
      </c>
      <c r="D161" s="2" t="s">
        <v>731</v>
      </c>
      <c r="E161" s="1">
        <v>2305</v>
      </c>
      <c r="F161" s="2" t="s">
        <v>732</v>
      </c>
      <c r="G161" s="2" t="s">
        <v>19</v>
      </c>
      <c r="H161" s="321">
        <v>44657</v>
      </c>
      <c r="I161" s="2" t="s">
        <v>733</v>
      </c>
      <c r="J161" s="2" t="s">
        <v>734</v>
      </c>
      <c r="K161" s="4">
        <v>318129.48</v>
      </c>
      <c r="L161" s="4">
        <v>304263.31</v>
      </c>
      <c r="M161" s="4">
        <v>0</v>
      </c>
      <c r="N161" s="4">
        <f>Tabela14[[#This Row],[parcela.cef
(total)]]-Tabela14[[#This Row],[parcela.cef
(realizado)]]</f>
        <v>13866.169999999984</v>
      </c>
      <c r="O161" s="1" t="b">
        <v>0</v>
      </c>
      <c r="P161" s="4">
        <v>382770.67</v>
      </c>
      <c r="Q161" s="4">
        <v>313866</v>
      </c>
      <c r="R161" s="4">
        <v>6801.6</v>
      </c>
      <c r="S161" s="4">
        <v>32991.660000000003</v>
      </c>
      <c r="T161" s="4">
        <f>SUM(Tabela14[[#This Row],[set/25]:[dez/30]])</f>
        <v>0</v>
      </c>
      <c r="U161" s="4">
        <v>0</v>
      </c>
      <c r="V161" s="4">
        <v>0</v>
      </c>
      <c r="W161" s="4">
        <v>0</v>
      </c>
      <c r="X161" s="4">
        <v>1500</v>
      </c>
      <c r="Y161" s="4">
        <v>360</v>
      </c>
      <c r="Z161" s="4">
        <v>360</v>
      </c>
      <c r="AA161" s="4">
        <v>360</v>
      </c>
      <c r="AB161" s="4">
        <v>382.93</v>
      </c>
      <c r="AC161" s="4">
        <v>386.22</v>
      </c>
      <c r="AD161" s="4">
        <v>386.57</v>
      </c>
      <c r="AE161" s="4">
        <v>386.91</v>
      </c>
      <c r="AF161" s="4">
        <v>387.38</v>
      </c>
      <c r="AG161" s="4">
        <v>388.77</v>
      </c>
      <c r="AH161" s="4">
        <v>389.12</v>
      </c>
      <c r="AI161" s="4">
        <v>2171.7399999999998</v>
      </c>
      <c r="AJ161" s="4">
        <v>390.91</v>
      </c>
      <c r="AK161" s="4">
        <v>392.28</v>
      </c>
      <c r="AL161" s="4">
        <v>923.15</v>
      </c>
      <c r="AM161" s="4">
        <v>0</v>
      </c>
      <c r="AN161" s="4">
        <v>1326.51</v>
      </c>
      <c r="AO161" s="4">
        <v>1327.84</v>
      </c>
      <c r="AP161" s="4">
        <v>1330.1</v>
      </c>
      <c r="AQ161" s="4">
        <v>1334.62</v>
      </c>
      <c r="AR161" s="4">
        <v>1337.29</v>
      </c>
      <c r="AS161" s="4">
        <v>1338.23</v>
      </c>
      <c r="AT161" s="4">
        <v>1342.37</v>
      </c>
      <c r="AU161" s="4">
        <v>0</v>
      </c>
      <c r="AV161" s="4">
        <v>0</v>
      </c>
      <c r="AW161" s="4">
        <v>0</v>
      </c>
      <c r="AX161" s="4">
        <v>13533.37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834.23</v>
      </c>
      <c r="BG161" s="4">
        <v>0</v>
      </c>
      <c r="BH161" s="4">
        <v>0</v>
      </c>
      <c r="BI161" s="4">
        <v>121.12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6">
        <v>0</v>
      </c>
      <c r="DY161" s="4">
        <f>SUM(Tabela14[[#This Row],[jan/25]:[mar/25]])</f>
        <v>834.23</v>
      </c>
      <c r="DZ161" s="4">
        <f>SUM(Tabela14[[#This Row],[abr/25]:[ago/25]])</f>
        <v>121.12</v>
      </c>
      <c r="EA161" s="4">
        <f>SUM(Tabela14[[#This Row],[set/25]:[dez/30]])</f>
        <v>0</v>
      </c>
    </row>
    <row r="162" spans="1:131" x14ac:dyDescent="0.25">
      <c r="A162" s="5" t="s">
        <v>657</v>
      </c>
      <c r="B162" s="2" t="s">
        <v>372</v>
      </c>
      <c r="C162" s="2" t="s">
        <v>14</v>
      </c>
      <c r="D162" s="2" t="s">
        <v>633</v>
      </c>
      <c r="E162" s="1">
        <v>2008</v>
      </c>
      <c r="F162" s="2" t="s">
        <v>658</v>
      </c>
      <c r="G162" s="2" t="s">
        <v>19</v>
      </c>
      <c r="H162" s="321">
        <v>45419</v>
      </c>
      <c r="I162" s="2" t="s">
        <v>659</v>
      </c>
      <c r="J162" s="2"/>
      <c r="K162" s="4"/>
      <c r="L162" s="4"/>
      <c r="M162" s="4">
        <v>0</v>
      </c>
      <c r="N162" s="4">
        <f>Tabela14[[#This Row],[parcela.cef
(total)]]-Tabela14[[#This Row],[parcela.cef
(realizado)]]</f>
        <v>0</v>
      </c>
      <c r="O162" s="1" t="b">
        <v>0</v>
      </c>
      <c r="P162" s="4">
        <v>0</v>
      </c>
      <c r="Q162" s="4">
        <v>202246.09</v>
      </c>
      <c r="R162" s="4">
        <v>0</v>
      </c>
      <c r="S162" s="4">
        <v>131647.54999999999</v>
      </c>
      <c r="T162" s="4">
        <f>SUM(Tabela14[[#This Row],[set/25]:[dez/30]])</f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12295.41</v>
      </c>
      <c r="AY162" s="4">
        <v>0</v>
      </c>
      <c r="AZ162" s="4">
        <v>12746.13</v>
      </c>
      <c r="BA162" s="4">
        <v>38531.33</v>
      </c>
      <c r="BB162" s="4">
        <v>0</v>
      </c>
      <c r="BC162" s="4">
        <v>559.86</v>
      </c>
      <c r="BD162" s="4">
        <v>0</v>
      </c>
      <c r="BE162" s="4">
        <v>1132.57</v>
      </c>
      <c r="BF162" s="4">
        <v>567.49</v>
      </c>
      <c r="BG162" s="4">
        <v>0</v>
      </c>
      <c r="BH162" s="4">
        <v>582.49</v>
      </c>
      <c r="BI162" s="4">
        <v>0</v>
      </c>
      <c r="BJ162" s="4">
        <v>0</v>
      </c>
      <c r="BK162" s="4">
        <v>32096.58</v>
      </c>
      <c r="BL162" s="4">
        <v>33135.69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6">
        <v>0</v>
      </c>
      <c r="DY162" s="4">
        <f>SUM(Tabela14[[#This Row],[jan/25]:[mar/25]])</f>
        <v>1700.06</v>
      </c>
      <c r="DZ162" s="4">
        <f>SUM(Tabela14[[#This Row],[abr/25]:[ago/25]])</f>
        <v>65814.760000000009</v>
      </c>
      <c r="EA162" s="4">
        <f>SUM(Tabela14[[#This Row],[set/25]:[dez/30]])</f>
        <v>0</v>
      </c>
    </row>
    <row r="163" spans="1:131" x14ac:dyDescent="0.25">
      <c r="A163" s="5" t="s">
        <v>488</v>
      </c>
      <c r="B163" s="2" t="s">
        <v>372</v>
      </c>
      <c r="C163" s="2" t="s">
        <v>14</v>
      </c>
      <c r="D163" s="2" t="s">
        <v>126</v>
      </c>
      <c r="E163" s="1">
        <v>1406</v>
      </c>
      <c r="F163" s="2" t="s">
        <v>489</v>
      </c>
      <c r="G163" s="2" t="s">
        <v>19</v>
      </c>
      <c r="H163" s="321">
        <v>44720</v>
      </c>
      <c r="I163" s="2" t="s">
        <v>490</v>
      </c>
      <c r="J163" s="2" t="s">
        <v>491</v>
      </c>
      <c r="K163" s="4">
        <v>236186.72</v>
      </c>
      <c r="L163" s="4">
        <v>226189.22</v>
      </c>
      <c r="M163" s="4">
        <v>0</v>
      </c>
      <c r="N163" s="4">
        <f>Tabela14[[#This Row],[parcela.cef
(total)]]-Tabela14[[#This Row],[parcela.cef
(realizado)]]</f>
        <v>9997.5</v>
      </c>
      <c r="O163" s="1" t="b">
        <v>0</v>
      </c>
      <c r="P163" s="4">
        <v>191511.59</v>
      </c>
      <c r="Q163" s="4">
        <v>257580</v>
      </c>
      <c r="R163" s="4">
        <v>5804.58</v>
      </c>
      <c r="S163" s="4">
        <v>115600.96000000001</v>
      </c>
      <c r="T163" s="4">
        <f>SUM(Tabela14[[#This Row],[set/25]:[dez/30]])</f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600</v>
      </c>
      <c r="AA163" s="4">
        <v>244.95</v>
      </c>
      <c r="AB163" s="4">
        <v>255.9</v>
      </c>
      <c r="AC163" s="4">
        <v>258.10000000000002</v>
      </c>
      <c r="AD163" s="4">
        <v>258.33</v>
      </c>
      <c r="AE163" s="4">
        <v>258.56</v>
      </c>
      <c r="AF163" s="4">
        <v>5014.63</v>
      </c>
      <c r="AG163" s="4">
        <v>265.52</v>
      </c>
      <c r="AH163" s="4">
        <v>260.04000000000002</v>
      </c>
      <c r="AI163" s="4">
        <v>266.97000000000003</v>
      </c>
      <c r="AJ163" s="4">
        <v>261.23</v>
      </c>
      <c r="AK163" s="4">
        <v>262.14999999999998</v>
      </c>
      <c r="AL163" s="4">
        <v>262.52999999999997</v>
      </c>
      <c r="AM163" s="4">
        <v>1784.25</v>
      </c>
      <c r="AN163" s="4">
        <v>0</v>
      </c>
      <c r="AO163" s="4">
        <v>907.72</v>
      </c>
      <c r="AP163" s="4">
        <v>0</v>
      </c>
      <c r="AQ163" s="4">
        <v>2709.02</v>
      </c>
      <c r="AR163" s="4">
        <v>5818.96</v>
      </c>
      <c r="AS163" s="4">
        <v>24008.5</v>
      </c>
      <c r="AT163" s="4">
        <v>12393.31</v>
      </c>
      <c r="AU163" s="4">
        <v>13754.01</v>
      </c>
      <c r="AV163" s="4">
        <v>10858.15</v>
      </c>
      <c r="AW163" s="4">
        <v>9241.09</v>
      </c>
      <c r="AX163" s="4">
        <v>18990.21</v>
      </c>
      <c r="AY163" s="4">
        <v>915.68</v>
      </c>
      <c r="AZ163" s="4">
        <v>922.18</v>
      </c>
      <c r="BA163" s="4">
        <v>928.82</v>
      </c>
      <c r="BB163" s="4">
        <v>935.32</v>
      </c>
      <c r="BC163" s="4">
        <v>940.75</v>
      </c>
      <c r="BD163" s="4">
        <v>947.15</v>
      </c>
      <c r="BE163" s="4">
        <v>950.93</v>
      </c>
      <c r="BF163" s="4">
        <v>126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6">
        <v>0</v>
      </c>
      <c r="DY163" s="4">
        <f>SUM(Tabela14[[#This Row],[jan/25]:[mar/25]])</f>
        <v>1076.9299999999998</v>
      </c>
      <c r="DZ163" s="4">
        <f>SUM(Tabela14[[#This Row],[abr/25]:[ago/25]])</f>
        <v>0</v>
      </c>
      <c r="EA163" s="4">
        <f>SUM(Tabela14[[#This Row],[set/25]:[dez/30]])</f>
        <v>0</v>
      </c>
    </row>
    <row r="164" spans="1:131" x14ac:dyDescent="0.25">
      <c r="A164" s="5" t="s">
        <v>713</v>
      </c>
      <c r="B164" s="2" t="s">
        <v>372</v>
      </c>
      <c r="C164" s="2" t="s">
        <v>14</v>
      </c>
      <c r="D164" s="2" t="s">
        <v>702</v>
      </c>
      <c r="E164" s="1">
        <v>2204</v>
      </c>
      <c r="F164" s="2" t="s">
        <v>714</v>
      </c>
      <c r="G164" s="2" t="s">
        <v>19</v>
      </c>
      <c r="H164" s="321">
        <v>45904</v>
      </c>
      <c r="I164" s="2" t="s">
        <v>715</v>
      </c>
      <c r="J164" s="2"/>
      <c r="K164" s="4"/>
      <c r="L164" s="4"/>
      <c r="M164" s="4">
        <v>0</v>
      </c>
      <c r="N164" s="4">
        <f>Tabela14[[#This Row],[parcela.cef
(total)]]-Tabela14[[#This Row],[parcela.cef
(realizado)]]</f>
        <v>0</v>
      </c>
      <c r="O164" s="1" t="b">
        <v>0</v>
      </c>
      <c r="P164" s="4">
        <v>202509.41</v>
      </c>
      <c r="Q164" s="4">
        <v>313866</v>
      </c>
      <c r="R164" s="4">
        <v>0</v>
      </c>
      <c r="S164" s="4">
        <v>187181.85</v>
      </c>
      <c r="T164" s="4">
        <f>SUM(Tabela14[[#This Row],[set/25]:[dez/30]])</f>
        <v>0</v>
      </c>
      <c r="U164" s="4">
        <v>0</v>
      </c>
      <c r="V164" s="4">
        <v>0</v>
      </c>
      <c r="W164" s="4">
        <v>3000</v>
      </c>
      <c r="X164" s="4">
        <v>450</v>
      </c>
      <c r="Y164" s="4">
        <v>450</v>
      </c>
      <c r="Z164" s="4">
        <v>450</v>
      </c>
      <c r="AA164" s="4">
        <v>450</v>
      </c>
      <c r="AB164" s="4">
        <v>21834.959999999999</v>
      </c>
      <c r="AC164" s="4">
        <v>484.61</v>
      </c>
      <c r="AD164" s="4">
        <v>485.04</v>
      </c>
      <c r="AE164" s="4">
        <v>772.45</v>
      </c>
      <c r="AF164" s="4">
        <v>1620.21</v>
      </c>
      <c r="AG164" s="4">
        <v>0</v>
      </c>
      <c r="AH164" s="4">
        <v>21680.58</v>
      </c>
      <c r="AI164" s="4">
        <v>3320.92</v>
      </c>
      <c r="AJ164" s="4">
        <v>1634.99</v>
      </c>
      <c r="AK164" s="4">
        <v>1640.72</v>
      </c>
      <c r="AL164" s="4">
        <v>1643.02</v>
      </c>
      <c r="AM164" s="4">
        <v>1643.02</v>
      </c>
      <c r="AN164" s="4">
        <v>7212.58</v>
      </c>
      <c r="AO164" s="4">
        <v>1666.11</v>
      </c>
      <c r="AP164" s="4">
        <v>1668.94</v>
      </c>
      <c r="AQ164" s="4">
        <v>1674.61</v>
      </c>
      <c r="AR164" s="4">
        <v>1677.96</v>
      </c>
      <c r="AS164" s="4">
        <v>1679.14</v>
      </c>
      <c r="AT164" s="4">
        <v>14784.78</v>
      </c>
      <c r="AU164" s="4">
        <v>1688.89</v>
      </c>
      <c r="AV164" s="4">
        <v>1691.09</v>
      </c>
      <c r="AW164" s="4">
        <v>1695.82</v>
      </c>
      <c r="AX164" s="4">
        <v>1743.29</v>
      </c>
      <c r="AY164" s="4">
        <v>1719.3</v>
      </c>
      <c r="AZ164" s="4">
        <v>0</v>
      </c>
      <c r="BA164" s="4">
        <v>33488.75</v>
      </c>
      <c r="BB164" s="4">
        <v>1756.18</v>
      </c>
      <c r="BC164" s="4">
        <v>1766.37</v>
      </c>
      <c r="BD164" s="4">
        <v>19183.41</v>
      </c>
      <c r="BE164" s="4">
        <v>30403.01</v>
      </c>
      <c r="BF164" s="4">
        <v>0</v>
      </c>
      <c r="BG164" s="4">
        <v>0</v>
      </c>
      <c r="BH164" s="4">
        <v>121.1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6">
        <v>0</v>
      </c>
      <c r="DY164" s="4">
        <f>SUM(Tabela14[[#This Row],[jan/25]:[mar/25]])</f>
        <v>30403.01</v>
      </c>
      <c r="DZ164" s="4">
        <f>SUM(Tabela14[[#This Row],[abr/25]:[ago/25]])</f>
        <v>121.1</v>
      </c>
      <c r="EA164" s="4">
        <f>SUM(Tabela14[[#This Row],[set/25]:[dez/30]])</f>
        <v>0</v>
      </c>
    </row>
    <row r="165" spans="1:131" x14ac:dyDescent="0.25">
      <c r="A165" s="5" t="s">
        <v>447</v>
      </c>
      <c r="B165" s="2" t="s">
        <v>372</v>
      </c>
      <c r="C165" s="2" t="s">
        <v>14</v>
      </c>
      <c r="D165" s="2" t="s">
        <v>104</v>
      </c>
      <c r="E165" s="1">
        <v>1302</v>
      </c>
      <c r="F165" s="2" t="s">
        <v>448</v>
      </c>
      <c r="G165" s="2" t="s">
        <v>19</v>
      </c>
      <c r="H165" s="321">
        <v>45062</v>
      </c>
      <c r="I165" s="2" t="s">
        <v>449</v>
      </c>
      <c r="J165" s="2" t="s">
        <v>450</v>
      </c>
      <c r="K165" s="4">
        <v>211200</v>
      </c>
      <c r="L165" s="4">
        <v>202429.73</v>
      </c>
      <c r="M165" s="4">
        <v>0</v>
      </c>
      <c r="N165" s="4">
        <f>Tabela14[[#This Row],[parcela.cef
(total)]]-Tabela14[[#This Row],[parcela.cef
(realizado)]]</f>
        <v>8770.2699999999895</v>
      </c>
      <c r="O165" s="1" t="b">
        <v>0</v>
      </c>
      <c r="P165" s="4">
        <v>186976.41</v>
      </c>
      <c r="Q165" s="4">
        <v>273797.99</v>
      </c>
      <c r="R165" s="4">
        <v>6036.72</v>
      </c>
      <c r="S165" s="4">
        <v>114226.72</v>
      </c>
      <c r="T165" s="4">
        <f>SUM(Tabela14[[#This Row],[set/25]:[dez/30]])</f>
        <v>331.47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1723.58</v>
      </c>
      <c r="AL165" s="4">
        <v>1725.99</v>
      </c>
      <c r="AM165" s="4">
        <v>1736.52</v>
      </c>
      <c r="AN165" s="4">
        <v>1748.5</v>
      </c>
      <c r="AO165" s="4">
        <v>1750.25</v>
      </c>
      <c r="AP165" s="4">
        <v>1753.23</v>
      </c>
      <c r="AQ165" s="4">
        <v>1759.19</v>
      </c>
      <c r="AR165" s="4">
        <v>0</v>
      </c>
      <c r="AS165" s="4">
        <v>31061.68</v>
      </c>
      <c r="AT165" s="4">
        <v>11837.65</v>
      </c>
      <c r="AU165" s="4">
        <v>6472.44</v>
      </c>
      <c r="AV165" s="4">
        <v>12285.85</v>
      </c>
      <c r="AW165" s="4">
        <v>9095.86</v>
      </c>
      <c r="AX165" s="4">
        <v>8559.76</v>
      </c>
      <c r="AY165" s="4">
        <v>3596.86</v>
      </c>
      <c r="AZ165" s="4">
        <v>1818.95</v>
      </c>
      <c r="BA165" s="4">
        <v>1832.05</v>
      </c>
      <c r="BB165" s="4">
        <v>1844.87</v>
      </c>
      <c r="BC165" s="4">
        <v>0</v>
      </c>
      <c r="BD165" s="4">
        <v>1855.58</v>
      </c>
      <c r="BE165" s="4">
        <v>11436.44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331.47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6">
        <v>0</v>
      </c>
      <c r="DY165" s="4">
        <f>SUM(Tabela14[[#This Row],[jan/25]:[mar/25]])</f>
        <v>11436.44</v>
      </c>
      <c r="DZ165" s="4">
        <f>SUM(Tabela14[[#This Row],[abr/25]:[ago/25]])</f>
        <v>0</v>
      </c>
      <c r="EA165" s="4">
        <f>SUM(Tabela14[[#This Row],[set/25]:[dez/30]])</f>
        <v>331.47</v>
      </c>
    </row>
    <row r="166" spans="1:131" x14ac:dyDescent="0.25">
      <c r="A166" s="5" t="s">
        <v>557</v>
      </c>
      <c r="B166" s="2" t="s">
        <v>372</v>
      </c>
      <c r="C166" s="2" t="s">
        <v>14</v>
      </c>
      <c r="D166" s="2" t="s">
        <v>550</v>
      </c>
      <c r="E166" s="1">
        <v>1703</v>
      </c>
      <c r="F166" s="2" t="s">
        <v>558</v>
      </c>
      <c r="G166" s="2" t="s">
        <v>19</v>
      </c>
      <c r="H166" s="321">
        <v>44894</v>
      </c>
      <c r="I166" s="2" t="s">
        <v>559</v>
      </c>
      <c r="J166" s="2" t="s">
        <v>560</v>
      </c>
      <c r="K166" s="4">
        <v>209600</v>
      </c>
      <c r="L166" s="4">
        <v>200899.91</v>
      </c>
      <c r="M166" s="4">
        <v>0</v>
      </c>
      <c r="N166" s="4">
        <f>Tabela14[[#This Row],[parcela.cef
(total)]]-Tabela14[[#This Row],[parcela.cef
(realizado)]]</f>
        <v>8700.0899999999965</v>
      </c>
      <c r="O166" s="1" t="b">
        <v>0</v>
      </c>
      <c r="P166" s="4">
        <v>0</v>
      </c>
      <c r="Q166" s="4">
        <v>256327.02</v>
      </c>
      <c r="R166" s="4">
        <v>0</v>
      </c>
      <c r="S166" s="4">
        <v>122033.17</v>
      </c>
      <c r="T166" s="4">
        <f>SUM(Tabela14[[#This Row],[set/25]:[dez/30]])</f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8309.99</v>
      </c>
      <c r="AG166" s="4">
        <v>1529.03</v>
      </c>
      <c r="AH166" s="4">
        <v>1537.76</v>
      </c>
      <c r="AI166" s="4">
        <v>1544.83</v>
      </c>
      <c r="AJ166" s="4">
        <v>1544.83</v>
      </c>
      <c r="AK166" s="4">
        <v>1550.24</v>
      </c>
      <c r="AL166" s="4">
        <v>1552.41</v>
      </c>
      <c r="AM166" s="4">
        <v>1552.23</v>
      </c>
      <c r="AN166" s="4">
        <v>1572.66</v>
      </c>
      <c r="AO166" s="4">
        <v>1574.23</v>
      </c>
      <c r="AP166" s="4">
        <v>1576.91</v>
      </c>
      <c r="AQ166" s="4">
        <v>1582.27</v>
      </c>
      <c r="AR166" s="4">
        <v>8606.2000000000007</v>
      </c>
      <c r="AS166" s="4">
        <v>21701.09</v>
      </c>
      <c r="AT166" s="4">
        <v>11579.13</v>
      </c>
      <c r="AU166" s="4">
        <v>8016.41</v>
      </c>
      <c r="AV166" s="4">
        <v>10263.09</v>
      </c>
      <c r="AW166" s="4">
        <v>8858.16</v>
      </c>
      <c r="AX166" s="4">
        <v>10101.9</v>
      </c>
      <c r="AY166" s="4">
        <v>1735.49</v>
      </c>
      <c r="AZ166" s="4">
        <v>1636.02</v>
      </c>
      <c r="BA166" s="4">
        <v>1647.8</v>
      </c>
      <c r="BB166" s="4">
        <v>1659.34</v>
      </c>
      <c r="BC166" s="4">
        <v>1668.96</v>
      </c>
      <c r="BD166" s="4">
        <v>1680.19</v>
      </c>
      <c r="BE166" s="4">
        <v>7452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6">
        <v>0</v>
      </c>
      <c r="DY166" s="4">
        <f>SUM(Tabela14[[#This Row],[jan/25]:[mar/25]])</f>
        <v>7452</v>
      </c>
      <c r="DZ166" s="4">
        <f>SUM(Tabela14[[#This Row],[abr/25]:[ago/25]])</f>
        <v>0</v>
      </c>
      <c r="EA166" s="4">
        <f>SUM(Tabela14[[#This Row],[set/25]:[dez/30]])</f>
        <v>0</v>
      </c>
    </row>
    <row r="167" spans="1:131" x14ac:dyDescent="0.25">
      <c r="A167" s="5" t="s">
        <v>616</v>
      </c>
      <c r="B167" s="2" t="s">
        <v>372</v>
      </c>
      <c r="C167" s="2" t="s">
        <v>14</v>
      </c>
      <c r="D167" s="2" t="s">
        <v>606</v>
      </c>
      <c r="E167" s="1">
        <v>1904</v>
      </c>
      <c r="F167" s="2" t="s">
        <v>617</v>
      </c>
      <c r="G167" s="2" t="s">
        <v>19</v>
      </c>
      <c r="H167" s="321">
        <v>44894</v>
      </c>
      <c r="I167" s="2" t="s">
        <v>618</v>
      </c>
      <c r="J167" s="2" t="s">
        <v>619</v>
      </c>
      <c r="K167" s="4">
        <v>204793.99</v>
      </c>
      <c r="L167" s="4">
        <v>196334.22</v>
      </c>
      <c r="M167" s="4">
        <v>0</v>
      </c>
      <c r="N167" s="4">
        <f>Tabela14[[#This Row],[parcela.cef
(total)]]-Tabela14[[#This Row],[parcela.cef
(realizado)]]</f>
        <v>8459.7699999999895</v>
      </c>
      <c r="O167" s="1" t="b">
        <v>0</v>
      </c>
      <c r="P167" s="4">
        <v>0</v>
      </c>
      <c r="Q167" s="4">
        <v>254813.4</v>
      </c>
      <c r="R167" s="4">
        <v>6112.88</v>
      </c>
      <c r="S167" s="4">
        <v>106717.67</v>
      </c>
      <c r="T167" s="4">
        <f>SUM(Tabela14[[#This Row],[set/25]:[dez/30]])</f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1836.24</v>
      </c>
      <c r="AG167" s="4">
        <v>1836.77</v>
      </c>
      <c r="AH167" s="4">
        <v>1838.43</v>
      </c>
      <c r="AI167" s="4">
        <v>1846.88</v>
      </c>
      <c r="AJ167" s="4">
        <v>1846.88</v>
      </c>
      <c r="AK167" s="4">
        <v>1853.35</v>
      </c>
      <c r="AL167" s="4">
        <v>1893.77</v>
      </c>
      <c r="AM167" s="4">
        <v>1866.89</v>
      </c>
      <c r="AN167" s="4">
        <v>1880.15</v>
      </c>
      <c r="AO167" s="4">
        <v>7395.03</v>
      </c>
      <c r="AP167" s="4">
        <v>1885.23</v>
      </c>
      <c r="AQ167" s="4">
        <v>1891.64</v>
      </c>
      <c r="AR167" s="4">
        <v>1895.42</v>
      </c>
      <c r="AS167" s="4">
        <v>21455.72</v>
      </c>
      <c r="AT167" s="4">
        <v>1902.63</v>
      </c>
      <c r="AU167" s="4">
        <v>8151.08</v>
      </c>
      <c r="AV167" s="4">
        <v>10336.17</v>
      </c>
      <c r="AW167" s="4">
        <v>8971.0300000000007</v>
      </c>
      <c r="AX167" s="4">
        <v>10221.44</v>
      </c>
      <c r="AY167" s="4">
        <v>1942.11</v>
      </c>
      <c r="AZ167" s="4">
        <v>1955.9</v>
      </c>
      <c r="BA167" s="4">
        <v>1969.99</v>
      </c>
      <c r="BB167" s="4">
        <v>1983.78</v>
      </c>
      <c r="BC167" s="4">
        <v>1995.3</v>
      </c>
      <c r="BD167" s="4">
        <v>2963.96</v>
      </c>
      <c r="BE167" s="4">
        <v>2975.83</v>
      </c>
      <c r="BF167" s="4">
        <v>0</v>
      </c>
      <c r="BG167" s="4">
        <v>0</v>
      </c>
      <c r="BH167" s="4">
        <v>0</v>
      </c>
      <c r="BI167" s="4">
        <v>126.05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6">
        <v>0</v>
      </c>
      <c r="DY167" s="4">
        <f>SUM(Tabela14[[#This Row],[jan/25]:[mar/25]])</f>
        <v>2975.83</v>
      </c>
      <c r="DZ167" s="4">
        <f>SUM(Tabela14[[#This Row],[abr/25]:[ago/25]])</f>
        <v>126.05</v>
      </c>
      <c r="EA167" s="4">
        <f>SUM(Tabela14[[#This Row],[set/25]:[dez/30]])</f>
        <v>0</v>
      </c>
    </row>
    <row r="168" spans="1:131" x14ac:dyDescent="0.25">
      <c r="A168" s="5" t="s">
        <v>879</v>
      </c>
      <c r="B168" s="2" t="s">
        <v>372</v>
      </c>
      <c r="C168" s="2" t="s">
        <v>14</v>
      </c>
      <c r="D168" s="2" t="s">
        <v>324</v>
      </c>
      <c r="E168" s="1">
        <v>803</v>
      </c>
      <c r="F168" s="2" t="s">
        <v>880</v>
      </c>
      <c r="G168" s="2" t="s">
        <v>19</v>
      </c>
      <c r="H168" s="321">
        <v>44894</v>
      </c>
      <c r="I168" s="2" t="s">
        <v>881</v>
      </c>
      <c r="J168" s="2" t="s">
        <v>882</v>
      </c>
      <c r="K168" s="4">
        <v>181126.94</v>
      </c>
      <c r="L168" s="4">
        <v>173850.52</v>
      </c>
      <c r="M168" s="4">
        <v>0</v>
      </c>
      <c r="N168" s="4">
        <f>Tabela14[[#This Row],[parcela.cef
(total)]]-Tabela14[[#This Row],[parcela.cef
(realizado)]]</f>
        <v>7276.4200000000128</v>
      </c>
      <c r="O168" s="1" t="b">
        <v>0</v>
      </c>
      <c r="P168" s="4">
        <v>0</v>
      </c>
      <c r="Q168" s="4">
        <v>251856</v>
      </c>
      <c r="R168" s="4">
        <v>0</v>
      </c>
      <c r="S168" s="4">
        <v>138085.16</v>
      </c>
      <c r="T168" s="4">
        <f>SUM(Tabela14[[#This Row],[set/25]:[dez/30]])</f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432.63</v>
      </c>
      <c r="AF168" s="4">
        <v>0</v>
      </c>
      <c r="AG168" s="4">
        <v>7646.95</v>
      </c>
      <c r="AH168" s="4">
        <v>0</v>
      </c>
      <c r="AI168" s="4">
        <v>2550.15</v>
      </c>
      <c r="AJ168" s="4">
        <v>1253.17</v>
      </c>
      <c r="AK168" s="4">
        <v>1282.47</v>
      </c>
      <c r="AL168" s="4">
        <v>0</v>
      </c>
      <c r="AM168" s="4">
        <v>2551.2199999999998</v>
      </c>
      <c r="AN168" s="4">
        <v>0</v>
      </c>
      <c r="AO168" s="4">
        <v>1275.0999999999999</v>
      </c>
      <c r="AP168" s="4">
        <v>2554.9299999999998</v>
      </c>
      <c r="AQ168" s="4">
        <v>1282.9000000000001</v>
      </c>
      <c r="AR168" s="4">
        <v>0</v>
      </c>
      <c r="AS168" s="4">
        <v>24945.39</v>
      </c>
      <c r="AT168" s="4">
        <v>9643.67</v>
      </c>
      <c r="AU168" s="4">
        <v>6663.83</v>
      </c>
      <c r="AV168" s="4">
        <v>8542.81</v>
      </c>
      <c r="AW168" s="4">
        <v>7367.66</v>
      </c>
      <c r="AX168" s="4">
        <v>7101.77</v>
      </c>
      <c r="AY168" s="4">
        <v>2623.03</v>
      </c>
      <c r="AZ168" s="4">
        <v>1326.48</v>
      </c>
      <c r="BA168" s="4">
        <v>1336.03</v>
      </c>
      <c r="BB168" s="4">
        <v>1345.38</v>
      </c>
      <c r="BC168" s="4">
        <v>0</v>
      </c>
      <c r="BD168" s="4">
        <v>1353.19</v>
      </c>
      <c r="BE168" s="4">
        <v>2730.23</v>
      </c>
      <c r="BF168" s="4">
        <v>0</v>
      </c>
      <c r="BG168" s="4">
        <v>0</v>
      </c>
      <c r="BH168" s="4">
        <v>2845.56</v>
      </c>
      <c r="BI168" s="4">
        <v>1414.79</v>
      </c>
      <c r="BJ168" s="4">
        <v>1754.18</v>
      </c>
      <c r="BK168" s="4">
        <v>36261.64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6">
        <v>0</v>
      </c>
      <c r="DY168" s="4">
        <f>SUM(Tabela14[[#This Row],[jan/25]:[mar/25]])</f>
        <v>2730.23</v>
      </c>
      <c r="DZ168" s="4">
        <f>SUM(Tabela14[[#This Row],[abr/25]:[ago/25]])</f>
        <v>42276.17</v>
      </c>
      <c r="EA168" s="4">
        <f>SUM(Tabela14[[#This Row],[set/25]:[dez/30]])</f>
        <v>0</v>
      </c>
    </row>
    <row r="169" spans="1:131" x14ac:dyDescent="0.25">
      <c r="A169" s="5" t="s">
        <v>442</v>
      </c>
      <c r="B169" s="2" t="s">
        <v>372</v>
      </c>
      <c r="C169" s="2" t="s">
        <v>14</v>
      </c>
      <c r="D169" s="2" t="s">
        <v>83</v>
      </c>
      <c r="E169" s="1">
        <v>1208</v>
      </c>
      <c r="F169" s="2" t="s">
        <v>443</v>
      </c>
      <c r="G169" s="2" t="s">
        <v>19</v>
      </c>
      <c r="H169" s="321">
        <v>44686</v>
      </c>
      <c r="I169" s="2" t="s">
        <v>307</v>
      </c>
      <c r="J169" s="2"/>
      <c r="K169" s="4"/>
      <c r="L169" s="4"/>
      <c r="M169" s="4">
        <v>0</v>
      </c>
      <c r="N169" s="4">
        <f>Tabela14[[#This Row],[parcela.cef
(total)]]-Tabela14[[#This Row],[parcela.cef
(realizado)]]</f>
        <v>0</v>
      </c>
      <c r="O169" s="1" t="b">
        <v>0</v>
      </c>
      <c r="P169" s="4">
        <v>0</v>
      </c>
      <c r="Q169" s="4">
        <v>196619.4</v>
      </c>
      <c r="R169" s="4">
        <v>0</v>
      </c>
      <c r="S169" s="4">
        <v>203006.17</v>
      </c>
      <c r="T169" s="4">
        <f>SUM(Tabela14[[#This Row],[set/25]:[dez/30]])</f>
        <v>0</v>
      </c>
      <c r="U169" s="4">
        <v>0</v>
      </c>
      <c r="V169" s="4">
        <v>0</v>
      </c>
      <c r="W169" s="4">
        <v>0</v>
      </c>
      <c r="X169" s="4">
        <v>0</v>
      </c>
      <c r="Y169" s="4">
        <v>110519.4</v>
      </c>
      <c r="Z169" s="4">
        <v>2062.5</v>
      </c>
      <c r="AA169" s="4">
        <v>2000</v>
      </c>
      <c r="AB169" s="4">
        <v>4350.28</v>
      </c>
      <c r="AC169" s="4">
        <v>0</v>
      </c>
      <c r="AD169" s="4">
        <v>2195.8200000000002</v>
      </c>
      <c r="AE169" s="4">
        <v>2197.8000000000002</v>
      </c>
      <c r="AF169" s="4">
        <v>22200.43</v>
      </c>
      <c r="AG169" s="4">
        <v>2208.35</v>
      </c>
      <c r="AH169" s="4">
        <v>2210.34</v>
      </c>
      <c r="AI169" s="4">
        <v>2220.5100000000002</v>
      </c>
      <c r="AJ169" s="4">
        <v>2220.5100000000002</v>
      </c>
      <c r="AK169" s="4">
        <v>2228.2800000000002</v>
      </c>
      <c r="AL169" s="4">
        <v>2231.4</v>
      </c>
      <c r="AM169" s="4">
        <v>2244.5700000000002</v>
      </c>
      <c r="AN169" s="4">
        <v>2260.5100000000002</v>
      </c>
      <c r="AO169" s="4">
        <v>2262.77</v>
      </c>
      <c r="AP169" s="4">
        <v>2266.61</v>
      </c>
      <c r="AQ169" s="4">
        <v>2274.3200000000002</v>
      </c>
      <c r="AR169" s="4">
        <v>2278.87</v>
      </c>
      <c r="AS169" s="4">
        <v>2280.46</v>
      </c>
      <c r="AT169" s="4">
        <v>2287.5300000000002</v>
      </c>
      <c r="AU169" s="4">
        <v>2293.71</v>
      </c>
      <c r="AV169" s="4">
        <v>2296.69</v>
      </c>
      <c r="AW169" s="4">
        <v>2303.12</v>
      </c>
      <c r="AX169" s="4">
        <v>2315.1</v>
      </c>
      <c r="AY169" s="4">
        <v>2335.0100000000002</v>
      </c>
      <c r="AZ169" s="4">
        <v>2351.59</v>
      </c>
      <c r="BA169" s="4">
        <v>2368.52</v>
      </c>
      <c r="BB169" s="4">
        <v>2385.1</v>
      </c>
      <c r="BC169" s="4">
        <v>2398.9299999999998</v>
      </c>
      <c r="BD169" s="4">
        <v>2415.2399999999998</v>
      </c>
      <c r="BE169" s="4">
        <v>2541.9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6">
        <v>0</v>
      </c>
      <c r="DY169" s="4">
        <f>SUM(Tabela14[[#This Row],[jan/25]:[mar/25]])</f>
        <v>2541.9</v>
      </c>
      <c r="DZ169" s="4">
        <f>SUM(Tabela14[[#This Row],[abr/25]:[ago/25]])</f>
        <v>0</v>
      </c>
      <c r="EA169" s="4">
        <f>SUM(Tabela14[[#This Row],[set/25]:[dez/30]])</f>
        <v>0</v>
      </c>
    </row>
    <row r="170" spans="1:131" x14ac:dyDescent="0.25">
      <c r="A170" s="5" t="s">
        <v>716</v>
      </c>
      <c r="B170" s="2" t="s">
        <v>372</v>
      </c>
      <c r="C170" s="2" t="s">
        <v>14</v>
      </c>
      <c r="D170" s="2" t="s">
        <v>702</v>
      </c>
      <c r="E170" s="1">
        <v>2205</v>
      </c>
      <c r="F170" s="2" t="s">
        <v>717</v>
      </c>
      <c r="G170" s="2" t="s">
        <v>19</v>
      </c>
      <c r="H170" s="321">
        <v>44985</v>
      </c>
      <c r="I170" s="2" t="s">
        <v>718</v>
      </c>
      <c r="J170" s="2" t="s">
        <v>719</v>
      </c>
      <c r="K170" s="4">
        <v>276989.98</v>
      </c>
      <c r="L170" s="4">
        <v>265180.78999999998</v>
      </c>
      <c r="M170" s="4">
        <v>0</v>
      </c>
      <c r="N170" s="4">
        <f>Tabela14[[#This Row],[parcela.cef
(total)]]-Tabela14[[#This Row],[parcela.cef
(realizado)]]</f>
        <v>11809.190000000002</v>
      </c>
      <c r="O170" s="1" t="b">
        <v>0</v>
      </c>
      <c r="P170" s="4">
        <v>0</v>
      </c>
      <c r="Q170" s="4">
        <v>313866</v>
      </c>
      <c r="R170" s="4">
        <v>8649.6299999999992</v>
      </c>
      <c r="S170" s="4">
        <v>136143.12</v>
      </c>
      <c r="T170" s="4">
        <f>SUM(Tabela14[[#This Row],[set/25]:[dez/30]])</f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2235.7800000000002</v>
      </c>
      <c r="AJ170" s="4">
        <v>2235.7800000000002</v>
      </c>
      <c r="AK170" s="4">
        <v>2243.61</v>
      </c>
      <c r="AL170" s="4">
        <v>2246.75</v>
      </c>
      <c r="AM170" s="4">
        <v>2260.0100000000002</v>
      </c>
      <c r="AN170" s="4">
        <v>2276.0500000000002</v>
      </c>
      <c r="AO170" s="4">
        <v>2278.33</v>
      </c>
      <c r="AP170" s="4">
        <v>2282.1999999999998</v>
      </c>
      <c r="AQ170" s="4">
        <v>2289.96</v>
      </c>
      <c r="AR170" s="4">
        <v>2294.54</v>
      </c>
      <c r="AS170" s="4">
        <v>29598.98</v>
      </c>
      <c r="AT170" s="4">
        <v>15860.21</v>
      </c>
      <c r="AU170" s="4">
        <v>11024.66</v>
      </c>
      <c r="AV170" s="4">
        <v>14074.43</v>
      </c>
      <c r="AW170" s="4">
        <v>12167.82</v>
      </c>
      <c r="AX170" s="4">
        <v>13856.78</v>
      </c>
      <c r="AY170" s="4">
        <v>2351.0700000000002</v>
      </c>
      <c r="AZ170" s="4">
        <v>2367.7600000000002</v>
      </c>
      <c r="BA170" s="4">
        <v>2384.81</v>
      </c>
      <c r="BB170" s="4">
        <v>2401.5</v>
      </c>
      <c r="BC170" s="4">
        <v>2415.4299999999998</v>
      </c>
      <c r="BD170" s="4">
        <v>2431.85</v>
      </c>
      <c r="BE170" s="4">
        <v>2441.69</v>
      </c>
      <c r="BF170" s="4">
        <v>0</v>
      </c>
      <c r="BG170" s="4">
        <v>0</v>
      </c>
      <c r="BH170" s="4">
        <v>123.12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6">
        <v>0</v>
      </c>
      <c r="DY170" s="4">
        <f>SUM(Tabela14[[#This Row],[jan/25]:[mar/25]])</f>
        <v>2441.69</v>
      </c>
      <c r="DZ170" s="4">
        <f>SUM(Tabela14[[#This Row],[abr/25]:[ago/25]])</f>
        <v>123.12</v>
      </c>
      <c r="EA170" s="4">
        <f>SUM(Tabela14[[#This Row],[set/25]:[dez/30]])</f>
        <v>0</v>
      </c>
    </row>
    <row r="171" spans="1:131" x14ac:dyDescent="0.25">
      <c r="A171" s="5" t="s">
        <v>723</v>
      </c>
      <c r="B171" s="2" t="s">
        <v>372</v>
      </c>
      <c r="C171" s="2" t="s">
        <v>14</v>
      </c>
      <c r="D171" s="2" t="s">
        <v>702</v>
      </c>
      <c r="E171" s="1">
        <v>2207</v>
      </c>
      <c r="F171" s="2" t="s">
        <v>724</v>
      </c>
      <c r="G171" s="2" t="s">
        <v>19</v>
      </c>
      <c r="H171" s="321">
        <v>44646</v>
      </c>
      <c r="I171" s="2" t="s">
        <v>725</v>
      </c>
      <c r="J171" s="2"/>
      <c r="K171" s="4"/>
      <c r="L171" s="4"/>
      <c r="M171" s="4">
        <v>0</v>
      </c>
      <c r="N171" s="4">
        <f>Tabela14[[#This Row],[parcela.cef
(total)]]-Tabela14[[#This Row],[parcela.cef
(realizado)]]</f>
        <v>0</v>
      </c>
      <c r="O171" s="1" t="b">
        <v>0</v>
      </c>
      <c r="P171" s="4">
        <v>0</v>
      </c>
      <c r="Q171" s="4">
        <v>199386</v>
      </c>
      <c r="R171" s="4">
        <v>0</v>
      </c>
      <c r="S171" s="4">
        <v>222663</v>
      </c>
      <c r="T171" s="4">
        <f>SUM(Tabela14[[#This Row],[set/25]:[dez/30]])</f>
        <v>0</v>
      </c>
      <c r="U171" s="4">
        <v>0</v>
      </c>
      <c r="V171" s="4">
        <v>0</v>
      </c>
      <c r="W171" s="4">
        <v>40386</v>
      </c>
      <c r="X171" s="4">
        <v>2048.04</v>
      </c>
      <c r="Y171" s="4">
        <v>2000</v>
      </c>
      <c r="Z171" s="4">
        <v>2000</v>
      </c>
      <c r="AA171" s="4">
        <v>2000</v>
      </c>
      <c r="AB171" s="4">
        <v>2135.4499999999998</v>
      </c>
      <c r="AC171" s="4">
        <v>2153.81</v>
      </c>
      <c r="AD171" s="4">
        <v>2155.75</v>
      </c>
      <c r="AE171" s="4">
        <v>2208.6999999999998</v>
      </c>
      <c r="AF171" s="4">
        <v>12959.09</v>
      </c>
      <c r="AG171" s="4">
        <v>2168.06</v>
      </c>
      <c r="AH171" s="4">
        <v>2170.0100000000002</v>
      </c>
      <c r="AI171" s="4">
        <v>2179.9899999999998</v>
      </c>
      <c r="AJ171" s="4">
        <v>13079.95</v>
      </c>
      <c r="AK171" s="4">
        <v>2187.62</v>
      </c>
      <c r="AL171" s="4">
        <v>2190.69</v>
      </c>
      <c r="AM171" s="4">
        <v>2251.35</v>
      </c>
      <c r="AN171" s="4">
        <v>2265.11</v>
      </c>
      <c r="AO171" s="4">
        <v>0</v>
      </c>
      <c r="AP171" s="4">
        <v>4552.67</v>
      </c>
      <c r="AQ171" s="4">
        <v>0</v>
      </c>
      <c r="AR171" s="4">
        <v>4576.6099999999997</v>
      </c>
      <c r="AS171" s="4">
        <v>13701.19</v>
      </c>
      <c r="AT171" s="4">
        <v>2245.79</v>
      </c>
      <c r="AU171" s="4">
        <v>0</v>
      </c>
      <c r="AV171" s="4">
        <v>16120.19</v>
      </c>
      <c r="AW171" s="4">
        <v>2307.0700000000002</v>
      </c>
      <c r="AX171" s="4">
        <v>2321.35</v>
      </c>
      <c r="AY171" s="4">
        <v>2342.0500000000002</v>
      </c>
      <c r="AZ171" s="4">
        <v>2308.6799999999998</v>
      </c>
      <c r="BA171" s="4">
        <v>2379.61</v>
      </c>
      <c r="BB171" s="4">
        <v>2341.58</v>
      </c>
      <c r="BC171" s="4">
        <v>0</v>
      </c>
      <c r="BD171" s="4">
        <v>65307.08</v>
      </c>
      <c r="BE171" s="4">
        <v>2380.66</v>
      </c>
      <c r="BF171" s="4">
        <v>0</v>
      </c>
      <c r="BG171" s="4">
        <v>0</v>
      </c>
      <c r="BH171" s="4">
        <v>0</v>
      </c>
      <c r="BI171" s="4">
        <v>1238.8499999999999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6">
        <v>0</v>
      </c>
      <c r="DY171" s="4">
        <f>SUM(Tabela14[[#This Row],[jan/25]:[mar/25]])</f>
        <v>2380.66</v>
      </c>
      <c r="DZ171" s="4">
        <f>SUM(Tabela14[[#This Row],[abr/25]:[ago/25]])</f>
        <v>1238.8499999999999</v>
      </c>
      <c r="EA171" s="4">
        <f>SUM(Tabela14[[#This Row],[set/25]:[dez/30]])</f>
        <v>0</v>
      </c>
    </row>
    <row r="172" spans="1:131" x14ac:dyDescent="0.25">
      <c r="A172" s="5" t="s">
        <v>837</v>
      </c>
      <c r="B172" s="2" t="s">
        <v>372</v>
      </c>
      <c r="C172" s="2" t="s">
        <v>14</v>
      </c>
      <c r="D172" s="2" t="s">
        <v>280</v>
      </c>
      <c r="E172" s="1">
        <v>606</v>
      </c>
      <c r="F172" s="2" t="s">
        <v>838</v>
      </c>
      <c r="G172" s="2" t="s">
        <v>19</v>
      </c>
      <c r="H172" s="321">
        <v>44894</v>
      </c>
      <c r="I172" s="2" t="s">
        <v>839</v>
      </c>
      <c r="J172" s="2" t="s">
        <v>840</v>
      </c>
      <c r="K172" s="4">
        <v>156619.38</v>
      </c>
      <c r="L172" s="4">
        <v>150600.25</v>
      </c>
      <c r="M172" s="4">
        <v>0</v>
      </c>
      <c r="N172" s="4">
        <f>Tabela14[[#This Row],[parcela.cef
(total)]]-Tabela14[[#This Row],[parcela.cef
(realizado)]]</f>
        <v>6019.1300000000047</v>
      </c>
      <c r="O172" s="1" t="b">
        <v>0</v>
      </c>
      <c r="P172" s="4">
        <v>0</v>
      </c>
      <c r="Q172" s="4">
        <v>270026.84000000003</v>
      </c>
      <c r="R172" s="4">
        <v>0</v>
      </c>
      <c r="S172" s="4">
        <v>132707.81</v>
      </c>
      <c r="T172" s="4">
        <f>SUM(Tabela14[[#This Row],[set/25]:[dez/30]])</f>
        <v>232.08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10033.030000000001</v>
      </c>
      <c r="AG172" s="4">
        <v>0</v>
      </c>
      <c r="AH172" s="4">
        <v>1180.8699999999999</v>
      </c>
      <c r="AI172" s="4">
        <v>2480.66</v>
      </c>
      <c r="AJ172" s="4">
        <v>1243.18</v>
      </c>
      <c r="AK172" s="4">
        <v>1247.53</v>
      </c>
      <c r="AL172" s="4">
        <v>11696.88</v>
      </c>
      <c r="AM172" s="4">
        <v>2505.9299999999998</v>
      </c>
      <c r="AN172" s="4">
        <v>1265.8699999999999</v>
      </c>
      <c r="AO172" s="4">
        <v>1266.83</v>
      </c>
      <c r="AP172" s="4">
        <v>0</v>
      </c>
      <c r="AQ172" s="4">
        <v>2542.29</v>
      </c>
      <c r="AR172" s="4">
        <v>13117.66</v>
      </c>
      <c r="AS172" s="4">
        <v>15192.96</v>
      </c>
      <c r="AT172" s="4">
        <v>8190.65</v>
      </c>
      <c r="AU172" s="4">
        <v>5726.28</v>
      </c>
      <c r="AV172" s="4">
        <v>7280.88</v>
      </c>
      <c r="AW172" s="4">
        <v>6309.38</v>
      </c>
      <c r="AX172" s="4">
        <v>19306.39</v>
      </c>
      <c r="AY172" s="4">
        <v>1307.28</v>
      </c>
      <c r="AZ172" s="4">
        <v>1316.56</v>
      </c>
      <c r="BA172" s="4">
        <v>1326.04</v>
      </c>
      <c r="BB172" s="4">
        <v>1335.32</v>
      </c>
      <c r="BC172" s="4">
        <v>1343.07</v>
      </c>
      <c r="BD172" s="4">
        <v>13902.67</v>
      </c>
      <c r="BE172" s="4">
        <v>1357.52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232.08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6">
        <v>0</v>
      </c>
      <c r="DY172" s="4">
        <f>SUM(Tabela14[[#This Row],[jan/25]:[mar/25]])</f>
        <v>1357.52</v>
      </c>
      <c r="DZ172" s="4">
        <f>SUM(Tabela14[[#This Row],[abr/25]:[ago/25]])</f>
        <v>0</v>
      </c>
      <c r="EA172" s="4">
        <f>SUM(Tabela14[[#This Row],[set/25]:[dez/30]])</f>
        <v>232.08</v>
      </c>
    </row>
    <row r="173" spans="1:131" x14ac:dyDescent="0.25">
      <c r="A173" s="5" t="s">
        <v>392</v>
      </c>
      <c r="B173" s="2" t="s">
        <v>372</v>
      </c>
      <c r="C173" s="2" t="s">
        <v>14</v>
      </c>
      <c r="D173" s="2" t="s">
        <v>55</v>
      </c>
      <c r="E173" s="1">
        <v>1101</v>
      </c>
      <c r="F173" s="2" t="s">
        <v>393</v>
      </c>
      <c r="G173" s="2" t="s">
        <v>19</v>
      </c>
      <c r="H173" s="321">
        <v>44934</v>
      </c>
      <c r="I173" s="2" t="s">
        <v>394</v>
      </c>
      <c r="J173" s="2" t="s">
        <v>395</v>
      </c>
      <c r="K173" s="4">
        <v>249403.7</v>
      </c>
      <c r="L173" s="4">
        <v>238745.36</v>
      </c>
      <c r="M173" s="4">
        <v>0</v>
      </c>
      <c r="N173" s="4">
        <f>Tabela14[[#This Row],[parcela.cef
(total)]]-Tabela14[[#This Row],[parcela.cef
(realizado)]]</f>
        <v>10658.340000000026</v>
      </c>
      <c r="O173" s="1" t="b">
        <v>0</v>
      </c>
      <c r="P173" s="4">
        <v>0</v>
      </c>
      <c r="Q173" s="4">
        <v>256013.53</v>
      </c>
      <c r="R173" s="4">
        <v>3587.78</v>
      </c>
      <c r="S173" s="4">
        <v>94540.89</v>
      </c>
      <c r="T173" s="4">
        <f>SUM(Tabela14[[#This Row],[set/25]:[dez/30]])</f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662.5</v>
      </c>
      <c r="AH173" s="4">
        <v>663.09</v>
      </c>
      <c r="AI173" s="4">
        <v>570.16</v>
      </c>
      <c r="AJ173" s="4">
        <v>570.16</v>
      </c>
      <c r="AK173" s="4">
        <v>572.16</v>
      </c>
      <c r="AL173" s="4">
        <v>572.96</v>
      </c>
      <c r="AM173" s="4">
        <v>572.96</v>
      </c>
      <c r="AN173" s="4">
        <v>0</v>
      </c>
      <c r="AO173" s="4">
        <v>650</v>
      </c>
      <c r="AP173" s="4">
        <v>513.01</v>
      </c>
      <c r="AQ173" s="4">
        <v>583.98</v>
      </c>
      <c r="AR173" s="4">
        <v>585.15</v>
      </c>
      <c r="AS173" s="4">
        <v>25227.65</v>
      </c>
      <c r="AT173" s="4">
        <v>12823.14</v>
      </c>
      <c r="AU173" s="4">
        <v>8454.82</v>
      </c>
      <c r="AV173" s="4">
        <v>11623.81</v>
      </c>
      <c r="AW173" s="4">
        <v>10022.469999999999</v>
      </c>
      <c r="AX173" s="4">
        <v>11541.86</v>
      </c>
      <c r="AY173" s="4">
        <v>1149.1199999999999</v>
      </c>
      <c r="AZ173" s="4">
        <v>1157.27</v>
      </c>
      <c r="BA173" s="4">
        <v>1165.6099999999999</v>
      </c>
      <c r="BB173" s="4">
        <v>1173.77</v>
      </c>
      <c r="BC173" s="4">
        <v>1180.57</v>
      </c>
      <c r="BD173" s="4">
        <v>1188.5999999999999</v>
      </c>
      <c r="BE173" s="4">
        <v>1193.31</v>
      </c>
      <c r="BF173" s="4">
        <v>0</v>
      </c>
      <c r="BG173" s="4">
        <v>0</v>
      </c>
      <c r="BH173" s="4">
        <v>0</v>
      </c>
      <c r="BI173" s="4">
        <v>0</v>
      </c>
      <c r="BJ173" s="4">
        <v>122.76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6">
        <v>0</v>
      </c>
      <c r="DY173" s="4">
        <f>SUM(Tabela14[[#This Row],[jan/25]:[mar/25]])</f>
        <v>1193.31</v>
      </c>
      <c r="DZ173" s="4">
        <f>SUM(Tabela14[[#This Row],[abr/25]:[ago/25]])</f>
        <v>122.76</v>
      </c>
      <c r="EA173" s="4">
        <f>SUM(Tabela14[[#This Row],[set/25]:[dez/30]])</f>
        <v>0</v>
      </c>
    </row>
    <row r="174" spans="1:131" x14ac:dyDescent="0.25">
      <c r="A174" s="5" t="s">
        <v>904</v>
      </c>
      <c r="B174" s="2" t="s">
        <v>372</v>
      </c>
      <c r="C174" s="2" t="s">
        <v>14</v>
      </c>
      <c r="D174" s="2" t="s">
        <v>349</v>
      </c>
      <c r="E174" s="1">
        <v>904</v>
      </c>
      <c r="F174" s="2" t="s">
        <v>905</v>
      </c>
      <c r="G174" s="2" t="s">
        <v>19</v>
      </c>
      <c r="H174" s="321">
        <v>45061</v>
      </c>
      <c r="I174" s="2" t="s">
        <v>906</v>
      </c>
      <c r="J174" s="2" t="s">
        <v>907</v>
      </c>
      <c r="K174" s="4">
        <v>209600</v>
      </c>
      <c r="L174" s="4">
        <v>200899.91</v>
      </c>
      <c r="M174" s="4">
        <v>0</v>
      </c>
      <c r="N174" s="4">
        <f>Tabela14[[#This Row],[parcela.cef
(total)]]-Tabela14[[#This Row],[parcela.cef
(realizado)]]</f>
        <v>8700.0899999999965</v>
      </c>
      <c r="O174" s="1" t="b">
        <v>0</v>
      </c>
      <c r="P174" s="4">
        <v>160855.28</v>
      </c>
      <c r="Q174" s="4">
        <v>270325.65999999997</v>
      </c>
      <c r="R174" s="4">
        <v>0</v>
      </c>
      <c r="S174" s="4">
        <v>96825.4</v>
      </c>
      <c r="T174" s="4">
        <f>SUM(Tabela14[[#This Row],[set/25]:[dez/30]])</f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733.28</v>
      </c>
      <c r="AM174" s="4">
        <v>1352.81</v>
      </c>
      <c r="AN174" s="4">
        <v>727.47</v>
      </c>
      <c r="AO174" s="4">
        <v>0</v>
      </c>
      <c r="AP174" s="4">
        <v>1472.93</v>
      </c>
      <c r="AQ174" s="4">
        <v>20867.91</v>
      </c>
      <c r="AR174" s="4">
        <v>733.38</v>
      </c>
      <c r="AS174" s="4">
        <v>20863.84</v>
      </c>
      <c r="AT174" s="4">
        <v>10723.84</v>
      </c>
      <c r="AU174" s="4">
        <v>7158.8</v>
      </c>
      <c r="AV174" s="4">
        <v>9404.3700000000008</v>
      </c>
      <c r="AW174" s="4">
        <v>7997.03</v>
      </c>
      <c r="AX174" s="4">
        <v>9236.2999999999993</v>
      </c>
      <c r="AY174" s="4">
        <v>751.45</v>
      </c>
      <c r="AZ174" s="4">
        <v>756.78</v>
      </c>
      <c r="BA174" s="4">
        <v>762.23</v>
      </c>
      <c r="BB174" s="4">
        <v>767.57</v>
      </c>
      <c r="BC174" s="4">
        <v>772.02</v>
      </c>
      <c r="BD174" s="4">
        <v>777.27</v>
      </c>
      <c r="BE174" s="4">
        <v>780.38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185.74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6">
        <v>0</v>
      </c>
      <c r="DY174" s="4">
        <f>SUM(Tabela14[[#This Row],[jan/25]:[mar/25]])</f>
        <v>780.38</v>
      </c>
      <c r="DZ174" s="4">
        <f>SUM(Tabela14[[#This Row],[abr/25]:[ago/25]])</f>
        <v>185.74</v>
      </c>
      <c r="EA174" s="4">
        <f>SUM(Tabela14[[#This Row],[set/25]:[dez/30]])</f>
        <v>0</v>
      </c>
    </row>
    <row r="175" spans="1:131" x14ac:dyDescent="0.25">
      <c r="A175" s="5" t="s">
        <v>543</v>
      </c>
      <c r="B175" s="2" t="s">
        <v>372</v>
      </c>
      <c r="C175" s="2" t="s">
        <v>14</v>
      </c>
      <c r="D175" s="2" t="s">
        <v>170</v>
      </c>
      <c r="E175" s="1">
        <v>1607</v>
      </c>
      <c r="F175" s="2" t="s">
        <v>544</v>
      </c>
      <c r="G175" s="2" t="s">
        <v>19</v>
      </c>
      <c r="H175" s="321">
        <v>44894</v>
      </c>
      <c r="I175" s="2" t="s">
        <v>123</v>
      </c>
      <c r="J175" s="2" t="s">
        <v>545</v>
      </c>
      <c r="K175" s="4">
        <v>187333.19</v>
      </c>
      <c r="L175" s="4">
        <v>179371.93</v>
      </c>
      <c r="M175" s="4">
        <v>0</v>
      </c>
      <c r="N175" s="4">
        <f>Tabela14[[#This Row],[parcela.cef
(total)]]-Tabela14[[#This Row],[parcela.cef
(realizado)]]</f>
        <v>7961.2600000000093</v>
      </c>
      <c r="O175" s="1" t="b">
        <v>0</v>
      </c>
      <c r="P175" s="4">
        <v>0</v>
      </c>
      <c r="Q175" s="4">
        <v>194616</v>
      </c>
      <c r="R175" s="4">
        <v>4614.08</v>
      </c>
      <c r="S175" s="4">
        <v>72566.649999999994</v>
      </c>
      <c r="T175" s="4">
        <f>SUM(Tabela14[[#This Row],[set/25]:[dez/30]])</f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168.69</v>
      </c>
      <c r="AG175" s="4">
        <v>389.82</v>
      </c>
      <c r="AH175" s="4">
        <v>643.41999999999996</v>
      </c>
      <c r="AI175" s="4">
        <v>0</v>
      </c>
      <c r="AJ175" s="4">
        <v>1308.28</v>
      </c>
      <c r="AK175" s="4">
        <v>648.65</v>
      </c>
      <c r="AL175" s="4">
        <v>663.03</v>
      </c>
      <c r="AM175" s="4">
        <v>666.66</v>
      </c>
      <c r="AN175" s="4">
        <v>658.02</v>
      </c>
      <c r="AO175" s="4">
        <v>658.68</v>
      </c>
      <c r="AP175" s="4">
        <v>659.8</v>
      </c>
      <c r="AQ175" s="4">
        <v>662.05</v>
      </c>
      <c r="AR175" s="4">
        <v>663.37</v>
      </c>
      <c r="AS175" s="4">
        <v>19070.28</v>
      </c>
      <c r="AT175" s="4">
        <v>9805.43</v>
      </c>
      <c r="AU175" s="4">
        <v>6556.68</v>
      </c>
      <c r="AV175" s="4">
        <v>7929.42</v>
      </c>
      <c r="AW175" s="4">
        <v>7978.68</v>
      </c>
      <c r="AX175" s="4">
        <v>8457.81</v>
      </c>
      <c r="AY175" s="4">
        <v>679.71</v>
      </c>
      <c r="AZ175" s="4">
        <v>684.54</v>
      </c>
      <c r="BA175" s="4">
        <v>689.47</v>
      </c>
      <c r="BB175" s="4">
        <v>694.29</v>
      </c>
      <c r="BC175" s="4">
        <v>698.32</v>
      </c>
      <c r="BD175" s="4">
        <v>703.07</v>
      </c>
      <c r="BE175" s="4">
        <v>705.81</v>
      </c>
      <c r="BF175" s="4">
        <v>0</v>
      </c>
      <c r="BG175" s="4">
        <v>0</v>
      </c>
      <c r="BH175" s="4">
        <v>0</v>
      </c>
      <c r="BI175" s="4">
        <v>122.67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6">
        <v>0</v>
      </c>
      <c r="DY175" s="4">
        <f>SUM(Tabela14[[#This Row],[jan/25]:[mar/25]])</f>
        <v>705.81</v>
      </c>
      <c r="DZ175" s="4">
        <f>SUM(Tabela14[[#This Row],[abr/25]:[ago/25]])</f>
        <v>122.67</v>
      </c>
      <c r="EA175" s="4">
        <f>SUM(Tabela14[[#This Row],[set/25]:[dez/30]])</f>
        <v>0</v>
      </c>
    </row>
    <row r="176" spans="1:131" x14ac:dyDescent="0.25">
      <c r="A176" s="5" t="s">
        <v>788</v>
      </c>
      <c r="B176" s="2" t="s">
        <v>372</v>
      </c>
      <c r="C176" s="2" t="s">
        <v>14</v>
      </c>
      <c r="D176" s="2" t="s">
        <v>235</v>
      </c>
      <c r="E176" s="1">
        <v>411</v>
      </c>
      <c r="F176" s="2" t="s">
        <v>789</v>
      </c>
      <c r="G176" s="2" t="s">
        <v>19</v>
      </c>
      <c r="H176" s="321">
        <v>45880</v>
      </c>
      <c r="I176" s="2" t="s">
        <v>790</v>
      </c>
      <c r="J176" s="2"/>
      <c r="K176" s="4"/>
      <c r="L176" s="4"/>
      <c r="M176" s="4">
        <v>167351.01999999999</v>
      </c>
      <c r="N176" s="4">
        <f>Tabela14[[#This Row],[parcela.cef
(total)]]-Tabela14[[#This Row],[parcela.cef
(realizado)]]</f>
        <v>0</v>
      </c>
      <c r="O176" s="1" t="b">
        <v>0</v>
      </c>
      <c r="P176" s="4">
        <v>0</v>
      </c>
      <c r="Q176" s="4">
        <v>161382.46</v>
      </c>
      <c r="R176" s="4">
        <v>0</v>
      </c>
      <c r="S176" s="4">
        <v>42292.06</v>
      </c>
      <c r="T176" s="4">
        <f>SUM(Tabela14[[#This Row],[set/25]:[dez/30]])</f>
        <v>0</v>
      </c>
      <c r="U176" s="4">
        <v>0</v>
      </c>
      <c r="V176" s="4">
        <v>0</v>
      </c>
      <c r="W176" s="4">
        <v>0</v>
      </c>
      <c r="X176" s="4">
        <v>1777.5</v>
      </c>
      <c r="Y176" s="4">
        <v>2290.96</v>
      </c>
      <c r="Z176" s="4">
        <v>5925</v>
      </c>
      <c r="AA176" s="4">
        <v>0</v>
      </c>
      <c r="AB176" s="4">
        <v>6359.33</v>
      </c>
      <c r="AC176" s="4">
        <v>438.07</v>
      </c>
      <c r="AD176" s="4">
        <v>438.46</v>
      </c>
      <c r="AE176" s="4">
        <v>0</v>
      </c>
      <c r="AF176" s="4">
        <v>448.63</v>
      </c>
      <c r="AG176" s="4">
        <v>7251.37</v>
      </c>
      <c r="AH176" s="4">
        <v>441.36</v>
      </c>
      <c r="AI176" s="4">
        <v>0</v>
      </c>
      <c r="AJ176" s="4">
        <v>884.36</v>
      </c>
      <c r="AK176" s="4">
        <v>0</v>
      </c>
      <c r="AL176" s="4">
        <v>899.7</v>
      </c>
      <c r="AM176" s="4">
        <v>448.29</v>
      </c>
      <c r="AN176" s="4">
        <v>451.38</v>
      </c>
      <c r="AO176" s="4">
        <v>0</v>
      </c>
      <c r="AP176" s="4">
        <v>904.43</v>
      </c>
      <c r="AQ176" s="4">
        <v>0</v>
      </c>
      <c r="AR176" s="4">
        <v>463.37</v>
      </c>
      <c r="AS176" s="4">
        <v>455.36</v>
      </c>
      <c r="AT176" s="4">
        <v>7509.95</v>
      </c>
      <c r="AU176" s="4">
        <v>0</v>
      </c>
      <c r="AV176" s="4">
        <v>916.62</v>
      </c>
      <c r="AW176" s="4">
        <v>459.89</v>
      </c>
      <c r="AX176" s="4">
        <v>0</v>
      </c>
      <c r="AY176" s="4">
        <v>928.54</v>
      </c>
      <c r="AZ176" s="4">
        <v>469.57</v>
      </c>
      <c r="BA176" s="4">
        <v>472.95</v>
      </c>
      <c r="BB176" s="4">
        <v>0</v>
      </c>
      <c r="BC176" s="4">
        <v>486.59</v>
      </c>
      <c r="BD176" s="4">
        <v>479.02</v>
      </c>
      <c r="BE176" s="4">
        <v>482.28</v>
      </c>
      <c r="BF176" s="4">
        <v>0</v>
      </c>
      <c r="BG176" s="4">
        <v>0</v>
      </c>
      <c r="BH176" s="4">
        <v>0</v>
      </c>
      <c r="BI176" s="4">
        <v>0</v>
      </c>
      <c r="BJ176" s="4">
        <v>209.08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6">
        <v>0</v>
      </c>
      <c r="DY176" s="4">
        <f>SUM(Tabela14[[#This Row],[jan/25]:[mar/25]])</f>
        <v>482.28</v>
      </c>
      <c r="DZ176" s="4">
        <f>SUM(Tabela14[[#This Row],[abr/25]:[ago/25]])</f>
        <v>209.08</v>
      </c>
      <c r="EA176" s="4">
        <f>SUM(Tabela14[[#This Row],[set/25]:[dez/30]])</f>
        <v>0</v>
      </c>
    </row>
    <row r="177" spans="1:131" x14ac:dyDescent="0.25">
      <c r="A177" s="5" t="s">
        <v>375</v>
      </c>
      <c r="B177" s="2" t="s">
        <v>372</v>
      </c>
      <c r="C177" s="2" t="s">
        <v>14</v>
      </c>
      <c r="D177" s="2" t="s">
        <v>15</v>
      </c>
      <c r="E177" s="1">
        <v>1002</v>
      </c>
      <c r="F177" s="2"/>
      <c r="G177" s="2" t="s">
        <v>16</v>
      </c>
      <c r="H177" s="321"/>
      <c r="I177" s="2"/>
      <c r="J177" s="2"/>
      <c r="K177" s="4"/>
      <c r="L177" s="4"/>
      <c r="M177" s="4">
        <v>0</v>
      </c>
      <c r="N177" s="4">
        <f>Tabela14[[#This Row],[parcela.cef
(total)]]-Tabela14[[#This Row],[parcela.cef
(realizado)]]</f>
        <v>0</v>
      </c>
      <c r="O177" s="1" t="b">
        <v>0</v>
      </c>
      <c r="P177" s="4">
        <v>0</v>
      </c>
      <c r="Q177" s="4">
        <v>0</v>
      </c>
      <c r="R177" s="4">
        <v>0</v>
      </c>
      <c r="S177" s="4">
        <v>0</v>
      </c>
      <c r="T177" s="4">
        <f>SUM(Tabela14[[#This Row],[set/25]:[dez/30]])</f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6">
        <v>0</v>
      </c>
      <c r="DY177" s="4">
        <f>SUM(Tabela14[[#This Row],[jan/25]:[mar/25]])</f>
        <v>0</v>
      </c>
      <c r="DZ177" s="4">
        <f>SUM(Tabela14[[#This Row],[abr/25]:[ago/25]])</f>
        <v>0</v>
      </c>
      <c r="EA177" s="4">
        <f>SUM(Tabela14[[#This Row],[set/25]:[dez/30]])</f>
        <v>0</v>
      </c>
    </row>
    <row r="178" spans="1:131" x14ac:dyDescent="0.25">
      <c r="A178" s="5" t="s">
        <v>376</v>
      </c>
      <c r="B178" s="2" t="s">
        <v>372</v>
      </c>
      <c r="C178" s="2" t="s">
        <v>14</v>
      </c>
      <c r="D178" s="2" t="s">
        <v>15</v>
      </c>
      <c r="E178" s="1">
        <v>1003</v>
      </c>
      <c r="F178" s="2" t="s">
        <v>377</v>
      </c>
      <c r="G178" s="2" t="s">
        <v>19</v>
      </c>
      <c r="H178" s="321">
        <v>44894</v>
      </c>
      <c r="I178" s="2" t="s">
        <v>378</v>
      </c>
      <c r="J178" s="2" t="s">
        <v>379</v>
      </c>
      <c r="K178" s="4">
        <v>262000</v>
      </c>
      <c r="L178" s="4">
        <v>250679.91</v>
      </c>
      <c r="M178" s="4">
        <v>0</v>
      </c>
      <c r="N178" s="4">
        <f>Tabela14[[#This Row],[parcela.cef
(total)]]-Tabela14[[#This Row],[parcela.cef
(realizado)]]</f>
        <v>11320.089999999997</v>
      </c>
      <c r="O178" s="1" t="b">
        <v>0</v>
      </c>
      <c r="P178" s="4">
        <v>0</v>
      </c>
      <c r="Q178" s="4">
        <v>269336.44</v>
      </c>
      <c r="R178" s="4">
        <v>6087.96</v>
      </c>
      <c r="S178" s="4">
        <v>87744.07</v>
      </c>
      <c r="T178" s="4">
        <f>SUM(Tabela14[[#This Row],[set/25]:[dez/30]])</f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1409.73</v>
      </c>
      <c r="AG178" s="4">
        <v>1409.73</v>
      </c>
      <c r="AH178" s="4">
        <v>1409.73</v>
      </c>
      <c r="AI178" s="4">
        <v>1409.73</v>
      </c>
      <c r="AJ178" s="4">
        <v>1409.73</v>
      </c>
      <c r="AK178" s="4">
        <v>1409.7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26171.99</v>
      </c>
      <c r="AT178" s="4">
        <v>12995.43</v>
      </c>
      <c r="AU178" s="4">
        <v>8354.2099999999991</v>
      </c>
      <c r="AV178" s="4">
        <v>11274.78</v>
      </c>
      <c r="AW178" s="4">
        <v>9440.93</v>
      </c>
      <c r="AX178" s="4">
        <v>11048.38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6">
        <v>0</v>
      </c>
      <c r="DY178" s="4">
        <f>SUM(Tabela14[[#This Row],[jan/25]:[mar/25]])</f>
        <v>0</v>
      </c>
      <c r="DZ178" s="4">
        <f>SUM(Tabela14[[#This Row],[abr/25]:[ago/25]])</f>
        <v>0</v>
      </c>
      <c r="EA178" s="4">
        <f>SUM(Tabela14[[#This Row],[set/25]:[dez/30]])</f>
        <v>0</v>
      </c>
    </row>
    <row r="179" spans="1:131" x14ac:dyDescent="0.25">
      <c r="A179" s="5" t="s">
        <v>380</v>
      </c>
      <c r="B179" s="2" t="s">
        <v>372</v>
      </c>
      <c r="C179" s="2" t="s">
        <v>14</v>
      </c>
      <c r="D179" s="2" t="s">
        <v>15</v>
      </c>
      <c r="E179" s="1">
        <v>1004</v>
      </c>
      <c r="F179" s="2" t="s">
        <v>381</v>
      </c>
      <c r="G179" s="2" t="s">
        <v>19</v>
      </c>
      <c r="H179" s="321">
        <v>44894</v>
      </c>
      <c r="I179" s="2" t="s">
        <v>20</v>
      </c>
      <c r="J179" s="2" t="s">
        <v>382</v>
      </c>
      <c r="K179" s="4">
        <v>198405.19</v>
      </c>
      <c r="L179" s="4">
        <v>190264.86</v>
      </c>
      <c r="M179" s="4">
        <v>0</v>
      </c>
      <c r="N179" s="4">
        <f>Tabela14[[#This Row],[parcela.cef
(total)]]-Tabela14[[#This Row],[parcela.cef
(realizado)]]</f>
        <v>8140.3300000000163</v>
      </c>
      <c r="O179" s="1" t="b">
        <v>0</v>
      </c>
      <c r="P179" s="4">
        <v>0</v>
      </c>
      <c r="Q179" s="4">
        <v>259368.53</v>
      </c>
      <c r="R179" s="4">
        <v>0</v>
      </c>
      <c r="S179" s="4">
        <v>108829.08</v>
      </c>
      <c r="T179" s="4">
        <f>SUM(Tabela14[[#This Row],[set/25]:[dez/30]])</f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2257.36</v>
      </c>
      <c r="AJ179" s="4">
        <v>2257.36</v>
      </c>
      <c r="AK179" s="4">
        <v>2265.27</v>
      </c>
      <c r="AL179" s="4">
        <v>2268.44</v>
      </c>
      <c r="AM179" s="4">
        <v>2281.8200000000002</v>
      </c>
      <c r="AN179" s="4">
        <v>2298.02</v>
      </c>
      <c r="AO179" s="4">
        <v>2300.3200000000002</v>
      </c>
      <c r="AP179" s="4">
        <v>2304.23</v>
      </c>
      <c r="AQ179" s="4">
        <v>2312.06</v>
      </c>
      <c r="AR179" s="4">
        <v>7667.24</v>
      </c>
      <c r="AS179" s="4">
        <v>21138.74</v>
      </c>
      <c r="AT179" s="4">
        <v>11670.59</v>
      </c>
      <c r="AU179" s="4">
        <v>8339.34</v>
      </c>
      <c r="AV179" s="4">
        <v>10442.57</v>
      </c>
      <c r="AW179" s="4">
        <v>9130.3700000000008</v>
      </c>
      <c r="AX179" s="4">
        <v>10298.469999999999</v>
      </c>
      <c r="AY179" s="4">
        <v>2373.7600000000002</v>
      </c>
      <c r="AZ179" s="4">
        <v>2390.61</v>
      </c>
      <c r="BA179" s="4">
        <v>2407.83</v>
      </c>
      <c r="BB179" s="4">
        <v>2424.6799999999998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6">
        <v>0</v>
      </c>
      <c r="DY179" s="4">
        <f>SUM(Tabela14[[#This Row],[jan/25]:[mar/25]])</f>
        <v>0</v>
      </c>
      <c r="DZ179" s="4">
        <f>SUM(Tabela14[[#This Row],[abr/25]:[ago/25]])</f>
        <v>0</v>
      </c>
      <c r="EA179" s="4">
        <f>SUM(Tabela14[[#This Row],[set/25]:[dez/30]])</f>
        <v>0</v>
      </c>
    </row>
    <row r="180" spans="1:131" x14ac:dyDescent="0.25">
      <c r="A180" s="5" t="s">
        <v>386</v>
      </c>
      <c r="B180" s="2" t="s">
        <v>372</v>
      </c>
      <c r="C180" s="2" t="s">
        <v>14</v>
      </c>
      <c r="D180" s="2" t="s">
        <v>15</v>
      </c>
      <c r="E180" s="1">
        <v>1006</v>
      </c>
      <c r="F180" s="2" t="s">
        <v>387</v>
      </c>
      <c r="G180" s="2" t="s">
        <v>19</v>
      </c>
      <c r="H180" s="321">
        <v>45840</v>
      </c>
      <c r="I180" s="2" t="s">
        <v>388</v>
      </c>
      <c r="J180" s="2" t="s">
        <v>389</v>
      </c>
      <c r="K180" s="4">
        <v>210966.72</v>
      </c>
      <c r="L180" s="4">
        <v>202230.23</v>
      </c>
      <c r="M180" s="4">
        <v>0</v>
      </c>
      <c r="N180" s="4">
        <f>Tabela14[[#This Row],[parcela.cef
(total)]]-Tabela14[[#This Row],[parcela.cef
(realizado)]]</f>
        <v>8736.4899999999907</v>
      </c>
      <c r="O180" s="1" t="b">
        <v>0</v>
      </c>
      <c r="P180" s="4">
        <v>0</v>
      </c>
      <c r="Q180" s="4">
        <v>270936</v>
      </c>
      <c r="R180" s="4">
        <v>7518.98</v>
      </c>
      <c r="S180" s="4">
        <v>2455.08</v>
      </c>
      <c r="T180" s="4">
        <f>SUM(Tabela14[[#This Row],[set/25]:[dez/30]])</f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2333.59</v>
      </c>
      <c r="BL180" s="4">
        <v>121.49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6">
        <v>0</v>
      </c>
      <c r="DY180" s="4">
        <f>SUM(Tabela14[[#This Row],[jan/25]:[mar/25]])</f>
        <v>0</v>
      </c>
      <c r="DZ180" s="4">
        <f>SUM(Tabela14[[#This Row],[abr/25]:[ago/25]])</f>
        <v>2455.08</v>
      </c>
      <c r="EA180" s="4">
        <f>SUM(Tabela14[[#This Row],[set/25]:[dez/30]])</f>
        <v>0</v>
      </c>
    </row>
    <row r="181" spans="1:131" x14ac:dyDescent="0.25">
      <c r="A181" s="5" t="s">
        <v>390</v>
      </c>
      <c r="B181" s="2" t="s">
        <v>372</v>
      </c>
      <c r="C181" s="2" t="s">
        <v>14</v>
      </c>
      <c r="D181" s="2" t="s">
        <v>15</v>
      </c>
      <c r="E181" s="1">
        <v>1007</v>
      </c>
      <c r="F181" s="2"/>
      <c r="G181" s="2" t="s">
        <v>16</v>
      </c>
      <c r="H181" s="321"/>
      <c r="I181" s="2"/>
      <c r="J181" s="2"/>
      <c r="K181" s="4"/>
      <c r="L181" s="4"/>
      <c r="M181" s="4">
        <v>0</v>
      </c>
      <c r="N181" s="4">
        <f>Tabela14[[#This Row],[parcela.cef
(total)]]-Tabela14[[#This Row],[parcela.cef
(realizado)]]</f>
        <v>0</v>
      </c>
      <c r="O181" s="1" t="b">
        <v>0</v>
      </c>
      <c r="P181" s="4">
        <v>0</v>
      </c>
      <c r="Q181" s="4">
        <v>0</v>
      </c>
      <c r="R181" s="4">
        <v>0</v>
      </c>
      <c r="S181" s="4">
        <v>0</v>
      </c>
      <c r="T181" s="4">
        <f>SUM(Tabela14[[#This Row],[set/25]:[dez/30]])</f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6">
        <v>0</v>
      </c>
      <c r="DY181" s="4">
        <f>SUM(Tabela14[[#This Row],[jan/25]:[mar/25]])</f>
        <v>0</v>
      </c>
      <c r="DZ181" s="4">
        <f>SUM(Tabela14[[#This Row],[abr/25]:[ago/25]])</f>
        <v>0</v>
      </c>
      <c r="EA181" s="4">
        <f>SUM(Tabela14[[#This Row],[set/25]:[dez/30]])</f>
        <v>0</v>
      </c>
    </row>
    <row r="182" spans="1:131" x14ac:dyDescent="0.25">
      <c r="A182" s="5" t="s">
        <v>391</v>
      </c>
      <c r="B182" s="2" t="s">
        <v>372</v>
      </c>
      <c r="C182" s="2" t="s">
        <v>14</v>
      </c>
      <c r="D182" s="2" t="s">
        <v>15</v>
      </c>
      <c r="E182" s="1">
        <v>1008</v>
      </c>
      <c r="F182" s="2"/>
      <c r="G182" s="2" t="s">
        <v>16</v>
      </c>
      <c r="H182" s="321"/>
      <c r="I182" s="2"/>
      <c r="J182" s="2"/>
      <c r="K182" s="4"/>
      <c r="L182" s="4"/>
      <c r="M182" s="4">
        <v>0</v>
      </c>
      <c r="N182" s="4">
        <f>Tabela14[[#This Row],[parcela.cef
(total)]]-Tabela14[[#This Row],[parcela.cef
(realizado)]]</f>
        <v>0</v>
      </c>
      <c r="O182" s="1" t="b">
        <v>0</v>
      </c>
      <c r="P182" s="4">
        <v>0</v>
      </c>
      <c r="Q182" s="4">
        <v>0</v>
      </c>
      <c r="R182" s="4">
        <v>0</v>
      </c>
      <c r="S182" s="4">
        <v>0</v>
      </c>
      <c r="T182" s="4">
        <f>SUM(Tabela14[[#This Row],[set/25]:[dez/30]])</f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6">
        <v>0</v>
      </c>
      <c r="DY182" s="4">
        <f>SUM(Tabela14[[#This Row],[jan/25]:[mar/25]])</f>
        <v>0</v>
      </c>
      <c r="DZ182" s="4">
        <f>SUM(Tabela14[[#This Row],[abr/25]:[ago/25]])</f>
        <v>0</v>
      </c>
      <c r="EA182" s="4">
        <f>SUM(Tabela14[[#This Row],[set/25]:[dez/30]])</f>
        <v>0</v>
      </c>
    </row>
    <row r="183" spans="1:131" x14ac:dyDescent="0.25">
      <c r="A183" s="5" t="s">
        <v>396</v>
      </c>
      <c r="B183" s="2" t="s">
        <v>372</v>
      </c>
      <c r="C183" s="2" t="s">
        <v>14</v>
      </c>
      <c r="D183" s="2" t="s">
        <v>55</v>
      </c>
      <c r="E183" s="1">
        <v>1102</v>
      </c>
      <c r="F183" s="2" t="s">
        <v>397</v>
      </c>
      <c r="G183" s="2" t="s">
        <v>19</v>
      </c>
      <c r="H183" s="321">
        <v>45835</v>
      </c>
      <c r="I183" s="2" t="s">
        <v>398</v>
      </c>
      <c r="J183" s="2" t="s">
        <v>399</v>
      </c>
      <c r="K183" s="4">
        <v>211200</v>
      </c>
      <c r="L183" s="4">
        <v>202429.72</v>
      </c>
      <c r="M183" s="4">
        <v>0</v>
      </c>
      <c r="N183" s="4">
        <f>Tabela14[[#This Row],[parcela.cef
(total)]]-Tabela14[[#This Row],[parcela.cef
(realizado)]]</f>
        <v>8770.2799999999988</v>
      </c>
      <c r="O183" s="1" t="b">
        <v>0</v>
      </c>
      <c r="P183" s="4">
        <v>0</v>
      </c>
      <c r="Q183" s="4">
        <v>272844</v>
      </c>
      <c r="R183" s="4">
        <v>3001.24</v>
      </c>
      <c r="S183" s="4">
        <v>354.44</v>
      </c>
      <c r="T183" s="4">
        <f>SUM(Tabela14[[#This Row],[set/25]:[dez/30]])</f>
        <v>354.44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354.44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6">
        <v>0</v>
      </c>
      <c r="DY183" s="4">
        <f>SUM(Tabela14[[#This Row],[jan/25]:[mar/25]])</f>
        <v>0</v>
      </c>
      <c r="DZ183" s="4">
        <f>SUM(Tabela14[[#This Row],[abr/25]:[ago/25]])</f>
        <v>0</v>
      </c>
      <c r="EA183" s="4">
        <f>SUM(Tabela14[[#This Row],[set/25]:[dez/30]])</f>
        <v>354.44</v>
      </c>
    </row>
    <row r="184" spans="1:131" x14ac:dyDescent="0.25">
      <c r="A184" s="5" t="s">
        <v>407</v>
      </c>
      <c r="B184" s="2" t="s">
        <v>372</v>
      </c>
      <c r="C184" s="2" t="s">
        <v>14</v>
      </c>
      <c r="D184" s="2" t="s">
        <v>55</v>
      </c>
      <c r="E184" s="1">
        <v>1105</v>
      </c>
      <c r="F184" s="2" t="s">
        <v>408</v>
      </c>
      <c r="G184" s="2" t="s">
        <v>19</v>
      </c>
      <c r="H184" s="321">
        <v>45528</v>
      </c>
      <c r="I184" s="2" t="s">
        <v>409</v>
      </c>
      <c r="J184" s="2"/>
      <c r="K184" s="4"/>
      <c r="L184" s="4"/>
      <c r="M184" s="4">
        <v>0</v>
      </c>
      <c r="N184" s="4">
        <f>Tabela14[[#This Row],[parcela.cef
(total)]]-Tabela14[[#This Row],[parcela.cef
(realizado)]]</f>
        <v>0</v>
      </c>
      <c r="O184" s="1" t="b">
        <v>0</v>
      </c>
      <c r="P184" s="4">
        <v>0</v>
      </c>
      <c r="Q184" s="4">
        <v>324300</v>
      </c>
      <c r="R184" s="4">
        <v>0</v>
      </c>
      <c r="S184" s="4">
        <v>324300</v>
      </c>
      <c r="T184" s="4">
        <f>SUM(Tabela14[[#This Row],[set/25]:[dez/30]])</f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324300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6">
        <v>0</v>
      </c>
      <c r="DY184" s="4">
        <f>SUM(Tabela14[[#This Row],[jan/25]:[mar/25]])</f>
        <v>0</v>
      </c>
      <c r="DZ184" s="4">
        <f>SUM(Tabela14[[#This Row],[abr/25]:[ago/25]])</f>
        <v>0</v>
      </c>
      <c r="EA184" s="4">
        <f>SUM(Tabela14[[#This Row],[set/25]:[dez/30]])</f>
        <v>0</v>
      </c>
    </row>
    <row r="185" spans="1:131" x14ac:dyDescent="0.25">
      <c r="A185" s="5" t="s">
        <v>410</v>
      </c>
      <c r="B185" s="2" t="s">
        <v>372</v>
      </c>
      <c r="C185" s="2" t="s">
        <v>14</v>
      </c>
      <c r="D185" s="2" t="s">
        <v>55</v>
      </c>
      <c r="E185" s="1">
        <v>1106</v>
      </c>
      <c r="F185" s="2" t="s">
        <v>411</v>
      </c>
      <c r="G185" s="2" t="s">
        <v>19</v>
      </c>
      <c r="H185" s="321">
        <v>45261</v>
      </c>
      <c r="I185" s="2" t="s">
        <v>412</v>
      </c>
      <c r="J185" s="2" t="s">
        <v>413</v>
      </c>
      <c r="K185" s="4">
        <v>234546.8</v>
      </c>
      <c r="L185" s="4">
        <v>224631.3</v>
      </c>
      <c r="M185" s="4">
        <v>0</v>
      </c>
      <c r="N185" s="4">
        <f>Tabela14[[#This Row],[parcela.cef
(total)]]-Tabela14[[#This Row],[parcela.cef
(realizado)]]</f>
        <v>9915.5</v>
      </c>
      <c r="O185" s="1" t="b">
        <v>0</v>
      </c>
      <c r="P185" s="4">
        <v>165098.64000000001</v>
      </c>
      <c r="Q185" s="4">
        <v>275500</v>
      </c>
      <c r="R185" s="4">
        <v>4114.8</v>
      </c>
      <c r="S185" s="4">
        <v>69561.509999999995</v>
      </c>
      <c r="T185" s="4">
        <f>SUM(Tabela14[[#This Row],[set/25]:[dez/30]])</f>
        <v>113.35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22924.639999999999</v>
      </c>
      <c r="AT185" s="4">
        <v>11382.99</v>
      </c>
      <c r="AU185" s="4">
        <v>7317.64</v>
      </c>
      <c r="AV185" s="4">
        <v>9875.83</v>
      </c>
      <c r="AW185" s="4">
        <v>8269.5300000000007</v>
      </c>
      <c r="AX185" s="4">
        <v>9677.5300000000007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113.35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6">
        <v>0</v>
      </c>
      <c r="DY185" s="4">
        <f>SUM(Tabela14[[#This Row],[jan/25]:[mar/25]])</f>
        <v>0</v>
      </c>
      <c r="DZ185" s="4">
        <f>SUM(Tabela14[[#This Row],[abr/25]:[ago/25]])</f>
        <v>0</v>
      </c>
      <c r="EA185" s="4">
        <f>SUM(Tabela14[[#This Row],[set/25]:[dez/30]])</f>
        <v>113.35</v>
      </c>
    </row>
    <row r="186" spans="1:131" x14ac:dyDescent="0.25">
      <c r="A186" s="5" t="s">
        <v>414</v>
      </c>
      <c r="B186" s="2" t="s">
        <v>372</v>
      </c>
      <c r="C186" s="2" t="s">
        <v>14</v>
      </c>
      <c r="D186" s="2" t="s">
        <v>55</v>
      </c>
      <c r="E186" s="1">
        <v>1107</v>
      </c>
      <c r="F186" s="2" t="s">
        <v>415</v>
      </c>
      <c r="G186" s="2" t="s">
        <v>19</v>
      </c>
      <c r="H186" s="321">
        <v>44765</v>
      </c>
      <c r="I186" s="2" t="s">
        <v>416</v>
      </c>
      <c r="J186" s="2"/>
      <c r="K186" s="4"/>
      <c r="L186" s="4"/>
      <c r="M186" s="4">
        <v>0</v>
      </c>
      <c r="N186" s="4">
        <f>Tabela14[[#This Row],[parcela.cef
(total)]]-Tabela14[[#This Row],[parcela.cef
(realizado)]]</f>
        <v>0</v>
      </c>
      <c r="O186" s="1" t="b">
        <v>0</v>
      </c>
      <c r="P186" s="4">
        <v>0</v>
      </c>
      <c r="Q186" s="4">
        <v>190895.4</v>
      </c>
      <c r="R186" s="4">
        <v>0</v>
      </c>
      <c r="S186" s="4">
        <v>196598.89</v>
      </c>
      <c r="T186" s="4">
        <f>SUM(Tabela14[[#This Row],[set/25]:[dez/30]])</f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70795.399999999994</v>
      </c>
      <c r="AB186" s="4">
        <v>5107</v>
      </c>
      <c r="AC186" s="4">
        <v>5150.92</v>
      </c>
      <c r="AD186" s="4">
        <v>5155.5600000000004</v>
      </c>
      <c r="AE186" s="4">
        <v>5160.2</v>
      </c>
      <c r="AF186" s="4">
        <v>15038.39</v>
      </c>
      <c r="AG186" s="4">
        <v>5184.99</v>
      </c>
      <c r="AH186" s="4">
        <v>5189.6499999999996</v>
      </c>
      <c r="AI186" s="4">
        <v>5213.53</v>
      </c>
      <c r="AJ186" s="4">
        <v>5213.53</v>
      </c>
      <c r="AK186" s="4">
        <v>5231.78</v>
      </c>
      <c r="AL186" s="4">
        <v>5239.1099999999997</v>
      </c>
      <c r="AM186" s="4">
        <v>5270.02</v>
      </c>
      <c r="AN186" s="4">
        <v>5307.43</v>
      </c>
      <c r="AO186" s="4">
        <v>5312.74</v>
      </c>
      <c r="AP186" s="4">
        <v>5321.77</v>
      </c>
      <c r="AQ186" s="4">
        <v>5339.87</v>
      </c>
      <c r="AR186" s="4">
        <v>5350.55</v>
      </c>
      <c r="AS186" s="4">
        <v>5354.29</v>
      </c>
      <c r="AT186" s="4">
        <v>5370.89</v>
      </c>
      <c r="AU186" s="4">
        <v>5385.39</v>
      </c>
      <c r="AV186" s="4">
        <v>5392.39</v>
      </c>
      <c r="AW186" s="4">
        <v>5407.49</v>
      </c>
      <c r="AX186" s="4">
        <v>106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6">
        <v>0</v>
      </c>
      <c r="DY186" s="4">
        <f>SUM(Tabela14[[#This Row],[jan/25]:[mar/25]])</f>
        <v>0</v>
      </c>
      <c r="DZ186" s="4">
        <f>SUM(Tabela14[[#This Row],[abr/25]:[ago/25]])</f>
        <v>0</v>
      </c>
      <c r="EA186" s="4">
        <f>SUM(Tabela14[[#This Row],[set/25]:[dez/30]])</f>
        <v>0</v>
      </c>
    </row>
    <row r="187" spans="1:131" x14ac:dyDescent="0.25">
      <c r="A187" s="5" t="s">
        <v>417</v>
      </c>
      <c r="B187" s="2" t="s">
        <v>372</v>
      </c>
      <c r="C187" s="2" t="s">
        <v>14</v>
      </c>
      <c r="D187" s="2" t="s">
        <v>55</v>
      </c>
      <c r="E187" s="1">
        <v>1108</v>
      </c>
      <c r="F187" s="2" t="s">
        <v>418</v>
      </c>
      <c r="G187" s="2" t="s">
        <v>19</v>
      </c>
      <c r="H187" s="321">
        <v>45077</v>
      </c>
      <c r="I187" s="2" t="s">
        <v>419</v>
      </c>
      <c r="J187" s="2" t="s">
        <v>420</v>
      </c>
      <c r="K187" s="4">
        <v>128035.7</v>
      </c>
      <c r="L187" s="4">
        <v>123039.32</v>
      </c>
      <c r="M187" s="4">
        <v>0</v>
      </c>
      <c r="N187" s="4">
        <f>Tabela14[[#This Row],[parcela.cef
(total)]]-Tabela14[[#This Row],[parcela.cef
(realizado)]]</f>
        <v>4996.3799999999901</v>
      </c>
      <c r="O187" s="1" t="b">
        <v>0</v>
      </c>
      <c r="P187" s="4">
        <v>0</v>
      </c>
      <c r="Q187" s="4">
        <v>195665.4</v>
      </c>
      <c r="R187" s="4">
        <v>0</v>
      </c>
      <c r="S187" s="4">
        <v>62687.32</v>
      </c>
      <c r="T187" s="4">
        <f>SUM(Tabela14[[#This Row],[set/25]:[dez/30]])</f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2095.64</v>
      </c>
      <c r="AM187" s="4">
        <v>2108</v>
      </c>
      <c r="AN187" s="4">
        <v>2122.9699999999998</v>
      </c>
      <c r="AO187" s="4">
        <v>2125.09</v>
      </c>
      <c r="AP187" s="4">
        <v>2128.71</v>
      </c>
      <c r="AQ187" s="4">
        <v>2135.94</v>
      </c>
      <c r="AR187" s="4">
        <v>2140.2199999999998</v>
      </c>
      <c r="AS187" s="4">
        <v>13693.37</v>
      </c>
      <c r="AT187" s="4">
        <v>7884.21</v>
      </c>
      <c r="AU187" s="4">
        <v>5841.49</v>
      </c>
      <c r="AV187" s="4">
        <v>7133.36</v>
      </c>
      <c r="AW187" s="4">
        <v>6329.98</v>
      </c>
      <c r="AX187" s="4">
        <v>6828.37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119.97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6">
        <v>0</v>
      </c>
      <c r="DY187" s="4">
        <f>SUM(Tabela14[[#This Row],[jan/25]:[mar/25]])</f>
        <v>0</v>
      </c>
      <c r="DZ187" s="4">
        <f>SUM(Tabela14[[#This Row],[abr/25]:[ago/25]])</f>
        <v>119.97</v>
      </c>
      <c r="EA187" s="4">
        <f>SUM(Tabela14[[#This Row],[set/25]:[dez/30]])</f>
        <v>0</v>
      </c>
    </row>
    <row r="188" spans="1:131" x14ac:dyDescent="0.25">
      <c r="A188" s="5" t="s">
        <v>421</v>
      </c>
      <c r="B188" s="2" t="s">
        <v>372</v>
      </c>
      <c r="C188" s="2" t="s">
        <v>14</v>
      </c>
      <c r="D188" s="2" t="s">
        <v>83</v>
      </c>
      <c r="E188" s="1">
        <v>1201</v>
      </c>
      <c r="F188" s="2" t="s">
        <v>197</v>
      </c>
      <c r="G188" s="2" t="s">
        <v>19</v>
      </c>
      <c r="H188" s="321">
        <v>44984</v>
      </c>
      <c r="I188" s="2" t="s">
        <v>422</v>
      </c>
      <c r="J188" s="2"/>
      <c r="K188" s="4"/>
      <c r="L188" s="4"/>
      <c r="M188" s="4">
        <v>0</v>
      </c>
      <c r="N188" s="4">
        <f>Tabela14[[#This Row],[parcela.cef
(total)]]-Tabela14[[#This Row],[parcela.cef
(realizado)]]</f>
        <v>0</v>
      </c>
      <c r="O188" s="1" t="b">
        <v>0</v>
      </c>
      <c r="P188" s="4">
        <v>0</v>
      </c>
      <c r="Q188" s="4">
        <v>110000</v>
      </c>
      <c r="R188" s="4">
        <v>0</v>
      </c>
      <c r="S188" s="4">
        <v>111944.37</v>
      </c>
      <c r="T188" s="4">
        <f>SUM(Tabela14[[#This Row],[set/25]:[dez/30]])</f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11000</v>
      </c>
      <c r="AJ188" s="4">
        <v>11050.6</v>
      </c>
      <c r="AK188" s="4">
        <v>11089.29</v>
      </c>
      <c r="AL188" s="4">
        <v>11104.82</v>
      </c>
      <c r="AM188" s="4">
        <v>0</v>
      </c>
      <c r="AN188" s="4">
        <v>11249.65</v>
      </c>
      <c r="AO188" s="4">
        <v>11249.65</v>
      </c>
      <c r="AP188" s="4">
        <v>22540.94</v>
      </c>
      <c r="AQ188" s="4">
        <v>0</v>
      </c>
      <c r="AR188" s="4">
        <v>0</v>
      </c>
      <c r="AS188" s="4">
        <v>22659.42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6">
        <v>0</v>
      </c>
      <c r="DY188" s="4">
        <f>SUM(Tabela14[[#This Row],[jan/25]:[mar/25]])</f>
        <v>0</v>
      </c>
      <c r="DZ188" s="4">
        <f>SUM(Tabela14[[#This Row],[abr/25]:[ago/25]])</f>
        <v>0</v>
      </c>
      <c r="EA188" s="4">
        <f>SUM(Tabela14[[#This Row],[set/25]:[dez/30]])</f>
        <v>0</v>
      </c>
    </row>
    <row r="189" spans="1:131" x14ac:dyDescent="0.25">
      <c r="A189" s="5" t="s">
        <v>423</v>
      </c>
      <c r="B189" s="2" t="s">
        <v>372</v>
      </c>
      <c r="C189" s="2" t="s">
        <v>14</v>
      </c>
      <c r="D189" s="2" t="s">
        <v>83</v>
      </c>
      <c r="E189" s="1">
        <v>1202</v>
      </c>
      <c r="F189" s="2"/>
      <c r="G189" s="2" t="s">
        <v>16</v>
      </c>
      <c r="H189" s="321"/>
      <c r="I189" s="2"/>
      <c r="J189" s="2"/>
      <c r="K189" s="4"/>
      <c r="L189" s="4"/>
      <c r="M189" s="4">
        <v>0</v>
      </c>
      <c r="N189" s="4">
        <f>Tabela14[[#This Row],[parcela.cef
(total)]]-Tabela14[[#This Row],[parcela.cef
(realizado)]]</f>
        <v>0</v>
      </c>
      <c r="O189" s="1" t="b">
        <v>0</v>
      </c>
      <c r="P189" s="4">
        <v>0</v>
      </c>
      <c r="Q189" s="4">
        <v>0</v>
      </c>
      <c r="R189" s="4">
        <v>0</v>
      </c>
      <c r="S189" s="4">
        <v>0</v>
      </c>
      <c r="T189" s="4">
        <f>SUM(Tabela14[[#This Row],[set/25]:[dez/30]])</f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6">
        <v>0</v>
      </c>
      <c r="DY189" s="4">
        <f>SUM(Tabela14[[#This Row],[jan/25]:[mar/25]])</f>
        <v>0</v>
      </c>
      <c r="DZ189" s="4">
        <f>SUM(Tabela14[[#This Row],[abr/25]:[ago/25]])</f>
        <v>0</v>
      </c>
      <c r="EA189" s="4">
        <f>SUM(Tabela14[[#This Row],[set/25]:[dez/30]])</f>
        <v>0</v>
      </c>
    </row>
    <row r="190" spans="1:131" x14ac:dyDescent="0.25">
      <c r="A190" s="5" t="s">
        <v>428</v>
      </c>
      <c r="B190" s="2" t="s">
        <v>372</v>
      </c>
      <c r="C190" s="2" t="s">
        <v>14</v>
      </c>
      <c r="D190" s="2" t="s">
        <v>83</v>
      </c>
      <c r="E190" s="1">
        <v>1204</v>
      </c>
      <c r="F190" s="2"/>
      <c r="G190" s="2" t="s">
        <v>42</v>
      </c>
      <c r="H190" s="321"/>
      <c r="I190" s="2" t="s">
        <v>429</v>
      </c>
      <c r="J190" s="2"/>
      <c r="K190" s="4"/>
      <c r="L190" s="4"/>
      <c r="M190" s="4">
        <v>0</v>
      </c>
      <c r="N190" s="4">
        <f>Tabela14[[#This Row],[parcela.cef
(total)]]-Tabela14[[#This Row],[parcela.cef
(realizado)]]</f>
        <v>0</v>
      </c>
      <c r="O190" s="1" t="b">
        <v>0</v>
      </c>
      <c r="P190" s="4">
        <v>0</v>
      </c>
      <c r="Q190" s="4">
        <v>0</v>
      </c>
      <c r="R190" s="4">
        <v>0</v>
      </c>
      <c r="S190" s="4">
        <v>207626.72</v>
      </c>
      <c r="T190" s="4">
        <f>SUM(Tabela14[[#This Row],[set/25]:[dez/30]])</f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48455.88</v>
      </c>
      <c r="AF190" s="4">
        <v>11966.24</v>
      </c>
      <c r="AG190" s="4">
        <v>11966.24</v>
      </c>
      <c r="AH190" s="4">
        <v>0</v>
      </c>
      <c r="AI190" s="4">
        <v>11966.24</v>
      </c>
      <c r="AJ190" s="4">
        <v>0</v>
      </c>
      <c r="AK190" s="4">
        <v>0</v>
      </c>
      <c r="AL190" s="4">
        <v>6122.54</v>
      </c>
      <c r="AM190" s="4">
        <v>5983.1</v>
      </c>
      <c r="AN190" s="4">
        <v>5983.12</v>
      </c>
      <c r="AO190" s="4">
        <v>11966.26</v>
      </c>
      <c r="AP190" s="4">
        <v>23932.560000000001</v>
      </c>
      <c r="AQ190" s="4">
        <v>0</v>
      </c>
      <c r="AR190" s="4">
        <v>0</v>
      </c>
      <c r="AS190" s="4">
        <v>11966.28</v>
      </c>
      <c r="AT190" s="4">
        <v>0</v>
      </c>
      <c r="AU190" s="4">
        <v>0</v>
      </c>
      <c r="AV190" s="4">
        <v>0</v>
      </c>
      <c r="AW190" s="4">
        <v>5983.14</v>
      </c>
      <c r="AX190" s="4">
        <v>0</v>
      </c>
      <c r="AY190" s="4">
        <v>5983.14</v>
      </c>
      <c r="AZ190" s="4">
        <v>5983.14</v>
      </c>
      <c r="BA190" s="4">
        <v>5983.14</v>
      </c>
      <c r="BB190" s="4">
        <v>33385.699999999997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6">
        <v>0</v>
      </c>
      <c r="DY190" s="4">
        <f>SUM(Tabela14[[#This Row],[jan/25]:[mar/25]])</f>
        <v>0</v>
      </c>
      <c r="DZ190" s="4">
        <f>SUM(Tabela14[[#This Row],[abr/25]:[ago/25]])</f>
        <v>0</v>
      </c>
      <c r="EA190" s="4">
        <f>SUM(Tabela14[[#This Row],[set/25]:[dez/30]])</f>
        <v>0</v>
      </c>
    </row>
    <row r="191" spans="1:131" x14ac:dyDescent="0.25">
      <c r="A191" s="5" t="s">
        <v>430</v>
      </c>
      <c r="B191" s="2" t="s">
        <v>372</v>
      </c>
      <c r="C191" s="2" t="s">
        <v>14</v>
      </c>
      <c r="D191" s="2" t="s">
        <v>83</v>
      </c>
      <c r="E191" s="1">
        <v>1205</v>
      </c>
      <c r="F191" s="2" t="s">
        <v>431</v>
      </c>
      <c r="G191" s="2" t="s">
        <v>19</v>
      </c>
      <c r="H191" s="321">
        <v>45338</v>
      </c>
      <c r="I191" s="2" t="s">
        <v>432</v>
      </c>
      <c r="J191" s="2" t="s">
        <v>433</v>
      </c>
      <c r="K191" s="4">
        <v>286464</v>
      </c>
      <c r="L191" s="4">
        <v>273930.55</v>
      </c>
      <c r="M191" s="4">
        <v>0</v>
      </c>
      <c r="N191" s="4">
        <f>Tabela14[[#This Row],[parcela.cef
(total)]]-Tabela14[[#This Row],[parcela.cef
(realizado)]]</f>
        <v>12533.450000000012</v>
      </c>
      <c r="O191" s="1" t="b">
        <v>0</v>
      </c>
      <c r="P191" s="4">
        <v>176142.19</v>
      </c>
      <c r="Q191" s="4">
        <v>354237.18</v>
      </c>
      <c r="R191" s="4">
        <v>10420.299999999999</v>
      </c>
      <c r="S191" s="4">
        <v>207991.47</v>
      </c>
      <c r="T191" s="4">
        <f>SUM(Tabela14[[#This Row],[set/25]:[dez/30]])</f>
        <v>411.52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67404.179999999993</v>
      </c>
      <c r="AU191" s="4">
        <v>0</v>
      </c>
      <c r="AV191" s="4">
        <v>117490.23</v>
      </c>
      <c r="AW191" s="4">
        <v>10452.89</v>
      </c>
      <c r="AX191" s="4">
        <v>12232.65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411.52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6">
        <v>0</v>
      </c>
      <c r="DY191" s="4">
        <f>SUM(Tabela14[[#This Row],[jan/25]:[mar/25]])</f>
        <v>0</v>
      </c>
      <c r="DZ191" s="4">
        <f>SUM(Tabela14[[#This Row],[abr/25]:[ago/25]])</f>
        <v>0</v>
      </c>
      <c r="EA191" s="4">
        <f>SUM(Tabela14[[#This Row],[set/25]:[dez/30]])</f>
        <v>411.52</v>
      </c>
    </row>
    <row r="192" spans="1:131" x14ac:dyDescent="0.25">
      <c r="A192" s="5" t="s">
        <v>434</v>
      </c>
      <c r="B192" s="2" t="s">
        <v>372</v>
      </c>
      <c r="C192" s="2" t="s">
        <v>14</v>
      </c>
      <c r="D192" s="2" t="s">
        <v>83</v>
      </c>
      <c r="E192" s="1">
        <v>1206</v>
      </c>
      <c r="F192" s="2" t="s">
        <v>435</v>
      </c>
      <c r="G192" s="2" t="s">
        <v>19</v>
      </c>
      <c r="H192" s="321">
        <v>44894</v>
      </c>
      <c r="I192" s="2" t="s">
        <v>436</v>
      </c>
      <c r="J192" s="2" t="s">
        <v>437</v>
      </c>
      <c r="K192" s="4">
        <v>194532.93</v>
      </c>
      <c r="L192" s="4">
        <v>186618.13</v>
      </c>
      <c r="M192" s="4">
        <v>0</v>
      </c>
      <c r="N192" s="4">
        <f>Tabela14[[#This Row],[parcela.cef
(total)]]-Tabela14[[#This Row],[parcela.cef
(realizado)]]</f>
        <v>7914.7999999999884</v>
      </c>
      <c r="O192" s="1" t="b">
        <v>0</v>
      </c>
      <c r="P192" s="4">
        <v>0</v>
      </c>
      <c r="Q192" s="4">
        <v>261867</v>
      </c>
      <c r="R192" s="4">
        <v>0</v>
      </c>
      <c r="S192" s="4">
        <v>55435.27</v>
      </c>
      <c r="T192" s="4">
        <f>SUM(Tabela14[[#This Row],[set/25]:[dez/30]])</f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18299.02</v>
      </c>
      <c r="AT192" s="4">
        <v>9086.19</v>
      </c>
      <c r="AU192" s="4">
        <v>5841.13</v>
      </c>
      <c r="AV192" s="4">
        <v>7883.14</v>
      </c>
      <c r="AW192" s="4">
        <v>6600.94</v>
      </c>
      <c r="AX192" s="4">
        <v>7724.85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6">
        <v>0</v>
      </c>
      <c r="DY192" s="4">
        <f>SUM(Tabela14[[#This Row],[jan/25]:[mar/25]])</f>
        <v>0</v>
      </c>
      <c r="DZ192" s="4">
        <f>SUM(Tabela14[[#This Row],[abr/25]:[ago/25]])</f>
        <v>0</v>
      </c>
      <c r="EA192" s="4">
        <f>SUM(Tabela14[[#This Row],[set/25]:[dez/30]])</f>
        <v>0</v>
      </c>
    </row>
    <row r="193" spans="1:131" x14ac:dyDescent="0.25">
      <c r="A193" s="5" t="s">
        <v>438</v>
      </c>
      <c r="B193" s="2" t="s">
        <v>372</v>
      </c>
      <c r="C193" s="2" t="s">
        <v>14</v>
      </c>
      <c r="D193" s="2" t="s">
        <v>83</v>
      </c>
      <c r="E193" s="1">
        <v>1207</v>
      </c>
      <c r="F193" s="2" t="s">
        <v>439</v>
      </c>
      <c r="G193" s="2" t="s">
        <v>19</v>
      </c>
      <c r="H193" s="321">
        <v>44894</v>
      </c>
      <c r="I193" s="2" t="s">
        <v>440</v>
      </c>
      <c r="J193" s="2" t="s">
        <v>441</v>
      </c>
      <c r="K193" s="4">
        <v>193492.32</v>
      </c>
      <c r="L193" s="4">
        <v>185223.11</v>
      </c>
      <c r="M193" s="4">
        <v>0</v>
      </c>
      <c r="N193" s="4">
        <f>Tabela14[[#This Row],[parcela.cef
(total)]]-Tabela14[[#This Row],[parcela.cef
(realizado)]]</f>
        <v>8269.210000000021</v>
      </c>
      <c r="O193" s="1" t="b">
        <v>0</v>
      </c>
      <c r="P193" s="4">
        <v>0</v>
      </c>
      <c r="Q193" s="4">
        <v>194616</v>
      </c>
      <c r="R193" s="4">
        <v>4606.05</v>
      </c>
      <c r="S193" s="4">
        <v>70255.38</v>
      </c>
      <c r="T193" s="4">
        <f>SUM(Tabela14[[#This Row],[set/25]:[dez/30]])</f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868.31</v>
      </c>
      <c r="AO193" s="4">
        <v>688.27</v>
      </c>
      <c r="AP193" s="4">
        <v>703.44</v>
      </c>
      <c r="AQ193" s="4">
        <v>691.79</v>
      </c>
      <c r="AR193" s="4">
        <v>693.17</v>
      </c>
      <c r="AS193" s="4">
        <v>19812.099999999999</v>
      </c>
      <c r="AT193" s="4">
        <v>10188.879999999999</v>
      </c>
      <c r="AU193" s="4">
        <v>6800.37</v>
      </c>
      <c r="AV193" s="4">
        <v>8236.15</v>
      </c>
      <c r="AW193" s="4">
        <v>8310.1</v>
      </c>
      <c r="AX193" s="4">
        <v>8070.75</v>
      </c>
      <c r="AY193" s="4">
        <v>718.73</v>
      </c>
      <c r="AZ193" s="4">
        <v>1440.23</v>
      </c>
      <c r="BA193" s="4">
        <v>720.44</v>
      </c>
      <c r="BB193" s="4">
        <v>725.48</v>
      </c>
      <c r="BC193" s="4">
        <v>729.69</v>
      </c>
      <c r="BD193" s="4">
        <v>734.65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122.83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6">
        <v>0</v>
      </c>
      <c r="DY193" s="4">
        <f>SUM(Tabela14[[#This Row],[jan/25]:[mar/25]])</f>
        <v>0</v>
      </c>
      <c r="DZ193" s="4">
        <f>SUM(Tabela14[[#This Row],[abr/25]:[ago/25]])</f>
        <v>122.83</v>
      </c>
      <c r="EA193" s="4">
        <f>SUM(Tabela14[[#This Row],[set/25]:[dez/30]])</f>
        <v>0</v>
      </c>
    </row>
    <row r="194" spans="1:131" x14ac:dyDescent="0.25">
      <c r="A194" s="5" t="s">
        <v>444</v>
      </c>
      <c r="B194" s="2" t="s">
        <v>372</v>
      </c>
      <c r="C194" s="2" t="s">
        <v>14</v>
      </c>
      <c r="D194" s="2" t="s">
        <v>104</v>
      </c>
      <c r="E194" s="1">
        <v>1301</v>
      </c>
      <c r="F194" s="2" t="s">
        <v>445</v>
      </c>
      <c r="G194" s="2" t="s">
        <v>19</v>
      </c>
      <c r="H194" s="321">
        <v>44894</v>
      </c>
      <c r="I194" s="2" t="s">
        <v>293</v>
      </c>
      <c r="J194" s="2" t="s">
        <v>446</v>
      </c>
      <c r="K194" s="4">
        <v>232160.88</v>
      </c>
      <c r="L194" s="4">
        <v>222364.68</v>
      </c>
      <c r="M194" s="4">
        <v>0</v>
      </c>
      <c r="N194" s="4">
        <f>Tabela14[[#This Row],[parcela.cef
(total)]]-Tabela14[[#This Row],[parcela.cef
(realizado)]]</f>
        <v>9796.2000000000116</v>
      </c>
      <c r="O194" s="1" t="b">
        <v>0</v>
      </c>
      <c r="P194" s="4">
        <v>0</v>
      </c>
      <c r="Q194" s="4">
        <v>255804.44</v>
      </c>
      <c r="R194" s="4">
        <v>5913.84</v>
      </c>
      <c r="S194" s="4">
        <v>103521.11</v>
      </c>
      <c r="T194" s="4">
        <f>SUM(Tabela14[[#This Row],[set/25]:[dez/30]])</f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2954.11</v>
      </c>
      <c r="AG194" s="4">
        <v>499.36</v>
      </c>
      <c r="AH194" s="4">
        <v>499.81</v>
      </c>
      <c r="AI194" s="4">
        <v>502.11</v>
      </c>
      <c r="AJ194" s="4">
        <v>502.11</v>
      </c>
      <c r="AK194" s="4">
        <v>503.86</v>
      </c>
      <c r="AL194" s="4">
        <v>1009.14</v>
      </c>
      <c r="AM194" s="4">
        <v>0</v>
      </c>
      <c r="AN194" s="4">
        <v>511.15</v>
      </c>
      <c r="AO194" s="4">
        <v>511.66</v>
      </c>
      <c r="AP194" s="4">
        <v>10635.53</v>
      </c>
      <c r="AQ194" s="4">
        <v>514.27</v>
      </c>
      <c r="AR194" s="4">
        <v>8756.06</v>
      </c>
      <c r="AS194" s="4">
        <v>23175.3</v>
      </c>
      <c r="AT194" s="4">
        <v>11773.81</v>
      </c>
      <c r="AU194" s="4">
        <v>8296.35</v>
      </c>
      <c r="AV194" s="4">
        <v>10276.34</v>
      </c>
      <c r="AW194" s="4">
        <v>8690.82</v>
      </c>
      <c r="AX194" s="4">
        <v>10084.58</v>
      </c>
      <c r="AY194" s="4">
        <v>528</v>
      </c>
      <c r="AZ194" s="4">
        <v>531.75</v>
      </c>
      <c r="BA194" s="4">
        <v>535.57000000000005</v>
      </c>
      <c r="BB194" s="4">
        <v>2229.42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6">
        <v>0</v>
      </c>
      <c r="DY194" s="4">
        <f>SUM(Tabela14[[#This Row],[jan/25]:[mar/25]])</f>
        <v>0</v>
      </c>
      <c r="DZ194" s="4">
        <f>SUM(Tabela14[[#This Row],[abr/25]:[ago/25]])</f>
        <v>0</v>
      </c>
      <c r="EA194" s="4">
        <f>SUM(Tabela14[[#This Row],[set/25]:[dez/30]])</f>
        <v>0</v>
      </c>
    </row>
    <row r="195" spans="1:131" x14ac:dyDescent="0.25">
      <c r="A195" s="5" t="s">
        <v>455</v>
      </c>
      <c r="B195" s="2" t="s">
        <v>372</v>
      </c>
      <c r="C195" s="2" t="s">
        <v>14</v>
      </c>
      <c r="D195" s="2" t="s">
        <v>104</v>
      </c>
      <c r="E195" s="1">
        <v>1304</v>
      </c>
      <c r="F195" s="2" t="s">
        <v>456</v>
      </c>
      <c r="G195" s="2" t="s">
        <v>19</v>
      </c>
      <c r="H195" s="321">
        <v>45826</v>
      </c>
      <c r="I195" s="2" t="s">
        <v>457</v>
      </c>
      <c r="J195" s="2" t="s">
        <v>458</v>
      </c>
      <c r="K195" s="4">
        <v>153149.24</v>
      </c>
      <c r="L195" s="4">
        <v>147271.71</v>
      </c>
      <c r="M195" s="4">
        <v>0</v>
      </c>
      <c r="N195" s="4">
        <f>Tabela14[[#This Row],[parcela.cef
(total)]]-Tabela14[[#This Row],[parcela.cef
(realizado)]]</f>
        <v>5877.5299999999988</v>
      </c>
      <c r="O195" s="1" t="b">
        <v>0</v>
      </c>
      <c r="P195" s="4">
        <v>0</v>
      </c>
      <c r="Q195" s="4">
        <v>252905.4</v>
      </c>
      <c r="R195" s="4">
        <v>0</v>
      </c>
      <c r="S195" s="4">
        <v>2148.86</v>
      </c>
      <c r="T195" s="4">
        <f>SUM(Tabela14[[#This Row],[set/25]:[dez/30]])</f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2148.86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6">
        <v>0</v>
      </c>
      <c r="DY195" s="4">
        <f>SUM(Tabela14[[#This Row],[jan/25]:[mar/25]])</f>
        <v>0</v>
      </c>
      <c r="DZ195" s="4">
        <f>SUM(Tabela14[[#This Row],[abr/25]:[ago/25]])</f>
        <v>2148.86</v>
      </c>
      <c r="EA195" s="4">
        <f>SUM(Tabela14[[#This Row],[set/25]:[dez/30]])</f>
        <v>0</v>
      </c>
    </row>
    <row r="196" spans="1:131" x14ac:dyDescent="0.25">
      <c r="A196" s="5" t="s">
        <v>467</v>
      </c>
      <c r="B196" s="2" t="s">
        <v>372</v>
      </c>
      <c r="C196" s="2" t="s">
        <v>14</v>
      </c>
      <c r="D196" s="2" t="s">
        <v>104</v>
      </c>
      <c r="E196" s="1">
        <v>1307</v>
      </c>
      <c r="F196" s="2" t="s">
        <v>468</v>
      </c>
      <c r="G196" s="2" t="s">
        <v>19</v>
      </c>
      <c r="H196" s="321">
        <v>44784</v>
      </c>
      <c r="I196" s="2" t="s">
        <v>469</v>
      </c>
      <c r="J196" s="2"/>
      <c r="K196" s="4"/>
      <c r="L196" s="4"/>
      <c r="M196" s="4">
        <v>0</v>
      </c>
      <c r="N196" s="4">
        <f>Tabela14[[#This Row],[parcela.cef
(total)]]-Tabela14[[#This Row],[parcela.cef
(realizado)]]</f>
        <v>0</v>
      </c>
      <c r="O196" s="1" t="b">
        <v>0</v>
      </c>
      <c r="P196" s="4">
        <v>0</v>
      </c>
      <c r="Q196" s="4">
        <v>195570</v>
      </c>
      <c r="R196" s="4">
        <v>0</v>
      </c>
      <c r="S196" s="4">
        <v>193192.72</v>
      </c>
      <c r="T196" s="4">
        <f>SUM(Tabela14[[#This Row],[set/25]:[dez/30]])</f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193192.72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6">
        <v>0</v>
      </c>
      <c r="DY196" s="4">
        <f>SUM(Tabela14[[#This Row],[jan/25]:[mar/25]])</f>
        <v>0</v>
      </c>
      <c r="DZ196" s="4">
        <f>SUM(Tabela14[[#This Row],[abr/25]:[ago/25]])</f>
        <v>0</v>
      </c>
      <c r="EA196" s="4">
        <f>SUM(Tabela14[[#This Row],[set/25]:[dez/30]])</f>
        <v>0</v>
      </c>
    </row>
    <row r="197" spans="1:131" x14ac:dyDescent="0.25">
      <c r="A197" s="5" t="s">
        <v>470</v>
      </c>
      <c r="B197" s="2" t="s">
        <v>372</v>
      </c>
      <c r="C197" s="2" t="s">
        <v>14</v>
      </c>
      <c r="D197" s="2" t="s">
        <v>104</v>
      </c>
      <c r="E197" s="1">
        <v>1308</v>
      </c>
      <c r="F197" s="2"/>
      <c r="G197" s="2" t="s">
        <v>16</v>
      </c>
      <c r="H197" s="321"/>
      <c r="I197" s="2"/>
      <c r="J197" s="2"/>
      <c r="K197" s="4"/>
      <c r="L197" s="4"/>
      <c r="M197" s="4">
        <v>0</v>
      </c>
      <c r="N197" s="4">
        <f>Tabela14[[#This Row],[parcela.cef
(total)]]-Tabela14[[#This Row],[parcela.cef
(realizado)]]</f>
        <v>0</v>
      </c>
      <c r="O197" s="1" t="b">
        <v>0</v>
      </c>
      <c r="P197" s="4">
        <v>0</v>
      </c>
      <c r="Q197" s="4">
        <v>0</v>
      </c>
      <c r="R197" s="4">
        <v>0</v>
      </c>
      <c r="S197" s="4">
        <v>0</v>
      </c>
      <c r="T197" s="4">
        <f>SUM(Tabela14[[#This Row],[set/25]:[dez/30]])</f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6">
        <v>0</v>
      </c>
      <c r="DY197" s="4">
        <f>SUM(Tabela14[[#This Row],[jan/25]:[mar/25]])</f>
        <v>0</v>
      </c>
      <c r="DZ197" s="4">
        <f>SUM(Tabela14[[#This Row],[abr/25]:[ago/25]])</f>
        <v>0</v>
      </c>
      <c r="EA197" s="4">
        <f>SUM(Tabela14[[#This Row],[set/25]:[dez/30]])</f>
        <v>0</v>
      </c>
    </row>
    <row r="198" spans="1:131" x14ac:dyDescent="0.25">
      <c r="A198" s="5" t="s">
        <v>471</v>
      </c>
      <c r="B198" s="2" t="s">
        <v>372</v>
      </c>
      <c r="C198" s="2" t="s">
        <v>14</v>
      </c>
      <c r="D198" s="2" t="s">
        <v>126</v>
      </c>
      <c r="E198" s="1">
        <v>1401</v>
      </c>
      <c r="F198" s="2" t="s">
        <v>472</v>
      </c>
      <c r="G198" s="2" t="s">
        <v>19</v>
      </c>
      <c r="H198" s="321">
        <v>44646</v>
      </c>
      <c r="I198" s="2" t="s">
        <v>354</v>
      </c>
      <c r="J198" s="2"/>
      <c r="K198" s="4"/>
      <c r="L198" s="4"/>
      <c r="M198" s="4">
        <v>0</v>
      </c>
      <c r="N198" s="4">
        <f>Tabela14[[#This Row],[parcela.cef
(total)]]-Tabela14[[#This Row],[parcela.cef
(realizado)]]</f>
        <v>0</v>
      </c>
      <c r="O198" s="1" t="b">
        <v>0</v>
      </c>
      <c r="P198" s="4">
        <v>0</v>
      </c>
      <c r="Q198" s="4">
        <v>246767.35999999999</v>
      </c>
      <c r="R198" s="4">
        <v>0</v>
      </c>
      <c r="S198" s="4">
        <v>246767.35999999999</v>
      </c>
      <c r="T198" s="4">
        <f>SUM(Tabela14[[#This Row],[set/25]:[dez/30]])</f>
        <v>0</v>
      </c>
      <c r="U198" s="4">
        <v>0</v>
      </c>
      <c r="V198" s="4">
        <v>0</v>
      </c>
      <c r="W198" s="4">
        <v>246767.35999999999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6">
        <v>0</v>
      </c>
      <c r="DY198" s="4">
        <f>SUM(Tabela14[[#This Row],[jan/25]:[mar/25]])</f>
        <v>0</v>
      </c>
      <c r="DZ198" s="4">
        <f>SUM(Tabela14[[#This Row],[abr/25]:[ago/25]])</f>
        <v>0</v>
      </c>
      <c r="EA198" s="4">
        <f>SUM(Tabela14[[#This Row],[set/25]:[dez/30]])</f>
        <v>0</v>
      </c>
    </row>
    <row r="199" spans="1:131" x14ac:dyDescent="0.25">
      <c r="A199" s="5" t="s">
        <v>484</v>
      </c>
      <c r="B199" s="2" t="s">
        <v>372</v>
      </c>
      <c r="C199" s="2" t="s">
        <v>14</v>
      </c>
      <c r="D199" s="2" t="s">
        <v>126</v>
      </c>
      <c r="E199" s="1">
        <v>1405</v>
      </c>
      <c r="F199" s="2" t="s">
        <v>485</v>
      </c>
      <c r="G199" s="2" t="s">
        <v>19</v>
      </c>
      <c r="H199" s="321">
        <v>44985</v>
      </c>
      <c r="I199" s="2" t="s">
        <v>486</v>
      </c>
      <c r="J199" s="2" t="s">
        <v>487</v>
      </c>
      <c r="K199" s="4">
        <v>264000</v>
      </c>
      <c r="L199" s="4">
        <v>252589.73</v>
      </c>
      <c r="M199" s="4">
        <v>0</v>
      </c>
      <c r="N199" s="4">
        <f>Tabela14[[#This Row],[parcela.cef
(total)]]-Tabela14[[#This Row],[parcela.cef
(realizado)]]</f>
        <v>11410.26999999999</v>
      </c>
      <c r="O199" s="1" t="b">
        <v>0</v>
      </c>
      <c r="P199" s="4">
        <v>0</v>
      </c>
      <c r="Q199" s="4">
        <v>273012.96000000002</v>
      </c>
      <c r="R199" s="4">
        <v>7751.16</v>
      </c>
      <c r="S199" s="4">
        <v>86365.48</v>
      </c>
      <c r="T199" s="4">
        <f>SUM(Tabela14[[#This Row],[set/25]:[dez/30]])</f>
        <v>332.37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194.13</v>
      </c>
      <c r="AK199" s="4">
        <v>194.71</v>
      </c>
      <c r="AL199" s="4">
        <v>194.98</v>
      </c>
      <c r="AM199" s="4">
        <v>196.13</v>
      </c>
      <c r="AN199" s="4">
        <v>197.52</v>
      </c>
      <c r="AO199" s="4">
        <v>197.72</v>
      </c>
      <c r="AP199" s="4">
        <v>198.06</v>
      </c>
      <c r="AQ199" s="4">
        <v>198.73</v>
      </c>
      <c r="AR199" s="4">
        <v>199.13</v>
      </c>
      <c r="AS199" s="4">
        <v>26579.759999999998</v>
      </c>
      <c r="AT199" s="4">
        <v>13298.88</v>
      </c>
      <c r="AU199" s="4">
        <v>8420.76</v>
      </c>
      <c r="AV199" s="4">
        <v>12134.36</v>
      </c>
      <c r="AW199" s="4">
        <v>10032.81</v>
      </c>
      <c r="AX199" s="4">
        <v>11136.4</v>
      </c>
      <c r="AY199" s="4">
        <v>1043.17</v>
      </c>
      <c r="AZ199" s="4">
        <v>0</v>
      </c>
      <c r="BA199" s="4">
        <v>1069.96</v>
      </c>
      <c r="BB199" s="4">
        <v>545.9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332.37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6">
        <v>0</v>
      </c>
      <c r="DY199" s="4">
        <f>SUM(Tabela14[[#This Row],[jan/25]:[mar/25]])</f>
        <v>0</v>
      </c>
      <c r="DZ199" s="4">
        <f>SUM(Tabela14[[#This Row],[abr/25]:[ago/25]])</f>
        <v>0</v>
      </c>
      <c r="EA199" s="4">
        <f>SUM(Tabela14[[#This Row],[set/25]:[dez/30]])</f>
        <v>332.37</v>
      </c>
    </row>
    <row r="200" spans="1:131" x14ac:dyDescent="0.25">
      <c r="A200" s="5" t="s">
        <v>492</v>
      </c>
      <c r="B200" s="2" t="s">
        <v>372</v>
      </c>
      <c r="C200" s="2" t="s">
        <v>14</v>
      </c>
      <c r="D200" s="2" t="s">
        <v>126</v>
      </c>
      <c r="E200" s="1">
        <v>1407</v>
      </c>
      <c r="F200" s="2"/>
      <c r="G200" s="2" t="s">
        <v>16</v>
      </c>
      <c r="H200" s="321"/>
      <c r="I200" s="2"/>
      <c r="J200" s="2"/>
      <c r="K200" s="4"/>
      <c r="L200" s="4"/>
      <c r="M200" s="4">
        <v>0</v>
      </c>
      <c r="N200" s="4">
        <f>Tabela14[[#This Row],[parcela.cef
(total)]]-Tabela14[[#This Row],[parcela.cef
(realizado)]]</f>
        <v>0</v>
      </c>
      <c r="O200" s="1" t="b">
        <v>0</v>
      </c>
      <c r="P200" s="4">
        <v>0</v>
      </c>
      <c r="Q200" s="4">
        <v>0</v>
      </c>
      <c r="R200" s="4">
        <v>0</v>
      </c>
      <c r="S200" s="4">
        <v>0</v>
      </c>
      <c r="T200" s="4">
        <f>SUM(Tabela14[[#This Row],[set/25]:[dez/30]])</f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6">
        <v>0</v>
      </c>
      <c r="DY200" s="4">
        <f>SUM(Tabela14[[#This Row],[jan/25]:[mar/25]])</f>
        <v>0</v>
      </c>
      <c r="DZ200" s="4">
        <f>SUM(Tabela14[[#This Row],[abr/25]:[ago/25]])</f>
        <v>0</v>
      </c>
      <c r="EA200" s="4">
        <f>SUM(Tabela14[[#This Row],[set/25]:[dez/30]])</f>
        <v>0</v>
      </c>
    </row>
    <row r="201" spans="1:131" x14ac:dyDescent="0.25">
      <c r="A201" s="5" t="s">
        <v>493</v>
      </c>
      <c r="B201" s="2" t="s">
        <v>372</v>
      </c>
      <c r="C201" s="2" t="s">
        <v>14</v>
      </c>
      <c r="D201" s="2" t="s">
        <v>126</v>
      </c>
      <c r="E201" s="1">
        <v>1408</v>
      </c>
      <c r="F201" s="2" t="s">
        <v>494</v>
      </c>
      <c r="G201" s="2" t="s">
        <v>19</v>
      </c>
      <c r="H201" s="321">
        <v>44741</v>
      </c>
      <c r="I201" s="2" t="s">
        <v>495</v>
      </c>
      <c r="J201" s="2"/>
      <c r="K201" s="4"/>
      <c r="L201" s="4"/>
      <c r="M201" s="4">
        <v>0</v>
      </c>
      <c r="N201" s="4">
        <f>Tabela14[[#This Row],[parcela.cef
(total)]]-Tabela14[[#This Row],[parcela.cef
(realizado)]]</f>
        <v>0</v>
      </c>
      <c r="O201" s="1" t="b">
        <v>0</v>
      </c>
      <c r="P201" s="4">
        <v>0</v>
      </c>
      <c r="Q201" s="4">
        <v>181260</v>
      </c>
      <c r="R201" s="4">
        <v>0</v>
      </c>
      <c r="S201" s="4">
        <v>181260</v>
      </c>
      <c r="T201" s="4">
        <f>SUM(Tabela14[[#This Row],[set/25]:[dez/30]])</f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181260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6">
        <v>0</v>
      </c>
      <c r="DY201" s="4">
        <f>SUM(Tabela14[[#This Row],[jan/25]:[mar/25]])</f>
        <v>0</v>
      </c>
      <c r="DZ201" s="4">
        <f>SUM(Tabela14[[#This Row],[abr/25]:[ago/25]])</f>
        <v>0</v>
      </c>
      <c r="EA201" s="4">
        <f>SUM(Tabela14[[#This Row],[set/25]:[dez/30]])</f>
        <v>0</v>
      </c>
    </row>
    <row r="202" spans="1:131" x14ac:dyDescent="0.25">
      <c r="A202" s="5" t="s">
        <v>496</v>
      </c>
      <c r="B202" s="2" t="s">
        <v>372</v>
      </c>
      <c r="C202" s="2" t="s">
        <v>14</v>
      </c>
      <c r="D202" s="2" t="s">
        <v>148</v>
      </c>
      <c r="E202" s="1">
        <v>1501</v>
      </c>
      <c r="F202" s="2" t="s">
        <v>497</v>
      </c>
      <c r="G202" s="2" t="s">
        <v>19</v>
      </c>
      <c r="H202" s="321">
        <v>44940</v>
      </c>
      <c r="I202" s="2" t="s">
        <v>498</v>
      </c>
      <c r="J202" s="2" t="s">
        <v>499</v>
      </c>
      <c r="K202" s="4">
        <v>217158.05</v>
      </c>
      <c r="L202" s="4">
        <v>208111.99</v>
      </c>
      <c r="M202" s="4">
        <v>0</v>
      </c>
      <c r="N202" s="4">
        <f>Tabela14[[#This Row],[parcela.cef
(total)]]-Tabela14[[#This Row],[parcela.cef
(realizado)]]</f>
        <v>9046.0599999999977</v>
      </c>
      <c r="O202" s="1" t="b">
        <v>0</v>
      </c>
      <c r="P202" s="4">
        <v>0</v>
      </c>
      <c r="Q202" s="4">
        <v>256626</v>
      </c>
      <c r="R202" s="4">
        <v>6150.36</v>
      </c>
      <c r="S202" s="4">
        <v>115622.69</v>
      </c>
      <c r="T202" s="4">
        <f>SUM(Tabela14[[#This Row],[set/25]:[dez/30]])</f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794.49</v>
      </c>
      <c r="AH202" s="4">
        <v>409.28</v>
      </c>
      <c r="AI202" s="4">
        <v>605.01</v>
      </c>
      <c r="AJ202" s="4">
        <v>965.64</v>
      </c>
      <c r="AK202" s="4">
        <v>1322.71</v>
      </c>
      <c r="AL202" s="4">
        <v>1324.56</v>
      </c>
      <c r="AM202" s="4">
        <v>1332.38</v>
      </c>
      <c r="AN202" s="4">
        <v>1341.84</v>
      </c>
      <c r="AO202" s="4">
        <v>1343.18</v>
      </c>
      <c r="AP202" s="4">
        <v>1345.46</v>
      </c>
      <c r="AQ202" s="4">
        <v>1350.04</v>
      </c>
      <c r="AR202" s="4">
        <v>12130.4</v>
      </c>
      <c r="AS202" s="4">
        <v>22268.17</v>
      </c>
      <c r="AT202" s="4">
        <v>11742.75</v>
      </c>
      <c r="AU202" s="4">
        <v>8037.54</v>
      </c>
      <c r="AV202" s="4">
        <v>10373.19</v>
      </c>
      <c r="AW202" s="4">
        <v>8911.5400000000009</v>
      </c>
      <c r="AX202" s="4">
        <v>10203.19</v>
      </c>
      <c r="AY202" s="4">
        <v>1497.06</v>
      </c>
      <c r="AZ202" s="4">
        <v>1395.9</v>
      </c>
      <c r="BA202" s="4">
        <v>1405.95</v>
      </c>
      <c r="BB202" s="4">
        <v>1415.79</v>
      </c>
      <c r="BC202" s="4">
        <v>1424.01</v>
      </c>
      <c r="BD202" s="4">
        <v>12682.61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6">
        <v>0</v>
      </c>
      <c r="DY202" s="4">
        <f>SUM(Tabela14[[#This Row],[jan/25]:[mar/25]])</f>
        <v>0</v>
      </c>
      <c r="DZ202" s="4">
        <f>SUM(Tabela14[[#This Row],[abr/25]:[ago/25]])</f>
        <v>0</v>
      </c>
      <c r="EA202" s="4">
        <f>SUM(Tabela14[[#This Row],[set/25]:[dez/30]])</f>
        <v>0</v>
      </c>
    </row>
    <row r="203" spans="1:131" x14ac:dyDescent="0.25">
      <c r="A203" s="5" t="s">
        <v>500</v>
      </c>
      <c r="B203" s="2" t="s">
        <v>372</v>
      </c>
      <c r="C203" s="2" t="s">
        <v>14</v>
      </c>
      <c r="D203" s="2" t="s">
        <v>148</v>
      </c>
      <c r="E203" s="1">
        <v>1502</v>
      </c>
      <c r="F203" s="2"/>
      <c r="G203" s="2" t="s">
        <v>16</v>
      </c>
      <c r="H203" s="321"/>
      <c r="I203" s="2"/>
      <c r="J203" s="2"/>
      <c r="K203" s="4"/>
      <c r="L203" s="4"/>
      <c r="M203" s="4">
        <v>0</v>
      </c>
      <c r="N203" s="4">
        <f>Tabela14[[#This Row],[parcela.cef
(total)]]-Tabela14[[#This Row],[parcela.cef
(realizado)]]</f>
        <v>0</v>
      </c>
      <c r="O203" s="1" t="b">
        <v>0</v>
      </c>
      <c r="P203" s="4">
        <v>0</v>
      </c>
      <c r="Q203" s="4">
        <v>0</v>
      </c>
      <c r="R203" s="4">
        <v>0</v>
      </c>
      <c r="S203" s="4">
        <v>0</v>
      </c>
      <c r="T203" s="4">
        <f>SUM(Tabela14[[#This Row],[set/25]:[dez/30]])</f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6">
        <v>0</v>
      </c>
      <c r="DY203" s="4">
        <f>SUM(Tabela14[[#This Row],[jan/25]:[mar/25]])</f>
        <v>0</v>
      </c>
      <c r="DZ203" s="4">
        <f>SUM(Tabela14[[#This Row],[abr/25]:[ago/25]])</f>
        <v>0</v>
      </c>
      <c r="EA203" s="4">
        <f>SUM(Tabela14[[#This Row],[set/25]:[dez/30]])</f>
        <v>0</v>
      </c>
    </row>
    <row r="204" spans="1:131" x14ac:dyDescent="0.25">
      <c r="A204" s="5" t="s">
        <v>501</v>
      </c>
      <c r="B204" s="2" t="s">
        <v>372</v>
      </c>
      <c r="C204" s="2" t="s">
        <v>14</v>
      </c>
      <c r="D204" s="2" t="s">
        <v>148</v>
      </c>
      <c r="E204" s="1">
        <v>1503</v>
      </c>
      <c r="F204" s="2" t="s">
        <v>502</v>
      </c>
      <c r="G204" s="2" t="s">
        <v>19</v>
      </c>
      <c r="H204" s="321">
        <v>44894</v>
      </c>
      <c r="I204" s="2" t="s">
        <v>503</v>
      </c>
      <c r="J204" s="2" t="s">
        <v>504</v>
      </c>
      <c r="K204" s="4">
        <v>203039.29</v>
      </c>
      <c r="L204" s="4">
        <v>194667.26</v>
      </c>
      <c r="M204" s="4">
        <v>0</v>
      </c>
      <c r="N204" s="4">
        <f>Tabela14[[#This Row],[parcela.cef
(total)]]-Tabela14[[#This Row],[parcela.cef
(realizado)]]</f>
        <v>8372.0299999999988</v>
      </c>
      <c r="O204" s="1" t="b">
        <v>0</v>
      </c>
      <c r="P204" s="4">
        <v>0</v>
      </c>
      <c r="Q204" s="4">
        <v>257048.62</v>
      </c>
      <c r="R204" s="4">
        <v>0</v>
      </c>
      <c r="S204" s="4">
        <v>107822.59</v>
      </c>
      <c r="T204" s="4">
        <f>SUM(Tabela14[[#This Row],[set/25]:[dez/30]])</f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10110.700000000001</v>
      </c>
      <c r="AG204" s="4">
        <v>970.38</v>
      </c>
      <c r="AH204" s="4">
        <v>971.25</v>
      </c>
      <c r="AI204" s="4">
        <v>975.72</v>
      </c>
      <c r="AJ204" s="4">
        <v>975.72</v>
      </c>
      <c r="AK204" s="4">
        <v>979.14</v>
      </c>
      <c r="AL204" s="4">
        <v>1966.8</v>
      </c>
      <c r="AM204" s="4">
        <v>0</v>
      </c>
      <c r="AN204" s="4">
        <v>993.3</v>
      </c>
      <c r="AO204" s="4">
        <v>994.29</v>
      </c>
      <c r="AP204" s="4">
        <v>995.98</v>
      </c>
      <c r="AQ204" s="4">
        <v>999.37</v>
      </c>
      <c r="AR204" s="4">
        <v>10578.58</v>
      </c>
      <c r="AS204" s="4">
        <v>20251.669999999998</v>
      </c>
      <c r="AT204" s="4">
        <v>10509.41</v>
      </c>
      <c r="AU204" s="4">
        <v>7079.31</v>
      </c>
      <c r="AV204" s="4">
        <v>9240.4599999999991</v>
      </c>
      <c r="AW204" s="4">
        <v>7886.71</v>
      </c>
      <c r="AX204" s="4">
        <v>9080.25</v>
      </c>
      <c r="AY204" s="4">
        <v>916.96</v>
      </c>
      <c r="AZ204" s="4">
        <v>923.47</v>
      </c>
      <c r="BA204" s="4">
        <v>930.12</v>
      </c>
      <c r="BB204" s="4">
        <v>9493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6">
        <v>0</v>
      </c>
      <c r="DY204" s="4">
        <f>SUM(Tabela14[[#This Row],[jan/25]:[mar/25]])</f>
        <v>0</v>
      </c>
      <c r="DZ204" s="4">
        <f>SUM(Tabela14[[#This Row],[abr/25]:[ago/25]])</f>
        <v>0</v>
      </c>
      <c r="EA204" s="4">
        <f>SUM(Tabela14[[#This Row],[set/25]:[dez/30]])</f>
        <v>0</v>
      </c>
    </row>
    <row r="205" spans="1:131" x14ac:dyDescent="0.25">
      <c r="A205" s="5" t="s">
        <v>508</v>
      </c>
      <c r="B205" s="2" t="s">
        <v>372</v>
      </c>
      <c r="C205" s="2" t="s">
        <v>14</v>
      </c>
      <c r="D205" s="2" t="s">
        <v>148</v>
      </c>
      <c r="E205" s="1">
        <v>1505</v>
      </c>
      <c r="F205" s="2" t="s">
        <v>509</v>
      </c>
      <c r="G205" s="2" t="s">
        <v>19</v>
      </c>
      <c r="H205" s="321">
        <v>45820</v>
      </c>
      <c r="I205" s="2" t="s">
        <v>510</v>
      </c>
      <c r="J205" s="2" t="s">
        <v>511</v>
      </c>
      <c r="K205" s="4">
        <v>217817.44</v>
      </c>
      <c r="L205" s="4">
        <v>208716.32</v>
      </c>
      <c r="M205" s="4">
        <v>0</v>
      </c>
      <c r="N205" s="4">
        <f>Tabela14[[#This Row],[parcela.cef
(total)]]-Tabela14[[#This Row],[parcela.cef
(realizado)]]</f>
        <v>9101.1199999999953</v>
      </c>
      <c r="O205" s="1" t="b">
        <v>0</v>
      </c>
      <c r="P205" s="4">
        <v>0</v>
      </c>
      <c r="Q205" s="4">
        <v>273414.37</v>
      </c>
      <c r="R205" s="4">
        <v>6160.78</v>
      </c>
      <c r="S205" s="4">
        <v>2431.66</v>
      </c>
      <c r="T205" s="4">
        <f>SUM(Tabela14[[#This Row],[set/25]:[dez/30]])</f>
        <v>1190.6500000000001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1241.01</v>
      </c>
      <c r="BL205" s="4">
        <v>0</v>
      </c>
      <c r="BM205" s="4">
        <v>0</v>
      </c>
      <c r="BN205" s="4">
        <v>0</v>
      </c>
      <c r="BO205" s="4">
        <v>1190.6500000000001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6">
        <v>0</v>
      </c>
      <c r="DY205" s="4">
        <f>SUM(Tabela14[[#This Row],[jan/25]:[mar/25]])</f>
        <v>0</v>
      </c>
      <c r="DZ205" s="4">
        <f>SUM(Tabela14[[#This Row],[abr/25]:[ago/25]])</f>
        <v>1241.01</v>
      </c>
      <c r="EA205" s="4">
        <f>SUM(Tabela14[[#This Row],[set/25]:[dez/30]])</f>
        <v>1190.6500000000001</v>
      </c>
    </row>
    <row r="206" spans="1:131" x14ac:dyDescent="0.25">
      <c r="A206" s="5" t="s">
        <v>515</v>
      </c>
      <c r="B206" s="2" t="s">
        <v>372</v>
      </c>
      <c r="C206" s="2" t="s">
        <v>14</v>
      </c>
      <c r="D206" s="2" t="s">
        <v>148</v>
      </c>
      <c r="E206" s="1">
        <v>1507</v>
      </c>
      <c r="F206" s="2" t="s">
        <v>516</v>
      </c>
      <c r="G206" s="2" t="s">
        <v>19</v>
      </c>
      <c r="H206" s="321">
        <v>44917</v>
      </c>
      <c r="I206" s="2" t="s">
        <v>517</v>
      </c>
      <c r="J206" s="2"/>
      <c r="K206" s="4"/>
      <c r="L206" s="4"/>
      <c r="M206" s="4">
        <v>0</v>
      </c>
      <c r="N206" s="4">
        <f>Tabela14[[#This Row],[parcela.cef
(total)]]-Tabela14[[#This Row],[parcela.cef
(realizado)]]</f>
        <v>0</v>
      </c>
      <c r="O206" s="1" t="b">
        <v>0</v>
      </c>
      <c r="P206" s="4">
        <v>0</v>
      </c>
      <c r="Q206" s="4">
        <v>207018</v>
      </c>
      <c r="R206" s="4">
        <v>0</v>
      </c>
      <c r="S206" s="4">
        <v>22599</v>
      </c>
      <c r="T206" s="4">
        <f>SUM(Tabela14[[#This Row],[set/25]:[dez/30]])</f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22599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6">
        <v>0</v>
      </c>
      <c r="DY206" s="4">
        <f>SUM(Tabela14[[#This Row],[jan/25]:[mar/25]])</f>
        <v>0</v>
      </c>
      <c r="DZ206" s="4">
        <f>SUM(Tabela14[[#This Row],[abr/25]:[ago/25]])</f>
        <v>0</v>
      </c>
      <c r="EA206" s="4">
        <f>SUM(Tabela14[[#This Row],[set/25]:[dez/30]])</f>
        <v>0</v>
      </c>
    </row>
    <row r="207" spans="1:131" x14ac:dyDescent="0.25">
      <c r="A207" s="5" t="s">
        <v>518</v>
      </c>
      <c r="B207" s="2" t="s">
        <v>372</v>
      </c>
      <c r="C207" s="2" t="s">
        <v>14</v>
      </c>
      <c r="D207" s="2" t="s">
        <v>148</v>
      </c>
      <c r="E207" s="1">
        <v>1508</v>
      </c>
      <c r="F207" s="2"/>
      <c r="G207" s="2" t="s">
        <v>16</v>
      </c>
      <c r="H207" s="321"/>
      <c r="I207" s="2"/>
      <c r="J207" s="2"/>
      <c r="K207" s="4"/>
      <c r="L207" s="4"/>
      <c r="M207" s="4">
        <v>0</v>
      </c>
      <c r="N207" s="4">
        <f>Tabela14[[#This Row],[parcela.cef
(total)]]-Tabela14[[#This Row],[parcela.cef
(realizado)]]</f>
        <v>0</v>
      </c>
      <c r="O207" s="1" t="b">
        <v>0</v>
      </c>
      <c r="P207" s="4">
        <v>0</v>
      </c>
      <c r="Q207" s="4">
        <v>0</v>
      </c>
      <c r="R207" s="4">
        <v>0</v>
      </c>
      <c r="S207" s="4">
        <v>0</v>
      </c>
      <c r="T207" s="4">
        <f>SUM(Tabela14[[#This Row],[set/25]:[dez/30]])</f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6">
        <v>0</v>
      </c>
      <c r="DY207" s="4">
        <f>SUM(Tabela14[[#This Row],[jan/25]:[mar/25]])</f>
        <v>0</v>
      </c>
      <c r="DZ207" s="4">
        <f>SUM(Tabela14[[#This Row],[abr/25]:[ago/25]])</f>
        <v>0</v>
      </c>
      <c r="EA207" s="4">
        <f>SUM(Tabela14[[#This Row],[set/25]:[dez/30]])</f>
        <v>0</v>
      </c>
    </row>
    <row r="208" spans="1:131" x14ac:dyDescent="0.25">
      <c r="A208" s="5" t="s">
        <v>519</v>
      </c>
      <c r="B208" s="2" t="s">
        <v>372</v>
      </c>
      <c r="C208" s="2" t="s">
        <v>14</v>
      </c>
      <c r="D208" s="2" t="s">
        <v>170</v>
      </c>
      <c r="E208" s="1">
        <v>1601</v>
      </c>
      <c r="F208" s="2" t="s">
        <v>520</v>
      </c>
      <c r="G208" s="2" t="s">
        <v>19</v>
      </c>
      <c r="H208" s="321">
        <v>45399</v>
      </c>
      <c r="I208" s="2" t="s">
        <v>521</v>
      </c>
      <c r="J208" s="2" t="s">
        <v>522</v>
      </c>
      <c r="K208" s="4">
        <v>211200</v>
      </c>
      <c r="L208" s="4">
        <v>202451.82</v>
      </c>
      <c r="M208" s="4">
        <v>0</v>
      </c>
      <c r="N208" s="4">
        <f>Tabela14[[#This Row],[parcela.cef
(total)]]-Tabela14[[#This Row],[parcela.cef
(realizado)]]</f>
        <v>8748.179999999993</v>
      </c>
      <c r="O208" s="1" t="b">
        <v>0</v>
      </c>
      <c r="P208" s="4">
        <v>0</v>
      </c>
      <c r="Q208" s="4">
        <v>256626</v>
      </c>
      <c r="R208" s="4">
        <v>0</v>
      </c>
      <c r="S208" s="4">
        <v>20281.45</v>
      </c>
      <c r="T208" s="4">
        <f>SUM(Tabela14[[#This Row],[set/25]:[dez/30]])</f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7295.96</v>
      </c>
      <c r="AX208" s="4">
        <v>8538.2000000000007</v>
      </c>
      <c r="AY208" s="4">
        <v>0</v>
      </c>
      <c r="AZ208" s="4">
        <v>2953.53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569.48</v>
      </c>
      <c r="BJ208" s="4">
        <v>460.4</v>
      </c>
      <c r="BK208" s="4">
        <v>463.88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6">
        <v>0</v>
      </c>
      <c r="DY208" s="4">
        <f>SUM(Tabela14[[#This Row],[jan/25]:[mar/25]])</f>
        <v>0</v>
      </c>
      <c r="DZ208" s="4">
        <f>SUM(Tabela14[[#This Row],[abr/25]:[ago/25]])</f>
        <v>1493.7600000000002</v>
      </c>
      <c r="EA208" s="4">
        <f>SUM(Tabela14[[#This Row],[set/25]:[dez/30]])</f>
        <v>0</v>
      </c>
    </row>
    <row r="209" spans="1:131" x14ac:dyDescent="0.25">
      <c r="A209" s="5" t="s">
        <v>523</v>
      </c>
      <c r="B209" s="2" t="s">
        <v>372</v>
      </c>
      <c r="C209" s="2" t="s">
        <v>14</v>
      </c>
      <c r="D209" s="2" t="s">
        <v>170</v>
      </c>
      <c r="E209" s="1">
        <v>1602</v>
      </c>
      <c r="F209" s="2" t="s">
        <v>524</v>
      </c>
      <c r="G209" s="2" t="s">
        <v>19</v>
      </c>
      <c r="H209" s="321">
        <v>45062</v>
      </c>
      <c r="I209" s="2" t="s">
        <v>525</v>
      </c>
      <c r="J209" s="2" t="s">
        <v>526</v>
      </c>
      <c r="K209" s="4">
        <v>100888.94</v>
      </c>
      <c r="L209" s="4">
        <v>97634.25</v>
      </c>
      <c r="M209" s="4">
        <v>0</v>
      </c>
      <c r="N209" s="4">
        <f>Tabela14[[#This Row],[parcela.cef
(total)]]-Tabela14[[#This Row],[parcela.cef
(realizado)]]</f>
        <v>3254.6900000000023</v>
      </c>
      <c r="O209" s="1" t="b">
        <v>0</v>
      </c>
      <c r="P209" s="4">
        <v>0</v>
      </c>
      <c r="Q209" s="4">
        <v>247153.93</v>
      </c>
      <c r="R209" s="4">
        <v>7637.82</v>
      </c>
      <c r="S209" s="4">
        <v>77105.570000000007</v>
      </c>
      <c r="T209" s="4">
        <f>SUM(Tabela14[[#This Row],[set/25]:[dez/30]])</f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2996.6</v>
      </c>
      <c r="AL209" s="4">
        <v>3000.8</v>
      </c>
      <c r="AM209" s="4">
        <v>3018.5</v>
      </c>
      <c r="AN209" s="4">
        <v>3039.93</v>
      </c>
      <c r="AO209" s="4">
        <v>3042.97</v>
      </c>
      <c r="AP209" s="4">
        <v>23561.14</v>
      </c>
      <c r="AQ209" s="4">
        <v>3058.51</v>
      </c>
      <c r="AR209" s="4">
        <v>3064.62</v>
      </c>
      <c r="AS209" s="4">
        <v>10591.62</v>
      </c>
      <c r="AT209" s="4">
        <v>6812.67</v>
      </c>
      <c r="AU209" s="4">
        <v>5486.54</v>
      </c>
      <c r="AV209" s="4">
        <v>3241.68</v>
      </c>
      <c r="AW209" s="4">
        <v>2714.41</v>
      </c>
      <c r="AX209" s="4">
        <v>3176.58</v>
      </c>
      <c r="AY209" s="4">
        <v>0</v>
      </c>
      <c r="AZ209" s="4">
        <v>299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6">
        <v>0</v>
      </c>
      <c r="DY209" s="4">
        <f>SUM(Tabela14[[#This Row],[jan/25]:[mar/25]])</f>
        <v>0</v>
      </c>
      <c r="DZ209" s="4">
        <f>SUM(Tabela14[[#This Row],[abr/25]:[ago/25]])</f>
        <v>0</v>
      </c>
      <c r="EA209" s="4">
        <f>SUM(Tabela14[[#This Row],[set/25]:[dez/30]])</f>
        <v>0</v>
      </c>
    </row>
    <row r="210" spans="1:131" x14ac:dyDescent="0.25">
      <c r="A210" s="5" t="s">
        <v>527</v>
      </c>
      <c r="B210" s="2" t="s">
        <v>372</v>
      </c>
      <c r="C210" s="2" t="s">
        <v>14</v>
      </c>
      <c r="D210" s="2" t="s">
        <v>170</v>
      </c>
      <c r="E210" s="1">
        <v>1603</v>
      </c>
      <c r="F210" s="2" t="s">
        <v>528</v>
      </c>
      <c r="G210" s="2" t="s">
        <v>19</v>
      </c>
      <c r="H210" s="321">
        <v>44894</v>
      </c>
      <c r="I210" s="2" t="s">
        <v>529</v>
      </c>
      <c r="J210" s="2" t="s">
        <v>530</v>
      </c>
      <c r="K210" s="4">
        <v>209600</v>
      </c>
      <c r="L210" s="4">
        <v>200899.91</v>
      </c>
      <c r="M210" s="4">
        <v>0</v>
      </c>
      <c r="N210" s="4">
        <f>Tabela14[[#This Row],[parcela.cef
(total)]]-Tabela14[[#This Row],[parcela.cef
(realizado)]]</f>
        <v>8700.0899999999965</v>
      </c>
      <c r="O210" s="1" t="b">
        <v>0</v>
      </c>
      <c r="P210" s="4">
        <v>0</v>
      </c>
      <c r="Q210" s="4">
        <v>256327.02</v>
      </c>
      <c r="R210" s="4">
        <v>0</v>
      </c>
      <c r="S210" s="4">
        <v>114349.41</v>
      </c>
      <c r="T210" s="4">
        <f>SUM(Tabela14[[#This Row],[set/25]:[dez/30]])</f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8425.48</v>
      </c>
      <c r="AG210" s="4">
        <v>550.52</v>
      </c>
      <c r="AH210" s="4">
        <v>551.01</v>
      </c>
      <c r="AI210" s="4">
        <v>553.55999999999995</v>
      </c>
      <c r="AJ210" s="4">
        <v>2477.56</v>
      </c>
      <c r="AK210" s="4">
        <v>555.49</v>
      </c>
      <c r="AL210" s="4">
        <v>556.26</v>
      </c>
      <c r="AM210" s="4">
        <v>556.26</v>
      </c>
      <c r="AN210" s="4">
        <v>1370.95</v>
      </c>
      <c r="AO210" s="4">
        <v>1416.12</v>
      </c>
      <c r="AP210" s="4">
        <v>1418.53</v>
      </c>
      <c r="AQ210" s="4">
        <v>9703.35</v>
      </c>
      <c r="AR210" s="4">
        <v>1426.2</v>
      </c>
      <c r="AS210" s="4">
        <v>21541.75</v>
      </c>
      <c r="AT210" s="4">
        <v>11419.29</v>
      </c>
      <c r="AU210" s="4">
        <v>7856.13</v>
      </c>
      <c r="AV210" s="4">
        <v>28223.84</v>
      </c>
      <c r="AW210" s="4">
        <v>7255.85</v>
      </c>
      <c r="AX210" s="4">
        <v>8491.26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6">
        <v>0</v>
      </c>
      <c r="DY210" s="4">
        <f>SUM(Tabela14[[#This Row],[jan/25]:[mar/25]])</f>
        <v>0</v>
      </c>
      <c r="DZ210" s="4">
        <f>SUM(Tabela14[[#This Row],[abr/25]:[ago/25]])</f>
        <v>0</v>
      </c>
      <c r="EA210" s="4">
        <f>SUM(Tabela14[[#This Row],[set/25]:[dez/30]])</f>
        <v>0</v>
      </c>
    </row>
    <row r="211" spans="1:131" x14ac:dyDescent="0.25">
      <c r="A211" s="5" t="s">
        <v>539</v>
      </c>
      <c r="B211" s="2" t="s">
        <v>372</v>
      </c>
      <c r="C211" s="2" t="s">
        <v>14</v>
      </c>
      <c r="D211" s="2" t="s">
        <v>170</v>
      </c>
      <c r="E211" s="1">
        <v>1606</v>
      </c>
      <c r="F211" s="2" t="s">
        <v>540</v>
      </c>
      <c r="G211" s="2" t="s">
        <v>19</v>
      </c>
      <c r="H211" s="321">
        <v>44894</v>
      </c>
      <c r="I211" s="2" t="s">
        <v>541</v>
      </c>
      <c r="J211" s="2" t="s">
        <v>542</v>
      </c>
      <c r="K211" s="4">
        <v>211200</v>
      </c>
      <c r="L211" s="4">
        <v>202451.82</v>
      </c>
      <c r="M211" s="4">
        <v>0</v>
      </c>
      <c r="N211" s="4">
        <f>Tabela14[[#This Row],[parcela.cef
(total)]]-Tabela14[[#This Row],[parcela.cef
(realizado)]]</f>
        <v>8748.179999999993</v>
      </c>
      <c r="O211" s="1" t="b">
        <v>0</v>
      </c>
      <c r="P211" s="4">
        <v>0</v>
      </c>
      <c r="Q211" s="4">
        <v>255000</v>
      </c>
      <c r="R211" s="4">
        <v>6162.31</v>
      </c>
      <c r="S211" s="4">
        <v>76592.63</v>
      </c>
      <c r="T211" s="4">
        <f>SUM(Tabela14[[#This Row],[set/25]:[dez/30]])</f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1705.15</v>
      </c>
      <c r="AH211" s="4">
        <v>1706.69</v>
      </c>
      <c r="AI211" s="4">
        <v>1714.54</v>
      </c>
      <c r="AJ211" s="4">
        <v>1714.54</v>
      </c>
      <c r="AK211" s="4">
        <v>0</v>
      </c>
      <c r="AL211" s="4">
        <v>3443.49</v>
      </c>
      <c r="AM211" s="4">
        <v>1722.95</v>
      </c>
      <c r="AN211" s="4">
        <v>1745.42</v>
      </c>
      <c r="AO211" s="4">
        <v>1567.77</v>
      </c>
      <c r="AP211" s="4">
        <v>0</v>
      </c>
      <c r="AQ211" s="4">
        <v>0</v>
      </c>
      <c r="AR211" s="4">
        <v>0</v>
      </c>
      <c r="AS211" s="4">
        <v>20225.740000000002</v>
      </c>
      <c r="AT211" s="4">
        <v>10042.879999999999</v>
      </c>
      <c r="AU211" s="4">
        <v>6456.14</v>
      </c>
      <c r="AV211" s="4">
        <v>8713.16</v>
      </c>
      <c r="AW211" s="4">
        <v>7295.96</v>
      </c>
      <c r="AX211" s="4">
        <v>8538.2000000000007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6">
        <v>0</v>
      </c>
      <c r="DY211" s="4">
        <f>SUM(Tabela14[[#This Row],[jan/25]:[mar/25]])</f>
        <v>0</v>
      </c>
      <c r="DZ211" s="4">
        <f>SUM(Tabela14[[#This Row],[abr/25]:[ago/25]])</f>
        <v>0</v>
      </c>
      <c r="EA211" s="4">
        <f>SUM(Tabela14[[#This Row],[set/25]:[dez/30]])</f>
        <v>0</v>
      </c>
    </row>
    <row r="212" spans="1:131" x14ac:dyDescent="0.25">
      <c r="A212" s="5" t="s">
        <v>546</v>
      </c>
      <c r="B212" s="2" t="s">
        <v>372</v>
      </c>
      <c r="C212" s="2" t="s">
        <v>14</v>
      </c>
      <c r="D212" s="2" t="s">
        <v>170</v>
      </c>
      <c r="E212" s="1">
        <v>1608</v>
      </c>
      <c r="F212" s="2" t="s">
        <v>547</v>
      </c>
      <c r="G212" s="2" t="s">
        <v>19</v>
      </c>
      <c r="H212" s="321">
        <v>44655</v>
      </c>
      <c r="I212" s="2" t="s">
        <v>548</v>
      </c>
      <c r="J212" s="2"/>
      <c r="K212" s="4"/>
      <c r="L212" s="4"/>
      <c r="M212" s="4">
        <v>0</v>
      </c>
      <c r="N212" s="4">
        <f>Tabela14[[#This Row],[parcela.cef
(total)]]-Tabela14[[#This Row],[parcela.cef
(realizado)]]</f>
        <v>0</v>
      </c>
      <c r="O212" s="1" t="b">
        <v>0</v>
      </c>
      <c r="P212" s="4">
        <v>0</v>
      </c>
      <c r="Q212" s="4">
        <v>186030</v>
      </c>
      <c r="R212" s="4">
        <v>0</v>
      </c>
      <c r="S212" s="4">
        <v>186030</v>
      </c>
      <c r="T212" s="4">
        <f>SUM(Tabela14[[#This Row],[set/25]:[dez/30]])</f>
        <v>0</v>
      </c>
      <c r="U212" s="4">
        <v>0</v>
      </c>
      <c r="V212" s="4">
        <v>0</v>
      </c>
      <c r="W212" s="4">
        <v>0</v>
      </c>
      <c r="X212" s="4">
        <v>186030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6">
        <v>0</v>
      </c>
      <c r="DY212" s="4">
        <f>SUM(Tabela14[[#This Row],[jan/25]:[mar/25]])</f>
        <v>0</v>
      </c>
      <c r="DZ212" s="4">
        <f>SUM(Tabela14[[#This Row],[abr/25]:[ago/25]])</f>
        <v>0</v>
      </c>
      <c r="EA212" s="4">
        <f>SUM(Tabela14[[#This Row],[set/25]:[dez/30]])</f>
        <v>0</v>
      </c>
    </row>
    <row r="213" spans="1:131" x14ac:dyDescent="0.25">
      <c r="A213" s="5" t="s">
        <v>553</v>
      </c>
      <c r="B213" s="2" t="s">
        <v>372</v>
      </c>
      <c r="C213" s="2" t="s">
        <v>14</v>
      </c>
      <c r="D213" s="2" t="s">
        <v>550</v>
      </c>
      <c r="E213" s="1">
        <v>1702</v>
      </c>
      <c r="F213" s="2" t="s">
        <v>554</v>
      </c>
      <c r="G213" s="2" t="s">
        <v>19</v>
      </c>
      <c r="H213" s="321">
        <v>45819</v>
      </c>
      <c r="I213" s="2" t="s">
        <v>555</v>
      </c>
      <c r="J213" s="2" t="s">
        <v>556</v>
      </c>
      <c r="K213" s="4">
        <v>204954.74</v>
      </c>
      <c r="L213" s="4">
        <v>196496.76</v>
      </c>
      <c r="M213" s="4">
        <v>0</v>
      </c>
      <c r="N213" s="4">
        <f>Tabela14[[#This Row],[parcela.cef
(total)]]-Tabela14[[#This Row],[parcela.cef
(realizado)]]</f>
        <v>8457.9799999999814</v>
      </c>
      <c r="O213" s="1" t="b">
        <v>0</v>
      </c>
      <c r="P213" s="4">
        <v>0</v>
      </c>
      <c r="Q213" s="4">
        <v>268170.40000000002</v>
      </c>
      <c r="R213" s="4">
        <v>6555.44</v>
      </c>
      <c r="S213" s="4">
        <v>294.14999999999998</v>
      </c>
      <c r="T213" s="4">
        <f>SUM(Tabela14[[#This Row],[set/25]:[dez/30]])</f>
        <v>294.14999999999998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294.14999999999998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6">
        <v>0</v>
      </c>
      <c r="DY213" s="4">
        <f>SUM(Tabela14[[#This Row],[jan/25]:[mar/25]])</f>
        <v>0</v>
      </c>
      <c r="DZ213" s="4">
        <f>SUM(Tabela14[[#This Row],[abr/25]:[ago/25]])</f>
        <v>0</v>
      </c>
      <c r="EA213" s="4">
        <f>SUM(Tabela14[[#This Row],[set/25]:[dez/30]])</f>
        <v>294.14999999999998</v>
      </c>
    </row>
    <row r="214" spans="1:131" x14ac:dyDescent="0.25">
      <c r="A214" s="5" t="s">
        <v>583</v>
      </c>
      <c r="B214" s="2" t="s">
        <v>372</v>
      </c>
      <c r="C214" s="2" t="s">
        <v>14</v>
      </c>
      <c r="D214" s="2" t="s">
        <v>579</v>
      </c>
      <c r="E214" s="1">
        <v>1802</v>
      </c>
      <c r="F214" s="2" t="s">
        <v>584</v>
      </c>
      <c r="G214" s="2" t="s">
        <v>19</v>
      </c>
      <c r="H214" s="321">
        <v>45825</v>
      </c>
      <c r="I214" s="2" t="s">
        <v>585</v>
      </c>
      <c r="J214" s="2"/>
      <c r="K214" s="4"/>
      <c r="L214" s="4"/>
      <c r="M214" s="4">
        <v>239784.95</v>
      </c>
      <c r="N214" s="4">
        <f>Tabela14[[#This Row],[parcela.cef
(total)]]-Tabela14[[#This Row],[parcela.cef
(realizado)]]</f>
        <v>0</v>
      </c>
      <c r="O214" s="1" t="b">
        <v>0</v>
      </c>
      <c r="P214" s="4">
        <v>0</v>
      </c>
      <c r="Q214" s="4">
        <v>262445.40000000002</v>
      </c>
      <c r="R214" s="4">
        <v>0</v>
      </c>
      <c r="S214" s="4">
        <v>104.32</v>
      </c>
      <c r="T214" s="4">
        <f>SUM(Tabela14[[#This Row],[set/25]:[dez/30]])</f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104.32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6">
        <v>0</v>
      </c>
      <c r="DY214" s="4">
        <f>SUM(Tabela14[[#This Row],[jan/25]:[mar/25]])</f>
        <v>0</v>
      </c>
      <c r="DZ214" s="4">
        <f>SUM(Tabela14[[#This Row],[abr/25]:[ago/25]])</f>
        <v>104.32</v>
      </c>
      <c r="EA214" s="4">
        <f>SUM(Tabela14[[#This Row],[set/25]:[dez/30]])</f>
        <v>0</v>
      </c>
    </row>
    <row r="215" spans="1:131" x14ac:dyDescent="0.25">
      <c r="A215" s="5" t="s">
        <v>586</v>
      </c>
      <c r="B215" s="2" t="s">
        <v>372</v>
      </c>
      <c r="C215" s="2" t="s">
        <v>14</v>
      </c>
      <c r="D215" s="2" t="s">
        <v>579</v>
      </c>
      <c r="E215" s="1">
        <v>1803</v>
      </c>
      <c r="F215" s="2" t="s">
        <v>587</v>
      </c>
      <c r="G215" s="2" t="s">
        <v>19</v>
      </c>
      <c r="H215" s="321">
        <v>45819</v>
      </c>
      <c r="I215" s="2" t="s">
        <v>588</v>
      </c>
      <c r="J215" s="2" t="s">
        <v>589</v>
      </c>
      <c r="K215" s="4">
        <v>180904.85</v>
      </c>
      <c r="L215" s="4">
        <v>173639.53</v>
      </c>
      <c r="M215" s="4">
        <v>0</v>
      </c>
      <c r="N215" s="4">
        <f>Tabela14[[#This Row],[parcela.cef
(total)]]-Tabela14[[#This Row],[parcela.cef
(realizado)]]</f>
        <v>7265.320000000007</v>
      </c>
      <c r="O215" s="1" t="b">
        <v>0</v>
      </c>
      <c r="P215" s="4">
        <v>0</v>
      </c>
      <c r="Q215" s="4">
        <v>257048.62</v>
      </c>
      <c r="R215" s="4">
        <v>5699.37</v>
      </c>
      <c r="S215" s="4">
        <v>14371.43</v>
      </c>
      <c r="T215" s="4">
        <f>SUM(Tabela14[[#This Row],[set/25]:[dez/30]])</f>
        <v>9351.66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2475.59</v>
      </c>
      <c r="BL215" s="4">
        <v>2544.1799999999998</v>
      </c>
      <c r="BM215" s="4">
        <v>2516.87</v>
      </c>
      <c r="BN215" s="4">
        <v>0</v>
      </c>
      <c r="BO215" s="4">
        <v>0</v>
      </c>
      <c r="BP215" s="4">
        <v>6834.79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6">
        <v>0</v>
      </c>
      <c r="DY215" s="4">
        <f>SUM(Tabela14[[#This Row],[jan/25]:[mar/25]])</f>
        <v>0</v>
      </c>
      <c r="DZ215" s="4">
        <f>SUM(Tabela14[[#This Row],[abr/25]:[ago/25]])</f>
        <v>5019.7700000000004</v>
      </c>
      <c r="EA215" s="4">
        <f>SUM(Tabela14[[#This Row],[set/25]:[dez/30]])</f>
        <v>9351.66</v>
      </c>
    </row>
    <row r="216" spans="1:131" x14ac:dyDescent="0.25">
      <c r="A216" s="5" t="s">
        <v>590</v>
      </c>
      <c r="B216" s="2" t="s">
        <v>372</v>
      </c>
      <c r="C216" s="2" t="s">
        <v>14</v>
      </c>
      <c r="D216" s="2" t="s">
        <v>579</v>
      </c>
      <c r="E216" s="1">
        <v>1804</v>
      </c>
      <c r="F216" s="2" t="s">
        <v>591</v>
      </c>
      <c r="G216" s="2" t="s">
        <v>19</v>
      </c>
      <c r="H216" s="321">
        <v>44934</v>
      </c>
      <c r="I216" s="2" t="s">
        <v>101</v>
      </c>
      <c r="J216" s="2" t="s">
        <v>592</v>
      </c>
      <c r="K216" s="4">
        <v>209600</v>
      </c>
      <c r="L216" s="4">
        <v>200899.91</v>
      </c>
      <c r="M216" s="4">
        <v>0</v>
      </c>
      <c r="N216" s="4">
        <f>Tabela14[[#This Row],[parcela.cef
(total)]]-Tabela14[[#This Row],[parcela.cef
(realizado)]]</f>
        <v>8700.0899999999965</v>
      </c>
      <c r="O216" s="1" t="b">
        <v>0</v>
      </c>
      <c r="P216" s="4">
        <v>0</v>
      </c>
      <c r="Q216" s="4">
        <v>251993.15</v>
      </c>
      <c r="R216" s="4">
        <v>6108.55</v>
      </c>
      <c r="S216" s="4">
        <v>106005.05</v>
      </c>
      <c r="T216" s="4">
        <f>SUM(Tabela14[[#This Row],[set/25]:[dez/30]])</f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1810.11</v>
      </c>
      <c r="AH216" s="4">
        <v>1811.74</v>
      </c>
      <c r="AI216" s="4">
        <v>1820.07</v>
      </c>
      <c r="AJ216" s="4">
        <v>1820.07</v>
      </c>
      <c r="AK216" s="4">
        <v>1826.45</v>
      </c>
      <c r="AL216" s="4">
        <v>1829</v>
      </c>
      <c r="AM216" s="4">
        <v>1839.79</v>
      </c>
      <c r="AN216" s="4">
        <v>1852.86</v>
      </c>
      <c r="AO216" s="4">
        <v>1854.71</v>
      </c>
      <c r="AP216" s="4">
        <v>1857.86</v>
      </c>
      <c r="AQ216" s="4">
        <v>1864.18</v>
      </c>
      <c r="AR216" s="4">
        <v>1867.91</v>
      </c>
      <c r="AS216" s="4">
        <v>21983.77</v>
      </c>
      <c r="AT216" s="4">
        <v>11862.68</v>
      </c>
      <c r="AU216" s="4">
        <v>8300.7199999999993</v>
      </c>
      <c r="AV216" s="4">
        <v>10547.78</v>
      </c>
      <c r="AW216" s="4">
        <v>9143.64</v>
      </c>
      <c r="AX216" s="4">
        <v>10388.86</v>
      </c>
      <c r="AY216" s="4">
        <v>1952.84</v>
      </c>
      <c r="AZ216" s="4">
        <v>1927.51</v>
      </c>
      <c r="BA216" s="4">
        <v>1941.39</v>
      </c>
      <c r="BB216" s="4">
        <v>1954.98</v>
      </c>
      <c r="BC216" s="4">
        <v>1966.32</v>
      </c>
      <c r="BD216" s="4">
        <v>1979.81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6">
        <v>0</v>
      </c>
      <c r="DY216" s="4">
        <f>SUM(Tabela14[[#This Row],[jan/25]:[mar/25]])</f>
        <v>0</v>
      </c>
      <c r="DZ216" s="4">
        <f>SUM(Tabela14[[#This Row],[abr/25]:[ago/25]])</f>
        <v>0</v>
      </c>
      <c r="EA216" s="4">
        <f>SUM(Tabela14[[#This Row],[set/25]:[dez/30]])</f>
        <v>0</v>
      </c>
    </row>
    <row r="217" spans="1:131" x14ac:dyDescent="0.25">
      <c r="A217" s="5" t="s">
        <v>597</v>
      </c>
      <c r="B217" s="2" t="s">
        <v>372</v>
      </c>
      <c r="C217" s="2" t="s">
        <v>14</v>
      </c>
      <c r="D217" s="2" t="s">
        <v>579</v>
      </c>
      <c r="E217" s="1">
        <v>1806</v>
      </c>
      <c r="F217" s="2"/>
      <c r="G217" s="2" t="s">
        <v>16</v>
      </c>
      <c r="H217" s="321"/>
      <c r="I217" s="2"/>
      <c r="J217" s="2"/>
      <c r="K217" s="4"/>
      <c r="L217" s="4"/>
      <c r="M217" s="4">
        <v>0</v>
      </c>
      <c r="N217" s="4">
        <f>Tabela14[[#This Row],[parcela.cef
(total)]]-Tabela14[[#This Row],[parcela.cef
(realizado)]]</f>
        <v>0</v>
      </c>
      <c r="O217" s="1" t="b">
        <v>0</v>
      </c>
      <c r="P217" s="4">
        <v>0</v>
      </c>
      <c r="Q217" s="4">
        <v>0</v>
      </c>
      <c r="R217" s="4">
        <v>0</v>
      </c>
      <c r="S217" s="4">
        <v>0</v>
      </c>
      <c r="T217" s="4">
        <f>SUM(Tabela14[[#This Row],[set/25]:[dez/30]])</f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6">
        <v>0</v>
      </c>
      <c r="DY217" s="4">
        <f>SUM(Tabela14[[#This Row],[jan/25]:[mar/25]])</f>
        <v>0</v>
      </c>
      <c r="DZ217" s="4">
        <f>SUM(Tabela14[[#This Row],[abr/25]:[ago/25]])</f>
        <v>0</v>
      </c>
      <c r="EA217" s="4">
        <f>SUM(Tabela14[[#This Row],[set/25]:[dez/30]])</f>
        <v>0</v>
      </c>
    </row>
    <row r="218" spans="1:131" x14ac:dyDescent="0.25">
      <c r="A218" s="5" t="s">
        <v>598</v>
      </c>
      <c r="B218" s="2" t="s">
        <v>372</v>
      </c>
      <c r="C218" s="2" t="s">
        <v>14</v>
      </c>
      <c r="D218" s="2" t="s">
        <v>579</v>
      </c>
      <c r="E218" s="1">
        <v>1807</v>
      </c>
      <c r="F218" s="2" t="s">
        <v>599</v>
      </c>
      <c r="G218" s="2" t="s">
        <v>19</v>
      </c>
      <c r="H218" s="321">
        <v>44677</v>
      </c>
      <c r="I218" s="2" t="s">
        <v>600</v>
      </c>
      <c r="J218" s="2"/>
      <c r="K218" s="4"/>
      <c r="L218" s="4"/>
      <c r="M218" s="4">
        <v>0</v>
      </c>
      <c r="N218" s="4">
        <f>Tabela14[[#This Row],[parcela.cef
(total)]]-Tabela14[[#This Row],[parcela.cef
(realizado)]]</f>
        <v>0</v>
      </c>
      <c r="O218" s="1" t="b">
        <v>0</v>
      </c>
      <c r="P218" s="4">
        <v>0</v>
      </c>
      <c r="Q218" s="4">
        <v>199385.05</v>
      </c>
      <c r="R218" s="4">
        <v>0</v>
      </c>
      <c r="S218" s="4">
        <v>213497.45</v>
      </c>
      <c r="T218" s="4">
        <f>SUM(Tabela14[[#This Row],[set/25]:[dez/30]])</f>
        <v>0</v>
      </c>
      <c r="U218" s="4">
        <v>0</v>
      </c>
      <c r="V218" s="4">
        <v>0</v>
      </c>
      <c r="W218" s="4">
        <v>0</v>
      </c>
      <c r="X218" s="4">
        <v>30386.05</v>
      </c>
      <c r="Y218" s="4">
        <v>1500</v>
      </c>
      <c r="Z218" s="4">
        <v>1500</v>
      </c>
      <c r="AA218" s="4">
        <v>1500</v>
      </c>
      <c r="AB218" s="4">
        <v>1595.52</v>
      </c>
      <c r="AC218" s="4">
        <v>1609.24</v>
      </c>
      <c r="AD218" s="4">
        <v>1610.69</v>
      </c>
      <c r="AE218" s="4">
        <v>1612.14</v>
      </c>
      <c r="AF218" s="4">
        <v>1614.08</v>
      </c>
      <c r="AG218" s="4">
        <v>55616.15</v>
      </c>
      <c r="AH218" s="4">
        <v>0</v>
      </c>
      <c r="AI218" s="4">
        <v>3288.51</v>
      </c>
      <c r="AJ218" s="4">
        <v>1662.47</v>
      </c>
      <c r="AK218" s="4">
        <v>1634.51</v>
      </c>
      <c r="AL218" s="4">
        <v>1636.8</v>
      </c>
      <c r="AM218" s="4">
        <v>1646.45</v>
      </c>
      <c r="AN218" s="4">
        <v>1658.14</v>
      </c>
      <c r="AO218" s="4">
        <v>1659.8</v>
      </c>
      <c r="AP218" s="4">
        <v>1662.62</v>
      </c>
      <c r="AQ218" s="4">
        <v>100104.28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6">
        <v>0</v>
      </c>
      <c r="DY218" s="4">
        <f>SUM(Tabela14[[#This Row],[jan/25]:[mar/25]])</f>
        <v>0</v>
      </c>
      <c r="DZ218" s="4">
        <f>SUM(Tabela14[[#This Row],[abr/25]:[ago/25]])</f>
        <v>0</v>
      </c>
      <c r="EA218" s="4">
        <f>SUM(Tabela14[[#This Row],[set/25]:[dez/30]])</f>
        <v>0</v>
      </c>
    </row>
    <row r="219" spans="1:131" x14ac:dyDescent="0.25">
      <c r="A219" s="5" t="s">
        <v>605</v>
      </c>
      <c r="B219" s="2" t="s">
        <v>372</v>
      </c>
      <c r="C219" s="2" t="s">
        <v>14</v>
      </c>
      <c r="D219" s="2" t="s">
        <v>606</v>
      </c>
      <c r="E219" s="1">
        <v>1901</v>
      </c>
      <c r="F219" s="2" t="s">
        <v>607</v>
      </c>
      <c r="G219" s="2" t="s">
        <v>19</v>
      </c>
      <c r="H219" s="321">
        <v>44894</v>
      </c>
      <c r="I219" s="2" t="s">
        <v>346</v>
      </c>
      <c r="J219" s="2" t="s">
        <v>608</v>
      </c>
      <c r="K219" s="4">
        <v>211200</v>
      </c>
      <c r="L219" s="4">
        <v>202451.82</v>
      </c>
      <c r="M219" s="4">
        <v>0</v>
      </c>
      <c r="N219" s="4">
        <f>Tabela14[[#This Row],[parcela.cef
(total)]]-Tabela14[[#This Row],[parcela.cef
(realizado)]]</f>
        <v>8748.179999999993</v>
      </c>
      <c r="O219" s="1" t="b">
        <v>0</v>
      </c>
      <c r="P219" s="4">
        <v>0</v>
      </c>
      <c r="Q219" s="4">
        <v>257048.62</v>
      </c>
      <c r="R219" s="4">
        <v>0</v>
      </c>
      <c r="S219" s="4">
        <v>114825.31</v>
      </c>
      <c r="T219" s="4">
        <f>SUM(Tabela14[[#This Row],[set/25]:[dez/30]])</f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4541.18</v>
      </c>
      <c r="AG219" s="4">
        <v>1847.45</v>
      </c>
      <c r="AH219" s="4">
        <v>1849.12</v>
      </c>
      <c r="AI219" s="4">
        <v>1857.62</v>
      </c>
      <c r="AJ219" s="4">
        <v>1857.62</v>
      </c>
      <c r="AK219" s="4">
        <v>1864.13</v>
      </c>
      <c r="AL219" s="4">
        <v>1866.74</v>
      </c>
      <c r="AM219" s="4">
        <v>1877.75</v>
      </c>
      <c r="AN219" s="4">
        <v>1891.08</v>
      </c>
      <c r="AO219" s="4">
        <v>1892.97</v>
      </c>
      <c r="AP219" s="4">
        <v>1896.19</v>
      </c>
      <c r="AQ219" s="4">
        <v>1943.86</v>
      </c>
      <c r="AR219" s="4">
        <v>4703.04</v>
      </c>
      <c r="AS219" s="4">
        <v>22133.52</v>
      </c>
      <c r="AT219" s="4">
        <v>11956.57</v>
      </c>
      <c r="AU219" s="4">
        <v>8375</v>
      </c>
      <c r="AV219" s="4">
        <v>10634.51</v>
      </c>
      <c r="AW219" s="4">
        <v>9222.69</v>
      </c>
      <c r="AX219" s="4">
        <v>10474.950000000001</v>
      </c>
      <c r="AY219" s="4">
        <v>1953.41</v>
      </c>
      <c r="AZ219" s="4">
        <v>1967.28</v>
      </c>
      <c r="BA219" s="4">
        <v>1981.44</v>
      </c>
      <c r="BB219" s="4">
        <v>1995.31</v>
      </c>
      <c r="BC219" s="4">
        <v>4241.88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6">
        <v>0</v>
      </c>
      <c r="DY219" s="4">
        <f>SUM(Tabela14[[#This Row],[jan/25]:[mar/25]])</f>
        <v>0</v>
      </c>
      <c r="DZ219" s="4">
        <f>SUM(Tabela14[[#This Row],[abr/25]:[ago/25]])</f>
        <v>0</v>
      </c>
      <c r="EA219" s="4">
        <f>SUM(Tabela14[[#This Row],[set/25]:[dez/30]])</f>
        <v>0</v>
      </c>
    </row>
    <row r="220" spans="1:131" x14ac:dyDescent="0.25">
      <c r="A220" s="5" t="s">
        <v>620</v>
      </c>
      <c r="B220" s="2" t="s">
        <v>372</v>
      </c>
      <c r="C220" s="2" t="s">
        <v>14</v>
      </c>
      <c r="D220" s="2" t="s">
        <v>606</v>
      </c>
      <c r="E220" s="1">
        <v>1905</v>
      </c>
      <c r="F220" s="2" t="s">
        <v>621</v>
      </c>
      <c r="G220" s="2" t="s">
        <v>19</v>
      </c>
      <c r="H220" s="321">
        <v>45735</v>
      </c>
      <c r="I220" s="2" t="s">
        <v>622</v>
      </c>
      <c r="J220" s="2"/>
      <c r="K220" s="4"/>
      <c r="L220" s="4"/>
      <c r="M220" s="4">
        <v>0</v>
      </c>
      <c r="N220" s="4">
        <f>Tabela14[[#This Row],[parcela.cef
(total)]]-Tabela14[[#This Row],[parcela.cef
(realizado)]]</f>
        <v>0</v>
      </c>
      <c r="O220" s="1" t="b">
        <v>0</v>
      </c>
      <c r="P220" s="4">
        <v>321866.7</v>
      </c>
      <c r="Q220" s="4">
        <v>366694</v>
      </c>
      <c r="R220" s="4">
        <v>3383.92</v>
      </c>
      <c r="S220" s="4">
        <v>34286.51</v>
      </c>
      <c r="T220" s="4">
        <f>SUM(Tabela14[[#This Row],[set/25]:[dez/30]])</f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4160.01</v>
      </c>
      <c r="AM220" s="4">
        <v>3211.18</v>
      </c>
      <c r="AN220" s="4">
        <v>3233.98</v>
      </c>
      <c r="AO220" s="4">
        <v>9932.2099999999991</v>
      </c>
      <c r="AP220" s="4">
        <v>3242.71</v>
      </c>
      <c r="AQ220" s="4">
        <v>0</v>
      </c>
      <c r="AR220" s="4">
        <v>0</v>
      </c>
      <c r="AS220" s="4">
        <v>0</v>
      </c>
      <c r="AT220" s="4">
        <v>0</v>
      </c>
      <c r="AU220" s="4">
        <v>1170.82</v>
      </c>
      <c r="AV220" s="4">
        <v>6968.08</v>
      </c>
      <c r="AW220" s="4">
        <v>1175.6199999999999</v>
      </c>
      <c r="AX220" s="4">
        <v>0</v>
      </c>
      <c r="AY220" s="4">
        <v>1191.9000000000001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6">
        <v>0</v>
      </c>
      <c r="DY220" s="4">
        <f>SUM(Tabela14[[#This Row],[jan/25]:[mar/25]])</f>
        <v>0</v>
      </c>
      <c r="DZ220" s="4">
        <f>SUM(Tabela14[[#This Row],[abr/25]:[ago/25]])</f>
        <v>0</v>
      </c>
      <c r="EA220" s="4">
        <f>SUM(Tabela14[[#This Row],[set/25]:[dez/30]])</f>
        <v>0</v>
      </c>
    </row>
    <row r="221" spans="1:131" x14ac:dyDescent="0.25">
      <c r="A221" s="5" t="s">
        <v>623</v>
      </c>
      <c r="B221" s="2" t="s">
        <v>372</v>
      </c>
      <c r="C221" s="2" t="s">
        <v>14</v>
      </c>
      <c r="D221" s="2" t="s">
        <v>606</v>
      </c>
      <c r="E221" s="1">
        <v>1906</v>
      </c>
      <c r="F221" s="2" t="s">
        <v>624</v>
      </c>
      <c r="G221" s="2" t="s">
        <v>19</v>
      </c>
      <c r="H221" s="321">
        <v>45819</v>
      </c>
      <c r="I221" s="2" t="s">
        <v>625</v>
      </c>
      <c r="J221" s="2" t="s">
        <v>626</v>
      </c>
      <c r="K221" s="4">
        <v>211200</v>
      </c>
      <c r="L221" s="4">
        <v>202451.82</v>
      </c>
      <c r="M221" s="4">
        <v>0</v>
      </c>
      <c r="N221" s="4">
        <f>Tabela14[[#This Row],[parcela.cef
(total)]]-Tabela14[[#This Row],[parcela.cef
(realizado)]]</f>
        <v>8748.179999999993</v>
      </c>
      <c r="O221" s="1" t="b">
        <v>0</v>
      </c>
      <c r="P221" s="4">
        <v>0</v>
      </c>
      <c r="Q221" s="4">
        <v>256656.01</v>
      </c>
      <c r="R221" s="4">
        <v>2913.61</v>
      </c>
      <c r="S221" s="4">
        <v>1613.67</v>
      </c>
      <c r="T221" s="4">
        <f>SUM(Tabela14[[#This Row],[set/25]:[dez/30]])</f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1613.67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6">
        <v>0</v>
      </c>
      <c r="DY221" s="4">
        <f>SUM(Tabela14[[#This Row],[jan/25]:[mar/25]])</f>
        <v>0</v>
      </c>
      <c r="DZ221" s="4">
        <f>SUM(Tabela14[[#This Row],[abr/25]:[ago/25]])</f>
        <v>1613.67</v>
      </c>
      <c r="EA221" s="4">
        <f>SUM(Tabela14[[#This Row],[set/25]:[dez/30]])</f>
        <v>0</v>
      </c>
    </row>
    <row r="222" spans="1:131" x14ac:dyDescent="0.25">
      <c r="A222" s="5" t="s">
        <v>627</v>
      </c>
      <c r="B222" s="2" t="s">
        <v>372</v>
      </c>
      <c r="C222" s="2" t="s">
        <v>14</v>
      </c>
      <c r="D222" s="2" t="s">
        <v>606</v>
      </c>
      <c r="E222" s="1">
        <v>1907</v>
      </c>
      <c r="F222" s="2" t="s">
        <v>628</v>
      </c>
      <c r="G222" s="2" t="s">
        <v>19</v>
      </c>
      <c r="H222" s="321">
        <v>44661</v>
      </c>
      <c r="I222" s="2" t="s">
        <v>172</v>
      </c>
      <c r="J222" s="2"/>
      <c r="K222" s="4"/>
      <c r="L222" s="4"/>
      <c r="M222" s="4">
        <v>0</v>
      </c>
      <c r="N222" s="4">
        <f>Tabela14[[#This Row],[parcela.cef
(total)]]-Tabela14[[#This Row],[parcela.cef
(realizado)]]</f>
        <v>0</v>
      </c>
      <c r="O222" s="1" t="b">
        <v>0</v>
      </c>
      <c r="P222" s="4">
        <v>0</v>
      </c>
      <c r="Q222" s="4">
        <v>190800</v>
      </c>
      <c r="R222" s="4">
        <v>0</v>
      </c>
      <c r="S222" s="4">
        <v>190800</v>
      </c>
      <c r="T222" s="4">
        <f>SUM(Tabela14[[#This Row],[set/25]:[dez/30]])</f>
        <v>0</v>
      </c>
      <c r="U222" s="4">
        <v>0</v>
      </c>
      <c r="V222" s="4">
        <v>0</v>
      </c>
      <c r="W222" s="4">
        <v>0</v>
      </c>
      <c r="X222" s="4">
        <v>190800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6">
        <v>0</v>
      </c>
      <c r="DY222" s="4">
        <f>SUM(Tabela14[[#This Row],[jan/25]:[mar/25]])</f>
        <v>0</v>
      </c>
      <c r="DZ222" s="4">
        <f>SUM(Tabela14[[#This Row],[abr/25]:[ago/25]])</f>
        <v>0</v>
      </c>
      <c r="EA222" s="4">
        <f>SUM(Tabela14[[#This Row],[set/25]:[dez/30]])</f>
        <v>0</v>
      </c>
    </row>
    <row r="223" spans="1:131" x14ac:dyDescent="0.25">
      <c r="A223" s="5" t="s">
        <v>629</v>
      </c>
      <c r="B223" s="2" t="s">
        <v>372</v>
      </c>
      <c r="C223" s="2" t="s">
        <v>14</v>
      </c>
      <c r="D223" s="2" t="s">
        <v>606</v>
      </c>
      <c r="E223" s="1">
        <v>1908</v>
      </c>
      <c r="F223" s="2" t="s">
        <v>630</v>
      </c>
      <c r="G223" s="2" t="s">
        <v>19</v>
      </c>
      <c r="H223" s="321">
        <v>44651</v>
      </c>
      <c r="I223" s="2" t="s">
        <v>631</v>
      </c>
      <c r="J223" s="2"/>
      <c r="K223" s="4"/>
      <c r="L223" s="4"/>
      <c r="M223" s="4">
        <v>0</v>
      </c>
      <c r="N223" s="4">
        <f>Tabela14[[#This Row],[parcela.cef
(total)]]-Tabela14[[#This Row],[parcela.cef
(realizado)]]</f>
        <v>0</v>
      </c>
      <c r="O223" s="1" t="b">
        <v>0</v>
      </c>
      <c r="P223" s="4">
        <v>0</v>
      </c>
      <c r="Q223" s="4">
        <v>190800</v>
      </c>
      <c r="R223" s="4">
        <v>0</v>
      </c>
      <c r="S223" s="4">
        <v>190800</v>
      </c>
      <c r="T223" s="4">
        <f>SUM(Tabela14[[#This Row],[set/25]:[dez/30]])</f>
        <v>0</v>
      </c>
      <c r="U223" s="4">
        <v>0</v>
      </c>
      <c r="V223" s="4">
        <v>0</v>
      </c>
      <c r="W223" s="4">
        <v>0</v>
      </c>
      <c r="X223" s="4">
        <v>190800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6">
        <v>0</v>
      </c>
      <c r="DY223" s="4">
        <f>SUM(Tabela14[[#This Row],[jan/25]:[mar/25]])</f>
        <v>0</v>
      </c>
      <c r="DZ223" s="4">
        <f>SUM(Tabela14[[#This Row],[abr/25]:[ago/25]])</f>
        <v>0</v>
      </c>
      <c r="EA223" s="4">
        <f>SUM(Tabela14[[#This Row],[set/25]:[dez/30]])</f>
        <v>0</v>
      </c>
    </row>
    <row r="224" spans="1:131" x14ac:dyDescent="0.25">
      <c r="A224" s="5" t="s">
        <v>636</v>
      </c>
      <c r="B224" s="2" t="s">
        <v>372</v>
      </c>
      <c r="C224" s="2" t="s">
        <v>14</v>
      </c>
      <c r="D224" s="2" t="s">
        <v>633</v>
      </c>
      <c r="E224" s="1">
        <v>2002</v>
      </c>
      <c r="F224" s="2" t="s">
        <v>637</v>
      </c>
      <c r="G224" s="2" t="s">
        <v>19</v>
      </c>
      <c r="H224" s="321">
        <v>45061</v>
      </c>
      <c r="I224" s="2" t="s">
        <v>638</v>
      </c>
      <c r="J224" s="2" t="s">
        <v>639</v>
      </c>
      <c r="K224" s="4">
        <v>232000</v>
      </c>
      <c r="L224" s="4">
        <v>222440.29</v>
      </c>
      <c r="M224" s="4">
        <v>0</v>
      </c>
      <c r="N224" s="4">
        <f>Tabela14[[#This Row],[parcela.cef
(total)]]-Tabela14[[#This Row],[parcela.cef
(realizado)]]</f>
        <v>9559.7099999999919</v>
      </c>
      <c r="O224" s="1" t="b">
        <v>0</v>
      </c>
      <c r="P224" s="4">
        <v>0</v>
      </c>
      <c r="Q224" s="4">
        <v>313866</v>
      </c>
      <c r="R224" s="4">
        <v>0</v>
      </c>
      <c r="S224" s="4">
        <v>101255.71</v>
      </c>
      <c r="T224" s="4">
        <f>SUM(Tabela14[[#This Row],[set/25]:[dez/30]])</f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10000</v>
      </c>
      <c r="AO224" s="4">
        <v>0</v>
      </c>
      <c r="AP224" s="4">
        <v>0</v>
      </c>
      <c r="AQ224" s="4">
        <v>0</v>
      </c>
      <c r="AR224" s="4">
        <v>6489.11</v>
      </c>
      <c r="AS224" s="4">
        <v>22101.99</v>
      </c>
      <c r="AT224" s="4">
        <v>10974.52</v>
      </c>
      <c r="AU224" s="4">
        <v>7055.05</v>
      </c>
      <c r="AV224" s="4">
        <v>9521.44</v>
      </c>
      <c r="AW224" s="4">
        <v>7972.78</v>
      </c>
      <c r="AX224" s="4">
        <v>9330.25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17629</v>
      </c>
      <c r="BE224" s="4">
        <v>0</v>
      </c>
      <c r="BF224" s="4">
        <v>0</v>
      </c>
      <c r="BG224" s="4">
        <v>0</v>
      </c>
      <c r="BH224" s="4">
        <v>0</v>
      </c>
      <c r="BI224" s="4">
        <v>181.57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6">
        <v>0</v>
      </c>
      <c r="DY224" s="4">
        <f>SUM(Tabela14[[#This Row],[jan/25]:[mar/25]])</f>
        <v>0</v>
      </c>
      <c r="DZ224" s="4">
        <f>SUM(Tabela14[[#This Row],[abr/25]:[ago/25]])</f>
        <v>181.57</v>
      </c>
      <c r="EA224" s="4">
        <f>SUM(Tabela14[[#This Row],[set/25]:[dez/30]])</f>
        <v>0</v>
      </c>
    </row>
    <row r="225" spans="1:131" x14ac:dyDescent="0.25">
      <c r="A225" s="5" t="s">
        <v>644</v>
      </c>
      <c r="B225" s="2" t="s">
        <v>372</v>
      </c>
      <c r="C225" s="2" t="s">
        <v>14</v>
      </c>
      <c r="D225" s="2" t="s">
        <v>633</v>
      </c>
      <c r="E225" s="1">
        <v>2004</v>
      </c>
      <c r="F225" s="2" t="s">
        <v>645</v>
      </c>
      <c r="G225" s="2" t="s">
        <v>19</v>
      </c>
      <c r="H225" s="321">
        <v>44646</v>
      </c>
      <c r="I225" s="2" t="s">
        <v>646</v>
      </c>
      <c r="J225" s="2"/>
      <c r="K225" s="4"/>
      <c r="L225" s="4"/>
      <c r="M225" s="4">
        <v>0</v>
      </c>
      <c r="N225" s="4">
        <f>Tabela14[[#This Row],[parcela.cef
(total)]]-Tabela14[[#This Row],[parcela.cef
(realizado)]]</f>
        <v>0</v>
      </c>
      <c r="O225" s="1" t="b">
        <v>0</v>
      </c>
      <c r="P225" s="4">
        <v>0</v>
      </c>
      <c r="Q225" s="4">
        <v>293337.83</v>
      </c>
      <c r="R225" s="4">
        <v>0</v>
      </c>
      <c r="S225" s="4">
        <v>293337.83</v>
      </c>
      <c r="T225" s="4">
        <f>SUM(Tabela14[[#This Row],[set/25]:[dez/30]])</f>
        <v>0</v>
      </c>
      <c r="U225" s="4">
        <v>0</v>
      </c>
      <c r="V225" s="4">
        <v>0</v>
      </c>
      <c r="W225" s="4">
        <v>0</v>
      </c>
      <c r="X225" s="4">
        <v>293337.83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6">
        <v>0</v>
      </c>
      <c r="DY225" s="4">
        <f>SUM(Tabela14[[#This Row],[jan/25]:[mar/25]])</f>
        <v>0</v>
      </c>
      <c r="DZ225" s="4">
        <f>SUM(Tabela14[[#This Row],[abr/25]:[ago/25]])</f>
        <v>0</v>
      </c>
      <c r="EA225" s="4">
        <f>SUM(Tabela14[[#This Row],[set/25]:[dez/30]])</f>
        <v>0</v>
      </c>
    </row>
    <row r="226" spans="1:131" x14ac:dyDescent="0.25">
      <c r="A226" s="5" t="s">
        <v>651</v>
      </c>
      <c r="B226" s="2" t="s">
        <v>372</v>
      </c>
      <c r="C226" s="2" t="s">
        <v>14</v>
      </c>
      <c r="D226" s="2" t="s">
        <v>633</v>
      </c>
      <c r="E226" s="1">
        <v>2006</v>
      </c>
      <c r="F226" s="2" t="s">
        <v>652</v>
      </c>
      <c r="G226" s="2" t="s">
        <v>19</v>
      </c>
      <c r="H226" s="321">
        <v>44890</v>
      </c>
      <c r="I226" s="2" t="s">
        <v>69</v>
      </c>
      <c r="J226" s="2" t="s">
        <v>653</v>
      </c>
      <c r="K226" s="4">
        <v>161360.29</v>
      </c>
      <c r="L226" s="4">
        <v>155104.12</v>
      </c>
      <c r="M226" s="4">
        <v>0</v>
      </c>
      <c r="N226" s="4">
        <f>Tabela14[[#This Row],[parcela.cef
(total)]]-Tabela14[[#This Row],[parcela.cef
(realizado)]]</f>
        <v>6256.1700000000128</v>
      </c>
      <c r="O226" s="1" t="b">
        <v>0</v>
      </c>
      <c r="P226" s="4">
        <v>0</v>
      </c>
      <c r="Q226" s="4">
        <v>251856</v>
      </c>
      <c r="R226" s="4">
        <v>6150.4</v>
      </c>
      <c r="S226" s="4">
        <v>115205.98</v>
      </c>
      <c r="T226" s="4">
        <f>SUM(Tabela14[[#This Row],[set/25]:[dez/30]])</f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20766.009999999998</v>
      </c>
      <c r="AG226" s="4">
        <v>1460.25</v>
      </c>
      <c r="AH226" s="4">
        <v>1461.57</v>
      </c>
      <c r="AI226" s="4">
        <v>1468.29</v>
      </c>
      <c r="AJ226" s="4">
        <v>11793.29</v>
      </c>
      <c r="AK226" s="4">
        <v>1473.43</v>
      </c>
      <c r="AL226" s="4">
        <v>12175.49</v>
      </c>
      <c r="AM226" s="4">
        <v>1475.27</v>
      </c>
      <c r="AN226" s="4">
        <v>1453.27</v>
      </c>
      <c r="AO226" s="4">
        <v>1496.23</v>
      </c>
      <c r="AP226" s="4">
        <v>1498.77</v>
      </c>
      <c r="AQ226" s="4">
        <v>1503.87</v>
      </c>
      <c r="AR226" s="4">
        <v>1506.88</v>
      </c>
      <c r="AS226" s="4">
        <v>15972.2</v>
      </c>
      <c r="AT226" s="4">
        <v>1512.61</v>
      </c>
      <c r="AU226" s="4">
        <v>20633.75</v>
      </c>
      <c r="AV226" s="4">
        <v>6231.14</v>
      </c>
      <c r="AW226" s="4">
        <v>5217.6400000000003</v>
      </c>
      <c r="AX226" s="4">
        <v>6106.02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6">
        <v>0</v>
      </c>
      <c r="DY226" s="4">
        <f>SUM(Tabela14[[#This Row],[jan/25]:[mar/25]])</f>
        <v>0</v>
      </c>
      <c r="DZ226" s="4">
        <f>SUM(Tabela14[[#This Row],[abr/25]:[ago/25]])</f>
        <v>0</v>
      </c>
      <c r="EA226" s="4">
        <f>SUM(Tabela14[[#This Row],[set/25]:[dez/30]])</f>
        <v>0</v>
      </c>
    </row>
    <row r="227" spans="1:131" x14ac:dyDescent="0.25">
      <c r="A227" s="5" t="s">
        <v>654</v>
      </c>
      <c r="B227" s="2" t="s">
        <v>372</v>
      </c>
      <c r="C227" s="2" t="s">
        <v>14</v>
      </c>
      <c r="D227" s="2" t="s">
        <v>633</v>
      </c>
      <c r="E227" s="1">
        <v>2007</v>
      </c>
      <c r="F227" s="2" t="s">
        <v>655</v>
      </c>
      <c r="G227" s="2" t="s">
        <v>19</v>
      </c>
      <c r="H227" s="321">
        <v>44890</v>
      </c>
      <c r="I227" s="2" t="s">
        <v>97</v>
      </c>
      <c r="J227" s="2" t="s">
        <v>656</v>
      </c>
      <c r="K227" s="4">
        <v>178207</v>
      </c>
      <c r="L227" s="4">
        <v>170702.05</v>
      </c>
      <c r="M227" s="4">
        <v>0</v>
      </c>
      <c r="N227" s="4">
        <f>Tabela14[[#This Row],[parcela.cef
(total)]]-Tabela14[[#This Row],[parcela.cef
(realizado)]]</f>
        <v>7504.9500000000116</v>
      </c>
      <c r="O227" s="1" t="b">
        <v>0</v>
      </c>
      <c r="P227" s="4">
        <v>0</v>
      </c>
      <c r="Q227" s="4">
        <v>199385.05</v>
      </c>
      <c r="R227" s="4">
        <v>4052.64</v>
      </c>
      <c r="S227" s="4">
        <v>87953.51</v>
      </c>
      <c r="T227" s="4">
        <f>SUM(Tabela14[[#This Row],[set/25]:[dez/30]])</f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617.66999999999996</v>
      </c>
      <c r="AG227" s="4">
        <v>619.89</v>
      </c>
      <c r="AH227" s="4">
        <v>620.45000000000005</v>
      </c>
      <c r="AI227" s="4">
        <v>673.5</v>
      </c>
      <c r="AJ227" s="4">
        <v>1500.75</v>
      </c>
      <c r="AK227" s="4">
        <v>1506.01</v>
      </c>
      <c r="AL227" s="4">
        <v>1508.11</v>
      </c>
      <c r="AM227" s="4">
        <v>1508.11</v>
      </c>
      <c r="AN227" s="4">
        <v>1527.78</v>
      </c>
      <c r="AO227" s="4">
        <v>1529.31</v>
      </c>
      <c r="AP227" s="4">
        <v>1531.91</v>
      </c>
      <c r="AQ227" s="4">
        <v>1537.12</v>
      </c>
      <c r="AR227" s="4">
        <v>1540.19</v>
      </c>
      <c r="AS227" s="4">
        <v>18892.73</v>
      </c>
      <c r="AT227" s="4">
        <v>10161.74</v>
      </c>
      <c r="AU227" s="4">
        <v>7088.88</v>
      </c>
      <c r="AV227" s="4">
        <v>9027.18</v>
      </c>
      <c r="AW227" s="4">
        <v>7815.72</v>
      </c>
      <c r="AX227" s="4">
        <v>8889.51</v>
      </c>
      <c r="AY227" s="4">
        <v>1578.14</v>
      </c>
      <c r="AZ227" s="4">
        <v>1589.34</v>
      </c>
      <c r="BA227" s="4">
        <v>1600.78</v>
      </c>
      <c r="BB227" s="4">
        <v>1611.99</v>
      </c>
      <c r="BC227" s="4">
        <v>1621.34</v>
      </c>
      <c r="BD227" s="4">
        <v>1855.36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6">
        <v>0</v>
      </c>
      <c r="DY227" s="4">
        <f>SUM(Tabela14[[#This Row],[jan/25]:[mar/25]])</f>
        <v>0</v>
      </c>
      <c r="DZ227" s="4">
        <f>SUM(Tabela14[[#This Row],[abr/25]:[ago/25]])</f>
        <v>0</v>
      </c>
      <c r="EA227" s="4">
        <f>SUM(Tabela14[[#This Row],[set/25]:[dez/30]])</f>
        <v>0</v>
      </c>
    </row>
    <row r="228" spans="1:131" x14ac:dyDescent="0.25">
      <c r="A228" s="5" t="s">
        <v>660</v>
      </c>
      <c r="B228" s="2" t="s">
        <v>372</v>
      </c>
      <c r="C228" s="2" t="s">
        <v>14</v>
      </c>
      <c r="D228" s="2" t="s">
        <v>193</v>
      </c>
      <c r="E228" s="1">
        <v>201</v>
      </c>
      <c r="F228" s="2"/>
      <c r="G228" s="2" t="s">
        <v>46</v>
      </c>
      <c r="H228" s="321"/>
      <c r="I228" s="2"/>
      <c r="J228" s="2"/>
      <c r="K228" s="4"/>
      <c r="L228" s="4"/>
      <c r="M228" s="4">
        <v>0</v>
      </c>
      <c r="N228" s="4">
        <f>Tabela14[[#This Row],[parcela.cef
(total)]]-Tabela14[[#This Row],[parcela.cef
(realizado)]]</f>
        <v>0</v>
      </c>
      <c r="O228" s="1" t="b">
        <v>0</v>
      </c>
      <c r="P228" s="4">
        <v>0</v>
      </c>
      <c r="Q228" s="4">
        <v>0</v>
      </c>
      <c r="R228" s="4">
        <v>0</v>
      </c>
      <c r="S228" s="4">
        <v>0</v>
      </c>
      <c r="T228" s="4">
        <f>SUM(Tabela14[[#This Row],[set/25]:[dez/30]])</f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6">
        <v>0</v>
      </c>
      <c r="DY228" s="4">
        <f>SUM(Tabela14[[#This Row],[jan/25]:[mar/25]])</f>
        <v>0</v>
      </c>
      <c r="DZ228" s="4">
        <f>SUM(Tabela14[[#This Row],[abr/25]:[ago/25]])</f>
        <v>0</v>
      </c>
      <c r="EA228" s="4">
        <f>SUM(Tabela14[[#This Row],[set/25]:[dez/30]])</f>
        <v>0</v>
      </c>
    </row>
    <row r="229" spans="1:131" x14ac:dyDescent="0.25">
      <c r="A229" s="5" t="s">
        <v>661</v>
      </c>
      <c r="B229" s="2" t="s">
        <v>372</v>
      </c>
      <c r="C229" s="2" t="s">
        <v>14</v>
      </c>
      <c r="D229" s="2" t="s">
        <v>193</v>
      </c>
      <c r="E229" s="1">
        <v>202</v>
      </c>
      <c r="F229" s="2"/>
      <c r="G229" s="2" t="s">
        <v>46</v>
      </c>
      <c r="H229" s="321"/>
      <c r="I229" s="2"/>
      <c r="J229" s="2"/>
      <c r="K229" s="4"/>
      <c r="L229" s="4"/>
      <c r="M229" s="4">
        <v>0</v>
      </c>
      <c r="N229" s="4">
        <f>Tabela14[[#This Row],[parcela.cef
(total)]]-Tabela14[[#This Row],[parcela.cef
(realizado)]]</f>
        <v>0</v>
      </c>
      <c r="O229" s="1" t="b">
        <v>0</v>
      </c>
      <c r="P229" s="4">
        <v>0</v>
      </c>
      <c r="Q229" s="4">
        <v>0</v>
      </c>
      <c r="R229" s="4">
        <v>0</v>
      </c>
      <c r="S229" s="4">
        <v>0</v>
      </c>
      <c r="T229" s="4">
        <f>SUM(Tabela14[[#This Row],[set/25]:[dez/30]])</f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6">
        <v>0</v>
      </c>
      <c r="DY229" s="4">
        <f>SUM(Tabela14[[#This Row],[jan/25]:[mar/25]])</f>
        <v>0</v>
      </c>
      <c r="DZ229" s="4">
        <f>SUM(Tabela14[[#This Row],[abr/25]:[ago/25]])</f>
        <v>0</v>
      </c>
      <c r="EA229" s="4">
        <f>SUM(Tabela14[[#This Row],[set/25]:[dez/30]])</f>
        <v>0</v>
      </c>
    </row>
    <row r="230" spans="1:131" x14ac:dyDescent="0.25">
      <c r="A230" s="5" t="s">
        <v>662</v>
      </c>
      <c r="B230" s="2" t="s">
        <v>372</v>
      </c>
      <c r="C230" s="2" t="s">
        <v>14</v>
      </c>
      <c r="D230" s="2" t="s">
        <v>193</v>
      </c>
      <c r="E230" s="1">
        <v>203</v>
      </c>
      <c r="F230" s="2"/>
      <c r="G230" s="2" t="s">
        <v>16</v>
      </c>
      <c r="H230" s="321"/>
      <c r="I230" s="2"/>
      <c r="J230" s="2"/>
      <c r="K230" s="4"/>
      <c r="L230" s="4"/>
      <c r="M230" s="4">
        <v>0</v>
      </c>
      <c r="N230" s="4">
        <f>Tabela14[[#This Row],[parcela.cef
(total)]]-Tabela14[[#This Row],[parcela.cef
(realizado)]]</f>
        <v>0</v>
      </c>
      <c r="O230" s="1" t="b">
        <v>0</v>
      </c>
      <c r="P230" s="4">
        <v>0</v>
      </c>
      <c r="Q230" s="4">
        <v>0</v>
      </c>
      <c r="R230" s="4">
        <v>0</v>
      </c>
      <c r="S230" s="4">
        <v>0</v>
      </c>
      <c r="T230" s="4">
        <f>SUM(Tabela14[[#This Row],[set/25]:[dez/30]])</f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6">
        <v>0</v>
      </c>
      <c r="DY230" s="4">
        <f>SUM(Tabela14[[#This Row],[jan/25]:[mar/25]])</f>
        <v>0</v>
      </c>
      <c r="DZ230" s="4">
        <f>SUM(Tabela14[[#This Row],[abr/25]:[ago/25]])</f>
        <v>0</v>
      </c>
      <c r="EA230" s="4">
        <f>SUM(Tabela14[[#This Row],[set/25]:[dez/30]])</f>
        <v>0</v>
      </c>
    </row>
    <row r="231" spans="1:131" x14ac:dyDescent="0.25">
      <c r="A231" s="5" t="s">
        <v>663</v>
      </c>
      <c r="B231" s="2" t="s">
        <v>372</v>
      </c>
      <c r="C231" s="2" t="s">
        <v>14</v>
      </c>
      <c r="D231" s="2" t="s">
        <v>193</v>
      </c>
      <c r="E231" s="1">
        <v>204</v>
      </c>
      <c r="F231" s="2" t="s">
        <v>664</v>
      </c>
      <c r="G231" s="2" t="s">
        <v>19</v>
      </c>
      <c r="H231" s="321">
        <v>44612</v>
      </c>
      <c r="I231" s="2" t="s">
        <v>665</v>
      </c>
      <c r="J231" s="2"/>
      <c r="K231" s="4"/>
      <c r="L231" s="4"/>
      <c r="M231" s="4">
        <v>0</v>
      </c>
      <c r="N231" s="4">
        <f>Tabela14[[#This Row],[parcela.cef
(total)]]-Tabela14[[#This Row],[parcela.cef
(realizado)]]</f>
        <v>0</v>
      </c>
      <c r="O231" s="1" t="b">
        <v>0</v>
      </c>
      <c r="P231" s="4">
        <v>0</v>
      </c>
      <c r="Q231" s="4">
        <v>117500</v>
      </c>
      <c r="R231" s="4">
        <v>0</v>
      </c>
      <c r="S231" s="4">
        <v>117500</v>
      </c>
      <c r="T231" s="4">
        <f>SUM(Tabela14[[#This Row],[set/25]:[dez/30]])</f>
        <v>0</v>
      </c>
      <c r="U231" s="4">
        <v>0</v>
      </c>
      <c r="V231" s="4">
        <v>117500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6">
        <v>0</v>
      </c>
      <c r="DY231" s="4">
        <f>SUM(Tabela14[[#This Row],[jan/25]:[mar/25]])</f>
        <v>0</v>
      </c>
      <c r="DZ231" s="4">
        <f>SUM(Tabela14[[#This Row],[abr/25]:[ago/25]])</f>
        <v>0</v>
      </c>
      <c r="EA231" s="4">
        <f>SUM(Tabela14[[#This Row],[set/25]:[dez/30]])</f>
        <v>0</v>
      </c>
    </row>
    <row r="232" spans="1:131" x14ac:dyDescent="0.25">
      <c r="A232" s="5" t="s">
        <v>666</v>
      </c>
      <c r="B232" s="2" t="s">
        <v>372</v>
      </c>
      <c r="C232" s="2" t="s">
        <v>14</v>
      </c>
      <c r="D232" s="2" t="s">
        <v>193</v>
      </c>
      <c r="E232" s="1">
        <v>205</v>
      </c>
      <c r="F232" s="2" t="s">
        <v>667</v>
      </c>
      <c r="G232" s="2" t="s">
        <v>19</v>
      </c>
      <c r="H232" s="321">
        <v>44789</v>
      </c>
      <c r="I232" s="2" t="s">
        <v>668</v>
      </c>
      <c r="J232" s="2"/>
      <c r="K232" s="4"/>
      <c r="L232" s="4"/>
      <c r="M232" s="4">
        <v>0</v>
      </c>
      <c r="N232" s="4">
        <f>Tabela14[[#This Row],[parcela.cef
(total)]]-Tabela14[[#This Row],[parcela.cef
(realizado)]]</f>
        <v>0</v>
      </c>
      <c r="O232" s="1" t="b">
        <v>0</v>
      </c>
      <c r="P232" s="4">
        <v>0</v>
      </c>
      <c r="Q232" s="4">
        <v>162180</v>
      </c>
      <c r="R232" s="4">
        <v>0</v>
      </c>
      <c r="S232" s="4">
        <v>162180</v>
      </c>
      <c r="T232" s="4">
        <f>SUM(Tabela14[[#This Row],[set/25]:[dez/30]])</f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162180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6">
        <v>0</v>
      </c>
      <c r="DY232" s="4">
        <f>SUM(Tabela14[[#This Row],[jan/25]:[mar/25]])</f>
        <v>0</v>
      </c>
      <c r="DZ232" s="4">
        <f>SUM(Tabela14[[#This Row],[abr/25]:[ago/25]])</f>
        <v>0</v>
      </c>
      <c r="EA232" s="4">
        <f>SUM(Tabela14[[#This Row],[set/25]:[dez/30]])</f>
        <v>0</v>
      </c>
    </row>
    <row r="233" spans="1:131" x14ac:dyDescent="0.25">
      <c r="A233" s="5" t="s">
        <v>669</v>
      </c>
      <c r="B233" s="2" t="s">
        <v>372</v>
      </c>
      <c r="C233" s="2" t="s">
        <v>14</v>
      </c>
      <c r="D233" s="2" t="s">
        <v>193</v>
      </c>
      <c r="E233" s="1">
        <v>206</v>
      </c>
      <c r="F233" s="2"/>
      <c r="G233" s="2" t="s">
        <v>16</v>
      </c>
      <c r="H233" s="321"/>
      <c r="I233" s="2"/>
      <c r="J233" s="2"/>
      <c r="K233" s="4"/>
      <c r="L233" s="4"/>
      <c r="M233" s="4">
        <v>0</v>
      </c>
      <c r="N233" s="4">
        <f>Tabela14[[#This Row],[parcela.cef
(total)]]-Tabela14[[#This Row],[parcela.cef
(realizado)]]</f>
        <v>0</v>
      </c>
      <c r="O233" s="1" t="b">
        <v>0</v>
      </c>
      <c r="P233" s="4">
        <v>0</v>
      </c>
      <c r="Q233" s="4">
        <v>0</v>
      </c>
      <c r="R233" s="4">
        <v>0</v>
      </c>
      <c r="S233" s="4">
        <v>0</v>
      </c>
      <c r="T233" s="4">
        <f>SUM(Tabela14[[#This Row],[set/25]:[dez/30]])</f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4">
        <v>0</v>
      </c>
      <c r="DW233" s="4">
        <v>0</v>
      </c>
      <c r="DX233" s="6">
        <v>0</v>
      </c>
      <c r="DY233" s="4">
        <f>SUM(Tabela14[[#This Row],[jan/25]:[mar/25]])</f>
        <v>0</v>
      </c>
      <c r="DZ233" s="4">
        <f>SUM(Tabela14[[#This Row],[abr/25]:[ago/25]])</f>
        <v>0</v>
      </c>
      <c r="EA233" s="4">
        <f>SUM(Tabela14[[#This Row],[set/25]:[dez/30]])</f>
        <v>0</v>
      </c>
    </row>
    <row r="234" spans="1:131" x14ac:dyDescent="0.25">
      <c r="A234" s="5" t="s">
        <v>670</v>
      </c>
      <c r="B234" s="2" t="s">
        <v>372</v>
      </c>
      <c r="C234" s="2" t="s">
        <v>14</v>
      </c>
      <c r="D234" s="2" t="s">
        <v>193</v>
      </c>
      <c r="E234" s="1">
        <v>207</v>
      </c>
      <c r="F234" s="2" t="s">
        <v>671</v>
      </c>
      <c r="G234" s="2" t="s">
        <v>19</v>
      </c>
      <c r="H234" s="321">
        <v>44581</v>
      </c>
      <c r="I234" s="2" t="s">
        <v>672</v>
      </c>
      <c r="J234" s="2"/>
      <c r="K234" s="4"/>
      <c r="L234" s="4"/>
      <c r="M234" s="4">
        <v>0</v>
      </c>
      <c r="N234" s="4">
        <f>Tabela14[[#This Row],[parcela.cef
(total)]]-Tabela14[[#This Row],[parcela.cef
(realizado)]]</f>
        <v>0</v>
      </c>
      <c r="O234" s="1" t="b">
        <v>0</v>
      </c>
      <c r="P234" s="4">
        <v>0</v>
      </c>
      <c r="Q234" s="4">
        <v>117500</v>
      </c>
      <c r="R234" s="4">
        <v>0</v>
      </c>
      <c r="S234" s="4">
        <v>117500</v>
      </c>
      <c r="T234" s="4">
        <f>SUM(Tabela14[[#This Row],[set/25]:[dez/30]])</f>
        <v>0</v>
      </c>
      <c r="U234" s="4">
        <v>117500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6">
        <v>0</v>
      </c>
      <c r="DY234" s="4">
        <f>SUM(Tabela14[[#This Row],[jan/25]:[mar/25]])</f>
        <v>0</v>
      </c>
      <c r="DZ234" s="4">
        <f>SUM(Tabela14[[#This Row],[abr/25]:[ago/25]])</f>
        <v>0</v>
      </c>
      <c r="EA234" s="4">
        <f>SUM(Tabela14[[#This Row],[set/25]:[dez/30]])</f>
        <v>0</v>
      </c>
    </row>
    <row r="235" spans="1:131" x14ac:dyDescent="0.25">
      <c r="A235" s="5" t="s">
        <v>673</v>
      </c>
      <c r="B235" s="2" t="s">
        <v>372</v>
      </c>
      <c r="C235" s="2" t="s">
        <v>14</v>
      </c>
      <c r="D235" s="2" t="s">
        <v>193</v>
      </c>
      <c r="E235" s="1">
        <v>208</v>
      </c>
      <c r="F235" s="2"/>
      <c r="G235" s="2" t="s">
        <v>46</v>
      </c>
      <c r="H235" s="321"/>
      <c r="I235" s="2"/>
      <c r="J235" s="2"/>
      <c r="K235" s="4"/>
      <c r="L235" s="4"/>
      <c r="M235" s="4">
        <v>0</v>
      </c>
      <c r="N235" s="4">
        <f>Tabela14[[#This Row],[parcela.cef
(total)]]-Tabela14[[#This Row],[parcela.cef
(realizado)]]</f>
        <v>0</v>
      </c>
      <c r="O235" s="1" t="b">
        <v>0</v>
      </c>
      <c r="P235" s="4">
        <v>0</v>
      </c>
      <c r="Q235" s="4">
        <v>0</v>
      </c>
      <c r="R235" s="4">
        <v>0</v>
      </c>
      <c r="S235" s="4">
        <v>0</v>
      </c>
      <c r="T235" s="4">
        <f>SUM(Tabela14[[#This Row],[set/25]:[dez/30]])</f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6">
        <v>0</v>
      </c>
      <c r="DY235" s="4">
        <f>SUM(Tabela14[[#This Row],[jan/25]:[mar/25]])</f>
        <v>0</v>
      </c>
      <c r="DZ235" s="4">
        <f>SUM(Tabela14[[#This Row],[abr/25]:[ago/25]])</f>
        <v>0</v>
      </c>
      <c r="EA235" s="4">
        <f>SUM(Tabela14[[#This Row],[set/25]:[dez/30]])</f>
        <v>0</v>
      </c>
    </row>
    <row r="236" spans="1:131" x14ac:dyDescent="0.25">
      <c r="A236" s="5" t="s">
        <v>674</v>
      </c>
      <c r="B236" s="2" t="s">
        <v>372</v>
      </c>
      <c r="C236" s="2" t="s">
        <v>14</v>
      </c>
      <c r="D236" s="2" t="s">
        <v>675</v>
      </c>
      <c r="E236" s="1">
        <v>2101</v>
      </c>
      <c r="F236" s="2" t="s">
        <v>676</v>
      </c>
      <c r="G236" s="2" t="s">
        <v>19</v>
      </c>
      <c r="H236" s="321">
        <v>45832</v>
      </c>
      <c r="I236" s="2" t="s">
        <v>677</v>
      </c>
      <c r="J236" s="2"/>
      <c r="K236" s="4"/>
      <c r="L236" s="4"/>
      <c r="M236" s="4">
        <v>0</v>
      </c>
      <c r="N236" s="4">
        <f>Tabela14[[#This Row],[parcela.cef
(total)]]-Tabela14[[#This Row],[parcela.cef
(realizado)]]</f>
        <v>0</v>
      </c>
      <c r="O236" s="1" t="b">
        <v>0</v>
      </c>
      <c r="P236" s="4">
        <v>108200</v>
      </c>
      <c r="Q236" s="4">
        <v>389254</v>
      </c>
      <c r="R236" s="4">
        <v>6811.04</v>
      </c>
      <c r="S236" s="4">
        <v>10654.79</v>
      </c>
      <c r="T236" s="4">
        <f>SUM(Tabela14[[#This Row],[set/25]:[dez/30]])</f>
        <v>0</v>
      </c>
      <c r="U236" s="4">
        <v>0</v>
      </c>
      <c r="V236" s="4">
        <v>0</v>
      </c>
      <c r="W236" s="4">
        <v>3500</v>
      </c>
      <c r="X236" s="4">
        <v>1000</v>
      </c>
      <c r="Y236" s="4">
        <v>1000</v>
      </c>
      <c r="Z236" s="4">
        <v>1000</v>
      </c>
      <c r="AA236" s="4">
        <v>1000</v>
      </c>
      <c r="AB236" s="4">
        <v>1000</v>
      </c>
      <c r="AC236" s="4">
        <v>1076.9100000000001</v>
      </c>
      <c r="AD236" s="4">
        <v>1077.8800000000001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6">
        <v>0</v>
      </c>
      <c r="DY236" s="4">
        <f>SUM(Tabela14[[#This Row],[jan/25]:[mar/25]])</f>
        <v>0</v>
      </c>
      <c r="DZ236" s="4">
        <f>SUM(Tabela14[[#This Row],[abr/25]:[ago/25]])</f>
        <v>0</v>
      </c>
      <c r="EA236" s="4">
        <f>SUM(Tabela14[[#This Row],[set/25]:[dez/30]])</f>
        <v>0</v>
      </c>
    </row>
    <row r="237" spans="1:131" x14ac:dyDescent="0.25">
      <c r="A237" s="5" t="s">
        <v>678</v>
      </c>
      <c r="B237" s="2" t="s">
        <v>372</v>
      </c>
      <c r="C237" s="2" t="s">
        <v>14</v>
      </c>
      <c r="D237" s="2" t="s">
        <v>675</v>
      </c>
      <c r="E237" s="1">
        <v>2102</v>
      </c>
      <c r="F237" s="2" t="s">
        <v>679</v>
      </c>
      <c r="G237" s="2" t="s">
        <v>19</v>
      </c>
      <c r="H237" s="321">
        <v>44894</v>
      </c>
      <c r="I237" s="2" t="s">
        <v>334</v>
      </c>
      <c r="J237" s="2" t="s">
        <v>680</v>
      </c>
      <c r="K237" s="4">
        <v>298529.40999999997</v>
      </c>
      <c r="L237" s="4">
        <v>285643.26</v>
      </c>
      <c r="M237" s="4">
        <v>0</v>
      </c>
      <c r="N237" s="4">
        <f>Tabela14[[#This Row],[parcela.cef
(total)]]-Tabela14[[#This Row],[parcela.cef
(realizado)]]</f>
        <v>12886.149999999965</v>
      </c>
      <c r="O237" s="1" t="b">
        <v>0</v>
      </c>
      <c r="P237" s="4">
        <v>0</v>
      </c>
      <c r="Q237" s="4">
        <v>313866</v>
      </c>
      <c r="R237" s="4">
        <v>8703.1</v>
      </c>
      <c r="S237" s="4">
        <v>104266.92</v>
      </c>
      <c r="T237" s="4">
        <f>SUM(Tabela14[[#This Row],[set/25]:[dez/30]])</f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1255.72</v>
      </c>
      <c r="AG237" s="4">
        <v>1289.71</v>
      </c>
      <c r="AH237" s="4">
        <v>1231.9000000000001</v>
      </c>
      <c r="AI237" s="4">
        <v>1267.17</v>
      </c>
      <c r="AJ237" s="4">
        <v>1267.17</v>
      </c>
      <c r="AK237" s="4">
        <v>1271.6099999999999</v>
      </c>
      <c r="AL237" s="4">
        <v>1273.3900000000001</v>
      </c>
      <c r="AM237" s="4">
        <v>1280.9000000000001</v>
      </c>
      <c r="AN237" s="4">
        <v>1290</v>
      </c>
      <c r="AO237" s="4">
        <v>1291.29</v>
      </c>
      <c r="AP237" s="4">
        <v>1293.43</v>
      </c>
      <c r="AQ237" s="4">
        <v>0</v>
      </c>
      <c r="AR237" s="4">
        <v>0</v>
      </c>
      <c r="AS237" s="4">
        <v>29792.79</v>
      </c>
      <c r="AT237" s="4">
        <v>14793.31</v>
      </c>
      <c r="AU237" s="4">
        <v>9509.99</v>
      </c>
      <c r="AV237" s="4">
        <v>12834.6</v>
      </c>
      <c r="AW237" s="4">
        <v>10747.06</v>
      </c>
      <c r="AX237" s="4">
        <v>12576.88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6">
        <v>0</v>
      </c>
      <c r="DY237" s="4">
        <f>SUM(Tabela14[[#This Row],[jan/25]:[mar/25]])</f>
        <v>0</v>
      </c>
      <c r="DZ237" s="4">
        <f>SUM(Tabela14[[#This Row],[abr/25]:[ago/25]])</f>
        <v>0</v>
      </c>
      <c r="EA237" s="4">
        <f>SUM(Tabela14[[#This Row],[set/25]:[dez/30]])</f>
        <v>0</v>
      </c>
    </row>
    <row r="238" spans="1:131" x14ac:dyDescent="0.25">
      <c r="A238" s="5" t="s">
        <v>681</v>
      </c>
      <c r="B238" s="2" t="s">
        <v>372</v>
      </c>
      <c r="C238" s="2" t="s">
        <v>14</v>
      </c>
      <c r="D238" s="2" t="s">
        <v>675</v>
      </c>
      <c r="E238" s="1">
        <v>2103</v>
      </c>
      <c r="F238" s="2" t="s">
        <v>682</v>
      </c>
      <c r="G238" s="2" t="s">
        <v>19</v>
      </c>
      <c r="H238" s="321">
        <v>45714</v>
      </c>
      <c r="I238" s="2" t="s">
        <v>262</v>
      </c>
      <c r="J238" s="2" t="s">
        <v>683</v>
      </c>
      <c r="K238" s="4">
        <v>275144.40999999997</v>
      </c>
      <c r="L238" s="4">
        <v>263417.68</v>
      </c>
      <c r="M238" s="4">
        <v>0</v>
      </c>
      <c r="N238" s="4">
        <f>Tabela14[[#This Row],[parcela.cef
(total)]]-Tabela14[[#This Row],[parcela.cef
(realizado)]]</f>
        <v>11726.729999999981</v>
      </c>
      <c r="O238" s="1" t="b">
        <v>0</v>
      </c>
      <c r="P238" s="4">
        <v>297247.68</v>
      </c>
      <c r="Q238" s="4">
        <v>300605.40000000002</v>
      </c>
      <c r="R238" s="4">
        <v>11994.81</v>
      </c>
      <c r="S238" s="4">
        <v>123.65</v>
      </c>
      <c r="T238" s="4">
        <f>SUM(Tabela14[[#This Row],[set/25]:[dez/30]])</f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123.65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6">
        <v>0</v>
      </c>
      <c r="DY238" s="4">
        <f>SUM(Tabela14[[#This Row],[jan/25]:[mar/25]])</f>
        <v>0</v>
      </c>
      <c r="DZ238" s="4">
        <f>SUM(Tabela14[[#This Row],[abr/25]:[ago/25]])</f>
        <v>123.65</v>
      </c>
      <c r="EA238" s="4">
        <f>SUM(Tabela14[[#This Row],[set/25]:[dez/30]])</f>
        <v>0</v>
      </c>
    </row>
    <row r="239" spans="1:131" x14ac:dyDescent="0.25">
      <c r="A239" s="5" t="s">
        <v>686</v>
      </c>
      <c r="B239" s="2" t="s">
        <v>372</v>
      </c>
      <c r="C239" s="2" t="s">
        <v>14</v>
      </c>
      <c r="D239" s="2" t="s">
        <v>675</v>
      </c>
      <c r="E239" s="1">
        <v>2105</v>
      </c>
      <c r="F239" s="2" t="s">
        <v>687</v>
      </c>
      <c r="G239" s="2" t="s">
        <v>19</v>
      </c>
      <c r="H239" s="321">
        <v>44957</v>
      </c>
      <c r="I239" s="2" t="s">
        <v>233</v>
      </c>
      <c r="J239" s="2" t="s">
        <v>688</v>
      </c>
      <c r="K239" s="4">
        <v>300000</v>
      </c>
      <c r="L239" s="4">
        <v>287040.28999999998</v>
      </c>
      <c r="M239" s="4">
        <v>0</v>
      </c>
      <c r="N239" s="4">
        <f>Tabela14[[#This Row],[parcela.cef
(total)]]-Tabela14[[#This Row],[parcela.cef
(realizado)]]</f>
        <v>12959.710000000021</v>
      </c>
      <c r="O239" s="1" t="b">
        <v>0</v>
      </c>
      <c r="P239" s="4">
        <v>0</v>
      </c>
      <c r="Q239" s="4">
        <v>313866</v>
      </c>
      <c r="R239" s="4">
        <v>8619.84</v>
      </c>
      <c r="S239" s="4">
        <v>78810.929999999993</v>
      </c>
      <c r="T239" s="4">
        <f>SUM(Tabela14[[#This Row],[set/25]:[dez/30]])</f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1459.51</v>
      </c>
      <c r="AJ239" s="4">
        <v>1459.51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29962.79</v>
      </c>
      <c r="AT239" s="4">
        <v>0</v>
      </c>
      <c r="AU239" s="4">
        <v>9564.25</v>
      </c>
      <c r="AV239" s="4">
        <v>12907.84</v>
      </c>
      <c r="AW239" s="4">
        <v>10808.38</v>
      </c>
      <c r="AX239" s="4">
        <v>12648.65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6">
        <v>0</v>
      </c>
      <c r="DY239" s="4">
        <f>SUM(Tabela14[[#This Row],[jan/25]:[mar/25]])</f>
        <v>0</v>
      </c>
      <c r="DZ239" s="4">
        <f>SUM(Tabela14[[#This Row],[abr/25]:[ago/25]])</f>
        <v>0</v>
      </c>
      <c r="EA239" s="4">
        <f>SUM(Tabela14[[#This Row],[set/25]:[dez/30]])</f>
        <v>0</v>
      </c>
    </row>
    <row r="240" spans="1:131" x14ac:dyDescent="0.25">
      <c r="A240" s="5" t="s">
        <v>693</v>
      </c>
      <c r="B240" s="2" t="s">
        <v>372</v>
      </c>
      <c r="C240" s="2" t="s">
        <v>14</v>
      </c>
      <c r="D240" s="2" t="s">
        <v>675</v>
      </c>
      <c r="E240" s="1">
        <v>2107</v>
      </c>
      <c r="F240" s="2" t="s">
        <v>694</v>
      </c>
      <c r="G240" s="2" t="s">
        <v>19</v>
      </c>
      <c r="H240" s="321">
        <v>44957</v>
      </c>
      <c r="I240" s="2" t="s">
        <v>695</v>
      </c>
      <c r="J240" s="2" t="s">
        <v>696</v>
      </c>
      <c r="K240" s="4">
        <v>172713</v>
      </c>
      <c r="L240" s="4">
        <v>165482.75</v>
      </c>
      <c r="M240" s="4">
        <v>0</v>
      </c>
      <c r="N240" s="4">
        <f>Tabela14[[#This Row],[parcela.cef
(total)]]-Tabela14[[#This Row],[parcela.cef
(realizado)]]</f>
        <v>7230.25</v>
      </c>
      <c r="O240" s="1" t="b">
        <v>0</v>
      </c>
      <c r="P240" s="4">
        <v>0</v>
      </c>
      <c r="Q240" s="4">
        <v>199386</v>
      </c>
      <c r="R240" s="4">
        <v>4598.92</v>
      </c>
      <c r="S240" s="4">
        <v>74455.91</v>
      </c>
      <c r="T240" s="4">
        <f>SUM(Tabela14[[#This Row],[set/25]:[dez/30]])</f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293.56</v>
      </c>
      <c r="AJ240" s="4">
        <v>722.31</v>
      </c>
      <c r="AK240" s="4">
        <v>724.84</v>
      </c>
      <c r="AL240" s="4">
        <v>725.86</v>
      </c>
      <c r="AM240" s="4">
        <v>725.86</v>
      </c>
      <c r="AN240" s="4">
        <v>735.32</v>
      </c>
      <c r="AO240" s="4">
        <v>736.06</v>
      </c>
      <c r="AP240" s="4">
        <v>737.31</v>
      </c>
      <c r="AQ240" s="4">
        <v>739.82</v>
      </c>
      <c r="AR240" s="4">
        <v>4097.2299999999996</v>
      </c>
      <c r="AS240" s="4">
        <v>17458.169999999998</v>
      </c>
      <c r="AT240" s="4">
        <v>9044.4599999999991</v>
      </c>
      <c r="AU240" s="4">
        <v>6082.06</v>
      </c>
      <c r="AV240" s="4">
        <v>7948.44</v>
      </c>
      <c r="AW240" s="4">
        <v>6779.22</v>
      </c>
      <c r="AX240" s="4">
        <v>7809.8</v>
      </c>
      <c r="AY240" s="4">
        <v>759.56</v>
      </c>
      <c r="AZ240" s="4">
        <v>764.95</v>
      </c>
      <c r="BA240" s="4">
        <v>770.46</v>
      </c>
      <c r="BB240" s="4">
        <v>775.85</v>
      </c>
      <c r="BC240" s="4">
        <v>780.35</v>
      </c>
      <c r="BD240" s="4">
        <v>5244.42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6">
        <v>0</v>
      </c>
      <c r="DY240" s="4">
        <f>SUM(Tabela14[[#This Row],[jan/25]:[mar/25]])</f>
        <v>0</v>
      </c>
      <c r="DZ240" s="4">
        <f>SUM(Tabela14[[#This Row],[abr/25]:[ago/25]])</f>
        <v>0</v>
      </c>
      <c r="EA240" s="4">
        <f>SUM(Tabela14[[#This Row],[set/25]:[dez/30]])</f>
        <v>0</v>
      </c>
    </row>
    <row r="241" spans="1:131" x14ac:dyDescent="0.25">
      <c r="A241" s="5" t="s">
        <v>697</v>
      </c>
      <c r="B241" s="2" t="s">
        <v>372</v>
      </c>
      <c r="C241" s="2" t="s">
        <v>14</v>
      </c>
      <c r="D241" s="2" t="s">
        <v>675</v>
      </c>
      <c r="E241" s="1">
        <v>2108</v>
      </c>
      <c r="F241" s="2" t="s">
        <v>698</v>
      </c>
      <c r="G241" s="2" t="s">
        <v>19</v>
      </c>
      <c r="H241" s="321">
        <v>44894</v>
      </c>
      <c r="I241" s="2" t="s">
        <v>699</v>
      </c>
      <c r="J241" s="2" t="s">
        <v>700</v>
      </c>
      <c r="K241" s="4">
        <v>158015.09</v>
      </c>
      <c r="L241" s="4">
        <v>151519.74</v>
      </c>
      <c r="M241" s="4">
        <v>0</v>
      </c>
      <c r="N241" s="4">
        <f>Tabela14[[#This Row],[parcela.cef
(total)]]-Tabela14[[#This Row],[parcela.cef
(realizado)]]</f>
        <v>6495.3500000000058</v>
      </c>
      <c r="O241" s="1" t="b">
        <v>0</v>
      </c>
      <c r="P241" s="4">
        <v>0</v>
      </c>
      <c r="Q241" s="4">
        <v>199386</v>
      </c>
      <c r="R241" s="4">
        <v>9347.31</v>
      </c>
      <c r="S241" s="4">
        <v>89048.33</v>
      </c>
      <c r="T241" s="4">
        <f>SUM(Tabela14[[#This Row],[set/25]:[dez/30]])</f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1812.45</v>
      </c>
      <c r="AG241" s="4">
        <v>1780.04</v>
      </c>
      <c r="AH241" s="4">
        <v>1781.64</v>
      </c>
      <c r="AI241" s="4">
        <v>1789.84</v>
      </c>
      <c r="AJ241" s="4">
        <v>1826.24</v>
      </c>
      <c r="AK241" s="4">
        <v>1832.82</v>
      </c>
      <c r="AL241" s="4">
        <v>1798.62</v>
      </c>
      <c r="AM241" s="4">
        <v>1798.62</v>
      </c>
      <c r="AN241" s="4">
        <v>1822.08</v>
      </c>
      <c r="AO241" s="4">
        <v>1823.9</v>
      </c>
      <c r="AP241" s="4">
        <v>1827</v>
      </c>
      <c r="AQ241" s="4">
        <v>1833.21</v>
      </c>
      <c r="AR241" s="4">
        <v>1836.88</v>
      </c>
      <c r="AS241" s="4">
        <v>16855.43</v>
      </c>
      <c r="AT241" s="4">
        <v>9300.5400000000009</v>
      </c>
      <c r="AU241" s="4">
        <v>6642.42</v>
      </c>
      <c r="AV241" s="4">
        <v>8320.6200000000008</v>
      </c>
      <c r="AW241" s="4">
        <v>7273.56</v>
      </c>
      <c r="AX241" s="4">
        <v>8205.5499999999993</v>
      </c>
      <c r="AY241" s="4">
        <v>0</v>
      </c>
      <c r="AZ241" s="4">
        <v>3831.63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1340.15</v>
      </c>
      <c r="BJ241" s="4">
        <v>1222.07</v>
      </c>
      <c r="BK241" s="4">
        <v>1255.3800000000001</v>
      </c>
      <c r="BL241" s="4">
        <v>1237.6400000000001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6">
        <v>0</v>
      </c>
      <c r="DY241" s="4">
        <f>SUM(Tabela14[[#This Row],[jan/25]:[mar/25]])</f>
        <v>0</v>
      </c>
      <c r="DZ241" s="4">
        <f>SUM(Tabela14[[#This Row],[abr/25]:[ago/25]])</f>
        <v>5055.2400000000007</v>
      </c>
      <c r="EA241" s="4">
        <f>SUM(Tabela14[[#This Row],[set/25]:[dez/30]])</f>
        <v>0</v>
      </c>
    </row>
    <row r="242" spans="1:131" x14ac:dyDescent="0.25">
      <c r="A242" s="5" t="s">
        <v>701</v>
      </c>
      <c r="B242" s="2" t="s">
        <v>372</v>
      </c>
      <c r="C242" s="2" t="s">
        <v>14</v>
      </c>
      <c r="D242" s="2" t="s">
        <v>702</v>
      </c>
      <c r="E242" s="1">
        <v>2201</v>
      </c>
      <c r="F242" s="2" t="s">
        <v>703</v>
      </c>
      <c r="G242" s="2" t="s">
        <v>19</v>
      </c>
      <c r="H242" s="321">
        <v>44894</v>
      </c>
      <c r="I242" s="2" t="s">
        <v>704</v>
      </c>
      <c r="J242" s="2" t="s">
        <v>705</v>
      </c>
      <c r="K242" s="4">
        <v>211200</v>
      </c>
      <c r="L242" s="4">
        <v>202702.38</v>
      </c>
      <c r="M242" s="4">
        <v>0</v>
      </c>
      <c r="N242" s="4">
        <f>Tabela14[[#This Row],[parcela.cef
(total)]]-Tabela14[[#This Row],[parcela.cef
(realizado)]]</f>
        <v>8497.6199999999953</v>
      </c>
      <c r="O242" s="1" t="b">
        <v>0</v>
      </c>
      <c r="P242" s="4">
        <v>0</v>
      </c>
      <c r="Q242" s="4">
        <v>313866</v>
      </c>
      <c r="R242" s="4">
        <v>14162.4</v>
      </c>
      <c r="S242" s="4">
        <v>182920.87</v>
      </c>
      <c r="T242" s="4">
        <f>SUM(Tabela14[[#This Row],[set/25]:[dez/30]])</f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2214.5700000000002</v>
      </c>
      <c r="AG242" s="4">
        <v>2222.5500000000002</v>
      </c>
      <c r="AH242" s="4">
        <v>2224.5500000000002</v>
      </c>
      <c r="AI242" s="4">
        <v>2234.7800000000002</v>
      </c>
      <c r="AJ242" s="4">
        <v>2234.7800000000002</v>
      </c>
      <c r="AK242" s="4">
        <v>2242.61</v>
      </c>
      <c r="AL242" s="4">
        <v>2245.7399999999998</v>
      </c>
      <c r="AM242" s="4">
        <v>2258.9899999999998</v>
      </c>
      <c r="AN242" s="4">
        <v>2275.0300000000002</v>
      </c>
      <c r="AO242" s="4">
        <v>4130.5200000000004</v>
      </c>
      <c r="AP242" s="4">
        <v>4137.54</v>
      </c>
      <c r="AQ242" s="4">
        <v>1862.67</v>
      </c>
      <c r="AR242" s="4">
        <v>4159.91</v>
      </c>
      <c r="AS242" s="4">
        <v>23809.27</v>
      </c>
      <c r="AT242" s="4">
        <v>9755.24</v>
      </c>
      <c r="AU242" s="4">
        <v>10928.82</v>
      </c>
      <c r="AV242" s="4">
        <v>10775.05</v>
      </c>
      <c r="AW242" s="4">
        <v>12024.72</v>
      </c>
      <c r="AX242" s="4">
        <v>13131.58</v>
      </c>
      <c r="AY242" s="4">
        <v>2656.08</v>
      </c>
      <c r="AZ242" s="4">
        <v>5145.83</v>
      </c>
      <c r="BA242" s="4">
        <v>0</v>
      </c>
      <c r="BB242" s="4">
        <v>0</v>
      </c>
      <c r="BC242" s="4">
        <v>60250.04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6">
        <v>0</v>
      </c>
      <c r="DY242" s="4">
        <f>SUM(Tabela14[[#This Row],[jan/25]:[mar/25]])</f>
        <v>0</v>
      </c>
      <c r="DZ242" s="4">
        <f>SUM(Tabela14[[#This Row],[abr/25]:[ago/25]])</f>
        <v>0</v>
      </c>
      <c r="EA242" s="4">
        <f>SUM(Tabela14[[#This Row],[set/25]:[dez/30]])</f>
        <v>0</v>
      </c>
    </row>
    <row r="243" spans="1:131" x14ac:dyDescent="0.25">
      <c r="A243" s="5" t="s">
        <v>706</v>
      </c>
      <c r="B243" s="2" t="s">
        <v>372</v>
      </c>
      <c r="C243" s="2" t="s">
        <v>14</v>
      </c>
      <c r="D243" s="2" t="s">
        <v>702</v>
      </c>
      <c r="E243" s="1">
        <v>2202</v>
      </c>
      <c r="F243" s="2" t="s">
        <v>707</v>
      </c>
      <c r="G243" s="2" t="s">
        <v>19</v>
      </c>
      <c r="H243" s="321">
        <v>44894</v>
      </c>
      <c r="I243" s="2" t="s">
        <v>128</v>
      </c>
      <c r="J243" s="2" t="s">
        <v>708</v>
      </c>
      <c r="K243" s="4">
        <v>247352.17</v>
      </c>
      <c r="L243" s="4">
        <v>237024.88</v>
      </c>
      <c r="M243" s="4">
        <v>0</v>
      </c>
      <c r="N243" s="4">
        <f>Tabela14[[#This Row],[parcela.cef
(total)]]-Tabela14[[#This Row],[parcela.cef
(realizado)]]</f>
        <v>10327.290000000008</v>
      </c>
      <c r="O243" s="1" t="b">
        <v>0</v>
      </c>
      <c r="P243" s="4">
        <v>0</v>
      </c>
      <c r="Q243" s="4">
        <v>313866</v>
      </c>
      <c r="R243" s="4">
        <v>0</v>
      </c>
      <c r="S243" s="4">
        <v>72332.38</v>
      </c>
      <c r="T243" s="4">
        <f>SUM(Tabela14[[#This Row],[set/25]:[dez/30]])</f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23876.7</v>
      </c>
      <c r="AT243" s="4">
        <v>11855.74</v>
      </c>
      <c r="AU243" s="4">
        <v>7621.55</v>
      </c>
      <c r="AV243" s="4">
        <v>10285.98</v>
      </c>
      <c r="AW243" s="4">
        <v>8612.9699999999993</v>
      </c>
      <c r="AX243" s="4">
        <v>10079.44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6">
        <v>0</v>
      </c>
      <c r="DY243" s="4">
        <f>SUM(Tabela14[[#This Row],[jan/25]:[mar/25]])</f>
        <v>0</v>
      </c>
      <c r="DZ243" s="4">
        <f>SUM(Tabela14[[#This Row],[abr/25]:[ago/25]])</f>
        <v>0</v>
      </c>
      <c r="EA243" s="4">
        <f>SUM(Tabela14[[#This Row],[set/25]:[dez/30]])</f>
        <v>0</v>
      </c>
    </row>
    <row r="244" spans="1:131" x14ac:dyDescent="0.25">
      <c r="A244" s="5" t="s">
        <v>726</v>
      </c>
      <c r="B244" s="2" t="s">
        <v>372</v>
      </c>
      <c r="C244" s="2" t="s">
        <v>14</v>
      </c>
      <c r="D244" s="2" t="s">
        <v>702</v>
      </c>
      <c r="E244" s="1">
        <v>2208</v>
      </c>
      <c r="F244" s="2" t="s">
        <v>727</v>
      </c>
      <c r="G244" s="2" t="s">
        <v>19</v>
      </c>
      <c r="H244" s="321">
        <v>44894</v>
      </c>
      <c r="I244" s="2" t="s">
        <v>728</v>
      </c>
      <c r="J244" s="2" t="s">
        <v>729</v>
      </c>
      <c r="K244" s="4">
        <v>180166.1</v>
      </c>
      <c r="L244" s="4">
        <v>172563.20000000001</v>
      </c>
      <c r="M244" s="4">
        <v>0</v>
      </c>
      <c r="N244" s="4">
        <f>Tabela14[[#This Row],[parcela.cef
(total)]]-Tabela14[[#This Row],[parcela.cef
(realizado)]]</f>
        <v>7602.8999999999942</v>
      </c>
      <c r="O244" s="1" t="b">
        <v>0</v>
      </c>
      <c r="P244" s="4">
        <v>0</v>
      </c>
      <c r="Q244" s="4">
        <v>199386</v>
      </c>
      <c r="R244" s="4">
        <v>5606.14</v>
      </c>
      <c r="S244" s="4">
        <v>75421.13</v>
      </c>
      <c r="T244" s="4">
        <f>SUM(Tabela14[[#This Row],[set/25]:[dez/30]])</f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1548.69</v>
      </c>
      <c r="AH244" s="4">
        <v>1550.09</v>
      </c>
      <c r="AI244" s="4">
        <v>1588.87</v>
      </c>
      <c r="AJ244" s="4">
        <v>1590.44</v>
      </c>
      <c r="AK244" s="4">
        <v>1562.67</v>
      </c>
      <c r="AL244" s="4">
        <v>1564.86</v>
      </c>
      <c r="AM244" s="4">
        <v>1606.41</v>
      </c>
      <c r="AN244" s="4">
        <v>1585.27</v>
      </c>
      <c r="AO244" s="4">
        <v>1586.85</v>
      </c>
      <c r="AP244" s="4">
        <v>1589.55</v>
      </c>
      <c r="AQ244" s="4">
        <v>1594.96</v>
      </c>
      <c r="AR244" s="4">
        <v>1598.15</v>
      </c>
      <c r="AS244" s="4">
        <v>19177.189999999999</v>
      </c>
      <c r="AT244" s="4">
        <v>10332.41</v>
      </c>
      <c r="AU244" s="4">
        <v>5610.95</v>
      </c>
      <c r="AV244" s="4">
        <v>7572.5</v>
      </c>
      <c r="AW244" s="4">
        <v>6340.83</v>
      </c>
      <c r="AX244" s="4">
        <v>7420.44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6">
        <v>0</v>
      </c>
      <c r="DY244" s="4">
        <f>SUM(Tabela14[[#This Row],[jan/25]:[mar/25]])</f>
        <v>0</v>
      </c>
      <c r="DZ244" s="4">
        <f>SUM(Tabela14[[#This Row],[abr/25]:[ago/25]])</f>
        <v>0</v>
      </c>
      <c r="EA244" s="4">
        <f>SUM(Tabela14[[#This Row],[set/25]:[dez/30]])</f>
        <v>0</v>
      </c>
    </row>
    <row r="245" spans="1:131" x14ac:dyDescent="0.25">
      <c r="A245" s="5" t="s">
        <v>735</v>
      </c>
      <c r="B245" s="2" t="s">
        <v>372</v>
      </c>
      <c r="C245" s="2" t="s">
        <v>14</v>
      </c>
      <c r="D245" s="2" t="s">
        <v>731</v>
      </c>
      <c r="E245" s="1">
        <v>2306</v>
      </c>
      <c r="F245" s="2" t="s">
        <v>736</v>
      </c>
      <c r="G245" s="2" t="s">
        <v>19</v>
      </c>
      <c r="H245" s="321">
        <v>44646</v>
      </c>
      <c r="I245" s="2" t="s">
        <v>737</v>
      </c>
      <c r="J245" s="2"/>
      <c r="K245" s="4"/>
      <c r="L245" s="4"/>
      <c r="M245" s="4">
        <v>0</v>
      </c>
      <c r="N245" s="4">
        <f>Tabela14[[#This Row],[parcela.cef
(total)]]-Tabela14[[#This Row],[parcela.cef
(realizado)]]</f>
        <v>0</v>
      </c>
      <c r="O245" s="1" t="b">
        <v>0</v>
      </c>
      <c r="P245" s="4">
        <v>0</v>
      </c>
      <c r="Q245" s="4">
        <v>300605.40000000002</v>
      </c>
      <c r="R245" s="4">
        <v>0</v>
      </c>
      <c r="S245" s="4">
        <v>312120.19</v>
      </c>
      <c r="T245" s="4">
        <f>SUM(Tabela14[[#This Row],[set/25]:[dez/30]])</f>
        <v>0</v>
      </c>
      <c r="U245" s="4">
        <v>0</v>
      </c>
      <c r="V245" s="4">
        <v>0</v>
      </c>
      <c r="W245" s="4">
        <v>0</v>
      </c>
      <c r="X245" s="4">
        <v>140505.4</v>
      </c>
      <c r="Y245" s="4">
        <v>5000</v>
      </c>
      <c r="Z245" s="4">
        <v>5000</v>
      </c>
      <c r="AA245" s="4">
        <v>5000</v>
      </c>
      <c r="AB245" s="4">
        <v>20251.62</v>
      </c>
      <c r="AC245" s="4">
        <v>20204.53</v>
      </c>
      <c r="AD245" s="4">
        <v>5389.38</v>
      </c>
      <c r="AE245" s="4">
        <v>5394.23</v>
      </c>
      <c r="AF245" s="4">
        <v>5400.7</v>
      </c>
      <c r="AG245" s="4">
        <v>5420.14</v>
      </c>
      <c r="AH245" s="4">
        <v>5425.02</v>
      </c>
      <c r="AI245" s="4">
        <v>5449.98</v>
      </c>
      <c r="AJ245" s="4">
        <v>5449.98</v>
      </c>
      <c r="AK245" s="4">
        <v>5469.06</v>
      </c>
      <c r="AL245" s="4">
        <v>5476.72</v>
      </c>
      <c r="AM245" s="4">
        <v>5509.03</v>
      </c>
      <c r="AN245" s="4">
        <v>5548.14</v>
      </c>
      <c r="AO245" s="4">
        <v>5553.69</v>
      </c>
      <c r="AP245" s="4">
        <v>5563.13</v>
      </c>
      <c r="AQ245" s="4">
        <v>5582.05</v>
      </c>
      <c r="AR245" s="4">
        <v>5593.21</v>
      </c>
      <c r="AS245" s="4">
        <v>5597.13</v>
      </c>
      <c r="AT245" s="4">
        <v>5614.48</v>
      </c>
      <c r="AU245" s="4">
        <v>5629.64</v>
      </c>
      <c r="AV245" s="4">
        <v>5636.96</v>
      </c>
      <c r="AW245" s="4">
        <v>5652.74</v>
      </c>
      <c r="AX245" s="4">
        <v>5682.13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121.1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6">
        <v>0</v>
      </c>
      <c r="DY245" s="4">
        <f>SUM(Tabela14[[#This Row],[jan/25]:[mar/25]])</f>
        <v>0</v>
      </c>
      <c r="DZ245" s="4">
        <f>SUM(Tabela14[[#This Row],[abr/25]:[ago/25]])</f>
        <v>121.1</v>
      </c>
      <c r="EA245" s="4">
        <f>SUM(Tabela14[[#This Row],[set/25]:[dez/30]])</f>
        <v>0</v>
      </c>
    </row>
    <row r="246" spans="1:131" x14ac:dyDescent="0.25">
      <c r="A246" s="5" t="s">
        <v>738</v>
      </c>
      <c r="B246" s="2" t="s">
        <v>372</v>
      </c>
      <c r="C246" s="2" t="s">
        <v>14</v>
      </c>
      <c r="D246" s="2" t="s">
        <v>731</v>
      </c>
      <c r="E246" s="1">
        <v>2307</v>
      </c>
      <c r="F246" s="2" t="s">
        <v>739</v>
      </c>
      <c r="G246" s="2" t="s">
        <v>19</v>
      </c>
      <c r="H246" s="321">
        <v>45062</v>
      </c>
      <c r="I246" s="2" t="s">
        <v>740</v>
      </c>
      <c r="J246" s="2" t="s">
        <v>741</v>
      </c>
      <c r="K246" s="4">
        <v>181735</v>
      </c>
      <c r="L246" s="4">
        <v>174053.15</v>
      </c>
      <c r="M246" s="4">
        <v>0</v>
      </c>
      <c r="N246" s="4">
        <f>Tabela14[[#This Row],[parcela.cef
(total)]]-Tabela14[[#This Row],[parcela.cef
(realizado)]]</f>
        <v>7681.8500000000058</v>
      </c>
      <c r="O246" s="1" t="b">
        <v>0</v>
      </c>
      <c r="P246" s="4">
        <v>0</v>
      </c>
      <c r="Q246" s="4">
        <v>198989.57</v>
      </c>
      <c r="R246" s="4">
        <v>0</v>
      </c>
      <c r="S246" s="4">
        <v>15138.73</v>
      </c>
      <c r="T246" s="4">
        <f>SUM(Tabela14[[#This Row],[set/25]:[dez/30]])</f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990.86</v>
      </c>
      <c r="AM246" s="4">
        <v>990.86</v>
      </c>
      <c r="AN246" s="4">
        <v>997</v>
      </c>
      <c r="AO246" s="4">
        <v>998.89</v>
      </c>
      <c r="AP246" s="4">
        <v>1000.59</v>
      </c>
      <c r="AQ246" s="4">
        <v>1003.99</v>
      </c>
      <c r="AR246" s="4">
        <v>1006</v>
      </c>
      <c r="AS246" s="4">
        <v>1006.71</v>
      </c>
      <c r="AT246" s="4">
        <v>1009.83</v>
      </c>
      <c r="AU246" s="4">
        <v>1012.55</v>
      </c>
      <c r="AV246" s="4">
        <v>1013.87</v>
      </c>
      <c r="AW246" s="4">
        <v>1016.71</v>
      </c>
      <c r="AX246" s="4">
        <v>1021.99</v>
      </c>
      <c r="AY246" s="4">
        <v>1030.78</v>
      </c>
      <c r="AZ246" s="4">
        <v>1038.0999999999999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6">
        <v>0</v>
      </c>
      <c r="DY246" s="4">
        <f>SUM(Tabela14[[#This Row],[jan/25]:[mar/25]])</f>
        <v>0</v>
      </c>
      <c r="DZ246" s="4">
        <f>SUM(Tabela14[[#This Row],[abr/25]:[ago/25]])</f>
        <v>0</v>
      </c>
      <c r="EA246" s="4">
        <f>SUM(Tabela14[[#This Row],[set/25]:[dez/30]])</f>
        <v>0</v>
      </c>
    </row>
    <row r="247" spans="1:131" x14ac:dyDescent="0.25">
      <c r="A247" s="5" t="s">
        <v>746</v>
      </c>
      <c r="B247" s="2" t="s">
        <v>372</v>
      </c>
      <c r="C247" s="2" t="s">
        <v>14</v>
      </c>
      <c r="D247" s="2" t="s">
        <v>212</v>
      </c>
      <c r="E247" s="1">
        <v>301</v>
      </c>
      <c r="F247" s="2" t="s">
        <v>747</v>
      </c>
      <c r="G247" s="2" t="s">
        <v>19</v>
      </c>
      <c r="H247" s="321">
        <v>44593</v>
      </c>
      <c r="I247" s="2" t="s">
        <v>748</v>
      </c>
      <c r="J247" s="2"/>
      <c r="K247" s="4"/>
      <c r="L247" s="4"/>
      <c r="M247" s="4">
        <v>0</v>
      </c>
      <c r="N247" s="4">
        <f>Tabela14[[#This Row],[parcela.cef
(total)]]-Tabela14[[#This Row],[parcela.cef
(realizado)]]</f>
        <v>0</v>
      </c>
      <c r="O247" s="1" t="b">
        <v>0</v>
      </c>
      <c r="P247" s="4">
        <v>0</v>
      </c>
      <c r="Q247" s="4">
        <v>140000</v>
      </c>
      <c r="R247" s="4">
        <v>0</v>
      </c>
      <c r="S247" s="4">
        <v>140000</v>
      </c>
      <c r="T247" s="4">
        <f>SUM(Tabela14[[#This Row],[set/25]:[dez/30]])</f>
        <v>0</v>
      </c>
      <c r="U247" s="4">
        <v>0</v>
      </c>
      <c r="V247" s="4">
        <v>140000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6">
        <v>0</v>
      </c>
      <c r="DY247" s="4">
        <f>SUM(Tabela14[[#This Row],[jan/25]:[mar/25]])</f>
        <v>0</v>
      </c>
      <c r="DZ247" s="4">
        <f>SUM(Tabela14[[#This Row],[abr/25]:[ago/25]])</f>
        <v>0</v>
      </c>
      <c r="EA247" s="4">
        <f>SUM(Tabela14[[#This Row],[set/25]:[dez/30]])</f>
        <v>0</v>
      </c>
    </row>
    <row r="248" spans="1:131" x14ac:dyDescent="0.25">
      <c r="A248" s="5" t="s">
        <v>749</v>
      </c>
      <c r="B248" s="2" t="s">
        <v>372</v>
      </c>
      <c r="C248" s="2" t="s">
        <v>14</v>
      </c>
      <c r="D248" s="2" t="s">
        <v>212</v>
      </c>
      <c r="E248" s="1">
        <v>302</v>
      </c>
      <c r="F248" s="2" t="s">
        <v>750</v>
      </c>
      <c r="G248" s="2" t="s">
        <v>19</v>
      </c>
      <c r="H248" s="321">
        <v>44586</v>
      </c>
      <c r="I248" s="2" t="s">
        <v>175</v>
      </c>
      <c r="J248" s="2"/>
      <c r="K248" s="4"/>
      <c r="L248" s="4"/>
      <c r="M248" s="4">
        <v>0</v>
      </c>
      <c r="N248" s="4">
        <f>Tabela14[[#This Row],[parcela.cef
(total)]]-Tabela14[[#This Row],[parcela.cef
(realizado)]]</f>
        <v>0</v>
      </c>
      <c r="O248" s="1" t="b">
        <v>0</v>
      </c>
      <c r="P248" s="4">
        <v>0</v>
      </c>
      <c r="Q248" s="4">
        <v>120000</v>
      </c>
      <c r="R248" s="4">
        <v>0</v>
      </c>
      <c r="S248" s="4">
        <v>120000</v>
      </c>
      <c r="T248" s="4">
        <f>SUM(Tabela14[[#This Row],[set/25]:[dez/30]])</f>
        <v>0</v>
      </c>
      <c r="U248" s="4">
        <v>120000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6">
        <v>0</v>
      </c>
      <c r="DY248" s="4">
        <f>SUM(Tabela14[[#This Row],[jan/25]:[mar/25]])</f>
        <v>0</v>
      </c>
      <c r="DZ248" s="4">
        <f>SUM(Tabela14[[#This Row],[abr/25]:[ago/25]])</f>
        <v>0</v>
      </c>
      <c r="EA248" s="4">
        <f>SUM(Tabela14[[#This Row],[set/25]:[dez/30]])</f>
        <v>0</v>
      </c>
    </row>
    <row r="249" spans="1:131" x14ac:dyDescent="0.25">
      <c r="A249" s="5" t="s">
        <v>751</v>
      </c>
      <c r="B249" s="2" t="s">
        <v>372</v>
      </c>
      <c r="C249" s="2" t="s">
        <v>14</v>
      </c>
      <c r="D249" s="2" t="s">
        <v>212</v>
      </c>
      <c r="E249" s="1">
        <v>303</v>
      </c>
      <c r="F249" s="2"/>
      <c r="G249" s="2" t="s">
        <v>16</v>
      </c>
      <c r="H249" s="321"/>
      <c r="I249" s="2"/>
      <c r="J249" s="2"/>
      <c r="K249" s="4"/>
      <c r="L249" s="4"/>
      <c r="M249" s="4">
        <v>0</v>
      </c>
      <c r="N249" s="4">
        <f>Tabela14[[#This Row],[parcela.cef
(total)]]-Tabela14[[#This Row],[parcela.cef
(realizado)]]</f>
        <v>0</v>
      </c>
      <c r="O249" s="1" t="b">
        <v>0</v>
      </c>
      <c r="P249" s="4">
        <v>0</v>
      </c>
      <c r="Q249" s="4">
        <v>0</v>
      </c>
      <c r="R249" s="4">
        <v>0</v>
      </c>
      <c r="S249" s="4">
        <v>0</v>
      </c>
      <c r="T249" s="4">
        <f>SUM(Tabela14[[#This Row],[set/25]:[dez/30]])</f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6">
        <v>0</v>
      </c>
      <c r="DY249" s="4">
        <f>SUM(Tabela14[[#This Row],[jan/25]:[mar/25]])</f>
        <v>0</v>
      </c>
      <c r="DZ249" s="4">
        <f>SUM(Tabela14[[#This Row],[abr/25]:[ago/25]])</f>
        <v>0</v>
      </c>
      <c r="EA249" s="4">
        <f>SUM(Tabela14[[#This Row],[set/25]:[dez/30]])</f>
        <v>0</v>
      </c>
    </row>
    <row r="250" spans="1:131" x14ac:dyDescent="0.25">
      <c r="A250" s="5" t="s">
        <v>752</v>
      </c>
      <c r="B250" s="2" t="s">
        <v>372</v>
      </c>
      <c r="C250" s="2" t="s">
        <v>14</v>
      </c>
      <c r="D250" s="2" t="s">
        <v>212</v>
      </c>
      <c r="E250" s="1">
        <v>304</v>
      </c>
      <c r="F250" s="2" t="s">
        <v>753</v>
      </c>
      <c r="G250" s="2" t="s">
        <v>19</v>
      </c>
      <c r="H250" s="321">
        <v>44581</v>
      </c>
      <c r="I250" s="2" t="s">
        <v>754</v>
      </c>
      <c r="J250" s="2"/>
      <c r="K250" s="4"/>
      <c r="L250" s="4"/>
      <c r="M250" s="4">
        <v>0</v>
      </c>
      <c r="N250" s="4">
        <f>Tabela14[[#This Row],[parcela.cef
(total)]]-Tabela14[[#This Row],[parcela.cef
(realizado)]]</f>
        <v>0</v>
      </c>
      <c r="O250" s="1" t="b">
        <v>0</v>
      </c>
      <c r="P250" s="4">
        <v>0</v>
      </c>
      <c r="Q250" s="4">
        <v>117500</v>
      </c>
      <c r="R250" s="4">
        <v>0</v>
      </c>
      <c r="S250" s="4">
        <v>117500</v>
      </c>
      <c r="T250" s="4">
        <f>SUM(Tabela14[[#This Row],[set/25]:[dez/30]])</f>
        <v>0</v>
      </c>
      <c r="U250" s="4">
        <v>117500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6">
        <v>0</v>
      </c>
      <c r="DY250" s="4">
        <f>SUM(Tabela14[[#This Row],[jan/25]:[mar/25]])</f>
        <v>0</v>
      </c>
      <c r="DZ250" s="4">
        <f>SUM(Tabela14[[#This Row],[abr/25]:[ago/25]])</f>
        <v>0</v>
      </c>
      <c r="EA250" s="4">
        <f>SUM(Tabela14[[#This Row],[set/25]:[dez/30]])</f>
        <v>0</v>
      </c>
    </row>
    <row r="251" spans="1:131" x14ac:dyDescent="0.25">
      <c r="A251" s="5" t="s">
        <v>755</v>
      </c>
      <c r="B251" s="2" t="s">
        <v>372</v>
      </c>
      <c r="C251" s="2" t="s">
        <v>14</v>
      </c>
      <c r="D251" s="2" t="s">
        <v>212</v>
      </c>
      <c r="E251" s="1">
        <v>305</v>
      </c>
      <c r="F251" s="2"/>
      <c r="G251" s="2" t="s">
        <v>16</v>
      </c>
      <c r="H251" s="321"/>
      <c r="I251" s="2"/>
      <c r="J251" s="2"/>
      <c r="K251" s="4"/>
      <c r="L251" s="4"/>
      <c r="M251" s="4">
        <v>0</v>
      </c>
      <c r="N251" s="4">
        <f>Tabela14[[#This Row],[parcela.cef
(total)]]-Tabela14[[#This Row],[parcela.cef
(realizado)]]</f>
        <v>0</v>
      </c>
      <c r="O251" s="1" t="b">
        <v>0</v>
      </c>
      <c r="P251" s="4">
        <v>0</v>
      </c>
      <c r="Q251" s="4">
        <v>0</v>
      </c>
      <c r="R251" s="4">
        <v>0</v>
      </c>
      <c r="S251" s="4">
        <v>0</v>
      </c>
      <c r="T251" s="4">
        <f>SUM(Tabela14[[#This Row],[set/25]:[dez/30]])</f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6">
        <v>0</v>
      </c>
      <c r="DY251" s="4">
        <f>SUM(Tabela14[[#This Row],[jan/25]:[mar/25]])</f>
        <v>0</v>
      </c>
      <c r="DZ251" s="4">
        <f>SUM(Tabela14[[#This Row],[abr/25]:[ago/25]])</f>
        <v>0</v>
      </c>
      <c r="EA251" s="4">
        <f>SUM(Tabela14[[#This Row],[set/25]:[dez/30]])</f>
        <v>0</v>
      </c>
    </row>
    <row r="252" spans="1:131" x14ac:dyDescent="0.25">
      <c r="A252" s="5" t="s">
        <v>756</v>
      </c>
      <c r="B252" s="2" t="s">
        <v>372</v>
      </c>
      <c r="C252" s="2" t="s">
        <v>14</v>
      </c>
      <c r="D252" s="2" t="s">
        <v>212</v>
      </c>
      <c r="E252" s="1">
        <v>306</v>
      </c>
      <c r="F252" s="2"/>
      <c r="G252" s="2" t="s">
        <v>16</v>
      </c>
      <c r="H252" s="321"/>
      <c r="I252" s="2"/>
      <c r="J252" s="2"/>
      <c r="K252" s="4"/>
      <c r="L252" s="4"/>
      <c r="M252" s="4">
        <v>0</v>
      </c>
      <c r="N252" s="4">
        <f>Tabela14[[#This Row],[parcela.cef
(total)]]-Tabela14[[#This Row],[parcela.cef
(realizado)]]</f>
        <v>0</v>
      </c>
      <c r="O252" s="1" t="b">
        <v>0</v>
      </c>
      <c r="P252" s="4">
        <v>0</v>
      </c>
      <c r="Q252" s="4">
        <v>0</v>
      </c>
      <c r="R252" s="4">
        <v>0</v>
      </c>
      <c r="S252" s="4">
        <v>0</v>
      </c>
      <c r="T252" s="4">
        <f>SUM(Tabela14[[#This Row],[set/25]:[dez/30]])</f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6">
        <v>0</v>
      </c>
      <c r="DY252" s="4">
        <f>SUM(Tabela14[[#This Row],[jan/25]:[mar/25]])</f>
        <v>0</v>
      </c>
      <c r="DZ252" s="4">
        <f>SUM(Tabela14[[#This Row],[abr/25]:[ago/25]])</f>
        <v>0</v>
      </c>
      <c r="EA252" s="4">
        <f>SUM(Tabela14[[#This Row],[set/25]:[dez/30]])</f>
        <v>0</v>
      </c>
    </row>
    <row r="253" spans="1:131" x14ac:dyDescent="0.25">
      <c r="A253" s="5" t="s">
        <v>757</v>
      </c>
      <c r="B253" s="2" t="s">
        <v>372</v>
      </c>
      <c r="C253" s="2" t="s">
        <v>14</v>
      </c>
      <c r="D253" s="2" t="s">
        <v>212</v>
      </c>
      <c r="E253" s="1">
        <v>307</v>
      </c>
      <c r="F253" s="2" t="s">
        <v>758</v>
      </c>
      <c r="G253" s="2" t="s">
        <v>19</v>
      </c>
      <c r="H253" s="321">
        <v>44612</v>
      </c>
      <c r="I253" s="2" t="s">
        <v>759</v>
      </c>
      <c r="J253" s="2"/>
      <c r="K253" s="4"/>
      <c r="L253" s="4"/>
      <c r="M253" s="4">
        <v>0</v>
      </c>
      <c r="N253" s="4">
        <f>Tabela14[[#This Row],[parcela.cef
(total)]]-Tabela14[[#This Row],[parcela.cef
(realizado)]]</f>
        <v>0</v>
      </c>
      <c r="O253" s="1" t="b">
        <v>0</v>
      </c>
      <c r="P253" s="4">
        <v>0</v>
      </c>
      <c r="Q253" s="4">
        <v>117500</v>
      </c>
      <c r="R253" s="4">
        <v>0</v>
      </c>
      <c r="S253" s="4">
        <v>117500</v>
      </c>
      <c r="T253" s="4">
        <f>SUM(Tabela14[[#This Row],[set/25]:[dez/30]])</f>
        <v>0</v>
      </c>
      <c r="U253" s="4">
        <v>0</v>
      </c>
      <c r="V253" s="4">
        <v>117500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6">
        <v>0</v>
      </c>
      <c r="DY253" s="4">
        <f>SUM(Tabela14[[#This Row],[jan/25]:[mar/25]])</f>
        <v>0</v>
      </c>
      <c r="DZ253" s="4">
        <f>SUM(Tabela14[[#This Row],[abr/25]:[ago/25]])</f>
        <v>0</v>
      </c>
      <c r="EA253" s="4">
        <f>SUM(Tabela14[[#This Row],[set/25]:[dez/30]])</f>
        <v>0</v>
      </c>
    </row>
    <row r="254" spans="1:131" x14ac:dyDescent="0.25">
      <c r="A254" s="5" t="s">
        <v>760</v>
      </c>
      <c r="B254" s="2" t="s">
        <v>372</v>
      </c>
      <c r="C254" s="2" t="s">
        <v>14</v>
      </c>
      <c r="D254" s="2" t="s">
        <v>212</v>
      </c>
      <c r="E254" s="1">
        <v>308</v>
      </c>
      <c r="F254" s="2" t="s">
        <v>761</v>
      </c>
      <c r="G254" s="2" t="s">
        <v>19</v>
      </c>
      <c r="H254" s="321">
        <v>44581</v>
      </c>
      <c r="I254" s="2" t="s">
        <v>89</v>
      </c>
      <c r="J254" s="2"/>
      <c r="K254" s="4"/>
      <c r="L254" s="4"/>
      <c r="M254" s="4">
        <v>0</v>
      </c>
      <c r="N254" s="4">
        <f>Tabela14[[#This Row],[parcela.cef
(total)]]-Tabela14[[#This Row],[parcela.cef
(realizado)]]</f>
        <v>0</v>
      </c>
      <c r="O254" s="1" t="b">
        <v>0</v>
      </c>
      <c r="P254" s="4">
        <v>0</v>
      </c>
      <c r="Q254" s="4">
        <v>117500</v>
      </c>
      <c r="R254" s="4">
        <v>0</v>
      </c>
      <c r="S254" s="4">
        <v>117500</v>
      </c>
      <c r="T254" s="4">
        <f>SUM(Tabela14[[#This Row],[set/25]:[dez/30]])</f>
        <v>0</v>
      </c>
      <c r="U254" s="4">
        <v>117500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6">
        <v>0</v>
      </c>
      <c r="DY254" s="4">
        <f>SUM(Tabela14[[#This Row],[jan/25]:[mar/25]])</f>
        <v>0</v>
      </c>
      <c r="DZ254" s="4">
        <f>SUM(Tabela14[[#This Row],[abr/25]:[ago/25]])</f>
        <v>0</v>
      </c>
      <c r="EA254" s="4">
        <f>SUM(Tabela14[[#This Row],[set/25]:[dez/30]])</f>
        <v>0</v>
      </c>
    </row>
    <row r="255" spans="1:131" x14ac:dyDescent="0.25">
      <c r="A255" s="5" t="s">
        <v>762</v>
      </c>
      <c r="B255" s="2" t="s">
        <v>372</v>
      </c>
      <c r="C255" s="2" t="s">
        <v>14</v>
      </c>
      <c r="D255" s="2" t="s">
        <v>212</v>
      </c>
      <c r="E255" s="1">
        <v>309</v>
      </c>
      <c r="F255" s="2" t="s">
        <v>763</v>
      </c>
      <c r="G255" s="2" t="s">
        <v>19</v>
      </c>
      <c r="H255" s="321">
        <v>44612</v>
      </c>
      <c r="I255" s="2" t="s">
        <v>131</v>
      </c>
      <c r="J255" s="2"/>
      <c r="K255" s="4"/>
      <c r="L255" s="4"/>
      <c r="M255" s="4">
        <v>0</v>
      </c>
      <c r="N255" s="4">
        <f>Tabela14[[#This Row],[parcela.cef
(total)]]-Tabela14[[#This Row],[parcela.cef
(realizado)]]</f>
        <v>0</v>
      </c>
      <c r="O255" s="1" t="b">
        <v>0</v>
      </c>
      <c r="P255" s="4">
        <v>0</v>
      </c>
      <c r="Q255" s="4">
        <v>117500</v>
      </c>
      <c r="R255" s="4">
        <v>0</v>
      </c>
      <c r="S255" s="4">
        <v>117500</v>
      </c>
      <c r="T255" s="4">
        <f>SUM(Tabela14[[#This Row],[set/25]:[dez/30]])</f>
        <v>0</v>
      </c>
      <c r="U255" s="4">
        <v>0</v>
      </c>
      <c r="V255" s="4">
        <v>117500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6">
        <v>0</v>
      </c>
      <c r="DY255" s="4">
        <f>SUM(Tabela14[[#This Row],[jan/25]:[mar/25]])</f>
        <v>0</v>
      </c>
      <c r="DZ255" s="4">
        <f>SUM(Tabela14[[#This Row],[abr/25]:[ago/25]])</f>
        <v>0</v>
      </c>
      <c r="EA255" s="4">
        <f>SUM(Tabela14[[#This Row],[set/25]:[dez/30]])</f>
        <v>0</v>
      </c>
    </row>
    <row r="256" spans="1:131" x14ac:dyDescent="0.25">
      <c r="A256" s="5" t="s">
        <v>764</v>
      </c>
      <c r="B256" s="2" t="s">
        <v>372</v>
      </c>
      <c r="C256" s="2" t="s">
        <v>14</v>
      </c>
      <c r="D256" s="2" t="s">
        <v>212</v>
      </c>
      <c r="E256" s="1">
        <v>310</v>
      </c>
      <c r="F256" s="2" t="s">
        <v>765</v>
      </c>
      <c r="G256" s="2" t="s">
        <v>19</v>
      </c>
      <c r="H256" s="321">
        <v>44581</v>
      </c>
      <c r="I256" s="2" t="s">
        <v>766</v>
      </c>
      <c r="J256" s="2"/>
      <c r="K256" s="4"/>
      <c r="L256" s="4"/>
      <c r="M256" s="4">
        <v>0</v>
      </c>
      <c r="N256" s="4">
        <f>Tabela14[[#This Row],[parcela.cef
(total)]]-Tabela14[[#This Row],[parcela.cef
(realizado)]]</f>
        <v>0</v>
      </c>
      <c r="O256" s="1" t="b">
        <v>0</v>
      </c>
      <c r="P256" s="4">
        <v>0</v>
      </c>
      <c r="Q256" s="4">
        <v>117500</v>
      </c>
      <c r="R256" s="4">
        <v>0</v>
      </c>
      <c r="S256" s="4">
        <v>117500</v>
      </c>
      <c r="T256" s="4">
        <f>SUM(Tabela14[[#This Row],[set/25]:[dez/30]])</f>
        <v>0</v>
      </c>
      <c r="U256" s="4">
        <v>117500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6">
        <v>0</v>
      </c>
      <c r="DY256" s="4">
        <f>SUM(Tabela14[[#This Row],[jan/25]:[mar/25]])</f>
        <v>0</v>
      </c>
      <c r="DZ256" s="4">
        <f>SUM(Tabela14[[#This Row],[abr/25]:[ago/25]])</f>
        <v>0</v>
      </c>
      <c r="EA256" s="4">
        <f>SUM(Tabela14[[#This Row],[set/25]:[dez/30]])</f>
        <v>0</v>
      </c>
    </row>
    <row r="257" spans="1:131" x14ac:dyDescent="0.25">
      <c r="A257" s="5" t="s">
        <v>767</v>
      </c>
      <c r="B257" s="2" t="s">
        <v>372</v>
      </c>
      <c r="C257" s="2" t="s">
        <v>14</v>
      </c>
      <c r="D257" s="2" t="s">
        <v>212</v>
      </c>
      <c r="E257" s="1">
        <v>311</v>
      </c>
      <c r="F257" s="2" t="s">
        <v>768</v>
      </c>
      <c r="G257" s="2" t="s">
        <v>19</v>
      </c>
      <c r="H257" s="321">
        <v>44597</v>
      </c>
      <c r="I257" s="2" t="s">
        <v>290</v>
      </c>
      <c r="J257" s="2"/>
      <c r="K257" s="4"/>
      <c r="L257" s="4"/>
      <c r="M257" s="4">
        <v>0</v>
      </c>
      <c r="N257" s="4">
        <f>Tabela14[[#This Row],[parcela.cef
(total)]]-Tabela14[[#This Row],[parcela.cef
(realizado)]]</f>
        <v>0</v>
      </c>
      <c r="O257" s="1" t="b">
        <v>0</v>
      </c>
      <c r="P257" s="4">
        <v>0</v>
      </c>
      <c r="Q257" s="4">
        <v>117500</v>
      </c>
      <c r="R257" s="4">
        <v>0</v>
      </c>
      <c r="S257" s="4">
        <v>117500</v>
      </c>
      <c r="T257" s="4">
        <f>SUM(Tabela14[[#This Row],[set/25]:[dez/30]])</f>
        <v>0</v>
      </c>
      <c r="U257" s="4">
        <v>0</v>
      </c>
      <c r="V257" s="4">
        <v>55000</v>
      </c>
      <c r="W257" s="4">
        <v>62500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6">
        <v>0</v>
      </c>
      <c r="DY257" s="4">
        <f>SUM(Tabela14[[#This Row],[jan/25]:[mar/25]])</f>
        <v>0</v>
      </c>
      <c r="DZ257" s="4">
        <f>SUM(Tabela14[[#This Row],[abr/25]:[ago/25]])</f>
        <v>0</v>
      </c>
      <c r="EA257" s="4">
        <f>SUM(Tabela14[[#This Row],[set/25]:[dez/30]])</f>
        <v>0</v>
      </c>
    </row>
    <row r="258" spans="1:131" x14ac:dyDescent="0.25">
      <c r="A258" s="5" t="s">
        <v>769</v>
      </c>
      <c r="B258" s="2" t="s">
        <v>372</v>
      </c>
      <c r="C258" s="2" t="s">
        <v>14</v>
      </c>
      <c r="D258" s="2" t="s">
        <v>235</v>
      </c>
      <c r="E258" s="1">
        <v>401</v>
      </c>
      <c r="F258" s="2" t="s">
        <v>770</v>
      </c>
      <c r="G258" s="2" t="s">
        <v>19</v>
      </c>
      <c r="H258" s="321">
        <v>44581</v>
      </c>
      <c r="I258" s="2" t="s">
        <v>771</v>
      </c>
      <c r="J258" s="2"/>
      <c r="K258" s="4"/>
      <c r="L258" s="4"/>
      <c r="M258" s="4">
        <v>0</v>
      </c>
      <c r="N258" s="4">
        <f>Tabela14[[#This Row],[parcela.cef
(total)]]-Tabela14[[#This Row],[parcela.cef
(realizado)]]</f>
        <v>0</v>
      </c>
      <c r="O258" s="1" t="b">
        <v>0</v>
      </c>
      <c r="P258" s="4">
        <v>0</v>
      </c>
      <c r="Q258" s="4">
        <v>117500</v>
      </c>
      <c r="R258" s="4">
        <v>0</v>
      </c>
      <c r="S258" s="4">
        <v>117500</v>
      </c>
      <c r="T258" s="4">
        <f>SUM(Tabela14[[#This Row],[set/25]:[dez/30]])</f>
        <v>0</v>
      </c>
      <c r="U258" s="4">
        <v>117500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6">
        <v>0</v>
      </c>
      <c r="DY258" s="4">
        <f>SUM(Tabela14[[#This Row],[jan/25]:[mar/25]])</f>
        <v>0</v>
      </c>
      <c r="DZ258" s="4">
        <f>SUM(Tabela14[[#This Row],[abr/25]:[ago/25]])</f>
        <v>0</v>
      </c>
      <c r="EA258" s="4">
        <f>SUM(Tabela14[[#This Row],[set/25]:[dez/30]])</f>
        <v>0</v>
      </c>
    </row>
    <row r="259" spans="1:131" x14ac:dyDescent="0.25">
      <c r="A259" s="5" t="s">
        <v>772</v>
      </c>
      <c r="B259" s="2" t="s">
        <v>372</v>
      </c>
      <c r="C259" s="2" t="s">
        <v>14</v>
      </c>
      <c r="D259" s="2" t="s">
        <v>235</v>
      </c>
      <c r="E259" s="1">
        <v>402</v>
      </c>
      <c r="F259" s="2" t="s">
        <v>750</v>
      </c>
      <c r="G259" s="2" t="s">
        <v>19</v>
      </c>
      <c r="H259" s="321">
        <v>44586</v>
      </c>
      <c r="I259" s="2" t="s">
        <v>773</v>
      </c>
      <c r="J259" s="2"/>
      <c r="K259" s="4"/>
      <c r="L259" s="4"/>
      <c r="M259" s="4">
        <v>0</v>
      </c>
      <c r="N259" s="4">
        <f>Tabela14[[#This Row],[parcela.cef
(total)]]-Tabela14[[#This Row],[parcela.cef
(realizado)]]</f>
        <v>0</v>
      </c>
      <c r="O259" s="1" t="b">
        <v>0</v>
      </c>
      <c r="P259" s="4">
        <v>0</v>
      </c>
      <c r="Q259" s="4">
        <v>120000</v>
      </c>
      <c r="R259" s="4">
        <v>0</v>
      </c>
      <c r="S259" s="4">
        <v>120000</v>
      </c>
      <c r="T259" s="4">
        <f>SUM(Tabela14[[#This Row],[set/25]:[dez/30]])</f>
        <v>0</v>
      </c>
      <c r="U259" s="4">
        <v>120000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6">
        <v>0</v>
      </c>
      <c r="DY259" s="4">
        <f>SUM(Tabela14[[#This Row],[jan/25]:[mar/25]])</f>
        <v>0</v>
      </c>
      <c r="DZ259" s="4">
        <f>SUM(Tabela14[[#This Row],[abr/25]:[ago/25]])</f>
        <v>0</v>
      </c>
      <c r="EA259" s="4">
        <f>SUM(Tabela14[[#This Row],[set/25]:[dez/30]])</f>
        <v>0</v>
      </c>
    </row>
    <row r="260" spans="1:131" x14ac:dyDescent="0.25">
      <c r="A260" s="5" t="s">
        <v>774</v>
      </c>
      <c r="B260" s="2" t="s">
        <v>372</v>
      </c>
      <c r="C260" s="2" t="s">
        <v>14</v>
      </c>
      <c r="D260" s="2" t="s">
        <v>235</v>
      </c>
      <c r="E260" s="1">
        <v>403</v>
      </c>
      <c r="F260" s="2"/>
      <c r="G260" s="2" t="s">
        <v>16</v>
      </c>
      <c r="H260" s="321"/>
      <c r="I260" s="2"/>
      <c r="J260" s="2"/>
      <c r="K260" s="4"/>
      <c r="L260" s="4"/>
      <c r="M260" s="4">
        <v>0</v>
      </c>
      <c r="N260" s="4">
        <f>Tabela14[[#This Row],[parcela.cef
(total)]]-Tabela14[[#This Row],[parcela.cef
(realizado)]]</f>
        <v>0</v>
      </c>
      <c r="O260" s="1" t="b">
        <v>0</v>
      </c>
      <c r="P260" s="4">
        <v>0</v>
      </c>
      <c r="Q260" s="4">
        <v>0</v>
      </c>
      <c r="R260" s="4">
        <v>0</v>
      </c>
      <c r="S260" s="4">
        <v>0</v>
      </c>
      <c r="T260" s="4">
        <f>SUM(Tabela14[[#This Row],[set/25]:[dez/30]])</f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6">
        <v>0</v>
      </c>
      <c r="DY260" s="4">
        <f>SUM(Tabela14[[#This Row],[jan/25]:[mar/25]])</f>
        <v>0</v>
      </c>
      <c r="DZ260" s="4">
        <f>SUM(Tabela14[[#This Row],[abr/25]:[ago/25]])</f>
        <v>0</v>
      </c>
      <c r="EA260" s="4">
        <f>SUM(Tabela14[[#This Row],[set/25]:[dez/30]])</f>
        <v>0</v>
      </c>
    </row>
    <row r="261" spans="1:131" x14ac:dyDescent="0.25">
      <c r="A261" s="5" t="s">
        <v>775</v>
      </c>
      <c r="B261" s="2" t="s">
        <v>372</v>
      </c>
      <c r="C261" s="2" t="s">
        <v>14</v>
      </c>
      <c r="D261" s="2" t="s">
        <v>235</v>
      </c>
      <c r="E261" s="1">
        <v>404</v>
      </c>
      <c r="F261" s="2"/>
      <c r="G261" s="2" t="s">
        <v>16</v>
      </c>
      <c r="H261" s="321"/>
      <c r="I261" s="2"/>
      <c r="J261" s="2"/>
      <c r="K261" s="4"/>
      <c r="L261" s="4"/>
      <c r="M261" s="4">
        <v>0</v>
      </c>
      <c r="N261" s="4">
        <f>Tabela14[[#This Row],[parcela.cef
(total)]]-Tabela14[[#This Row],[parcela.cef
(realizado)]]</f>
        <v>0</v>
      </c>
      <c r="O261" s="1" t="b">
        <v>0</v>
      </c>
      <c r="P261" s="4">
        <v>0</v>
      </c>
      <c r="Q261" s="4">
        <v>0</v>
      </c>
      <c r="R261" s="4">
        <v>0</v>
      </c>
      <c r="S261" s="4">
        <v>0</v>
      </c>
      <c r="T261" s="4">
        <f>SUM(Tabela14[[#This Row],[set/25]:[dez/30]])</f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6">
        <v>0</v>
      </c>
      <c r="DY261" s="4">
        <f>SUM(Tabela14[[#This Row],[jan/25]:[mar/25]])</f>
        <v>0</v>
      </c>
      <c r="DZ261" s="4">
        <f>SUM(Tabela14[[#This Row],[abr/25]:[ago/25]])</f>
        <v>0</v>
      </c>
      <c r="EA261" s="4">
        <f>SUM(Tabela14[[#This Row],[set/25]:[dez/30]])</f>
        <v>0</v>
      </c>
    </row>
    <row r="262" spans="1:131" x14ac:dyDescent="0.25">
      <c r="A262" s="5" t="s">
        <v>776</v>
      </c>
      <c r="B262" s="2" t="s">
        <v>372</v>
      </c>
      <c r="C262" s="2" t="s">
        <v>14</v>
      </c>
      <c r="D262" s="2" t="s">
        <v>235</v>
      </c>
      <c r="E262" s="1">
        <v>405</v>
      </c>
      <c r="F262" s="2" t="s">
        <v>671</v>
      </c>
      <c r="G262" s="2" t="s">
        <v>19</v>
      </c>
      <c r="H262" s="321">
        <v>44581</v>
      </c>
      <c r="I262" s="2" t="s">
        <v>777</v>
      </c>
      <c r="J262" s="2"/>
      <c r="K262" s="4"/>
      <c r="L262" s="4"/>
      <c r="M262" s="4">
        <v>0</v>
      </c>
      <c r="N262" s="4">
        <f>Tabela14[[#This Row],[parcela.cef
(total)]]-Tabela14[[#This Row],[parcela.cef
(realizado)]]</f>
        <v>0</v>
      </c>
      <c r="O262" s="1" t="b">
        <v>0</v>
      </c>
      <c r="P262" s="4">
        <v>0</v>
      </c>
      <c r="Q262" s="4">
        <v>117500</v>
      </c>
      <c r="R262" s="4">
        <v>0</v>
      </c>
      <c r="S262" s="4">
        <v>117500</v>
      </c>
      <c r="T262" s="4">
        <f>SUM(Tabela14[[#This Row],[set/25]:[dez/30]])</f>
        <v>0</v>
      </c>
      <c r="U262" s="4">
        <v>117500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6">
        <v>0</v>
      </c>
      <c r="DY262" s="4">
        <f>SUM(Tabela14[[#This Row],[jan/25]:[mar/25]])</f>
        <v>0</v>
      </c>
      <c r="DZ262" s="4">
        <f>SUM(Tabela14[[#This Row],[abr/25]:[ago/25]])</f>
        <v>0</v>
      </c>
      <c r="EA262" s="4">
        <f>SUM(Tabela14[[#This Row],[set/25]:[dez/30]])</f>
        <v>0</v>
      </c>
    </row>
    <row r="263" spans="1:131" x14ac:dyDescent="0.25">
      <c r="A263" s="5" t="s">
        <v>778</v>
      </c>
      <c r="B263" s="2" t="s">
        <v>372</v>
      </c>
      <c r="C263" s="2" t="s">
        <v>14</v>
      </c>
      <c r="D263" s="2" t="s">
        <v>235</v>
      </c>
      <c r="E263" s="1">
        <v>406</v>
      </c>
      <c r="F263" s="2"/>
      <c r="G263" s="2" t="s">
        <v>16</v>
      </c>
      <c r="H263" s="321"/>
      <c r="I263" s="2"/>
      <c r="J263" s="2"/>
      <c r="K263" s="4"/>
      <c r="L263" s="4"/>
      <c r="M263" s="4">
        <v>0</v>
      </c>
      <c r="N263" s="4">
        <f>Tabela14[[#This Row],[parcela.cef
(total)]]-Tabela14[[#This Row],[parcela.cef
(realizado)]]</f>
        <v>0</v>
      </c>
      <c r="O263" s="1" t="b">
        <v>0</v>
      </c>
      <c r="P263" s="4">
        <v>0</v>
      </c>
      <c r="Q263" s="4">
        <v>0</v>
      </c>
      <c r="R263" s="4">
        <v>0</v>
      </c>
      <c r="S263" s="4">
        <v>0</v>
      </c>
      <c r="T263" s="4">
        <f>SUM(Tabela14[[#This Row],[set/25]:[dez/30]])</f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6">
        <v>0</v>
      </c>
      <c r="DY263" s="4">
        <f>SUM(Tabela14[[#This Row],[jan/25]:[mar/25]])</f>
        <v>0</v>
      </c>
      <c r="DZ263" s="4">
        <f>SUM(Tabela14[[#This Row],[abr/25]:[ago/25]])</f>
        <v>0</v>
      </c>
      <c r="EA263" s="4">
        <f>SUM(Tabela14[[#This Row],[set/25]:[dez/30]])</f>
        <v>0</v>
      </c>
    </row>
    <row r="264" spans="1:131" x14ac:dyDescent="0.25">
      <c r="A264" s="5" t="s">
        <v>779</v>
      </c>
      <c r="B264" s="2" t="s">
        <v>372</v>
      </c>
      <c r="C264" s="2" t="s">
        <v>14</v>
      </c>
      <c r="D264" s="2" t="s">
        <v>235</v>
      </c>
      <c r="E264" s="1">
        <v>407</v>
      </c>
      <c r="F264" s="2" t="s">
        <v>780</v>
      </c>
      <c r="G264" s="2" t="s">
        <v>19</v>
      </c>
      <c r="H264" s="321">
        <v>44581</v>
      </c>
      <c r="I264" s="2" t="s">
        <v>781</v>
      </c>
      <c r="J264" s="2"/>
      <c r="K264" s="4"/>
      <c r="L264" s="4"/>
      <c r="M264" s="4">
        <v>0</v>
      </c>
      <c r="N264" s="4">
        <f>Tabela14[[#This Row],[parcela.cef
(total)]]-Tabela14[[#This Row],[parcela.cef
(realizado)]]</f>
        <v>0</v>
      </c>
      <c r="O264" s="1" t="b">
        <v>0</v>
      </c>
      <c r="P264" s="4">
        <v>0</v>
      </c>
      <c r="Q264" s="4">
        <v>117500</v>
      </c>
      <c r="R264" s="4">
        <v>0</v>
      </c>
      <c r="S264" s="4">
        <v>117500</v>
      </c>
      <c r="T264" s="4">
        <f>SUM(Tabela14[[#This Row],[set/25]:[dez/30]])</f>
        <v>0</v>
      </c>
      <c r="U264" s="4">
        <v>117500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6">
        <v>0</v>
      </c>
      <c r="DY264" s="4">
        <f>SUM(Tabela14[[#This Row],[jan/25]:[mar/25]])</f>
        <v>0</v>
      </c>
      <c r="DZ264" s="4">
        <f>SUM(Tabela14[[#This Row],[abr/25]:[ago/25]])</f>
        <v>0</v>
      </c>
      <c r="EA264" s="4">
        <f>SUM(Tabela14[[#This Row],[set/25]:[dez/30]])</f>
        <v>0</v>
      </c>
    </row>
    <row r="265" spans="1:131" x14ac:dyDescent="0.25">
      <c r="A265" s="5" t="s">
        <v>782</v>
      </c>
      <c r="B265" s="2" t="s">
        <v>372</v>
      </c>
      <c r="C265" s="2" t="s">
        <v>14</v>
      </c>
      <c r="D265" s="2" t="s">
        <v>235</v>
      </c>
      <c r="E265" s="1">
        <v>408</v>
      </c>
      <c r="F265" s="2"/>
      <c r="G265" s="2" t="s">
        <v>46</v>
      </c>
      <c r="H265" s="321"/>
      <c r="I265" s="2"/>
      <c r="J265" s="2"/>
      <c r="K265" s="4"/>
      <c r="L265" s="4"/>
      <c r="M265" s="4">
        <v>0</v>
      </c>
      <c r="N265" s="4">
        <f>Tabela14[[#This Row],[parcela.cef
(total)]]-Tabela14[[#This Row],[parcela.cef
(realizado)]]</f>
        <v>0</v>
      </c>
      <c r="O265" s="1" t="b">
        <v>0</v>
      </c>
      <c r="P265" s="4">
        <v>0</v>
      </c>
      <c r="Q265" s="4">
        <v>0</v>
      </c>
      <c r="R265" s="4">
        <v>0</v>
      </c>
      <c r="S265" s="4">
        <v>0</v>
      </c>
      <c r="T265" s="4">
        <f>SUM(Tabela14[[#This Row],[set/25]:[dez/30]])</f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6">
        <v>0</v>
      </c>
      <c r="DY265" s="4">
        <f>SUM(Tabela14[[#This Row],[jan/25]:[mar/25]])</f>
        <v>0</v>
      </c>
      <c r="DZ265" s="4">
        <f>SUM(Tabela14[[#This Row],[abr/25]:[ago/25]])</f>
        <v>0</v>
      </c>
      <c r="EA265" s="4">
        <f>SUM(Tabela14[[#This Row],[set/25]:[dez/30]])</f>
        <v>0</v>
      </c>
    </row>
    <row r="266" spans="1:131" x14ac:dyDescent="0.25">
      <c r="A266" s="5" t="s">
        <v>783</v>
      </c>
      <c r="B266" s="2" t="s">
        <v>372</v>
      </c>
      <c r="C266" s="2" t="s">
        <v>14</v>
      </c>
      <c r="D266" s="2" t="s">
        <v>235</v>
      </c>
      <c r="E266" s="1">
        <v>409</v>
      </c>
      <c r="F266" s="2" t="s">
        <v>784</v>
      </c>
      <c r="G266" s="2" t="s">
        <v>19</v>
      </c>
      <c r="H266" s="321">
        <v>44581</v>
      </c>
      <c r="I266" s="2" t="s">
        <v>785</v>
      </c>
      <c r="J266" s="2"/>
      <c r="K266" s="4"/>
      <c r="L266" s="4"/>
      <c r="M266" s="4">
        <v>0</v>
      </c>
      <c r="N266" s="4">
        <f>Tabela14[[#This Row],[parcela.cef
(total)]]-Tabela14[[#This Row],[parcela.cef
(realizado)]]</f>
        <v>0</v>
      </c>
      <c r="O266" s="1" t="b">
        <v>0</v>
      </c>
      <c r="P266" s="4">
        <v>0</v>
      </c>
      <c r="Q266" s="4">
        <v>117500</v>
      </c>
      <c r="R266" s="4">
        <v>0</v>
      </c>
      <c r="S266" s="4">
        <v>117500</v>
      </c>
      <c r="T266" s="4">
        <f>SUM(Tabela14[[#This Row],[set/25]:[dez/30]])</f>
        <v>0</v>
      </c>
      <c r="U266" s="4">
        <v>117500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6">
        <v>0</v>
      </c>
      <c r="DY266" s="4">
        <f>SUM(Tabela14[[#This Row],[jan/25]:[mar/25]])</f>
        <v>0</v>
      </c>
      <c r="DZ266" s="4">
        <f>SUM(Tabela14[[#This Row],[abr/25]:[ago/25]])</f>
        <v>0</v>
      </c>
      <c r="EA266" s="4">
        <f>SUM(Tabela14[[#This Row],[set/25]:[dez/30]])</f>
        <v>0</v>
      </c>
    </row>
    <row r="267" spans="1:131" x14ac:dyDescent="0.25">
      <c r="A267" s="5" t="s">
        <v>786</v>
      </c>
      <c r="B267" s="2" t="s">
        <v>372</v>
      </c>
      <c r="C267" s="2" t="s">
        <v>14</v>
      </c>
      <c r="D267" s="2" t="s">
        <v>235</v>
      </c>
      <c r="E267" s="1">
        <v>410</v>
      </c>
      <c r="F267" s="2" t="s">
        <v>671</v>
      </c>
      <c r="G267" s="2" t="s">
        <v>19</v>
      </c>
      <c r="H267" s="321">
        <v>44581</v>
      </c>
      <c r="I267" s="2" t="s">
        <v>787</v>
      </c>
      <c r="J267" s="2"/>
      <c r="K267" s="4"/>
      <c r="L267" s="4"/>
      <c r="M267" s="4">
        <v>0</v>
      </c>
      <c r="N267" s="4">
        <f>Tabela14[[#This Row],[parcela.cef
(total)]]-Tabela14[[#This Row],[parcela.cef
(realizado)]]</f>
        <v>0</v>
      </c>
      <c r="O267" s="1" t="b">
        <v>0</v>
      </c>
      <c r="P267" s="4">
        <v>0</v>
      </c>
      <c r="Q267" s="4">
        <v>117500</v>
      </c>
      <c r="R267" s="4">
        <v>0</v>
      </c>
      <c r="S267" s="4">
        <v>117500</v>
      </c>
      <c r="T267" s="4">
        <f>SUM(Tabela14[[#This Row],[set/25]:[dez/30]])</f>
        <v>0</v>
      </c>
      <c r="U267" s="4">
        <v>117500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6">
        <v>0</v>
      </c>
      <c r="DY267" s="4">
        <f>SUM(Tabela14[[#This Row],[jan/25]:[mar/25]])</f>
        <v>0</v>
      </c>
      <c r="DZ267" s="4">
        <f>SUM(Tabela14[[#This Row],[abr/25]:[ago/25]])</f>
        <v>0</v>
      </c>
      <c r="EA267" s="4">
        <f>SUM(Tabela14[[#This Row],[set/25]:[dez/30]])</f>
        <v>0</v>
      </c>
    </row>
    <row r="268" spans="1:131" x14ac:dyDescent="0.25">
      <c r="A268" s="5" t="s">
        <v>799</v>
      </c>
      <c r="B268" s="2" t="s">
        <v>372</v>
      </c>
      <c r="C268" s="2" t="s">
        <v>14</v>
      </c>
      <c r="D268" s="2" t="s">
        <v>256</v>
      </c>
      <c r="E268" s="1">
        <v>503</v>
      </c>
      <c r="F268" s="2" t="s">
        <v>800</v>
      </c>
      <c r="G268" s="2" t="s">
        <v>19</v>
      </c>
      <c r="H268" s="321">
        <v>44788</v>
      </c>
      <c r="I268" s="2" t="s">
        <v>801</v>
      </c>
      <c r="J268" s="2"/>
      <c r="K268" s="4"/>
      <c r="L268" s="4"/>
      <c r="M268" s="4">
        <v>0</v>
      </c>
      <c r="N268" s="4">
        <f>Tabela14[[#This Row],[parcela.cef
(total)]]-Tabela14[[#This Row],[parcela.cef
(realizado)]]</f>
        <v>0</v>
      </c>
      <c r="O268" s="1" t="b">
        <v>0</v>
      </c>
      <c r="P268" s="4">
        <v>0</v>
      </c>
      <c r="Q268" s="4">
        <v>252810</v>
      </c>
      <c r="R268" s="4">
        <v>0</v>
      </c>
      <c r="S268" s="4">
        <v>252810</v>
      </c>
      <c r="T268" s="4">
        <f>SUM(Tabela14[[#This Row],[set/25]:[dez/30]])</f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252810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6">
        <v>0</v>
      </c>
      <c r="DY268" s="4">
        <f>SUM(Tabela14[[#This Row],[jan/25]:[mar/25]])</f>
        <v>0</v>
      </c>
      <c r="DZ268" s="4">
        <f>SUM(Tabela14[[#This Row],[abr/25]:[ago/25]])</f>
        <v>0</v>
      </c>
      <c r="EA268" s="4">
        <f>SUM(Tabela14[[#This Row],[set/25]:[dez/30]])</f>
        <v>0</v>
      </c>
    </row>
    <row r="269" spans="1:131" x14ac:dyDescent="0.25">
      <c r="A269" s="5" t="s">
        <v>818</v>
      </c>
      <c r="B269" s="2" t="s">
        <v>372</v>
      </c>
      <c r="C269" s="2" t="s">
        <v>14</v>
      </c>
      <c r="D269" s="2" t="s">
        <v>256</v>
      </c>
      <c r="E269" s="1">
        <v>508</v>
      </c>
      <c r="F269" s="2"/>
      <c r="G269" s="2" t="s">
        <v>16</v>
      </c>
      <c r="H269" s="321"/>
      <c r="I269" s="2"/>
      <c r="J269" s="2"/>
      <c r="K269" s="4"/>
      <c r="L269" s="4"/>
      <c r="M269" s="4">
        <v>0</v>
      </c>
      <c r="N269" s="4">
        <f>Tabela14[[#This Row],[parcela.cef
(total)]]-Tabela14[[#This Row],[parcela.cef
(realizado)]]</f>
        <v>0</v>
      </c>
      <c r="O269" s="1" t="b">
        <v>0</v>
      </c>
      <c r="P269" s="4">
        <v>0</v>
      </c>
      <c r="Q269" s="4">
        <v>0</v>
      </c>
      <c r="R269" s="4">
        <v>0</v>
      </c>
      <c r="S269" s="4">
        <v>0</v>
      </c>
      <c r="T269" s="4">
        <f>SUM(Tabela14[[#This Row],[set/25]:[dez/30]])</f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6">
        <v>0</v>
      </c>
      <c r="DY269" s="4">
        <f>SUM(Tabela14[[#This Row],[jan/25]:[mar/25]])</f>
        <v>0</v>
      </c>
      <c r="DZ269" s="4">
        <f>SUM(Tabela14[[#This Row],[abr/25]:[ago/25]])</f>
        <v>0</v>
      </c>
      <c r="EA269" s="4">
        <f>SUM(Tabela14[[#This Row],[set/25]:[dez/30]])</f>
        <v>0</v>
      </c>
    </row>
    <row r="270" spans="1:131" x14ac:dyDescent="0.25">
      <c r="A270" s="5" t="s">
        <v>819</v>
      </c>
      <c r="B270" s="2" t="s">
        <v>372</v>
      </c>
      <c r="C270" s="2" t="s">
        <v>14</v>
      </c>
      <c r="D270" s="2" t="s">
        <v>280</v>
      </c>
      <c r="E270" s="1">
        <v>601</v>
      </c>
      <c r="F270" s="2" t="s">
        <v>820</v>
      </c>
      <c r="G270" s="2" t="s">
        <v>19</v>
      </c>
      <c r="H270" s="321">
        <v>44647</v>
      </c>
      <c r="I270" s="2" t="s">
        <v>821</v>
      </c>
      <c r="J270" s="2"/>
      <c r="K270" s="4"/>
      <c r="L270" s="4"/>
      <c r="M270" s="4">
        <v>0</v>
      </c>
      <c r="N270" s="4">
        <f>Tabela14[[#This Row],[parcela.cef
(total)]]-Tabela14[[#This Row],[parcela.cef
(realizado)]]</f>
        <v>0</v>
      </c>
      <c r="O270" s="1" t="b">
        <v>0</v>
      </c>
      <c r="P270" s="4">
        <v>0</v>
      </c>
      <c r="Q270" s="4">
        <v>257007.6</v>
      </c>
      <c r="R270" s="4">
        <v>0</v>
      </c>
      <c r="S270" s="4">
        <v>277443.63</v>
      </c>
      <c r="T270" s="4">
        <f>SUM(Tabela14[[#This Row],[set/25]:[dez/30]])</f>
        <v>0</v>
      </c>
      <c r="U270" s="4">
        <v>0</v>
      </c>
      <c r="V270" s="4">
        <v>0</v>
      </c>
      <c r="W270" s="4">
        <v>4500</v>
      </c>
      <c r="X270" s="4">
        <v>13107.6</v>
      </c>
      <c r="Y270" s="4">
        <v>15000</v>
      </c>
      <c r="Z270" s="4">
        <v>15000</v>
      </c>
      <c r="AA270" s="4">
        <v>2610</v>
      </c>
      <c r="AB270" s="4">
        <v>2786.76</v>
      </c>
      <c r="AC270" s="4">
        <v>2810.73</v>
      </c>
      <c r="AD270" s="4">
        <v>2813.26</v>
      </c>
      <c r="AE270" s="4">
        <v>35100.79</v>
      </c>
      <c r="AF270" s="4">
        <v>2819.17</v>
      </c>
      <c r="AG270" s="4">
        <v>2829.32</v>
      </c>
      <c r="AH270" s="4">
        <v>2831.86</v>
      </c>
      <c r="AI270" s="4">
        <v>2844.89</v>
      </c>
      <c r="AJ270" s="4">
        <v>0</v>
      </c>
      <c r="AK270" s="4">
        <v>5699.74</v>
      </c>
      <c r="AL270" s="4">
        <v>2858.85</v>
      </c>
      <c r="AM270" s="4">
        <v>2875.71</v>
      </c>
      <c r="AN270" s="4">
        <v>2896.13</v>
      </c>
      <c r="AO270" s="4">
        <v>2899.03</v>
      </c>
      <c r="AP270" s="4">
        <v>2903.96</v>
      </c>
      <c r="AQ270" s="4">
        <v>36158.83</v>
      </c>
      <c r="AR270" s="4">
        <v>2919.66</v>
      </c>
      <c r="AS270" s="4">
        <v>2921.7</v>
      </c>
      <c r="AT270" s="4">
        <v>2930.76</v>
      </c>
      <c r="AU270" s="4">
        <v>2938.67</v>
      </c>
      <c r="AV270" s="4">
        <v>2942.49</v>
      </c>
      <c r="AW270" s="4">
        <v>2950.73</v>
      </c>
      <c r="AX270" s="4">
        <v>2966.07</v>
      </c>
      <c r="AY270" s="4">
        <v>2991.58</v>
      </c>
      <c r="AZ270" s="4">
        <v>54448.82</v>
      </c>
      <c r="BA270" s="4">
        <v>3034.52</v>
      </c>
      <c r="BB270" s="4">
        <v>35052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6">
        <v>0</v>
      </c>
      <c r="DY270" s="4">
        <f>SUM(Tabela14[[#This Row],[jan/25]:[mar/25]])</f>
        <v>0</v>
      </c>
      <c r="DZ270" s="4">
        <f>SUM(Tabela14[[#This Row],[abr/25]:[ago/25]])</f>
        <v>0</v>
      </c>
      <c r="EA270" s="4">
        <f>SUM(Tabela14[[#This Row],[set/25]:[dez/30]])</f>
        <v>0</v>
      </c>
    </row>
    <row r="271" spans="1:131" x14ac:dyDescent="0.25">
      <c r="A271" s="5" t="s">
        <v>822</v>
      </c>
      <c r="B271" s="2" t="s">
        <v>372</v>
      </c>
      <c r="C271" s="2" t="s">
        <v>14</v>
      </c>
      <c r="D271" s="2" t="s">
        <v>280</v>
      </c>
      <c r="E271" s="1">
        <v>602</v>
      </c>
      <c r="F271" s="2" t="s">
        <v>823</v>
      </c>
      <c r="G271" s="2" t="s">
        <v>19</v>
      </c>
      <c r="H271" s="321">
        <v>45870</v>
      </c>
      <c r="I271" s="2" t="s">
        <v>824</v>
      </c>
      <c r="J271" s="2" t="s">
        <v>825</v>
      </c>
      <c r="K271" s="4">
        <v>211200</v>
      </c>
      <c r="L271" s="4">
        <v>202429.72</v>
      </c>
      <c r="M271" s="4">
        <v>0</v>
      </c>
      <c r="N271" s="4">
        <f>Tabela14[[#This Row],[parcela.cef
(total)]]-Tabela14[[#This Row],[parcela.cef
(realizado)]]</f>
        <v>8770.2799999999988</v>
      </c>
      <c r="O271" s="1" t="b">
        <v>0</v>
      </c>
      <c r="P271" s="4">
        <v>0</v>
      </c>
      <c r="Q271" s="4">
        <v>259150</v>
      </c>
      <c r="R271" s="4">
        <v>6059.28</v>
      </c>
      <c r="S271" s="4">
        <v>16574.13</v>
      </c>
      <c r="T271" s="4">
        <f>SUM(Tabela14[[#This Row],[set/25]:[dez/30]])</f>
        <v>16574.129999999997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872.32</v>
      </c>
      <c r="BN271" s="4">
        <v>872.32</v>
      </c>
      <c r="BO271" s="4">
        <v>872.32</v>
      </c>
      <c r="BP271" s="4">
        <v>872.32</v>
      </c>
      <c r="BQ271" s="4">
        <v>872.32</v>
      </c>
      <c r="BR271" s="4">
        <v>872.32</v>
      </c>
      <c r="BS271" s="4">
        <v>872.32</v>
      </c>
      <c r="BT271" s="4">
        <v>872.32</v>
      </c>
      <c r="BU271" s="4">
        <v>872.32</v>
      </c>
      <c r="BV271" s="4">
        <v>872.32</v>
      </c>
      <c r="BW271" s="4">
        <v>872.32</v>
      </c>
      <c r="BX271" s="4">
        <v>872.32</v>
      </c>
      <c r="BY271" s="4">
        <v>872.32</v>
      </c>
      <c r="BZ271" s="4">
        <v>872.32</v>
      </c>
      <c r="CA271" s="4">
        <v>872.32</v>
      </c>
      <c r="CB271" s="4">
        <v>872.32</v>
      </c>
      <c r="CC271" s="4">
        <v>872.32</v>
      </c>
      <c r="CD271" s="4">
        <v>872.32</v>
      </c>
      <c r="CE271" s="4">
        <v>872.37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6">
        <v>0</v>
      </c>
      <c r="DY271" s="4">
        <f>SUM(Tabela14[[#This Row],[jan/25]:[mar/25]])</f>
        <v>0</v>
      </c>
      <c r="DZ271" s="4">
        <f>SUM(Tabela14[[#This Row],[abr/25]:[ago/25]])</f>
        <v>0</v>
      </c>
      <c r="EA271" s="4">
        <f>SUM(Tabela14[[#This Row],[set/25]:[dez/30]])</f>
        <v>16574.129999999997</v>
      </c>
    </row>
    <row r="272" spans="1:131" x14ac:dyDescent="0.25">
      <c r="A272" s="5" t="s">
        <v>826</v>
      </c>
      <c r="B272" s="2" t="s">
        <v>372</v>
      </c>
      <c r="C272" s="2" t="s">
        <v>14</v>
      </c>
      <c r="D272" s="2" t="s">
        <v>280</v>
      </c>
      <c r="E272" s="1">
        <v>603</v>
      </c>
      <c r="F272" s="2" t="s">
        <v>827</v>
      </c>
      <c r="G272" s="2" t="s">
        <v>19</v>
      </c>
      <c r="H272" s="321">
        <v>44934</v>
      </c>
      <c r="I272" s="2" t="s">
        <v>828</v>
      </c>
      <c r="J272" s="2" t="s">
        <v>829</v>
      </c>
      <c r="K272" s="4">
        <v>209600</v>
      </c>
      <c r="L272" s="4">
        <v>200899.91</v>
      </c>
      <c r="M272" s="4">
        <v>0</v>
      </c>
      <c r="N272" s="4">
        <f>Tabela14[[#This Row],[parcela.cef
(total)]]-Tabela14[[#This Row],[parcela.cef
(realizado)]]</f>
        <v>8700.0899999999965</v>
      </c>
      <c r="O272" s="1" t="b">
        <v>0</v>
      </c>
      <c r="P272" s="4">
        <v>0</v>
      </c>
      <c r="Q272" s="4">
        <v>270827.28999999998</v>
      </c>
      <c r="R272" s="4">
        <v>5853.84</v>
      </c>
      <c r="S272" s="4">
        <v>120450.9</v>
      </c>
      <c r="T272" s="4">
        <f>SUM(Tabela14[[#This Row],[set/25]:[dez/30]])</f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603.42999999999995</v>
      </c>
      <c r="AH272" s="4">
        <v>256.69</v>
      </c>
      <c r="AI272" s="4">
        <v>257.87</v>
      </c>
      <c r="AJ272" s="4">
        <v>257.87</v>
      </c>
      <c r="AK272" s="4">
        <v>787.72</v>
      </c>
      <c r="AL272" s="4">
        <v>1001.43</v>
      </c>
      <c r="AM272" s="4">
        <v>1007.34</v>
      </c>
      <c r="AN272" s="4">
        <v>1014.49</v>
      </c>
      <c r="AO272" s="4">
        <v>7131.51</v>
      </c>
      <c r="AP272" s="4">
        <v>1017.23</v>
      </c>
      <c r="AQ272" s="4">
        <v>7010.69</v>
      </c>
      <c r="AR272" s="4">
        <v>2801.73</v>
      </c>
      <c r="AS272" s="4">
        <v>21138</v>
      </c>
      <c r="AT272" s="4">
        <v>13014.29</v>
      </c>
      <c r="AU272" s="4">
        <v>7450.05</v>
      </c>
      <c r="AV272" s="4">
        <v>9695.99</v>
      </c>
      <c r="AW272" s="4">
        <v>8289.4699999999993</v>
      </c>
      <c r="AX272" s="4">
        <v>14530.25</v>
      </c>
      <c r="AY272" s="4">
        <v>1047.93</v>
      </c>
      <c r="AZ272" s="4">
        <v>1055.3699999999999</v>
      </c>
      <c r="BA272" s="4">
        <v>4062.97</v>
      </c>
      <c r="BB272" s="4">
        <v>8070.41</v>
      </c>
      <c r="BC272" s="4">
        <v>6783.23</v>
      </c>
      <c r="BD272" s="4">
        <v>2164.94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6">
        <v>0</v>
      </c>
      <c r="DY272" s="4">
        <f>SUM(Tabela14[[#This Row],[jan/25]:[mar/25]])</f>
        <v>0</v>
      </c>
      <c r="DZ272" s="4">
        <f>SUM(Tabela14[[#This Row],[abr/25]:[ago/25]])</f>
        <v>0</v>
      </c>
      <c r="EA272" s="4">
        <f>SUM(Tabela14[[#This Row],[set/25]:[dez/30]])</f>
        <v>0</v>
      </c>
    </row>
    <row r="273" spans="1:131" x14ac:dyDescent="0.25">
      <c r="A273" s="5" t="s">
        <v>841</v>
      </c>
      <c r="B273" s="2" t="s">
        <v>372</v>
      </c>
      <c r="C273" s="2" t="s">
        <v>14</v>
      </c>
      <c r="D273" s="2" t="s">
        <v>280</v>
      </c>
      <c r="E273" s="1">
        <v>607</v>
      </c>
      <c r="F273" s="2" t="s">
        <v>842</v>
      </c>
      <c r="G273" s="2" t="s">
        <v>19</v>
      </c>
      <c r="H273" s="321">
        <v>44934</v>
      </c>
      <c r="I273" s="2" t="s">
        <v>843</v>
      </c>
      <c r="J273" s="2" t="s">
        <v>844</v>
      </c>
      <c r="K273" s="4">
        <v>199681.45</v>
      </c>
      <c r="L273" s="4">
        <v>191102.78</v>
      </c>
      <c r="M273" s="4">
        <v>0</v>
      </c>
      <c r="N273" s="4">
        <f>Tabela14[[#This Row],[parcela.cef
(total)]]-Tabela14[[#This Row],[parcela.cef
(realizado)]]</f>
        <v>8578.6700000000128</v>
      </c>
      <c r="O273" s="1" t="b">
        <v>0</v>
      </c>
      <c r="P273" s="4">
        <v>0</v>
      </c>
      <c r="Q273" s="4">
        <v>202834.5</v>
      </c>
      <c r="R273" s="4">
        <v>0</v>
      </c>
      <c r="S273" s="4">
        <v>60085.08</v>
      </c>
      <c r="T273" s="4">
        <f>SUM(Tabela14[[#This Row],[set/25]:[dez/30]])</f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19833.91</v>
      </c>
      <c r="AT273" s="4">
        <v>9848.33</v>
      </c>
      <c r="AU273" s="4">
        <v>6331.07</v>
      </c>
      <c r="AV273" s="4">
        <v>8544.3700000000008</v>
      </c>
      <c r="AW273" s="4">
        <v>7154.62</v>
      </c>
      <c r="AX273" s="4">
        <v>8372.7800000000007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6">
        <v>0</v>
      </c>
      <c r="DY273" s="4">
        <f>SUM(Tabela14[[#This Row],[jan/25]:[mar/25]])</f>
        <v>0</v>
      </c>
      <c r="DZ273" s="4">
        <f>SUM(Tabela14[[#This Row],[abr/25]:[ago/25]])</f>
        <v>0</v>
      </c>
      <c r="EA273" s="4">
        <f>SUM(Tabela14[[#This Row],[set/25]:[dez/30]])</f>
        <v>0</v>
      </c>
    </row>
    <row r="274" spans="1:131" x14ac:dyDescent="0.25">
      <c r="A274" s="5" t="s">
        <v>845</v>
      </c>
      <c r="B274" s="2" t="s">
        <v>372</v>
      </c>
      <c r="C274" s="2" t="s">
        <v>14</v>
      </c>
      <c r="D274" s="2" t="s">
        <v>280</v>
      </c>
      <c r="E274" s="1">
        <v>608</v>
      </c>
      <c r="F274" s="2"/>
      <c r="G274" s="2" t="s">
        <v>16</v>
      </c>
      <c r="H274" s="321"/>
      <c r="I274" s="2"/>
      <c r="J274" s="2"/>
      <c r="K274" s="4"/>
      <c r="L274" s="4"/>
      <c r="M274" s="4">
        <v>0</v>
      </c>
      <c r="N274" s="4">
        <f>Tabela14[[#This Row],[parcela.cef
(total)]]-Tabela14[[#This Row],[parcela.cef
(realizado)]]</f>
        <v>0</v>
      </c>
      <c r="O274" s="1" t="b">
        <v>0</v>
      </c>
      <c r="P274" s="4">
        <v>0</v>
      </c>
      <c r="Q274" s="4">
        <v>0</v>
      </c>
      <c r="R274" s="4">
        <v>0</v>
      </c>
      <c r="S274" s="4">
        <v>0</v>
      </c>
      <c r="T274" s="4">
        <f>SUM(Tabela14[[#This Row],[set/25]:[dez/30]])</f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6">
        <v>0</v>
      </c>
      <c r="DY274" s="4">
        <f>SUM(Tabela14[[#This Row],[jan/25]:[mar/25]])</f>
        <v>0</v>
      </c>
      <c r="DZ274" s="4">
        <f>SUM(Tabela14[[#This Row],[abr/25]:[ago/25]])</f>
        <v>0</v>
      </c>
      <c r="EA274" s="4">
        <f>SUM(Tabela14[[#This Row],[set/25]:[dez/30]])</f>
        <v>0</v>
      </c>
    </row>
    <row r="275" spans="1:131" x14ac:dyDescent="0.25">
      <c r="A275" s="5" t="s">
        <v>850</v>
      </c>
      <c r="B275" s="2" t="s">
        <v>372</v>
      </c>
      <c r="C275" s="2" t="s">
        <v>14</v>
      </c>
      <c r="D275" s="2" t="s">
        <v>304</v>
      </c>
      <c r="E275" s="1">
        <v>702</v>
      </c>
      <c r="F275" s="2" t="s">
        <v>851</v>
      </c>
      <c r="G275" s="2" t="s">
        <v>19</v>
      </c>
      <c r="H275" s="321">
        <v>45008</v>
      </c>
      <c r="I275" s="2" t="s">
        <v>852</v>
      </c>
      <c r="J275" s="2"/>
      <c r="K275" s="4"/>
      <c r="L275" s="4"/>
      <c r="M275" s="4">
        <v>0</v>
      </c>
      <c r="N275" s="4">
        <f>Tabela14[[#This Row],[parcela.cef
(total)]]-Tabela14[[#This Row],[parcela.cef
(realizado)]]</f>
        <v>0</v>
      </c>
      <c r="O275" s="1" t="b">
        <v>0</v>
      </c>
      <c r="P275" s="4">
        <v>0</v>
      </c>
      <c r="Q275" s="4">
        <v>252810</v>
      </c>
      <c r="R275" s="4">
        <v>0</v>
      </c>
      <c r="S275" s="4">
        <v>252810</v>
      </c>
      <c r="T275" s="4">
        <f>SUM(Tabela14[[#This Row],[set/25]:[dez/30]])</f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252810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6">
        <v>0</v>
      </c>
      <c r="DY275" s="4">
        <f>SUM(Tabela14[[#This Row],[jan/25]:[mar/25]])</f>
        <v>0</v>
      </c>
      <c r="DZ275" s="4">
        <f>SUM(Tabela14[[#This Row],[abr/25]:[ago/25]])</f>
        <v>0</v>
      </c>
      <c r="EA275" s="4">
        <f>SUM(Tabela14[[#This Row],[set/25]:[dez/30]])</f>
        <v>0</v>
      </c>
    </row>
    <row r="276" spans="1:131" x14ac:dyDescent="0.25">
      <c r="A276" s="5" t="s">
        <v>856</v>
      </c>
      <c r="B276" s="2" t="s">
        <v>372</v>
      </c>
      <c r="C276" s="2" t="s">
        <v>14</v>
      </c>
      <c r="D276" s="2" t="s">
        <v>304</v>
      </c>
      <c r="E276" s="1">
        <v>704</v>
      </c>
      <c r="F276" s="2" t="s">
        <v>857</v>
      </c>
      <c r="G276" s="2" t="s">
        <v>19</v>
      </c>
      <c r="H276" s="321">
        <v>44894</v>
      </c>
      <c r="I276" s="2" t="s">
        <v>858</v>
      </c>
      <c r="J276" s="2" t="s">
        <v>859</v>
      </c>
      <c r="K276" s="4">
        <v>209600</v>
      </c>
      <c r="L276" s="4">
        <v>200899.91</v>
      </c>
      <c r="M276" s="4">
        <v>0</v>
      </c>
      <c r="N276" s="4">
        <f>Tabela14[[#This Row],[parcela.cef
(total)]]-Tabela14[[#This Row],[parcela.cef
(realizado)]]</f>
        <v>8700.0899999999965</v>
      </c>
      <c r="O276" s="1" t="b">
        <v>0</v>
      </c>
      <c r="P276" s="4">
        <v>0</v>
      </c>
      <c r="Q276" s="4">
        <v>271300.47999999998</v>
      </c>
      <c r="R276" s="4">
        <v>0</v>
      </c>
      <c r="S276" s="4">
        <v>65086.61</v>
      </c>
      <c r="T276" s="4">
        <f>SUM(Tabela14[[#This Row],[set/25]:[dez/30]])</f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849.78</v>
      </c>
      <c r="AG276" s="4">
        <v>853.86</v>
      </c>
      <c r="AH276" s="4">
        <v>854.63</v>
      </c>
      <c r="AI276" s="4">
        <v>858.56</v>
      </c>
      <c r="AJ276" s="4">
        <v>734.54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20114.55</v>
      </c>
      <c r="AT276" s="4">
        <v>9987.67</v>
      </c>
      <c r="AU276" s="4">
        <v>6420.65</v>
      </c>
      <c r="AV276" s="4">
        <v>8665.26</v>
      </c>
      <c r="AW276" s="4">
        <v>7255.85</v>
      </c>
      <c r="AX276" s="4">
        <v>8491.26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6">
        <v>0</v>
      </c>
      <c r="DY276" s="4">
        <f>SUM(Tabela14[[#This Row],[jan/25]:[mar/25]])</f>
        <v>0</v>
      </c>
      <c r="DZ276" s="4">
        <f>SUM(Tabela14[[#This Row],[abr/25]:[ago/25]])</f>
        <v>0</v>
      </c>
      <c r="EA276" s="4">
        <f>SUM(Tabela14[[#This Row],[set/25]:[dez/30]])</f>
        <v>0</v>
      </c>
    </row>
    <row r="277" spans="1:131" x14ac:dyDescent="0.25">
      <c r="A277" s="5" t="s">
        <v>871</v>
      </c>
      <c r="B277" s="2" t="s">
        <v>372</v>
      </c>
      <c r="C277" s="2" t="s">
        <v>14</v>
      </c>
      <c r="D277" s="2" t="s">
        <v>304</v>
      </c>
      <c r="E277" s="1">
        <v>708</v>
      </c>
      <c r="F277" s="2"/>
      <c r="G277" s="2" t="s">
        <v>16</v>
      </c>
      <c r="H277" s="321"/>
      <c r="I277" s="2"/>
      <c r="J277" s="2"/>
      <c r="K277" s="4"/>
      <c r="L277" s="4"/>
      <c r="M277" s="4">
        <v>0</v>
      </c>
      <c r="N277" s="4">
        <f>Tabela14[[#This Row],[parcela.cef
(total)]]-Tabela14[[#This Row],[parcela.cef
(realizado)]]</f>
        <v>0</v>
      </c>
      <c r="O277" s="1" t="b">
        <v>0</v>
      </c>
      <c r="P277" s="4">
        <v>0</v>
      </c>
      <c r="Q277" s="4">
        <v>0</v>
      </c>
      <c r="R277" s="4">
        <v>0</v>
      </c>
      <c r="S277" s="4">
        <v>0</v>
      </c>
      <c r="T277" s="4">
        <f>SUM(Tabela14[[#This Row],[set/25]:[dez/30]])</f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6">
        <v>0</v>
      </c>
      <c r="DY277" s="4">
        <f>SUM(Tabela14[[#This Row],[jan/25]:[mar/25]])</f>
        <v>0</v>
      </c>
      <c r="DZ277" s="4">
        <f>SUM(Tabela14[[#This Row],[abr/25]:[ago/25]])</f>
        <v>0</v>
      </c>
      <c r="EA277" s="4">
        <f>SUM(Tabela14[[#This Row],[set/25]:[dez/30]])</f>
        <v>0</v>
      </c>
    </row>
    <row r="278" spans="1:131" x14ac:dyDescent="0.25">
      <c r="A278" s="5" t="s">
        <v>872</v>
      </c>
      <c r="B278" s="2" t="s">
        <v>372</v>
      </c>
      <c r="C278" s="2" t="s">
        <v>14</v>
      </c>
      <c r="D278" s="2" t="s">
        <v>324</v>
      </c>
      <c r="E278" s="1">
        <v>801</v>
      </c>
      <c r="F278" s="2" t="s">
        <v>873</v>
      </c>
      <c r="G278" s="2" t="s">
        <v>19</v>
      </c>
      <c r="H278" s="321">
        <v>45883</v>
      </c>
      <c r="I278" s="2" t="s">
        <v>874</v>
      </c>
      <c r="J278" s="2"/>
      <c r="K278" s="4"/>
      <c r="L278" s="4"/>
      <c r="M278" s="4">
        <v>0</v>
      </c>
      <c r="N278" s="4">
        <f>Tabela14[[#This Row],[parcela.cef
(total)]]-Tabela14[[#This Row],[parcela.cef
(realizado)]]</f>
        <v>0</v>
      </c>
      <c r="O278" s="1" t="b">
        <v>0</v>
      </c>
      <c r="P278" s="4">
        <v>0</v>
      </c>
      <c r="Q278" s="4">
        <v>275474.05</v>
      </c>
      <c r="R278" s="4">
        <v>9494.49</v>
      </c>
      <c r="S278" s="4">
        <v>1735.77</v>
      </c>
      <c r="T278" s="4">
        <f>SUM(Tabela14[[#This Row],[set/25]:[dez/30]])</f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900</v>
      </c>
      <c r="AA278" s="4">
        <v>269.54000000000002</v>
      </c>
      <c r="AB278" s="4">
        <v>281.64999999999998</v>
      </c>
      <c r="AC278" s="4">
        <v>284.58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6">
        <v>0</v>
      </c>
      <c r="DY278" s="4">
        <f>SUM(Tabela14[[#This Row],[jan/25]:[mar/25]])</f>
        <v>0</v>
      </c>
      <c r="DZ278" s="4">
        <f>SUM(Tabela14[[#This Row],[abr/25]:[ago/25]])</f>
        <v>0</v>
      </c>
      <c r="EA278" s="4">
        <f>SUM(Tabela14[[#This Row],[set/25]:[dez/30]])</f>
        <v>0</v>
      </c>
    </row>
    <row r="279" spans="1:131" x14ac:dyDescent="0.25">
      <c r="A279" s="5" t="s">
        <v>883</v>
      </c>
      <c r="B279" s="2" t="s">
        <v>372</v>
      </c>
      <c r="C279" s="2" t="s">
        <v>14</v>
      </c>
      <c r="D279" s="2" t="s">
        <v>324</v>
      </c>
      <c r="E279" s="1">
        <v>804</v>
      </c>
      <c r="F279" s="2" t="s">
        <v>884</v>
      </c>
      <c r="G279" s="2" t="s">
        <v>19</v>
      </c>
      <c r="H279" s="321">
        <v>44885</v>
      </c>
      <c r="I279" s="2" t="s">
        <v>885</v>
      </c>
      <c r="J279" s="2" t="s">
        <v>886</v>
      </c>
      <c r="K279" s="4">
        <v>217421.77</v>
      </c>
      <c r="L279" s="4">
        <v>208330.62</v>
      </c>
      <c r="M279" s="4">
        <v>0</v>
      </c>
      <c r="N279" s="4">
        <f>Tabela14[[#This Row],[parcela.cef
(total)]]-Tabela14[[#This Row],[parcela.cef
(realizado)]]</f>
        <v>9091.1499999999942</v>
      </c>
      <c r="O279" s="1" t="b">
        <v>0</v>
      </c>
      <c r="P279" s="4">
        <v>0</v>
      </c>
      <c r="Q279" s="4">
        <v>270175.73</v>
      </c>
      <c r="R279" s="4">
        <v>6087.96</v>
      </c>
      <c r="S279" s="4">
        <v>114870.29</v>
      </c>
      <c r="T279" s="4">
        <f>SUM(Tabela14[[#This Row],[set/25]:[dez/30]])</f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1504.98</v>
      </c>
      <c r="AG279" s="4">
        <v>1479.69</v>
      </c>
      <c r="AH279" s="4">
        <v>6294.03</v>
      </c>
      <c r="AI279" s="4">
        <v>1487.84</v>
      </c>
      <c r="AJ279" s="4">
        <v>1487.84</v>
      </c>
      <c r="AK279" s="4">
        <v>1493.05</v>
      </c>
      <c r="AL279" s="4">
        <v>2469.14</v>
      </c>
      <c r="AM279" s="4">
        <v>1503.96</v>
      </c>
      <c r="AN279" s="4">
        <v>1514.64</v>
      </c>
      <c r="AO279" s="4">
        <v>1516.15</v>
      </c>
      <c r="AP279" s="4">
        <v>1518.73</v>
      </c>
      <c r="AQ279" s="4">
        <v>1523.89</v>
      </c>
      <c r="AR279" s="4">
        <v>2581.83</v>
      </c>
      <c r="AS279" s="4">
        <v>22546.76</v>
      </c>
      <c r="AT279" s="4">
        <v>11909.26</v>
      </c>
      <c r="AU279" s="4">
        <v>8246.17</v>
      </c>
      <c r="AV279" s="4">
        <v>10593.67</v>
      </c>
      <c r="AW279" s="4">
        <v>11239.25</v>
      </c>
      <c r="AX279" s="4">
        <v>10424.18</v>
      </c>
      <c r="AY279" s="4">
        <v>1564.56</v>
      </c>
      <c r="AZ279" s="4">
        <v>1575.67</v>
      </c>
      <c r="BA279" s="4">
        <v>1587.01</v>
      </c>
      <c r="BB279" s="4">
        <v>1598.12</v>
      </c>
      <c r="BC279" s="4">
        <v>1607.39</v>
      </c>
      <c r="BD279" s="4">
        <v>5602.48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6">
        <v>0</v>
      </c>
      <c r="DY279" s="4">
        <f>SUM(Tabela14[[#This Row],[jan/25]:[mar/25]])</f>
        <v>0</v>
      </c>
      <c r="DZ279" s="4">
        <f>SUM(Tabela14[[#This Row],[abr/25]:[ago/25]])</f>
        <v>0</v>
      </c>
      <c r="EA279" s="4">
        <f>SUM(Tabela14[[#This Row],[set/25]:[dez/30]])</f>
        <v>0</v>
      </c>
    </row>
    <row r="280" spans="1:131" x14ac:dyDescent="0.25">
      <c r="A280" s="5" t="s">
        <v>887</v>
      </c>
      <c r="B280" s="2" t="s">
        <v>372</v>
      </c>
      <c r="C280" s="2" t="s">
        <v>14</v>
      </c>
      <c r="D280" s="2" t="s">
        <v>324</v>
      </c>
      <c r="E280" s="1">
        <v>805</v>
      </c>
      <c r="F280" s="2" t="s">
        <v>888</v>
      </c>
      <c r="G280" s="2" t="s">
        <v>19</v>
      </c>
      <c r="H280" s="321">
        <v>44894</v>
      </c>
      <c r="I280" s="2" t="s">
        <v>889</v>
      </c>
      <c r="J280" s="2" t="s">
        <v>890</v>
      </c>
      <c r="K280" s="4">
        <v>150000</v>
      </c>
      <c r="L280" s="4">
        <v>144289.74</v>
      </c>
      <c r="M280" s="4">
        <v>0</v>
      </c>
      <c r="N280" s="4">
        <f>Tabela14[[#This Row],[parcela.cef
(total)]]-Tabela14[[#This Row],[parcela.cef
(realizado)]]</f>
        <v>5710.2600000000093</v>
      </c>
      <c r="O280" s="1" t="b">
        <v>0</v>
      </c>
      <c r="P280" s="4">
        <v>0</v>
      </c>
      <c r="Q280" s="4">
        <v>247086.07999999999</v>
      </c>
      <c r="R280" s="4">
        <v>0</v>
      </c>
      <c r="S280" s="4">
        <v>123817.63</v>
      </c>
      <c r="T280" s="4">
        <f>SUM(Tabela14[[#This Row],[set/25]:[dez/30]])</f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384.08</v>
      </c>
      <c r="AG280" s="4">
        <v>1667.58</v>
      </c>
      <c r="AH280" s="4">
        <v>1669.08</v>
      </c>
      <c r="AI280" s="4">
        <v>1676.76</v>
      </c>
      <c r="AJ280" s="4">
        <v>1676.76</v>
      </c>
      <c r="AK280" s="4">
        <v>1682.63</v>
      </c>
      <c r="AL280" s="4">
        <v>1684.97</v>
      </c>
      <c r="AM280" s="4">
        <v>1973.6</v>
      </c>
      <c r="AN280" s="4">
        <v>2693.44</v>
      </c>
      <c r="AO280" s="4">
        <v>2696.13</v>
      </c>
      <c r="AP280" s="4">
        <v>2700.72</v>
      </c>
      <c r="AQ280" s="4">
        <v>2709.9</v>
      </c>
      <c r="AR280" s="4">
        <v>2715.32</v>
      </c>
      <c r="AS280" s="4">
        <v>26976.1</v>
      </c>
      <c r="AT280" s="4">
        <v>9281</v>
      </c>
      <c r="AU280" s="4">
        <v>6947.16</v>
      </c>
      <c r="AV280" s="4">
        <v>8423.9599999999991</v>
      </c>
      <c r="AW280" s="4">
        <v>7506.57</v>
      </c>
      <c r="AX280" s="4">
        <v>21821.69</v>
      </c>
      <c r="AY280" s="4">
        <v>2782.21</v>
      </c>
      <c r="AZ280" s="4">
        <v>14147.97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6">
        <v>0</v>
      </c>
      <c r="DY280" s="4">
        <f>SUM(Tabela14[[#This Row],[jan/25]:[mar/25]])</f>
        <v>0</v>
      </c>
      <c r="DZ280" s="4">
        <f>SUM(Tabela14[[#This Row],[abr/25]:[ago/25]])</f>
        <v>0</v>
      </c>
      <c r="EA280" s="4">
        <f>SUM(Tabela14[[#This Row],[set/25]:[dez/30]])</f>
        <v>0</v>
      </c>
    </row>
    <row r="281" spans="1:131" x14ac:dyDescent="0.25">
      <c r="A281" s="5" t="s">
        <v>891</v>
      </c>
      <c r="B281" s="2" t="s">
        <v>372</v>
      </c>
      <c r="C281" s="2" t="s">
        <v>14</v>
      </c>
      <c r="D281" s="2" t="s">
        <v>324</v>
      </c>
      <c r="E281" s="1">
        <v>806</v>
      </c>
      <c r="F281" s="2" t="s">
        <v>892</v>
      </c>
      <c r="G281" s="2" t="s">
        <v>19</v>
      </c>
      <c r="H281" s="321">
        <v>45824</v>
      </c>
      <c r="I281" s="2" t="s">
        <v>893</v>
      </c>
      <c r="J281" s="2" t="s">
        <v>894</v>
      </c>
      <c r="K281" s="4">
        <v>212314.07</v>
      </c>
      <c r="L281" s="4">
        <v>203510.21</v>
      </c>
      <c r="M281" s="4">
        <v>0</v>
      </c>
      <c r="N281" s="4">
        <f>Tabela14[[#This Row],[parcela.cef
(total)]]-Tabela14[[#This Row],[parcela.cef
(realizado)]]</f>
        <v>8803.8600000000151</v>
      </c>
      <c r="O281" s="1" t="b">
        <v>0</v>
      </c>
      <c r="P281" s="4">
        <v>0</v>
      </c>
      <c r="Q281" s="4">
        <v>269874.31</v>
      </c>
      <c r="R281" s="4">
        <v>3086.28</v>
      </c>
      <c r="S281" s="4">
        <v>271.61</v>
      </c>
      <c r="T281" s="4">
        <f>SUM(Tabela14[[#This Row],[set/25]:[dez/30]])</f>
        <v>271.61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271.61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6">
        <v>0</v>
      </c>
      <c r="DY281" s="4">
        <f>SUM(Tabela14[[#This Row],[jan/25]:[mar/25]])</f>
        <v>0</v>
      </c>
      <c r="DZ281" s="4">
        <f>SUM(Tabela14[[#This Row],[abr/25]:[ago/25]])</f>
        <v>0</v>
      </c>
      <c r="EA281" s="4">
        <f>SUM(Tabela14[[#This Row],[set/25]:[dez/30]])</f>
        <v>271.61</v>
      </c>
    </row>
    <row r="282" spans="1:131" x14ac:dyDescent="0.25">
      <c r="A282" s="5" t="s">
        <v>895</v>
      </c>
      <c r="B282" s="2" t="s">
        <v>372</v>
      </c>
      <c r="C282" s="2" t="s">
        <v>14</v>
      </c>
      <c r="D282" s="2" t="s">
        <v>324</v>
      </c>
      <c r="E282" s="1">
        <v>807</v>
      </c>
      <c r="F282" s="2"/>
      <c r="G282" s="2" t="s">
        <v>16</v>
      </c>
      <c r="H282" s="321"/>
      <c r="I282" s="2"/>
      <c r="J282" s="2"/>
      <c r="K282" s="4"/>
      <c r="L282" s="4"/>
      <c r="M282" s="4">
        <v>0</v>
      </c>
      <c r="N282" s="4">
        <f>Tabela14[[#This Row],[parcela.cef
(total)]]-Tabela14[[#This Row],[parcela.cef
(realizado)]]</f>
        <v>0</v>
      </c>
      <c r="O282" s="1" t="b">
        <v>0</v>
      </c>
      <c r="P282" s="4">
        <v>0</v>
      </c>
      <c r="Q282" s="4">
        <v>0</v>
      </c>
      <c r="R282" s="4">
        <v>0</v>
      </c>
      <c r="S282" s="4">
        <v>0</v>
      </c>
      <c r="T282" s="4">
        <f>SUM(Tabela14[[#This Row],[set/25]:[dez/30]])</f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6">
        <v>0</v>
      </c>
      <c r="DY282" s="4">
        <f>SUM(Tabela14[[#This Row],[jan/25]:[mar/25]])</f>
        <v>0</v>
      </c>
      <c r="DZ282" s="4">
        <f>SUM(Tabela14[[#This Row],[abr/25]:[ago/25]])</f>
        <v>0</v>
      </c>
      <c r="EA282" s="4">
        <f>SUM(Tabela14[[#This Row],[set/25]:[dez/30]])</f>
        <v>0</v>
      </c>
    </row>
    <row r="283" spans="1:131" x14ac:dyDescent="0.25">
      <c r="A283" s="5" t="s">
        <v>896</v>
      </c>
      <c r="B283" s="2" t="s">
        <v>372</v>
      </c>
      <c r="C283" s="2" t="s">
        <v>14</v>
      </c>
      <c r="D283" s="2" t="s">
        <v>324</v>
      </c>
      <c r="E283" s="1">
        <v>808</v>
      </c>
      <c r="F283" s="2"/>
      <c r="G283" s="2" t="s">
        <v>16</v>
      </c>
      <c r="H283" s="321"/>
      <c r="I283" s="2"/>
      <c r="J283" s="2"/>
      <c r="K283" s="4"/>
      <c r="L283" s="4"/>
      <c r="M283" s="4">
        <v>0</v>
      </c>
      <c r="N283" s="4">
        <f>Tabela14[[#This Row],[parcela.cef
(total)]]-Tabela14[[#This Row],[parcela.cef
(realizado)]]</f>
        <v>0</v>
      </c>
      <c r="O283" s="1" t="b">
        <v>0</v>
      </c>
      <c r="P283" s="4">
        <v>0</v>
      </c>
      <c r="Q283" s="4">
        <v>0</v>
      </c>
      <c r="R283" s="4">
        <v>0</v>
      </c>
      <c r="S283" s="4">
        <v>0</v>
      </c>
      <c r="T283" s="4">
        <f>SUM(Tabela14[[#This Row],[set/25]:[dez/30]])</f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6">
        <v>0</v>
      </c>
      <c r="DY283" s="4">
        <f>SUM(Tabela14[[#This Row],[jan/25]:[mar/25]])</f>
        <v>0</v>
      </c>
      <c r="DZ283" s="4">
        <f>SUM(Tabela14[[#This Row],[abr/25]:[ago/25]])</f>
        <v>0</v>
      </c>
      <c r="EA283" s="4">
        <f>SUM(Tabela14[[#This Row],[set/25]:[dez/30]])</f>
        <v>0</v>
      </c>
    </row>
    <row r="284" spans="1:131" x14ac:dyDescent="0.25">
      <c r="A284" s="5" t="s">
        <v>897</v>
      </c>
      <c r="B284" s="2" t="s">
        <v>372</v>
      </c>
      <c r="C284" s="2" t="s">
        <v>14</v>
      </c>
      <c r="D284" s="2" t="s">
        <v>349</v>
      </c>
      <c r="E284" s="1">
        <v>901</v>
      </c>
      <c r="F284" s="2" t="s">
        <v>898</v>
      </c>
      <c r="G284" s="2" t="s">
        <v>19</v>
      </c>
      <c r="H284" s="321">
        <v>45062</v>
      </c>
      <c r="I284" s="2" t="s">
        <v>899</v>
      </c>
      <c r="J284" s="2" t="s">
        <v>900</v>
      </c>
      <c r="K284" s="4">
        <v>243000</v>
      </c>
      <c r="L284" s="4">
        <v>232661.82</v>
      </c>
      <c r="M284" s="4">
        <v>0</v>
      </c>
      <c r="N284" s="4">
        <f>Tabela14[[#This Row],[parcela.cef
(total)]]-Tabela14[[#This Row],[parcela.cef
(realizado)]]</f>
        <v>10338.179999999993</v>
      </c>
      <c r="O284" s="1" t="b">
        <v>0</v>
      </c>
      <c r="P284" s="4">
        <v>0</v>
      </c>
      <c r="Q284" s="4">
        <v>255000</v>
      </c>
      <c r="R284" s="4">
        <v>0</v>
      </c>
      <c r="S284" s="4">
        <v>72408.44</v>
      </c>
      <c r="T284" s="4">
        <f>SUM(Tabela14[[#This Row],[set/25]:[dez/30]])</f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23901.82</v>
      </c>
      <c r="AT284" s="4">
        <v>11868.2</v>
      </c>
      <c r="AU284" s="4">
        <v>7629.56</v>
      </c>
      <c r="AV284" s="4">
        <v>10296.799999999999</v>
      </c>
      <c r="AW284" s="4">
        <v>8622.02</v>
      </c>
      <c r="AX284" s="4">
        <v>10090.040000000001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6">
        <v>0</v>
      </c>
      <c r="DY284" s="4">
        <f>SUM(Tabela14[[#This Row],[jan/25]:[mar/25]])</f>
        <v>0</v>
      </c>
      <c r="DZ284" s="4">
        <f>SUM(Tabela14[[#This Row],[abr/25]:[ago/25]])</f>
        <v>0</v>
      </c>
      <c r="EA284" s="4">
        <f>SUM(Tabela14[[#This Row],[set/25]:[dez/30]])</f>
        <v>0</v>
      </c>
    </row>
    <row r="285" spans="1:131" x14ac:dyDescent="0.25">
      <c r="A285" s="5" t="s">
        <v>901</v>
      </c>
      <c r="B285" s="2" t="s">
        <v>372</v>
      </c>
      <c r="C285" s="2" t="s">
        <v>14</v>
      </c>
      <c r="D285" s="2" t="s">
        <v>349</v>
      </c>
      <c r="E285" s="1">
        <v>902</v>
      </c>
      <c r="F285" s="2" t="s">
        <v>902</v>
      </c>
      <c r="G285" s="2" t="s">
        <v>19</v>
      </c>
      <c r="H285" s="321">
        <v>45670</v>
      </c>
      <c r="I285" s="2" t="s">
        <v>214</v>
      </c>
      <c r="J285" s="2"/>
      <c r="K285" s="4"/>
      <c r="L285" s="4"/>
      <c r="M285" s="4">
        <v>0</v>
      </c>
      <c r="N285" s="4">
        <f>Tabela14[[#This Row],[parcela.cef
(total)]]-Tabela14[[#This Row],[parcela.cef
(realizado)]]</f>
        <v>0</v>
      </c>
      <c r="O285" s="1" t="b">
        <v>0</v>
      </c>
      <c r="P285" s="4">
        <v>0</v>
      </c>
      <c r="Q285" s="4">
        <v>247113.67</v>
      </c>
      <c r="R285" s="4">
        <v>0</v>
      </c>
      <c r="S285" s="4">
        <v>74434.600000000006</v>
      </c>
      <c r="T285" s="4">
        <f>SUM(Tabela14[[#This Row],[set/25]:[dez/30]])</f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6798.29</v>
      </c>
      <c r="AF285" s="4">
        <v>464.87</v>
      </c>
      <c r="AG285" s="4">
        <v>0</v>
      </c>
      <c r="AH285" s="4">
        <v>1004.13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21852.46</v>
      </c>
      <c r="AT285" s="4">
        <v>11660.48</v>
      </c>
      <c r="AU285" s="4">
        <v>8073.11</v>
      </c>
      <c r="AV285" s="4">
        <v>8725.2099999999991</v>
      </c>
      <c r="AW285" s="4">
        <v>7306.05</v>
      </c>
      <c r="AX285" s="4">
        <v>8550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6">
        <v>0</v>
      </c>
      <c r="DY285" s="4">
        <f>SUM(Tabela14[[#This Row],[jan/25]:[mar/25]])</f>
        <v>0</v>
      </c>
      <c r="DZ285" s="4">
        <f>SUM(Tabela14[[#This Row],[abr/25]:[ago/25]])</f>
        <v>0</v>
      </c>
      <c r="EA285" s="4">
        <f>SUM(Tabela14[[#This Row],[set/25]:[dez/30]])</f>
        <v>0</v>
      </c>
    </row>
    <row r="286" spans="1:131" x14ac:dyDescent="0.25">
      <c r="A286" s="5" t="s">
        <v>903</v>
      </c>
      <c r="B286" s="2" t="s">
        <v>372</v>
      </c>
      <c r="C286" s="2" t="s">
        <v>14</v>
      </c>
      <c r="D286" s="2" t="s">
        <v>349</v>
      </c>
      <c r="E286" s="1">
        <v>903</v>
      </c>
      <c r="F286" s="2"/>
      <c r="G286" s="2" t="s">
        <v>46</v>
      </c>
      <c r="H286" s="321"/>
      <c r="I286" s="2"/>
      <c r="J286" s="2"/>
      <c r="K286" s="4"/>
      <c r="L286" s="4"/>
      <c r="M286" s="4">
        <v>0</v>
      </c>
      <c r="N286" s="4">
        <f>Tabela14[[#This Row],[parcela.cef
(total)]]-Tabela14[[#This Row],[parcela.cef
(realizado)]]</f>
        <v>0</v>
      </c>
      <c r="O286" s="1" t="b">
        <v>0</v>
      </c>
      <c r="P286" s="4">
        <v>0</v>
      </c>
      <c r="Q286" s="4">
        <v>0</v>
      </c>
      <c r="R286" s="4">
        <v>0</v>
      </c>
      <c r="S286" s="4">
        <v>0</v>
      </c>
      <c r="T286" s="4">
        <f>SUM(Tabela14[[#This Row],[set/25]:[dez/30]])</f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6">
        <v>0</v>
      </c>
      <c r="DY286" s="4">
        <f>SUM(Tabela14[[#This Row],[jan/25]:[mar/25]])</f>
        <v>0</v>
      </c>
      <c r="DZ286" s="4">
        <f>SUM(Tabela14[[#This Row],[abr/25]:[ago/25]])</f>
        <v>0</v>
      </c>
      <c r="EA286" s="4">
        <f>SUM(Tabela14[[#This Row],[set/25]:[dez/30]])</f>
        <v>0</v>
      </c>
    </row>
    <row r="287" spans="1:131" x14ac:dyDescent="0.25">
      <c r="A287" s="5" t="s">
        <v>915</v>
      </c>
      <c r="B287" s="2" t="s">
        <v>372</v>
      </c>
      <c r="C287" s="2" t="s">
        <v>14</v>
      </c>
      <c r="D287" s="2" t="s">
        <v>349</v>
      </c>
      <c r="E287" s="1">
        <v>907</v>
      </c>
      <c r="F287" s="2" t="s">
        <v>916</v>
      </c>
      <c r="G287" s="2" t="s">
        <v>19</v>
      </c>
      <c r="H287" s="321">
        <v>44894</v>
      </c>
      <c r="I287" s="2" t="s">
        <v>917</v>
      </c>
      <c r="J287" s="2" t="s">
        <v>918</v>
      </c>
      <c r="K287" s="4">
        <v>171200</v>
      </c>
      <c r="L287" s="4">
        <v>164045.38</v>
      </c>
      <c r="M287" s="4">
        <v>0</v>
      </c>
      <c r="N287" s="4">
        <f>Tabela14[[#This Row],[parcela.cef
(total)]]-Tabela14[[#This Row],[parcela.cef
(realizado)]]</f>
        <v>7154.6199999999953</v>
      </c>
      <c r="O287" s="1" t="b">
        <v>0</v>
      </c>
      <c r="P287" s="4">
        <v>0</v>
      </c>
      <c r="Q287" s="4">
        <v>199347.84</v>
      </c>
      <c r="R287" s="4">
        <v>4590.3599999999997</v>
      </c>
      <c r="S287" s="4">
        <v>86157.26</v>
      </c>
      <c r="T287" s="4">
        <f>SUM(Tabela14[[#This Row],[set/25]:[dez/30]])</f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3474.87</v>
      </c>
      <c r="AG287" s="4">
        <v>431.06</v>
      </c>
      <c r="AH287" s="4">
        <v>431.45</v>
      </c>
      <c r="AI287" s="4">
        <v>433.43</v>
      </c>
      <c r="AJ287" s="4">
        <v>433.43</v>
      </c>
      <c r="AK287" s="4">
        <v>434.95</v>
      </c>
      <c r="AL287" s="4">
        <v>900.07</v>
      </c>
      <c r="AM287" s="4">
        <v>1155.76</v>
      </c>
      <c r="AN287" s="4">
        <v>1170.83</v>
      </c>
      <c r="AO287" s="4">
        <v>1172</v>
      </c>
      <c r="AP287" s="4">
        <v>1173.99</v>
      </c>
      <c r="AQ287" s="4">
        <v>1177.99</v>
      </c>
      <c r="AR287" s="4">
        <v>4463.8599999999997</v>
      </c>
      <c r="AS287" s="4">
        <v>17722.62</v>
      </c>
      <c r="AT287" s="4">
        <v>9398.32</v>
      </c>
      <c r="AU287" s="4">
        <v>6468.13</v>
      </c>
      <c r="AV287" s="4">
        <v>8315.56</v>
      </c>
      <c r="AW287" s="4">
        <v>7159.84</v>
      </c>
      <c r="AX287" s="4">
        <v>8182</v>
      </c>
      <c r="AY287" s="4">
        <v>1317.42</v>
      </c>
      <c r="AZ287" s="4">
        <v>1218.01</v>
      </c>
      <c r="BA287" s="4">
        <v>1226.78</v>
      </c>
      <c r="BB287" s="4">
        <v>1235.3599999999999</v>
      </c>
      <c r="BC287" s="4">
        <v>1242.53</v>
      </c>
      <c r="BD287" s="4">
        <v>5817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6">
        <v>0</v>
      </c>
      <c r="DY287" s="4">
        <f>SUM(Tabela14[[#This Row],[jan/25]:[mar/25]])</f>
        <v>0</v>
      </c>
      <c r="DZ287" s="4">
        <f>SUM(Tabela14[[#This Row],[abr/25]:[ago/25]])</f>
        <v>0</v>
      </c>
      <c r="EA287" s="4">
        <f>SUM(Tabela14[[#This Row],[set/25]:[dez/30]])</f>
        <v>0</v>
      </c>
    </row>
    <row r="288" spans="1:131" x14ac:dyDescent="0.25">
      <c r="A288" s="5" t="s">
        <v>923</v>
      </c>
      <c r="B288" s="2" t="s">
        <v>372</v>
      </c>
      <c r="C288" s="2" t="s">
        <v>369</v>
      </c>
      <c r="D288" s="2" t="s">
        <v>370</v>
      </c>
      <c r="E288" s="1">
        <v>1</v>
      </c>
      <c r="F288" s="2"/>
      <c r="G288" s="2" t="s">
        <v>16</v>
      </c>
      <c r="H288" s="321"/>
      <c r="I288" s="2"/>
      <c r="J288" s="2"/>
      <c r="K288" s="4"/>
      <c r="L288" s="4"/>
      <c r="M288" s="4">
        <v>0</v>
      </c>
      <c r="N288" s="4">
        <f>Tabela14[[#This Row],[parcela.cef
(total)]]-Tabela14[[#This Row],[parcela.cef
(realizado)]]</f>
        <v>0</v>
      </c>
      <c r="O288" s="1" t="b">
        <v>0</v>
      </c>
      <c r="P288" s="4">
        <v>0</v>
      </c>
      <c r="Q288" s="4">
        <v>0</v>
      </c>
      <c r="R288" s="4">
        <v>0</v>
      </c>
      <c r="S288" s="4">
        <v>0</v>
      </c>
      <c r="T288" s="4">
        <f>SUM(Tabela14[[#This Row],[set/25]:[dez/30]])</f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6">
        <v>0</v>
      </c>
      <c r="DY288" s="4">
        <f>SUM(Tabela14[[#This Row],[jan/25]:[mar/25]])</f>
        <v>0</v>
      </c>
      <c r="DZ288" s="4">
        <f>SUM(Tabela14[[#This Row],[abr/25]:[ago/25]])</f>
        <v>0</v>
      </c>
      <c r="EA288" s="4">
        <f>SUM(Tabela14[[#This Row],[set/25]:[dez/30]])</f>
        <v>0</v>
      </c>
    </row>
    <row r="289" spans="1:131" x14ac:dyDescent="0.25">
      <c r="A289" s="5" t="s">
        <v>924</v>
      </c>
      <c r="B289" s="2" t="s">
        <v>925</v>
      </c>
      <c r="C289" s="2" t="s">
        <v>14</v>
      </c>
      <c r="D289" s="2" t="s">
        <v>15</v>
      </c>
      <c r="E289" s="1">
        <v>1001</v>
      </c>
      <c r="F289" s="2" t="s">
        <v>926</v>
      </c>
      <c r="G289" s="2" t="s">
        <v>19</v>
      </c>
      <c r="H289" s="321">
        <v>45803</v>
      </c>
      <c r="I289" s="2" t="s">
        <v>927</v>
      </c>
      <c r="J289" s="2" t="s">
        <v>928</v>
      </c>
      <c r="K289" s="4">
        <v>251404.56</v>
      </c>
      <c r="L289" s="4">
        <v>72905.64</v>
      </c>
      <c r="M289" s="4">
        <v>0</v>
      </c>
      <c r="N289" s="4">
        <f>Tabela14[[#This Row],[parcela.cef
(total)]]-Tabela14[[#This Row],[parcela.cef
(realizado)]]</f>
        <v>178498.91999999998</v>
      </c>
      <c r="O289" s="1" t="b">
        <v>0</v>
      </c>
      <c r="P289" s="4">
        <v>261376.94</v>
      </c>
      <c r="Q289" s="4">
        <v>314900</v>
      </c>
      <c r="R289" s="4">
        <v>1039.46</v>
      </c>
      <c r="S289" s="4">
        <v>78915.83</v>
      </c>
      <c r="T289" s="4">
        <f>SUM(Tabela14[[#This Row],[set/25]:[dez/30]])</f>
        <v>68686.27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483.91</v>
      </c>
      <c r="BK289" s="4">
        <v>8112.05</v>
      </c>
      <c r="BL289" s="4">
        <v>1633.6</v>
      </c>
      <c r="BM289" s="4">
        <v>0</v>
      </c>
      <c r="BN289" s="4">
        <v>1648.47</v>
      </c>
      <c r="BO289" s="4">
        <v>1648.47</v>
      </c>
      <c r="BP289" s="4">
        <v>1648.47</v>
      </c>
      <c r="BQ289" s="4">
        <v>1648.47</v>
      </c>
      <c r="BR289" s="4">
        <v>1648.47</v>
      </c>
      <c r="BS289" s="4">
        <v>1648.47</v>
      </c>
      <c r="BT289" s="4">
        <v>1648.47</v>
      </c>
      <c r="BU289" s="4">
        <v>1648.47</v>
      </c>
      <c r="BV289" s="4">
        <v>1648.47</v>
      </c>
      <c r="BW289" s="4">
        <v>12638.28</v>
      </c>
      <c r="BX289" s="4">
        <v>1648.47</v>
      </c>
      <c r="BY289" s="4">
        <v>1648.47</v>
      </c>
      <c r="BZ289" s="4">
        <v>1648.47</v>
      </c>
      <c r="CA289" s="4">
        <v>1648.47</v>
      </c>
      <c r="CB289" s="4">
        <v>1648.47</v>
      </c>
      <c r="CC289" s="4">
        <v>1648.47</v>
      </c>
      <c r="CD289" s="4">
        <v>1648.47</v>
      </c>
      <c r="CE289" s="4">
        <v>1648.47</v>
      </c>
      <c r="CF289" s="4">
        <v>1648.47</v>
      </c>
      <c r="CG289" s="4">
        <v>1648.47</v>
      </c>
      <c r="CH289" s="4">
        <v>1648.47</v>
      </c>
      <c r="CI289" s="4">
        <v>21979.61</v>
      </c>
      <c r="CJ289" s="4">
        <v>1098.98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6">
        <v>0</v>
      </c>
      <c r="DY289" s="4">
        <f>SUM(Tabela14[[#This Row],[jan/25]:[mar/25]])</f>
        <v>0</v>
      </c>
      <c r="DZ289" s="4">
        <f>SUM(Tabela14[[#This Row],[abr/25]:[ago/25]])</f>
        <v>10229.560000000001</v>
      </c>
      <c r="EA289" s="4">
        <f>SUM(Tabela14[[#This Row],[set/25]:[dez/30]])</f>
        <v>68686.27</v>
      </c>
    </row>
    <row r="290" spans="1:131" x14ac:dyDescent="0.25">
      <c r="A290" s="5" t="s">
        <v>929</v>
      </c>
      <c r="B290" s="2" t="s">
        <v>925</v>
      </c>
      <c r="C290" s="2" t="s">
        <v>14</v>
      </c>
      <c r="D290" s="2" t="s">
        <v>15</v>
      </c>
      <c r="E290" s="1">
        <v>1002</v>
      </c>
      <c r="F290" s="2" t="s">
        <v>930</v>
      </c>
      <c r="G290" s="2" t="s">
        <v>19</v>
      </c>
      <c r="H290" s="321">
        <v>45769</v>
      </c>
      <c r="I290" s="2" t="s">
        <v>111</v>
      </c>
      <c r="J290" s="2"/>
      <c r="K290" s="4"/>
      <c r="L290" s="4"/>
      <c r="M290" s="4">
        <v>0</v>
      </c>
      <c r="N290" s="4">
        <f>Tabela14[[#This Row],[parcela.cef
(total)]]-Tabela14[[#This Row],[parcela.cef
(realizado)]]</f>
        <v>0</v>
      </c>
      <c r="O290" s="1" t="b">
        <v>0</v>
      </c>
      <c r="P290" s="4">
        <v>0</v>
      </c>
      <c r="Q290" s="4">
        <v>313334.90000000002</v>
      </c>
      <c r="R290" s="4">
        <v>0</v>
      </c>
      <c r="S290" s="4">
        <v>329746.96000000002</v>
      </c>
      <c r="T290" s="4">
        <f>SUM(Tabela14[[#This Row],[set/25]:[dez/30]])</f>
        <v>286477.32000000007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10725.61</v>
      </c>
      <c r="BJ290" s="4">
        <v>10781.38</v>
      </c>
      <c r="BK290" s="4">
        <v>10843.91</v>
      </c>
      <c r="BL290" s="4">
        <v>10918.74</v>
      </c>
      <c r="BM290" s="4">
        <v>11024.78</v>
      </c>
      <c r="BN290" s="4">
        <v>11018.1</v>
      </c>
      <c r="BO290" s="4">
        <v>11018.1</v>
      </c>
      <c r="BP290" s="4">
        <v>11018.1</v>
      </c>
      <c r="BQ290" s="4">
        <v>11018.1</v>
      </c>
      <c r="BR290" s="4">
        <v>11018.1</v>
      </c>
      <c r="BS290" s="4">
        <v>11018.1</v>
      </c>
      <c r="BT290" s="4">
        <v>11018.1</v>
      </c>
      <c r="BU290" s="4">
        <v>11018.1</v>
      </c>
      <c r="BV290" s="4">
        <v>11018.1</v>
      </c>
      <c r="BW290" s="4">
        <v>11018.1</v>
      </c>
      <c r="BX290" s="4">
        <v>11018.1</v>
      </c>
      <c r="BY290" s="4">
        <v>11018.1</v>
      </c>
      <c r="BZ290" s="4">
        <v>11018.1</v>
      </c>
      <c r="CA290" s="4">
        <v>11018.1</v>
      </c>
      <c r="CB290" s="4">
        <v>11018.1</v>
      </c>
      <c r="CC290" s="4">
        <v>11018.1</v>
      </c>
      <c r="CD290" s="4">
        <v>11018.1</v>
      </c>
      <c r="CE290" s="4">
        <v>11018.1</v>
      </c>
      <c r="CF290" s="4">
        <v>11018.1</v>
      </c>
      <c r="CG290" s="4">
        <v>11018.1</v>
      </c>
      <c r="CH290" s="4">
        <v>11018.1</v>
      </c>
      <c r="CI290" s="4">
        <v>11018.1</v>
      </c>
      <c r="CJ290" s="4">
        <v>11018.1</v>
      </c>
      <c r="CK290" s="4">
        <v>11018.1</v>
      </c>
      <c r="CL290" s="4">
        <v>11018.14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6">
        <v>0</v>
      </c>
      <c r="DY290" s="4">
        <f>SUM(Tabela14[[#This Row],[jan/25]:[mar/25]])</f>
        <v>0</v>
      </c>
      <c r="DZ290" s="4">
        <f>SUM(Tabela14[[#This Row],[abr/25]:[ago/25]])</f>
        <v>43269.64</v>
      </c>
      <c r="EA290" s="4">
        <f>SUM(Tabela14[[#This Row],[set/25]:[dez/30]])</f>
        <v>286477.32000000007</v>
      </c>
    </row>
    <row r="291" spans="1:131" x14ac:dyDescent="0.25">
      <c r="A291" s="5" t="s">
        <v>931</v>
      </c>
      <c r="B291" s="2" t="s">
        <v>925</v>
      </c>
      <c r="C291" s="2" t="s">
        <v>14</v>
      </c>
      <c r="D291" s="2" t="s">
        <v>15</v>
      </c>
      <c r="E291" s="1">
        <v>1003</v>
      </c>
      <c r="F291" s="2"/>
      <c r="G291" s="2" t="s">
        <v>42</v>
      </c>
      <c r="H291" s="321"/>
      <c r="I291" s="2"/>
      <c r="J291" s="2"/>
      <c r="K291" s="4"/>
      <c r="L291" s="4"/>
      <c r="M291" s="4">
        <v>0</v>
      </c>
      <c r="N291" s="4">
        <f>Tabela14[[#This Row],[parcela.cef
(total)]]-Tabela14[[#This Row],[parcela.cef
(realizado)]]</f>
        <v>0</v>
      </c>
      <c r="O291" s="1" t="b">
        <v>0</v>
      </c>
      <c r="P291" s="4">
        <v>0</v>
      </c>
      <c r="Q291" s="4">
        <v>0</v>
      </c>
      <c r="R291" s="4">
        <v>0</v>
      </c>
      <c r="S291" s="4">
        <v>0</v>
      </c>
      <c r="T291" s="4">
        <f>SUM(Tabela14[[#This Row],[set/25]:[dez/30]])</f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6">
        <v>0</v>
      </c>
      <c r="DY291" s="4">
        <f>SUM(Tabela14[[#This Row],[jan/25]:[mar/25]])</f>
        <v>0</v>
      </c>
      <c r="DZ291" s="4">
        <f>SUM(Tabela14[[#This Row],[abr/25]:[ago/25]])</f>
        <v>0</v>
      </c>
      <c r="EA291" s="4">
        <f>SUM(Tabela14[[#This Row],[set/25]:[dez/30]])</f>
        <v>0</v>
      </c>
    </row>
    <row r="292" spans="1:131" x14ac:dyDescent="0.25">
      <c r="A292" s="5" t="s">
        <v>932</v>
      </c>
      <c r="B292" s="2" t="s">
        <v>925</v>
      </c>
      <c r="C292" s="2" t="s">
        <v>14</v>
      </c>
      <c r="D292" s="2" t="s">
        <v>15</v>
      </c>
      <c r="E292" s="1">
        <v>1004</v>
      </c>
      <c r="F292" s="2" t="s">
        <v>933</v>
      </c>
      <c r="G292" s="2" t="s">
        <v>19</v>
      </c>
      <c r="H292" s="321">
        <v>45866</v>
      </c>
      <c r="I292" s="2" t="s">
        <v>310</v>
      </c>
      <c r="J292" s="2" t="s">
        <v>934</v>
      </c>
      <c r="K292" s="4">
        <v>274793.12</v>
      </c>
      <c r="L292" s="4">
        <v>75155.72</v>
      </c>
      <c r="M292" s="4">
        <v>0</v>
      </c>
      <c r="N292" s="4">
        <f>Tabela14[[#This Row],[parcela.cef
(total)]]-Tabela14[[#This Row],[parcela.cef
(realizado)]]</f>
        <v>199637.4</v>
      </c>
      <c r="O292" s="1" t="b">
        <v>0</v>
      </c>
      <c r="P292" s="4">
        <v>286197.46999999997</v>
      </c>
      <c r="Q292" s="4">
        <v>296100</v>
      </c>
      <c r="R292" s="4">
        <v>0</v>
      </c>
      <c r="S292" s="4">
        <v>31387.040000000001</v>
      </c>
      <c r="T292" s="4">
        <f>SUM(Tabela14[[#This Row],[set/25]:[dez/30]])</f>
        <v>30943.839999999997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443.2</v>
      </c>
      <c r="BM292" s="4">
        <v>0</v>
      </c>
      <c r="BN292" s="4">
        <v>447.23</v>
      </c>
      <c r="BO292" s="4">
        <v>447.23</v>
      </c>
      <c r="BP292" s="4">
        <v>447.23</v>
      </c>
      <c r="BQ292" s="4">
        <v>447.23</v>
      </c>
      <c r="BR292" s="4">
        <v>447.23</v>
      </c>
      <c r="BS292" s="4">
        <v>447.23</v>
      </c>
      <c r="BT292" s="4">
        <v>447.23</v>
      </c>
      <c r="BU292" s="4">
        <v>447.23</v>
      </c>
      <c r="BV292" s="4">
        <v>447.23</v>
      </c>
      <c r="BW292" s="4">
        <v>5250.99</v>
      </c>
      <c r="BX292" s="4">
        <v>750.17</v>
      </c>
      <c r="BY292" s="4">
        <v>750.17</v>
      </c>
      <c r="BZ292" s="4">
        <v>750.17</v>
      </c>
      <c r="CA292" s="4">
        <v>750.17</v>
      </c>
      <c r="CB292" s="4">
        <v>750.17</v>
      </c>
      <c r="CC292" s="4">
        <v>750.17</v>
      </c>
      <c r="CD292" s="4">
        <v>750.17</v>
      </c>
      <c r="CE292" s="4">
        <v>750.17</v>
      </c>
      <c r="CF292" s="4">
        <v>750.17</v>
      </c>
      <c r="CG292" s="4">
        <v>750.17</v>
      </c>
      <c r="CH292" s="4">
        <v>750.17</v>
      </c>
      <c r="CI292" s="4">
        <v>0</v>
      </c>
      <c r="CJ292" s="4">
        <v>0</v>
      </c>
      <c r="CK292" s="4">
        <v>13415.91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6">
        <v>0</v>
      </c>
      <c r="DY292" s="4">
        <f>SUM(Tabela14[[#This Row],[jan/25]:[mar/25]])</f>
        <v>0</v>
      </c>
      <c r="DZ292" s="4">
        <f>SUM(Tabela14[[#This Row],[abr/25]:[ago/25]])</f>
        <v>443.2</v>
      </c>
      <c r="EA292" s="4">
        <f>SUM(Tabela14[[#This Row],[set/25]:[dez/30]])</f>
        <v>30943.839999999997</v>
      </c>
    </row>
    <row r="293" spans="1:131" x14ac:dyDescent="0.25">
      <c r="A293" s="5" t="s">
        <v>935</v>
      </c>
      <c r="B293" s="2" t="s">
        <v>925</v>
      </c>
      <c r="C293" s="2" t="s">
        <v>14</v>
      </c>
      <c r="D293" s="2" t="s">
        <v>15</v>
      </c>
      <c r="E293" s="1">
        <v>1005</v>
      </c>
      <c r="F293" s="2" t="s">
        <v>936</v>
      </c>
      <c r="G293" s="2" t="s">
        <v>19</v>
      </c>
      <c r="H293" s="321">
        <v>45485</v>
      </c>
      <c r="I293" s="2" t="s">
        <v>52</v>
      </c>
      <c r="J293" s="2"/>
      <c r="K293" s="4"/>
      <c r="L293" s="4"/>
      <c r="M293" s="4">
        <v>327866.93</v>
      </c>
      <c r="N293" s="4">
        <f>Tabela14[[#This Row],[parcela.cef
(total)]]-Tabela14[[#This Row],[parcela.cef
(realizado)]]</f>
        <v>0</v>
      </c>
      <c r="O293" s="1" t="b">
        <v>0</v>
      </c>
      <c r="P293" s="4">
        <v>0</v>
      </c>
      <c r="Q293" s="4">
        <v>296100</v>
      </c>
      <c r="R293" s="4">
        <v>0</v>
      </c>
      <c r="S293" s="4">
        <v>6919.78</v>
      </c>
      <c r="T293" s="4">
        <f>SUM(Tabela14[[#This Row],[set/25]:[dez/30]])</f>
        <v>6319.7799999999988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600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479.98</v>
      </c>
      <c r="BZ293" s="4">
        <v>636.74</v>
      </c>
      <c r="CA293" s="4">
        <v>636.74</v>
      </c>
      <c r="CB293" s="4">
        <v>636.74</v>
      </c>
      <c r="CC293" s="4">
        <v>636.74</v>
      </c>
      <c r="CD293" s="4">
        <v>636.74</v>
      </c>
      <c r="CE293" s="4">
        <v>636.74</v>
      </c>
      <c r="CF293" s="4">
        <v>636.74</v>
      </c>
      <c r="CG293" s="4">
        <v>636.74</v>
      </c>
      <c r="CH293" s="4">
        <v>636.74</v>
      </c>
      <c r="CI293" s="4">
        <v>0</v>
      </c>
      <c r="CJ293" s="4">
        <v>109.14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6">
        <v>0</v>
      </c>
      <c r="DY293" s="4">
        <f>SUM(Tabela14[[#This Row],[jan/25]:[mar/25]])</f>
        <v>0</v>
      </c>
      <c r="DZ293" s="4">
        <f>SUM(Tabela14[[#This Row],[abr/25]:[ago/25]])</f>
        <v>0</v>
      </c>
      <c r="EA293" s="4">
        <f>SUM(Tabela14[[#This Row],[set/25]:[dez/30]])</f>
        <v>6319.7799999999988</v>
      </c>
    </row>
    <row r="294" spans="1:131" x14ac:dyDescent="0.25">
      <c r="A294" s="5" t="s">
        <v>937</v>
      </c>
      <c r="B294" s="2" t="s">
        <v>925</v>
      </c>
      <c r="C294" s="2" t="s">
        <v>14</v>
      </c>
      <c r="D294" s="2" t="s">
        <v>15</v>
      </c>
      <c r="E294" s="1">
        <v>1006</v>
      </c>
      <c r="F294" s="2" t="s">
        <v>938</v>
      </c>
      <c r="G294" s="2" t="s">
        <v>19</v>
      </c>
      <c r="H294" s="321">
        <v>45507</v>
      </c>
      <c r="I294" s="2" t="s">
        <v>939</v>
      </c>
      <c r="J294" s="2"/>
      <c r="K294" s="4"/>
      <c r="L294" s="4"/>
      <c r="M294" s="4">
        <v>0</v>
      </c>
      <c r="N294" s="4">
        <f>Tabela14[[#This Row],[parcela.cef
(total)]]-Tabela14[[#This Row],[parcela.cef
(realizado)]]</f>
        <v>0</v>
      </c>
      <c r="O294" s="1" t="b">
        <v>0</v>
      </c>
      <c r="P294" s="4">
        <v>0</v>
      </c>
      <c r="Q294" s="4">
        <v>247690</v>
      </c>
      <c r="R294" s="4">
        <v>0</v>
      </c>
      <c r="S294" s="4">
        <v>256752.88</v>
      </c>
      <c r="T294" s="4">
        <f>SUM(Tabela14[[#This Row],[set/25]:[dez/30]])</f>
        <v>164994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34190</v>
      </c>
      <c r="BA294" s="4">
        <v>0</v>
      </c>
      <c r="BB294" s="4">
        <v>0</v>
      </c>
      <c r="BC294" s="4">
        <v>0</v>
      </c>
      <c r="BD294" s="4">
        <v>6265.13</v>
      </c>
      <c r="BE294" s="4">
        <v>6290.19</v>
      </c>
      <c r="BF294" s="4">
        <v>6321.64</v>
      </c>
      <c r="BG294" s="4">
        <v>6374.11</v>
      </c>
      <c r="BH294" s="4">
        <v>6399.6</v>
      </c>
      <c r="BI294" s="4">
        <v>6424.56</v>
      </c>
      <c r="BJ294" s="4">
        <v>6457.97</v>
      </c>
      <c r="BK294" s="4">
        <v>6495.43</v>
      </c>
      <c r="BL294" s="4">
        <v>6540.25</v>
      </c>
      <c r="BM294" s="4">
        <v>0</v>
      </c>
      <c r="BN294" s="4">
        <v>6599.76</v>
      </c>
      <c r="BO294" s="4">
        <v>6599.76</v>
      </c>
      <c r="BP294" s="4">
        <v>6599.76</v>
      </c>
      <c r="BQ294" s="4">
        <v>6599.76</v>
      </c>
      <c r="BR294" s="4">
        <v>6599.76</v>
      </c>
      <c r="BS294" s="4">
        <v>6599.76</v>
      </c>
      <c r="BT294" s="4">
        <v>6599.76</v>
      </c>
      <c r="BU294" s="4">
        <v>6599.76</v>
      </c>
      <c r="BV294" s="4">
        <v>6599.76</v>
      </c>
      <c r="BW294" s="4">
        <v>6599.76</v>
      </c>
      <c r="BX294" s="4">
        <v>6599.76</v>
      </c>
      <c r="BY294" s="4">
        <v>6599.76</v>
      </c>
      <c r="BZ294" s="4">
        <v>6599.76</v>
      </c>
      <c r="CA294" s="4">
        <v>6599.76</v>
      </c>
      <c r="CB294" s="4">
        <v>6599.76</v>
      </c>
      <c r="CC294" s="4">
        <v>6599.76</v>
      </c>
      <c r="CD294" s="4">
        <v>6599.76</v>
      </c>
      <c r="CE294" s="4">
        <v>6599.76</v>
      </c>
      <c r="CF294" s="4">
        <v>6599.76</v>
      </c>
      <c r="CG294" s="4">
        <v>6599.76</v>
      </c>
      <c r="CH294" s="4">
        <v>6599.76</v>
      </c>
      <c r="CI294" s="4">
        <v>6599.76</v>
      </c>
      <c r="CJ294" s="4">
        <v>6599.76</v>
      </c>
      <c r="CK294" s="4">
        <v>6599.76</v>
      </c>
      <c r="CL294" s="4">
        <v>6599.76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6">
        <v>0</v>
      </c>
      <c r="DY294" s="4">
        <f>SUM(Tabela14[[#This Row],[jan/25]:[mar/25]])</f>
        <v>18985.939999999999</v>
      </c>
      <c r="DZ294" s="4">
        <f>SUM(Tabela14[[#This Row],[abr/25]:[ago/25]])</f>
        <v>32317.81</v>
      </c>
      <c r="EA294" s="4">
        <f>SUM(Tabela14[[#This Row],[set/25]:[dez/30]])</f>
        <v>164994</v>
      </c>
    </row>
    <row r="295" spans="1:131" x14ac:dyDescent="0.25">
      <c r="A295" s="5" t="s">
        <v>940</v>
      </c>
      <c r="B295" s="2" t="s">
        <v>925</v>
      </c>
      <c r="C295" s="2" t="s">
        <v>14</v>
      </c>
      <c r="D295" s="2" t="s">
        <v>15</v>
      </c>
      <c r="E295" s="1">
        <v>1007</v>
      </c>
      <c r="F295" s="2"/>
      <c r="G295" s="2" t="s">
        <v>42</v>
      </c>
      <c r="H295" s="321"/>
      <c r="I295" s="2"/>
      <c r="J295" s="2"/>
      <c r="K295" s="4"/>
      <c r="L295" s="4"/>
      <c r="M295" s="4">
        <v>0</v>
      </c>
      <c r="N295" s="4">
        <f>Tabela14[[#This Row],[parcela.cef
(total)]]-Tabela14[[#This Row],[parcela.cef
(realizado)]]</f>
        <v>0</v>
      </c>
      <c r="O295" s="1" t="b">
        <v>0</v>
      </c>
      <c r="P295" s="4">
        <v>0</v>
      </c>
      <c r="Q295" s="4">
        <v>0</v>
      </c>
      <c r="R295" s="4">
        <v>0</v>
      </c>
      <c r="S295" s="4">
        <v>0</v>
      </c>
      <c r="T295" s="4">
        <f>SUM(Tabela14[[#This Row],[set/25]:[dez/30]])</f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6">
        <v>0</v>
      </c>
      <c r="DY295" s="4">
        <f>SUM(Tabela14[[#This Row],[jan/25]:[mar/25]])</f>
        <v>0</v>
      </c>
      <c r="DZ295" s="4">
        <f>SUM(Tabela14[[#This Row],[abr/25]:[ago/25]])</f>
        <v>0</v>
      </c>
      <c r="EA295" s="4">
        <f>SUM(Tabela14[[#This Row],[set/25]:[dez/30]])</f>
        <v>0</v>
      </c>
    </row>
    <row r="296" spans="1:131" x14ac:dyDescent="0.25">
      <c r="A296" s="5" t="s">
        <v>941</v>
      </c>
      <c r="B296" s="2" t="s">
        <v>925</v>
      </c>
      <c r="C296" s="2" t="s">
        <v>14</v>
      </c>
      <c r="D296" s="2" t="s">
        <v>15</v>
      </c>
      <c r="E296" s="1">
        <v>1008</v>
      </c>
      <c r="F296" s="2" t="s">
        <v>942</v>
      </c>
      <c r="G296" s="2" t="s">
        <v>19</v>
      </c>
      <c r="H296" s="321">
        <v>45771</v>
      </c>
      <c r="I296" s="2" t="s">
        <v>529</v>
      </c>
      <c r="J296" s="2" t="s">
        <v>943</v>
      </c>
      <c r="K296" s="4">
        <v>269423.81</v>
      </c>
      <c r="L296" s="4">
        <v>76806.92</v>
      </c>
      <c r="M296" s="4">
        <v>0</v>
      </c>
      <c r="N296" s="4">
        <f>Tabela14[[#This Row],[parcela.cef
(total)]]-Tabela14[[#This Row],[parcela.cef
(realizado)]]</f>
        <v>192616.89</v>
      </c>
      <c r="O296" s="1" t="b">
        <v>0</v>
      </c>
      <c r="P296" s="4">
        <v>280110.96000000002</v>
      </c>
      <c r="Q296" s="4">
        <v>300893.71999999997</v>
      </c>
      <c r="R296" s="4">
        <v>5517.02</v>
      </c>
      <c r="S296" s="4">
        <v>42121.99</v>
      </c>
      <c r="T296" s="4">
        <f>SUM(Tabela14[[#This Row],[set/25]:[dez/30]])</f>
        <v>40001.82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347.3</v>
      </c>
      <c r="BJ296" s="4">
        <v>349.11</v>
      </c>
      <c r="BK296" s="4">
        <v>351.13</v>
      </c>
      <c r="BL296" s="4">
        <v>1072.6300000000001</v>
      </c>
      <c r="BM296" s="4">
        <v>1189.95</v>
      </c>
      <c r="BN296" s="4">
        <v>1189.23</v>
      </c>
      <c r="BO296" s="4">
        <v>1189.23</v>
      </c>
      <c r="BP296" s="4">
        <v>5765.59</v>
      </c>
      <c r="BQ296" s="4">
        <v>1189.23</v>
      </c>
      <c r="BR296" s="4">
        <v>1189.23</v>
      </c>
      <c r="BS296" s="4">
        <v>1189.23</v>
      </c>
      <c r="BT296" s="4">
        <v>1189.23</v>
      </c>
      <c r="BU296" s="4">
        <v>1189.23</v>
      </c>
      <c r="BV296" s="4">
        <v>1189.23</v>
      </c>
      <c r="BW296" s="4">
        <v>1189.23</v>
      </c>
      <c r="BX296" s="4">
        <v>1189.23</v>
      </c>
      <c r="BY296" s="4">
        <v>1189.23</v>
      </c>
      <c r="BZ296" s="4">
        <v>1189.23</v>
      </c>
      <c r="CA296" s="4">
        <v>1189.23</v>
      </c>
      <c r="CB296" s="4">
        <v>5765.59</v>
      </c>
      <c r="CC296" s="4">
        <v>1189.23</v>
      </c>
      <c r="CD296" s="4">
        <v>1189.23</v>
      </c>
      <c r="CE296" s="4">
        <v>1189.23</v>
      </c>
      <c r="CF296" s="4">
        <v>1189.23</v>
      </c>
      <c r="CG296" s="4">
        <v>1189.23</v>
      </c>
      <c r="CH296" s="4">
        <v>1189.23</v>
      </c>
      <c r="CI296" s="4">
        <v>4576.3599999999997</v>
      </c>
      <c r="CJ296" s="4">
        <v>108.96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6">
        <v>0</v>
      </c>
      <c r="DY296" s="4">
        <f>SUM(Tabela14[[#This Row],[jan/25]:[mar/25]])</f>
        <v>0</v>
      </c>
      <c r="DZ296" s="4">
        <f>SUM(Tabela14[[#This Row],[abr/25]:[ago/25]])</f>
        <v>2120.17</v>
      </c>
      <c r="EA296" s="4">
        <f>SUM(Tabela14[[#This Row],[set/25]:[dez/30]])</f>
        <v>40001.82</v>
      </c>
    </row>
    <row r="297" spans="1:131" x14ac:dyDescent="0.25">
      <c r="A297" s="5" t="s">
        <v>944</v>
      </c>
      <c r="B297" s="2" t="s">
        <v>925</v>
      </c>
      <c r="C297" s="2" t="s">
        <v>14</v>
      </c>
      <c r="D297" s="2" t="s">
        <v>15</v>
      </c>
      <c r="E297" s="1">
        <v>1009</v>
      </c>
      <c r="F297" s="2" t="s">
        <v>945</v>
      </c>
      <c r="G297" s="2" t="s">
        <v>19</v>
      </c>
      <c r="H297" s="321">
        <v>45472</v>
      </c>
      <c r="I297" s="2" t="s">
        <v>946</v>
      </c>
      <c r="J297" s="2"/>
      <c r="K297" s="4"/>
      <c r="L297" s="4"/>
      <c r="M297" s="4">
        <v>0</v>
      </c>
      <c r="N297" s="4">
        <f>Tabela14[[#This Row],[parcela.cef
(total)]]-Tabela14[[#This Row],[parcela.cef
(realizado)]]</f>
        <v>0</v>
      </c>
      <c r="O297" s="1" t="b">
        <v>0</v>
      </c>
      <c r="P297" s="4">
        <v>0</v>
      </c>
      <c r="Q297" s="4">
        <v>412472</v>
      </c>
      <c r="R297" s="4">
        <v>0</v>
      </c>
      <c r="S297" s="4">
        <v>434041.39</v>
      </c>
      <c r="T297" s="4">
        <f>SUM(Tabela14[[#This Row],[set/25]:[dez/30]])</f>
        <v>252106.06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127632</v>
      </c>
      <c r="AZ297" s="4">
        <v>4022.41</v>
      </c>
      <c r="BA297" s="4">
        <v>4051.38</v>
      </c>
      <c r="BB297" s="4">
        <v>4079.73</v>
      </c>
      <c r="BC297" s="4">
        <v>4188.21</v>
      </c>
      <c r="BD297" s="4">
        <v>4131.3</v>
      </c>
      <c r="BE297" s="4">
        <v>4147.83</v>
      </c>
      <c r="BF297" s="4">
        <v>4168.5600000000004</v>
      </c>
      <c r="BG297" s="4">
        <v>4203.16</v>
      </c>
      <c r="BH297" s="4">
        <v>4219.9799999999996</v>
      </c>
      <c r="BI297" s="4">
        <v>4236.43</v>
      </c>
      <c r="BJ297" s="4">
        <v>4258.46</v>
      </c>
      <c r="BK297" s="4">
        <v>4283.16</v>
      </c>
      <c r="BL297" s="4">
        <v>4312.72</v>
      </c>
      <c r="BM297" s="4">
        <v>0</v>
      </c>
      <c r="BN297" s="4">
        <v>4351.96</v>
      </c>
      <c r="BO297" s="4">
        <v>4351.96</v>
      </c>
      <c r="BP297" s="4">
        <v>4351.96</v>
      </c>
      <c r="BQ297" s="4">
        <v>4351.96</v>
      </c>
      <c r="BR297" s="4">
        <v>4351.96</v>
      </c>
      <c r="BS297" s="4">
        <v>4351.96</v>
      </c>
      <c r="BT297" s="4">
        <v>4351.96</v>
      </c>
      <c r="BU297" s="4">
        <v>4351.96</v>
      </c>
      <c r="BV297" s="4">
        <v>4351.96</v>
      </c>
      <c r="BW297" s="4">
        <v>4351.96</v>
      </c>
      <c r="BX297" s="4">
        <v>4351.96</v>
      </c>
      <c r="BY297" s="4">
        <v>4351.96</v>
      </c>
      <c r="BZ297" s="4">
        <v>4351.96</v>
      </c>
      <c r="CA297" s="4">
        <v>4351.96</v>
      </c>
      <c r="CB297" s="4">
        <v>4351.96</v>
      </c>
      <c r="CC297" s="4">
        <v>4351.96</v>
      </c>
      <c r="CD297" s="4">
        <v>4351.96</v>
      </c>
      <c r="CE297" s="4">
        <v>4351.96</v>
      </c>
      <c r="CF297" s="4">
        <v>4351.96</v>
      </c>
      <c r="CG297" s="4">
        <v>4351.96</v>
      </c>
      <c r="CH297" s="4">
        <v>0</v>
      </c>
      <c r="CI297" s="4">
        <v>164847.06</v>
      </c>
      <c r="CJ297" s="4">
        <v>0</v>
      </c>
      <c r="CK297" s="4">
        <v>219.8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6">
        <v>0</v>
      </c>
      <c r="DY297" s="4">
        <f>SUM(Tabela14[[#This Row],[jan/25]:[mar/25]])</f>
        <v>12519.55</v>
      </c>
      <c r="DZ297" s="4">
        <f>SUM(Tabela14[[#This Row],[abr/25]:[ago/25]])</f>
        <v>21310.75</v>
      </c>
      <c r="EA297" s="4">
        <f>SUM(Tabela14[[#This Row],[set/25]:[dez/30]])</f>
        <v>252106.06</v>
      </c>
    </row>
    <row r="298" spans="1:131" x14ac:dyDescent="0.25">
      <c r="A298" s="5" t="s">
        <v>947</v>
      </c>
      <c r="B298" s="2" t="s">
        <v>925</v>
      </c>
      <c r="C298" s="2" t="s">
        <v>14</v>
      </c>
      <c r="D298" s="2" t="s">
        <v>38</v>
      </c>
      <c r="E298" s="1">
        <v>101</v>
      </c>
      <c r="F298" s="2" t="s">
        <v>948</v>
      </c>
      <c r="G298" s="2" t="s">
        <v>19</v>
      </c>
      <c r="H298" s="321">
        <v>45769</v>
      </c>
      <c r="I298" s="2" t="s">
        <v>183</v>
      </c>
      <c r="J298" s="2" t="s">
        <v>949</v>
      </c>
      <c r="K298" s="4">
        <v>276800</v>
      </c>
      <c r="L298" s="4">
        <v>78251.94</v>
      </c>
      <c r="M298" s="4">
        <v>0</v>
      </c>
      <c r="N298" s="4">
        <f>Tabela14[[#This Row],[parcela.cef
(total)]]-Tabela14[[#This Row],[parcela.cef
(realizado)]]</f>
        <v>198548.06</v>
      </c>
      <c r="O298" s="1" t="b">
        <v>0</v>
      </c>
      <c r="P298" s="4">
        <v>287779.73</v>
      </c>
      <c r="Q298" s="4">
        <v>310200</v>
      </c>
      <c r="R298" s="4">
        <v>9820.18</v>
      </c>
      <c r="S298" s="4">
        <v>47375.78</v>
      </c>
      <c r="T298" s="4">
        <f>SUM(Tabela14[[#This Row],[set/25]:[dez/30]])</f>
        <v>36414.69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5387.74</v>
      </c>
      <c r="BI298" s="4">
        <v>481.41</v>
      </c>
      <c r="BJ298" s="4">
        <v>483.91</v>
      </c>
      <c r="BK298" s="4">
        <v>2974.42</v>
      </c>
      <c r="BL298" s="4">
        <v>1633.61</v>
      </c>
      <c r="BM298" s="4">
        <v>0</v>
      </c>
      <c r="BN298" s="4">
        <v>1648.47</v>
      </c>
      <c r="BO298" s="4">
        <v>1648.47</v>
      </c>
      <c r="BP298" s="4">
        <v>1648.47</v>
      </c>
      <c r="BQ298" s="4">
        <v>1648.47</v>
      </c>
      <c r="BR298" s="4">
        <v>1648.47</v>
      </c>
      <c r="BS298" s="4">
        <v>1648.47</v>
      </c>
      <c r="BT298" s="4">
        <v>1648.47</v>
      </c>
      <c r="BU298" s="4">
        <v>1648.47</v>
      </c>
      <c r="BV298" s="4">
        <v>1648.47</v>
      </c>
      <c r="BW298" s="4">
        <v>8242.35</v>
      </c>
      <c r="BX298" s="4">
        <v>1648.47</v>
      </c>
      <c r="BY298" s="4">
        <v>1648.47</v>
      </c>
      <c r="BZ298" s="4">
        <v>1648.47</v>
      </c>
      <c r="CA298" s="4">
        <v>1648.47</v>
      </c>
      <c r="CB298" s="4">
        <v>1648.47</v>
      </c>
      <c r="CC298" s="4">
        <v>1648.47</v>
      </c>
      <c r="CD298" s="4">
        <v>1648.47</v>
      </c>
      <c r="CE298" s="4">
        <v>1648.47</v>
      </c>
      <c r="CF298" s="4">
        <v>0</v>
      </c>
      <c r="CG298" s="4">
        <v>0</v>
      </c>
      <c r="CH298" s="4">
        <v>0</v>
      </c>
      <c r="CI298" s="4">
        <v>0</v>
      </c>
      <c r="CJ298" s="4">
        <v>148.35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6">
        <v>0</v>
      </c>
      <c r="DY298" s="4">
        <f>SUM(Tabela14[[#This Row],[jan/25]:[mar/25]])</f>
        <v>0</v>
      </c>
      <c r="DZ298" s="4">
        <f>SUM(Tabela14[[#This Row],[abr/25]:[ago/25]])</f>
        <v>10961.09</v>
      </c>
      <c r="EA298" s="4">
        <f>SUM(Tabela14[[#This Row],[set/25]:[dez/30]])</f>
        <v>36414.69</v>
      </c>
    </row>
    <row r="299" spans="1:131" x14ac:dyDescent="0.25">
      <c r="A299" s="5" t="s">
        <v>950</v>
      </c>
      <c r="B299" s="2" t="s">
        <v>925</v>
      </c>
      <c r="C299" s="2" t="s">
        <v>14</v>
      </c>
      <c r="D299" s="2" t="s">
        <v>38</v>
      </c>
      <c r="E299" s="1">
        <v>102</v>
      </c>
      <c r="F299" s="2" t="s">
        <v>951</v>
      </c>
      <c r="G299" s="2" t="s">
        <v>19</v>
      </c>
      <c r="H299" s="321">
        <v>45875</v>
      </c>
      <c r="I299" s="2" t="s">
        <v>24</v>
      </c>
      <c r="J299" s="2" t="s">
        <v>952</v>
      </c>
      <c r="K299" s="4">
        <v>248140.75</v>
      </c>
      <c r="L299" s="4">
        <v>79191.039999999994</v>
      </c>
      <c r="M299" s="4">
        <v>0</v>
      </c>
      <c r="N299" s="4">
        <f>Tabela14[[#This Row],[parcela.cef
(total)]]-Tabela14[[#This Row],[parcela.cef
(realizado)]]</f>
        <v>168949.71000000002</v>
      </c>
      <c r="O299" s="1" t="b">
        <v>0</v>
      </c>
      <c r="P299" s="4">
        <v>257983.67</v>
      </c>
      <c r="Q299" s="4">
        <v>322378.92</v>
      </c>
      <c r="R299" s="4">
        <v>0</v>
      </c>
      <c r="S299" s="4">
        <v>19612.98</v>
      </c>
      <c r="T299" s="4">
        <f>SUM(Tabela14[[#This Row],[set/25]:[dez/30]])</f>
        <v>19612.98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19612.98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6">
        <v>0</v>
      </c>
      <c r="DY299" s="4">
        <f>SUM(Tabela14[[#This Row],[jan/25]:[mar/25]])</f>
        <v>0</v>
      </c>
      <c r="DZ299" s="4">
        <f>SUM(Tabela14[[#This Row],[abr/25]:[ago/25]])</f>
        <v>0</v>
      </c>
      <c r="EA299" s="4">
        <f>SUM(Tabela14[[#This Row],[set/25]:[dez/30]])</f>
        <v>19612.98</v>
      </c>
    </row>
    <row r="300" spans="1:131" x14ac:dyDescent="0.25">
      <c r="A300" s="5" t="s">
        <v>953</v>
      </c>
      <c r="B300" s="2" t="s">
        <v>925</v>
      </c>
      <c r="C300" s="2" t="s">
        <v>14</v>
      </c>
      <c r="D300" s="2" t="s">
        <v>38</v>
      </c>
      <c r="E300" s="1">
        <v>103</v>
      </c>
      <c r="F300" s="2" t="s">
        <v>954</v>
      </c>
      <c r="G300" s="2" t="s">
        <v>19</v>
      </c>
      <c r="H300" s="321">
        <v>45486</v>
      </c>
      <c r="I300" s="2" t="s">
        <v>81</v>
      </c>
      <c r="J300" s="2"/>
      <c r="K300" s="4"/>
      <c r="L300" s="4"/>
      <c r="M300" s="4">
        <v>0</v>
      </c>
      <c r="N300" s="4">
        <f>Tabela14[[#This Row],[parcela.cef
(total)]]-Tabela14[[#This Row],[parcela.cef
(realizado)]]</f>
        <v>0</v>
      </c>
      <c r="O300" s="1" t="b">
        <v>0</v>
      </c>
      <c r="P300" s="4">
        <v>0</v>
      </c>
      <c r="Q300" s="4">
        <v>315934</v>
      </c>
      <c r="R300" s="4">
        <v>0</v>
      </c>
      <c r="S300" s="4">
        <v>334505.03999999998</v>
      </c>
      <c r="T300" s="4">
        <f>SUM(Tabela14[[#This Row],[set/25]:[dez/30]])</f>
        <v>115062.79000000001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7500</v>
      </c>
      <c r="AZ300" s="4">
        <v>98025.07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113917.18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114953.83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108.96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6">
        <v>0</v>
      </c>
      <c r="DY300" s="4">
        <f>SUM(Tabela14[[#This Row],[jan/25]:[mar/25]])</f>
        <v>0</v>
      </c>
      <c r="DZ300" s="4">
        <f>SUM(Tabela14[[#This Row],[abr/25]:[ago/25]])</f>
        <v>113917.18</v>
      </c>
      <c r="EA300" s="4">
        <f>SUM(Tabela14[[#This Row],[set/25]:[dez/30]])</f>
        <v>115062.79000000001</v>
      </c>
    </row>
    <row r="301" spans="1:131" x14ac:dyDescent="0.25">
      <c r="A301" s="5" t="s">
        <v>955</v>
      </c>
      <c r="B301" s="2" t="s">
        <v>925</v>
      </c>
      <c r="C301" s="2" t="s">
        <v>14</v>
      </c>
      <c r="D301" s="2" t="s">
        <v>38</v>
      </c>
      <c r="E301" s="1">
        <v>104</v>
      </c>
      <c r="F301" s="2" t="s">
        <v>956</v>
      </c>
      <c r="G301" s="2" t="s">
        <v>19</v>
      </c>
      <c r="H301" s="321">
        <v>45874</v>
      </c>
      <c r="I301" s="2" t="s">
        <v>326</v>
      </c>
      <c r="J301" s="2" t="s">
        <v>957</v>
      </c>
      <c r="K301" s="4">
        <v>277600</v>
      </c>
      <c r="L301" s="4">
        <v>78700.86</v>
      </c>
      <c r="M301" s="4">
        <v>0</v>
      </c>
      <c r="N301" s="4">
        <f>Tabela14[[#This Row],[parcela.cef
(total)]]-Tabela14[[#This Row],[parcela.cef
(realizado)]]</f>
        <v>198899.14</v>
      </c>
      <c r="O301" s="1" t="b">
        <v>0</v>
      </c>
      <c r="P301" s="4">
        <v>288611.46999999997</v>
      </c>
      <c r="Q301" s="4">
        <v>305500</v>
      </c>
      <c r="R301" s="4">
        <v>0</v>
      </c>
      <c r="S301" s="4">
        <v>35969.760000000002</v>
      </c>
      <c r="T301" s="4">
        <f>SUM(Tabela14[[#This Row],[set/25]:[dez/30]])</f>
        <v>35969.759999999987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591.05999999999995</v>
      </c>
      <c r="BN301" s="4">
        <v>591.05999999999995</v>
      </c>
      <c r="BO301" s="4">
        <v>591.05999999999995</v>
      </c>
      <c r="BP301" s="4">
        <v>2202.35</v>
      </c>
      <c r="BQ301" s="4">
        <v>591.05999999999995</v>
      </c>
      <c r="BR301" s="4">
        <v>591.05999999999995</v>
      </c>
      <c r="BS301" s="4">
        <v>999.21</v>
      </c>
      <c r="BT301" s="4">
        <v>1443.26</v>
      </c>
      <c r="BU301" s="4">
        <v>1443.26</v>
      </c>
      <c r="BV301" s="4">
        <v>1443.26</v>
      </c>
      <c r="BW301" s="4">
        <v>1443.26</v>
      </c>
      <c r="BX301" s="4">
        <v>1443.26</v>
      </c>
      <c r="BY301" s="4">
        <v>1443.26</v>
      </c>
      <c r="BZ301" s="4">
        <v>1443.26</v>
      </c>
      <c r="CA301" s="4">
        <v>1443.26</v>
      </c>
      <c r="CB301" s="4">
        <v>6814.23</v>
      </c>
      <c r="CC301" s="4">
        <v>1443.26</v>
      </c>
      <c r="CD301" s="4">
        <v>1443.26</v>
      </c>
      <c r="CE301" s="4">
        <v>1443.26</v>
      </c>
      <c r="CF301" s="4">
        <v>1443.26</v>
      </c>
      <c r="CG301" s="4">
        <v>1443.26</v>
      </c>
      <c r="CH301" s="4">
        <v>1443.26</v>
      </c>
      <c r="CI301" s="4">
        <v>2685.49</v>
      </c>
      <c r="CJ301" s="4">
        <v>0</v>
      </c>
      <c r="CK301" s="4">
        <v>0</v>
      </c>
      <c r="CL301" s="4">
        <v>107.54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6">
        <v>0</v>
      </c>
      <c r="DY301" s="4">
        <f>SUM(Tabela14[[#This Row],[jan/25]:[mar/25]])</f>
        <v>0</v>
      </c>
      <c r="DZ301" s="4">
        <f>SUM(Tabela14[[#This Row],[abr/25]:[ago/25]])</f>
        <v>0</v>
      </c>
      <c r="EA301" s="4">
        <f>SUM(Tabela14[[#This Row],[set/25]:[dez/30]])</f>
        <v>35969.759999999987</v>
      </c>
    </row>
    <row r="302" spans="1:131" x14ac:dyDescent="0.25">
      <c r="A302" s="5" t="s">
        <v>958</v>
      </c>
      <c r="B302" s="2" t="s">
        <v>925</v>
      </c>
      <c r="C302" s="2" t="s">
        <v>14</v>
      </c>
      <c r="D302" s="2" t="s">
        <v>38</v>
      </c>
      <c r="E302" s="1">
        <v>105</v>
      </c>
      <c r="F302" s="2" t="s">
        <v>959</v>
      </c>
      <c r="G302" s="2" t="s">
        <v>19</v>
      </c>
      <c r="H302" s="321">
        <v>45804</v>
      </c>
      <c r="I302" s="2" t="s">
        <v>960</v>
      </c>
      <c r="J302" s="2" t="s">
        <v>961</v>
      </c>
      <c r="K302" s="4">
        <v>286125.12</v>
      </c>
      <c r="L302" s="4">
        <v>76598.77</v>
      </c>
      <c r="M302" s="4">
        <v>0</v>
      </c>
      <c r="N302" s="4">
        <f>Tabela14[[#This Row],[parcela.cef
(total)]]-Tabela14[[#This Row],[parcela.cef
(realizado)]]</f>
        <v>209526.34999999998</v>
      </c>
      <c r="O302" s="1" t="b">
        <v>0</v>
      </c>
      <c r="P302" s="4">
        <v>297474.75</v>
      </c>
      <c r="Q302" s="4">
        <v>289716.46000000002</v>
      </c>
      <c r="R302" s="4">
        <v>9609.68</v>
      </c>
      <c r="S302" s="4">
        <v>14064.05</v>
      </c>
      <c r="T302" s="4">
        <f>SUM(Tabela14[[#This Row],[set/25]:[dez/30]])</f>
        <v>13725.92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111.17</v>
      </c>
      <c r="BK302" s="4">
        <v>111.81</v>
      </c>
      <c r="BL302" s="4">
        <v>115.15</v>
      </c>
      <c r="BM302" s="4">
        <v>0</v>
      </c>
      <c r="BN302" s="4">
        <v>113.61</v>
      </c>
      <c r="BO302" s="4">
        <v>113.61</v>
      </c>
      <c r="BP302" s="4">
        <v>113.61</v>
      </c>
      <c r="BQ302" s="4">
        <v>113.61</v>
      </c>
      <c r="BR302" s="4">
        <v>113.61</v>
      </c>
      <c r="BS302" s="4">
        <v>289.37</v>
      </c>
      <c r="BT302" s="4">
        <v>378.67</v>
      </c>
      <c r="BU302" s="4">
        <v>378.67</v>
      </c>
      <c r="BV302" s="4">
        <v>378.67</v>
      </c>
      <c r="BW302" s="4">
        <v>378.67</v>
      </c>
      <c r="BX302" s="4">
        <v>378.67</v>
      </c>
      <c r="BY302" s="4">
        <v>378.67</v>
      </c>
      <c r="BZ302" s="4">
        <v>378.67</v>
      </c>
      <c r="CA302" s="4">
        <v>378.67</v>
      </c>
      <c r="CB302" s="4">
        <v>378.67</v>
      </c>
      <c r="CC302" s="4">
        <v>378.67</v>
      </c>
      <c r="CD302" s="4">
        <v>378.67</v>
      </c>
      <c r="CE302" s="4">
        <v>378.67</v>
      </c>
      <c r="CF302" s="4">
        <v>378.67</v>
      </c>
      <c r="CG302" s="4">
        <v>378.67</v>
      </c>
      <c r="CH302" s="4">
        <v>378.67</v>
      </c>
      <c r="CI302" s="4">
        <v>6854.14</v>
      </c>
      <c r="CJ302" s="4">
        <v>0</v>
      </c>
      <c r="CK302" s="4">
        <v>334.31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6">
        <v>0</v>
      </c>
      <c r="DY302" s="4">
        <f>SUM(Tabela14[[#This Row],[jan/25]:[mar/25]])</f>
        <v>0</v>
      </c>
      <c r="DZ302" s="4">
        <f>SUM(Tabela14[[#This Row],[abr/25]:[ago/25]])</f>
        <v>338.13</v>
      </c>
      <c r="EA302" s="4">
        <f>SUM(Tabela14[[#This Row],[set/25]:[dez/30]])</f>
        <v>13725.92</v>
      </c>
    </row>
    <row r="303" spans="1:131" x14ac:dyDescent="0.25">
      <c r="A303" s="5" t="s">
        <v>962</v>
      </c>
      <c r="B303" s="2" t="s">
        <v>925</v>
      </c>
      <c r="C303" s="2" t="s">
        <v>14</v>
      </c>
      <c r="D303" s="2" t="s">
        <v>38</v>
      </c>
      <c r="E303" s="1">
        <v>106</v>
      </c>
      <c r="F303" s="2"/>
      <c r="G303" s="2" t="s">
        <v>42</v>
      </c>
      <c r="H303" s="321"/>
      <c r="I303" s="2" t="s">
        <v>963</v>
      </c>
      <c r="J303" s="2"/>
      <c r="K303" s="4"/>
      <c r="L303" s="4"/>
      <c r="M303" s="4">
        <v>0</v>
      </c>
      <c r="N303" s="4">
        <f>Tabela14[[#This Row],[parcela.cef
(total)]]-Tabela14[[#This Row],[parcela.cef
(realizado)]]</f>
        <v>0</v>
      </c>
      <c r="O303" s="1" t="b">
        <v>0</v>
      </c>
      <c r="P303" s="4">
        <v>0</v>
      </c>
      <c r="Q303" s="4">
        <v>0</v>
      </c>
      <c r="R303" s="4">
        <v>0</v>
      </c>
      <c r="S303" s="4">
        <v>3791.39</v>
      </c>
      <c r="T303" s="4">
        <f>SUM(Tabela14[[#This Row],[set/25]:[dez/30]])</f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300</v>
      </c>
      <c r="AZ303" s="4">
        <v>243.21</v>
      </c>
      <c r="BA303" s="4">
        <v>244.97</v>
      </c>
      <c r="BB303" s="4">
        <v>246.68</v>
      </c>
      <c r="BC303" s="4">
        <v>248.11</v>
      </c>
      <c r="BD303" s="4">
        <v>1491.03</v>
      </c>
      <c r="BE303" s="4">
        <v>250.8</v>
      </c>
      <c r="BF303" s="4">
        <v>252.05</v>
      </c>
      <c r="BG303" s="4">
        <v>259.38</v>
      </c>
      <c r="BH303" s="4">
        <v>255.16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6">
        <v>0</v>
      </c>
      <c r="DY303" s="4">
        <f>SUM(Tabela14[[#This Row],[jan/25]:[mar/25]])</f>
        <v>762.23</v>
      </c>
      <c r="DZ303" s="4">
        <f>SUM(Tabela14[[#This Row],[abr/25]:[ago/25]])</f>
        <v>255.16</v>
      </c>
      <c r="EA303" s="4">
        <f>SUM(Tabela14[[#This Row],[set/25]:[dez/30]])</f>
        <v>0</v>
      </c>
    </row>
    <row r="304" spans="1:131" x14ac:dyDescent="0.25">
      <c r="A304" s="5" t="s">
        <v>964</v>
      </c>
      <c r="B304" s="2" t="s">
        <v>925</v>
      </c>
      <c r="C304" s="2" t="s">
        <v>14</v>
      </c>
      <c r="D304" s="2" t="s">
        <v>38</v>
      </c>
      <c r="E304" s="1">
        <v>107</v>
      </c>
      <c r="F304" s="2" t="s">
        <v>965</v>
      </c>
      <c r="G304" s="2" t="s">
        <v>19</v>
      </c>
      <c r="H304" s="321">
        <v>45499</v>
      </c>
      <c r="I304" s="2" t="s">
        <v>966</v>
      </c>
      <c r="J304" s="2"/>
      <c r="K304" s="4"/>
      <c r="L304" s="4"/>
      <c r="M304" s="4">
        <v>205977.83</v>
      </c>
      <c r="N304" s="4">
        <f>Tabela14[[#This Row],[parcela.cef
(total)]]-Tabela14[[#This Row],[parcela.cef
(realizado)]]</f>
        <v>0</v>
      </c>
      <c r="O304" s="1" t="b">
        <v>0</v>
      </c>
      <c r="P304" s="4">
        <v>0</v>
      </c>
      <c r="Q304" s="4">
        <v>232884.06</v>
      </c>
      <c r="R304" s="4">
        <v>0</v>
      </c>
      <c r="S304" s="4">
        <v>53744.24</v>
      </c>
      <c r="T304" s="4">
        <f>SUM(Tabela14[[#This Row],[set/25]:[dez/30]])</f>
        <v>35412.250000000015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3000</v>
      </c>
      <c r="BA304" s="4">
        <v>0</v>
      </c>
      <c r="BB304" s="4">
        <v>0</v>
      </c>
      <c r="BC304" s="4">
        <v>400.68</v>
      </c>
      <c r="BD304" s="4">
        <v>403.4</v>
      </c>
      <c r="BE304" s="4">
        <v>10290.01</v>
      </c>
      <c r="BF304" s="4">
        <v>407.04</v>
      </c>
      <c r="BG304" s="4">
        <v>418.77</v>
      </c>
      <c r="BH304" s="4">
        <v>412.06</v>
      </c>
      <c r="BI304" s="4">
        <v>413.67</v>
      </c>
      <c r="BJ304" s="4">
        <v>415.82</v>
      </c>
      <c r="BK304" s="4">
        <v>766.82</v>
      </c>
      <c r="BL304" s="4">
        <v>1403.72</v>
      </c>
      <c r="BM304" s="4">
        <v>1416.49</v>
      </c>
      <c r="BN304" s="4">
        <v>1416.49</v>
      </c>
      <c r="BO304" s="4">
        <v>1416.49</v>
      </c>
      <c r="BP304" s="4">
        <v>1416.49</v>
      </c>
      <c r="BQ304" s="4">
        <v>1416.49</v>
      </c>
      <c r="BR304" s="4">
        <v>1416.49</v>
      </c>
      <c r="BS304" s="4">
        <v>1416.49</v>
      </c>
      <c r="BT304" s="4">
        <v>1416.49</v>
      </c>
      <c r="BU304" s="4">
        <v>1416.49</v>
      </c>
      <c r="BV304" s="4">
        <v>1416.49</v>
      </c>
      <c r="BW304" s="4">
        <v>1416.49</v>
      </c>
      <c r="BX304" s="4">
        <v>1416.49</v>
      </c>
      <c r="BY304" s="4">
        <v>1416.49</v>
      </c>
      <c r="BZ304" s="4">
        <v>1416.49</v>
      </c>
      <c r="CA304" s="4">
        <v>1416.49</v>
      </c>
      <c r="CB304" s="4">
        <v>1416.49</v>
      </c>
      <c r="CC304" s="4">
        <v>1416.49</v>
      </c>
      <c r="CD304" s="4">
        <v>1416.49</v>
      </c>
      <c r="CE304" s="4">
        <v>1416.49</v>
      </c>
      <c r="CF304" s="4">
        <v>1416.49</v>
      </c>
      <c r="CG304" s="4">
        <v>1416.49</v>
      </c>
      <c r="CH304" s="4">
        <v>1416.49</v>
      </c>
      <c r="CI304" s="4">
        <v>1416.49</v>
      </c>
      <c r="CJ304" s="4">
        <v>1416.49</v>
      </c>
      <c r="CK304" s="4">
        <v>1416.49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6">
        <v>0</v>
      </c>
      <c r="DY304" s="4">
        <f>SUM(Tabela14[[#This Row],[jan/25]:[mar/25]])</f>
        <v>11115.820000000002</v>
      </c>
      <c r="DZ304" s="4">
        <f>SUM(Tabela14[[#This Row],[abr/25]:[ago/25]])</f>
        <v>3412.09</v>
      </c>
      <c r="EA304" s="4">
        <f>SUM(Tabela14[[#This Row],[set/25]:[dez/30]])</f>
        <v>35412.250000000015</v>
      </c>
    </row>
    <row r="305" spans="1:131" x14ac:dyDescent="0.25">
      <c r="A305" s="5" t="s">
        <v>967</v>
      </c>
      <c r="B305" s="2" t="s">
        <v>925</v>
      </c>
      <c r="C305" s="2" t="s">
        <v>14</v>
      </c>
      <c r="D305" s="2" t="s">
        <v>38</v>
      </c>
      <c r="E305" s="1">
        <v>108</v>
      </c>
      <c r="F305" s="2"/>
      <c r="G305" s="2" t="s">
        <v>42</v>
      </c>
      <c r="H305" s="321"/>
      <c r="I305" s="2" t="s">
        <v>968</v>
      </c>
      <c r="J305" s="2"/>
      <c r="K305" s="4"/>
      <c r="L305" s="4"/>
      <c r="M305" s="4">
        <v>0</v>
      </c>
      <c r="N305" s="4">
        <f>Tabela14[[#This Row],[parcela.cef
(total)]]-Tabela14[[#This Row],[parcela.cef
(realizado)]]</f>
        <v>0</v>
      </c>
      <c r="O305" s="1" t="b">
        <v>0</v>
      </c>
      <c r="P305" s="4">
        <v>0</v>
      </c>
      <c r="Q305" s="4">
        <v>0</v>
      </c>
      <c r="R305" s="4">
        <v>0</v>
      </c>
      <c r="S305" s="4">
        <v>12418.68</v>
      </c>
      <c r="T305" s="4">
        <f>SUM(Tabela14[[#This Row],[set/25]:[dez/30]])</f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10169.16</v>
      </c>
      <c r="BD305" s="4">
        <v>453.06</v>
      </c>
      <c r="BE305" s="4">
        <v>454.87</v>
      </c>
      <c r="BF305" s="4">
        <v>457.15</v>
      </c>
      <c r="BG305" s="4">
        <v>441.34</v>
      </c>
      <c r="BH305" s="4">
        <v>443.1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6">
        <v>0</v>
      </c>
      <c r="DY305" s="4">
        <f>SUM(Tabela14[[#This Row],[jan/25]:[mar/25]])</f>
        <v>1353.36</v>
      </c>
      <c r="DZ305" s="4">
        <f>SUM(Tabela14[[#This Row],[abr/25]:[ago/25]])</f>
        <v>443.1</v>
      </c>
      <c r="EA305" s="4">
        <f>SUM(Tabela14[[#This Row],[set/25]:[dez/30]])</f>
        <v>0</v>
      </c>
    </row>
    <row r="306" spans="1:131" x14ac:dyDescent="0.25">
      <c r="A306" s="5" t="s">
        <v>969</v>
      </c>
      <c r="B306" s="2" t="s">
        <v>925</v>
      </c>
      <c r="C306" s="2" t="s">
        <v>14</v>
      </c>
      <c r="D306" s="2" t="s">
        <v>38</v>
      </c>
      <c r="E306" s="1">
        <v>109</v>
      </c>
      <c r="F306" s="2" t="s">
        <v>970</v>
      </c>
      <c r="G306" s="2" t="s">
        <v>19</v>
      </c>
      <c r="H306" s="321">
        <v>45895</v>
      </c>
      <c r="I306" s="2" t="s">
        <v>971</v>
      </c>
      <c r="J306" s="2"/>
      <c r="K306" s="4"/>
      <c r="L306" s="4"/>
      <c r="M306" s="4">
        <v>0</v>
      </c>
      <c r="N306" s="4">
        <f>Tabela14[[#This Row],[parcela.cef
(total)]]-Tabela14[[#This Row],[parcela.cef
(realizado)]]</f>
        <v>0</v>
      </c>
      <c r="O306" s="1" t="b">
        <v>0</v>
      </c>
      <c r="P306" s="4">
        <v>0</v>
      </c>
      <c r="Q306" s="4">
        <v>452234</v>
      </c>
      <c r="R306" s="4">
        <v>0</v>
      </c>
      <c r="S306" s="4">
        <v>409795.51</v>
      </c>
      <c r="T306" s="4">
        <f>SUM(Tabela14[[#This Row],[set/25]:[dez/30]])</f>
        <v>409795.50999999995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10091</v>
      </c>
      <c r="BN306" s="4">
        <v>10091</v>
      </c>
      <c r="BO306" s="4">
        <v>10091</v>
      </c>
      <c r="BP306" s="4">
        <v>60546</v>
      </c>
      <c r="BQ306" s="4">
        <v>10091</v>
      </c>
      <c r="BR306" s="4">
        <v>10091</v>
      </c>
      <c r="BS306" s="4">
        <v>10091</v>
      </c>
      <c r="BT306" s="4">
        <v>10091</v>
      </c>
      <c r="BU306" s="4">
        <v>10091</v>
      </c>
      <c r="BV306" s="4">
        <v>10091</v>
      </c>
      <c r="BW306" s="4">
        <v>10091</v>
      </c>
      <c r="BX306" s="4">
        <v>10091</v>
      </c>
      <c r="BY306" s="4">
        <v>10091</v>
      </c>
      <c r="BZ306" s="4">
        <v>10091</v>
      </c>
      <c r="CA306" s="4">
        <v>10091</v>
      </c>
      <c r="CB306" s="4">
        <v>60546</v>
      </c>
      <c r="CC306" s="4">
        <v>10091</v>
      </c>
      <c r="CD306" s="4">
        <v>10091</v>
      </c>
      <c r="CE306" s="4">
        <v>10091</v>
      </c>
      <c r="CF306" s="4">
        <v>10091</v>
      </c>
      <c r="CG306" s="4">
        <v>10091</v>
      </c>
      <c r="CH306" s="4">
        <v>86782.6</v>
      </c>
      <c r="CI306" s="4">
        <v>10091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100.91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6">
        <v>0</v>
      </c>
      <c r="DY306" s="4">
        <f>SUM(Tabela14[[#This Row],[jan/25]:[mar/25]])</f>
        <v>0</v>
      </c>
      <c r="DZ306" s="4">
        <f>SUM(Tabela14[[#This Row],[abr/25]:[ago/25]])</f>
        <v>0</v>
      </c>
      <c r="EA306" s="4">
        <f>SUM(Tabela14[[#This Row],[set/25]:[dez/30]])</f>
        <v>409795.50999999995</v>
      </c>
    </row>
    <row r="307" spans="1:131" x14ac:dyDescent="0.25">
      <c r="A307" s="5" t="s">
        <v>972</v>
      </c>
      <c r="B307" s="2" t="s">
        <v>925</v>
      </c>
      <c r="C307" s="2" t="s">
        <v>14</v>
      </c>
      <c r="D307" s="2" t="s">
        <v>55</v>
      </c>
      <c r="E307" s="1">
        <v>1101</v>
      </c>
      <c r="F307" s="2" t="s">
        <v>973</v>
      </c>
      <c r="G307" s="2" t="s">
        <v>19</v>
      </c>
      <c r="H307" s="321">
        <v>45769</v>
      </c>
      <c r="I307" s="2" t="s">
        <v>282</v>
      </c>
      <c r="J307" s="2" t="s">
        <v>974</v>
      </c>
      <c r="K307" s="4">
        <v>306649.25</v>
      </c>
      <c r="L307" s="4">
        <v>79722.83</v>
      </c>
      <c r="M307" s="4">
        <v>0</v>
      </c>
      <c r="N307" s="4">
        <f>Tabela14[[#This Row],[parcela.cef
(total)]]-Tabela14[[#This Row],[parcela.cef
(realizado)]]</f>
        <v>226926.41999999998</v>
      </c>
      <c r="O307" s="1" t="b">
        <v>0</v>
      </c>
      <c r="P307" s="4">
        <v>318813.01</v>
      </c>
      <c r="Q307" s="4">
        <v>324300</v>
      </c>
      <c r="R307" s="4">
        <v>9550.18</v>
      </c>
      <c r="S307" s="4">
        <v>18823.34</v>
      </c>
      <c r="T307" s="4">
        <f>SUM(Tabela14[[#This Row],[set/25]:[dez/30]])</f>
        <v>107.45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1166.99</v>
      </c>
      <c r="BI307" s="4">
        <v>6471.44</v>
      </c>
      <c r="BJ307" s="4">
        <v>282.91000000000003</v>
      </c>
      <c r="BK307" s="4">
        <v>10794.55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107.45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6">
        <v>0</v>
      </c>
      <c r="DY307" s="4">
        <f>SUM(Tabela14[[#This Row],[jan/25]:[mar/25]])</f>
        <v>0</v>
      </c>
      <c r="DZ307" s="4">
        <f>SUM(Tabela14[[#This Row],[abr/25]:[ago/25]])</f>
        <v>18715.89</v>
      </c>
      <c r="EA307" s="4">
        <f>SUM(Tabela14[[#This Row],[set/25]:[dez/30]])</f>
        <v>107.45</v>
      </c>
    </row>
    <row r="308" spans="1:131" x14ac:dyDescent="0.25">
      <c r="A308" s="5" t="s">
        <v>975</v>
      </c>
      <c r="B308" s="2" t="s">
        <v>925</v>
      </c>
      <c r="C308" s="2" t="s">
        <v>14</v>
      </c>
      <c r="D308" s="2" t="s">
        <v>55</v>
      </c>
      <c r="E308" s="1">
        <v>1102</v>
      </c>
      <c r="F308" s="2" t="s">
        <v>976</v>
      </c>
      <c r="G308" s="2" t="s">
        <v>19</v>
      </c>
      <c r="H308" s="321">
        <v>45889</v>
      </c>
      <c r="I308" s="2" t="s">
        <v>801</v>
      </c>
      <c r="J308" s="2"/>
      <c r="K308" s="4"/>
      <c r="L308" s="4"/>
      <c r="M308" s="4">
        <v>137136.69</v>
      </c>
      <c r="N308" s="4">
        <f>Tabela14[[#This Row],[parcela.cef
(total)]]-Tabela14[[#This Row],[parcela.cef
(realizado)]]</f>
        <v>0</v>
      </c>
      <c r="O308" s="1" t="b">
        <v>0</v>
      </c>
      <c r="P308" s="4">
        <v>0</v>
      </c>
      <c r="Q308" s="4">
        <v>345544</v>
      </c>
      <c r="R308" s="4">
        <v>0</v>
      </c>
      <c r="S308" s="4">
        <v>207138.53</v>
      </c>
      <c r="T308" s="4">
        <f>SUM(Tabela14[[#This Row],[set/25]:[dez/30]])</f>
        <v>99194.530000000028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107944</v>
      </c>
      <c r="BM308" s="4">
        <v>0</v>
      </c>
      <c r="BN308" s="4">
        <v>3430.94</v>
      </c>
      <c r="BO308" s="4">
        <v>3430.94</v>
      </c>
      <c r="BP308" s="4">
        <v>3430.94</v>
      </c>
      <c r="BQ308" s="4">
        <v>3430.94</v>
      </c>
      <c r="BR308" s="4">
        <v>3430.94</v>
      </c>
      <c r="BS308" s="4">
        <v>3430.94</v>
      </c>
      <c r="BT308" s="4">
        <v>3430.94</v>
      </c>
      <c r="BU308" s="4">
        <v>3430.94</v>
      </c>
      <c r="BV308" s="4">
        <v>3430.94</v>
      </c>
      <c r="BW308" s="4">
        <v>13521.94</v>
      </c>
      <c r="BX308" s="4">
        <v>3430.94</v>
      </c>
      <c r="BY308" s="4">
        <v>3430.94</v>
      </c>
      <c r="BZ308" s="4">
        <v>3430.94</v>
      </c>
      <c r="CA308" s="4">
        <v>3430.94</v>
      </c>
      <c r="CB308" s="4">
        <v>3430.94</v>
      </c>
      <c r="CC308" s="4">
        <v>3430.94</v>
      </c>
      <c r="CD308" s="4">
        <v>3430.94</v>
      </c>
      <c r="CE308" s="4">
        <v>3430.94</v>
      </c>
      <c r="CF308" s="4">
        <v>3430.94</v>
      </c>
      <c r="CG308" s="4">
        <v>3430.94</v>
      </c>
      <c r="CH308" s="4">
        <v>3430.94</v>
      </c>
      <c r="CI308" s="4">
        <v>13521.94</v>
      </c>
      <c r="CJ308" s="4">
        <v>3430.94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100.91</v>
      </c>
      <c r="CX308" s="4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6">
        <v>0</v>
      </c>
      <c r="DY308" s="4">
        <f>SUM(Tabela14[[#This Row],[jan/25]:[mar/25]])</f>
        <v>0</v>
      </c>
      <c r="DZ308" s="4">
        <f>SUM(Tabela14[[#This Row],[abr/25]:[ago/25]])</f>
        <v>107944</v>
      </c>
      <c r="EA308" s="4">
        <f>SUM(Tabela14[[#This Row],[set/25]:[dez/30]])</f>
        <v>99194.530000000028</v>
      </c>
    </row>
    <row r="309" spans="1:131" x14ac:dyDescent="0.25">
      <c r="A309" s="5" t="s">
        <v>977</v>
      </c>
      <c r="B309" s="2" t="s">
        <v>925</v>
      </c>
      <c r="C309" s="2" t="s">
        <v>14</v>
      </c>
      <c r="D309" s="2" t="s">
        <v>55</v>
      </c>
      <c r="E309" s="1">
        <v>1103</v>
      </c>
      <c r="F309" s="2" t="s">
        <v>978</v>
      </c>
      <c r="G309" s="2" t="s">
        <v>19</v>
      </c>
      <c r="H309" s="321">
        <v>45806</v>
      </c>
      <c r="I309" s="2" t="s">
        <v>979</v>
      </c>
      <c r="J309" s="2" t="s">
        <v>980</v>
      </c>
      <c r="K309" s="4">
        <v>248250.04</v>
      </c>
      <c r="L309" s="4">
        <v>71880.320000000007</v>
      </c>
      <c r="M309" s="4">
        <v>0</v>
      </c>
      <c r="N309" s="4">
        <f>Tabela14[[#This Row],[parcela.cef
(total)]]-Tabela14[[#This Row],[parcela.cef
(realizado)]]</f>
        <v>176369.72</v>
      </c>
      <c r="O309" s="1" t="b">
        <v>0</v>
      </c>
      <c r="P309" s="4">
        <v>258097.29</v>
      </c>
      <c r="Q309" s="4">
        <v>296400.8</v>
      </c>
      <c r="R309" s="4">
        <v>1029.56</v>
      </c>
      <c r="S309" s="4">
        <v>54540.24</v>
      </c>
      <c r="T309" s="4">
        <f>SUM(Tabela14[[#This Row],[set/25]:[dez/30]])</f>
        <v>52686.500000000022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344.46</v>
      </c>
      <c r="BK309" s="4">
        <v>346.46</v>
      </c>
      <c r="BL309" s="4">
        <v>1162.82</v>
      </c>
      <c r="BM309" s="4">
        <v>1173.4000000000001</v>
      </c>
      <c r="BN309" s="4">
        <v>1173.4000000000001</v>
      </c>
      <c r="BO309" s="4">
        <v>1173.4000000000001</v>
      </c>
      <c r="BP309" s="4">
        <v>1173.4000000000001</v>
      </c>
      <c r="BQ309" s="4">
        <v>6369.21</v>
      </c>
      <c r="BR309" s="4">
        <v>1173.4000000000001</v>
      </c>
      <c r="BS309" s="4">
        <v>1173.4000000000001</v>
      </c>
      <c r="BT309" s="4">
        <v>1173.4000000000001</v>
      </c>
      <c r="BU309" s="4">
        <v>1173.4000000000001</v>
      </c>
      <c r="BV309" s="4">
        <v>1173.4000000000001</v>
      </c>
      <c r="BW309" s="4">
        <v>11840.67</v>
      </c>
      <c r="BX309" s="4">
        <v>1173.4000000000001</v>
      </c>
      <c r="BY309" s="4">
        <v>1173.4000000000001</v>
      </c>
      <c r="BZ309" s="4">
        <v>1173.4000000000001</v>
      </c>
      <c r="CA309" s="4">
        <v>1173.4000000000001</v>
      </c>
      <c r="CB309" s="4">
        <v>1173.4000000000001</v>
      </c>
      <c r="CC309" s="4">
        <v>1173.4000000000001</v>
      </c>
      <c r="CD309" s="4">
        <v>1173.4000000000001</v>
      </c>
      <c r="CE309" s="4">
        <v>1173.4000000000001</v>
      </c>
      <c r="CF309" s="4">
        <v>1173.4000000000001</v>
      </c>
      <c r="CG309" s="4">
        <v>1173.4000000000001</v>
      </c>
      <c r="CH309" s="4">
        <v>1173.4000000000001</v>
      </c>
      <c r="CI309" s="4">
        <v>10667.27</v>
      </c>
      <c r="CJ309" s="4">
        <v>0</v>
      </c>
      <c r="CK309" s="4">
        <v>0</v>
      </c>
      <c r="CL309" s="4">
        <v>0</v>
      </c>
      <c r="CM309" s="4">
        <v>341.35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6">
        <v>0</v>
      </c>
      <c r="DY309" s="4">
        <f>SUM(Tabela14[[#This Row],[jan/25]:[mar/25]])</f>
        <v>0</v>
      </c>
      <c r="DZ309" s="4">
        <f>SUM(Tabela14[[#This Row],[abr/25]:[ago/25]])</f>
        <v>1853.7399999999998</v>
      </c>
      <c r="EA309" s="4">
        <f>SUM(Tabela14[[#This Row],[set/25]:[dez/30]])</f>
        <v>52686.500000000022</v>
      </c>
    </row>
    <row r="310" spans="1:131" x14ac:dyDescent="0.25">
      <c r="A310" s="5" t="s">
        <v>981</v>
      </c>
      <c r="B310" s="2" t="s">
        <v>925</v>
      </c>
      <c r="C310" s="2" t="s">
        <v>14</v>
      </c>
      <c r="D310" s="2" t="s">
        <v>55</v>
      </c>
      <c r="E310" s="1">
        <v>1104</v>
      </c>
      <c r="F310" s="2" t="s">
        <v>982</v>
      </c>
      <c r="G310" s="2" t="s">
        <v>19</v>
      </c>
      <c r="H310" s="321">
        <v>45606</v>
      </c>
      <c r="I310" s="2" t="s">
        <v>983</v>
      </c>
      <c r="J310" s="2"/>
      <c r="K310" s="4"/>
      <c r="L310" s="4"/>
      <c r="M310" s="4">
        <v>279991.92</v>
      </c>
      <c r="N310" s="4">
        <f>Tabela14[[#This Row],[parcela.cef
(total)]]-Tabela14[[#This Row],[parcela.cef
(realizado)]]</f>
        <v>0</v>
      </c>
      <c r="O310" s="1" t="b">
        <v>0</v>
      </c>
      <c r="P310" s="4">
        <v>0</v>
      </c>
      <c r="Q310" s="4">
        <v>298995.20000000001</v>
      </c>
      <c r="R310" s="4">
        <v>0</v>
      </c>
      <c r="S310" s="4">
        <v>36599.22</v>
      </c>
      <c r="T310" s="4">
        <f>SUM(Tabela14[[#This Row],[set/25]:[dez/30]])</f>
        <v>32724.259999999995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600</v>
      </c>
      <c r="BD310" s="4">
        <v>356.41</v>
      </c>
      <c r="BE310" s="4">
        <v>357.83</v>
      </c>
      <c r="BF310" s="4">
        <v>359.62</v>
      </c>
      <c r="BG310" s="4">
        <v>362.61</v>
      </c>
      <c r="BH310" s="4">
        <v>364.06</v>
      </c>
      <c r="BI310" s="4">
        <v>365.48</v>
      </c>
      <c r="BJ310" s="4">
        <v>367.38</v>
      </c>
      <c r="BK310" s="4">
        <v>369.51</v>
      </c>
      <c r="BL310" s="4">
        <v>372.06</v>
      </c>
      <c r="BM310" s="4">
        <v>0</v>
      </c>
      <c r="BN310" s="4">
        <v>375.44</v>
      </c>
      <c r="BO310" s="4">
        <v>375.44</v>
      </c>
      <c r="BP310" s="4">
        <v>1966.3</v>
      </c>
      <c r="BQ310" s="4">
        <v>375.44</v>
      </c>
      <c r="BR310" s="4">
        <v>375.44</v>
      </c>
      <c r="BS310" s="4">
        <v>375.44</v>
      </c>
      <c r="BT310" s="4">
        <v>375.44</v>
      </c>
      <c r="BU310" s="4">
        <v>1100.03</v>
      </c>
      <c r="BV310" s="4">
        <v>1251.48</v>
      </c>
      <c r="BW310" s="4">
        <v>1251.48</v>
      </c>
      <c r="BX310" s="4">
        <v>1251.48</v>
      </c>
      <c r="BY310" s="4">
        <v>1251.48</v>
      </c>
      <c r="BZ310" s="4">
        <v>1251.48</v>
      </c>
      <c r="CA310" s="4">
        <v>1251.48</v>
      </c>
      <c r="CB310" s="4">
        <v>6554.36</v>
      </c>
      <c r="CC310" s="4">
        <v>1251.48</v>
      </c>
      <c r="CD310" s="4">
        <v>1251.48</v>
      </c>
      <c r="CE310" s="4">
        <v>1251.48</v>
      </c>
      <c r="CF310" s="4">
        <v>1251.48</v>
      </c>
      <c r="CG310" s="4">
        <v>1251.48</v>
      </c>
      <c r="CH310" s="4">
        <v>1251.48</v>
      </c>
      <c r="CI310" s="4">
        <v>5302.88</v>
      </c>
      <c r="CJ310" s="4">
        <v>0</v>
      </c>
      <c r="CK310" s="4">
        <v>0</v>
      </c>
      <c r="CL310" s="4">
        <v>0</v>
      </c>
      <c r="CM310" s="4">
        <v>0</v>
      </c>
      <c r="CN310" s="4">
        <v>530.29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6">
        <v>0</v>
      </c>
      <c r="DY310" s="4">
        <f>SUM(Tabela14[[#This Row],[jan/25]:[mar/25]])</f>
        <v>1080.06</v>
      </c>
      <c r="DZ310" s="4">
        <f>SUM(Tabela14[[#This Row],[abr/25]:[ago/25]])</f>
        <v>1838.49</v>
      </c>
      <c r="EA310" s="4">
        <f>SUM(Tabela14[[#This Row],[set/25]:[dez/30]])</f>
        <v>32724.259999999995</v>
      </c>
    </row>
    <row r="311" spans="1:131" x14ac:dyDescent="0.25">
      <c r="A311" s="5" t="s">
        <v>984</v>
      </c>
      <c r="B311" s="2" t="s">
        <v>925</v>
      </c>
      <c r="C311" s="2" t="s">
        <v>14</v>
      </c>
      <c r="D311" s="2" t="s">
        <v>55</v>
      </c>
      <c r="E311" s="1">
        <v>1105</v>
      </c>
      <c r="F311" s="2" t="s">
        <v>985</v>
      </c>
      <c r="G311" s="2" t="s">
        <v>19</v>
      </c>
      <c r="H311" s="321">
        <v>45770</v>
      </c>
      <c r="I311" s="2" t="s">
        <v>986</v>
      </c>
      <c r="J311" s="2" t="s">
        <v>987</v>
      </c>
      <c r="K311" s="4">
        <v>289459.83</v>
      </c>
      <c r="L311" s="4">
        <v>77010.27</v>
      </c>
      <c r="M311" s="4">
        <v>0</v>
      </c>
      <c r="N311" s="4">
        <f>Tabela14[[#This Row],[parcela.cef
(total)]]-Tabela14[[#This Row],[parcela.cef
(realizado)]]</f>
        <v>212449.56</v>
      </c>
      <c r="O311" s="1" t="b">
        <v>0</v>
      </c>
      <c r="P311" s="4">
        <v>300941.74</v>
      </c>
      <c r="Q311" s="4">
        <v>298047.68</v>
      </c>
      <c r="R311" s="4">
        <v>2340.69</v>
      </c>
      <c r="S311" s="4">
        <v>13937.39</v>
      </c>
      <c r="T311" s="4">
        <f>SUM(Tabela14[[#This Row],[set/25]:[dez/30]])</f>
        <v>11786.880000000003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541.17999999999995</v>
      </c>
      <c r="BJ311" s="4">
        <v>533.15</v>
      </c>
      <c r="BK311" s="4">
        <v>536.24</v>
      </c>
      <c r="BL311" s="4">
        <v>539.94000000000005</v>
      </c>
      <c r="BM311" s="4">
        <v>0</v>
      </c>
      <c r="BN311" s="4">
        <v>544.85</v>
      </c>
      <c r="BO311" s="4">
        <v>544.85</v>
      </c>
      <c r="BP311" s="4">
        <v>544.85</v>
      </c>
      <c r="BQ311" s="4">
        <v>544.85</v>
      </c>
      <c r="BR311" s="4">
        <v>544.85</v>
      </c>
      <c r="BS311" s="4">
        <v>544.85</v>
      </c>
      <c r="BT311" s="4">
        <v>544.85</v>
      </c>
      <c r="BU311" s="4">
        <v>544.85</v>
      </c>
      <c r="BV311" s="4">
        <v>544.85</v>
      </c>
      <c r="BW311" s="4">
        <v>544.85</v>
      </c>
      <c r="BX311" s="4">
        <v>544.85</v>
      </c>
      <c r="BY311" s="4">
        <v>544.85</v>
      </c>
      <c r="BZ311" s="4">
        <v>544.85</v>
      </c>
      <c r="CA311" s="4">
        <v>544.85</v>
      </c>
      <c r="CB311" s="4">
        <v>544.85</v>
      </c>
      <c r="CC311" s="4">
        <v>544.85</v>
      </c>
      <c r="CD311" s="4">
        <v>544.85</v>
      </c>
      <c r="CE311" s="4">
        <v>544.85</v>
      </c>
      <c r="CF311" s="4">
        <v>544.85</v>
      </c>
      <c r="CG311" s="4">
        <v>544.85</v>
      </c>
      <c r="CH311" s="4">
        <v>544.74</v>
      </c>
      <c r="CI311" s="4">
        <v>0</v>
      </c>
      <c r="CJ311" s="4">
        <v>0</v>
      </c>
      <c r="CK311" s="4">
        <v>345.14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6">
        <v>0</v>
      </c>
      <c r="DY311" s="4">
        <f>SUM(Tabela14[[#This Row],[jan/25]:[mar/25]])</f>
        <v>0</v>
      </c>
      <c r="DZ311" s="4">
        <f>SUM(Tabela14[[#This Row],[abr/25]:[ago/25]])</f>
        <v>2150.5100000000002</v>
      </c>
      <c r="EA311" s="4">
        <f>SUM(Tabela14[[#This Row],[set/25]:[dez/30]])</f>
        <v>11786.880000000003</v>
      </c>
    </row>
    <row r="312" spans="1:131" x14ac:dyDescent="0.25">
      <c r="A312" s="5" t="s">
        <v>988</v>
      </c>
      <c r="B312" s="2" t="s">
        <v>925</v>
      </c>
      <c r="C312" s="2" t="s">
        <v>14</v>
      </c>
      <c r="D312" s="2" t="s">
        <v>55</v>
      </c>
      <c r="E312" s="1">
        <v>1106</v>
      </c>
      <c r="F312" s="2" t="s">
        <v>989</v>
      </c>
      <c r="G312" s="2" t="s">
        <v>19</v>
      </c>
      <c r="H312" s="321">
        <v>45480</v>
      </c>
      <c r="I312" s="2" t="s">
        <v>198</v>
      </c>
      <c r="J312" s="2" t="s">
        <v>990</v>
      </c>
      <c r="K312" s="4">
        <v>213003.34</v>
      </c>
      <c r="L312" s="4">
        <v>55607.11</v>
      </c>
      <c r="M312" s="4">
        <v>0</v>
      </c>
      <c r="N312" s="4">
        <f>Tabela14[[#This Row],[parcela.cef
(total)]]-Tabela14[[#This Row],[parcela.cef
(realizado)]]</f>
        <v>157396.22999999998</v>
      </c>
      <c r="O312" s="1" t="b">
        <v>0</v>
      </c>
      <c r="P312" s="4">
        <v>228160.07</v>
      </c>
      <c r="Q312" s="4">
        <v>252860</v>
      </c>
      <c r="R312" s="4">
        <v>0</v>
      </c>
      <c r="S312" s="4">
        <v>55126.01</v>
      </c>
      <c r="T312" s="4">
        <f>SUM(Tabela14[[#This Row],[set/25]:[dez/30]])</f>
        <v>39491.63999999997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2400</v>
      </c>
      <c r="AZ312" s="4">
        <v>604.26</v>
      </c>
      <c r="BA312" s="4">
        <v>608.61</v>
      </c>
      <c r="BB312" s="4">
        <v>0</v>
      </c>
      <c r="BC312" s="4">
        <v>918.34</v>
      </c>
      <c r="BD312" s="4">
        <v>3327.08</v>
      </c>
      <c r="BE312" s="4">
        <v>950.87</v>
      </c>
      <c r="BF312" s="4">
        <v>955.63</v>
      </c>
      <c r="BG312" s="4">
        <v>963.56</v>
      </c>
      <c r="BH312" s="4">
        <v>988.04</v>
      </c>
      <c r="BI312" s="4">
        <v>971.18</v>
      </c>
      <c r="BJ312" s="4">
        <v>976.23</v>
      </c>
      <c r="BK312" s="4">
        <v>981.9</v>
      </c>
      <c r="BL312" s="4">
        <v>988.67</v>
      </c>
      <c r="BM312" s="4">
        <v>997.67</v>
      </c>
      <c r="BN312" s="4">
        <v>997.67</v>
      </c>
      <c r="BO312" s="4">
        <v>997.67</v>
      </c>
      <c r="BP312" s="4">
        <v>9714.5499999999993</v>
      </c>
      <c r="BQ312" s="4">
        <v>997.67</v>
      </c>
      <c r="BR312" s="4">
        <v>997.67</v>
      </c>
      <c r="BS312" s="4">
        <v>997.67</v>
      </c>
      <c r="BT312" s="4">
        <v>997.67</v>
      </c>
      <c r="BU312" s="4">
        <v>997.67</v>
      </c>
      <c r="BV312" s="4">
        <v>997.67</v>
      </c>
      <c r="BW312" s="4">
        <v>997.67</v>
      </c>
      <c r="BX312" s="4">
        <v>997.67</v>
      </c>
      <c r="BY312" s="4">
        <v>997.67</v>
      </c>
      <c r="BZ312" s="4">
        <v>997.67</v>
      </c>
      <c r="CA312" s="4">
        <v>997.67</v>
      </c>
      <c r="CB312" s="4">
        <v>9714.5499999999993</v>
      </c>
      <c r="CC312" s="4">
        <v>997.67</v>
      </c>
      <c r="CD312" s="4">
        <v>997.67</v>
      </c>
      <c r="CE312" s="4">
        <v>997.67</v>
      </c>
      <c r="CF312" s="4">
        <v>997.67</v>
      </c>
      <c r="CG312" s="4">
        <v>997.67</v>
      </c>
      <c r="CH312" s="4">
        <v>997.67</v>
      </c>
      <c r="CI312" s="4">
        <v>0</v>
      </c>
      <c r="CJ312" s="4">
        <v>109.14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0</v>
      </c>
      <c r="DW312" s="4">
        <v>0</v>
      </c>
      <c r="DX312" s="6">
        <v>0</v>
      </c>
      <c r="DY312" s="4">
        <f>SUM(Tabela14[[#This Row],[jan/25]:[mar/25]])</f>
        <v>2870.06</v>
      </c>
      <c r="DZ312" s="4">
        <f>SUM(Tabela14[[#This Row],[abr/25]:[ago/25]])</f>
        <v>4906.0199999999995</v>
      </c>
      <c r="EA312" s="4">
        <f>SUM(Tabela14[[#This Row],[set/25]:[dez/30]])</f>
        <v>39491.63999999997</v>
      </c>
    </row>
    <row r="313" spans="1:131" x14ac:dyDescent="0.25">
      <c r="A313" s="5" t="s">
        <v>991</v>
      </c>
      <c r="B313" s="2" t="s">
        <v>925</v>
      </c>
      <c r="C313" s="2" t="s">
        <v>14</v>
      </c>
      <c r="D313" s="2" t="s">
        <v>55</v>
      </c>
      <c r="E313" s="1">
        <v>1107</v>
      </c>
      <c r="F313" s="2" t="s">
        <v>938</v>
      </c>
      <c r="G313" s="2" t="s">
        <v>19</v>
      </c>
      <c r="H313" s="321">
        <v>45507</v>
      </c>
      <c r="I313" s="2" t="s">
        <v>992</v>
      </c>
      <c r="J313" s="2"/>
      <c r="K313" s="4"/>
      <c r="L313" s="4"/>
      <c r="M313" s="4">
        <v>0</v>
      </c>
      <c r="N313" s="4">
        <f>Tabela14[[#This Row],[parcela.cef
(total)]]-Tabela14[[#This Row],[parcela.cef
(realizado)]]</f>
        <v>0</v>
      </c>
      <c r="O313" s="1" t="b">
        <v>0</v>
      </c>
      <c r="P313" s="4">
        <v>0</v>
      </c>
      <c r="Q313" s="4">
        <v>247690</v>
      </c>
      <c r="R313" s="4">
        <v>0</v>
      </c>
      <c r="S313" s="4">
        <v>256752.88</v>
      </c>
      <c r="T313" s="4">
        <f>SUM(Tabela14[[#This Row],[set/25]:[dez/30]])</f>
        <v>164994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34190</v>
      </c>
      <c r="BA313" s="4">
        <v>0</v>
      </c>
      <c r="BB313" s="4">
        <v>0</v>
      </c>
      <c r="BC313" s="4">
        <v>0</v>
      </c>
      <c r="BD313" s="4">
        <v>6265.13</v>
      </c>
      <c r="BE313" s="4">
        <v>6290.19</v>
      </c>
      <c r="BF313" s="4">
        <v>6321.64</v>
      </c>
      <c r="BG313" s="4">
        <v>6374.11</v>
      </c>
      <c r="BH313" s="4">
        <v>6399.6</v>
      </c>
      <c r="BI313" s="4">
        <v>6424.56</v>
      </c>
      <c r="BJ313" s="4">
        <v>6457.97</v>
      </c>
      <c r="BK313" s="4">
        <v>6495.43</v>
      </c>
      <c r="BL313" s="4">
        <v>6540.25</v>
      </c>
      <c r="BM313" s="4">
        <v>0</v>
      </c>
      <c r="BN313" s="4">
        <v>6599.76</v>
      </c>
      <c r="BO313" s="4">
        <v>6599.76</v>
      </c>
      <c r="BP313" s="4">
        <v>6599.76</v>
      </c>
      <c r="BQ313" s="4">
        <v>6599.76</v>
      </c>
      <c r="BR313" s="4">
        <v>6599.76</v>
      </c>
      <c r="BS313" s="4">
        <v>6599.76</v>
      </c>
      <c r="BT313" s="4">
        <v>6599.76</v>
      </c>
      <c r="BU313" s="4">
        <v>6599.76</v>
      </c>
      <c r="BV313" s="4">
        <v>6599.76</v>
      </c>
      <c r="BW313" s="4">
        <v>6599.76</v>
      </c>
      <c r="BX313" s="4">
        <v>6599.76</v>
      </c>
      <c r="BY313" s="4">
        <v>6599.76</v>
      </c>
      <c r="BZ313" s="4">
        <v>6599.76</v>
      </c>
      <c r="CA313" s="4">
        <v>6599.76</v>
      </c>
      <c r="CB313" s="4">
        <v>6599.76</v>
      </c>
      <c r="CC313" s="4">
        <v>6599.76</v>
      </c>
      <c r="CD313" s="4">
        <v>6599.76</v>
      </c>
      <c r="CE313" s="4">
        <v>6599.76</v>
      </c>
      <c r="CF313" s="4">
        <v>6599.76</v>
      </c>
      <c r="CG313" s="4">
        <v>6599.76</v>
      </c>
      <c r="CH313" s="4">
        <v>6599.76</v>
      </c>
      <c r="CI313" s="4">
        <v>6599.76</v>
      </c>
      <c r="CJ313" s="4">
        <v>6599.76</v>
      </c>
      <c r="CK313" s="4">
        <v>6599.76</v>
      </c>
      <c r="CL313" s="4">
        <v>6599.76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6">
        <v>0</v>
      </c>
      <c r="DY313" s="4">
        <f>SUM(Tabela14[[#This Row],[jan/25]:[mar/25]])</f>
        <v>18985.939999999999</v>
      </c>
      <c r="DZ313" s="4">
        <f>SUM(Tabela14[[#This Row],[abr/25]:[ago/25]])</f>
        <v>32317.81</v>
      </c>
      <c r="EA313" s="4">
        <f>SUM(Tabela14[[#This Row],[set/25]:[dez/30]])</f>
        <v>164994</v>
      </c>
    </row>
    <row r="314" spans="1:131" x14ac:dyDescent="0.25">
      <c r="A314" s="5" t="s">
        <v>993</v>
      </c>
      <c r="B314" s="2" t="s">
        <v>925</v>
      </c>
      <c r="C314" s="2" t="s">
        <v>14</v>
      </c>
      <c r="D314" s="2" t="s">
        <v>55</v>
      </c>
      <c r="E314" s="1">
        <v>1108</v>
      </c>
      <c r="F314" s="2" t="s">
        <v>994</v>
      </c>
      <c r="G314" s="2" t="s">
        <v>19</v>
      </c>
      <c r="H314" s="321">
        <v>45770</v>
      </c>
      <c r="I314" s="2" t="s">
        <v>995</v>
      </c>
      <c r="J314" s="2" t="s">
        <v>996</v>
      </c>
      <c r="K314" s="4">
        <v>273600</v>
      </c>
      <c r="L314" s="4">
        <v>77322.25</v>
      </c>
      <c r="M314" s="4">
        <v>0</v>
      </c>
      <c r="N314" s="4">
        <f>Tabela14[[#This Row],[parcela.cef
(total)]]-Tabela14[[#This Row],[parcela.cef
(realizado)]]</f>
        <v>196277.75</v>
      </c>
      <c r="O314" s="1" t="b">
        <v>0</v>
      </c>
      <c r="P314" s="4">
        <v>291384</v>
      </c>
      <c r="Q314" s="4">
        <v>311793.3</v>
      </c>
      <c r="R314" s="4">
        <v>1013.67</v>
      </c>
      <c r="S314" s="4">
        <v>45132.82</v>
      </c>
      <c r="T314" s="4">
        <f>SUM(Tabela14[[#This Row],[set/25]:[dez/30]])</f>
        <v>39005.62000000001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1518.8</v>
      </c>
      <c r="BJ314" s="4">
        <v>1526.7</v>
      </c>
      <c r="BK314" s="4">
        <v>1535.55</v>
      </c>
      <c r="BL314" s="4">
        <v>1546.15</v>
      </c>
      <c r="BM314" s="4">
        <v>0</v>
      </c>
      <c r="BN314" s="4">
        <v>1560.22</v>
      </c>
      <c r="BO314" s="4">
        <v>1560.22</v>
      </c>
      <c r="BP314" s="4">
        <v>1560.22</v>
      </c>
      <c r="BQ314" s="4">
        <v>1560.22</v>
      </c>
      <c r="BR314" s="4">
        <v>1560.22</v>
      </c>
      <c r="BS314" s="4">
        <v>1560.22</v>
      </c>
      <c r="BT314" s="4">
        <v>1560.22</v>
      </c>
      <c r="BU314" s="4">
        <v>1560.22</v>
      </c>
      <c r="BV314" s="4">
        <v>1560.22</v>
      </c>
      <c r="BW314" s="4">
        <v>1560.22</v>
      </c>
      <c r="BX314" s="4">
        <v>1560.22</v>
      </c>
      <c r="BY314" s="4">
        <v>1560.22</v>
      </c>
      <c r="BZ314" s="4">
        <v>1560.22</v>
      </c>
      <c r="CA314" s="4">
        <v>1560.22</v>
      </c>
      <c r="CB314" s="4">
        <v>1560.22</v>
      </c>
      <c r="CC314" s="4">
        <v>1560.22</v>
      </c>
      <c r="CD314" s="4">
        <v>1560.22</v>
      </c>
      <c r="CE314" s="4">
        <v>1560.22</v>
      </c>
      <c r="CF314" s="4">
        <v>1560.22</v>
      </c>
      <c r="CG314" s="4">
        <v>1560.22</v>
      </c>
      <c r="CH314" s="4">
        <v>1560.22</v>
      </c>
      <c r="CI314" s="4">
        <v>1560.22</v>
      </c>
      <c r="CJ314" s="4">
        <v>1560.22</v>
      </c>
      <c r="CK314" s="4">
        <v>1560.22</v>
      </c>
      <c r="CL314" s="4">
        <v>1560.34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6">
        <v>0</v>
      </c>
      <c r="DY314" s="4">
        <f>SUM(Tabela14[[#This Row],[jan/25]:[mar/25]])</f>
        <v>0</v>
      </c>
      <c r="DZ314" s="4">
        <f>SUM(Tabela14[[#This Row],[abr/25]:[ago/25]])</f>
        <v>6127.2000000000007</v>
      </c>
      <c r="EA314" s="4">
        <f>SUM(Tabela14[[#This Row],[set/25]:[dez/30]])</f>
        <v>39005.62000000001</v>
      </c>
    </row>
    <row r="315" spans="1:131" x14ac:dyDescent="0.25">
      <c r="A315" s="5" t="s">
        <v>997</v>
      </c>
      <c r="B315" s="2" t="s">
        <v>925</v>
      </c>
      <c r="C315" s="2" t="s">
        <v>14</v>
      </c>
      <c r="D315" s="2" t="s">
        <v>55</v>
      </c>
      <c r="E315" s="1">
        <v>1109</v>
      </c>
      <c r="F315" s="2" t="s">
        <v>998</v>
      </c>
      <c r="G315" s="2" t="s">
        <v>19</v>
      </c>
      <c r="H315" s="321">
        <v>45867</v>
      </c>
      <c r="I315" s="2" t="s">
        <v>559</v>
      </c>
      <c r="J315" s="2" t="s">
        <v>999</v>
      </c>
      <c r="K315" s="4">
        <v>295837.96999999997</v>
      </c>
      <c r="L315" s="4">
        <v>98491.32</v>
      </c>
      <c r="M315" s="4">
        <v>0</v>
      </c>
      <c r="N315" s="4">
        <f>Tabela14[[#This Row],[parcela.cef
(total)]]-Tabela14[[#This Row],[parcela.cef
(realizado)]]</f>
        <v>197346.64999999997</v>
      </c>
      <c r="O315" s="1" t="b">
        <v>0</v>
      </c>
      <c r="P315" s="4">
        <v>307572.88</v>
      </c>
      <c r="Q315" s="4">
        <v>431460</v>
      </c>
      <c r="R315" s="4">
        <v>0</v>
      </c>
      <c r="S315" s="4">
        <v>127754.71</v>
      </c>
      <c r="T315" s="4">
        <f>SUM(Tabela14[[#This Row],[set/25]:[dez/30]])</f>
        <v>124629.64000000003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3125.07</v>
      </c>
      <c r="BM315" s="4">
        <v>0</v>
      </c>
      <c r="BN315" s="4">
        <v>3083.6</v>
      </c>
      <c r="BO315" s="4">
        <v>3083.6</v>
      </c>
      <c r="BP315" s="4">
        <v>19427.740000000002</v>
      </c>
      <c r="BQ315" s="4">
        <v>3083.6</v>
      </c>
      <c r="BR315" s="4">
        <v>3083.6</v>
      </c>
      <c r="BS315" s="4">
        <v>3083.6</v>
      </c>
      <c r="BT315" s="4">
        <v>3083.6</v>
      </c>
      <c r="BU315" s="4">
        <v>3083.6</v>
      </c>
      <c r="BV315" s="4">
        <v>3083.6</v>
      </c>
      <c r="BW315" s="4">
        <v>3083.6</v>
      </c>
      <c r="BX315" s="4">
        <v>3083.6</v>
      </c>
      <c r="BY315" s="4">
        <v>3083.6</v>
      </c>
      <c r="BZ315" s="4">
        <v>3083.6</v>
      </c>
      <c r="CA315" s="4">
        <v>3083.6</v>
      </c>
      <c r="CB315" s="4">
        <v>19427.740000000002</v>
      </c>
      <c r="CC315" s="4">
        <v>3083.6</v>
      </c>
      <c r="CD315" s="4">
        <v>3083.6</v>
      </c>
      <c r="CE315" s="4">
        <v>3083.6</v>
      </c>
      <c r="CF315" s="4">
        <v>3083.6</v>
      </c>
      <c r="CG315" s="4">
        <v>3083.6</v>
      </c>
      <c r="CH315" s="4">
        <v>3083.6</v>
      </c>
      <c r="CI315" s="4">
        <v>27076.799999999999</v>
      </c>
      <c r="CJ315" s="4">
        <v>108.96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6">
        <v>0</v>
      </c>
      <c r="DY315" s="4">
        <f>SUM(Tabela14[[#This Row],[jan/25]:[mar/25]])</f>
        <v>0</v>
      </c>
      <c r="DZ315" s="4">
        <f>SUM(Tabela14[[#This Row],[abr/25]:[ago/25]])</f>
        <v>3125.07</v>
      </c>
      <c r="EA315" s="4">
        <f>SUM(Tabela14[[#This Row],[set/25]:[dez/30]])</f>
        <v>124629.64000000003</v>
      </c>
    </row>
    <row r="316" spans="1:131" x14ac:dyDescent="0.25">
      <c r="A316" s="5" t="s">
        <v>1000</v>
      </c>
      <c r="B316" s="2" t="s">
        <v>925</v>
      </c>
      <c r="C316" s="2" t="s">
        <v>14</v>
      </c>
      <c r="D316" s="2" t="s">
        <v>83</v>
      </c>
      <c r="E316" s="1">
        <v>1201</v>
      </c>
      <c r="F316" s="2" t="s">
        <v>1001</v>
      </c>
      <c r="G316" s="2" t="s">
        <v>19</v>
      </c>
      <c r="H316" s="321">
        <v>45867</v>
      </c>
      <c r="I316" s="2" t="s">
        <v>1002</v>
      </c>
      <c r="J316" s="2" t="s">
        <v>1003</v>
      </c>
      <c r="K316" s="4">
        <v>247194.4</v>
      </c>
      <c r="L316" s="4">
        <v>72386.100000000006</v>
      </c>
      <c r="M316" s="4">
        <v>0</v>
      </c>
      <c r="N316" s="4">
        <f>Tabela14[[#This Row],[parcela.cef
(total)]]-Tabela14[[#This Row],[parcela.cef
(realizado)]]</f>
        <v>174808.3</v>
      </c>
      <c r="O316" s="1" t="b">
        <v>0</v>
      </c>
      <c r="P316" s="4">
        <v>256999.78</v>
      </c>
      <c r="Q316" s="4">
        <v>330785.83</v>
      </c>
      <c r="R316" s="4">
        <v>0</v>
      </c>
      <c r="S316" s="4">
        <v>85812.13</v>
      </c>
      <c r="T316" s="4">
        <f>SUM(Tabela14[[#This Row],[set/25]:[dez/30]])</f>
        <v>85248.420000000013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563.71</v>
      </c>
      <c r="BM316" s="4">
        <v>0</v>
      </c>
      <c r="BN316" s="4">
        <v>568.84</v>
      </c>
      <c r="BO316" s="4">
        <v>568.84</v>
      </c>
      <c r="BP316" s="4">
        <v>17429.78</v>
      </c>
      <c r="BQ316" s="4">
        <v>1896.15</v>
      </c>
      <c r="BR316" s="4">
        <v>1896.15</v>
      </c>
      <c r="BS316" s="4">
        <v>1896.15</v>
      </c>
      <c r="BT316" s="4">
        <v>1896.15</v>
      </c>
      <c r="BU316" s="4">
        <v>1896.15</v>
      </c>
      <c r="BV316" s="4">
        <v>1896.15</v>
      </c>
      <c r="BW316" s="4">
        <v>1896.15</v>
      </c>
      <c r="BX316" s="4">
        <v>1896.15</v>
      </c>
      <c r="BY316" s="4">
        <v>1896.15</v>
      </c>
      <c r="BZ316" s="4">
        <v>1896.15</v>
      </c>
      <c r="CA316" s="4">
        <v>1896.15</v>
      </c>
      <c r="CB316" s="4">
        <v>17697.34</v>
      </c>
      <c r="CC316" s="4">
        <v>1896.15</v>
      </c>
      <c r="CD316" s="4">
        <v>1896.15</v>
      </c>
      <c r="CE316" s="4">
        <v>1896.15</v>
      </c>
      <c r="CF316" s="4">
        <v>1896.15</v>
      </c>
      <c r="CG316" s="4">
        <v>1896.15</v>
      </c>
      <c r="CH316" s="4">
        <v>1896.15</v>
      </c>
      <c r="CI316" s="4">
        <v>15801.19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947.88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6">
        <v>0</v>
      </c>
      <c r="DY316" s="4">
        <f>SUM(Tabela14[[#This Row],[jan/25]:[mar/25]])</f>
        <v>0</v>
      </c>
      <c r="DZ316" s="4">
        <f>SUM(Tabela14[[#This Row],[abr/25]:[ago/25]])</f>
        <v>563.71</v>
      </c>
      <c r="EA316" s="4">
        <f>SUM(Tabela14[[#This Row],[set/25]:[dez/30]])</f>
        <v>85248.420000000013</v>
      </c>
    </row>
    <row r="317" spans="1:131" x14ac:dyDescent="0.25">
      <c r="A317" s="5" t="s">
        <v>1004</v>
      </c>
      <c r="B317" s="2" t="s">
        <v>925</v>
      </c>
      <c r="C317" s="2" t="s">
        <v>14</v>
      </c>
      <c r="D317" s="2" t="s">
        <v>83</v>
      </c>
      <c r="E317" s="1">
        <v>1202</v>
      </c>
      <c r="F317" s="2" t="s">
        <v>1005</v>
      </c>
      <c r="G317" s="2" t="s">
        <v>19</v>
      </c>
      <c r="H317" s="321">
        <v>45866</v>
      </c>
      <c r="I317" s="2" t="s">
        <v>1006</v>
      </c>
      <c r="J317" s="2" t="s">
        <v>1007</v>
      </c>
      <c r="K317" s="4">
        <v>278297.88</v>
      </c>
      <c r="L317" s="4">
        <v>75731.149999999994</v>
      </c>
      <c r="M317" s="4">
        <v>0</v>
      </c>
      <c r="N317" s="4">
        <f>Tabela14[[#This Row],[parcela.cef
(total)]]-Tabela14[[#This Row],[parcela.cef
(realizado)]]</f>
        <v>202566.73</v>
      </c>
      <c r="O317" s="1" t="b">
        <v>0</v>
      </c>
      <c r="P317" s="4">
        <v>289337.03000000003</v>
      </c>
      <c r="Q317" s="4">
        <v>330134.49</v>
      </c>
      <c r="R317" s="4">
        <v>0</v>
      </c>
      <c r="S317" s="4">
        <v>47233.03</v>
      </c>
      <c r="T317" s="4">
        <f>SUM(Tabela14[[#This Row],[set/25]:[dez/30]])</f>
        <v>46945.339999999982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287.69</v>
      </c>
      <c r="BM317" s="4">
        <v>0</v>
      </c>
      <c r="BN317" s="4">
        <v>290.31</v>
      </c>
      <c r="BO317" s="4">
        <v>290.31</v>
      </c>
      <c r="BP317" s="4">
        <v>290.31</v>
      </c>
      <c r="BQ317" s="4">
        <v>290.31</v>
      </c>
      <c r="BR317" s="4">
        <v>290.31</v>
      </c>
      <c r="BS317" s="4">
        <v>290.31</v>
      </c>
      <c r="BT317" s="4">
        <v>476.23</v>
      </c>
      <c r="BU317" s="4">
        <v>967.69</v>
      </c>
      <c r="BV317" s="4">
        <v>16376.74</v>
      </c>
      <c r="BW317" s="4">
        <v>967.69</v>
      </c>
      <c r="BX317" s="4">
        <v>967.69</v>
      </c>
      <c r="BY317" s="4">
        <v>967.69</v>
      </c>
      <c r="BZ317" s="4">
        <v>967.69</v>
      </c>
      <c r="CA317" s="4">
        <v>967.69</v>
      </c>
      <c r="CB317" s="4">
        <v>967.69</v>
      </c>
      <c r="CC317" s="4">
        <v>967.69</v>
      </c>
      <c r="CD317" s="4">
        <v>967.69</v>
      </c>
      <c r="CE317" s="4">
        <v>967.69</v>
      </c>
      <c r="CF317" s="4">
        <v>967.69</v>
      </c>
      <c r="CG317" s="4">
        <v>967.69</v>
      </c>
      <c r="CH317" s="4">
        <v>16376.74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361.49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6">
        <v>0</v>
      </c>
      <c r="DY317" s="4">
        <f>SUM(Tabela14[[#This Row],[jan/25]:[mar/25]])</f>
        <v>0</v>
      </c>
      <c r="DZ317" s="4">
        <f>SUM(Tabela14[[#This Row],[abr/25]:[ago/25]])</f>
        <v>287.69</v>
      </c>
      <c r="EA317" s="4">
        <f>SUM(Tabela14[[#This Row],[set/25]:[dez/30]])</f>
        <v>46945.339999999982</v>
      </c>
    </row>
    <row r="318" spans="1:131" x14ac:dyDescent="0.25">
      <c r="A318" s="5" t="s">
        <v>1008</v>
      </c>
      <c r="B318" s="2" t="s">
        <v>925</v>
      </c>
      <c r="C318" s="2" t="s">
        <v>14</v>
      </c>
      <c r="D318" s="2" t="s">
        <v>83</v>
      </c>
      <c r="E318" s="1">
        <v>1203</v>
      </c>
      <c r="F318" s="2"/>
      <c r="G318" s="2" t="s">
        <v>42</v>
      </c>
      <c r="H318" s="321"/>
      <c r="I318" s="2" t="s">
        <v>777</v>
      </c>
      <c r="J318" s="2"/>
      <c r="K318" s="4"/>
      <c r="L318" s="4"/>
      <c r="M318" s="4">
        <v>0</v>
      </c>
      <c r="N318" s="4">
        <f>Tabela14[[#This Row],[parcela.cef
(total)]]-Tabela14[[#This Row],[parcela.cef
(realizado)]]</f>
        <v>0</v>
      </c>
      <c r="O318" s="1" t="b">
        <v>0</v>
      </c>
      <c r="P318" s="4">
        <v>0</v>
      </c>
      <c r="Q318" s="4">
        <v>0</v>
      </c>
      <c r="R318" s="4">
        <v>0</v>
      </c>
      <c r="S318" s="4">
        <v>2609.65</v>
      </c>
      <c r="T318" s="4">
        <f>SUM(Tabela14[[#This Row],[set/25]:[dez/30]])</f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600</v>
      </c>
      <c r="BC318" s="4">
        <v>329.09</v>
      </c>
      <c r="BD318" s="4">
        <v>338.07</v>
      </c>
      <c r="BE318" s="4">
        <v>332.65</v>
      </c>
      <c r="BF318" s="4">
        <v>334.31</v>
      </c>
      <c r="BG318" s="4">
        <v>337.09</v>
      </c>
      <c r="BH318" s="4">
        <v>338.44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6">
        <v>0</v>
      </c>
      <c r="DY318" s="4">
        <f>SUM(Tabela14[[#This Row],[jan/25]:[mar/25]])</f>
        <v>1004.05</v>
      </c>
      <c r="DZ318" s="4">
        <f>SUM(Tabela14[[#This Row],[abr/25]:[ago/25]])</f>
        <v>338.44</v>
      </c>
      <c r="EA318" s="4">
        <f>SUM(Tabela14[[#This Row],[set/25]:[dez/30]])</f>
        <v>0</v>
      </c>
    </row>
    <row r="319" spans="1:131" x14ac:dyDescent="0.25">
      <c r="A319" s="5" t="s">
        <v>1009</v>
      </c>
      <c r="B319" s="2" t="s">
        <v>925</v>
      </c>
      <c r="C319" s="2" t="s">
        <v>14</v>
      </c>
      <c r="D319" s="2" t="s">
        <v>83</v>
      </c>
      <c r="E319" s="1">
        <v>1204</v>
      </c>
      <c r="F319" s="2" t="s">
        <v>1010</v>
      </c>
      <c r="G319" s="2" t="s">
        <v>19</v>
      </c>
      <c r="H319" s="321">
        <v>45775</v>
      </c>
      <c r="I319" s="2" t="s">
        <v>1011</v>
      </c>
      <c r="J319" s="2" t="s">
        <v>1012</v>
      </c>
      <c r="K319" s="4">
        <v>236384.04</v>
      </c>
      <c r="L319" s="4">
        <v>70416.05</v>
      </c>
      <c r="M319" s="4">
        <v>0</v>
      </c>
      <c r="N319" s="4">
        <f>Tabela14[[#This Row],[parcela.cef
(total)]]-Tabela14[[#This Row],[parcela.cef
(realizado)]]</f>
        <v>165967.99</v>
      </c>
      <c r="O319" s="1" t="b">
        <v>0</v>
      </c>
      <c r="P319" s="4">
        <v>245884.63</v>
      </c>
      <c r="Q319" s="4">
        <v>297245.86</v>
      </c>
      <c r="R319" s="4">
        <v>2059.12</v>
      </c>
      <c r="S319" s="4">
        <v>65742.3</v>
      </c>
      <c r="T319" s="4">
        <f>SUM(Tabela14[[#This Row],[set/25]:[dez/30]])</f>
        <v>57285.400000000009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811.98</v>
      </c>
      <c r="BJ319" s="4">
        <v>816.21</v>
      </c>
      <c r="BK319" s="4">
        <v>4744.1400000000003</v>
      </c>
      <c r="BL319" s="4">
        <v>2084.5700000000002</v>
      </c>
      <c r="BM319" s="4">
        <v>2103.54</v>
      </c>
      <c r="BN319" s="4">
        <v>2103.54</v>
      </c>
      <c r="BO319" s="4">
        <v>2103.54</v>
      </c>
      <c r="BP319" s="4">
        <v>2103.54</v>
      </c>
      <c r="BQ319" s="4">
        <v>2103.54</v>
      </c>
      <c r="BR319" s="4">
        <v>2103.54</v>
      </c>
      <c r="BS319" s="4">
        <v>2103.54</v>
      </c>
      <c r="BT319" s="4">
        <v>2103.54</v>
      </c>
      <c r="BU319" s="4">
        <v>2103.54</v>
      </c>
      <c r="BV319" s="4">
        <v>2103.54</v>
      </c>
      <c r="BW319" s="4">
        <v>7437.18</v>
      </c>
      <c r="BX319" s="4">
        <v>2103.54</v>
      </c>
      <c r="BY319" s="4">
        <v>2103.54</v>
      </c>
      <c r="BZ319" s="4">
        <v>2103.54</v>
      </c>
      <c r="CA319" s="4">
        <v>2103.54</v>
      </c>
      <c r="CB319" s="4">
        <v>2103.54</v>
      </c>
      <c r="CC319" s="4">
        <v>2103.54</v>
      </c>
      <c r="CD319" s="4">
        <v>2103.54</v>
      </c>
      <c r="CE319" s="4">
        <v>2103.54</v>
      </c>
      <c r="CF319" s="4">
        <v>2103.54</v>
      </c>
      <c r="CG319" s="4">
        <v>2103.54</v>
      </c>
      <c r="CH319" s="4">
        <v>2103.4899999999998</v>
      </c>
      <c r="CI319" s="4">
        <v>5333.64</v>
      </c>
      <c r="CJ319" s="4">
        <v>0</v>
      </c>
      <c r="CK319" s="4">
        <v>0</v>
      </c>
      <c r="CL319" s="4">
        <v>0</v>
      </c>
      <c r="CM319" s="4">
        <v>340.29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6">
        <v>0</v>
      </c>
      <c r="DY319" s="4">
        <f>SUM(Tabela14[[#This Row],[jan/25]:[mar/25]])</f>
        <v>0</v>
      </c>
      <c r="DZ319" s="4">
        <f>SUM(Tabela14[[#This Row],[abr/25]:[ago/25]])</f>
        <v>8456.9</v>
      </c>
      <c r="EA319" s="4">
        <f>SUM(Tabela14[[#This Row],[set/25]:[dez/30]])</f>
        <v>57285.400000000009</v>
      </c>
    </row>
    <row r="320" spans="1:131" x14ac:dyDescent="0.25">
      <c r="A320" s="5" t="s">
        <v>1013</v>
      </c>
      <c r="B320" s="2" t="s">
        <v>925</v>
      </c>
      <c r="C320" s="2" t="s">
        <v>14</v>
      </c>
      <c r="D320" s="2" t="s">
        <v>83</v>
      </c>
      <c r="E320" s="1">
        <v>1205</v>
      </c>
      <c r="F320" s="2" t="s">
        <v>1014</v>
      </c>
      <c r="G320" s="2" t="s">
        <v>19</v>
      </c>
      <c r="H320" s="321">
        <v>45779</v>
      </c>
      <c r="I320" s="2" t="s">
        <v>346</v>
      </c>
      <c r="J320" s="2" t="s">
        <v>1015</v>
      </c>
      <c r="K320" s="4">
        <v>267200</v>
      </c>
      <c r="L320" s="4">
        <v>74263.399999999994</v>
      </c>
      <c r="M320" s="4">
        <v>0</v>
      </c>
      <c r="N320" s="4">
        <f>Tabela14[[#This Row],[parcela.cef
(total)]]-Tabela14[[#This Row],[parcela.cef
(realizado)]]</f>
        <v>192936.6</v>
      </c>
      <c r="O320" s="1" t="b">
        <v>0</v>
      </c>
      <c r="P320" s="4">
        <v>277798.93</v>
      </c>
      <c r="Q320" s="4">
        <v>299860</v>
      </c>
      <c r="R320" s="4">
        <v>9460.18</v>
      </c>
      <c r="S320" s="4">
        <v>47213.68</v>
      </c>
      <c r="T320" s="4">
        <f>SUM(Tabela14[[#This Row],[set/25]:[dez/30]])</f>
        <v>40884.310000000005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492.34</v>
      </c>
      <c r="BJ320" s="4">
        <v>494.9</v>
      </c>
      <c r="BK320" s="4">
        <v>4840.92</v>
      </c>
      <c r="BL320" s="4">
        <v>501.21</v>
      </c>
      <c r="BM320" s="4">
        <v>505.77</v>
      </c>
      <c r="BN320" s="4">
        <v>505.77</v>
      </c>
      <c r="BO320" s="4">
        <v>505.77</v>
      </c>
      <c r="BP320" s="4">
        <v>505.77</v>
      </c>
      <c r="BQ320" s="4">
        <v>505.77</v>
      </c>
      <c r="BR320" s="4">
        <v>505.77</v>
      </c>
      <c r="BS320" s="4">
        <v>505.77</v>
      </c>
      <c r="BT320" s="4">
        <v>505.77</v>
      </c>
      <c r="BU320" s="4">
        <v>505.77</v>
      </c>
      <c r="BV320" s="4">
        <v>505.77</v>
      </c>
      <c r="BW320" s="4">
        <v>14420.13</v>
      </c>
      <c r="BX320" s="4">
        <v>658.32</v>
      </c>
      <c r="BY320" s="4">
        <v>658.32</v>
      </c>
      <c r="BZ320" s="4">
        <v>658.32</v>
      </c>
      <c r="CA320" s="4">
        <v>658.32</v>
      </c>
      <c r="CB320" s="4">
        <v>658.32</v>
      </c>
      <c r="CC320" s="4">
        <v>658.32</v>
      </c>
      <c r="CD320" s="4">
        <v>658.32</v>
      </c>
      <c r="CE320" s="4">
        <v>658.32</v>
      </c>
      <c r="CF320" s="4">
        <v>658.32</v>
      </c>
      <c r="CG320" s="4">
        <v>658.32</v>
      </c>
      <c r="CH320" s="4">
        <v>658.36</v>
      </c>
      <c r="CI320" s="4">
        <v>13620.12</v>
      </c>
      <c r="CJ320" s="4">
        <v>544.79999999999995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6">
        <v>0</v>
      </c>
      <c r="DY320" s="4">
        <f>SUM(Tabela14[[#This Row],[jan/25]:[mar/25]])</f>
        <v>0</v>
      </c>
      <c r="DZ320" s="4">
        <f>SUM(Tabela14[[#This Row],[abr/25]:[ago/25]])</f>
        <v>6329.37</v>
      </c>
      <c r="EA320" s="4">
        <f>SUM(Tabela14[[#This Row],[set/25]:[dez/30]])</f>
        <v>40884.310000000005</v>
      </c>
    </row>
    <row r="321" spans="1:131" x14ac:dyDescent="0.25">
      <c r="A321" s="5" t="s">
        <v>1016</v>
      </c>
      <c r="B321" s="2" t="s">
        <v>925</v>
      </c>
      <c r="C321" s="2" t="s">
        <v>14</v>
      </c>
      <c r="D321" s="2" t="s">
        <v>83</v>
      </c>
      <c r="E321" s="1">
        <v>1206</v>
      </c>
      <c r="F321" s="2" t="s">
        <v>938</v>
      </c>
      <c r="G321" s="2" t="s">
        <v>19</v>
      </c>
      <c r="H321" s="321">
        <v>45507</v>
      </c>
      <c r="I321" s="2" t="s">
        <v>1017</v>
      </c>
      <c r="J321" s="2"/>
      <c r="K321" s="4"/>
      <c r="L321" s="4"/>
      <c r="M321" s="4">
        <v>0</v>
      </c>
      <c r="N321" s="4">
        <f>Tabela14[[#This Row],[parcela.cef
(total)]]-Tabela14[[#This Row],[parcela.cef
(realizado)]]</f>
        <v>0</v>
      </c>
      <c r="O321" s="1" t="b">
        <v>0</v>
      </c>
      <c r="P321" s="4">
        <v>0</v>
      </c>
      <c r="Q321" s="4">
        <v>247690</v>
      </c>
      <c r="R321" s="4">
        <v>0</v>
      </c>
      <c r="S321" s="4">
        <v>256752.88</v>
      </c>
      <c r="T321" s="4">
        <f>SUM(Tabela14[[#This Row],[set/25]:[dez/30]])</f>
        <v>164994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34190</v>
      </c>
      <c r="BA321" s="4">
        <v>0</v>
      </c>
      <c r="BB321" s="4">
        <v>0</v>
      </c>
      <c r="BC321" s="4">
        <v>0</v>
      </c>
      <c r="BD321" s="4">
        <v>6265.13</v>
      </c>
      <c r="BE321" s="4">
        <v>6290.19</v>
      </c>
      <c r="BF321" s="4">
        <v>6321.64</v>
      </c>
      <c r="BG321" s="4">
        <v>6374.11</v>
      </c>
      <c r="BH321" s="4">
        <v>6399.6</v>
      </c>
      <c r="BI321" s="4">
        <v>6424.56</v>
      </c>
      <c r="BJ321" s="4">
        <v>6457.97</v>
      </c>
      <c r="BK321" s="4">
        <v>6495.43</v>
      </c>
      <c r="BL321" s="4">
        <v>6540.25</v>
      </c>
      <c r="BM321" s="4">
        <v>0</v>
      </c>
      <c r="BN321" s="4">
        <v>6599.76</v>
      </c>
      <c r="BO321" s="4">
        <v>6599.76</v>
      </c>
      <c r="BP321" s="4">
        <v>6599.76</v>
      </c>
      <c r="BQ321" s="4">
        <v>6599.76</v>
      </c>
      <c r="BR321" s="4">
        <v>6599.76</v>
      </c>
      <c r="BS321" s="4">
        <v>6599.76</v>
      </c>
      <c r="BT321" s="4">
        <v>6599.76</v>
      </c>
      <c r="BU321" s="4">
        <v>6599.76</v>
      </c>
      <c r="BV321" s="4">
        <v>6599.76</v>
      </c>
      <c r="BW321" s="4">
        <v>6599.76</v>
      </c>
      <c r="BX321" s="4">
        <v>6599.76</v>
      </c>
      <c r="BY321" s="4">
        <v>6599.76</v>
      </c>
      <c r="BZ321" s="4">
        <v>6599.76</v>
      </c>
      <c r="CA321" s="4">
        <v>6599.76</v>
      </c>
      <c r="CB321" s="4">
        <v>6599.76</v>
      </c>
      <c r="CC321" s="4">
        <v>6599.76</v>
      </c>
      <c r="CD321" s="4">
        <v>6599.76</v>
      </c>
      <c r="CE321" s="4">
        <v>6599.76</v>
      </c>
      <c r="CF321" s="4">
        <v>6599.76</v>
      </c>
      <c r="CG321" s="4">
        <v>6599.76</v>
      </c>
      <c r="CH321" s="4">
        <v>6599.76</v>
      </c>
      <c r="CI321" s="4">
        <v>6599.76</v>
      </c>
      <c r="CJ321" s="4">
        <v>6599.76</v>
      </c>
      <c r="CK321" s="4">
        <v>6599.76</v>
      </c>
      <c r="CL321" s="4">
        <v>6599.76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6">
        <v>0</v>
      </c>
      <c r="DY321" s="4">
        <f>SUM(Tabela14[[#This Row],[jan/25]:[mar/25]])</f>
        <v>18985.939999999999</v>
      </c>
      <c r="DZ321" s="4">
        <f>SUM(Tabela14[[#This Row],[abr/25]:[ago/25]])</f>
        <v>32317.81</v>
      </c>
      <c r="EA321" s="4">
        <f>SUM(Tabela14[[#This Row],[set/25]:[dez/30]])</f>
        <v>164994</v>
      </c>
    </row>
    <row r="322" spans="1:131" x14ac:dyDescent="0.25">
      <c r="A322" s="5" t="s">
        <v>1018</v>
      </c>
      <c r="B322" s="2" t="s">
        <v>925</v>
      </c>
      <c r="C322" s="2" t="s">
        <v>14</v>
      </c>
      <c r="D322" s="2" t="s">
        <v>83</v>
      </c>
      <c r="E322" s="1">
        <v>1207</v>
      </c>
      <c r="F322" s="2" t="s">
        <v>1019</v>
      </c>
      <c r="G322" s="2" t="s">
        <v>19</v>
      </c>
      <c r="H322" s="321">
        <v>45473</v>
      </c>
      <c r="I322" s="2" t="s">
        <v>1020</v>
      </c>
      <c r="J322" s="2"/>
      <c r="K322" s="4"/>
      <c r="L322" s="4"/>
      <c r="M322" s="4">
        <v>197205.33</v>
      </c>
      <c r="N322" s="4">
        <f>Tabela14[[#This Row],[parcela.cef
(total)]]-Tabela14[[#This Row],[parcela.cef
(realizado)]]</f>
        <v>0</v>
      </c>
      <c r="O322" s="1" t="b">
        <v>0</v>
      </c>
      <c r="P322" s="4">
        <v>0</v>
      </c>
      <c r="Q322" s="4">
        <v>252860</v>
      </c>
      <c r="R322" s="4">
        <v>0</v>
      </c>
      <c r="S322" s="4">
        <v>83544.820000000007</v>
      </c>
      <c r="T322" s="4">
        <f>SUM(Tabela14[[#This Row],[set/25]:[dez/30]])</f>
        <v>30812.140000000021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600</v>
      </c>
      <c r="AZ322" s="4">
        <v>35815.730000000003</v>
      </c>
      <c r="BA322" s="4">
        <v>920.77</v>
      </c>
      <c r="BB322" s="4">
        <v>927.21</v>
      </c>
      <c r="BC322" s="4">
        <v>932.59</v>
      </c>
      <c r="BD322" s="4">
        <v>938.93</v>
      </c>
      <c r="BE322" s="4">
        <v>942.69</v>
      </c>
      <c r="BF322" s="4">
        <v>966.67</v>
      </c>
      <c r="BG322" s="4">
        <v>955.26</v>
      </c>
      <c r="BH322" s="4">
        <v>959.09</v>
      </c>
      <c r="BI322" s="4">
        <v>962.83</v>
      </c>
      <c r="BJ322" s="4">
        <v>967.83</v>
      </c>
      <c r="BK322" s="4">
        <v>5840.68</v>
      </c>
      <c r="BL322" s="4">
        <v>1002.4</v>
      </c>
      <c r="BM322" s="4">
        <v>0</v>
      </c>
      <c r="BN322" s="4">
        <v>989.08</v>
      </c>
      <c r="BO322" s="4">
        <v>989.08</v>
      </c>
      <c r="BP322" s="4">
        <v>989.08</v>
      </c>
      <c r="BQ322" s="4">
        <v>989.08</v>
      </c>
      <c r="BR322" s="4">
        <v>989.08</v>
      </c>
      <c r="BS322" s="4">
        <v>989.08</v>
      </c>
      <c r="BT322" s="4">
        <v>989.08</v>
      </c>
      <c r="BU322" s="4">
        <v>989.08</v>
      </c>
      <c r="BV322" s="4">
        <v>989.08</v>
      </c>
      <c r="BW322" s="4">
        <v>5934.49</v>
      </c>
      <c r="BX322" s="4">
        <v>989.08</v>
      </c>
      <c r="BY322" s="4">
        <v>989.08</v>
      </c>
      <c r="BZ322" s="4">
        <v>989.08</v>
      </c>
      <c r="CA322" s="4">
        <v>989.08</v>
      </c>
      <c r="CB322" s="4">
        <v>989.08</v>
      </c>
      <c r="CC322" s="4">
        <v>989.08</v>
      </c>
      <c r="CD322" s="4">
        <v>989.08</v>
      </c>
      <c r="CE322" s="4">
        <v>989.08</v>
      </c>
      <c r="CF322" s="4">
        <v>989.08</v>
      </c>
      <c r="CG322" s="4">
        <v>989.08</v>
      </c>
      <c r="CH322" s="4">
        <v>989.08</v>
      </c>
      <c r="CI322" s="4">
        <v>5055.3100000000004</v>
      </c>
      <c r="CJ322" s="4">
        <v>0</v>
      </c>
      <c r="CK322" s="4">
        <v>40.74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6">
        <v>0</v>
      </c>
      <c r="DY322" s="4">
        <f>SUM(Tabela14[[#This Row],[jan/25]:[mar/25]])</f>
        <v>2864.62</v>
      </c>
      <c r="DZ322" s="4">
        <f>SUM(Tabela14[[#This Row],[abr/25]:[ago/25]])</f>
        <v>9732.83</v>
      </c>
      <c r="EA322" s="4">
        <f>SUM(Tabela14[[#This Row],[set/25]:[dez/30]])</f>
        <v>30812.140000000021</v>
      </c>
    </row>
    <row r="323" spans="1:131" x14ac:dyDescent="0.25">
      <c r="A323" s="5" t="s">
        <v>1021</v>
      </c>
      <c r="B323" s="2" t="s">
        <v>925</v>
      </c>
      <c r="C323" s="2" t="s">
        <v>14</v>
      </c>
      <c r="D323" s="2" t="s">
        <v>83</v>
      </c>
      <c r="E323" s="1">
        <v>1208</v>
      </c>
      <c r="F323" s="2" t="s">
        <v>1022</v>
      </c>
      <c r="G323" s="2" t="s">
        <v>19</v>
      </c>
      <c r="H323" s="321">
        <v>45870</v>
      </c>
      <c r="I323" s="2" t="s">
        <v>366</v>
      </c>
      <c r="J323" s="2" t="s">
        <v>1023</v>
      </c>
      <c r="K323" s="4">
        <v>203513.78</v>
      </c>
      <c r="L323" s="4">
        <v>68673.61</v>
      </c>
      <c r="M323" s="4">
        <v>0</v>
      </c>
      <c r="N323" s="4">
        <f>Tabela14[[#This Row],[parcela.cef
(total)]]-Tabela14[[#This Row],[parcela.cef
(realizado)]]</f>
        <v>134840.16999999998</v>
      </c>
      <c r="O323" s="1" t="b">
        <v>0</v>
      </c>
      <c r="P323" s="4">
        <v>211586.5</v>
      </c>
      <c r="Q323" s="4">
        <v>313710.90000000002</v>
      </c>
      <c r="R323" s="4">
        <v>0</v>
      </c>
      <c r="S323" s="4">
        <v>68835.520000000004</v>
      </c>
      <c r="T323" s="4">
        <f>SUM(Tabela14[[#This Row],[set/25]:[dez/30]])</f>
        <v>50239.190000000017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18596.330000000002</v>
      </c>
      <c r="BM323" s="4">
        <v>0</v>
      </c>
      <c r="BN323" s="4">
        <v>649.15</v>
      </c>
      <c r="BO323" s="4">
        <v>649.15</v>
      </c>
      <c r="BP323" s="4">
        <v>18500.97</v>
      </c>
      <c r="BQ323" s="4">
        <v>649.15</v>
      </c>
      <c r="BR323" s="4">
        <v>649.15</v>
      </c>
      <c r="BS323" s="4">
        <v>649.15</v>
      </c>
      <c r="BT323" s="4">
        <v>649.15</v>
      </c>
      <c r="BU323" s="4">
        <v>649.15</v>
      </c>
      <c r="BV323" s="4">
        <v>649.15</v>
      </c>
      <c r="BW323" s="4">
        <v>649.15</v>
      </c>
      <c r="BX323" s="4">
        <v>649.15</v>
      </c>
      <c r="BY323" s="4">
        <v>649.15</v>
      </c>
      <c r="BZ323" s="4">
        <v>649.15</v>
      </c>
      <c r="CA323" s="4">
        <v>649.15</v>
      </c>
      <c r="CB323" s="4">
        <v>19041.919999999998</v>
      </c>
      <c r="CC323" s="4">
        <v>649.15</v>
      </c>
      <c r="CD323" s="4">
        <v>649.15</v>
      </c>
      <c r="CE323" s="4">
        <v>649.15</v>
      </c>
      <c r="CF323" s="4">
        <v>649.15</v>
      </c>
      <c r="CG323" s="4">
        <v>649.15</v>
      </c>
      <c r="CH323" s="4">
        <v>649.15</v>
      </c>
      <c r="CI323" s="4">
        <v>0</v>
      </c>
      <c r="CJ323" s="4">
        <v>0</v>
      </c>
      <c r="CK323" s="4">
        <v>362.45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6">
        <v>0</v>
      </c>
      <c r="DY323" s="4">
        <f>SUM(Tabela14[[#This Row],[jan/25]:[mar/25]])</f>
        <v>0</v>
      </c>
      <c r="DZ323" s="4">
        <f>SUM(Tabela14[[#This Row],[abr/25]:[ago/25]])</f>
        <v>18596.330000000002</v>
      </c>
      <c r="EA323" s="4">
        <f>SUM(Tabela14[[#This Row],[set/25]:[dez/30]])</f>
        <v>50239.190000000017</v>
      </c>
    </row>
    <row r="324" spans="1:131" x14ac:dyDescent="0.25">
      <c r="A324" s="5" t="s">
        <v>1024</v>
      </c>
      <c r="B324" s="2" t="s">
        <v>925</v>
      </c>
      <c r="C324" s="2" t="s">
        <v>14</v>
      </c>
      <c r="D324" s="2" t="s">
        <v>83</v>
      </c>
      <c r="E324" s="1">
        <v>1209</v>
      </c>
      <c r="F324" s="2" t="s">
        <v>1025</v>
      </c>
      <c r="G324" s="2" t="s">
        <v>19</v>
      </c>
      <c r="H324" s="321">
        <v>45471</v>
      </c>
      <c r="I324" s="2" t="s">
        <v>1026</v>
      </c>
      <c r="J324" s="2"/>
      <c r="K324" s="4"/>
      <c r="L324" s="4"/>
      <c r="M324" s="4">
        <v>0</v>
      </c>
      <c r="N324" s="4">
        <f>Tabela14[[#This Row],[parcela.cef
(total)]]-Tabela14[[#This Row],[parcela.cef
(realizado)]]</f>
        <v>0</v>
      </c>
      <c r="O324" s="1" t="b">
        <v>0</v>
      </c>
      <c r="P324" s="4">
        <v>0</v>
      </c>
      <c r="Q324" s="4">
        <v>431460</v>
      </c>
      <c r="R324" s="4">
        <v>0</v>
      </c>
      <c r="S324" s="4">
        <v>449440.76</v>
      </c>
      <c r="T324" s="4">
        <f>SUM(Tabela14[[#This Row],[set/25]:[dez/30]])</f>
        <v>148362.35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53792.800000000003</v>
      </c>
      <c r="AZ324" s="4">
        <v>3047.28</v>
      </c>
      <c r="BA324" s="4">
        <v>3069.22</v>
      </c>
      <c r="BB324" s="4">
        <v>83025.710000000006</v>
      </c>
      <c r="BC324" s="4">
        <v>11877.63</v>
      </c>
      <c r="BD324" s="4">
        <v>12067.77</v>
      </c>
      <c r="BE324" s="4">
        <v>0</v>
      </c>
      <c r="BF324" s="4">
        <v>3158</v>
      </c>
      <c r="BG324" s="4">
        <v>12413.21</v>
      </c>
      <c r="BH324" s="4">
        <v>3196.95</v>
      </c>
      <c r="BI324" s="4">
        <v>54505.42</v>
      </c>
      <c r="BJ324" s="4">
        <v>3226.11</v>
      </c>
      <c r="BK324" s="4">
        <v>3244.82</v>
      </c>
      <c r="BL324" s="4">
        <v>54453.49</v>
      </c>
      <c r="BM324" s="4">
        <v>3296.94</v>
      </c>
      <c r="BN324" s="4">
        <v>3296.94</v>
      </c>
      <c r="BO324" s="4">
        <v>3296.94</v>
      </c>
      <c r="BP324" s="4">
        <v>3296.94</v>
      </c>
      <c r="BQ324" s="4">
        <v>0</v>
      </c>
      <c r="BR324" s="4">
        <v>0</v>
      </c>
      <c r="BS324" s="4">
        <v>54949.02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80225.570000000007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6">
        <v>0</v>
      </c>
      <c r="DY324" s="4">
        <f>SUM(Tabela14[[#This Row],[jan/25]:[mar/25]])</f>
        <v>15571.21</v>
      </c>
      <c r="DZ324" s="4">
        <f>SUM(Tabela14[[#This Row],[abr/25]:[ago/25]])</f>
        <v>118626.79</v>
      </c>
      <c r="EA324" s="4">
        <f>SUM(Tabela14[[#This Row],[set/25]:[dez/30]])</f>
        <v>148362.35</v>
      </c>
    </row>
    <row r="325" spans="1:131" x14ac:dyDescent="0.25">
      <c r="A325" s="5" t="s">
        <v>1027</v>
      </c>
      <c r="B325" s="2" t="s">
        <v>925</v>
      </c>
      <c r="C325" s="2" t="s">
        <v>14</v>
      </c>
      <c r="D325" s="2" t="s">
        <v>104</v>
      </c>
      <c r="E325" s="1">
        <v>1301</v>
      </c>
      <c r="F325" s="2" t="s">
        <v>1028</v>
      </c>
      <c r="G325" s="2" t="s">
        <v>19</v>
      </c>
      <c r="H325" s="321">
        <v>45770</v>
      </c>
      <c r="I325" s="2" t="s">
        <v>1029</v>
      </c>
      <c r="J325" s="2" t="s">
        <v>1030</v>
      </c>
      <c r="K325" s="4">
        <v>269600</v>
      </c>
      <c r="L325" s="4">
        <v>75150.95</v>
      </c>
      <c r="M325" s="4">
        <v>0</v>
      </c>
      <c r="N325" s="4">
        <f>Tabela14[[#This Row],[parcela.cef
(total)]]-Tabela14[[#This Row],[parcela.cef
(realizado)]]</f>
        <v>194449.05</v>
      </c>
      <c r="O325" s="1" t="b">
        <v>0</v>
      </c>
      <c r="P325" s="4">
        <v>280294.13</v>
      </c>
      <c r="Q325" s="4">
        <v>329788.65999999997</v>
      </c>
      <c r="R325" s="4">
        <v>0</v>
      </c>
      <c r="S325" s="4">
        <v>51803.45</v>
      </c>
      <c r="T325" s="4">
        <f>SUM(Tabela14[[#This Row],[set/25]:[dez/30]])</f>
        <v>44401.889999999963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6771.13</v>
      </c>
      <c r="BJ325" s="4">
        <v>630.42999999999995</v>
      </c>
      <c r="BK325" s="4">
        <v>0</v>
      </c>
      <c r="BL325" s="4">
        <v>0</v>
      </c>
      <c r="BM325" s="4">
        <v>644.27</v>
      </c>
      <c r="BN325" s="4">
        <v>644.27</v>
      </c>
      <c r="BO325" s="4">
        <v>7652.61</v>
      </c>
      <c r="BP325" s="4">
        <v>644.27</v>
      </c>
      <c r="BQ325" s="4">
        <v>644.27</v>
      </c>
      <c r="BR325" s="4">
        <v>644.27</v>
      </c>
      <c r="BS325" s="4">
        <v>644.27</v>
      </c>
      <c r="BT325" s="4">
        <v>644.27</v>
      </c>
      <c r="BU325" s="4">
        <v>23759.41</v>
      </c>
      <c r="BV325" s="4">
        <v>644.27</v>
      </c>
      <c r="BW325" s="4">
        <v>644.27</v>
      </c>
      <c r="BX325" s="4">
        <v>644.27</v>
      </c>
      <c r="BY325" s="4">
        <v>644.27</v>
      </c>
      <c r="BZ325" s="4">
        <v>644.27</v>
      </c>
      <c r="CA325" s="4">
        <v>644.27</v>
      </c>
      <c r="CB325" s="4">
        <v>644.27</v>
      </c>
      <c r="CC325" s="4">
        <v>644.27</v>
      </c>
      <c r="CD325" s="4">
        <v>644.27</v>
      </c>
      <c r="CE325" s="4">
        <v>644.27</v>
      </c>
      <c r="CF325" s="4">
        <v>644.27</v>
      </c>
      <c r="CG325" s="4">
        <v>644.27</v>
      </c>
      <c r="CH325" s="4">
        <v>644.34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104.4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6">
        <v>0</v>
      </c>
      <c r="DY325" s="4">
        <f>SUM(Tabela14[[#This Row],[jan/25]:[mar/25]])</f>
        <v>0</v>
      </c>
      <c r="DZ325" s="4">
        <f>SUM(Tabela14[[#This Row],[abr/25]:[ago/25]])</f>
        <v>7401.56</v>
      </c>
      <c r="EA325" s="4">
        <f>SUM(Tabela14[[#This Row],[set/25]:[dez/30]])</f>
        <v>44401.889999999963</v>
      </c>
    </row>
    <row r="326" spans="1:131" x14ac:dyDescent="0.25">
      <c r="A326" s="5" t="s">
        <v>1031</v>
      </c>
      <c r="B326" s="2" t="s">
        <v>925</v>
      </c>
      <c r="C326" s="2" t="s">
        <v>14</v>
      </c>
      <c r="D326" s="2" t="s">
        <v>104</v>
      </c>
      <c r="E326" s="1">
        <v>1302</v>
      </c>
      <c r="F326" s="2" t="s">
        <v>1032</v>
      </c>
      <c r="G326" s="2" t="s">
        <v>19</v>
      </c>
      <c r="H326" s="321">
        <v>45769</v>
      </c>
      <c r="I326" s="2" t="s">
        <v>1033</v>
      </c>
      <c r="J326" s="2" t="s">
        <v>1034</v>
      </c>
      <c r="K326" s="4">
        <v>249534.93</v>
      </c>
      <c r="L326" s="4">
        <v>72181.81</v>
      </c>
      <c r="M326" s="4">
        <v>0</v>
      </c>
      <c r="N326" s="4">
        <f>Tabela14[[#This Row],[parcela.cef
(total)]]-Tabela14[[#This Row],[parcela.cef
(realizado)]]</f>
        <v>177353.12</v>
      </c>
      <c r="O326" s="1" t="b">
        <v>0</v>
      </c>
      <c r="P326" s="4">
        <v>259433.15</v>
      </c>
      <c r="Q326" s="4">
        <v>330005.83</v>
      </c>
      <c r="R326" s="4">
        <v>0</v>
      </c>
      <c r="S326" s="4">
        <v>41572.6</v>
      </c>
      <c r="T326" s="4">
        <f>SUM(Tabela14[[#This Row],[set/25]:[dez/30]])</f>
        <v>35039.560000000012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1619.4</v>
      </c>
      <c r="BJ326" s="4">
        <v>1627.82</v>
      </c>
      <c r="BK326" s="4">
        <v>1637.26</v>
      </c>
      <c r="BL326" s="4">
        <v>1648.56</v>
      </c>
      <c r="BM326" s="4">
        <v>0</v>
      </c>
      <c r="BN326" s="4">
        <v>1663.56</v>
      </c>
      <c r="BO326" s="4">
        <v>1663.56</v>
      </c>
      <c r="BP326" s="4">
        <v>1663.56</v>
      </c>
      <c r="BQ326" s="4">
        <v>1663.56</v>
      </c>
      <c r="BR326" s="4">
        <v>1663.56</v>
      </c>
      <c r="BS326" s="4">
        <v>1663.56</v>
      </c>
      <c r="BT326" s="4">
        <v>1663.56</v>
      </c>
      <c r="BU326" s="4">
        <v>1663.56</v>
      </c>
      <c r="BV326" s="4">
        <v>1663.56</v>
      </c>
      <c r="BW326" s="4">
        <v>1663.56</v>
      </c>
      <c r="BX326" s="4">
        <v>1663.56</v>
      </c>
      <c r="BY326" s="4">
        <v>1663.56</v>
      </c>
      <c r="BZ326" s="4">
        <v>1663.56</v>
      </c>
      <c r="CA326" s="4">
        <v>1663.56</v>
      </c>
      <c r="CB326" s="4">
        <v>1663.56</v>
      </c>
      <c r="CC326" s="4">
        <v>1663.56</v>
      </c>
      <c r="CD326" s="4">
        <v>1663.56</v>
      </c>
      <c r="CE326" s="4">
        <v>1663.56</v>
      </c>
      <c r="CF326" s="4">
        <v>1663.56</v>
      </c>
      <c r="CG326" s="4">
        <v>1663.56</v>
      </c>
      <c r="CH326" s="4">
        <v>1663.44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104.92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6">
        <v>0</v>
      </c>
      <c r="DY326" s="4">
        <f>SUM(Tabela14[[#This Row],[jan/25]:[mar/25]])</f>
        <v>0</v>
      </c>
      <c r="DZ326" s="4">
        <f>SUM(Tabela14[[#This Row],[abr/25]:[ago/25]])</f>
        <v>6533.0400000000009</v>
      </c>
      <c r="EA326" s="4">
        <f>SUM(Tabela14[[#This Row],[set/25]:[dez/30]])</f>
        <v>35039.560000000012</v>
      </c>
    </row>
    <row r="327" spans="1:131" x14ac:dyDescent="0.25">
      <c r="A327" s="5" t="s">
        <v>1035</v>
      </c>
      <c r="B327" s="2" t="s">
        <v>925</v>
      </c>
      <c r="C327" s="2" t="s">
        <v>14</v>
      </c>
      <c r="D327" s="2" t="s">
        <v>104</v>
      </c>
      <c r="E327" s="1">
        <v>1303</v>
      </c>
      <c r="F327" s="2" t="s">
        <v>1036</v>
      </c>
      <c r="G327" s="2" t="s">
        <v>19</v>
      </c>
      <c r="H327" s="321">
        <v>45798</v>
      </c>
      <c r="I327" s="2" t="s">
        <v>1037</v>
      </c>
      <c r="J327" s="2" t="s">
        <v>1038</v>
      </c>
      <c r="K327" s="4">
        <v>259203.8</v>
      </c>
      <c r="L327" s="4">
        <v>73232.009999999995</v>
      </c>
      <c r="M327" s="4">
        <v>0</v>
      </c>
      <c r="N327" s="4">
        <f>Tabela14[[#This Row],[parcela.cef
(total)]]-Tabela14[[#This Row],[parcela.cef
(realizado)]]</f>
        <v>185971.78999999998</v>
      </c>
      <c r="O327" s="1" t="b">
        <v>0</v>
      </c>
      <c r="P327" s="4">
        <v>269485.55</v>
      </c>
      <c r="Q327" s="4">
        <v>305654.15999999997</v>
      </c>
      <c r="R327" s="4">
        <v>0</v>
      </c>
      <c r="S327" s="4">
        <v>48866.37</v>
      </c>
      <c r="T327" s="4">
        <f>SUM(Tabela14[[#This Row],[set/25]:[dez/30]])</f>
        <v>47831.819999999992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311.33999999999997</v>
      </c>
      <c r="BK327" s="4">
        <v>313.14999999999998</v>
      </c>
      <c r="BL327" s="4">
        <v>410.06</v>
      </c>
      <c r="BM327" s="4">
        <v>0</v>
      </c>
      <c r="BN327" s="4">
        <v>1060.57</v>
      </c>
      <c r="BO327" s="4">
        <v>11666.32</v>
      </c>
      <c r="BP327" s="4">
        <v>1060.57</v>
      </c>
      <c r="BQ327" s="4">
        <v>1060.57</v>
      </c>
      <c r="BR327" s="4">
        <v>1060.57</v>
      </c>
      <c r="BS327" s="4">
        <v>1060.57</v>
      </c>
      <c r="BT327" s="4">
        <v>1060.57</v>
      </c>
      <c r="BU327" s="4">
        <v>1060.57</v>
      </c>
      <c r="BV327" s="4">
        <v>1060.57</v>
      </c>
      <c r="BW327" s="4">
        <v>1060.57</v>
      </c>
      <c r="BX327" s="4">
        <v>1060.57</v>
      </c>
      <c r="BY327" s="4">
        <v>1060.57</v>
      </c>
      <c r="BZ327" s="4">
        <v>1060.57</v>
      </c>
      <c r="CA327" s="4">
        <v>11666.32</v>
      </c>
      <c r="CB327" s="4">
        <v>1060.57</v>
      </c>
      <c r="CC327" s="4">
        <v>1060.57</v>
      </c>
      <c r="CD327" s="4">
        <v>1060.57</v>
      </c>
      <c r="CE327" s="4">
        <v>1060.57</v>
      </c>
      <c r="CF327" s="4">
        <v>1060.57</v>
      </c>
      <c r="CG327" s="4">
        <v>1060.57</v>
      </c>
      <c r="CH327" s="4">
        <v>1060.57</v>
      </c>
      <c r="CI327" s="4">
        <v>3181.72</v>
      </c>
      <c r="CJ327" s="4">
        <v>1060.57</v>
      </c>
      <c r="CK327" s="4">
        <v>0</v>
      </c>
      <c r="CL327" s="4">
        <v>0</v>
      </c>
      <c r="CM327" s="4">
        <v>0</v>
      </c>
      <c r="CN327" s="4">
        <v>106.06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6">
        <v>0</v>
      </c>
      <c r="DY327" s="4">
        <f>SUM(Tabela14[[#This Row],[jan/25]:[mar/25]])</f>
        <v>0</v>
      </c>
      <c r="DZ327" s="4">
        <f>SUM(Tabela14[[#This Row],[abr/25]:[ago/25]])</f>
        <v>1034.55</v>
      </c>
      <c r="EA327" s="4">
        <f>SUM(Tabela14[[#This Row],[set/25]:[dez/30]])</f>
        <v>47831.819999999992</v>
      </c>
    </row>
    <row r="328" spans="1:131" x14ac:dyDescent="0.25">
      <c r="A328" s="5" t="s">
        <v>1039</v>
      </c>
      <c r="B328" s="2" t="s">
        <v>925</v>
      </c>
      <c r="C328" s="2" t="s">
        <v>14</v>
      </c>
      <c r="D328" s="2" t="s">
        <v>104</v>
      </c>
      <c r="E328" s="1">
        <v>1304</v>
      </c>
      <c r="F328" s="2" t="s">
        <v>1040</v>
      </c>
      <c r="G328" s="2" t="s">
        <v>19</v>
      </c>
      <c r="H328" s="321">
        <v>45771</v>
      </c>
      <c r="I328" s="2" t="s">
        <v>1041</v>
      </c>
      <c r="J328" s="2" t="s">
        <v>1042</v>
      </c>
      <c r="K328" s="4">
        <v>251446.34</v>
      </c>
      <c r="L328" s="4">
        <v>72274.73</v>
      </c>
      <c r="M328" s="4">
        <v>0</v>
      </c>
      <c r="N328" s="4">
        <f>Tabela14[[#This Row],[parcela.cef
(total)]]-Tabela14[[#This Row],[parcela.cef
(realizado)]]</f>
        <v>179171.61</v>
      </c>
      <c r="O328" s="1" t="b">
        <v>0</v>
      </c>
      <c r="P328" s="4">
        <v>261420.38</v>
      </c>
      <c r="Q328" s="4">
        <v>306534</v>
      </c>
      <c r="R328" s="4">
        <v>0</v>
      </c>
      <c r="S328" s="4">
        <v>60686.17</v>
      </c>
      <c r="T328" s="4">
        <f>SUM(Tabela14[[#This Row],[set/25]:[dez/30]])</f>
        <v>54937.639999999992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402.64</v>
      </c>
      <c r="BJ328" s="4">
        <v>404.74</v>
      </c>
      <c r="BK328" s="4">
        <v>407.09</v>
      </c>
      <c r="BL328" s="4">
        <v>4534.0600000000004</v>
      </c>
      <c r="BM328" s="4">
        <v>0</v>
      </c>
      <c r="BN328" s="4">
        <v>1378.74</v>
      </c>
      <c r="BO328" s="4">
        <v>1378.74</v>
      </c>
      <c r="BP328" s="4">
        <v>1378.74</v>
      </c>
      <c r="BQ328" s="4">
        <v>1378.74</v>
      </c>
      <c r="BR328" s="4">
        <v>1378.74</v>
      </c>
      <c r="BS328" s="4">
        <v>1378.74</v>
      </c>
      <c r="BT328" s="4">
        <v>1378.74</v>
      </c>
      <c r="BU328" s="4">
        <v>1378.74</v>
      </c>
      <c r="BV328" s="4">
        <v>1378.74</v>
      </c>
      <c r="BW328" s="4">
        <v>13893.53</v>
      </c>
      <c r="BX328" s="4">
        <v>1378.74</v>
      </c>
      <c r="BY328" s="4">
        <v>1378.74</v>
      </c>
      <c r="BZ328" s="4">
        <v>1378.74</v>
      </c>
      <c r="CA328" s="4">
        <v>1378.74</v>
      </c>
      <c r="CB328" s="4">
        <v>1378.74</v>
      </c>
      <c r="CC328" s="4">
        <v>1378.74</v>
      </c>
      <c r="CD328" s="4">
        <v>1378.74</v>
      </c>
      <c r="CE328" s="4">
        <v>1378.74</v>
      </c>
      <c r="CF328" s="4">
        <v>1378.74</v>
      </c>
      <c r="CG328" s="4">
        <v>1378.74</v>
      </c>
      <c r="CH328" s="4">
        <v>1378.74</v>
      </c>
      <c r="CI328" s="4">
        <v>12514.79</v>
      </c>
      <c r="CJ328" s="4">
        <v>0</v>
      </c>
      <c r="CK328" s="4">
        <v>0</v>
      </c>
      <c r="CL328" s="4">
        <v>0</v>
      </c>
      <c r="CM328" s="4">
        <v>0</v>
      </c>
      <c r="CN328" s="4">
        <v>954.52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6">
        <v>0</v>
      </c>
      <c r="DY328" s="4">
        <f>SUM(Tabela14[[#This Row],[jan/25]:[mar/25]])</f>
        <v>0</v>
      </c>
      <c r="DZ328" s="4">
        <f>SUM(Tabela14[[#This Row],[abr/25]:[ago/25]])</f>
        <v>5748.5300000000007</v>
      </c>
      <c r="EA328" s="4">
        <f>SUM(Tabela14[[#This Row],[set/25]:[dez/30]])</f>
        <v>54937.639999999992</v>
      </c>
    </row>
    <row r="329" spans="1:131" x14ac:dyDescent="0.25">
      <c r="A329" s="5" t="s">
        <v>1043</v>
      </c>
      <c r="B329" s="2" t="s">
        <v>925</v>
      </c>
      <c r="C329" s="2" t="s">
        <v>14</v>
      </c>
      <c r="D329" s="2" t="s">
        <v>104</v>
      </c>
      <c r="E329" s="1">
        <v>1305</v>
      </c>
      <c r="F329" s="2" t="s">
        <v>1044</v>
      </c>
      <c r="G329" s="2" t="s">
        <v>19</v>
      </c>
      <c r="H329" s="321">
        <v>45771</v>
      </c>
      <c r="I329" s="2" t="s">
        <v>881</v>
      </c>
      <c r="J329" s="2" t="s">
        <v>1045</v>
      </c>
      <c r="K329" s="4">
        <v>267021.90999999997</v>
      </c>
      <c r="L329" s="4">
        <v>74241.429999999993</v>
      </c>
      <c r="M329" s="4">
        <v>0</v>
      </c>
      <c r="N329" s="4">
        <f>Tabela14[[#This Row],[parcela.cef
(total)]]-Tabela14[[#This Row],[parcela.cef
(realizado)]]</f>
        <v>192780.47999999998</v>
      </c>
      <c r="O329" s="1" t="b">
        <v>0</v>
      </c>
      <c r="P329" s="4">
        <v>278948.89</v>
      </c>
      <c r="Q329" s="4">
        <v>296964.8</v>
      </c>
      <c r="R329" s="4">
        <v>9359.64</v>
      </c>
      <c r="S329" s="4">
        <v>38132.47</v>
      </c>
      <c r="T329" s="4">
        <f>SUM(Tabela14[[#This Row],[set/25]:[dez/30]])</f>
        <v>34728.9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372.84</v>
      </c>
      <c r="BJ329" s="4">
        <v>374.78</v>
      </c>
      <c r="BK329" s="4">
        <v>1495.01</v>
      </c>
      <c r="BL329" s="4">
        <v>1160.94</v>
      </c>
      <c r="BM329" s="4">
        <v>0</v>
      </c>
      <c r="BN329" s="4">
        <v>1276.68</v>
      </c>
      <c r="BO329" s="4">
        <v>1276.68</v>
      </c>
      <c r="BP329" s="4">
        <v>1276.68</v>
      </c>
      <c r="BQ329" s="4">
        <v>1276.68</v>
      </c>
      <c r="BR329" s="4">
        <v>1276.68</v>
      </c>
      <c r="BS329" s="4">
        <v>1276.68</v>
      </c>
      <c r="BT329" s="4">
        <v>1276.68</v>
      </c>
      <c r="BU329" s="4">
        <v>1276.68</v>
      </c>
      <c r="BV329" s="4">
        <v>1276.68</v>
      </c>
      <c r="BW329" s="4">
        <v>5063.42</v>
      </c>
      <c r="BX329" s="4">
        <v>1276.68</v>
      </c>
      <c r="BY329" s="4">
        <v>1276.68</v>
      </c>
      <c r="BZ329" s="4">
        <v>1276.68</v>
      </c>
      <c r="CA329" s="4">
        <v>1276.68</v>
      </c>
      <c r="CB329" s="4">
        <v>1276.68</v>
      </c>
      <c r="CC329" s="4">
        <v>1276.68</v>
      </c>
      <c r="CD329" s="4">
        <v>1276.68</v>
      </c>
      <c r="CE329" s="4">
        <v>1276.68</v>
      </c>
      <c r="CF329" s="4">
        <v>1276.68</v>
      </c>
      <c r="CG329" s="4">
        <v>1276.68</v>
      </c>
      <c r="CH329" s="4">
        <v>1276.68</v>
      </c>
      <c r="CI329" s="4">
        <v>3786.74</v>
      </c>
      <c r="CJ329" s="4">
        <v>0</v>
      </c>
      <c r="CK329" s="4">
        <v>345.14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6">
        <v>0</v>
      </c>
      <c r="DY329" s="4">
        <f>SUM(Tabela14[[#This Row],[jan/25]:[mar/25]])</f>
        <v>0</v>
      </c>
      <c r="DZ329" s="4">
        <f>SUM(Tabela14[[#This Row],[abr/25]:[ago/25]])</f>
        <v>3403.57</v>
      </c>
      <c r="EA329" s="4">
        <f>SUM(Tabela14[[#This Row],[set/25]:[dez/30]])</f>
        <v>34728.9</v>
      </c>
    </row>
    <row r="330" spans="1:131" x14ac:dyDescent="0.25">
      <c r="A330" s="5" t="s">
        <v>1046</v>
      </c>
      <c r="B330" s="2" t="s">
        <v>925</v>
      </c>
      <c r="C330" s="2" t="s">
        <v>14</v>
      </c>
      <c r="D330" s="2" t="s">
        <v>104</v>
      </c>
      <c r="E330" s="1">
        <v>1306</v>
      </c>
      <c r="F330" s="2" t="s">
        <v>1047</v>
      </c>
      <c r="G330" s="2" t="s">
        <v>19</v>
      </c>
      <c r="H330" s="321">
        <v>45500</v>
      </c>
      <c r="I330" s="2" t="s">
        <v>43</v>
      </c>
      <c r="J330" s="2"/>
      <c r="K330" s="4"/>
      <c r="L330" s="4"/>
      <c r="M330" s="4">
        <v>181079.42</v>
      </c>
      <c r="N330" s="4">
        <f>Tabela14[[#This Row],[parcela.cef
(total)]]-Tabela14[[#This Row],[parcela.cef
(realizado)]]</f>
        <v>0</v>
      </c>
      <c r="O330" s="1" t="b">
        <v>0</v>
      </c>
      <c r="P330" s="4">
        <v>0</v>
      </c>
      <c r="Q330" s="4">
        <v>249852</v>
      </c>
      <c r="R330" s="4">
        <v>0</v>
      </c>
      <c r="S330" s="4">
        <v>93667.520000000004</v>
      </c>
      <c r="T330" s="4">
        <f>SUM(Tabela14[[#This Row],[set/25]:[dez/30]])</f>
        <v>41122.33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44052</v>
      </c>
      <c r="BA330" s="4">
        <v>1270.7</v>
      </c>
      <c r="BB330" s="4">
        <v>646.39</v>
      </c>
      <c r="BC330" s="4">
        <v>636.97</v>
      </c>
      <c r="BD330" s="4">
        <v>641.29999999999995</v>
      </c>
      <c r="BE330" s="4">
        <v>643.87</v>
      </c>
      <c r="BF330" s="4">
        <v>661.13</v>
      </c>
      <c r="BG330" s="4">
        <v>0</v>
      </c>
      <c r="BH330" s="4">
        <v>1324.54</v>
      </c>
      <c r="BI330" s="4">
        <v>657.62</v>
      </c>
      <c r="BJ330" s="4">
        <v>661.04</v>
      </c>
      <c r="BK330" s="4">
        <v>680.16</v>
      </c>
      <c r="BL330" s="4">
        <v>669.47</v>
      </c>
      <c r="BM330" s="4">
        <v>675.97</v>
      </c>
      <c r="BN330" s="4">
        <v>675.56</v>
      </c>
      <c r="BO330" s="4">
        <v>675.56</v>
      </c>
      <c r="BP330" s="4">
        <v>6123.61</v>
      </c>
      <c r="BQ330" s="4">
        <v>675.56</v>
      </c>
      <c r="BR330" s="4">
        <v>675.56</v>
      </c>
      <c r="BS330" s="4">
        <v>675.56</v>
      </c>
      <c r="BT330" s="4">
        <v>675.56</v>
      </c>
      <c r="BU330" s="4">
        <v>675.56</v>
      </c>
      <c r="BV330" s="4">
        <v>675.56</v>
      </c>
      <c r="BW330" s="4">
        <v>675.56</v>
      </c>
      <c r="BX330" s="4">
        <v>675.56</v>
      </c>
      <c r="BY330" s="4">
        <v>675.56</v>
      </c>
      <c r="BZ330" s="4">
        <v>675.56</v>
      </c>
      <c r="CA330" s="4">
        <v>675.56</v>
      </c>
      <c r="CB330" s="4">
        <v>6123.61</v>
      </c>
      <c r="CC330" s="4">
        <v>675.56</v>
      </c>
      <c r="CD330" s="4">
        <v>675.56</v>
      </c>
      <c r="CE330" s="4">
        <v>675.56</v>
      </c>
      <c r="CF330" s="4">
        <v>675.56</v>
      </c>
      <c r="CG330" s="4">
        <v>675.56</v>
      </c>
      <c r="CH330" s="4">
        <v>675.56</v>
      </c>
      <c r="CI330" s="4">
        <v>15254.54</v>
      </c>
      <c r="CJ330" s="4">
        <v>108.96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6">
        <v>0</v>
      </c>
      <c r="DY330" s="4">
        <f>SUM(Tabela14[[#This Row],[jan/25]:[mar/25]])</f>
        <v>1305</v>
      </c>
      <c r="DZ330" s="4">
        <f>SUM(Tabela14[[#This Row],[abr/25]:[ago/25]])</f>
        <v>3992.83</v>
      </c>
      <c r="EA330" s="4">
        <f>SUM(Tabela14[[#This Row],[set/25]:[dez/30]])</f>
        <v>41122.33</v>
      </c>
    </row>
    <row r="331" spans="1:131" x14ac:dyDescent="0.25">
      <c r="A331" s="5" t="s">
        <v>1048</v>
      </c>
      <c r="B331" s="2" t="s">
        <v>925</v>
      </c>
      <c r="C331" s="2" t="s">
        <v>14</v>
      </c>
      <c r="D331" s="2" t="s">
        <v>104</v>
      </c>
      <c r="E331" s="1">
        <v>1307</v>
      </c>
      <c r="F331" s="2" t="s">
        <v>1049</v>
      </c>
      <c r="G331" s="2" t="s">
        <v>19</v>
      </c>
      <c r="H331" s="321">
        <v>45770</v>
      </c>
      <c r="I331" s="2" t="s">
        <v>342</v>
      </c>
      <c r="J331" s="2"/>
      <c r="K331" s="4"/>
      <c r="L331" s="4"/>
      <c r="M331" s="4">
        <v>242870.77</v>
      </c>
      <c r="N331" s="4">
        <f>Tabela14[[#This Row],[parcela.cef
(total)]]-Tabela14[[#This Row],[parcela.cef
(realizado)]]</f>
        <v>0</v>
      </c>
      <c r="O331" s="1" t="b">
        <v>0</v>
      </c>
      <c r="P331" s="4">
        <v>0</v>
      </c>
      <c r="Q331" s="4">
        <v>252860</v>
      </c>
      <c r="R331" s="4">
        <v>0</v>
      </c>
      <c r="S331" s="4">
        <v>21061.06</v>
      </c>
      <c r="T331" s="4">
        <f>SUM(Tabela14[[#This Row],[set/25]:[dez/30]])</f>
        <v>18328.670000000009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525.59</v>
      </c>
      <c r="BJ331" s="4">
        <v>527.80999999999995</v>
      </c>
      <c r="BK331" s="4">
        <v>1155.6199999999999</v>
      </c>
      <c r="BL331" s="4">
        <v>523.37</v>
      </c>
      <c r="BM331" s="4">
        <v>0</v>
      </c>
      <c r="BN331" s="4">
        <v>528.14</v>
      </c>
      <c r="BO331" s="4">
        <v>528.14</v>
      </c>
      <c r="BP331" s="4">
        <v>528.14</v>
      </c>
      <c r="BQ331" s="4">
        <v>528.14</v>
      </c>
      <c r="BR331" s="4">
        <v>528.14</v>
      </c>
      <c r="BS331" s="4">
        <v>528.14</v>
      </c>
      <c r="BT331" s="4">
        <v>528.14</v>
      </c>
      <c r="BU331" s="4">
        <v>528.19000000000005</v>
      </c>
      <c r="BV331" s="4">
        <v>781.4</v>
      </c>
      <c r="BW331" s="4">
        <v>2985.84</v>
      </c>
      <c r="BX331" s="4">
        <v>912.78</v>
      </c>
      <c r="BY331" s="4">
        <v>912.78</v>
      </c>
      <c r="BZ331" s="4">
        <v>912.78</v>
      </c>
      <c r="CA331" s="4">
        <v>912.78</v>
      </c>
      <c r="CB331" s="4">
        <v>912.78</v>
      </c>
      <c r="CC331" s="4">
        <v>912.78</v>
      </c>
      <c r="CD331" s="4">
        <v>912.78</v>
      </c>
      <c r="CE331" s="4">
        <v>912.78</v>
      </c>
      <c r="CF331" s="4">
        <v>912.78</v>
      </c>
      <c r="CG331" s="4">
        <v>912.78</v>
      </c>
      <c r="CH331" s="4">
        <v>912.83</v>
      </c>
      <c r="CI331" s="4">
        <v>0</v>
      </c>
      <c r="CJ331" s="4">
        <v>295.63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6">
        <v>0</v>
      </c>
      <c r="DY331" s="4">
        <f>SUM(Tabela14[[#This Row],[jan/25]:[mar/25]])</f>
        <v>0</v>
      </c>
      <c r="DZ331" s="4">
        <f>SUM(Tabela14[[#This Row],[abr/25]:[ago/25]])</f>
        <v>2732.39</v>
      </c>
      <c r="EA331" s="4">
        <f>SUM(Tabela14[[#This Row],[set/25]:[dez/30]])</f>
        <v>18328.670000000009</v>
      </c>
    </row>
    <row r="332" spans="1:131" x14ac:dyDescent="0.25">
      <c r="A332" s="5" t="s">
        <v>1050</v>
      </c>
      <c r="B332" s="2" t="s">
        <v>925</v>
      </c>
      <c r="C332" s="2" t="s">
        <v>14</v>
      </c>
      <c r="D332" s="2" t="s">
        <v>104</v>
      </c>
      <c r="E332" s="1">
        <v>1308</v>
      </c>
      <c r="F332" s="2" t="s">
        <v>1051</v>
      </c>
      <c r="G332" s="2" t="s">
        <v>19</v>
      </c>
      <c r="H332" s="321">
        <v>45770</v>
      </c>
      <c r="I332" s="2" t="s">
        <v>718</v>
      </c>
      <c r="J332" s="2" t="s">
        <v>1052</v>
      </c>
      <c r="K332" s="4">
        <v>273600</v>
      </c>
      <c r="L332" s="4">
        <v>77322.25</v>
      </c>
      <c r="M332" s="4">
        <v>0</v>
      </c>
      <c r="N332" s="4">
        <f>Tabela14[[#This Row],[parcela.cef
(total)]]-Tabela14[[#This Row],[parcela.cef
(realizado)]]</f>
        <v>196277.75</v>
      </c>
      <c r="O332" s="1" t="b">
        <v>0</v>
      </c>
      <c r="P332" s="4">
        <v>284452.8</v>
      </c>
      <c r="Q332" s="4">
        <v>314900</v>
      </c>
      <c r="R332" s="4">
        <v>2170.6799999999998</v>
      </c>
      <c r="S332" s="4">
        <v>53231.6</v>
      </c>
      <c r="T332" s="4">
        <f>SUM(Tabela14[[#This Row],[set/25]:[dez/30]])</f>
        <v>51271.329999999987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485.91</v>
      </c>
      <c r="BJ332" s="4">
        <v>488.43</v>
      </c>
      <c r="BK332" s="4">
        <v>491.27</v>
      </c>
      <c r="BL332" s="4">
        <v>494.66</v>
      </c>
      <c r="BM332" s="4">
        <v>0</v>
      </c>
      <c r="BN332" s="4">
        <v>499.16</v>
      </c>
      <c r="BO332" s="4">
        <v>499.16</v>
      </c>
      <c r="BP332" s="4">
        <v>7257.91</v>
      </c>
      <c r="BQ332" s="4">
        <v>1367.89</v>
      </c>
      <c r="BR332" s="4">
        <v>1367.89</v>
      </c>
      <c r="BS332" s="4">
        <v>1367.89</v>
      </c>
      <c r="BT332" s="4">
        <v>1367.89</v>
      </c>
      <c r="BU332" s="4">
        <v>1367.89</v>
      </c>
      <c r="BV332" s="4">
        <v>1367.89</v>
      </c>
      <c r="BW332" s="4">
        <v>1367.89</v>
      </c>
      <c r="BX332" s="4">
        <v>1367.89</v>
      </c>
      <c r="BY332" s="4">
        <v>1367.89</v>
      </c>
      <c r="BZ332" s="4">
        <v>1367.89</v>
      </c>
      <c r="CA332" s="4">
        <v>1367.89</v>
      </c>
      <c r="CB332" s="4">
        <v>12187.17</v>
      </c>
      <c r="CC332" s="4">
        <v>1367.89</v>
      </c>
      <c r="CD332" s="4">
        <v>1367.89</v>
      </c>
      <c r="CE332" s="4">
        <v>1367.89</v>
      </c>
      <c r="CF332" s="4">
        <v>1367.89</v>
      </c>
      <c r="CG332" s="4">
        <v>1367.89</v>
      </c>
      <c r="CH332" s="4">
        <v>1367.86</v>
      </c>
      <c r="CI332" s="4">
        <v>7465.31</v>
      </c>
      <c r="CJ332" s="4">
        <v>0</v>
      </c>
      <c r="CK332" s="4">
        <v>108.52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6">
        <v>0</v>
      </c>
      <c r="DY332" s="4">
        <f>SUM(Tabela14[[#This Row],[jan/25]:[mar/25]])</f>
        <v>0</v>
      </c>
      <c r="DZ332" s="4">
        <f>SUM(Tabela14[[#This Row],[abr/25]:[ago/25]])</f>
        <v>1960.2700000000002</v>
      </c>
      <c r="EA332" s="4">
        <f>SUM(Tabela14[[#This Row],[set/25]:[dez/30]])</f>
        <v>51271.329999999987</v>
      </c>
    </row>
    <row r="333" spans="1:131" x14ac:dyDescent="0.25">
      <c r="A333" s="5" t="s">
        <v>1053</v>
      </c>
      <c r="B333" s="2" t="s">
        <v>925</v>
      </c>
      <c r="C333" s="2" t="s">
        <v>14</v>
      </c>
      <c r="D333" s="2" t="s">
        <v>104</v>
      </c>
      <c r="E333" s="1">
        <v>1309</v>
      </c>
      <c r="F333" s="2" t="s">
        <v>1054</v>
      </c>
      <c r="G333" s="2" t="s">
        <v>19</v>
      </c>
      <c r="H333" s="321">
        <v>45771</v>
      </c>
      <c r="I333" s="2" t="s">
        <v>1055</v>
      </c>
      <c r="J333" s="2" t="s">
        <v>1056</v>
      </c>
      <c r="K333" s="4">
        <v>257102.6</v>
      </c>
      <c r="L333" s="4">
        <v>93711.38</v>
      </c>
      <c r="M333" s="4">
        <v>0</v>
      </c>
      <c r="N333" s="4">
        <f>Tabela14[[#This Row],[parcela.cef
(total)]]-Tabela14[[#This Row],[parcela.cef
(realizado)]]</f>
        <v>163391.22</v>
      </c>
      <c r="O333" s="1" t="b">
        <v>0</v>
      </c>
      <c r="P333" s="4">
        <v>267301</v>
      </c>
      <c r="Q333" s="4">
        <v>440472.89</v>
      </c>
      <c r="R333" s="4">
        <v>0</v>
      </c>
      <c r="S333" s="4">
        <v>157286.03</v>
      </c>
      <c r="T333" s="4">
        <f>SUM(Tabela14[[#This Row],[set/25]:[dez/30]])</f>
        <v>114338.57999999997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1589.93</v>
      </c>
      <c r="BJ333" s="4">
        <v>1598.19</v>
      </c>
      <c r="BK333" s="4">
        <v>38140.769999999997</v>
      </c>
      <c r="BL333" s="4">
        <v>1618.56</v>
      </c>
      <c r="BM333" s="4">
        <v>0</v>
      </c>
      <c r="BN333" s="4">
        <v>1633.28</v>
      </c>
      <c r="BO333" s="4">
        <v>1633.28</v>
      </c>
      <c r="BP333" s="4">
        <v>1633.28</v>
      </c>
      <c r="BQ333" s="4">
        <v>1633.28</v>
      </c>
      <c r="BR333" s="4">
        <v>1633.28</v>
      </c>
      <c r="BS333" s="4">
        <v>1633.28</v>
      </c>
      <c r="BT333" s="4">
        <v>1633.28</v>
      </c>
      <c r="BU333" s="4">
        <v>1633.28</v>
      </c>
      <c r="BV333" s="4">
        <v>1633.28</v>
      </c>
      <c r="BW333" s="4">
        <v>38753.42</v>
      </c>
      <c r="BX333" s="4">
        <v>1633.28</v>
      </c>
      <c r="BY333" s="4">
        <v>1633.28</v>
      </c>
      <c r="BZ333" s="4">
        <v>1633.28</v>
      </c>
      <c r="CA333" s="4">
        <v>1633.28</v>
      </c>
      <c r="CB333" s="4">
        <v>1633.28</v>
      </c>
      <c r="CC333" s="4">
        <v>1633.28</v>
      </c>
      <c r="CD333" s="4">
        <v>1633.28</v>
      </c>
      <c r="CE333" s="4">
        <v>1633.28</v>
      </c>
      <c r="CF333" s="4">
        <v>1633.28</v>
      </c>
      <c r="CG333" s="4">
        <v>1633.28</v>
      </c>
      <c r="CH333" s="4">
        <v>1633.28</v>
      </c>
      <c r="CI333" s="4">
        <v>42423.02</v>
      </c>
      <c r="CJ333" s="4">
        <v>0</v>
      </c>
      <c r="CK333" s="4">
        <v>0</v>
      </c>
      <c r="CL333" s="4">
        <v>0</v>
      </c>
      <c r="CM333" s="4">
        <v>0</v>
      </c>
      <c r="CN333" s="4">
        <v>496.54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6">
        <v>0</v>
      </c>
      <c r="DY333" s="4">
        <f>SUM(Tabela14[[#This Row],[jan/25]:[mar/25]])</f>
        <v>0</v>
      </c>
      <c r="DZ333" s="4">
        <f>SUM(Tabela14[[#This Row],[abr/25]:[ago/25]])</f>
        <v>42947.45</v>
      </c>
      <c r="EA333" s="4">
        <f>SUM(Tabela14[[#This Row],[set/25]:[dez/30]])</f>
        <v>114338.57999999997</v>
      </c>
    </row>
    <row r="334" spans="1:131" x14ac:dyDescent="0.25">
      <c r="A334" s="5" t="s">
        <v>1057</v>
      </c>
      <c r="B334" s="2" t="s">
        <v>925</v>
      </c>
      <c r="C334" s="2" t="s">
        <v>14</v>
      </c>
      <c r="D334" s="2" t="s">
        <v>126</v>
      </c>
      <c r="E334" s="1">
        <v>1401</v>
      </c>
      <c r="F334" s="2" t="s">
        <v>1058</v>
      </c>
      <c r="G334" s="2" t="s">
        <v>19</v>
      </c>
      <c r="H334" s="321">
        <v>45806</v>
      </c>
      <c r="I334" s="2" t="s">
        <v>1059</v>
      </c>
      <c r="J334" s="2" t="s">
        <v>1060</v>
      </c>
      <c r="K334" s="4">
        <v>299013.28999999998</v>
      </c>
      <c r="L334" s="4">
        <v>78780.56</v>
      </c>
      <c r="M334" s="4">
        <v>0</v>
      </c>
      <c r="N334" s="4">
        <f>Tabela14[[#This Row],[parcela.cef
(total)]]-Tabela14[[#This Row],[parcela.cef
(realizado)]]</f>
        <v>220232.72999999998</v>
      </c>
      <c r="O334" s="1" t="b">
        <v>0</v>
      </c>
      <c r="P334" s="4">
        <v>310874.15000000002</v>
      </c>
      <c r="Q334" s="4">
        <v>330785.81</v>
      </c>
      <c r="R334" s="4">
        <v>0</v>
      </c>
      <c r="S334" s="4">
        <v>36920.04</v>
      </c>
      <c r="T334" s="4">
        <f>SUM(Tabela14[[#This Row],[set/25]:[dez/30]])</f>
        <v>35980.1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309.23</v>
      </c>
      <c r="BK334" s="4">
        <v>317.54000000000002</v>
      </c>
      <c r="BL334" s="4">
        <v>313.17</v>
      </c>
      <c r="BM334" s="4">
        <v>316.02</v>
      </c>
      <c r="BN334" s="4">
        <v>316.02</v>
      </c>
      <c r="BO334" s="4">
        <v>316.02</v>
      </c>
      <c r="BP334" s="4">
        <v>2528.1799999999998</v>
      </c>
      <c r="BQ334" s="4">
        <v>316.02</v>
      </c>
      <c r="BR334" s="4">
        <v>316.02</v>
      </c>
      <c r="BS334" s="4">
        <v>316.02</v>
      </c>
      <c r="BT334" s="4">
        <v>316.02</v>
      </c>
      <c r="BU334" s="4">
        <v>316.02</v>
      </c>
      <c r="BV334" s="4">
        <v>316.02</v>
      </c>
      <c r="BW334" s="4">
        <v>933.34</v>
      </c>
      <c r="BX334" s="4">
        <v>1053.4100000000001</v>
      </c>
      <c r="BY334" s="4">
        <v>1053.4100000000001</v>
      </c>
      <c r="BZ334" s="4">
        <v>1053.4100000000001</v>
      </c>
      <c r="CA334" s="4">
        <v>1053.4100000000001</v>
      </c>
      <c r="CB334" s="4">
        <v>8427.2999999999993</v>
      </c>
      <c r="CC334" s="4">
        <v>1053.4100000000001</v>
      </c>
      <c r="CD334" s="4">
        <v>1053.4100000000001</v>
      </c>
      <c r="CE334" s="4">
        <v>1053.4100000000001</v>
      </c>
      <c r="CF334" s="4">
        <v>1053.4100000000001</v>
      </c>
      <c r="CG334" s="4">
        <v>1053.4100000000001</v>
      </c>
      <c r="CH334" s="4">
        <v>1053.4100000000001</v>
      </c>
      <c r="CI334" s="4">
        <v>10341.35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371.65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6">
        <v>0</v>
      </c>
      <c r="DY334" s="4">
        <f>SUM(Tabela14[[#This Row],[jan/25]:[mar/25]])</f>
        <v>0</v>
      </c>
      <c r="DZ334" s="4">
        <f>SUM(Tabela14[[#This Row],[abr/25]:[ago/25]])</f>
        <v>939.94</v>
      </c>
      <c r="EA334" s="4">
        <f>SUM(Tabela14[[#This Row],[set/25]:[dez/30]])</f>
        <v>35980.1</v>
      </c>
    </row>
    <row r="335" spans="1:131" x14ac:dyDescent="0.25">
      <c r="A335" s="5" t="s">
        <v>1061</v>
      </c>
      <c r="B335" s="2" t="s">
        <v>925</v>
      </c>
      <c r="C335" s="2" t="s">
        <v>14</v>
      </c>
      <c r="D335" s="2" t="s">
        <v>126</v>
      </c>
      <c r="E335" s="1">
        <v>1402</v>
      </c>
      <c r="F335" s="2" t="s">
        <v>1062</v>
      </c>
      <c r="G335" s="2" t="s">
        <v>19</v>
      </c>
      <c r="H335" s="321">
        <v>45636</v>
      </c>
      <c r="I335" s="2" t="s">
        <v>1063</v>
      </c>
      <c r="J335" s="2"/>
      <c r="K335" s="4"/>
      <c r="L335" s="4"/>
      <c r="M335" s="4">
        <v>278100.84000000003</v>
      </c>
      <c r="N335" s="4">
        <f>Tabela14[[#This Row],[parcela.cef
(total)]]-Tabela14[[#This Row],[parcela.cef
(realizado)]]</f>
        <v>0</v>
      </c>
      <c r="O335" s="1" t="b">
        <v>0</v>
      </c>
      <c r="P335" s="4">
        <v>0</v>
      </c>
      <c r="Q335" s="4">
        <v>330786.09000000003</v>
      </c>
      <c r="R335" s="4">
        <v>0</v>
      </c>
      <c r="S335" s="4">
        <v>69803.41</v>
      </c>
      <c r="T335" s="4">
        <f>SUM(Tabela14[[#This Row],[set/25]:[dez/30]])</f>
        <v>65170.490000000013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1500</v>
      </c>
      <c r="BE335" s="4">
        <v>0</v>
      </c>
      <c r="BF335" s="4">
        <v>0</v>
      </c>
      <c r="BG335" s="4">
        <v>1328.92</v>
      </c>
      <c r="BH335" s="4">
        <v>0</v>
      </c>
      <c r="BI335" s="4">
        <v>449.61</v>
      </c>
      <c r="BJ335" s="4">
        <v>449.55</v>
      </c>
      <c r="BK335" s="4">
        <v>904.84</v>
      </c>
      <c r="BL335" s="4">
        <v>0</v>
      </c>
      <c r="BM335" s="4">
        <v>450.33</v>
      </c>
      <c r="BN335" s="4">
        <v>450.33</v>
      </c>
      <c r="BO335" s="4">
        <v>450.33</v>
      </c>
      <c r="BP335" s="4">
        <v>2662.5</v>
      </c>
      <c r="BQ335" s="4">
        <v>1832.22</v>
      </c>
      <c r="BR335" s="4">
        <v>2615.9699999999998</v>
      </c>
      <c r="BS335" s="4">
        <v>2615.9699999999998</v>
      </c>
      <c r="BT335" s="4">
        <v>2615.9699999999998</v>
      </c>
      <c r="BU335" s="4">
        <v>2615.9699999999998</v>
      </c>
      <c r="BV335" s="4">
        <v>2615.9699999999998</v>
      </c>
      <c r="BW335" s="4">
        <v>2615.9699999999998</v>
      </c>
      <c r="BX335" s="4">
        <v>2615.9699999999998</v>
      </c>
      <c r="BY335" s="4">
        <v>2615.9699999999998</v>
      </c>
      <c r="BZ335" s="4">
        <v>2615.9699999999998</v>
      </c>
      <c r="CA335" s="4">
        <v>2615.9699999999998</v>
      </c>
      <c r="CB335" s="4">
        <v>9989.86</v>
      </c>
      <c r="CC335" s="4">
        <v>2615.9699999999998</v>
      </c>
      <c r="CD335" s="4">
        <v>2615.9699999999998</v>
      </c>
      <c r="CE335" s="4">
        <v>2615.9699999999998</v>
      </c>
      <c r="CF335" s="4">
        <v>2615.9699999999998</v>
      </c>
      <c r="CG335" s="4">
        <v>2615.9699999999998</v>
      </c>
      <c r="CH335" s="4">
        <v>2615.9699999999998</v>
      </c>
      <c r="CI335" s="4">
        <v>7373.89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105.51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6">
        <v>0</v>
      </c>
      <c r="DY335" s="4">
        <f>SUM(Tabela14[[#This Row],[jan/25]:[mar/25]])</f>
        <v>1328.92</v>
      </c>
      <c r="DZ335" s="4">
        <f>SUM(Tabela14[[#This Row],[abr/25]:[ago/25]])</f>
        <v>1804</v>
      </c>
      <c r="EA335" s="4">
        <f>SUM(Tabela14[[#This Row],[set/25]:[dez/30]])</f>
        <v>65170.490000000013</v>
      </c>
    </row>
    <row r="336" spans="1:131" x14ac:dyDescent="0.25">
      <c r="A336" s="5" t="s">
        <v>1064</v>
      </c>
      <c r="B336" s="2" t="s">
        <v>925</v>
      </c>
      <c r="C336" s="2" t="s">
        <v>14</v>
      </c>
      <c r="D336" s="2" t="s">
        <v>126</v>
      </c>
      <c r="E336" s="1">
        <v>1403</v>
      </c>
      <c r="F336" s="2" t="s">
        <v>1065</v>
      </c>
      <c r="G336" s="2" t="s">
        <v>19</v>
      </c>
      <c r="H336" s="321">
        <v>45771</v>
      </c>
      <c r="I336" s="2" t="s">
        <v>150</v>
      </c>
      <c r="J336" s="2" t="s">
        <v>1066</v>
      </c>
      <c r="K336" s="4">
        <v>303073.26</v>
      </c>
      <c r="L336" s="4">
        <v>78645.5</v>
      </c>
      <c r="M336" s="4">
        <v>0</v>
      </c>
      <c r="N336" s="4">
        <f>Tabela14[[#This Row],[parcela.cef
(total)]]-Tabela14[[#This Row],[parcela.cef
(realizado)]]</f>
        <v>224427.76</v>
      </c>
      <c r="O336" s="1" t="b">
        <v>0</v>
      </c>
      <c r="P336" s="4">
        <v>315095.17</v>
      </c>
      <c r="Q336" s="4">
        <v>299860</v>
      </c>
      <c r="R336" s="4">
        <v>9620.52</v>
      </c>
      <c r="S336" s="4">
        <v>1962.9</v>
      </c>
      <c r="T336" s="4">
        <f>SUM(Tabela14[[#This Row],[set/25]:[dez/30]])</f>
        <v>1405.01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138.29</v>
      </c>
      <c r="BJ336" s="4">
        <v>139.01</v>
      </c>
      <c r="BK336" s="4">
        <v>139.81</v>
      </c>
      <c r="BL336" s="4">
        <v>140.78</v>
      </c>
      <c r="BM336" s="4">
        <v>0</v>
      </c>
      <c r="BN336" s="4">
        <v>142.06</v>
      </c>
      <c r="BO336" s="4">
        <v>142.06</v>
      </c>
      <c r="BP336" s="4">
        <v>142.06</v>
      </c>
      <c r="BQ336" s="4">
        <v>142.06</v>
      </c>
      <c r="BR336" s="4">
        <v>255.65</v>
      </c>
      <c r="BS336" s="4">
        <v>473.53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107.59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6">
        <v>0</v>
      </c>
      <c r="DY336" s="4">
        <f>SUM(Tabela14[[#This Row],[jan/25]:[mar/25]])</f>
        <v>0</v>
      </c>
      <c r="DZ336" s="4">
        <f>SUM(Tabela14[[#This Row],[abr/25]:[ago/25]])</f>
        <v>557.89</v>
      </c>
      <c r="EA336" s="4">
        <f>SUM(Tabela14[[#This Row],[set/25]:[dez/30]])</f>
        <v>1405.01</v>
      </c>
    </row>
    <row r="337" spans="1:131" x14ac:dyDescent="0.25">
      <c r="A337" s="5" t="s">
        <v>1067</v>
      </c>
      <c r="B337" s="2" t="s">
        <v>925</v>
      </c>
      <c r="C337" s="2" t="s">
        <v>14</v>
      </c>
      <c r="D337" s="2" t="s">
        <v>126</v>
      </c>
      <c r="E337" s="1">
        <v>1404</v>
      </c>
      <c r="F337" s="2"/>
      <c r="G337" s="2" t="s">
        <v>42</v>
      </c>
      <c r="H337" s="321"/>
      <c r="I337" s="2"/>
      <c r="J337" s="2"/>
      <c r="K337" s="4"/>
      <c r="L337" s="4"/>
      <c r="M337" s="4">
        <v>0</v>
      </c>
      <c r="N337" s="4">
        <f>Tabela14[[#This Row],[parcela.cef
(total)]]-Tabela14[[#This Row],[parcela.cef
(realizado)]]</f>
        <v>0</v>
      </c>
      <c r="O337" s="1" t="b">
        <v>0</v>
      </c>
      <c r="P337" s="4">
        <v>0</v>
      </c>
      <c r="Q337" s="4">
        <v>0</v>
      </c>
      <c r="R337" s="4">
        <v>0</v>
      </c>
      <c r="S337" s="4">
        <v>0</v>
      </c>
      <c r="T337" s="4">
        <f>SUM(Tabela14[[#This Row],[set/25]:[dez/30]])</f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6">
        <v>0</v>
      </c>
      <c r="DY337" s="4">
        <f>SUM(Tabela14[[#This Row],[jan/25]:[mar/25]])</f>
        <v>0</v>
      </c>
      <c r="DZ337" s="4">
        <f>SUM(Tabela14[[#This Row],[abr/25]:[ago/25]])</f>
        <v>0</v>
      </c>
      <c r="EA337" s="4">
        <f>SUM(Tabela14[[#This Row],[set/25]:[dez/30]])</f>
        <v>0</v>
      </c>
    </row>
    <row r="338" spans="1:131" x14ac:dyDescent="0.25">
      <c r="A338" s="5" t="s">
        <v>1068</v>
      </c>
      <c r="B338" s="2" t="s">
        <v>925</v>
      </c>
      <c r="C338" s="2" t="s">
        <v>14</v>
      </c>
      <c r="D338" s="2" t="s">
        <v>126</v>
      </c>
      <c r="E338" s="1">
        <v>1405</v>
      </c>
      <c r="F338" s="2" t="s">
        <v>1069</v>
      </c>
      <c r="G338" s="2" t="s">
        <v>19</v>
      </c>
      <c r="H338" s="321">
        <v>45531</v>
      </c>
      <c r="I338" s="2" t="s">
        <v>754</v>
      </c>
      <c r="J338" s="2"/>
      <c r="K338" s="4"/>
      <c r="L338" s="4"/>
      <c r="M338" s="4">
        <v>296674.64</v>
      </c>
      <c r="N338" s="4">
        <f>Tabela14[[#This Row],[parcela.cef
(total)]]-Tabela14[[#This Row],[parcela.cef
(realizado)]]</f>
        <v>0</v>
      </c>
      <c r="O338" s="1" t="b">
        <v>0</v>
      </c>
      <c r="P338" s="4">
        <v>0</v>
      </c>
      <c r="Q338" s="4">
        <v>299860</v>
      </c>
      <c r="R338" s="4">
        <v>0</v>
      </c>
      <c r="S338" s="4">
        <v>36605.32</v>
      </c>
      <c r="T338" s="4">
        <f>SUM(Tabela14[[#This Row],[set/25]:[dez/30]])</f>
        <v>26431.739999999998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5937.67</v>
      </c>
      <c r="BB338" s="4">
        <v>517.95000000000005</v>
      </c>
      <c r="BC338" s="4">
        <v>520.61</v>
      </c>
      <c r="BD338" s="4">
        <v>0</v>
      </c>
      <c r="BE338" s="4">
        <v>1061.67</v>
      </c>
      <c r="BF338" s="4">
        <v>528.70000000000005</v>
      </c>
      <c r="BG338" s="4">
        <v>533.94000000000005</v>
      </c>
      <c r="BH338" s="4">
        <v>535.73</v>
      </c>
      <c r="BI338" s="4">
        <v>537.30999999999995</v>
      </c>
      <c r="BJ338" s="4">
        <v>0</v>
      </c>
      <c r="BK338" s="4">
        <v>0</v>
      </c>
      <c r="BL338" s="4">
        <v>0</v>
      </c>
      <c r="BM338" s="4">
        <v>541.29</v>
      </c>
      <c r="BN338" s="4">
        <v>540.96</v>
      </c>
      <c r="BO338" s="4">
        <v>540.96</v>
      </c>
      <c r="BP338" s="4">
        <v>773.57</v>
      </c>
      <c r="BQ338" s="4">
        <v>540.96</v>
      </c>
      <c r="BR338" s="4">
        <v>540.96</v>
      </c>
      <c r="BS338" s="4">
        <v>540.96</v>
      </c>
      <c r="BT338" s="4">
        <v>540.96</v>
      </c>
      <c r="BU338" s="4">
        <v>540.96</v>
      </c>
      <c r="BV338" s="4">
        <v>540.96</v>
      </c>
      <c r="BW338" s="4">
        <v>540.96</v>
      </c>
      <c r="BX338" s="4">
        <v>540.96</v>
      </c>
      <c r="BY338" s="4">
        <v>540.96</v>
      </c>
      <c r="BZ338" s="4">
        <v>540.96</v>
      </c>
      <c r="CA338" s="4">
        <v>540.96</v>
      </c>
      <c r="CB338" s="4">
        <v>773.57</v>
      </c>
      <c r="CC338" s="4">
        <v>540.96</v>
      </c>
      <c r="CD338" s="4">
        <v>540.96</v>
      </c>
      <c r="CE338" s="4">
        <v>540.96</v>
      </c>
      <c r="CF338" s="4">
        <v>540.96</v>
      </c>
      <c r="CG338" s="4">
        <v>540.96</v>
      </c>
      <c r="CH338" s="4">
        <v>540.96</v>
      </c>
      <c r="CI338" s="4">
        <v>13740.49</v>
      </c>
      <c r="CJ338" s="4">
        <v>0</v>
      </c>
      <c r="CK338" s="4">
        <v>324.58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6">
        <v>0</v>
      </c>
      <c r="DY338" s="4">
        <f>SUM(Tabela14[[#This Row],[jan/25]:[mar/25]])</f>
        <v>2124.3100000000004</v>
      </c>
      <c r="DZ338" s="4">
        <f>SUM(Tabela14[[#This Row],[abr/25]:[ago/25]])</f>
        <v>1073.04</v>
      </c>
      <c r="EA338" s="4">
        <f>SUM(Tabela14[[#This Row],[set/25]:[dez/30]])</f>
        <v>26431.739999999998</v>
      </c>
    </row>
    <row r="339" spans="1:131" x14ac:dyDescent="0.25">
      <c r="A339" s="5" t="s">
        <v>1070</v>
      </c>
      <c r="B339" s="2" t="s">
        <v>925</v>
      </c>
      <c r="C339" s="2" t="s">
        <v>14</v>
      </c>
      <c r="D339" s="2" t="s">
        <v>126</v>
      </c>
      <c r="E339" s="1">
        <v>1406</v>
      </c>
      <c r="F339" s="2" t="s">
        <v>1071</v>
      </c>
      <c r="G339" s="2" t="s">
        <v>19</v>
      </c>
      <c r="H339" s="321">
        <v>45771</v>
      </c>
      <c r="I339" s="2" t="s">
        <v>1072</v>
      </c>
      <c r="J339" s="2" t="s">
        <v>1073</v>
      </c>
      <c r="K339" s="4">
        <v>303509.09999999998</v>
      </c>
      <c r="L339" s="4">
        <v>92055.360000000001</v>
      </c>
      <c r="M339" s="4">
        <v>0</v>
      </c>
      <c r="N339" s="4">
        <f>Tabela14[[#This Row],[parcela.cef
(total)]]-Tabela14[[#This Row],[parcela.cef
(realizado)]]</f>
        <v>211453.74</v>
      </c>
      <c r="O339" s="1" t="b">
        <v>0</v>
      </c>
      <c r="P339" s="4">
        <v>315548.28999999998</v>
      </c>
      <c r="Q339" s="4">
        <v>390100</v>
      </c>
      <c r="R339" s="4">
        <v>10166.709999999999</v>
      </c>
      <c r="S339" s="4">
        <v>77076.72</v>
      </c>
      <c r="T339" s="4">
        <f>SUM(Tabela14[[#This Row],[set/25]:[dez/30]])</f>
        <v>68323.909999999989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2159.08</v>
      </c>
      <c r="BJ339" s="4">
        <v>2170.3000000000002</v>
      </c>
      <c r="BK339" s="4">
        <v>2225.48</v>
      </c>
      <c r="BL339" s="4">
        <v>2197.9499999999998</v>
      </c>
      <c r="BM339" s="4">
        <v>0</v>
      </c>
      <c r="BN339" s="4">
        <v>2217.96</v>
      </c>
      <c r="BO339" s="4">
        <v>2217.96</v>
      </c>
      <c r="BP339" s="4">
        <v>2217.96</v>
      </c>
      <c r="BQ339" s="4">
        <v>2217.96</v>
      </c>
      <c r="BR339" s="4">
        <v>2217.96</v>
      </c>
      <c r="BS339" s="4">
        <v>2217.96</v>
      </c>
      <c r="BT339" s="4">
        <v>2217.96</v>
      </c>
      <c r="BU339" s="4">
        <v>2217.96</v>
      </c>
      <c r="BV339" s="4">
        <v>2217.96</v>
      </c>
      <c r="BW339" s="4">
        <v>13037.24</v>
      </c>
      <c r="BX339" s="4">
        <v>2217.96</v>
      </c>
      <c r="BY339" s="4">
        <v>2217.96</v>
      </c>
      <c r="BZ339" s="4">
        <v>2217.96</v>
      </c>
      <c r="CA339" s="4">
        <v>2217.96</v>
      </c>
      <c r="CB339" s="4">
        <v>2217.96</v>
      </c>
      <c r="CC339" s="4">
        <v>2217.96</v>
      </c>
      <c r="CD339" s="4">
        <v>2217.96</v>
      </c>
      <c r="CE339" s="4">
        <v>2217.96</v>
      </c>
      <c r="CF339" s="4">
        <v>2217.96</v>
      </c>
      <c r="CG339" s="4">
        <v>2217.96</v>
      </c>
      <c r="CH339" s="4">
        <v>2217.96</v>
      </c>
      <c r="CI339" s="4">
        <v>10819.28</v>
      </c>
      <c r="CJ339" s="4">
        <v>0</v>
      </c>
      <c r="CK339" s="4">
        <v>108.19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6">
        <v>0</v>
      </c>
      <c r="DY339" s="4">
        <f>SUM(Tabela14[[#This Row],[jan/25]:[mar/25]])</f>
        <v>0</v>
      </c>
      <c r="DZ339" s="4">
        <f>SUM(Tabela14[[#This Row],[abr/25]:[ago/25]])</f>
        <v>8752.8100000000013</v>
      </c>
      <c r="EA339" s="4">
        <f>SUM(Tabela14[[#This Row],[set/25]:[dez/30]])</f>
        <v>68323.909999999989</v>
      </c>
    </row>
    <row r="340" spans="1:131" x14ac:dyDescent="0.25">
      <c r="A340" s="5" t="s">
        <v>1074</v>
      </c>
      <c r="B340" s="2" t="s">
        <v>925</v>
      </c>
      <c r="C340" s="2" t="s">
        <v>14</v>
      </c>
      <c r="D340" s="2" t="s">
        <v>126</v>
      </c>
      <c r="E340" s="1">
        <v>1407</v>
      </c>
      <c r="F340" s="2" t="s">
        <v>1075</v>
      </c>
      <c r="G340" s="2" t="s">
        <v>19</v>
      </c>
      <c r="H340" s="321">
        <v>45895</v>
      </c>
      <c r="I340" s="2" t="s">
        <v>1076</v>
      </c>
      <c r="J340" s="2"/>
      <c r="K340" s="4"/>
      <c r="L340" s="4"/>
      <c r="M340" s="4">
        <v>0</v>
      </c>
      <c r="N340" s="4">
        <f>Tabela14[[#This Row],[parcela.cef
(total)]]-Tabela14[[#This Row],[parcela.cef
(realizado)]]</f>
        <v>0</v>
      </c>
      <c r="O340" s="1" t="b">
        <v>0</v>
      </c>
      <c r="P340" s="4">
        <v>0</v>
      </c>
      <c r="Q340" s="4">
        <v>452234</v>
      </c>
      <c r="R340" s="4">
        <v>0</v>
      </c>
      <c r="S340" s="4">
        <v>409795.51</v>
      </c>
      <c r="T340" s="4">
        <f>SUM(Tabela14[[#This Row],[set/25]:[dez/30]])</f>
        <v>409795.50999999995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10091</v>
      </c>
      <c r="BN340" s="4">
        <v>10091</v>
      </c>
      <c r="BO340" s="4">
        <v>10091</v>
      </c>
      <c r="BP340" s="4">
        <v>60546</v>
      </c>
      <c r="BQ340" s="4">
        <v>10091</v>
      </c>
      <c r="BR340" s="4">
        <v>10091</v>
      </c>
      <c r="BS340" s="4">
        <v>10091</v>
      </c>
      <c r="BT340" s="4">
        <v>10091</v>
      </c>
      <c r="BU340" s="4">
        <v>10091</v>
      </c>
      <c r="BV340" s="4">
        <v>10091</v>
      </c>
      <c r="BW340" s="4">
        <v>10091</v>
      </c>
      <c r="BX340" s="4">
        <v>10091</v>
      </c>
      <c r="BY340" s="4">
        <v>10091</v>
      </c>
      <c r="BZ340" s="4">
        <v>10091</v>
      </c>
      <c r="CA340" s="4">
        <v>10091</v>
      </c>
      <c r="CB340" s="4">
        <v>60546</v>
      </c>
      <c r="CC340" s="4">
        <v>10091</v>
      </c>
      <c r="CD340" s="4">
        <v>10091</v>
      </c>
      <c r="CE340" s="4">
        <v>10091</v>
      </c>
      <c r="CF340" s="4">
        <v>10091</v>
      </c>
      <c r="CG340" s="4">
        <v>10091</v>
      </c>
      <c r="CH340" s="4">
        <v>86782.6</v>
      </c>
      <c r="CI340" s="4">
        <v>10091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100.91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6">
        <v>0</v>
      </c>
      <c r="DY340" s="4">
        <f>SUM(Tabela14[[#This Row],[jan/25]:[mar/25]])</f>
        <v>0</v>
      </c>
      <c r="DZ340" s="4">
        <f>SUM(Tabela14[[#This Row],[abr/25]:[ago/25]])</f>
        <v>0</v>
      </c>
      <c r="EA340" s="4">
        <f>SUM(Tabela14[[#This Row],[set/25]:[dez/30]])</f>
        <v>409795.50999999995</v>
      </c>
    </row>
    <row r="341" spans="1:131" x14ac:dyDescent="0.25">
      <c r="A341" s="5" t="s">
        <v>1077</v>
      </c>
      <c r="B341" s="2" t="s">
        <v>925</v>
      </c>
      <c r="C341" s="2" t="s">
        <v>14</v>
      </c>
      <c r="D341" s="2" t="s">
        <v>148</v>
      </c>
      <c r="E341" s="1">
        <v>1501</v>
      </c>
      <c r="F341" s="2" t="s">
        <v>1078</v>
      </c>
      <c r="G341" s="2" t="s">
        <v>19</v>
      </c>
      <c r="H341" s="321">
        <v>45769</v>
      </c>
      <c r="I341" s="2" t="s">
        <v>214</v>
      </c>
      <c r="J341" s="2" t="s">
        <v>1079</v>
      </c>
      <c r="K341" s="4">
        <v>223610.04</v>
      </c>
      <c r="L341" s="4">
        <v>69475.8</v>
      </c>
      <c r="M341" s="4">
        <v>0</v>
      </c>
      <c r="N341" s="4">
        <f>Tabela14[[#This Row],[parcela.cef
(total)]]-Tabela14[[#This Row],[parcela.cef
(realizado)]]</f>
        <v>154134.24</v>
      </c>
      <c r="O341" s="1" t="b">
        <v>0</v>
      </c>
      <c r="P341" s="4">
        <v>232479.9</v>
      </c>
      <c r="Q341" s="4">
        <v>324300</v>
      </c>
      <c r="R341" s="4">
        <v>9449.64</v>
      </c>
      <c r="S341" s="4">
        <v>88115.21</v>
      </c>
      <c r="T341" s="4">
        <f>SUM(Tabela14[[#This Row],[set/25]:[dez/30]])</f>
        <v>66271.37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6015.55</v>
      </c>
      <c r="BI341" s="4">
        <v>2492.1799999999998</v>
      </c>
      <c r="BJ341" s="4">
        <v>2505.14</v>
      </c>
      <c r="BK341" s="4">
        <v>8293.91</v>
      </c>
      <c r="BL341" s="4">
        <v>2537.06</v>
      </c>
      <c r="BM341" s="4">
        <v>0</v>
      </c>
      <c r="BN341" s="4">
        <v>2560.14</v>
      </c>
      <c r="BO341" s="4">
        <v>2560.14</v>
      </c>
      <c r="BP341" s="4">
        <v>2560.14</v>
      </c>
      <c r="BQ341" s="4">
        <v>2560.14</v>
      </c>
      <c r="BR341" s="4">
        <v>2560.14</v>
      </c>
      <c r="BS341" s="4">
        <v>2560.14</v>
      </c>
      <c r="BT341" s="4">
        <v>2560.14</v>
      </c>
      <c r="BU341" s="4">
        <v>2560.14</v>
      </c>
      <c r="BV341" s="4">
        <v>2560.14</v>
      </c>
      <c r="BW341" s="4">
        <v>8427.1299999999992</v>
      </c>
      <c r="BX341" s="4">
        <v>2560.14</v>
      </c>
      <c r="BY341" s="4">
        <v>2560.14</v>
      </c>
      <c r="BZ341" s="4">
        <v>2560.14</v>
      </c>
      <c r="CA341" s="4">
        <v>2560.14</v>
      </c>
      <c r="CB341" s="4">
        <v>2560.14</v>
      </c>
      <c r="CC341" s="4">
        <v>2560.14</v>
      </c>
      <c r="CD341" s="4">
        <v>2560.14</v>
      </c>
      <c r="CE341" s="4">
        <v>2560.14</v>
      </c>
      <c r="CF341" s="4">
        <v>2560.14</v>
      </c>
      <c r="CG341" s="4">
        <v>2560.14</v>
      </c>
      <c r="CH341" s="4">
        <v>2560.14</v>
      </c>
      <c r="CI341" s="4">
        <v>5866.99</v>
      </c>
      <c r="CJ341" s="4">
        <v>0</v>
      </c>
      <c r="CK341" s="4">
        <v>0</v>
      </c>
      <c r="CL341" s="4">
        <v>0</v>
      </c>
      <c r="CM341" s="4">
        <v>774.45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6">
        <v>0</v>
      </c>
      <c r="DY341" s="4">
        <f>SUM(Tabela14[[#This Row],[jan/25]:[mar/25]])</f>
        <v>0</v>
      </c>
      <c r="DZ341" s="4">
        <f>SUM(Tabela14[[#This Row],[abr/25]:[ago/25]])</f>
        <v>21843.84</v>
      </c>
      <c r="EA341" s="4">
        <f>SUM(Tabela14[[#This Row],[set/25]:[dez/30]])</f>
        <v>66271.37</v>
      </c>
    </row>
    <row r="342" spans="1:131" x14ac:dyDescent="0.25">
      <c r="A342" s="5" t="s">
        <v>1080</v>
      </c>
      <c r="B342" s="2" t="s">
        <v>925</v>
      </c>
      <c r="C342" s="2" t="s">
        <v>14</v>
      </c>
      <c r="D342" s="2" t="s">
        <v>148</v>
      </c>
      <c r="E342" s="1">
        <v>1502</v>
      </c>
      <c r="F342" s="2" t="s">
        <v>1081</v>
      </c>
      <c r="G342" s="2" t="s">
        <v>19</v>
      </c>
      <c r="H342" s="321">
        <v>45769</v>
      </c>
      <c r="I342" s="2" t="s">
        <v>1082</v>
      </c>
      <c r="J342" s="2" t="s">
        <v>1083</v>
      </c>
      <c r="K342" s="4">
        <v>305796.21999999997</v>
      </c>
      <c r="L342" s="4">
        <v>79124.45</v>
      </c>
      <c r="M342" s="4">
        <v>0</v>
      </c>
      <c r="N342" s="4">
        <f>Tabela14[[#This Row],[parcela.cef
(total)]]-Tabela14[[#This Row],[parcela.cef
(realizado)]]</f>
        <v>226671.76999999996</v>
      </c>
      <c r="O342" s="1" t="b">
        <v>0</v>
      </c>
      <c r="P342" s="4">
        <v>317926.13</v>
      </c>
      <c r="Q342" s="4">
        <v>329505.63</v>
      </c>
      <c r="R342" s="4">
        <v>0</v>
      </c>
      <c r="S342" s="4">
        <v>24566.91</v>
      </c>
      <c r="T342" s="4">
        <f>SUM(Tabela14[[#This Row],[set/25]:[dez/30]])</f>
        <v>22328.720000000005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171.98</v>
      </c>
      <c r="BJ342" s="4">
        <v>169.31</v>
      </c>
      <c r="BK342" s="4">
        <v>1725.43</v>
      </c>
      <c r="BL342" s="4">
        <v>171.47</v>
      </c>
      <c r="BM342" s="4">
        <v>0</v>
      </c>
      <c r="BN342" s="4">
        <v>173.03</v>
      </c>
      <c r="BO342" s="4">
        <v>475.28</v>
      </c>
      <c r="BP342" s="4">
        <v>538.78</v>
      </c>
      <c r="BQ342" s="4">
        <v>538.78</v>
      </c>
      <c r="BR342" s="4">
        <v>538.78</v>
      </c>
      <c r="BS342" s="4">
        <v>538.78</v>
      </c>
      <c r="BT342" s="4">
        <v>538.78</v>
      </c>
      <c r="BU342" s="4">
        <v>538.78</v>
      </c>
      <c r="BV342" s="4">
        <v>538.78</v>
      </c>
      <c r="BW342" s="4">
        <v>5805.84</v>
      </c>
      <c r="BX342" s="4">
        <v>538.78</v>
      </c>
      <c r="BY342" s="4">
        <v>538.78</v>
      </c>
      <c r="BZ342" s="4">
        <v>538.78</v>
      </c>
      <c r="CA342" s="4">
        <v>538.78</v>
      </c>
      <c r="CB342" s="4">
        <v>538.78</v>
      </c>
      <c r="CC342" s="4">
        <v>538.78</v>
      </c>
      <c r="CD342" s="4">
        <v>538.78</v>
      </c>
      <c r="CE342" s="4">
        <v>538.78</v>
      </c>
      <c r="CF342" s="4">
        <v>538.78</v>
      </c>
      <c r="CG342" s="4">
        <v>538.78</v>
      </c>
      <c r="CH342" s="4">
        <v>538.78</v>
      </c>
      <c r="CI342" s="4">
        <v>5805.84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370.69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6">
        <v>0</v>
      </c>
      <c r="DY342" s="4">
        <f>SUM(Tabela14[[#This Row],[jan/25]:[mar/25]])</f>
        <v>0</v>
      </c>
      <c r="DZ342" s="4">
        <f>SUM(Tabela14[[#This Row],[abr/25]:[ago/25]])</f>
        <v>2238.19</v>
      </c>
      <c r="EA342" s="4">
        <f>SUM(Tabela14[[#This Row],[set/25]:[dez/30]])</f>
        <v>22328.720000000005</v>
      </c>
    </row>
    <row r="343" spans="1:131" x14ac:dyDescent="0.25">
      <c r="A343" s="5" t="s">
        <v>1084</v>
      </c>
      <c r="B343" s="2" t="s">
        <v>925</v>
      </c>
      <c r="C343" s="2" t="s">
        <v>14</v>
      </c>
      <c r="D343" s="2" t="s">
        <v>148</v>
      </c>
      <c r="E343" s="1">
        <v>1503</v>
      </c>
      <c r="F343" s="2" t="s">
        <v>1085</v>
      </c>
      <c r="G343" s="2" t="s">
        <v>19</v>
      </c>
      <c r="H343" s="321">
        <v>45771</v>
      </c>
      <c r="I343" s="2" t="s">
        <v>57</v>
      </c>
      <c r="J343" s="2" t="s">
        <v>1086</v>
      </c>
      <c r="K343" s="4">
        <v>206531.88</v>
      </c>
      <c r="L343" s="4">
        <v>66732.289999999994</v>
      </c>
      <c r="M343" s="4">
        <v>0</v>
      </c>
      <c r="N343" s="4">
        <f>Tabela14[[#This Row],[parcela.cef
(total)]]-Tabela14[[#This Row],[parcela.cef
(realizado)]]</f>
        <v>139799.59000000003</v>
      </c>
      <c r="O343" s="1" t="b">
        <v>0</v>
      </c>
      <c r="P343" s="4">
        <v>214724.31</v>
      </c>
      <c r="Q343" s="4">
        <v>282000</v>
      </c>
      <c r="R343" s="4">
        <v>9259.64</v>
      </c>
      <c r="S343" s="4">
        <v>42344.25</v>
      </c>
      <c r="T343" s="4">
        <f>SUM(Tabela14[[#This Row],[set/25]:[dez/30]])</f>
        <v>35690.309999999983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1649.37</v>
      </c>
      <c r="BJ343" s="4">
        <v>1657.94</v>
      </c>
      <c r="BK343" s="4">
        <v>1667.56</v>
      </c>
      <c r="BL343" s="4">
        <v>1679.07</v>
      </c>
      <c r="BM343" s="4">
        <v>0</v>
      </c>
      <c r="BN343" s="4">
        <v>1694.35</v>
      </c>
      <c r="BO343" s="4">
        <v>1694.35</v>
      </c>
      <c r="BP343" s="4">
        <v>1694.35</v>
      </c>
      <c r="BQ343" s="4">
        <v>1694.35</v>
      </c>
      <c r="BR343" s="4">
        <v>1694.35</v>
      </c>
      <c r="BS343" s="4">
        <v>1694.35</v>
      </c>
      <c r="BT343" s="4">
        <v>1694.35</v>
      </c>
      <c r="BU343" s="4">
        <v>1694.35</v>
      </c>
      <c r="BV343" s="4">
        <v>1694.35</v>
      </c>
      <c r="BW343" s="4">
        <v>1694.35</v>
      </c>
      <c r="BX343" s="4">
        <v>1694.35</v>
      </c>
      <c r="BY343" s="4">
        <v>1694.35</v>
      </c>
      <c r="BZ343" s="4">
        <v>1694.35</v>
      </c>
      <c r="CA343" s="4">
        <v>1694.35</v>
      </c>
      <c r="CB343" s="4">
        <v>1694.35</v>
      </c>
      <c r="CC343" s="4">
        <v>1694.35</v>
      </c>
      <c r="CD343" s="4">
        <v>1694.35</v>
      </c>
      <c r="CE343" s="4">
        <v>1694.35</v>
      </c>
      <c r="CF343" s="4">
        <v>1694.35</v>
      </c>
      <c r="CG343" s="4">
        <v>1694.35</v>
      </c>
      <c r="CH343" s="4">
        <v>1694.35</v>
      </c>
      <c r="CI343" s="4">
        <v>0</v>
      </c>
      <c r="CJ343" s="4">
        <v>108.96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6">
        <v>0</v>
      </c>
      <c r="DY343" s="4">
        <f>SUM(Tabela14[[#This Row],[jan/25]:[mar/25]])</f>
        <v>0</v>
      </c>
      <c r="DZ343" s="4">
        <f>SUM(Tabela14[[#This Row],[abr/25]:[ago/25]])</f>
        <v>6653.94</v>
      </c>
      <c r="EA343" s="4">
        <f>SUM(Tabela14[[#This Row],[set/25]:[dez/30]])</f>
        <v>35690.309999999983</v>
      </c>
    </row>
    <row r="344" spans="1:131" x14ac:dyDescent="0.25">
      <c r="A344" s="5" t="s">
        <v>1087</v>
      </c>
      <c r="B344" s="2" t="s">
        <v>925</v>
      </c>
      <c r="C344" s="2" t="s">
        <v>14</v>
      </c>
      <c r="D344" s="2" t="s">
        <v>148</v>
      </c>
      <c r="E344" s="1">
        <v>1504</v>
      </c>
      <c r="F344" s="2" t="s">
        <v>1088</v>
      </c>
      <c r="G344" s="2" t="s">
        <v>19</v>
      </c>
      <c r="H344" s="321">
        <v>45867</v>
      </c>
      <c r="I344" s="2" t="s">
        <v>20</v>
      </c>
      <c r="J344" s="2" t="s">
        <v>1089</v>
      </c>
      <c r="K344" s="4">
        <v>274986.59000000003</v>
      </c>
      <c r="L344" s="4">
        <v>75179.600000000006</v>
      </c>
      <c r="M344" s="4">
        <v>0</v>
      </c>
      <c r="N344" s="4">
        <f>Tabela14[[#This Row],[parcela.cef
(total)]]-Tabela14[[#This Row],[parcela.cef
(realizado)]]</f>
        <v>199806.99000000002</v>
      </c>
      <c r="O344" s="1" t="b">
        <v>0</v>
      </c>
      <c r="P344" s="4">
        <v>285894.39</v>
      </c>
      <c r="Q344" s="4">
        <v>299860</v>
      </c>
      <c r="R344" s="4">
        <v>0</v>
      </c>
      <c r="S344" s="4">
        <v>34464.94</v>
      </c>
      <c r="T344" s="4">
        <f>SUM(Tabela14[[#This Row],[set/25]:[dez/30]])</f>
        <v>34127.210000000014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337.73</v>
      </c>
      <c r="BM344" s="4">
        <v>340.81</v>
      </c>
      <c r="BN344" s="4">
        <v>340.81</v>
      </c>
      <c r="BO344" s="4">
        <v>340.81</v>
      </c>
      <c r="BP344" s="4">
        <v>2274.36</v>
      </c>
      <c r="BQ344" s="4">
        <v>340.81</v>
      </c>
      <c r="BR344" s="4">
        <v>340.81</v>
      </c>
      <c r="BS344" s="4">
        <v>340.81</v>
      </c>
      <c r="BT344" s="4">
        <v>905.49</v>
      </c>
      <c r="BU344" s="4">
        <v>1136.04</v>
      </c>
      <c r="BV344" s="4">
        <v>1136.04</v>
      </c>
      <c r="BW344" s="4">
        <v>1136.04</v>
      </c>
      <c r="BX344" s="4">
        <v>1136.04</v>
      </c>
      <c r="BY344" s="4">
        <v>1136.04</v>
      </c>
      <c r="BZ344" s="4">
        <v>1136.04</v>
      </c>
      <c r="CA344" s="4">
        <v>1136.04</v>
      </c>
      <c r="CB344" s="4">
        <v>7581.2</v>
      </c>
      <c r="CC344" s="4">
        <v>1136.04</v>
      </c>
      <c r="CD344" s="4">
        <v>1136.04</v>
      </c>
      <c r="CE344" s="4">
        <v>1136.04</v>
      </c>
      <c r="CF344" s="4">
        <v>1136.04</v>
      </c>
      <c r="CG344" s="4">
        <v>1136.04</v>
      </c>
      <c r="CH344" s="4">
        <v>1136.04</v>
      </c>
      <c r="CI344" s="4">
        <v>6445.16</v>
      </c>
      <c r="CJ344" s="4">
        <v>0</v>
      </c>
      <c r="CK344" s="4">
        <v>0</v>
      </c>
      <c r="CL344" s="4">
        <v>107.62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6">
        <v>0</v>
      </c>
      <c r="DY344" s="4">
        <f>SUM(Tabela14[[#This Row],[jan/25]:[mar/25]])</f>
        <v>0</v>
      </c>
      <c r="DZ344" s="4">
        <f>SUM(Tabela14[[#This Row],[abr/25]:[ago/25]])</f>
        <v>337.73</v>
      </c>
      <c r="EA344" s="4">
        <f>SUM(Tabela14[[#This Row],[set/25]:[dez/30]])</f>
        <v>34127.210000000014</v>
      </c>
    </row>
    <row r="345" spans="1:131" x14ac:dyDescent="0.25">
      <c r="A345" s="5" t="s">
        <v>1090</v>
      </c>
      <c r="B345" s="2" t="s">
        <v>925</v>
      </c>
      <c r="C345" s="2" t="s">
        <v>14</v>
      </c>
      <c r="D345" s="2" t="s">
        <v>148</v>
      </c>
      <c r="E345" s="1">
        <v>1505</v>
      </c>
      <c r="F345" s="2" t="s">
        <v>1091</v>
      </c>
      <c r="G345" s="2" t="s">
        <v>19</v>
      </c>
      <c r="H345" s="321">
        <v>45917</v>
      </c>
      <c r="I345" s="2" t="s">
        <v>1092</v>
      </c>
      <c r="J345" s="2" t="s">
        <v>1093</v>
      </c>
      <c r="K345" s="4">
        <v>269203.53000000003</v>
      </c>
      <c r="L345" s="4">
        <v>75015.08</v>
      </c>
      <c r="M345" s="4">
        <v>0</v>
      </c>
      <c r="N345" s="4">
        <f>Tabela14[[#This Row],[parcela.cef
(total)]]-Tabela14[[#This Row],[parcela.cef
(realizado)]]</f>
        <v>194188.45</v>
      </c>
      <c r="O345" s="1" t="b">
        <v>0</v>
      </c>
      <c r="P345" s="4">
        <v>279881.94</v>
      </c>
      <c r="Q345" s="4">
        <v>305658.28000000003</v>
      </c>
      <c r="R345" s="4">
        <v>0</v>
      </c>
      <c r="S345" s="4">
        <v>30542.14</v>
      </c>
      <c r="T345" s="4">
        <f>SUM(Tabela14[[#This Row],[set/25]:[dez/30]])</f>
        <v>30542.140000000007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1242.92</v>
      </c>
      <c r="BO345" s="4">
        <v>1242.92</v>
      </c>
      <c r="BP345" s="4">
        <v>1242.92</v>
      </c>
      <c r="BQ345" s="4">
        <v>1242.92</v>
      </c>
      <c r="BR345" s="4">
        <v>1242.94</v>
      </c>
      <c r="BS345" s="4">
        <v>786.86</v>
      </c>
      <c r="BT345" s="4">
        <v>786.86</v>
      </c>
      <c r="BU345" s="4">
        <v>786.86</v>
      </c>
      <c r="BV345" s="4">
        <v>786.86</v>
      </c>
      <c r="BW345" s="4">
        <v>6089.74</v>
      </c>
      <c r="BX345" s="4">
        <v>786.86</v>
      </c>
      <c r="BY345" s="4">
        <v>786.86</v>
      </c>
      <c r="BZ345" s="4">
        <v>786.86</v>
      </c>
      <c r="CA345" s="4">
        <v>786.86</v>
      </c>
      <c r="CB345" s="4">
        <v>786.86</v>
      </c>
      <c r="CC345" s="4">
        <v>786.86</v>
      </c>
      <c r="CD345" s="4">
        <v>786.86</v>
      </c>
      <c r="CE345" s="4">
        <v>786.86</v>
      </c>
      <c r="CF345" s="4">
        <v>786.86</v>
      </c>
      <c r="CG345" s="4">
        <v>786.86</v>
      </c>
      <c r="CH345" s="4">
        <v>786.86</v>
      </c>
      <c r="CI345" s="4">
        <v>6089.79</v>
      </c>
      <c r="CJ345" s="4">
        <v>0</v>
      </c>
      <c r="CK345" s="4">
        <v>0</v>
      </c>
      <c r="CL345" s="4">
        <v>0</v>
      </c>
      <c r="CM345" s="4">
        <v>0</v>
      </c>
      <c r="CN345" s="4">
        <v>345.09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6">
        <v>0</v>
      </c>
      <c r="DY345" s="4">
        <f>SUM(Tabela14[[#This Row],[jan/25]:[mar/25]])</f>
        <v>0</v>
      </c>
      <c r="DZ345" s="4">
        <f>SUM(Tabela14[[#This Row],[abr/25]:[ago/25]])</f>
        <v>0</v>
      </c>
      <c r="EA345" s="4">
        <f>SUM(Tabela14[[#This Row],[set/25]:[dez/30]])</f>
        <v>30542.140000000007</v>
      </c>
    </row>
    <row r="346" spans="1:131" x14ac:dyDescent="0.25">
      <c r="A346" s="5" t="s">
        <v>1094</v>
      </c>
      <c r="B346" s="2" t="s">
        <v>925</v>
      </c>
      <c r="C346" s="2" t="s">
        <v>14</v>
      </c>
      <c r="D346" s="2" t="s">
        <v>148</v>
      </c>
      <c r="E346" s="1">
        <v>1506</v>
      </c>
      <c r="F346" s="2" t="s">
        <v>1095</v>
      </c>
      <c r="G346" s="2" t="s">
        <v>19</v>
      </c>
      <c r="H346" s="321">
        <v>45771</v>
      </c>
      <c r="I346" s="2" t="s">
        <v>1096</v>
      </c>
      <c r="J346" s="2" t="s">
        <v>1097</v>
      </c>
      <c r="K346" s="4">
        <v>280000</v>
      </c>
      <c r="L346" s="4">
        <v>89154.33</v>
      </c>
      <c r="M346" s="4">
        <v>0</v>
      </c>
      <c r="N346" s="4">
        <f>Tabela14[[#This Row],[parcela.cef
(total)]]-Tabela14[[#This Row],[parcela.cef
(realizado)]]</f>
        <v>190845.66999999998</v>
      </c>
      <c r="O346" s="1" t="b">
        <v>0</v>
      </c>
      <c r="P346" s="4">
        <v>291106.67</v>
      </c>
      <c r="Q346" s="4">
        <v>387280</v>
      </c>
      <c r="R346" s="4">
        <v>10139.870000000001</v>
      </c>
      <c r="S346" s="4">
        <v>76524.72</v>
      </c>
      <c r="T346" s="4">
        <f>SUM(Tabela14[[#This Row],[set/25]:[dez/30]])</f>
        <v>56987.229999999996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12260.54</v>
      </c>
      <c r="BI346" s="4">
        <v>1803.8</v>
      </c>
      <c r="BJ346" s="4">
        <v>1813.18</v>
      </c>
      <c r="BK346" s="4">
        <v>1823.69</v>
      </c>
      <c r="BL346" s="4">
        <v>1836.28</v>
      </c>
      <c r="BM346" s="4">
        <v>1854.11</v>
      </c>
      <c r="BN346" s="4">
        <v>1852.99</v>
      </c>
      <c r="BO346" s="4">
        <v>1852.99</v>
      </c>
      <c r="BP346" s="4">
        <v>7223.96</v>
      </c>
      <c r="BQ346" s="4">
        <v>1852.99</v>
      </c>
      <c r="BR346" s="4">
        <v>1852.99</v>
      </c>
      <c r="BS346" s="4">
        <v>1852.99</v>
      </c>
      <c r="BT346" s="4">
        <v>1852.99</v>
      </c>
      <c r="BU346" s="4">
        <v>1852.99</v>
      </c>
      <c r="BV346" s="4">
        <v>1852.99</v>
      </c>
      <c r="BW346" s="4">
        <v>1852.99</v>
      </c>
      <c r="BX346" s="4">
        <v>1852.99</v>
      </c>
      <c r="BY346" s="4">
        <v>1852.99</v>
      </c>
      <c r="BZ346" s="4">
        <v>1852.99</v>
      </c>
      <c r="CA346" s="4">
        <v>1852.99</v>
      </c>
      <c r="CB346" s="4">
        <v>7223.96</v>
      </c>
      <c r="CC346" s="4">
        <v>1852.99</v>
      </c>
      <c r="CD346" s="4">
        <v>1852.99</v>
      </c>
      <c r="CE346" s="4">
        <v>1852.99</v>
      </c>
      <c r="CF346" s="4">
        <v>1852.99</v>
      </c>
      <c r="CG346" s="4">
        <v>1852.99</v>
      </c>
      <c r="CH346" s="4">
        <v>1852.99</v>
      </c>
      <c r="CI346" s="4">
        <v>5370.97</v>
      </c>
      <c r="CJ346" s="4">
        <v>0</v>
      </c>
      <c r="CK346" s="4">
        <v>0</v>
      </c>
      <c r="CL346" s="4">
        <v>107.42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6">
        <v>0</v>
      </c>
      <c r="DY346" s="4">
        <f>SUM(Tabela14[[#This Row],[jan/25]:[mar/25]])</f>
        <v>0</v>
      </c>
      <c r="DZ346" s="4">
        <f>SUM(Tabela14[[#This Row],[abr/25]:[ago/25]])</f>
        <v>19537.489999999998</v>
      </c>
      <c r="EA346" s="4">
        <f>SUM(Tabela14[[#This Row],[set/25]:[dez/30]])</f>
        <v>56987.229999999996</v>
      </c>
    </row>
    <row r="347" spans="1:131" x14ac:dyDescent="0.25">
      <c r="A347" s="5" t="s">
        <v>1098</v>
      </c>
      <c r="B347" s="2" t="s">
        <v>925</v>
      </c>
      <c r="C347" s="2" t="s">
        <v>14</v>
      </c>
      <c r="D347" s="2" t="s">
        <v>148</v>
      </c>
      <c r="E347" s="1">
        <v>1507</v>
      </c>
      <c r="F347" s="2" t="s">
        <v>1099</v>
      </c>
      <c r="G347" s="2" t="s">
        <v>19</v>
      </c>
      <c r="H347" s="321">
        <v>45472</v>
      </c>
      <c r="I347" s="2" t="s">
        <v>253</v>
      </c>
      <c r="J347" s="2"/>
      <c r="K347" s="4"/>
      <c r="L347" s="4"/>
      <c r="M347" s="4">
        <v>0</v>
      </c>
      <c r="N347" s="4">
        <f>Tabela14[[#This Row],[parcela.cef
(total)]]-Tabela14[[#This Row],[parcela.cef
(realizado)]]</f>
        <v>0</v>
      </c>
      <c r="O347" s="1" t="b">
        <v>0</v>
      </c>
      <c r="P347" s="4">
        <v>0</v>
      </c>
      <c r="Q347" s="4">
        <v>411720</v>
      </c>
      <c r="R347" s="4">
        <v>0</v>
      </c>
      <c r="S347" s="4">
        <v>432264.1</v>
      </c>
      <c r="T347" s="4">
        <f>SUM(Tabela14[[#This Row],[set/25]:[dez/30]])</f>
        <v>277712.30999999994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73720</v>
      </c>
      <c r="AZ347" s="4">
        <v>5078.8100000000004</v>
      </c>
      <c r="BA347" s="4">
        <v>17374.37</v>
      </c>
      <c r="BB347" s="4">
        <v>5266.24</v>
      </c>
      <c r="BC347" s="4">
        <v>5181.0600000000004</v>
      </c>
      <c r="BD347" s="4">
        <v>5216.29</v>
      </c>
      <c r="BE347" s="4">
        <v>5237.1499999999996</v>
      </c>
      <c r="BF347" s="4">
        <v>5263.34</v>
      </c>
      <c r="BG347" s="4">
        <v>5307.02</v>
      </c>
      <c r="BH347" s="4">
        <v>5328.25</v>
      </c>
      <c r="BI347" s="4">
        <v>5349.03</v>
      </c>
      <c r="BJ347" s="4">
        <v>5376.85</v>
      </c>
      <c r="BK347" s="4">
        <v>5408.03</v>
      </c>
      <c r="BL347" s="4">
        <v>5445.35</v>
      </c>
      <c r="BM347" s="4">
        <v>0</v>
      </c>
      <c r="BN347" s="4">
        <v>5494.9</v>
      </c>
      <c r="BO347" s="4">
        <v>5494.9</v>
      </c>
      <c r="BP347" s="4">
        <v>5494.9</v>
      </c>
      <c r="BQ347" s="4">
        <v>5494.9</v>
      </c>
      <c r="BR347" s="4">
        <v>5494.9</v>
      </c>
      <c r="BS347" s="4">
        <v>5494.9</v>
      </c>
      <c r="BT347" s="4">
        <v>5494.9</v>
      </c>
      <c r="BU347" s="4">
        <v>5494.9</v>
      </c>
      <c r="BV347" s="4">
        <v>5494.9</v>
      </c>
      <c r="BW347" s="4">
        <v>5494.9</v>
      </c>
      <c r="BX347" s="4">
        <v>5494.9</v>
      </c>
      <c r="BY347" s="4">
        <v>5494.9</v>
      </c>
      <c r="BZ347" s="4">
        <v>5494.9</v>
      </c>
      <c r="CA347" s="4">
        <v>5494.9</v>
      </c>
      <c r="CB347" s="4">
        <v>5494.9</v>
      </c>
      <c r="CC347" s="4">
        <v>5494.9</v>
      </c>
      <c r="CD347" s="4">
        <v>5494.9</v>
      </c>
      <c r="CE347" s="4">
        <v>5494.9</v>
      </c>
      <c r="CF347" s="4">
        <v>0</v>
      </c>
      <c r="CG347" s="4">
        <v>0</v>
      </c>
      <c r="CH347" s="4">
        <v>0</v>
      </c>
      <c r="CI347" s="4">
        <v>178804.11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6">
        <v>0</v>
      </c>
      <c r="DY347" s="4">
        <f>SUM(Tabela14[[#This Row],[jan/25]:[mar/25]])</f>
        <v>15807.51</v>
      </c>
      <c r="DZ347" s="4">
        <f>SUM(Tabela14[[#This Row],[abr/25]:[ago/25]])</f>
        <v>26907.510000000002</v>
      </c>
      <c r="EA347" s="4">
        <f>SUM(Tabela14[[#This Row],[set/25]:[dez/30]])</f>
        <v>277712.30999999994</v>
      </c>
    </row>
    <row r="348" spans="1:131" x14ac:dyDescent="0.25">
      <c r="A348" s="5" t="s">
        <v>1100</v>
      </c>
      <c r="B348" s="2" t="s">
        <v>925</v>
      </c>
      <c r="C348" s="2" t="s">
        <v>14</v>
      </c>
      <c r="D348" s="2" t="s">
        <v>170</v>
      </c>
      <c r="E348" s="1">
        <v>1601</v>
      </c>
      <c r="F348" s="2" t="s">
        <v>1101</v>
      </c>
      <c r="G348" s="2" t="s">
        <v>19</v>
      </c>
      <c r="H348" s="321">
        <v>45797</v>
      </c>
      <c r="I348" s="2" t="s">
        <v>1102</v>
      </c>
      <c r="J348" s="2" t="s">
        <v>1103</v>
      </c>
      <c r="K348" s="4">
        <v>303300</v>
      </c>
      <c r="L348" s="4">
        <v>79309.53</v>
      </c>
      <c r="M348" s="4">
        <v>0</v>
      </c>
      <c r="N348" s="4">
        <f>Tabela14[[#This Row],[parcela.cef
(total)]]-Tabela14[[#This Row],[parcela.cef
(realizado)]]</f>
        <v>223990.47</v>
      </c>
      <c r="O348" s="1" t="b">
        <v>0</v>
      </c>
      <c r="P348" s="4">
        <v>315330.90000000002</v>
      </c>
      <c r="Q348" s="4">
        <v>324300</v>
      </c>
      <c r="R348" s="4">
        <v>9707.7199999999993</v>
      </c>
      <c r="S348" s="4">
        <v>30288.720000000001</v>
      </c>
      <c r="T348" s="4">
        <f>SUM(Tabela14[[#This Row],[set/25]:[dez/30]])</f>
        <v>27082.370000000003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1054.79</v>
      </c>
      <c r="BK348" s="4">
        <v>1060.9000000000001</v>
      </c>
      <c r="BL348" s="4">
        <v>1090.6600000000001</v>
      </c>
      <c r="BM348" s="4">
        <v>0</v>
      </c>
      <c r="BN348" s="4">
        <v>1077.95</v>
      </c>
      <c r="BO348" s="4">
        <v>1077.95</v>
      </c>
      <c r="BP348" s="4">
        <v>2689.24</v>
      </c>
      <c r="BQ348" s="4">
        <v>1077.95</v>
      </c>
      <c r="BR348" s="4">
        <v>1077.95</v>
      </c>
      <c r="BS348" s="4">
        <v>1077.95</v>
      </c>
      <c r="BT348" s="4">
        <v>1077.95</v>
      </c>
      <c r="BU348" s="4">
        <v>1077.95</v>
      </c>
      <c r="BV348" s="4">
        <v>1077.95</v>
      </c>
      <c r="BW348" s="4">
        <v>1077.95</v>
      </c>
      <c r="BX348" s="4">
        <v>1077.95</v>
      </c>
      <c r="BY348" s="4">
        <v>1077.95</v>
      </c>
      <c r="BZ348" s="4">
        <v>1077.95</v>
      </c>
      <c r="CA348" s="4">
        <v>1077.95</v>
      </c>
      <c r="CB348" s="4">
        <v>2689.24</v>
      </c>
      <c r="CC348" s="4">
        <v>1077.8699999999999</v>
      </c>
      <c r="CD348" s="4">
        <v>1185.9000000000001</v>
      </c>
      <c r="CE348" s="4">
        <v>1329.84</v>
      </c>
      <c r="CF348" s="4">
        <v>1329.84</v>
      </c>
      <c r="CG348" s="4">
        <v>1329.84</v>
      </c>
      <c r="CH348" s="4">
        <v>1329.83</v>
      </c>
      <c r="CI348" s="4">
        <v>0</v>
      </c>
      <c r="CJ348" s="4">
        <v>0</v>
      </c>
      <c r="CK348" s="4">
        <v>0</v>
      </c>
      <c r="CL348" s="4">
        <v>107.42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6">
        <v>0</v>
      </c>
      <c r="DY348" s="4">
        <f>SUM(Tabela14[[#This Row],[jan/25]:[mar/25]])</f>
        <v>0</v>
      </c>
      <c r="DZ348" s="4">
        <f>SUM(Tabela14[[#This Row],[abr/25]:[ago/25]])</f>
        <v>3206.3500000000004</v>
      </c>
      <c r="EA348" s="4">
        <f>SUM(Tabela14[[#This Row],[set/25]:[dez/30]])</f>
        <v>27082.370000000003</v>
      </c>
    </row>
    <row r="349" spans="1:131" x14ac:dyDescent="0.25">
      <c r="A349" s="5" t="s">
        <v>1104</v>
      </c>
      <c r="B349" s="2" t="s">
        <v>925</v>
      </c>
      <c r="C349" s="2" t="s">
        <v>14</v>
      </c>
      <c r="D349" s="2" t="s">
        <v>170</v>
      </c>
      <c r="E349" s="1">
        <v>1602</v>
      </c>
      <c r="F349" s="2" t="s">
        <v>1105</v>
      </c>
      <c r="G349" s="2" t="s">
        <v>19</v>
      </c>
      <c r="H349" s="321">
        <v>45770</v>
      </c>
      <c r="I349" s="2" t="s">
        <v>877</v>
      </c>
      <c r="J349" s="2" t="s">
        <v>1106</v>
      </c>
      <c r="K349" s="4">
        <v>291985.99</v>
      </c>
      <c r="L349" s="4">
        <v>77420.27</v>
      </c>
      <c r="M349" s="4">
        <v>0</v>
      </c>
      <c r="N349" s="4">
        <f>Tabela14[[#This Row],[parcela.cef
(total)]]-Tabela14[[#This Row],[parcela.cef
(realizado)]]</f>
        <v>214565.71999999997</v>
      </c>
      <c r="O349" s="1" t="b">
        <v>0</v>
      </c>
      <c r="P349" s="4">
        <v>303568.09999999998</v>
      </c>
      <c r="Q349" s="4">
        <v>330786.01</v>
      </c>
      <c r="R349" s="4">
        <v>1029.56</v>
      </c>
      <c r="S349" s="4">
        <v>42486.7</v>
      </c>
      <c r="T349" s="4">
        <f>SUM(Tabela14[[#This Row],[set/25]:[dez/30]])</f>
        <v>41014.490000000005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364.93</v>
      </c>
      <c r="BJ349" s="4">
        <v>366.83</v>
      </c>
      <c r="BK349" s="4">
        <v>368.95</v>
      </c>
      <c r="BL349" s="4">
        <v>371.5</v>
      </c>
      <c r="BM349" s="4">
        <v>374.88</v>
      </c>
      <c r="BN349" s="4">
        <v>374.88</v>
      </c>
      <c r="BO349" s="4">
        <v>374.88</v>
      </c>
      <c r="BP349" s="4">
        <v>3522.52</v>
      </c>
      <c r="BQ349" s="4">
        <v>374.88</v>
      </c>
      <c r="BR349" s="4">
        <v>374.88</v>
      </c>
      <c r="BS349" s="4">
        <v>374.88</v>
      </c>
      <c r="BT349" s="4">
        <v>374.93</v>
      </c>
      <c r="BU349" s="4">
        <v>775.72</v>
      </c>
      <c r="BV349" s="4">
        <v>979.88</v>
      </c>
      <c r="BW349" s="4">
        <v>979.88</v>
      </c>
      <c r="BX349" s="4">
        <v>979.88</v>
      </c>
      <c r="BY349" s="4">
        <v>979.88</v>
      </c>
      <c r="BZ349" s="4">
        <v>979.88</v>
      </c>
      <c r="CA349" s="4">
        <v>979.88</v>
      </c>
      <c r="CB349" s="4">
        <v>11472.04</v>
      </c>
      <c r="CC349" s="4">
        <v>979.88</v>
      </c>
      <c r="CD349" s="4">
        <v>979.88</v>
      </c>
      <c r="CE349" s="4">
        <v>979.88</v>
      </c>
      <c r="CF349" s="4">
        <v>979.88</v>
      </c>
      <c r="CG349" s="4">
        <v>979.88</v>
      </c>
      <c r="CH349" s="4">
        <v>11472.1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369.22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6">
        <v>0</v>
      </c>
      <c r="DY349" s="4">
        <f>SUM(Tabela14[[#This Row],[jan/25]:[mar/25]])</f>
        <v>0</v>
      </c>
      <c r="DZ349" s="4">
        <f>SUM(Tabela14[[#This Row],[abr/25]:[ago/25]])</f>
        <v>1472.21</v>
      </c>
      <c r="EA349" s="4">
        <f>SUM(Tabela14[[#This Row],[set/25]:[dez/30]])</f>
        <v>41014.490000000005</v>
      </c>
    </row>
    <row r="350" spans="1:131" x14ac:dyDescent="0.25">
      <c r="A350" s="5" t="s">
        <v>1107</v>
      </c>
      <c r="B350" s="2" t="s">
        <v>925</v>
      </c>
      <c r="C350" s="2" t="s">
        <v>14</v>
      </c>
      <c r="D350" s="2" t="s">
        <v>170</v>
      </c>
      <c r="E350" s="1">
        <v>1603</v>
      </c>
      <c r="F350" s="2" t="s">
        <v>1108</v>
      </c>
      <c r="G350" s="2" t="s">
        <v>19</v>
      </c>
      <c r="H350" s="321">
        <v>45770</v>
      </c>
      <c r="I350" s="2" t="s">
        <v>402</v>
      </c>
      <c r="J350" s="2" t="s">
        <v>1109</v>
      </c>
      <c r="K350" s="4">
        <v>272000</v>
      </c>
      <c r="L350" s="4">
        <v>76940.179999999993</v>
      </c>
      <c r="M350" s="4">
        <v>0</v>
      </c>
      <c r="N350" s="4">
        <f>Tabela14[[#This Row],[parcela.cef
(total)]]-Tabela14[[#This Row],[parcela.cef
(realizado)]]</f>
        <v>195059.82</v>
      </c>
      <c r="O350" s="1" t="b">
        <v>0</v>
      </c>
      <c r="P350" s="4">
        <v>282789.33</v>
      </c>
      <c r="Q350" s="4">
        <v>314278.65999999997</v>
      </c>
      <c r="R350" s="4">
        <v>2120.84</v>
      </c>
      <c r="S350" s="4">
        <v>46787.1</v>
      </c>
      <c r="T350" s="4">
        <f>SUM(Tabela14[[#This Row],[set/25]:[dez/30]])</f>
        <v>44332.69999999999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617.79999999999995</v>
      </c>
      <c r="BJ350" s="4">
        <v>608.44000000000005</v>
      </c>
      <c r="BK350" s="4">
        <v>611.97</v>
      </c>
      <c r="BL350" s="4">
        <v>616.19000000000005</v>
      </c>
      <c r="BM350" s="4">
        <v>0</v>
      </c>
      <c r="BN350" s="4">
        <v>621.79999999999995</v>
      </c>
      <c r="BO350" s="4">
        <v>621.79999999999995</v>
      </c>
      <c r="BP350" s="4">
        <v>621.79999999999995</v>
      </c>
      <c r="BQ350" s="4">
        <v>621.76</v>
      </c>
      <c r="BR350" s="4">
        <v>728.11</v>
      </c>
      <c r="BS350" s="4">
        <v>6307.45</v>
      </c>
      <c r="BT350" s="4">
        <v>1293.8399999999999</v>
      </c>
      <c r="BU350" s="4">
        <v>1293.8399999999999</v>
      </c>
      <c r="BV350" s="4">
        <v>1293.8399999999999</v>
      </c>
      <c r="BW350" s="4">
        <v>1293.8399999999999</v>
      </c>
      <c r="BX350" s="4">
        <v>1293.8399999999999</v>
      </c>
      <c r="BY350" s="4">
        <v>6307.45</v>
      </c>
      <c r="BZ350" s="4">
        <v>1293.8399999999999</v>
      </c>
      <c r="CA350" s="4">
        <v>1293.8399999999999</v>
      </c>
      <c r="CB350" s="4">
        <v>1293.8399999999999</v>
      </c>
      <c r="CC350" s="4">
        <v>1293.8399999999999</v>
      </c>
      <c r="CD350" s="4">
        <v>1293.8399999999999</v>
      </c>
      <c r="CE350" s="4">
        <v>6307.45</v>
      </c>
      <c r="CF350" s="4">
        <v>1293.8399999999999</v>
      </c>
      <c r="CG350" s="4">
        <v>1293.8399999999999</v>
      </c>
      <c r="CH350" s="4">
        <v>1293.77</v>
      </c>
      <c r="CI350" s="4">
        <v>0</v>
      </c>
      <c r="CJ350" s="4">
        <v>0</v>
      </c>
      <c r="CK350" s="4">
        <v>5013.6099999999997</v>
      </c>
      <c r="CL350" s="4">
        <v>0</v>
      </c>
      <c r="CM350" s="4">
        <v>361.62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6">
        <v>0</v>
      </c>
      <c r="DY350" s="4">
        <f>SUM(Tabela14[[#This Row],[jan/25]:[mar/25]])</f>
        <v>0</v>
      </c>
      <c r="DZ350" s="4">
        <f>SUM(Tabela14[[#This Row],[abr/25]:[ago/25]])</f>
        <v>2454.4</v>
      </c>
      <c r="EA350" s="4">
        <f>SUM(Tabela14[[#This Row],[set/25]:[dez/30]])</f>
        <v>44332.69999999999</v>
      </c>
    </row>
    <row r="351" spans="1:131" x14ac:dyDescent="0.25">
      <c r="A351" s="5" t="s">
        <v>1110</v>
      </c>
      <c r="B351" s="2" t="s">
        <v>925</v>
      </c>
      <c r="C351" s="2" t="s">
        <v>14</v>
      </c>
      <c r="D351" s="2" t="s">
        <v>170</v>
      </c>
      <c r="E351" s="1">
        <v>1604</v>
      </c>
      <c r="F351" s="2" t="s">
        <v>1111</v>
      </c>
      <c r="G351" s="2" t="s">
        <v>19</v>
      </c>
      <c r="H351" s="321">
        <v>45754</v>
      </c>
      <c r="I351" s="2" t="s">
        <v>1112</v>
      </c>
      <c r="J351" s="2" t="s">
        <v>1113</v>
      </c>
      <c r="K351" s="4">
        <v>269650.09999999998</v>
      </c>
      <c r="L351" s="4">
        <v>76650.210000000006</v>
      </c>
      <c r="M351" s="4">
        <v>0</v>
      </c>
      <c r="N351" s="4">
        <f>Tabela14[[#This Row],[parcela.cef
(total)]]-Tabela14[[#This Row],[parcela.cef
(realizado)]]</f>
        <v>192999.88999999996</v>
      </c>
      <c r="O351" s="1" t="b">
        <v>0</v>
      </c>
      <c r="P351" s="4">
        <v>280346.21999999997</v>
      </c>
      <c r="Q351" s="4">
        <v>323158.46000000002</v>
      </c>
      <c r="R351" s="4">
        <v>0</v>
      </c>
      <c r="S351" s="4">
        <v>6317.55</v>
      </c>
      <c r="T351" s="4">
        <f>SUM(Tabela14[[#This Row],[set/25]:[dez/30]])</f>
        <v>5442.1900000000005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220.39</v>
      </c>
      <c r="BJ351" s="4">
        <v>216.98</v>
      </c>
      <c r="BK351" s="4">
        <v>218.24</v>
      </c>
      <c r="BL351" s="4">
        <v>219.75</v>
      </c>
      <c r="BM351" s="4">
        <v>221.75</v>
      </c>
      <c r="BN351" s="4">
        <v>221.75</v>
      </c>
      <c r="BO351" s="4">
        <v>221.75</v>
      </c>
      <c r="BP351" s="4">
        <v>221.75</v>
      </c>
      <c r="BQ351" s="4">
        <v>221.75</v>
      </c>
      <c r="BR351" s="4">
        <v>221.75</v>
      </c>
      <c r="BS351" s="4">
        <v>221.75</v>
      </c>
      <c r="BT351" s="4">
        <v>221.75</v>
      </c>
      <c r="BU351" s="4">
        <v>221.75</v>
      </c>
      <c r="BV351" s="4">
        <v>221.75</v>
      </c>
      <c r="BW351" s="4">
        <v>221.75</v>
      </c>
      <c r="BX351" s="4">
        <v>221.75</v>
      </c>
      <c r="BY351" s="4">
        <v>221.75</v>
      </c>
      <c r="BZ351" s="4">
        <v>221.75</v>
      </c>
      <c r="CA351" s="4">
        <v>221.75</v>
      </c>
      <c r="CB351" s="4">
        <v>221.75</v>
      </c>
      <c r="CC351" s="4">
        <v>221.75</v>
      </c>
      <c r="CD351" s="4">
        <v>221.75</v>
      </c>
      <c r="CE351" s="4">
        <v>221.75</v>
      </c>
      <c r="CF351" s="4">
        <v>221.75</v>
      </c>
      <c r="CG351" s="4">
        <v>221.75</v>
      </c>
      <c r="CH351" s="4">
        <v>221.75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563.69000000000005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6">
        <v>0</v>
      </c>
      <c r="DY351" s="4">
        <f>SUM(Tabela14[[#This Row],[jan/25]:[mar/25]])</f>
        <v>0</v>
      </c>
      <c r="DZ351" s="4">
        <f>SUM(Tabela14[[#This Row],[abr/25]:[ago/25]])</f>
        <v>875.36</v>
      </c>
      <c r="EA351" s="4">
        <f>SUM(Tabela14[[#This Row],[set/25]:[dez/30]])</f>
        <v>5442.1900000000005</v>
      </c>
    </row>
    <row r="352" spans="1:131" x14ac:dyDescent="0.25">
      <c r="A352" s="5" t="s">
        <v>1114</v>
      </c>
      <c r="B352" s="2" t="s">
        <v>925</v>
      </c>
      <c r="C352" s="2" t="s">
        <v>14</v>
      </c>
      <c r="D352" s="2" t="s">
        <v>170</v>
      </c>
      <c r="E352" s="1">
        <v>1605</v>
      </c>
      <c r="F352" s="2" t="s">
        <v>1115</v>
      </c>
      <c r="G352" s="2" t="s">
        <v>19</v>
      </c>
      <c r="H352" s="321">
        <v>45472</v>
      </c>
      <c r="I352" s="2" t="s">
        <v>1116</v>
      </c>
      <c r="J352" s="2"/>
      <c r="K352" s="4"/>
      <c r="L352" s="4"/>
      <c r="M352" s="4">
        <v>286324.90000000002</v>
      </c>
      <c r="N352" s="4">
        <f>Tabela14[[#This Row],[parcela.cef
(total)]]-Tabela14[[#This Row],[parcela.cef
(realizado)]]</f>
        <v>0</v>
      </c>
      <c r="O352" s="1" t="b">
        <v>0</v>
      </c>
      <c r="P352" s="4">
        <v>0</v>
      </c>
      <c r="Q352" s="4">
        <v>299860</v>
      </c>
      <c r="R352" s="4">
        <v>0</v>
      </c>
      <c r="S352" s="4">
        <v>51693.11</v>
      </c>
      <c r="T352" s="4">
        <f>SUM(Tabela14[[#This Row],[set/25]:[dez/30]])</f>
        <v>39055.54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3000</v>
      </c>
      <c r="AZ352" s="4">
        <v>427.17</v>
      </c>
      <c r="BA352" s="4">
        <v>430.24</v>
      </c>
      <c r="BB352" s="4">
        <v>433.26</v>
      </c>
      <c r="BC352" s="4">
        <v>435.77</v>
      </c>
      <c r="BD352" s="4">
        <v>1377.66</v>
      </c>
      <c r="BE352" s="4">
        <v>440.49</v>
      </c>
      <c r="BF352" s="4">
        <v>442.69</v>
      </c>
      <c r="BG352" s="4">
        <v>446.36</v>
      </c>
      <c r="BH352" s="4">
        <v>448.15</v>
      </c>
      <c r="BI352" s="4">
        <v>449.9</v>
      </c>
      <c r="BJ352" s="4">
        <v>1263</v>
      </c>
      <c r="BK352" s="4">
        <v>1516.21</v>
      </c>
      <c r="BL352" s="4">
        <v>1526.67</v>
      </c>
      <c r="BM352" s="4">
        <v>0</v>
      </c>
      <c r="BN352" s="4">
        <v>1540.56</v>
      </c>
      <c r="BO352" s="4">
        <v>1540.56</v>
      </c>
      <c r="BP352" s="4">
        <v>4837.5</v>
      </c>
      <c r="BQ352" s="4">
        <v>1540.56</v>
      </c>
      <c r="BR352" s="4">
        <v>1540.56</v>
      </c>
      <c r="BS352" s="4">
        <v>1540.56</v>
      </c>
      <c r="BT352" s="4">
        <v>1540.56</v>
      </c>
      <c r="BU352" s="4">
        <v>1540.56</v>
      </c>
      <c r="BV352" s="4">
        <v>1540.56</v>
      </c>
      <c r="BW352" s="4">
        <v>1540.56</v>
      </c>
      <c r="BX352" s="4">
        <v>1540.56</v>
      </c>
      <c r="BY352" s="4">
        <v>1540.56</v>
      </c>
      <c r="BZ352" s="4">
        <v>1540.56</v>
      </c>
      <c r="CA352" s="4">
        <v>1540.56</v>
      </c>
      <c r="CB352" s="4">
        <v>4837.5</v>
      </c>
      <c r="CC352" s="4">
        <v>1540.56</v>
      </c>
      <c r="CD352" s="4">
        <v>1540.56</v>
      </c>
      <c r="CE352" s="4">
        <v>1540.56</v>
      </c>
      <c r="CF352" s="4">
        <v>1540.56</v>
      </c>
      <c r="CG352" s="4">
        <v>1540.56</v>
      </c>
      <c r="CH352" s="4">
        <v>1540.56</v>
      </c>
      <c r="CI352" s="4">
        <v>0</v>
      </c>
      <c r="CJ352" s="4">
        <v>0</v>
      </c>
      <c r="CK352" s="4">
        <v>109.9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6">
        <v>0</v>
      </c>
      <c r="DY352" s="4">
        <f>SUM(Tabela14[[#This Row],[jan/25]:[mar/25]])</f>
        <v>1329.54</v>
      </c>
      <c r="DZ352" s="4">
        <f>SUM(Tabela14[[#This Row],[abr/25]:[ago/25]])</f>
        <v>5203.93</v>
      </c>
      <c r="EA352" s="4">
        <f>SUM(Tabela14[[#This Row],[set/25]:[dez/30]])</f>
        <v>39055.54</v>
      </c>
    </row>
    <row r="353" spans="1:131" x14ac:dyDescent="0.25">
      <c r="A353" s="5" t="s">
        <v>1117</v>
      </c>
      <c r="B353" s="2" t="s">
        <v>925</v>
      </c>
      <c r="C353" s="2" t="s">
        <v>14</v>
      </c>
      <c r="D353" s="2" t="s">
        <v>170</v>
      </c>
      <c r="E353" s="1">
        <v>1606</v>
      </c>
      <c r="F353" s="2" t="s">
        <v>1118</v>
      </c>
      <c r="G353" s="2" t="s">
        <v>19</v>
      </c>
      <c r="H353" s="321">
        <v>45797</v>
      </c>
      <c r="I353" s="2" t="s">
        <v>1119</v>
      </c>
      <c r="J353" s="2" t="s">
        <v>1120</v>
      </c>
      <c r="K353" s="4">
        <v>350000</v>
      </c>
      <c r="L353" s="4">
        <v>97792.33</v>
      </c>
      <c r="M353" s="4">
        <v>0</v>
      </c>
      <c r="N353" s="4">
        <f>Tabela14[[#This Row],[parcela.cef
(total)]]-Tabela14[[#This Row],[parcela.cef
(realizado)]]</f>
        <v>252207.66999999998</v>
      </c>
      <c r="O353" s="1" t="b">
        <v>0</v>
      </c>
      <c r="P353" s="4">
        <v>363883.33</v>
      </c>
      <c r="Q353" s="4">
        <v>387280</v>
      </c>
      <c r="R353" s="4">
        <v>10112.25</v>
      </c>
      <c r="S353" s="4">
        <v>47710.69</v>
      </c>
      <c r="T353" s="4">
        <f>SUM(Tabela14[[#This Row],[set/25]:[dez/30]])</f>
        <v>45061.770000000004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877.55</v>
      </c>
      <c r="BK353" s="4">
        <v>882.64</v>
      </c>
      <c r="BL353" s="4">
        <v>888.73</v>
      </c>
      <c r="BM353" s="4">
        <v>0</v>
      </c>
      <c r="BN353" s="4">
        <v>896.82</v>
      </c>
      <c r="BO353" s="4">
        <v>896.82</v>
      </c>
      <c r="BP353" s="4">
        <v>2792.9</v>
      </c>
      <c r="BQ353" s="4">
        <v>1578.43</v>
      </c>
      <c r="BR353" s="4">
        <v>1578.43</v>
      </c>
      <c r="BS353" s="4">
        <v>1578.43</v>
      </c>
      <c r="BT353" s="4">
        <v>1578.43</v>
      </c>
      <c r="BU353" s="4">
        <v>1578.43</v>
      </c>
      <c r="BV353" s="4">
        <v>1578.43</v>
      </c>
      <c r="BW353" s="4">
        <v>1578.43</v>
      </c>
      <c r="BX353" s="4">
        <v>1578.43</v>
      </c>
      <c r="BY353" s="4">
        <v>1578.43</v>
      </c>
      <c r="BZ353" s="4">
        <v>1578.43</v>
      </c>
      <c r="CA353" s="4">
        <v>1578.43</v>
      </c>
      <c r="CB353" s="4">
        <v>7556.08</v>
      </c>
      <c r="CC353" s="4">
        <v>1578.43</v>
      </c>
      <c r="CD353" s="4">
        <v>1578.43</v>
      </c>
      <c r="CE353" s="4">
        <v>1578.43</v>
      </c>
      <c r="CF353" s="4">
        <v>1578.43</v>
      </c>
      <c r="CG353" s="4">
        <v>1578.43</v>
      </c>
      <c r="CH353" s="4">
        <v>1578.43</v>
      </c>
      <c r="CI353" s="4">
        <v>5977.65</v>
      </c>
      <c r="CJ353" s="4">
        <v>0</v>
      </c>
      <c r="CK353" s="4">
        <v>108.19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6">
        <v>0</v>
      </c>
      <c r="DY353" s="4">
        <f>SUM(Tabela14[[#This Row],[jan/25]:[mar/25]])</f>
        <v>0</v>
      </c>
      <c r="DZ353" s="4">
        <f>SUM(Tabela14[[#This Row],[abr/25]:[ago/25]])</f>
        <v>2648.92</v>
      </c>
      <c r="EA353" s="4">
        <f>SUM(Tabela14[[#This Row],[set/25]:[dez/30]])</f>
        <v>45061.770000000004</v>
      </c>
    </row>
    <row r="354" spans="1:131" x14ac:dyDescent="0.25">
      <c r="A354" s="5" t="s">
        <v>1121</v>
      </c>
      <c r="B354" s="2" t="s">
        <v>925</v>
      </c>
      <c r="C354" s="2" t="s">
        <v>14</v>
      </c>
      <c r="D354" s="2" t="s">
        <v>170</v>
      </c>
      <c r="E354" s="1">
        <v>1607</v>
      </c>
      <c r="F354" s="2" t="s">
        <v>1122</v>
      </c>
      <c r="G354" s="2" t="s">
        <v>19</v>
      </c>
      <c r="H354" s="321">
        <v>45770</v>
      </c>
      <c r="I354" s="2" t="s">
        <v>1123</v>
      </c>
      <c r="J354" s="2" t="s">
        <v>1124</v>
      </c>
      <c r="K354" s="4">
        <v>320000</v>
      </c>
      <c r="L354" s="4">
        <v>101472.91</v>
      </c>
      <c r="M354" s="4">
        <v>0</v>
      </c>
      <c r="N354" s="4">
        <f>Tabela14[[#This Row],[parcela.cef
(total)]]-Tabela14[[#This Row],[parcela.cef
(realizado)]]</f>
        <v>218527.09</v>
      </c>
      <c r="O354" s="1" t="b">
        <v>0</v>
      </c>
      <c r="P354" s="4">
        <v>332693.33</v>
      </c>
      <c r="Q354" s="4">
        <v>431460</v>
      </c>
      <c r="R354" s="4">
        <v>3008.64</v>
      </c>
      <c r="S354" s="4">
        <v>116461.66</v>
      </c>
      <c r="T354" s="4">
        <f>SUM(Tabela14[[#This Row],[set/25]:[dez/30]])</f>
        <v>111588.97000000002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1150.3599999999999</v>
      </c>
      <c r="BJ354" s="4">
        <v>1156.3399999999999</v>
      </c>
      <c r="BK354" s="4">
        <v>1163.05</v>
      </c>
      <c r="BL354" s="4">
        <v>1402.94</v>
      </c>
      <c r="BM354" s="4">
        <v>0</v>
      </c>
      <c r="BN354" s="4">
        <v>3022.83</v>
      </c>
      <c r="BO354" s="4">
        <v>3022.83</v>
      </c>
      <c r="BP354" s="4">
        <v>19023.73</v>
      </c>
      <c r="BQ354" s="4">
        <v>3022.83</v>
      </c>
      <c r="BR354" s="4">
        <v>3022.83</v>
      </c>
      <c r="BS354" s="4">
        <v>3022.83</v>
      </c>
      <c r="BT354" s="4">
        <v>3022.83</v>
      </c>
      <c r="BU354" s="4">
        <v>3022.83</v>
      </c>
      <c r="BV354" s="4">
        <v>3022.83</v>
      </c>
      <c r="BW354" s="4">
        <v>3022.83</v>
      </c>
      <c r="BX354" s="4">
        <v>3022.83</v>
      </c>
      <c r="BY354" s="4">
        <v>3022.83</v>
      </c>
      <c r="BZ354" s="4">
        <v>3022.83</v>
      </c>
      <c r="CA354" s="4">
        <v>3022.83</v>
      </c>
      <c r="CB354" s="4">
        <v>19023.73</v>
      </c>
      <c r="CC354" s="4">
        <v>3022.83</v>
      </c>
      <c r="CD354" s="4">
        <v>3022.83</v>
      </c>
      <c r="CE354" s="4">
        <v>3022.83</v>
      </c>
      <c r="CF354" s="4">
        <v>3022.83</v>
      </c>
      <c r="CG354" s="4">
        <v>3022.83</v>
      </c>
      <c r="CH354" s="4">
        <v>3022.83</v>
      </c>
      <c r="CI354" s="4">
        <v>16000.9</v>
      </c>
      <c r="CJ354" s="4">
        <v>0</v>
      </c>
      <c r="CK354" s="4">
        <v>0</v>
      </c>
      <c r="CL354" s="4">
        <v>0</v>
      </c>
      <c r="CM354" s="4">
        <v>106.84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6">
        <v>0</v>
      </c>
      <c r="DY354" s="4">
        <f>SUM(Tabela14[[#This Row],[jan/25]:[mar/25]])</f>
        <v>0</v>
      </c>
      <c r="DZ354" s="4">
        <f>SUM(Tabela14[[#This Row],[abr/25]:[ago/25]])</f>
        <v>4872.6900000000005</v>
      </c>
      <c r="EA354" s="4">
        <f>SUM(Tabela14[[#This Row],[set/25]:[dez/30]])</f>
        <v>111588.97000000002</v>
      </c>
    </row>
    <row r="355" spans="1:131" x14ac:dyDescent="0.25">
      <c r="A355" s="5" t="s">
        <v>1125</v>
      </c>
      <c r="B355" s="2" t="s">
        <v>925</v>
      </c>
      <c r="C355" s="2" t="s">
        <v>14</v>
      </c>
      <c r="D355" s="2" t="s">
        <v>193</v>
      </c>
      <c r="E355" s="1">
        <v>201</v>
      </c>
      <c r="F355" s="2" t="s">
        <v>1126</v>
      </c>
      <c r="G355" s="2" t="s">
        <v>19</v>
      </c>
      <c r="H355" s="321">
        <v>45769</v>
      </c>
      <c r="I355" s="2" t="s">
        <v>704</v>
      </c>
      <c r="J355" s="2" t="s">
        <v>1127</v>
      </c>
      <c r="K355" s="4">
        <v>260281.73</v>
      </c>
      <c r="L355" s="4">
        <v>74001.08</v>
      </c>
      <c r="M355" s="4">
        <v>0</v>
      </c>
      <c r="N355" s="4">
        <f>Tabela14[[#This Row],[parcela.cef
(total)]]-Tabela14[[#This Row],[parcela.cef
(realizado)]]</f>
        <v>186280.65000000002</v>
      </c>
      <c r="O355" s="1" t="b">
        <v>0</v>
      </c>
      <c r="P355" s="4">
        <v>270606.23</v>
      </c>
      <c r="Q355" s="4">
        <v>305500</v>
      </c>
      <c r="R355" s="4">
        <v>808.1</v>
      </c>
      <c r="S355" s="4">
        <v>54845.65</v>
      </c>
      <c r="T355" s="4">
        <f>SUM(Tabela14[[#This Row],[set/25]:[dez/30]])</f>
        <v>52166.880000000005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664.01</v>
      </c>
      <c r="BJ355" s="4">
        <v>667.46</v>
      </c>
      <c r="BK355" s="4">
        <v>671.33</v>
      </c>
      <c r="BL355" s="4">
        <v>675.97</v>
      </c>
      <c r="BM355" s="4">
        <v>0</v>
      </c>
      <c r="BN355" s="4">
        <v>682.12</v>
      </c>
      <c r="BO355" s="4">
        <v>682.12</v>
      </c>
      <c r="BP355" s="4">
        <v>682.12</v>
      </c>
      <c r="BQ355" s="4">
        <v>682.12</v>
      </c>
      <c r="BR355" s="4">
        <v>682.07</v>
      </c>
      <c r="BS355" s="4">
        <v>964.98</v>
      </c>
      <c r="BT355" s="4">
        <v>1072.18</v>
      </c>
      <c r="BU355" s="4">
        <v>1072.18</v>
      </c>
      <c r="BV355" s="4">
        <v>1072.18</v>
      </c>
      <c r="BW355" s="4">
        <v>1072.18</v>
      </c>
      <c r="BX355" s="4">
        <v>1072.18</v>
      </c>
      <c r="BY355" s="4">
        <v>1072.18</v>
      </c>
      <c r="BZ355" s="4">
        <v>1072.18</v>
      </c>
      <c r="CA355" s="4">
        <v>1072.18</v>
      </c>
      <c r="CB355" s="4">
        <v>15237.1</v>
      </c>
      <c r="CC355" s="4">
        <v>1072.18</v>
      </c>
      <c r="CD355" s="4">
        <v>1072.18</v>
      </c>
      <c r="CE355" s="4">
        <v>1072.18</v>
      </c>
      <c r="CF355" s="4">
        <v>1072.18</v>
      </c>
      <c r="CG355" s="4">
        <v>1072.18</v>
      </c>
      <c r="CH355" s="4">
        <v>1072.0999999999999</v>
      </c>
      <c r="CI355" s="4">
        <v>17433.759999999998</v>
      </c>
      <c r="CJ355" s="4">
        <v>110.05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6">
        <v>0</v>
      </c>
      <c r="DY355" s="4">
        <f>SUM(Tabela14[[#This Row],[jan/25]:[mar/25]])</f>
        <v>0</v>
      </c>
      <c r="DZ355" s="4">
        <f>SUM(Tabela14[[#This Row],[abr/25]:[ago/25]])</f>
        <v>2678.7700000000004</v>
      </c>
      <c r="EA355" s="4">
        <f>SUM(Tabela14[[#This Row],[set/25]:[dez/30]])</f>
        <v>52166.880000000005</v>
      </c>
    </row>
    <row r="356" spans="1:131" x14ac:dyDescent="0.25">
      <c r="A356" s="5" t="s">
        <v>1128</v>
      </c>
      <c r="B356" s="2" t="s">
        <v>925</v>
      </c>
      <c r="C356" s="2" t="s">
        <v>14</v>
      </c>
      <c r="D356" s="2" t="s">
        <v>193</v>
      </c>
      <c r="E356" s="1">
        <v>202</v>
      </c>
      <c r="F356" s="2" t="s">
        <v>1129</v>
      </c>
      <c r="G356" s="2" t="s">
        <v>19</v>
      </c>
      <c r="H356" s="321">
        <v>45798</v>
      </c>
      <c r="I356" s="2" t="s">
        <v>436</v>
      </c>
      <c r="J356" s="2" t="s">
        <v>1130</v>
      </c>
      <c r="K356" s="4">
        <v>272559.2</v>
      </c>
      <c r="L356" s="4">
        <v>75023</v>
      </c>
      <c r="M356" s="4">
        <v>0</v>
      </c>
      <c r="N356" s="4">
        <f>Tabela14[[#This Row],[parcela.cef
(total)]]-Tabela14[[#This Row],[parcela.cef
(realizado)]]</f>
        <v>197536.2</v>
      </c>
      <c r="O356" s="1" t="b">
        <v>0</v>
      </c>
      <c r="P356" s="4">
        <v>283370.71000000002</v>
      </c>
      <c r="Q356" s="4">
        <v>312337.06</v>
      </c>
      <c r="R356" s="4">
        <v>0</v>
      </c>
      <c r="S356" s="4">
        <v>47609.2</v>
      </c>
      <c r="T356" s="4">
        <f>SUM(Tabela14[[#This Row],[set/25]:[dez/30]])</f>
        <v>44602.19000000001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957.53</v>
      </c>
      <c r="BL356" s="4">
        <v>2049.48</v>
      </c>
      <c r="BM356" s="4">
        <v>477.55</v>
      </c>
      <c r="BN356" s="4">
        <v>477.26</v>
      </c>
      <c r="BO356" s="4">
        <v>477.26</v>
      </c>
      <c r="BP356" s="4">
        <v>477.26</v>
      </c>
      <c r="BQ356" s="4">
        <v>477.26</v>
      </c>
      <c r="BR356" s="4">
        <v>1562.2</v>
      </c>
      <c r="BS356" s="4">
        <v>1590.86</v>
      </c>
      <c r="BT356" s="4">
        <v>1590.86</v>
      </c>
      <c r="BU356" s="4">
        <v>1590.86</v>
      </c>
      <c r="BV356" s="4">
        <v>1590.86</v>
      </c>
      <c r="BW356" s="4">
        <v>1590.86</v>
      </c>
      <c r="BX356" s="4">
        <v>6893.74</v>
      </c>
      <c r="BY356" s="4">
        <v>1590.86</v>
      </c>
      <c r="BZ356" s="4">
        <v>1590.86</v>
      </c>
      <c r="CA356" s="4">
        <v>1590.86</v>
      </c>
      <c r="CB356" s="4">
        <v>1590.86</v>
      </c>
      <c r="CC356" s="4">
        <v>1590.86</v>
      </c>
      <c r="CD356" s="4">
        <v>1590.86</v>
      </c>
      <c r="CE356" s="4">
        <v>1590.86</v>
      </c>
      <c r="CF356" s="4">
        <v>1590.86</v>
      </c>
      <c r="CG356" s="4">
        <v>1590.86</v>
      </c>
      <c r="CH356" s="4">
        <v>1590.86</v>
      </c>
      <c r="CI356" s="4">
        <v>1590.86</v>
      </c>
      <c r="CJ356" s="4">
        <v>7954.32</v>
      </c>
      <c r="CK356" s="4">
        <v>0</v>
      </c>
      <c r="CL356" s="4">
        <v>0</v>
      </c>
      <c r="CM356" s="4">
        <v>0</v>
      </c>
      <c r="CN356" s="4">
        <v>351.58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6">
        <v>0</v>
      </c>
      <c r="DY356" s="4">
        <f>SUM(Tabela14[[#This Row],[jan/25]:[mar/25]])</f>
        <v>0</v>
      </c>
      <c r="DZ356" s="4">
        <f>SUM(Tabela14[[#This Row],[abr/25]:[ago/25]])</f>
        <v>3007.01</v>
      </c>
      <c r="EA356" s="4">
        <f>SUM(Tabela14[[#This Row],[set/25]:[dez/30]])</f>
        <v>44602.19000000001</v>
      </c>
    </row>
    <row r="357" spans="1:131" x14ac:dyDescent="0.25">
      <c r="A357" s="5" t="s">
        <v>1131</v>
      </c>
      <c r="B357" s="2" t="s">
        <v>925</v>
      </c>
      <c r="C357" s="2" t="s">
        <v>14</v>
      </c>
      <c r="D357" s="2" t="s">
        <v>193</v>
      </c>
      <c r="E357" s="1">
        <v>203</v>
      </c>
      <c r="F357" s="2" t="s">
        <v>1132</v>
      </c>
      <c r="G357" s="2" t="s">
        <v>19</v>
      </c>
      <c r="H357" s="321">
        <v>45769</v>
      </c>
      <c r="I357" s="2" t="s">
        <v>744</v>
      </c>
      <c r="J357" s="2" t="s">
        <v>1133</v>
      </c>
      <c r="K357" s="4">
        <v>225034.48</v>
      </c>
      <c r="L357" s="4">
        <v>69015.509999999995</v>
      </c>
      <c r="M357" s="4">
        <v>0</v>
      </c>
      <c r="N357" s="4">
        <f>Tabela14[[#This Row],[parcela.cef
(total)]]-Tabela14[[#This Row],[parcela.cef
(realizado)]]</f>
        <v>156018.97000000003</v>
      </c>
      <c r="O357" s="1" t="b">
        <v>0</v>
      </c>
      <c r="P357" s="4">
        <v>233960.85</v>
      </c>
      <c r="Q357" s="4">
        <v>296269.38</v>
      </c>
      <c r="R357" s="4">
        <v>0</v>
      </c>
      <c r="S357" s="4">
        <v>71672.55</v>
      </c>
      <c r="T357" s="4">
        <f>SUM(Tabela14[[#This Row],[set/25]:[dez/30]])</f>
        <v>65604.590000000026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1315.75</v>
      </c>
      <c r="BJ357" s="4">
        <v>1574.34</v>
      </c>
      <c r="BK357" s="4">
        <v>1583.47</v>
      </c>
      <c r="BL357" s="4">
        <v>1594.4</v>
      </c>
      <c r="BM357" s="4">
        <v>0</v>
      </c>
      <c r="BN357" s="4">
        <v>1608.9</v>
      </c>
      <c r="BO357" s="4">
        <v>1608.9</v>
      </c>
      <c r="BP357" s="4">
        <v>12214.65</v>
      </c>
      <c r="BQ357" s="4">
        <v>1608.9</v>
      </c>
      <c r="BR357" s="4">
        <v>1608.9</v>
      </c>
      <c r="BS357" s="4">
        <v>1608.9</v>
      </c>
      <c r="BT357" s="4">
        <v>1608.9</v>
      </c>
      <c r="BU357" s="4">
        <v>1608.9</v>
      </c>
      <c r="BV357" s="4">
        <v>1608.9</v>
      </c>
      <c r="BW357" s="4">
        <v>1608.9</v>
      </c>
      <c r="BX357" s="4">
        <v>1608.9</v>
      </c>
      <c r="BY357" s="4">
        <v>1608.9</v>
      </c>
      <c r="BZ357" s="4">
        <v>1608.9</v>
      </c>
      <c r="CA357" s="4">
        <v>1608.9</v>
      </c>
      <c r="CB357" s="4">
        <v>12214.65</v>
      </c>
      <c r="CC357" s="4">
        <v>1608.9</v>
      </c>
      <c r="CD357" s="4">
        <v>1608.9</v>
      </c>
      <c r="CE357" s="4">
        <v>1608.9</v>
      </c>
      <c r="CF357" s="4">
        <v>1608.9</v>
      </c>
      <c r="CG357" s="4">
        <v>1608.9</v>
      </c>
      <c r="CH357" s="4">
        <v>1609.02</v>
      </c>
      <c r="CI357" s="4">
        <v>10499.69</v>
      </c>
      <c r="CJ357" s="4">
        <v>0</v>
      </c>
      <c r="CK357" s="4">
        <v>0</v>
      </c>
      <c r="CL357" s="4">
        <v>0</v>
      </c>
      <c r="CM357" s="4">
        <v>0</v>
      </c>
      <c r="CN357" s="4">
        <v>106.38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4">
        <v>0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6">
        <v>0</v>
      </c>
      <c r="DY357" s="4">
        <f>SUM(Tabela14[[#This Row],[jan/25]:[mar/25]])</f>
        <v>0</v>
      </c>
      <c r="DZ357" s="4">
        <f>SUM(Tabela14[[#This Row],[abr/25]:[ago/25]])</f>
        <v>6067.9600000000009</v>
      </c>
      <c r="EA357" s="4">
        <f>SUM(Tabela14[[#This Row],[set/25]:[dez/30]])</f>
        <v>65604.590000000026</v>
      </c>
    </row>
    <row r="358" spans="1:131" x14ac:dyDescent="0.25">
      <c r="A358" s="5" t="s">
        <v>1134</v>
      </c>
      <c r="B358" s="2" t="s">
        <v>925</v>
      </c>
      <c r="C358" s="2" t="s">
        <v>14</v>
      </c>
      <c r="D358" s="2" t="s">
        <v>193</v>
      </c>
      <c r="E358" s="1">
        <v>204</v>
      </c>
      <c r="F358" s="2" t="s">
        <v>1135</v>
      </c>
      <c r="G358" s="2" t="s">
        <v>19</v>
      </c>
      <c r="H358" s="321">
        <v>45771</v>
      </c>
      <c r="I358" s="2" t="s">
        <v>525</v>
      </c>
      <c r="J358" s="2" t="s">
        <v>1136</v>
      </c>
      <c r="K358" s="4">
        <v>270820.11</v>
      </c>
      <c r="L358" s="4">
        <v>74665.460000000006</v>
      </c>
      <c r="M358" s="4">
        <v>0</v>
      </c>
      <c r="N358" s="4">
        <f>Tabela14[[#This Row],[parcela.cef
(total)]]-Tabela14[[#This Row],[parcela.cef
(realizado)]]</f>
        <v>196154.64999999997</v>
      </c>
      <c r="O358" s="1" t="b">
        <v>0</v>
      </c>
      <c r="P358" s="4">
        <v>281562.64</v>
      </c>
      <c r="Q358" s="4">
        <v>290460</v>
      </c>
      <c r="R358" s="4">
        <v>9259.64</v>
      </c>
      <c r="S358" s="4">
        <v>24271.73</v>
      </c>
      <c r="T358" s="4">
        <f>SUM(Tabela14[[#This Row],[set/25]:[dez/30]])</f>
        <v>20871.619999999992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620.09</v>
      </c>
      <c r="BJ358" s="4">
        <v>914.47</v>
      </c>
      <c r="BK358" s="4">
        <v>939.42</v>
      </c>
      <c r="BL358" s="4">
        <v>926.13</v>
      </c>
      <c r="BM358" s="4">
        <v>934.55</v>
      </c>
      <c r="BN358" s="4">
        <v>934.55</v>
      </c>
      <c r="BO358" s="4">
        <v>934.55</v>
      </c>
      <c r="BP358" s="4">
        <v>934.55</v>
      </c>
      <c r="BQ358" s="4">
        <v>934.55</v>
      </c>
      <c r="BR358" s="4">
        <v>934.55</v>
      </c>
      <c r="BS358" s="4">
        <v>934.55</v>
      </c>
      <c r="BT358" s="4">
        <v>934.55</v>
      </c>
      <c r="BU358" s="4">
        <v>934.55</v>
      </c>
      <c r="BV358" s="4">
        <v>934.55</v>
      </c>
      <c r="BW358" s="4">
        <v>934.55</v>
      </c>
      <c r="BX358" s="4">
        <v>934.55</v>
      </c>
      <c r="BY358" s="4">
        <v>934.55</v>
      </c>
      <c r="BZ358" s="4">
        <v>934.55</v>
      </c>
      <c r="CA358" s="4">
        <v>934.55</v>
      </c>
      <c r="CB358" s="4">
        <v>934.55</v>
      </c>
      <c r="CC358" s="4">
        <v>934.55</v>
      </c>
      <c r="CD358" s="4">
        <v>934.55</v>
      </c>
      <c r="CE358" s="4">
        <v>934.55</v>
      </c>
      <c r="CF358" s="4">
        <v>934.55</v>
      </c>
      <c r="CG358" s="4">
        <v>934.55</v>
      </c>
      <c r="CH358" s="4">
        <v>934.55</v>
      </c>
      <c r="CI358" s="4">
        <v>0</v>
      </c>
      <c r="CJ358" s="4">
        <v>0</v>
      </c>
      <c r="CK358" s="4">
        <v>0</v>
      </c>
      <c r="CL358" s="4">
        <v>311.52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6">
        <v>0</v>
      </c>
      <c r="DY358" s="4">
        <f>SUM(Tabela14[[#This Row],[jan/25]:[mar/25]])</f>
        <v>0</v>
      </c>
      <c r="DZ358" s="4">
        <f>SUM(Tabela14[[#This Row],[abr/25]:[ago/25]])</f>
        <v>3400.11</v>
      </c>
      <c r="EA358" s="4">
        <f>SUM(Tabela14[[#This Row],[set/25]:[dez/30]])</f>
        <v>20871.619999999992</v>
      </c>
    </row>
    <row r="359" spans="1:131" x14ac:dyDescent="0.25">
      <c r="A359" s="5" t="s">
        <v>1137</v>
      </c>
      <c r="B359" s="2" t="s">
        <v>925</v>
      </c>
      <c r="C359" s="2" t="s">
        <v>14</v>
      </c>
      <c r="D359" s="2" t="s">
        <v>193</v>
      </c>
      <c r="E359" s="1">
        <v>205</v>
      </c>
      <c r="F359" s="2" t="s">
        <v>1138</v>
      </c>
      <c r="G359" s="2" t="s">
        <v>19</v>
      </c>
      <c r="H359" s="321">
        <v>45917</v>
      </c>
      <c r="I359" s="2" t="s">
        <v>394</v>
      </c>
      <c r="J359" s="2"/>
      <c r="K359" s="4"/>
      <c r="L359" s="4"/>
      <c r="M359" s="4">
        <v>0</v>
      </c>
      <c r="N359" s="4">
        <f>Tabela14[[#This Row],[parcela.cef
(total)]]-Tabela14[[#This Row],[parcela.cef
(realizado)]]</f>
        <v>0</v>
      </c>
      <c r="O359" s="1" t="b">
        <v>0</v>
      </c>
      <c r="P359" s="4">
        <v>275826.52</v>
      </c>
      <c r="Q359" s="4">
        <v>290460</v>
      </c>
      <c r="R359" s="4">
        <v>0</v>
      </c>
      <c r="S359" s="4">
        <v>321.64999999999998</v>
      </c>
      <c r="T359" s="4">
        <f>SUM(Tabela14[[#This Row],[set/25]:[dez/30]])</f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321.64999999999998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6">
        <v>0</v>
      </c>
      <c r="DY359" s="4">
        <f>SUM(Tabela14[[#This Row],[jan/25]:[mar/25]])</f>
        <v>0</v>
      </c>
      <c r="DZ359" s="4">
        <f>SUM(Tabela14[[#This Row],[abr/25]:[ago/25]])</f>
        <v>321.64999999999998</v>
      </c>
      <c r="EA359" s="4">
        <f>SUM(Tabela14[[#This Row],[set/25]:[dez/30]])</f>
        <v>0</v>
      </c>
    </row>
    <row r="360" spans="1:131" x14ac:dyDescent="0.25">
      <c r="A360" s="5" t="s">
        <v>1139</v>
      </c>
      <c r="B360" s="2" t="s">
        <v>925</v>
      </c>
      <c r="C360" s="2" t="s">
        <v>14</v>
      </c>
      <c r="D360" s="2" t="s">
        <v>193</v>
      </c>
      <c r="E360" s="1">
        <v>206</v>
      </c>
      <c r="F360" s="2" t="s">
        <v>938</v>
      </c>
      <c r="G360" s="2" t="s">
        <v>19</v>
      </c>
      <c r="H360" s="321">
        <v>45507</v>
      </c>
      <c r="I360" s="2" t="s">
        <v>874</v>
      </c>
      <c r="J360" s="2"/>
      <c r="K360" s="4"/>
      <c r="L360" s="4"/>
      <c r="M360" s="4">
        <v>0</v>
      </c>
      <c r="N360" s="4">
        <f>Tabela14[[#This Row],[parcela.cef
(total)]]-Tabela14[[#This Row],[parcela.cef
(realizado)]]</f>
        <v>0</v>
      </c>
      <c r="O360" s="1" t="b">
        <v>0</v>
      </c>
      <c r="P360" s="4">
        <v>0</v>
      </c>
      <c r="Q360" s="4">
        <v>227950</v>
      </c>
      <c r="R360" s="4">
        <v>0</v>
      </c>
      <c r="S360" s="4">
        <v>236121.35</v>
      </c>
      <c r="T360" s="4">
        <f>SUM(Tabela14[[#This Row],[set/25]:[dez/30]])</f>
        <v>148765.00000000006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35450</v>
      </c>
      <c r="BA360" s="4">
        <v>0</v>
      </c>
      <c r="BB360" s="4">
        <v>0</v>
      </c>
      <c r="BC360" s="4">
        <v>0</v>
      </c>
      <c r="BD360" s="4">
        <v>5648.88</v>
      </c>
      <c r="BE360" s="4">
        <v>5671.48</v>
      </c>
      <c r="BF360" s="4">
        <v>5699.84</v>
      </c>
      <c r="BG360" s="4">
        <v>5747.15</v>
      </c>
      <c r="BH360" s="4">
        <v>5770.13</v>
      </c>
      <c r="BI360" s="4">
        <v>5792.64</v>
      </c>
      <c r="BJ360" s="4">
        <v>5822.76</v>
      </c>
      <c r="BK360" s="4">
        <v>5856.53</v>
      </c>
      <c r="BL360" s="4">
        <v>5896.94</v>
      </c>
      <c r="BM360" s="4">
        <v>0</v>
      </c>
      <c r="BN360" s="4">
        <v>5950.6</v>
      </c>
      <c r="BO360" s="4">
        <v>5950.6</v>
      </c>
      <c r="BP360" s="4">
        <v>5950.6</v>
      </c>
      <c r="BQ360" s="4">
        <v>5950.6</v>
      </c>
      <c r="BR360" s="4">
        <v>5950.6</v>
      </c>
      <c r="BS360" s="4">
        <v>5950.6</v>
      </c>
      <c r="BT360" s="4">
        <v>5950.6</v>
      </c>
      <c r="BU360" s="4">
        <v>5950.6</v>
      </c>
      <c r="BV360" s="4">
        <v>5950.6</v>
      </c>
      <c r="BW360" s="4">
        <v>5950.6</v>
      </c>
      <c r="BX360" s="4">
        <v>5950.6</v>
      </c>
      <c r="BY360" s="4">
        <v>5950.6</v>
      </c>
      <c r="BZ360" s="4">
        <v>5950.6</v>
      </c>
      <c r="CA360" s="4">
        <v>5950.6</v>
      </c>
      <c r="CB360" s="4">
        <v>5950.6</v>
      </c>
      <c r="CC360" s="4">
        <v>5950.6</v>
      </c>
      <c r="CD360" s="4">
        <v>5950.6</v>
      </c>
      <c r="CE360" s="4">
        <v>5950.6</v>
      </c>
      <c r="CF360" s="4">
        <v>5950.6</v>
      </c>
      <c r="CG360" s="4">
        <v>5950.6</v>
      </c>
      <c r="CH360" s="4">
        <v>5950.6</v>
      </c>
      <c r="CI360" s="4">
        <v>5950.6</v>
      </c>
      <c r="CJ360" s="4">
        <v>5950.6</v>
      </c>
      <c r="CK360" s="4">
        <v>5950.6</v>
      </c>
      <c r="CL360" s="4">
        <v>5950.6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6">
        <v>0</v>
      </c>
      <c r="DY360" s="4">
        <f>SUM(Tabela14[[#This Row],[jan/25]:[mar/25]])</f>
        <v>17118.47</v>
      </c>
      <c r="DZ360" s="4">
        <f>SUM(Tabela14[[#This Row],[abr/25]:[ago/25]])</f>
        <v>29138.999999999996</v>
      </c>
      <c r="EA360" s="4">
        <f>SUM(Tabela14[[#This Row],[set/25]:[dez/30]])</f>
        <v>148765.00000000006</v>
      </c>
    </row>
    <row r="361" spans="1:131" x14ac:dyDescent="0.25">
      <c r="A361" s="5" t="s">
        <v>1140</v>
      </c>
      <c r="B361" s="2" t="s">
        <v>925</v>
      </c>
      <c r="C361" s="2" t="s">
        <v>14</v>
      </c>
      <c r="D361" s="2" t="s">
        <v>193</v>
      </c>
      <c r="E361" s="1">
        <v>207</v>
      </c>
      <c r="F361" s="2" t="s">
        <v>1141</v>
      </c>
      <c r="G361" s="2" t="s">
        <v>19</v>
      </c>
      <c r="H361" s="321">
        <v>45472</v>
      </c>
      <c r="I361" s="2" t="s">
        <v>266</v>
      </c>
      <c r="J361" s="2"/>
      <c r="K361" s="4"/>
      <c r="L361" s="4"/>
      <c r="M361" s="4">
        <v>236514.59</v>
      </c>
      <c r="N361" s="4">
        <f>Tabela14[[#This Row],[parcela.cef
(total)]]-Tabela14[[#This Row],[parcela.cef
(realizado)]]</f>
        <v>0</v>
      </c>
      <c r="O361" s="1" t="b">
        <v>0</v>
      </c>
      <c r="P361" s="4">
        <v>0</v>
      </c>
      <c r="Q361" s="4">
        <v>234060</v>
      </c>
      <c r="R361" s="4">
        <v>0</v>
      </c>
      <c r="S361" s="4">
        <v>29011.42</v>
      </c>
      <c r="T361" s="4">
        <f>SUM(Tabela14[[#This Row],[set/25]:[dez/30]])</f>
        <v>24612.760000000006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1500</v>
      </c>
      <c r="AZ361" s="4">
        <v>215.05</v>
      </c>
      <c r="BA361" s="4">
        <v>216.6</v>
      </c>
      <c r="BB361" s="4">
        <v>218.11</v>
      </c>
      <c r="BC361" s="4">
        <v>219.38</v>
      </c>
      <c r="BD361" s="4">
        <v>220.87</v>
      </c>
      <c r="BE361" s="4">
        <v>221.75</v>
      </c>
      <c r="BF361" s="4">
        <v>222.86</v>
      </c>
      <c r="BG361" s="4">
        <v>224.71</v>
      </c>
      <c r="BH361" s="4">
        <v>225.61</v>
      </c>
      <c r="BI361" s="4">
        <v>226.49</v>
      </c>
      <c r="BJ361" s="4">
        <v>227.67</v>
      </c>
      <c r="BK361" s="4">
        <v>228.99</v>
      </c>
      <c r="BL361" s="4">
        <v>230.57</v>
      </c>
      <c r="BM361" s="4">
        <v>0</v>
      </c>
      <c r="BN361" s="4">
        <v>232.67</v>
      </c>
      <c r="BO361" s="4">
        <v>232.67</v>
      </c>
      <c r="BP361" s="4">
        <v>1551.45</v>
      </c>
      <c r="BQ361" s="4">
        <v>509.55</v>
      </c>
      <c r="BR361" s="4">
        <v>775.56</v>
      </c>
      <c r="BS361" s="4">
        <v>775.56</v>
      </c>
      <c r="BT361" s="4">
        <v>775.56</v>
      </c>
      <c r="BU361" s="4">
        <v>775.56</v>
      </c>
      <c r="BV361" s="4">
        <v>775.56</v>
      </c>
      <c r="BW361" s="4">
        <v>775.56</v>
      </c>
      <c r="BX361" s="4">
        <v>775.56</v>
      </c>
      <c r="BY361" s="4">
        <v>775.56</v>
      </c>
      <c r="BZ361" s="4">
        <v>775.56</v>
      </c>
      <c r="CA361" s="4">
        <v>775.56</v>
      </c>
      <c r="CB361" s="4">
        <v>5171.4799999999996</v>
      </c>
      <c r="CC361" s="4">
        <v>775.56</v>
      </c>
      <c r="CD361" s="4">
        <v>775.56</v>
      </c>
      <c r="CE361" s="4">
        <v>775.56</v>
      </c>
      <c r="CF361" s="4">
        <v>775.56</v>
      </c>
      <c r="CG361" s="4">
        <v>775.56</v>
      </c>
      <c r="CH361" s="4">
        <v>775.56</v>
      </c>
      <c r="CI361" s="4">
        <v>4395.92</v>
      </c>
      <c r="CJ361" s="4">
        <v>0</v>
      </c>
      <c r="CK361" s="4">
        <v>110.06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0</v>
      </c>
      <c r="CU361" s="4">
        <v>0</v>
      </c>
      <c r="CV361" s="4">
        <v>0</v>
      </c>
      <c r="CW361" s="4">
        <v>0</v>
      </c>
      <c r="CX361" s="4">
        <v>0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0</v>
      </c>
      <c r="DK361" s="4">
        <v>0</v>
      </c>
      <c r="DL361" s="4">
        <v>0</v>
      </c>
      <c r="DM361" s="4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6">
        <v>0</v>
      </c>
      <c r="DY361" s="4">
        <f>SUM(Tabela14[[#This Row],[jan/25]:[mar/25]])</f>
        <v>669.32</v>
      </c>
      <c r="DZ361" s="4">
        <f>SUM(Tabela14[[#This Row],[abr/25]:[ago/25]])</f>
        <v>1139.33</v>
      </c>
      <c r="EA361" s="4">
        <f>SUM(Tabela14[[#This Row],[set/25]:[dez/30]])</f>
        <v>24612.760000000006</v>
      </c>
    </row>
    <row r="362" spans="1:131" x14ac:dyDescent="0.25">
      <c r="A362" s="5" t="s">
        <v>1142</v>
      </c>
      <c r="B362" s="2" t="s">
        <v>925</v>
      </c>
      <c r="C362" s="2" t="s">
        <v>14</v>
      </c>
      <c r="D362" s="2" t="s">
        <v>193</v>
      </c>
      <c r="E362" s="1">
        <v>208</v>
      </c>
      <c r="F362" s="2" t="s">
        <v>1143</v>
      </c>
      <c r="G362" s="2" t="s">
        <v>19</v>
      </c>
      <c r="H362" s="321">
        <v>45867</v>
      </c>
      <c r="I362" s="2" t="s">
        <v>1144</v>
      </c>
      <c r="J362" s="2" t="s">
        <v>1145</v>
      </c>
      <c r="K362" s="4">
        <v>285450.73</v>
      </c>
      <c r="L362" s="4">
        <v>78784.639999999999</v>
      </c>
      <c r="M362" s="4">
        <v>0</v>
      </c>
      <c r="N362" s="4">
        <f>Tabela14[[#This Row],[parcela.cef
(total)]]-Tabela14[[#This Row],[parcela.cef
(realizado)]]</f>
        <v>206666.08999999997</v>
      </c>
      <c r="O362" s="1" t="b">
        <v>0</v>
      </c>
      <c r="P362" s="4">
        <v>296773.59999999998</v>
      </c>
      <c r="Q362" s="4">
        <v>311591.67</v>
      </c>
      <c r="R362" s="4">
        <v>0</v>
      </c>
      <c r="S362" s="4">
        <v>29440.59</v>
      </c>
      <c r="T362" s="4">
        <f>SUM(Tabela14[[#This Row],[set/25]:[dez/30]])</f>
        <v>29129.39000000001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311.2</v>
      </c>
      <c r="BM362" s="4">
        <v>0</v>
      </c>
      <c r="BN362" s="4">
        <v>314.02999999999997</v>
      </c>
      <c r="BO362" s="4">
        <v>314.02999999999997</v>
      </c>
      <c r="BP362" s="4">
        <v>314.02999999999997</v>
      </c>
      <c r="BQ362" s="4">
        <v>314.02999999999997</v>
      </c>
      <c r="BR362" s="4">
        <v>314.02999999999997</v>
      </c>
      <c r="BS362" s="4">
        <v>314.02999999999997</v>
      </c>
      <c r="BT362" s="4">
        <v>586.04</v>
      </c>
      <c r="BU362" s="4">
        <v>1046.79</v>
      </c>
      <c r="BV362" s="4">
        <v>1046.79</v>
      </c>
      <c r="BW362" s="4">
        <v>6349.66</v>
      </c>
      <c r="BX362" s="4">
        <v>1046.79</v>
      </c>
      <c r="BY362" s="4">
        <v>1046.79</v>
      </c>
      <c r="BZ362" s="4">
        <v>1046.79</v>
      </c>
      <c r="CA362" s="4">
        <v>1046.79</v>
      </c>
      <c r="CB362" s="4">
        <v>1046.79</v>
      </c>
      <c r="CC362" s="4">
        <v>1046.79</v>
      </c>
      <c r="CD362" s="4">
        <v>1046.79</v>
      </c>
      <c r="CE362" s="4">
        <v>1046.79</v>
      </c>
      <c r="CF362" s="4">
        <v>1046.79</v>
      </c>
      <c r="CG362" s="4">
        <v>1046.79</v>
      </c>
      <c r="CH362" s="4">
        <v>1046.79</v>
      </c>
      <c r="CI362" s="4">
        <v>6349.66</v>
      </c>
      <c r="CJ362" s="4">
        <v>0</v>
      </c>
      <c r="CK362" s="4">
        <v>0</v>
      </c>
      <c r="CL362" s="4">
        <v>0</v>
      </c>
      <c r="CM362" s="4">
        <v>0</v>
      </c>
      <c r="CN362" s="4">
        <v>351.58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6">
        <v>0</v>
      </c>
      <c r="DY362" s="4">
        <f>SUM(Tabela14[[#This Row],[jan/25]:[mar/25]])</f>
        <v>0</v>
      </c>
      <c r="DZ362" s="4">
        <f>SUM(Tabela14[[#This Row],[abr/25]:[ago/25]])</f>
        <v>311.2</v>
      </c>
      <c r="EA362" s="4">
        <f>SUM(Tabela14[[#This Row],[set/25]:[dez/30]])</f>
        <v>29129.39000000001</v>
      </c>
    </row>
    <row r="363" spans="1:131" x14ac:dyDescent="0.25">
      <c r="A363" s="5" t="s">
        <v>1146</v>
      </c>
      <c r="B363" s="2" t="s">
        <v>925</v>
      </c>
      <c r="C363" s="2" t="s">
        <v>14</v>
      </c>
      <c r="D363" s="2" t="s">
        <v>193</v>
      </c>
      <c r="E363" s="1">
        <v>209</v>
      </c>
      <c r="F363" s="2" t="s">
        <v>1147</v>
      </c>
      <c r="G363" s="2" t="s">
        <v>19</v>
      </c>
      <c r="H363" s="321">
        <v>45867</v>
      </c>
      <c r="I363" s="2" t="s">
        <v>378</v>
      </c>
      <c r="J363" s="2" t="s">
        <v>1148</v>
      </c>
      <c r="K363" s="4">
        <v>336145.41</v>
      </c>
      <c r="L363" s="4">
        <v>103465.26</v>
      </c>
      <c r="M363" s="4">
        <v>0</v>
      </c>
      <c r="N363" s="4">
        <f>Tabela14[[#This Row],[parcela.cef
(total)]]-Tabela14[[#This Row],[parcela.cef
(realizado)]]</f>
        <v>232680.14999999997</v>
      </c>
      <c r="O363" s="1" t="b">
        <v>0</v>
      </c>
      <c r="P363" s="4">
        <v>349479.18</v>
      </c>
      <c r="Q363" s="4">
        <v>412660</v>
      </c>
      <c r="R363" s="4">
        <v>0</v>
      </c>
      <c r="S363" s="4">
        <v>21204.37</v>
      </c>
      <c r="T363" s="4">
        <f>SUM(Tabela14[[#This Row],[set/25]:[dez/30]])</f>
        <v>20248.829999999994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955.54</v>
      </c>
      <c r="BM363" s="4">
        <v>0</v>
      </c>
      <c r="BN363" s="4">
        <v>964.23</v>
      </c>
      <c r="BO363" s="4">
        <v>964.23</v>
      </c>
      <c r="BP363" s="4">
        <v>964.23</v>
      </c>
      <c r="BQ363" s="4">
        <v>964.23</v>
      </c>
      <c r="BR363" s="4">
        <v>964.23</v>
      </c>
      <c r="BS363" s="4">
        <v>964.23</v>
      </c>
      <c r="BT363" s="4">
        <v>964.23</v>
      </c>
      <c r="BU363" s="4">
        <v>964.23</v>
      </c>
      <c r="BV363" s="4">
        <v>964.23</v>
      </c>
      <c r="BW363" s="4">
        <v>964.23</v>
      </c>
      <c r="BX363" s="4">
        <v>964.23</v>
      </c>
      <c r="BY363" s="4">
        <v>964.23</v>
      </c>
      <c r="BZ363" s="4">
        <v>964.23</v>
      </c>
      <c r="CA363" s="4">
        <v>964.23</v>
      </c>
      <c r="CB363" s="4">
        <v>964.23</v>
      </c>
      <c r="CC363" s="4">
        <v>964.23</v>
      </c>
      <c r="CD363" s="4">
        <v>964.23</v>
      </c>
      <c r="CE363" s="4">
        <v>964.23</v>
      </c>
      <c r="CF363" s="4">
        <v>964.23</v>
      </c>
      <c r="CG363" s="4">
        <v>964.23</v>
      </c>
      <c r="CH363" s="4">
        <v>964.23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0</v>
      </c>
      <c r="CZ363" s="4">
        <v>0</v>
      </c>
      <c r="DA363" s="4">
        <v>0</v>
      </c>
      <c r="DB363" s="4">
        <v>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0</v>
      </c>
      <c r="DK363" s="4">
        <v>0</v>
      </c>
      <c r="DL363" s="4">
        <v>0</v>
      </c>
      <c r="DM363" s="4">
        <v>0</v>
      </c>
      <c r="DN363" s="4">
        <v>0</v>
      </c>
      <c r="DO363" s="4">
        <v>0</v>
      </c>
      <c r="DP363" s="4">
        <v>0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6">
        <v>0</v>
      </c>
      <c r="DY363" s="4">
        <f>SUM(Tabela14[[#This Row],[jan/25]:[mar/25]])</f>
        <v>0</v>
      </c>
      <c r="DZ363" s="4">
        <f>SUM(Tabela14[[#This Row],[abr/25]:[ago/25]])</f>
        <v>955.54</v>
      </c>
      <c r="EA363" s="4">
        <f>SUM(Tabela14[[#This Row],[set/25]:[dez/30]])</f>
        <v>20248.829999999994</v>
      </c>
    </row>
    <row r="364" spans="1:131" x14ac:dyDescent="0.25">
      <c r="A364" s="5" t="s">
        <v>1149</v>
      </c>
      <c r="B364" s="2" t="s">
        <v>925</v>
      </c>
      <c r="C364" s="2" t="s">
        <v>14</v>
      </c>
      <c r="D364" s="2" t="s">
        <v>212</v>
      </c>
      <c r="E364" s="1">
        <v>301</v>
      </c>
      <c r="F364" s="2" t="s">
        <v>1150</v>
      </c>
      <c r="G364" s="2" t="s">
        <v>19</v>
      </c>
      <c r="H364" s="321">
        <v>45472</v>
      </c>
      <c r="I364" s="2" t="s">
        <v>1151</v>
      </c>
      <c r="J364" s="2"/>
      <c r="K364" s="4"/>
      <c r="L364" s="4"/>
      <c r="M364" s="4">
        <v>301350.55</v>
      </c>
      <c r="N364" s="4">
        <f>Tabela14[[#This Row],[parcela.cef
(total)]]-Tabela14[[#This Row],[parcela.cef
(realizado)]]</f>
        <v>0</v>
      </c>
      <c r="O364" s="1" t="b">
        <v>0</v>
      </c>
      <c r="P364" s="4">
        <v>0</v>
      </c>
      <c r="Q364" s="4">
        <v>305500</v>
      </c>
      <c r="R364" s="4">
        <v>0</v>
      </c>
      <c r="S364" s="4">
        <v>45083.66</v>
      </c>
      <c r="T364" s="4">
        <f>SUM(Tabela14[[#This Row],[set/25]:[dez/30]])</f>
        <v>40548.240000000005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1500</v>
      </c>
      <c r="AZ364" s="4">
        <v>225.19</v>
      </c>
      <c r="BA364" s="4">
        <v>226.82</v>
      </c>
      <c r="BB364" s="4">
        <v>228.4</v>
      </c>
      <c r="BC364" s="4">
        <v>229.73</v>
      </c>
      <c r="BD364" s="4">
        <v>231.29</v>
      </c>
      <c r="BE364" s="4">
        <v>232.22</v>
      </c>
      <c r="BF364" s="4">
        <v>233.38</v>
      </c>
      <c r="BG364" s="4">
        <v>235.31</v>
      </c>
      <c r="BH364" s="4">
        <v>236.25</v>
      </c>
      <c r="BI364" s="4">
        <v>237.18</v>
      </c>
      <c r="BJ364" s="4">
        <v>238.41</v>
      </c>
      <c r="BK364" s="4">
        <v>239.79</v>
      </c>
      <c r="BL364" s="4">
        <v>241.45</v>
      </c>
      <c r="BM364" s="4">
        <v>0</v>
      </c>
      <c r="BN364" s="4">
        <v>243.64</v>
      </c>
      <c r="BO364" s="4">
        <v>243.64</v>
      </c>
      <c r="BP364" s="4">
        <v>3540.58</v>
      </c>
      <c r="BQ364" s="4">
        <v>585.87</v>
      </c>
      <c r="BR364" s="4">
        <v>812.15</v>
      </c>
      <c r="BS364" s="4">
        <v>812.15</v>
      </c>
      <c r="BT364" s="4">
        <v>812.15</v>
      </c>
      <c r="BU364" s="4">
        <v>812.15</v>
      </c>
      <c r="BV364" s="4">
        <v>812.15</v>
      </c>
      <c r="BW364" s="4">
        <v>812.15</v>
      </c>
      <c r="BX364" s="4">
        <v>812.15</v>
      </c>
      <c r="BY364" s="4">
        <v>812.15</v>
      </c>
      <c r="BZ364" s="4">
        <v>812.15</v>
      </c>
      <c r="CA364" s="4">
        <v>812.15</v>
      </c>
      <c r="CB364" s="4">
        <v>11801.95</v>
      </c>
      <c r="CC364" s="4">
        <v>812.15</v>
      </c>
      <c r="CD364" s="4">
        <v>812.15</v>
      </c>
      <c r="CE364" s="4">
        <v>812.15</v>
      </c>
      <c r="CF364" s="4">
        <v>812.15</v>
      </c>
      <c r="CG364" s="4">
        <v>812.15</v>
      </c>
      <c r="CH364" s="4">
        <v>812.15</v>
      </c>
      <c r="CI364" s="4">
        <v>10989.8</v>
      </c>
      <c r="CJ364" s="4">
        <v>0</v>
      </c>
      <c r="CK364" s="4">
        <v>148.36000000000001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0</v>
      </c>
      <c r="CZ364" s="4">
        <v>0</v>
      </c>
      <c r="DA364" s="4">
        <v>0</v>
      </c>
      <c r="DB364" s="4">
        <v>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0</v>
      </c>
      <c r="DK364" s="4">
        <v>0</v>
      </c>
      <c r="DL364" s="4">
        <v>0</v>
      </c>
      <c r="DM364" s="4">
        <v>0</v>
      </c>
      <c r="DN364" s="4">
        <v>0</v>
      </c>
      <c r="DO364" s="4">
        <v>0</v>
      </c>
      <c r="DP364" s="4">
        <v>0</v>
      </c>
      <c r="DQ364" s="4">
        <v>0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6">
        <v>0</v>
      </c>
      <c r="DY364" s="4">
        <f>SUM(Tabela14[[#This Row],[jan/25]:[mar/25]])</f>
        <v>700.91000000000008</v>
      </c>
      <c r="DZ364" s="4">
        <f>SUM(Tabela14[[#This Row],[abr/25]:[ago/25]])</f>
        <v>1193.08</v>
      </c>
      <c r="EA364" s="4">
        <f>SUM(Tabela14[[#This Row],[set/25]:[dez/30]])</f>
        <v>40548.240000000005</v>
      </c>
    </row>
    <row r="365" spans="1:131" x14ac:dyDescent="0.25">
      <c r="A365" s="5" t="s">
        <v>1152</v>
      </c>
      <c r="B365" s="2" t="s">
        <v>925</v>
      </c>
      <c r="C365" s="2" t="s">
        <v>14</v>
      </c>
      <c r="D365" s="2" t="s">
        <v>212</v>
      </c>
      <c r="E365" s="1">
        <v>302</v>
      </c>
      <c r="F365" s="2"/>
      <c r="G365" s="2" t="s">
        <v>42</v>
      </c>
      <c r="H365" s="321"/>
      <c r="I365" s="2" t="s">
        <v>416</v>
      </c>
      <c r="J365" s="2"/>
      <c r="K365" s="4"/>
      <c r="L365" s="4"/>
      <c r="M365" s="4">
        <v>0</v>
      </c>
      <c r="N365" s="4">
        <f>Tabela14[[#This Row],[parcela.cef
(total)]]-Tabela14[[#This Row],[parcela.cef
(realizado)]]</f>
        <v>0</v>
      </c>
      <c r="O365" s="1" t="b">
        <v>0</v>
      </c>
      <c r="P365" s="4">
        <v>0</v>
      </c>
      <c r="Q365" s="4">
        <v>0</v>
      </c>
      <c r="R365" s="4">
        <v>0</v>
      </c>
      <c r="S365" s="4">
        <v>11207.07</v>
      </c>
      <c r="T365" s="4">
        <f>SUM(Tabela14[[#This Row],[set/25]:[dez/30]])</f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6500</v>
      </c>
      <c r="BD365" s="4">
        <v>1167.8900000000001</v>
      </c>
      <c r="BE365" s="4">
        <v>1172.56</v>
      </c>
      <c r="BF365" s="4">
        <v>1178.42</v>
      </c>
      <c r="BG365" s="4">
        <v>1188.2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0</v>
      </c>
      <c r="CU365" s="4">
        <v>0</v>
      </c>
      <c r="CV365" s="4">
        <v>0</v>
      </c>
      <c r="CW365" s="4">
        <v>0</v>
      </c>
      <c r="CX365" s="4">
        <v>0</v>
      </c>
      <c r="CY365" s="4">
        <v>0</v>
      </c>
      <c r="CZ365" s="4">
        <v>0</v>
      </c>
      <c r="DA365" s="4">
        <v>0</v>
      </c>
      <c r="DB365" s="4">
        <v>0</v>
      </c>
      <c r="DC365" s="4">
        <v>0</v>
      </c>
      <c r="DD365" s="4">
        <v>0</v>
      </c>
      <c r="DE365" s="4">
        <v>0</v>
      </c>
      <c r="DF365" s="4">
        <v>0</v>
      </c>
      <c r="DG365" s="4">
        <v>0</v>
      </c>
      <c r="DH365" s="4">
        <v>0</v>
      </c>
      <c r="DI365" s="4">
        <v>0</v>
      </c>
      <c r="DJ365" s="4">
        <v>0</v>
      </c>
      <c r="DK365" s="4">
        <v>0</v>
      </c>
      <c r="DL365" s="4">
        <v>0</v>
      </c>
      <c r="DM365" s="4">
        <v>0</v>
      </c>
      <c r="DN365" s="4">
        <v>0</v>
      </c>
      <c r="DO365" s="4">
        <v>0</v>
      </c>
      <c r="DP365" s="4">
        <v>0</v>
      </c>
      <c r="DQ365" s="4">
        <v>0</v>
      </c>
      <c r="DR365" s="4">
        <v>0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6">
        <v>0</v>
      </c>
      <c r="DY365" s="4">
        <f>SUM(Tabela14[[#This Row],[jan/25]:[mar/25]])</f>
        <v>3539.1800000000003</v>
      </c>
      <c r="DZ365" s="4">
        <f>SUM(Tabela14[[#This Row],[abr/25]:[ago/25]])</f>
        <v>0</v>
      </c>
      <c r="EA365" s="4">
        <f>SUM(Tabela14[[#This Row],[set/25]:[dez/30]])</f>
        <v>0</v>
      </c>
    </row>
    <row r="366" spans="1:131" x14ac:dyDescent="0.25">
      <c r="A366" s="5" t="s">
        <v>1153</v>
      </c>
      <c r="B366" s="2" t="s">
        <v>925</v>
      </c>
      <c r="C366" s="2" t="s">
        <v>14</v>
      </c>
      <c r="D366" s="2" t="s">
        <v>212</v>
      </c>
      <c r="E366" s="1">
        <v>303</v>
      </c>
      <c r="F366" s="2" t="s">
        <v>1154</v>
      </c>
      <c r="G366" s="2" t="s">
        <v>19</v>
      </c>
      <c r="H366" s="321">
        <v>45779</v>
      </c>
      <c r="I366" s="2" t="s">
        <v>154</v>
      </c>
      <c r="J366" s="2" t="s">
        <v>1155</v>
      </c>
      <c r="K366" s="4">
        <v>294029.86</v>
      </c>
      <c r="L366" s="4">
        <v>77529.55</v>
      </c>
      <c r="M366" s="4">
        <v>0</v>
      </c>
      <c r="N366" s="4">
        <f>Tabela14[[#This Row],[parcela.cef
(total)]]-Tabela14[[#This Row],[parcela.cef
(realizado)]]</f>
        <v>216500.31</v>
      </c>
      <c r="O366" s="1" t="b">
        <v>0</v>
      </c>
      <c r="P366" s="4">
        <v>305693.05</v>
      </c>
      <c r="Q366" s="4">
        <v>290460</v>
      </c>
      <c r="R366" s="4">
        <v>530.89</v>
      </c>
      <c r="S366" s="4">
        <v>7643.9</v>
      </c>
      <c r="T366" s="4">
        <f>SUM(Tabela14[[#This Row],[set/25]:[dez/30]])</f>
        <v>6887.050000000002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185.7</v>
      </c>
      <c r="BJ366" s="4">
        <v>190.52</v>
      </c>
      <c r="BK366" s="4">
        <v>187.75</v>
      </c>
      <c r="BL366" s="4">
        <v>192.88</v>
      </c>
      <c r="BM366" s="4">
        <v>190.76</v>
      </c>
      <c r="BN366" s="4">
        <v>190.76</v>
      </c>
      <c r="BO366" s="4">
        <v>190.76</v>
      </c>
      <c r="BP366" s="4">
        <v>190.76</v>
      </c>
      <c r="BQ366" s="4">
        <v>190.76</v>
      </c>
      <c r="BR366" s="4">
        <v>190.76</v>
      </c>
      <c r="BS366" s="4">
        <v>190.76</v>
      </c>
      <c r="BT366" s="4">
        <v>190.76</v>
      </c>
      <c r="BU366" s="4">
        <v>190.76</v>
      </c>
      <c r="BV366" s="4">
        <v>190.76</v>
      </c>
      <c r="BW366" s="4">
        <v>190.76</v>
      </c>
      <c r="BX366" s="4">
        <v>190.76</v>
      </c>
      <c r="BY366" s="4">
        <v>190.76</v>
      </c>
      <c r="BZ366" s="4">
        <v>190.76</v>
      </c>
      <c r="CA366" s="4">
        <v>190.76</v>
      </c>
      <c r="CB366" s="4">
        <v>190.76</v>
      </c>
      <c r="CC366" s="4">
        <v>190.76</v>
      </c>
      <c r="CD366" s="4">
        <v>190.76</v>
      </c>
      <c r="CE366" s="4">
        <v>190.76</v>
      </c>
      <c r="CF366" s="4">
        <v>190.76</v>
      </c>
      <c r="CG366" s="4">
        <v>190.76</v>
      </c>
      <c r="CH366" s="4">
        <v>190.88</v>
      </c>
      <c r="CI366" s="4">
        <v>2582.79</v>
      </c>
      <c r="CJ366" s="4">
        <v>0</v>
      </c>
      <c r="CK366" s="4">
        <v>0</v>
      </c>
      <c r="CL366" s="4">
        <v>107.42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6">
        <v>0</v>
      </c>
      <c r="DY366" s="4">
        <f>SUM(Tabela14[[#This Row],[jan/25]:[mar/25]])</f>
        <v>0</v>
      </c>
      <c r="DZ366" s="4">
        <f>SUM(Tabela14[[#This Row],[abr/25]:[ago/25]])</f>
        <v>756.85</v>
      </c>
      <c r="EA366" s="4">
        <f>SUM(Tabela14[[#This Row],[set/25]:[dez/30]])</f>
        <v>6887.050000000002</v>
      </c>
    </row>
    <row r="367" spans="1:131" x14ac:dyDescent="0.25">
      <c r="A367" s="5" t="s">
        <v>1156</v>
      </c>
      <c r="B367" s="2" t="s">
        <v>925</v>
      </c>
      <c r="C367" s="2" t="s">
        <v>14</v>
      </c>
      <c r="D367" s="2" t="s">
        <v>212</v>
      </c>
      <c r="E367" s="1">
        <v>304</v>
      </c>
      <c r="F367" s="2"/>
      <c r="G367" s="2" t="s">
        <v>42</v>
      </c>
      <c r="H367" s="321"/>
      <c r="I367" s="2" t="s">
        <v>1157</v>
      </c>
      <c r="J367" s="2"/>
      <c r="K367" s="4"/>
      <c r="L367" s="4"/>
      <c r="M367" s="4">
        <v>0</v>
      </c>
      <c r="N367" s="4">
        <f>Tabela14[[#This Row],[parcela.cef
(total)]]-Tabela14[[#This Row],[parcela.cef
(realizado)]]</f>
        <v>0</v>
      </c>
      <c r="O367" s="1" t="b">
        <v>0</v>
      </c>
      <c r="P367" s="4">
        <v>0</v>
      </c>
      <c r="Q367" s="4">
        <v>0</v>
      </c>
      <c r="R367" s="4">
        <v>0</v>
      </c>
      <c r="S367" s="4">
        <v>6918.06</v>
      </c>
      <c r="T367" s="4">
        <f>SUM(Tabela14[[#This Row],[set/25]:[dez/30]])</f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750</v>
      </c>
      <c r="BB367" s="4">
        <v>760.69</v>
      </c>
      <c r="BC367" s="4">
        <v>765.1</v>
      </c>
      <c r="BD367" s="4">
        <v>770.3</v>
      </c>
      <c r="BE367" s="4">
        <v>765.65</v>
      </c>
      <c r="BF367" s="4">
        <v>769.48</v>
      </c>
      <c r="BG367" s="4">
        <v>775.86</v>
      </c>
      <c r="BH367" s="4">
        <v>778.97</v>
      </c>
      <c r="BI367" s="4">
        <v>782.01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0</v>
      </c>
      <c r="CY367" s="4">
        <v>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0</v>
      </c>
      <c r="DK367" s="4">
        <v>0</v>
      </c>
      <c r="DL367" s="4">
        <v>0</v>
      </c>
      <c r="DM367" s="4">
        <v>0</v>
      </c>
      <c r="DN367" s="4">
        <v>0</v>
      </c>
      <c r="DO367" s="4">
        <v>0</v>
      </c>
      <c r="DP367" s="4">
        <v>0</v>
      </c>
      <c r="DQ367" s="4">
        <v>0</v>
      </c>
      <c r="DR367" s="4">
        <v>0</v>
      </c>
      <c r="DS367" s="4">
        <v>0</v>
      </c>
      <c r="DT367" s="4">
        <v>0</v>
      </c>
      <c r="DU367" s="4">
        <v>0</v>
      </c>
      <c r="DV367" s="4">
        <v>0</v>
      </c>
      <c r="DW367" s="4">
        <v>0</v>
      </c>
      <c r="DX367" s="6">
        <v>0</v>
      </c>
      <c r="DY367" s="4">
        <f>SUM(Tabela14[[#This Row],[jan/25]:[mar/25]])</f>
        <v>2310.9900000000002</v>
      </c>
      <c r="DZ367" s="4">
        <f>SUM(Tabela14[[#This Row],[abr/25]:[ago/25]])</f>
        <v>1560.98</v>
      </c>
      <c r="EA367" s="4">
        <f>SUM(Tabela14[[#This Row],[set/25]:[dez/30]])</f>
        <v>0</v>
      </c>
    </row>
    <row r="368" spans="1:131" x14ac:dyDescent="0.25">
      <c r="A368" s="5" t="s">
        <v>1158</v>
      </c>
      <c r="B368" s="2" t="s">
        <v>925</v>
      </c>
      <c r="C368" s="2" t="s">
        <v>14</v>
      </c>
      <c r="D368" s="2" t="s">
        <v>212</v>
      </c>
      <c r="E368" s="1">
        <v>305</v>
      </c>
      <c r="F368" s="2" t="s">
        <v>1159</v>
      </c>
      <c r="G368" s="2" t="s">
        <v>19</v>
      </c>
      <c r="H368" s="321">
        <v>45806</v>
      </c>
      <c r="I368" s="2" t="s">
        <v>1160</v>
      </c>
      <c r="J368" s="2" t="s">
        <v>1161</v>
      </c>
      <c r="K368" s="4">
        <v>227553.14</v>
      </c>
      <c r="L368" s="4">
        <v>69370.990000000005</v>
      </c>
      <c r="M368" s="4">
        <v>0</v>
      </c>
      <c r="N368" s="4">
        <f>Tabela14[[#This Row],[parcela.cef
(total)]]-Tabela14[[#This Row],[parcela.cef
(realizado)]]</f>
        <v>158182.15000000002</v>
      </c>
      <c r="O368" s="1" t="b">
        <v>0</v>
      </c>
      <c r="P368" s="4">
        <v>236579.41</v>
      </c>
      <c r="Q368" s="4">
        <v>290460</v>
      </c>
      <c r="R368" s="4">
        <v>2059.12</v>
      </c>
      <c r="S368" s="4">
        <v>29647.07</v>
      </c>
      <c r="T368" s="4">
        <f>SUM(Tabela14[[#This Row],[set/25]:[dez/30]])</f>
        <v>27729.670000000006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635.21</v>
      </c>
      <c r="BK368" s="4">
        <v>638.89</v>
      </c>
      <c r="BL368" s="4">
        <v>643.29999999999995</v>
      </c>
      <c r="BM368" s="4">
        <v>649.15</v>
      </c>
      <c r="BN368" s="4">
        <v>649.15</v>
      </c>
      <c r="BO368" s="4">
        <v>649.15</v>
      </c>
      <c r="BP368" s="4">
        <v>3424.3</v>
      </c>
      <c r="BQ368" s="4">
        <v>649.15</v>
      </c>
      <c r="BR368" s="4">
        <v>649.15</v>
      </c>
      <c r="BS368" s="4">
        <v>649.15</v>
      </c>
      <c r="BT368" s="4">
        <v>649.15</v>
      </c>
      <c r="BU368" s="4">
        <v>649.15</v>
      </c>
      <c r="BV368" s="4">
        <v>649.15</v>
      </c>
      <c r="BW368" s="4">
        <v>649.15</v>
      </c>
      <c r="BX368" s="4">
        <v>649.15</v>
      </c>
      <c r="BY368" s="4">
        <v>649.15</v>
      </c>
      <c r="BZ368" s="4">
        <v>649.15</v>
      </c>
      <c r="CA368" s="4">
        <v>649.15</v>
      </c>
      <c r="CB368" s="4">
        <v>3424.3</v>
      </c>
      <c r="CC368" s="4">
        <v>649.15</v>
      </c>
      <c r="CD368" s="4">
        <v>649.15</v>
      </c>
      <c r="CE368" s="4">
        <v>649.15</v>
      </c>
      <c r="CF368" s="4">
        <v>649.15</v>
      </c>
      <c r="CG368" s="4">
        <v>649.15</v>
      </c>
      <c r="CH368" s="4">
        <v>649.15</v>
      </c>
      <c r="CI368" s="4">
        <v>7789.88</v>
      </c>
      <c r="CJ368" s="4">
        <v>0</v>
      </c>
      <c r="CK368" s="4">
        <v>108.19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>
        <v>0</v>
      </c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6">
        <v>0</v>
      </c>
      <c r="DY368" s="4">
        <f>SUM(Tabela14[[#This Row],[jan/25]:[mar/25]])</f>
        <v>0</v>
      </c>
      <c r="DZ368" s="4">
        <f>SUM(Tabela14[[#This Row],[abr/25]:[ago/25]])</f>
        <v>1917.3999999999999</v>
      </c>
      <c r="EA368" s="4">
        <f>SUM(Tabela14[[#This Row],[set/25]:[dez/30]])</f>
        <v>27729.670000000006</v>
      </c>
    </row>
    <row r="369" spans="1:131" x14ac:dyDescent="0.25">
      <c r="A369" s="5" t="s">
        <v>1162</v>
      </c>
      <c r="B369" s="2" t="s">
        <v>925</v>
      </c>
      <c r="C369" s="2" t="s">
        <v>14</v>
      </c>
      <c r="D369" s="2" t="s">
        <v>212</v>
      </c>
      <c r="E369" s="1">
        <v>306</v>
      </c>
      <c r="F369" s="2" t="s">
        <v>1163</v>
      </c>
      <c r="G369" s="2" t="s">
        <v>19</v>
      </c>
      <c r="H369" s="321">
        <v>45472</v>
      </c>
      <c r="I369" s="2" t="s">
        <v>1164</v>
      </c>
      <c r="J369" s="2"/>
      <c r="K369" s="4"/>
      <c r="L369" s="4"/>
      <c r="M369" s="4">
        <v>0</v>
      </c>
      <c r="N369" s="4">
        <f>Tabela14[[#This Row],[parcela.cef
(total)]]-Tabela14[[#This Row],[parcela.cef
(realizado)]]</f>
        <v>0</v>
      </c>
      <c r="O369" s="1" t="b">
        <v>0</v>
      </c>
      <c r="P369" s="4">
        <v>0</v>
      </c>
      <c r="Q369" s="4">
        <v>205860</v>
      </c>
      <c r="R369" s="4">
        <v>0</v>
      </c>
      <c r="S369" s="4">
        <v>205860</v>
      </c>
      <c r="T369" s="4">
        <f>SUM(Tabela14[[#This Row],[set/25]:[dez/30]])</f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205860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0</v>
      </c>
      <c r="CZ369" s="4">
        <v>0</v>
      </c>
      <c r="DA369" s="4">
        <v>0</v>
      </c>
      <c r="DB369" s="4">
        <v>0</v>
      </c>
      <c r="DC369" s="4">
        <v>0</v>
      </c>
      <c r="DD369" s="4">
        <v>0</v>
      </c>
      <c r="DE369" s="4">
        <v>0</v>
      </c>
      <c r="DF369" s="4">
        <v>0</v>
      </c>
      <c r="DG369" s="4">
        <v>0</v>
      </c>
      <c r="DH369" s="4">
        <v>0</v>
      </c>
      <c r="DI369" s="4">
        <v>0</v>
      </c>
      <c r="DJ369" s="4">
        <v>0</v>
      </c>
      <c r="DK369" s="4">
        <v>0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6">
        <v>0</v>
      </c>
      <c r="DY369" s="4">
        <f>SUM(Tabela14[[#This Row],[jan/25]:[mar/25]])</f>
        <v>0</v>
      </c>
      <c r="DZ369" s="4">
        <f>SUM(Tabela14[[#This Row],[abr/25]:[ago/25]])</f>
        <v>0</v>
      </c>
      <c r="EA369" s="4">
        <f>SUM(Tabela14[[#This Row],[set/25]:[dez/30]])</f>
        <v>0</v>
      </c>
    </row>
    <row r="370" spans="1:131" x14ac:dyDescent="0.25">
      <c r="A370" s="5" t="s">
        <v>1165</v>
      </c>
      <c r="B370" s="2" t="s">
        <v>925</v>
      </c>
      <c r="C370" s="2" t="s">
        <v>14</v>
      </c>
      <c r="D370" s="2" t="s">
        <v>212</v>
      </c>
      <c r="E370" s="1">
        <v>307</v>
      </c>
      <c r="F370" s="2" t="s">
        <v>1166</v>
      </c>
      <c r="G370" s="2" t="s">
        <v>19</v>
      </c>
      <c r="H370" s="321">
        <v>45882</v>
      </c>
      <c r="I370" s="2" t="s">
        <v>889</v>
      </c>
      <c r="J370" s="2" t="s">
        <v>1167</v>
      </c>
      <c r="K370" s="4">
        <v>200000</v>
      </c>
      <c r="L370" s="4">
        <v>54002.5</v>
      </c>
      <c r="M370" s="4">
        <v>0</v>
      </c>
      <c r="N370" s="4">
        <f>Tabela14[[#This Row],[parcela.cef
(total)]]-Tabela14[[#This Row],[parcela.cef
(realizado)]]</f>
        <v>145997.5</v>
      </c>
      <c r="O370" s="1" t="b">
        <v>0</v>
      </c>
      <c r="P370" s="4">
        <v>207933.33</v>
      </c>
      <c r="Q370" s="4">
        <v>234060</v>
      </c>
      <c r="R370" s="4">
        <v>0</v>
      </c>
      <c r="S370" s="4">
        <v>41574.47</v>
      </c>
      <c r="T370" s="4">
        <f>SUM(Tabela14[[#This Row],[set/25]:[dez/30]])</f>
        <v>41574.469999999994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1241.8499999999999</v>
      </c>
      <c r="BO370" s="4">
        <v>1241.8499999999999</v>
      </c>
      <c r="BP370" s="4">
        <v>5637.77</v>
      </c>
      <c r="BQ370" s="4">
        <v>1241.8499999999999</v>
      </c>
      <c r="BR370" s="4">
        <v>1241.8499999999999</v>
      </c>
      <c r="BS370" s="4">
        <v>1241.8499999999999</v>
      </c>
      <c r="BT370" s="4">
        <v>1241.8499999999999</v>
      </c>
      <c r="BU370" s="4">
        <v>1241.8499999999999</v>
      </c>
      <c r="BV370" s="4">
        <v>4538.79</v>
      </c>
      <c r="BW370" s="4">
        <v>1241.8499999999999</v>
      </c>
      <c r="BX370" s="4">
        <v>1241.8499999999999</v>
      </c>
      <c r="BY370" s="4">
        <v>1241.8499999999999</v>
      </c>
      <c r="BZ370" s="4">
        <v>1241.8499999999999</v>
      </c>
      <c r="CA370" s="4">
        <v>1241.8499999999999</v>
      </c>
      <c r="CB370" s="4">
        <v>5637.77</v>
      </c>
      <c r="CC370" s="4">
        <v>1241.8499999999999</v>
      </c>
      <c r="CD370" s="4">
        <v>1241.8499999999999</v>
      </c>
      <c r="CE370" s="4">
        <v>1241.8499999999999</v>
      </c>
      <c r="CF370" s="4">
        <v>1241.8499999999999</v>
      </c>
      <c r="CG370" s="4">
        <v>1241.8499999999999</v>
      </c>
      <c r="CH370" s="4">
        <v>1241.8499999999999</v>
      </c>
      <c r="CI370" s="4">
        <v>3296.94</v>
      </c>
      <c r="CJ370" s="4">
        <v>109.9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0</v>
      </c>
      <c r="CZ370" s="4">
        <v>0</v>
      </c>
      <c r="DA370" s="4">
        <v>0</v>
      </c>
      <c r="DB370" s="4">
        <v>0</v>
      </c>
      <c r="DC370" s="4">
        <v>0</v>
      </c>
      <c r="DD370" s="4">
        <v>0</v>
      </c>
      <c r="DE370" s="4">
        <v>0</v>
      </c>
      <c r="DF370" s="4">
        <v>0</v>
      </c>
      <c r="DG370" s="4">
        <v>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6">
        <v>0</v>
      </c>
      <c r="DY370" s="4">
        <f>SUM(Tabela14[[#This Row],[jan/25]:[mar/25]])</f>
        <v>0</v>
      </c>
      <c r="DZ370" s="4">
        <f>SUM(Tabela14[[#This Row],[abr/25]:[ago/25]])</f>
        <v>0</v>
      </c>
      <c r="EA370" s="4">
        <f>SUM(Tabela14[[#This Row],[set/25]:[dez/30]])</f>
        <v>41574.469999999994</v>
      </c>
    </row>
    <row r="371" spans="1:131" x14ac:dyDescent="0.25">
      <c r="A371" s="5" t="s">
        <v>1168</v>
      </c>
      <c r="B371" s="2" t="s">
        <v>925</v>
      </c>
      <c r="C371" s="2" t="s">
        <v>14</v>
      </c>
      <c r="D371" s="2" t="s">
        <v>212</v>
      </c>
      <c r="E371" s="1">
        <v>308</v>
      </c>
      <c r="F371" s="2" t="s">
        <v>1169</v>
      </c>
      <c r="G371" s="2" t="s">
        <v>19</v>
      </c>
      <c r="H371" s="321">
        <v>45769</v>
      </c>
      <c r="I371" s="2" t="s">
        <v>1170</v>
      </c>
      <c r="J371" s="2" t="s">
        <v>1171</v>
      </c>
      <c r="K371" s="4">
        <v>273600</v>
      </c>
      <c r="L371" s="4">
        <v>77322.25</v>
      </c>
      <c r="M371" s="4">
        <v>0</v>
      </c>
      <c r="N371" s="4">
        <f>Tabela14[[#This Row],[parcela.cef
(total)]]-Tabela14[[#This Row],[parcela.cef
(realizado)]]</f>
        <v>196277.75</v>
      </c>
      <c r="O371" s="1" t="b">
        <v>0</v>
      </c>
      <c r="P371" s="4">
        <v>284452.8</v>
      </c>
      <c r="Q371" s="4">
        <v>298920</v>
      </c>
      <c r="R371" s="4">
        <v>9700.18</v>
      </c>
      <c r="S371" s="4">
        <v>33443.21</v>
      </c>
      <c r="T371" s="4">
        <f>SUM(Tabela14[[#This Row],[set/25]:[dez/30]])</f>
        <v>31828.890000000003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400.15</v>
      </c>
      <c r="BJ371" s="4">
        <v>402.24</v>
      </c>
      <c r="BK371" s="4">
        <v>404.57</v>
      </c>
      <c r="BL371" s="4">
        <v>407.36</v>
      </c>
      <c r="BM371" s="4">
        <v>0</v>
      </c>
      <c r="BN371" s="4">
        <v>670.73</v>
      </c>
      <c r="BO371" s="4">
        <v>1092.68</v>
      </c>
      <c r="BP371" s="4">
        <v>1092.68</v>
      </c>
      <c r="BQ371" s="4">
        <v>1092.68</v>
      </c>
      <c r="BR371" s="4">
        <v>1092.68</v>
      </c>
      <c r="BS371" s="4">
        <v>1092.68</v>
      </c>
      <c r="BT371" s="4">
        <v>1092.68</v>
      </c>
      <c r="BU371" s="4">
        <v>1092.68</v>
      </c>
      <c r="BV371" s="4">
        <v>1092.68</v>
      </c>
      <c r="BW371" s="4">
        <v>1092.68</v>
      </c>
      <c r="BX371" s="4">
        <v>1092.68</v>
      </c>
      <c r="BY371" s="4">
        <v>1092.68</v>
      </c>
      <c r="BZ371" s="4">
        <v>1092.68</v>
      </c>
      <c r="CA371" s="4">
        <v>1092.68</v>
      </c>
      <c r="CB371" s="4">
        <v>1092.68</v>
      </c>
      <c r="CC371" s="4">
        <v>1092.68</v>
      </c>
      <c r="CD371" s="4">
        <v>1092.68</v>
      </c>
      <c r="CE371" s="4">
        <v>1092.68</v>
      </c>
      <c r="CF371" s="4">
        <v>1092.68</v>
      </c>
      <c r="CG371" s="4">
        <v>1092.68</v>
      </c>
      <c r="CH371" s="4">
        <v>1092.6600000000001</v>
      </c>
      <c r="CI371" s="4">
        <v>9196.39</v>
      </c>
      <c r="CJ371" s="4">
        <v>0</v>
      </c>
      <c r="CK371" s="4">
        <v>108.19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0</v>
      </c>
      <c r="CZ371" s="4">
        <v>0</v>
      </c>
      <c r="DA371" s="4">
        <v>0</v>
      </c>
      <c r="DB371" s="4">
        <v>0</v>
      </c>
      <c r="DC371" s="4">
        <v>0</v>
      </c>
      <c r="DD371" s="4">
        <v>0</v>
      </c>
      <c r="DE371" s="4">
        <v>0</v>
      </c>
      <c r="DF371" s="4">
        <v>0</v>
      </c>
      <c r="DG371" s="4">
        <v>0</v>
      </c>
      <c r="DH371" s="4">
        <v>0</v>
      </c>
      <c r="DI371" s="4">
        <v>0</v>
      </c>
      <c r="DJ371" s="4">
        <v>0</v>
      </c>
      <c r="DK371" s="4">
        <v>0</v>
      </c>
      <c r="DL371" s="4">
        <v>0</v>
      </c>
      <c r="DM371" s="4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0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6">
        <v>0</v>
      </c>
      <c r="DY371" s="4">
        <f>SUM(Tabela14[[#This Row],[jan/25]:[mar/25]])</f>
        <v>0</v>
      </c>
      <c r="DZ371" s="4">
        <f>SUM(Tabela14[[#This Row],[abr/25]:[ago/25]])</f>
        <v>1614.3200000000002</v>
      </c>
      <c r="EA371" s="4">
        <f>SUM(Tabela14[[#This Row],[set/25]:[dez/30]])</f>
        <v>31828.890000000003</v>
      </c>
    </row>
    <row r="372" spans="1:131" x14ac:dyDescent="0.25">
      <c r="A372" s="5" t="s">
        <v>1172</v>
      </c>
      <c r="B372" s="2" t="s">
        <v>925</v>
      </c>
      <c r="C372" s="2" t="s">
        <v>14</v>
      </c>
      <c r="D372" s="2" t="s">
        <v>212</v>
      </c>
      <c r="E372" s="1">
        <v>309</v>
      </c>
      <c r="F372" s="2" t="s">
        <v>1173</v>
      </c>
      <c r="G372" s="2" t="s">
        <v>19</v>
      </c>
      <c r="H372" s="321">
        <v>45807</v>
      </c>
      <c r="I372" s="2" t="s">
        <v>262</v>
      </c>
      <c r="J372" s="2" t="s">
        <v>1174</v>
      </c>
      <c r="K372" s="4">
        <v>332817.71000000002</v>
      </c>
      <c r="L372" s="4">
        <v>103054.62</v>
      </c>
      <c r="M372" s="4">
        <v>0</v>
      </c>
      <c r="N372" s="4">
        <f>Tabela14[[#This Row],[parcela.cef
(total)]]-Tabela14[[#This Row],[parcela.cef
(realizado)]]</f>
        <v>229763.09000000003</v>
      </c>
      <c r="O372" s="1" t="b">
        <v>0</v>
      </c>
      <c r="P372" s="4">
        <v>346019.47</v>
      </c>
      <c r="Q372" s="4">
        <v>407960</v>
      </c>
      <c r="R372" s="4">
        <v>3078.18</v>
      </c>
      <c r="S372" s="4">
        <v>91611.74</v>
      </c>
      <c r="T372" s="4">
        <f>SUM(Tabela14[[#This Row],[set/25]:[dez/30]])</f>
        <v>81720.60000000002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319.86</v>
      </c>
      <c r="BK372" s="4">
        <v>0</v>
      </c>
      <c r="BL372" s="4">
        <v>9571.2800000000007</v>
      </c>
      <c r="BM372" s="4">
        <v>1089.5999999999999</v>
      </c>
      <c r="BN372" s="4">
        <v>1089.5999999999999</v>
      </c>
      <c r="BO372" s="4">
        <v>1089.5999999999999</v>
      </c>
      <c r="BP372" s="4">
        <v>1089.5999999999999</v>
      </c>
      <c r="BQ372" s="4">
        <v>1089.5999999999999</v>
      </c>
      <c r="BR372" s="4">
        <v>1089.5999999999999</v>
      </c>
      <c r="BS372" s="4">
        <v>6646.62</v>
      </c>
      <c r="BT372" s="4">
        <v>1089.5999999999999</v>
      </c>
      <c r="BU372" s="4">
        <v>544.79999999999995</v>
      </c>
      <c r="BV372" s="4">
        <v>544.79999999999995</v>
      </c>
      <c r="BW372" s="4">
        <v>15799.34</v>
      </c>
      <c r="BX372" s="4">
        <v>544.79999999999995</v>
      </c>
      <c r="BY372" s="4">
        <v>544.79999999999995</v>
      </c>
      <c r="BZ372" s="4">
        <v>544.79999999999995</v>
      </c>
      <c r="CA372" s="4">
        <v>544.79999999999995</v>
      </c>
      <c r="CB372" s="4">
        <v>23426.61</v>
      </c>
      <c r="CC372" s="4">
        <v>544.79999999999995</v>
      </c>
      <c r="CD372" s="4">
        <v>544.79999999999995</v>
      </c>
      <c r="CE372" s="4">
        <v>13293.23</v>
      </c>
      <c r="CF372" s="4">
        <v>544.79999999999995</v>
      </c>
      <c r="CG372" s="4">
        <v>544.79999999999995</v>
      </c>
      <c r="CH372" s="4">
        <v>544.79999999999995</v>
      </c>
      <c r="CI372" s="4">
        <v>8825.84</v>
      </c>
      <c r="CJ372" s="4">
        <v>108.96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4">
        <v>0</v>
      </c>
      <c r="DJ372" s="4">
        <v>0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6">
        <v>0</v>
      </c>
      <c r="DY372" s="4">
        <f>SUM(Tabela14[[#This Row],[jan/25]:[mar/25]])</f>
        <v>0</v>
      </c>
      <c r="DZ372" s="4">
        <f>SUM(Tabela14[[#This Row],[abr/25]:[ago/25]])</f>
        <v>9891.1400000000012</v>
      </c>
      <c r="EA372" s="4">
        <f>SUM(Tabela14[[#This Row],[set/25]:[dez/30]])</f>
        <v>81720.60000000002</v>
      </c>
    </row>
    <row r="373" spans="1:131" x14ac:dyDescent="0.25">
      <c r="A373" s="5" t="s">
        <v>1175</v>
      </c>
      <c r="B373" s="2" t="s">
        <v>925</v>
      </c>
      <c r="C373" s="2" t="s">
        <v>14</v>
      </c>
      <c r="D373" s="2" t="s">
        <v>235</v>
      </c>
      <c r="E373" s="1">
        <v>401</v>
      </c>
      <c r="F373" s="2" t="s">
        <v>1176</v>
      </c>
      <c r="G373" s="2" t="s">
        <v>19</v>
      </c>
      <c r="H373" s="321">
        <v>45769</v>
      </c>
      <c r="I373" s="2" t="s">
        <v>362</v>
      </c>
      <c r="J373" s="2" t="s">
        <v>1177</v>
      </c>
      <c r="K373" s="4">
        <v>241358.82</v>
      </c>
      <c r="L373" s="4">
        <v>71666</v>
      </c>
      <c r="M373" s="4">
        <v>0</v>
      </c>
      <c r="N373" s="4">
        <f>Tabela14[[#This Row],[parcela.cef
(total)]]-Tabela14[[#This Row],[parcela.cef
(realizado)]]</f>
        <v>169692.82</v>
      </c>
      <c r="O373" s="1" t="b">
        <v>0</v>
      </c>
      <c r="P373" s="4">
        <v>250932.72</v>
      </c>
      <c r="Q373" s="4">
        <v>305500</v>
      </c>
      <c r="R373" s="4">
        <v>9449.64</v>
      </c>
      <c r="S373" s="4">
        <v>76297.67</v>
      </c>
      <c r="T373" s="4">
        <f>SUM(Tabela14[[#This Row],[set/25]:[dez/30]])</f>
        <v>66720.569999999992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1133.55</v>
      </c>
      <c r="BJ373" s="4">
        <v>3408.48</v>
      </c>
      <c r="BK373" s="4">
        <v>2508.88</v>
      </c>
      <c r="BL373" s="4">
        <v>2526.19</v>
      </c>
      <c r="BM373" s="4">
        <v>0</v>
      </c>
      <c r="BN373" s="4">
        <v>2549.1799999999998</v>
      </c>
      <c r="BO373" s="4">
        <v>2549.1799999999998</v>
      </c>
      <c r="BP373" s="4">
        <v>2549.1799999999998</v>
      </c>
      <c r="BQ373" s="4">
        <v>2549.1799999999998</v>
      </c>
      <c r="BR373" s="4">
        <v>2549.1799999999998</v>
      </c>
      <c r="BS373" s="4">
        <v>2549.1799999999998</v>
      </c>
      <c r="BT373" s="4">
        <v>2549.1799999999998</v>
      </c>
      <c r="BU373" s="4">
        <v>2549.1799999999998</v>
      </c>
      <c r="BV373" s="4">
        <v>9143.06</v>
      </c>
      <c r="BW373" s="4">
        <v>2549.1799999999998</v>
      </c>
      <c r="BX373" s="4">
        <v>2549.1799999999998</v>
      </c>
      <c r="BY373" s="4">
        <v>2549.1799999999998</v>
      </c>
      <c r="BZ373" s="4">
        <v>2549.1799999999998</v>
      </c>
      <c r="CA373" s="4">
        <v>2549.1799999999998</v>
      </c>
      <c r="CB373" s="4">
        <v>2549.1799999999998</v>
      </c>
      <c r="CC373" s="4">
        <v>2549.1799999999998</v>
      </c>
      <c r="CD373" s="4">
        <v>2549.1799999999998</v>
      </c>
      <c r="CE373" s="4">
        <v>2549.1799999999998</v>
      </c>
      <c r="CF373" s="4">
        <v>2549.1799999999998</v>
      </c>
      <c r="CG373" s="4">
        <v>2549.1799999999998</v>
      </c>
      <c r="CH373" s="4">
        <v>2549.1999999999998</v>
      </c>
      <c r="CI373" s="4">
        <v>6483.99</v>
      </c>
      <c r="CJ373" s="4">
        <v>109.9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0</v>
      </c>
      <c r="DK373" s="4">
        <v>0</v>
      </c>
      <c r="DL373" s="4">
        <v>0</v>
      </c>
      <c r="DM373" s="4">
        <v>0</v>
      </c>
      <c r="DN373" s="4">
        <v>0</v>
      </c>
      <c r="DO373" s="4">
        <v>0</v>
      </c>
      <c r="DP373" s="4">
        <v>0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6">
        <v>0</v>
      </c>
      <c r="DY373" s="4">
        <f>SUM(Tabela14[[#This Row],[jan/25]:[mar/25]])</f>
        <v>0</v>
      </c>
      <c r="DZ373" s="4">
        <f>SUM(Tabela14[[#This Row],[abr/25]:[ago/25]])</f>
        <v>9577.1</v>
      </c>
      <c r="EA373" s="4">
        <f>SUM(Tabela14[[#This Row],[set/25]:[dez/30]])</f>
        <v>66720.569999999992</v>
      </c>
    </row>
    <row r="374" spans="1:131" x14ac:dyDescent="0.25">
      <c r="A374" s="5" t="s">
        <v>1178</v>
      </c>
      <c r="B374" s="2" t="s">
        <v>925</v>
      </c>
      <c r="C374" s="2" t="s">
        <v>14</v>
      </c>
      <c r="D374" s="2" t="s">
        <v>235</v>
      </c>
      <c r="E374" s="1">
        <v>402</v>
      </c>
      <c r="F374" s="2" t="s">
        <v>1179</v>
      </c>
      <c r="G374" s="2" t="s">
        <v>19</v>
      </c>
      <c r="H374" s="321">
        <v>45754</v>
      </c>
      <c r="I374" s="2" t="s">
        <v>862</v>
      </c>
      <c r="J374" s="2" t="s">
        <v>1180</v>
      </c>
      <c r="K374" s="4">
        <v>229702.04</v>
      </c>
      <c r="L374" s="4">
        <v>69734.429999999993</v>
      </c>
      <c r="M374" s="4">
        <v>0</v>
      </c>
      <c r="N374" s="4">
        <f>Tabela14[[#This Row],[parcela.cef
(total)]]-Tabela14[[#This Row],[parcela.cef
(realizado)]]</f>
        <v>159967.61000000002</v>
      </c>
      <c r="O374" s="1" t="b">
        <v>0</v>
      </c>
      <c r="P374" s="4">
        <v>238813.55</v>
      </c>
      <c r="Q374" s="4">
        <v>301535.08</v>
      </c>
      <c r="R374" s="4">
        <v>2059.12</v>
      </c>
      <c r="S374" s="4">
        <v>72004.929999999993</v>
      </c>
      <c r="T374" s="4">
        <f>SUM(Tabela14[[#This Row],[set/25]:[dez/30]])</f>
        <v>49783.419999999991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5051.5600000000004</v>
      </c>
      <c r="BI374" s="4">
        <v>2434.39</v>
      </c>
      <c r="BJ374" s="4">
        <v>2447.0500000000002</v>
      </c>
      <c r="BK374" s="4">
        <v>9810.2900000000009</v>
      </c>
      <c r="BL374" s="4">
        <v>2478.2199999999998</v>
      </c>
      <c r="BM374" s="4">
        <v>0</v>
      </c>
      <c r="BN374" s="4">
        <v>2500.7600000000002</v>
      </c>
      <c r="BO374" s="4">
        <v>1600.09</v>
      </c>
      <c r="BP374" s="4">
        <v>1600.09</v>
      </c>
      <c r="BQ374" s="4">
        <v>1600.09</v>
      </c>
      <c r="BR374" s="4">
        <v>1600.09</v>
      </c>
      <c r="BS374" s="4">
        <v>1600.09</v>
      </c>
      <c r="BT374" s="4">
        <v>1600.09</v>
      </c>
      <c r="BU374" s="4">
        <v>1600.09</v>
      </c>
      <c r="BV374" s="4">
        <v>1600.09</v>
      </c>
      <c r="BW374" s="4">
        <v>9067.18</v>
      </c>
      <c r="BX374" s="4">
        <v>1600.09</v>
      </c>
      <c r="BY374" s="4">
        <v>1600.09</v>
      </c>
      <c r="BZ374" s="4">
        <v>1600.09</v>
      </c>
      <c r="CA374" s="4">
        <v>1600.09</v>
      </c>
      <c r="CB374" s="4">
        <v>1600.09</v>
      </c>
      <c r="CC374" s="4">
        <v>1600.09</v>
      </c>
      <c r="CD374" s="4">
        <v>1600.09</v>
      </c>
      <c r="CE374" s="4">
        <v>1600.09</v>
      </c>
      <c r="CF374" s="4">
        <v>1600.09</v>
      </c>
      <c r="CG374" s="4">
        <v>1600.09</v>
      </c>
      <c r="CH374" s="4">
        <v>1600.09</v>
      </c>
      <c r="CI374" s="4">
        <v>7467.09</v>
      </c>
      <c r="CJ374" s="4">
        <v>0</v>
      </c>
      <c r="CK374" s="4">
        <v>0</v>
      </c>
      <c r="CL374" s="4">
        <v>0</v>
      </c>
      <c r="CM374" s="4">
        <v>346.68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0</v>
      </c>
      <c r="CZ374" s="4">
        <v>0</v>
      </c>
      <c r="DA374" s="4">
        <v>0</v>
      </c>
      <c r="DB374" s="4">
        <v>0</v>
      </c>
      <c r="DC374" s="4">
        <v>0</v>
      </c>
      <c r="DD374" s="4">
        <v>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0</v>
      </c>
      <c r="DK374" s="4">
        <v>0</v>
      </c>
      <c r="DL374" s="4">
        <v>0</v>
      </c>
      <c r="DM374" s="4">
        <v>0</v>
      </c>
      <c r="DN374" s="4">
        <v>0</v>
      </c>
      <c r="DO374" s="4">
        <v>0</v>
      </c>
      <c r="DP374" s="4">
        <v>0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6">
        <v>0</v>
      </c>
      <c r="DY374" s="4">
        <f>SUM(Tabela14[[#This Row],[jan/25]:[mar/25]])</f>
        <v>0</v>
      </c>
      <c r="DZ374" s="4">
        <f>SUM(Tabela14[[#This Row],[abr/25]:[ago/25]])</f>
        <v>22221.510000000002</v>
      </c>
      <c r="EA374" s="4">
        <f>SUM(Tabela14[[#This Row],[set/25]:[dez/30]])</f>
        <v>49783.419999999991</v>
      </c>
    </row>
    <row r="375" spans="1:131" x14ac:dyDescent="0.25">
      <c r="A375" s="5" t="s">
        <v>1181</v>
      </c>
      <c r="B375" s="2" t="s">
        <v>925</v>
      </c>
      <c r="C375" s="2" t="s">
        <v>14</v>
      </c>
      <c r="D375" s="2" t="s">
        <v>235</v>
      </c>
      <c r="E375" s="1">
        <v>403</v>
      </c>
      <c r="F375" s="2" t="s">
        <v>1182</v>
      </c>
      <c r="G375" s="2" t="s">
        <v>19</v>
      </c>
      <c r="H375" s="321">
        <v>45502</v>
      </c>
      <c r="I375" s="2" t="s">
        <v>1183</v>
      </c>
      <c r="J375" s="2"/>
      <c r="K375" s="4"/>
      <c r="L375" s="4"/>
      <c r="M375" s="4">
        <v>298667.95</v>
      </c>
      <c r="N375" s="4">
        <f>Tabela14[[#This Row],[parcela.cef
(total)]]-Tabela14[[#This Row],[parcela.cef
(realizado)]]</f>
        <v>0</v>
      </c>
      <c r="O375" s="1" t="b">
        <v>0</v>
      </c>
      <c r="P375" s="4">
        <v>0</v>
      </c>
      <c r="Q375" s="4">
        <v>290460</v>
      </c>
      <c r="R375" s="4">
        <v>0</v>
      </c>
      <c r="S375" s="4">
        <v>28500.959999999999</v>
      </c>
      <c r="T375" s="4">
        <f>SUM(Tabela14[[#This Row],[set/25]:[dez/30]])</f>
        <v>24821.229999999996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550.33000000000004</v>
      </c>
      <c r="BA375" s="4">
        <v>252.14</v>
      </c>
      <c r="BB375" s="4">
        <v>253.9</v>
      </c>
      <c r="BC375" s="4">
        <v>255.37</v>
      </c>
      <c r="BD375" s="4">
        <v>257.11</v>
      </c>
      <c r="BE375" s="4">
        <v>258.14</v>
      </c>
      <c r="BF375" s="4">
        <v>259.43</v>
      </c>
      <c r="BG375" s="4">
        <v>261.58</v>
      </c>
      <c r="BH375" s="4">
        <v>262.63</v>
      </c>
      <c r="BI375" s="4">
        <v>263.64999999999998</v>
      </c>
      <c r="BJ375" s="4">
        <v>265.02999999999997</v>
      </c>
      <c r="BK375" s="4">
        <v>266.56</v>
      </c>
      <c r="BL375" s="4">
        <v>273.86</v>
      </c>
      <c r="BM375" s="4">
        <v>0</v>
      </c>
      <c r="BN375" s="4">
        <v>270.83999999999997</v>
      </c>
      <c r="BO375" s="4">
        <v>270.83999999999997</v>
      </c>
      <c r="BP375" s="4">
        <v>1905.25</v>
      </c>
      <c r="BQ375" s="4">
        <v>270.83999999999997</v>
      </c>
      <c r="BR375" s="4">
        <v>270.83999999999997</v>
      </c>
      <c r="BS375" s="4">
        <v>270.83999999999997</v>
      </c>
      <c r="BT375" s="4">
        <v>270.83999999999997</v>
      </c>
      <c r="BU375" s="4">
        <v>270.83999999999997</v>
      </c>
      <c r="BV375" s="4">
        <v>270.83999999999997</v>
      </c>
      <c r="BW375" s="4">
        <v>270.83999999999997</v>
      </c>
      <c r="BX375" s="4">
        <v>445.16</v>
      </c>
      <c r="BY375" s="4">
        <v>902.82</v>
      </c>
      <c r="BZ375" s="4">
        <v>902.82</v>
      </c>
      <c r="CA375" s="4">
        <v>902.82</v>
      </c>
      <c r="CB375" s="4">
        <v>6350.87</v>
      </c>
      <c r="CC375" s="4">
        <v>902.82</v>
      </c>
      <c r="CD375" s="4">
        <v>902.82</v>
      </c>
      <c r="CE375" s="4">
        <v>902.82</v>
      </c>
      <c r="CF375" s="4">
        <v>902.82</v>
      </c>
      <c r="CG375" s="4">
        <v>902.82</v>
      </c>
      <c r="CH375" s="4">
        <v>902.82</v>
      </c>
      <c r="CI375" s="4">
        <v>5448.05</v>
      </c>
      <c r="CJ375" s="4">
        <v>108.96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0</v>
      </c>
      <c r="CZ375" s="4">
        <v>0</v>
      </c>
      <c r="DA375" s="4">
        <v>0</v>
      </c>
      <c r="DB375" s="4">
        <v>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0</v>
      </c>
      <c r="DK375" s="4">
        <v>0</v>
      </c>
      <c r="DL375" s="4">
        <v>0</v>
      </c>
      <c r="DM375" s="4">
        <v>0</v>
      </c>
      <c r="DN375" s="4">
        <v>0</v>
      </c>
      <c r="DO375" s="4">
        <v>0</v>
      </c>
      <c r="DP375" s="4">
        <v>0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6">
        <v>0</v>
      </c>
      <c r="DY375" s="4">
        <f>SUM(Tabela14[[#This Row],[jan/25]:[mar/25]])</f>
        <v>779.14999999999986</v>
      </c>
      <c r="DZ375" s="4">
        <f>SUM(Tabela14[[#This Row],[abr/25]:[ago/25]])</f>
        <v>1331.73</v>
      </c>
      <c r="EA375" s="4">
        <f>SUM(Tabela14[[#This Row],[set/25]:[dez/30]])</f>
        <v>24821.229999999996</v>
      </c>
    </row>
    <row r="376" spans="1:131" x14ac:dyDescent="0.25">
      <c r="A376" s="5" t="s">
        <v>1184</v>
      </c>
      <c r="B376" s="2" t="s">
        <v>925</v>
      </c>
      <c r="C376" s="2" t="s">
        <v>14</v>
      </c>
      <c r="D376" s="2" t="s">
        <v>235</v>
      </c>
      <c r="E376" s="1">
        <v>404</v>
      </c>
      <c r="F376" s="2" t="s">
        <v>1185</v>
      </c>
      <c r="G376" s="2" t="s">
        <v>19</v>
      </c>
      <c r="H376" s="321">
        <v>45779</v>
      </c>
      <c r="I376" s="2" t="s">
        <v>614</v>
      </c>
      <c r="J376" s="2"/>
      <c r="K376" s="4"/>
      <c r="L376" s="4"/>
      <c r="M376" s="4">
        <v>277798.93</v>
      </c>
      <c r="N376" s="4">
        <f>Tabela14[[#This Row],[parcela.cef
(total)]]-Tabela14[[#This Row],[parcela.cef
(realizado)]]</f>
        <v>0</v>
      </c>
      <c r="O376" s="1" t="b">
        <v>0</v>
      </c>
      <c r="P376" s="4">
        <v>0</v>
      </c>
      <c r="Q376" s="4">
        <v>286700</v>
      </c>
      <c r="R376" s="4">
        <v>0</v>
      </c>
      <c r="S376" s="4">
        <v>31482.61</v>
      </c>
      <c r="T376" s="4">
        <f>SUM(Tabela14[[#This Row],[set/25]:[dez/30]])</f>
        <v>29734.260000000002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433.38</v>
      </c>
      <c r="BJ376" s="4">
        <v>435.63</v>
      </c>
      <c r="BK376" s="4">
        <v>438.16</v>
      </c>
      <c r="BL376" s="4">
        <v>441.18</v>
      </c>
      <c r="BM376" s="4">
        <v>445.2</v>
      </c>
      <c r="BN376" s="4">
        <v>445.2</v>
      </c>
      <c r="BO376" s="4">
        <v>445.2</v>
      </c>
      <c r="BP376" s="4">
        <v>2079.62</v>
      </c>
      <c r="BQ376" s="4">
        <v>445.2</v>
      </c>
      <c r="BR376" s="4">
        <v>445.2</v>
      </c>
      <c r="BS376" s="4">
        <v>445.2</v>
      </c>
      <c r="BT376" s="4">
        <v>445.23</v>
      </c>
      <c r="BU376" s="4">
        <v>717.6</v>
      </c>
      <c r="BV376" s="4">
        <v>826.56</v>
      </c>
      <c r="BW376" s="4">
        <v>826.56</v>
      </c>
      <c r="BX376" s="4">
        <v>826.56</v>
      </c>
      <c r="BY376" s="4">
        <v>826.56</v>
      </c>
      <c r="BZ376" s="4">
        <v>826.56</v>
      </c>
      <c r="CA376" s="4">
        <v>826.56</v>
      </c>
      <c r="CB376" s="4">
        <v>6274.6</v>
      </c>
      <c r="CC376" s="4">
        <v>826.56</v>
      </c>
      <c r="CD376" s="4">
        <v>826.56</v>
      </c>
      <c r="CE376" s="4">
        <v>826.56</v>
      </c>
      <c r="CF376" s="4">
        <v>826.56</v>
      </c>
      <c r="CG376" s="4">
        <v>826.56</v>
      </c>
      <c r="CH376" s="4">
        <v>826.59</v>
      </c>
      <c r="CI376" s="4">
        <v>7518.3</v>
      </c>
      <c r="CJ376" s="4">
        <v>108.96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  <c r="DF376" s="4">
        <v>0</v>
      </c>
      <c r="DG376" s="4">
        <v>0</v>
      </c>
      <c r="DH376" s="4">
        <v>0</v>
      </c>
      <c r="DI376" s="4">
        <v>0</v>
      </c>
      <c r="DJ376" s="4">
        <v>0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6">
        <v>0</v>
      </c>
      <c r="DY376" s="4">
        <f>SUM(Tabela14[[#This Row],[jan/25]:[mar/25]])</f>
        <v>0</v>
      </c>
      <c r="DZ376" s="4">
        <f>SUM(Tabela14[[#This Row],[abr/25]:[ago/25]])</f>
        <v>1748.3500000000001</v>
      </c>
      <c r="EA376" s="4">
        <f>SUM(Tabela14[[#This Row],[set/25]:[dez/30]])</f>
        <v>29734.260000000002</v>
      </c>
    </row>
    <row r="377" spans="1:131" x14ac:dyDescent="0.25">
      <c r="A377" s="5" t="s">
        <v>1186</v>
      </c>
      <c r="B377" s="2" t="s">
        <v>925</v>
      </c>
      <c r="C377" s="2" t="s">
        <v>14</v>
      </c>
      <c r="D377" s="2" t="s">
        <v>235</v>
      </c>
      <c r="E377" s="1">
        <v>405</v>
      </c>
      <c r="F377" s="2" t="s">
        <v>1187</v>
      </c>
      <c r="G377" s="2" t="s">
        <v>19</v>
      </c>
      <c r="H377" s="321">
        <v>45789</v>
      </c>
      <c r="I377" s="2" t="s">
        <v>642</v>
      </c>
      <c r="J377" s="2" t="s">
        <v>1188</v>
      </c>
      <c r="K377" s="4">
        <v>243919.34</v>
      </c>
      <c r="L377" s="4">
        <v>71390.58</v>
      </c>
      <c r="M377" s="4">
        <v>0</v>
      </c>
      <c r="N377" s="4">
        <f>Tabela14[[#This Row],[parcela.cef
(total)]]-Tabela14[[#This Row],[parcela.cef
(realizado)]]</f>
        <v>172528.76</v>
      </c>
      <c r="O377" s="1" t="b">
        <v>0</v>
      </c>
      <c r="P377" s="4">
        <v>253594.81</v>
      </c>
      <c r="Q377" s="4">
        <v>287610.86</v>
      </c>
      <c r="R377" s="4">
        <v>2103.08</v>
      </c>
      <c r="S377" s="4">
        <v>53334.5</v>
      </c>
      <c r="T377" s="4">
        <f>SUM(Tabela14[[#This Row],[set/25]:[dez/30]])</f>
        <v>48285.19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495.46</v>
      </c>
      <c r="BK377" s="4">
        <v>2881.27</v>
      </c>
      <c r="BL377" s="4">
        <v>1672.58</v>
      </c>
      <c r="BM377" s="4">
        <v>1687.8</v>
      </c>
      <c r="BN377" s="4">
        <v>1687.8</v>
      </c>
      <c r="BO377" s="4">
        <v>1687.8</v>
      </c>
      <c r="BP377" s="4">
        <v>1687.8</v>
      </c>
      <c r="BQ377" s="4">
        <v>1687.8</v>
      </c>
      <c r="BR377" s="4">
        <v>1687.8</v>
      </c>
      <c r="BS377" s="4">
        <v>1687.8</v>
      </c>
      <c r="BT377" s="4">
        <v>1687.8</v>
      </c>
      <c r="BU377" s="4">
        <v>1687.8</v>
      </c>
      <c r="BV377" s="4">
        <v>1687.8</v>
      </c>
      <c r="BW377" s="4">
        <v>7097.44</v>
      </c>
      <c r="BX377" s="4">
        <v>1687.8</v>
      </c>
      <c r="BY377" s="4">
        <v>1687.8</v>
      </c>
      <c r="BZ377" s="4">
        <v>1687.8</v>
      </c>
      <c r="CA377" s="4">
        <v>1687.8</v>
      </c>
      <c r="CB377" s="4">
        <v>1687.8</v>
      </c>
      <c r="CC377" s="4">
        <v>1687.8</v>
      </c>
      <c r="CD377" s="4">
        <v>1687.8</v>
      </c>
      <c r="CE377" s="4">
        <v>1687.8</v>
      </c>
      <c r="CF377" s="4">
        <v>1687.8</v>
      </c>
      <c r="CG377" s="4">
        <v>1687.8</v>
      </c>
      <c r="CH377" s="4">
        <v>1687.8</v>
      </c>
      <c r="CI377" s="4">
        <v>5409.64</v>
      </c>
      <c r="CJ377" s="4">
        <v>0</v>
      </c>
      <c r="CK377" s="4">
        <v>334.31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0</v>
      </c>
      <c r="DK377" s="4">
        <v>0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6">
        <v>0</v>
      </c>
      <c r="DY377" s="4">
        <f>SUM(Tabela14[[#This Row],[jan/25]:[mar/25]])</f>
        <v>0</v>
      </c>
      <c r="DZ377" s="4">
        <f>SUM(Tabela14[[#This Row],[abr/25]:[ago/25]])</f>
        <v>5049.3099999999995</v>
      </c>
      <c r="EA377" s="4">
        <f>SUM(Tabela14[[#This Row],[set/25]:[dez/30]])</f>
        <v>48285.19</v>
      </c>
    </row>
    <row r="378" spans="1:131" x14ac:dyDescent="0.25">
      <c r="A378" s="5" t="s">
        <v>1189</v>
      </c>
      <c r="B378" s="2" t="s">
        <v>925</v>
      </c>
      <c r="C378" s="2" t="s">
        <v>14</v>
      </c>
      <c r="D378" s="2" t="s">
        <v>235</v>
      </c>
      <c r="E378" s="1">
        <v>406</v>
      </c>
      <c r="F378" s="2" t="s">
        <v>1190</v>
      </c>
      <c r="G378" s="2" t="s">
        <v>19</v>
      </c>
      <c r="H378" s="321">
        <v>45771</v>
      </c>
      <c r="I378" s="2" t="s">
        <v>728</v>
      </c>
      <c r="J378" s="2" t="s">
        <v>1191</v>
      </c>
      <c r="K378" s="4">
        <v>207034.87</v>
      </c>
      <c r="L378" s="4">
        <v>54870.61</v>
      </c>
      <c r="M378" s="4">
        <v>0</v>
      </c>
      <c r="N378" s="4">
        <f>Tabela14[[#This Row],[parcela.cef
(total)]]-Tabela14[[#This Row],[parcela.cef
(realizado)]]</f>
        <v>152164.26</v>
      </c>
      <c r="O378" s="1" t="b">
        <v>0</v>
      </c>
      <c r="P378" s="4">
        <v>215247.26</v>
      </c>
      <c r="Q378" s="4">
        <v>231240</v>
      </c>
      <c r="R378" s="4">
        <v>8443.64</v>
      </c>
      <c r="S378" s="4">
        <v>32271.919999999998</v>
      </c>
      <c r="T378" s="4">
        <f>SUM(Tabela14[[#This Row],[set/25]:[dez/30]])</f>
        <v>25452.600000000002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123.8</v>
      </c>
      <c r="BJ378" s="4">
        <v>124.44</v>
      </c>
      <c r="BK378" s="4">
        <v>6150.98</v>
      </c>
      <c r="BL378" s="4">
        <v>420.1</v>
      </c>
      <c r="BM378" s="4">
        <v>0</v>
      </c>
      <c r="BN378" s="4">
        <v>423.93</v>
      </c>
      <c r="BO378" s="4">
        <v>423.93</v>
      </c>
      <c r="BP378" s="4">
        <v>423.93</v>
      </c>
      <c r="BQ378" s="4">
        <v>423.93</v>
      </c>
      <c r="BR378" s="4">
        <v>423.93</v>
      </c>
      <c r="BS378" s="4">
        <v>423.93</v>
      </c>
      <c r="BT378" s="4">
        <v>423.93</v>
      </c>
      <c r="BU378" s="4">
        <v>423.93</v>
      </c>
      <c r="BV378" s="4">
        <v>423.93</v>
      </c>
      <c r="BW378" s="4">
        <v>8563.31</v>
      </c>
      <c r="BX378" s="4">
        <v>423.93</v>
      </c>
      <c r="BY378" s="4">
        <v>423.93</v>
      </c>
      <c r="BZ378" s="4">
        <v>423.93</v>
      </c>
      <c r="CA378" s="4">
        <v>423.93</v>
      </c>
      <c r="CB378" s="4">
        <v>423.93</v>
      </c>
      <c r="CC378" s="4">
        <v>423.93</v>
      </c>
      <c r="CD378" s="4">
        <v>423.93</v>
      </c>
      <c r="CE378" s="4">
        <v>423.93</v>
      </c>
      <c r="CF378" s="4">
        <v>423.93</v>
      </c>
      <c r="CG378" s="4">
        <v>423.93</v>
      </c>
      <c r="CH378" s="4">
        <v>423.93</v>
      </c>
      <c r="CI378" s="4">
        <v>8139.38</v>
      </c>
      <c r="CJ378" s="4">
        <v>271.31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6">
        <v>0</v>
      </c>
      <c r="DY378" s="4">
        <f>SUM(Tabela14[[#This Row],[jan/25]:[mar/25]])</f>
        <v>0</v>
      </c>
      <c r="DZ378" s="4">
        <f>SUM(Tabela14[[#This Row],[abr/25]:[ago/25]])</f>
        <v>6819.32</v>
      </c>
      <c r="EA378" s="4">
        <f>SUM(Tabela14[[#This Row],[set/25]:[dez/30]])</f>
        <v>25452.600000000002</v>
      </c>
    </row>
    <row r="379" spans="1:131" x14ac:dyDescent="0.25">
      <c r="A379" s="5" t="s">
        <v>1192</v>
      </c>
      <c r="B379" s="2" t="s">
        <v>925</v>
      </c>
      <c r="C379" s="2" t="s">
        <v>14</v>
      </c>
      <c r="D379" s="2" t="s">
        <v>235</v>
      </c>
      <c r="E379" s="1">
        <v>407</v>
      </c>
      <c r="F379" s="2" t="s">
        <v>1193</v>
      </c>
      <c r="G379" s="2" t="s">
        <v>19</v>
      </c>
      <c r="H379" s="321">
        <v>45769</v>
      </c>
      <c r="I379" s="2" t="s">
        <v>1194</v>
      </c>
      <c r="J379" s="2" t="s">
        <v>1195</v>
      </c>
      <c r="K379" s="4">
        <v>222856.22</v>
      </c>
      <c r="L379" s="4">
        <v>56822.97</v>
      </c>
      <c r="M379" s="4">
        <v>0</v>
      </c>
      <c r="N379" s="4">
        <f>Tabela14[[#This Row],[parcela.cef
(total)]]-Tabela14[[#This Row],[parcela.cef
(realizado)]]</f>
        <v>166033.25</v>
      </c>
      <c r="O379" s="1" t="b">
        <v>0</v>
      </c>
      <c r="P379" s="4">
        <v>231696.18</v>
      </c>
      <c r="Q379" s="4">
        <v>234102.3</v>
      </c>
      <c r="R379" s="4">
        <v>6664.58</v>
      </c>
      <c r="S379" s="4">
        <v>21215.119999999999</v>
      </c>
      <c r="T379" s="4">
        <f>SUM(Tabela14[[#This Row],[set/25]:[dez/30]])</f>
        <v>19684.43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379.42</v>
      </c>
      <c r="BJ379" s="4">
        <v>381.4</v>
      </c>
      <c r="BK379" s="4">
        <v>383.61</v>
      </c>
      <c r="BL379" s="4">
        <v>386.26</v>
      </c>
      <c r="BM379" s="4">
        <v>0</v>
      </c>
      <c r="BN379" s="4">
        <v>389.77</v>
      </c>
      <c r="BO379" s="4">
        <v>389.77</v>
      </c>
      <c r="BP379" s="4">
        <v>2257.84</v>
      </c>
      <c r="BQ379" s="4">
        <v>601.54</v>
      </c>
      <c r="BR379" s="4">
        <v>701.33</v>
      </c>
      <c r="BS379" s="4">
        <v>701.33</v>
      </c>
      <c r="BT379" s="4">
        <v>701.33</v>
      </c>
      <c r="BU379" s="4">
        <v>701.33</v>
      </c>
      <c r="BV379" s="4">
        <v>701.33</v>
      </c>
      <c r="BW379" s="4">
        <v>701.33</v>
      </c>
      <c r="BX379" s="4">
        <v>701.33</v>
      </c>
      <c r="BY379" s="4">
        <v>701.33</v>
      </c>
      <c r="BZ379" s="4">
        <v>701.33</v>
      </c>
      <c r="CA379" s="4">
        <v>701.33</v>
      </c>
      <c r="CB379" s="4">
        <v>6928.16</v>
      </c>
      <c r="CC379" s="4">
        <v>701.33</v>
      </c>
      <c r="CD379" s="4">
        <v>701.33</v>
      </c>
      <c r="CE379" s="4">
        <v>701.39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0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0</v>
      </c>
      <c r="DO379" s="4">
        <v>0</v>
      </c>
      <c r="DP379" s="4">
        <v>0</v>
      </c>
      <c r="DQ379" s="4">
        <v>0</v>
      </c>
      <c r="DR379" s="4">
        <v>0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6">
        <v>0</v>
      </c>
      <c r="DY379" s="4">
        <f>SUM(Tabela14[[#This Row],[jan/25]:[mar/25]])</f>
        <v>0</v>
      </c>
      <c r="DZ379" s="4">
        <f>SUM(Tabela14[[#This Row],[abr/25]:[ago/25]])</f>
        <v>1530.6899999999998</v>
      </c>
      <c r="EA379" s="4">
        <f>SUM(Tabela14[[#This Row],[set/25]:[dez/30]])</f>
        <v>19684.43</v>
      </c>
    </row>
    <row r="380" spans="1:131" x14ac:dyDescent="0.25">
      <c r="A380" s="5" t="s">
        <v>1196</v>
      </c>
      <c r="B380" s="2" t="s">
        <v>925</v>
      </c>
      <c r="C380" s="2" t="s">
        <v>14</v>
      </c>
      <c r="D380" s="2" t="s">
        <v>235</v>
      </c>
      <c r="E380" s="1">
        <v>408</v>
      </c>
      <c r="F380" s="2" t="s">
        <v>1197</v>
      </c>
      <c r="G380" s="2" t="s">
        <v>19</v>
      </c>
      <c r="H380" s="321">
        <v>45771</v>
      </c>
      <c r="I380" s="2" t="s">
        <v>187</v>
      </c>
      <c r="J380" s="2" t="s">
        <v>1198</v>
      </c>
      <c r="K380" s="4">
        <v>251643.8</v>
      </c>
      <c r="L380" s="4">
        <v>74612.87</v>
      </c>
      <c r="M380" s="4">
        <v>0</v>
      </c>
      <c r="N380" s="4">
        <f>Tabela14[[#This Row],[parcela.cef
(total)]]-Tabela14[[#This Row],[parcela.cef
(realizado)]]</f>
        <v>177030.93</v>
      </c>
      <c r="O380" s="1" t="b">
        <v>0</v>
      </c>
      <c r="P380" s="4">
        <v>261625.67</v>
      </c>
      <c r="Q380" s="4">
        <v>305688.94</v>
      </c>
      <c r="R380" s="4">
        <v>9599.64</v>
      </c>
      <c r="S380" s="4">
        <v>39061.370000000003</v>
      </c>
      <c r="T380" s="4">
        <f>SUM(Tabela14[[#This Row],[set/25]:[dez/30]])</f>
        <v>35694.989999999991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834.45</v>
      </c>
      <c r="BJ380" s="4">
        <v>838.79</v>
      </c>
      <c r="BK380" s="4">
        <v>843.66</v>
      </c>
      <c r="BL380" s="4">
        <v>849.48</v>
      </c>
      <c r="BM380" s="4">
        <v>0</v>
      </c>
      <c r="BN380" s="4">
        <v>857.21</v>
      </c>
      <c r="BO380" s="4">
        <v>857.21</v>
      </c>
      <c r="BP380" s="4">
        <v>9649.0499999999993</v>
      </c>
      <c r="BQ380" s="4">
        <v>857.21</v>
      </c>
      <c r="BR380" s="4">
        <v>857.21</v>
      </c>
      <c r="BS380" s="4">
        <v>857.21</v>
      </c>
      <c r="BT380" s="4">
        <v>857.21</v>
      </c>
      <c r="BU380" s="4">
        <v>857.21</v>
      </c>
      <c r="BV380" s="4">
        <v>857.21</v>
      </c>
      <c r="BW380" s="4">
        <v>857.21</v>
      </c>
      <c r="BX380" s="4">
        <v>857.21</v>
      </c>
      <c r="BY380" s="4">
        <v>857.21</v>
      </c>
      <c r="BZ380" s="4">
        <v>857.21</v>
      </c>
      <c r="CA380" s="4">
        <v>857.21</v>
      </c>
      <c r="CB380" s="4">
        <v>9649.0499999999993</v>
      </c>
      <c r="CC380" s="4">
        <v>857.21</v>
      </c>
      <c r="CD380" s="4">
        <v>857.21</v>
      </c>
      <c r="CE380" s="4">
        <v>857.21</v>
      </c>
      <c r="CF380" s="4">
        <v>857.21</v>
      </c>
      <c r="CG380" s="4">
        <v>857.21</v>
      </c>
      <c r="CH380" s="4">
        <v>857.21</v>
      </c>
      <c r="CI380" s="4">
        <v>0</v>
      </c>
      <c r="CJ380" s="4">
        <v>109.9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  <c r="DF380" s="4">
        <v>0</v>
      </c>
      <c r="DG380" s="4">
        <v>0</v>
      </c>
      <c r="DH380" s="4">
        <v>0</v>
      </c>
      <c r="DI380" s="4">
        <v>0</v>
      </c>
      <c r="DJ380" s="4">
        <v>0</v>
      </c>
      <c r="DK380" s="4">
        <v>0</v>
      </c>
      <c r="DL380" s="4">
        <v>0</v>
      </c>
      <c r="DM380" s="4">
        <v>0</v>
      </c>
      <c r="DN380" s="4">
        <v>0</v>
      </c>
      <c r="DO380" s="4">
        <v>0</v>
      </c>
      <c r="DP380" s="4">
        <v>0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6">
        <v>0</v>
      </c>
      <c r="DY380" s="4">
        <f>SUM(Tabela14[[#This Row],[jan/25]:[mar/25]])</f>
        <v>0</v>
      </c>
      <c r="DZ380" s="4">
        <f>SUM(Tabela14[[#This Row],[abr/25]:[ago/25]])</f>
        <v>3366.38</v>
      </c>
      <c r="EA380" s="4">
        <f>SUM(Tabela14[[#This Row],[set/25]:[dez/30]])</f>
        <v>35694.989999999991</v>
      </c>
    </row>
    <row r="381" spans="1:131" x14ac:dyDescent="0.25">
      <c r="A381" s="5" t="s">
        <v>1199</v>
      </c>
      <c r="B381" s="2" t="s">
        <v>925</v>
      </c>
      <c r="C381" s="2" t="s">
        <v>14</v>
      </c>
      <c r="D381" s="2" t="s">
        <v>235</v>
      </c>
      <c r="E381" s="1">
        <v>409</v>
      </c>
      <c r="F381" s="2" t="s">
        <v>1200</v>
      </c>
      <c r="G381" s="2" t="s">
        <v>19</v>
      </c>
      <c r="H381" s="321">
        <v>45806</v>
      </c>
      <c r="I381" s="2" t="s">
        <v>249</v>
      </c>
      <c r="J381" s="2" t="s">
        <v>1201</v>
      </c>
      <c r="K381" s="4">
        <v>389972.71</v>
      </c>
      <c r="L381" s="4">
        <v>110107.56</v>
      </c>
      <c r="M381" s="4">
        <v>0</v>
      </c>
      <c r="N381" s="4">
        <f>Tabela14[[#This Row],[parcela.cef
(total)]]-Tabela14[[#This Row],[parcela.cef
(realizado)]]</f>
        <v>279865.15000000002</v>
      </c>
      <c r="O381" s="1" t="b">
        <v>0</v>
      </c>
      <c r="P381" s="4">
        <v>405441.62</v>
      </c>
      <c r="Q381" s="4">
        <v>412660</v>
      </c>
      <c r="R381" s="4">
        <v>11731.93</v>
      </c>
      <c r="S381" s="4">
        <v>19827.77</v>
      </c>
      <c r="T381" s="4">
        <f>SUM(Tabela14[[#This Row],[set/25]:[dez/30]])</f>
        <v>17519.830000000005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764.59</v>
      </c>
      <c r="BK381" s="4">
        <v>769.02</v>
      </c>
      <c r="BL381" s="4">
        <v>774.33</v>
      </c>
      <c r="BM381" s="4">
        <v>781.37</v>
      </c>
      <c r="BN381" s="4">
        <v>781.37</v>
      </c>
      <c r="BO381" s="4">
        <v>781.37</v>
      </c>
      <c r="BP381" s="4">
        <v>781.37</v>
      </c>
      <c r="BQ381" s="4">
        <v>781.37</v>
      </c>
      <c r="BR381" s="4">
        <v>781.37</v>
      </c>
      <c r="BS381" s="4">
        <v>781.37</v>
      </c>
      <c r="BT381" s="4">
        <v>781.37</v>
      </c>
      <c r="BU381" s="4">
        <v>781.37</v>
      </c>
      <c r="BV381" s="4">
        <v>781.37</v>
      </c>
      <c r="BW381" s="4">
        <v>781.37</v>
      </c>
      <c r="BX381" s="4">
        <v>781.37</v>
      </c>
      <c r="BY381" s="4">
        <v>781.37</v>
      </c>
      <c r="BZ381" s="4">
        <v>781.37</v>
      </c>
      <c r="CA381" s="4">
        <v>781.37</v>
      </c>
      <c r="CB381" s="4">
        <v>781.37</v>
      </c>
      <c r="CC381" s="4">
        <v>781.37</v>
      </c>
      <c r="CD381" s="4">
        <v>781.37</v>
      </c>
      <c r="CE381" s="4">
        <v>781.37</v>
      </c>
      <c r="CF381" s="4">
        <v>781.37</v>
      </c>
      <c r="CG381" s="4">
        <v>781.37</v>
      </c>
      <c r="CH381" s="4">
        <v>781.37</v>
      </c>
      <c r="CI381" s="4">
        <v>0</v>
      </c>
      <c r="CJ381" s="4">
        <v>329.69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4">
        <v>0</v>
      </c>
      <c r="CY381" s="4">
        <v>0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  <c r="DF381" s="4">
        <v>0</v>
      </c>
      <c r="DG381" s="4">
        <v>0</v>
      </c>
      <c r="DH381" s="4">
        <v>0</v>
      </c>
      <c r="DI381" s="4">
        <v>0</v>
      </c>
      <c r="DJ381" s="4">
        <v>0</v>
      </c>
      <c r="DK381" s="4">
        <v>0</v>
      </c>
      <c r="DL381" s="4">
        <v>0</v>
      </c>
      <c r="DM381" s="4">
        <v>0</v>
      </c>
      <c r="DN381" s="4">
        <v>0</v>
      </c>
      <c r="DO381" s="4">
        <v>0</v>
      </c>
      <c r="DP381" s="4">
        <v>0</v>
      </c>
      <c r="DQ381" s="4">
        <v>0</v>
      </c>
      <c r="DR381" s="4">
        <v>0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6">
        <v>0</v>
      </c>
      <c r="DY381" s="4">
        <f>SUM(Tabela14[[#This Row],[jan/25]:[mar/25]])</f>
        <v>0</v>
      </c>
      <c r="DZ381" s="4">
        <f>SUM(Tabela14[[#This Row],[abr/25]:[ago/25]])</f>
        <v>2307.94</v>
      </c>
      <c r="EA381" s="4">
        <f>SUM(Tabela14[[#This Row],[set/25]:[dez/30]])</f>
        <v>17519.830000000005</v>
      </c>
    </row>
    <row r="382" spans="1:131" x14ac:dyDescent="0.25">
      <c r="A382" s="5" t="s">
        <v>1202</v>
      </c>
      <c r="B382" s="2" t="s">
        <v>925</v>
      </c>
      <c r="C382" s="2" t="s">
        <v>14</v>
      </c>
      <c r="D382" s="2" t="s">
        <v>256</v>
      </c>
      <c r="E382" s="1">
        <v>501</v>
      </c>
      <c r="F382" s="2" t="s">
        <v>1203</v>
      </c>
      <c r="G382" s="2" t="s">
        <v>19</v>
      </c>
      <c r="H382" s="321">
        <v>45771</v>
      </c>
      <c r="I382" s="2" t="s">
        <v>1204</v>
      </c>
      <c r="J382" s="2" t="s">
        <v>1205</v>
      </c>
      <c r="K382" s="4">
        <v>232862.77</v>
      </c>
      <c r="L382" s="4">
        <v>70617.59</v>
      </c>
      <c r="M382" s="4">
        <v>0</v>
      </c>
      <c r="N382" s="4">
        <f>Tabela14[[#This Row],[parcela.cef
(total)]]-Tabela14[[#This Row],[parcela.cef
(realizado)]]</f>
        <v>162245.18</v>
      </c>
      <c r="O382" s="1" t="b">
        <v>0</v>
      </c>
      <c r="P382" s="4">
        <v>242099.66</v>
      </c>
      <c r="Q382" s="4">
        <v>305500</v>
      </c>
      <c r="R382" s="4">
        <v>9349.64</v>
      </c>
      <c r="S382" s="4">
        <v>87193.44</v>
      </c>
      <c r="T382" s="4">
        <f>SUM(Tabela14[[#This Row],[set/25]:[dez/30]])</f>
        <v>81064.079999999987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487.84</v>
      </c>
      <c r="BJ382" s="4">
        <v>490.37</v>
      </c>
      <c r="BK382" s="4">
        <v>3495.76</v>
      </c>
      <c r="BL382" s="4">
        <v>1655.39</v>
      </c>
      <c r="BM382" s="4">
        <v>0</v>
      </c>
      <c r="BN382" s="4">
        <v>1670.45</v>
      </c>
      <c r="BO382" s="4">
        <v>1670.45</v>
      </c>
      <c r="BP382" s="4">
        <v>1670.45</v>
      </c>
      <c r="BQ382" s="4">
        <v>7165.35</v>
      </c>
      <c r="BR382" s="4">
        <v>1670.45</v>
      </c>
      <c r="BS382" s="4">
        <v>1670.45</v>
      </c>
      <c r="BT382" s="4">
        <v>1670.45</v>
      </c>
      <c r="BU382" s="4">
        <v>1670.45</v>
      </c>
      <c r="BV382" s="4">
        <v>1670.45</v>
      </c>
      <c r="BW382" s="4">
        <v>7165.35</v>
      </c>
      <c r="BX382" s="4">
        <v>1670.45</v>
      </c>
      <c r="BY382" s="4">
        <v>1670.45</v>
      </c>
      <c r="BZ382" s="4">
        <v>1670.45</v>
      </c>
      <c r="CA382" s="4">
        <v>1670.45</v>
      </c>
      <c r="CB382" s="4">
        <v>1670.45</v>
      </c>
      <c r="CC382" s="4">
        <v>7165.35</v>
      </c>
      <c r="CD382" s="4">
        <v>1670.45</v>
      </c>
      <c r="CE382" s="4">
        <v>1670.45</v>
      </c>
      <c r="CF382" s="4">
        <v>1670.45</v>
      </c>
      <c r="CG382" s="4">
        <v>1670.45</v>
      </c>
      <c r="CH382" s="4">
        <v>1670.45</v>
      </c>
      <c r="CI382" s="4">
        <v>29390.03</v>
      </c>
      <c r="CJ382" s="4">
        <v>0</v>
      </c>
      <c r="CK382" s="4">
        <v>109.9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0</v>
      </c>
      <c r="CZ382" s="4">
        <v>0</v>
      </c>
      <c r="DA382" s="4">
        <v>0</v>
      </c>
      <c r="DB382" s="4">
        <v>0</v>
      </c>
      <c r="DC382" s="4">
        <v>0</v>
      </c>
      <c r="DD382" s="4">
        <v>0</v>
      </c>
      <c r="DE382" s="4">
        <v>0</v>
      </c>
      <c r="DF382" s="4">
        <v>0</v>
      </c>
      <c r="DG382" s="4">
        <v>0</v>
      </c>
      <c r="DH382" s="4">
        <v>0</v>
      </c>
      <c r="DI382" s="4">
        <v>0</v>
      </c>
      <c r="DJ382" s="4">
        <v>0</v>
      </c>
      <c r="DK382" s="4">
        <v>0</v>
      </c>
      <c r="DL382" s="4">
        <v>0</v>
      </c>
      <c r="DM382" s="4">
        <v>0</v>
      </c>
      <c r="DN382" s="4">
        <v>0</v>
      </c>
      <c r="DO382" s="4">
        <v>0</v>
      </c>
      <c r="DP382" s="4">
        <v>0</v>
      </c>
      <c r="DQ382" s="4">
        <v>0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6">
        <v>0</v>
      </c>
      <c r="DY382" s="4">
        <f>SUM(Tabela14[[#This Row],[jan/25]:[mar/25]])</f>
        <v>0</v>
      </c>
      <c r="DZ382" s="4">
        <f>SUM(Tabela14[[#This Row],[abr/25]:[ago/25]])</f>
        <v>6129.3600000000006</v>
      </c>
      <c r="EA382" s="4">
        <f>SUM(Tabela14[[#This Row],[set/25]:[dez/30]])</f>
        <v>81064.079999999987</v>
      </c>
    </row>
    <row r="383" spans="1:131" x14ac:dyDescent="0.25">
      <c r="A383" s="5" t="s">
        <v>1206</v>
      </c>
      <c r="B383" s="2" t="s">
        <v>925</v>
      </c>
      <c r="C383" s="2" t="s">
        <v>14</v>
      </c>
      <c r="D383" s="2" t="s">
        <v>256</v>
      </c>
      <c r="E383" s="1">
        <v>502</v>
      </c>
      <c r="F383" s="2" t="s">
        <v>1207</v>
      </c>
      <c r="G383" s="2" t="s">
        <v>19</v>
      </c>
      <c r="H383" s="321">
        <v>45771</v>
      </c>
      <c r="I383" s="2" t="s">
        <v>1208</v>
      </c>
      <c r="J383" s="2" t="s">
        <v>1209</v>
      </c>
      <c r="K383" s="4">
        <v>281225.2</v>
      </c>
      <c r="L383" s="4">
        <v>76092.39</v>
      </c>
      <c r="M383" s="4">
        <v>0</v>
      </c>
      <c r="N383" s="4">
        <f>Tabela14[[#This Row],[parcela.cef
(total)]]-Tabela14[[#This Row],[parcela.cef
(realizado)]]</f>
        <v>205132.81</v>
      </c>
      <c r="O383" s="1" t="b">
        <v>0</v>
      </c>
      <c r="P383" s="4">
        <v>292380.46000000002</v>
      </c>
      <c r="Q383" s="4">
        <v>305500</v>
      </c>
      <c r="R383" s="4">
        <v>9460.18</v>
      </c>
      <c r="S383" s="4">
        <v>109.9</v>
      </c>
      <c r="T383" s="4">
        <f>SUM(Tabela14[[#This Row],[set/25]:[dez/30]])</f>
        <v>109.9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109.9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0</v>
      </c>
      <c r="CU383" s="4">
        <v>0</v>
      </c>
      <c r="CV383" s="4">
        <v>0</v>
      </c>
      <c r="CW383" s="4">
        <v>0</v>
      </c>
      <c r="CX383" s="4">
        <v>0</v>
      </c>
      <c r="CY383" s="4">
        <v>0</v>
      </c>
      <c r="CZ383" s="4">
        <v>0</v>
      </c>
      <c r="DA383" s="4">
        <v>0</v>
      </c>
      <c r="DB383" s="4">
        <v>0</v>
      </c>
      <c r="DC383" s="4">
        <v>0</v>
      </c>
      <c r="DD383" s="4">
        <v>0</v>
      </c>
      <c r="DE383" s="4">
        <v>0</v>
      </c>
      <c r="DF383" s="4">
        <v>0</v>
      </c>
      <c r="DG383" s="4">
        <v>0</v>
      </c>
      <c r="DH383" s="4">
        <v>0</v>
      </c>
      <c r="DI383" s="4">
        <v>0</v>
      </c>
      <c r="DJ383" s="4">
        <v>0</v>
      </c>
      <c r="DK383" s="4">
        <v>0</v>
      </c>
      <c r="DL383" s="4">
        <v>0</v>
      </c>
      <c r="DM383" s="4">
        <v>0</v>
      </c>
      <c r="DN383" s="4">
        <v>0</v>
      </c>
      <c r="DO383" s="4">
        <v>0</v>
      </c>
      <c r="DP383" s="4">
        <v>0</v>
      </c>
      <c r="DQ383" s="4">
        <v>0</v>
      </c>
      <c r="DR383" s="4">
        <v>0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6">
        <v>0</v>
      </c>
      <c r="DY383" s="4">
        <f>SUM(Tabela14[[#This Row],[jan/25]:[mar/25]])</f>
        <v>0</v>
      </c>
      <c r="DZ383" s="4">
        <f>SUM(Tabela14[[#This Row],[abr/25]:[ago/25]])</f>
        <v>0</v>
      </c>
      <c r="EA383" s="4">
        <f>SUM(Tabela14[[#This Row],[set/25]:[dez/30]])</f>
        <v>109.9</v>
      </c>
    </row>
    <row r="384" spans="1:131" x14ac:dyDescent="0.25">
      <c r="A384" s="5" t="s">
        <v>1210</v>
      </c>
      <c r="B384" s="2" t="s">
        <v>925</v>
      </c>
      <c r="C384" s="2" t="s">
        <v>14</v>
      </c>
      <c r="D384" s="2" t="s">
        <v>256</v>
      </c>
      <c r="E384" s="1">
        <v>503</v>
      </c>
      <c r="F384" s="2" t="s">
        <v>1211</v>
      </c>
      <c r="G384" s="2" t="s">
        <v>19</v>
      </c>
      <c r="H384" s="321">
        <v>45867</v>
      </c>
      <c r="I384" s="2" t="s">
        <v>321</v>
      </c>
      <c r="J384" s="2" t="s">
        <v>1212</v>
      </c>
      <c r="K384" s="4">
        <v>282930.95</v>
      </c>
      <c r="L384" s="4">
        <v>76159.929999999993</v>
      </c>
      <c r="M384" s="4">
        <v>0</v>
      </c>
      <c r="N384" s="4">
        <f>Tabela14[[#This Row],[parcela.cef
(total)]]-Tabela14[[#This Row],[parcela.cef
(realizado)]]</f>
        <v>206771.02000000002</v>
      </c>
      <c r="O384" s="1" t="b">
        <v>0</v>
      </c>
      <c r="P384" s="4">
        <v>294316.92</v>
      </c>
      <c r="Q384" s="4">
        <v>290460</v>
      </c>
      <c r="R384" s="4">
        <v>0</v>
      </c>
      <c r="S384" s="4">
        <v>17061.32</v>
      </c>
      <c r="T384" s="4">
        <f>SUM(Tabela14[[#This Row],[set/25]:[dez/30]])</f>
        <v>16575.419999999998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485.9</v>
      </c>
      <c r="BM384" s="4">
        <v>0</v>
      </c>
      <c r="BN384" s="4">
        <v>942.07</v>
      </c>
      <c r="BO384" s="4">
        <v>1634.42</v>
      </c>
      <c r="BP384" s="4">
        <v>1634.42</v>
      </c>
      <c r="BQ384" s="4">
        <v>1634.42</v>
      </c>
      <c r="BR384" s="4">
        <v>1634.42</v>
      </c>
      <c r="BS384" s="4">
        <v>1634.42</v>
      </c>
      <c r="BT384" s="4">
        <v>1634.42</v>
      </c>
      <c r="BU384" s="4">
        <v>1634.42</v>
      </c>
      <c r="BV384" s="4">
        <v>1634.42</v>
      </c>
      <c r="BW384" s="4">
        <v>2557.9899999999998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0</v>
      </c>
      <c r="CZ384" s="4">
        <v>0</v>
      </c>
      <c r="DA384" s="4">
        <v>0</v>
      </c>
      <c r="DB384" s="4">
        <v>0</v>
      </c>
      <c r="DC384" s="4">
        <v>0</v>
      </c>
      <c r="DD384" s="4">
        <v>0</v>
      </c>
      <c r="DE384" s="4">
        <v>0</v>
      </c>
      <c r="DF384" s="4">
        <v>0</v>
      </c>
      <c r="DG384" s="4">
        <v>0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6">
        <v>0</v>
      </c>
      <c r="DY384" s="4">
        <f>SUM(Tabela14[[#This Row],[jan/25]:[mar/25]])</f>
        <v>0</v>
      </c>
      <c r="DZ384" s="4">
        <f>SUM(Tabela14[[#This Row],[abr/25]:[ago/25]])</f>
        <v>485.9</v>
      </c>
      <c r="EA384" s="4">
        <f>SUM(Tabela14[[#This Row],[set/25]:[dez/30]])</f>
        <v>16575.419999999998</v>
      </c>
    </row>
    <row r="385" spans="1:131" x14ac:dyDescent="0.25">
      <c r="A385" s="5" t="s">
        <v>1213</v>
      </c>
      <c r="B385" s="2" t="s">
        <v>925</v>
      </c>
      <c r="C385" s="2" t="s">
        <v>14</v>
      </c>
      <c r="D385" s="2" t="s">
        <v>256</v>
      </c>
      <c r="E385" s="1">
        <v>504</v>
      </c>
      <c r="F385" s="2" t="s">
        <v>1214</v>
      </c>
      <c r="G385" s="2" t="s">
        <v>19</v>
      </c>
      <c r="H385" s="321">
        <v>45800</v>
      </c>
      <c r="I385" s="2" t="s">
        <v>1215</v>
      </c>
      <c r="J385" s="2" t="s">
        <v>1216</v>
      </c>
      <c r="K385" s="4">
        <v>260221.26</v>
      </c>
      <c r="L385" s="4">
        <v>73357.56</v>
      </c>
      <c r="M385" s="4">
        <v>0</v>
      </c>
      <c r="N385" s="4">
        <f>Tabela14[[#This Row],[parcela.cef
(total)]]-Tabela14[[#This Row],[parcela.cef
(realizado)]]</f>
        <v>186863.7</v>
      </c>
      <c r="O385" s="1" t="b">
        <v>0</v>
      </c>
      <c r="P385" s="4">
        <v>270543.37</v>
      </c>
      <c r="Q385" s="4">
        <v>290460</v>
      </c>
      <c r="R385" s="4">
        <v>9359.64</v>
      </c>
      <c r="S385" s="4">
        <v>41195.53</v>
      </c>
      <c r="T385" s="4">
        <f>SUM(Tabela14[[#This Row],[set/25]:[dez/30]])</f>
        <v>37509.300000000003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791.21</v>
      </c>
      <c r="BK385" s="4">
        <v>2093.73</v>
      </c>
      <c r="BL385" s="4">
        <v>801.29</v>
      </c>
      <c r="BM385" s="4">
        <v>0</v>
      </c>
      <c r="BN385" s="4">
        <v>1329.18</v>
      </c>
      <c r="BO385" s="4">
        <v>1363.91</v>
      </c>
      <c r="BP385" s="4">
        <v>1363.91</v>
      </c>
      <c r="BQ385" s="4">
        <v>1363.91</v>
      </c>
      <c r="BR385" s="4">
        <v>1363.91</v>
      </c>
      <c r="BS385" s="4">
        <v>1363.91</v>
      </c>
      <c r="BT385" s="4">
        <v>1363.91</v>
      </c>
      <c r="BU385" s="4">
        <v>1363.91</v>
      </c>
      <c r="BV385" s="4">
        <v>1363.91</v>
      </c>
      <c r="BW385" s="4">
        <v>5759.82</v>
      </c>
      <c r="BX385" s="4">
        <v>1363.91</v>
      </c>
      <c r="BY385" s="4">
        <v>1363.91</v>
      </c>
      <c r="BZ385" s="4">
        <v>1363.91</v>
      </c>
      <c r="CA385" s="4">
        <v>1363.91</v>
      </c>
      <c r="CB385" s="4">
        <v>1363.91</v>
      </c>
      <c r="CC385" s="4">
        <v>1363.91</v>
      </c>
      <c r="CD385" s="4">
        <v>1363.91</v>
      </c>
      <c r="CE385" s="4">
        <v>1363.91</v>
      </c>
      <c r="CF385" s="4">
        <v>1363.91</v>
      </c>
      <c r="CG385" s="4">
        <v>1363.91</v>
      </c>
      <c r="CH385" s="4">
        <v>1363.93</v>
      </c>
      <c r="CI385" s="4">
        <v>4395.91</v>
      </c>
      <c r="CJ385" s="4">
        <v>0</v>
      </c>
      <c r="CK385" s="4">
        <v>110.08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0</v>
      </c>
      <c r="CZ385" s="4">
        <v>0</v>
      </c>
      <c r="DA385" s="4">
        <v>0</v>
      </c>
      <c r="DB385" s="4">
        <v>0</v>
      </c>
      <c r="DC385" s="4">
        <v>0</v>
      </c>
      <c r="DD385" s="4">
        <v>0</v>
      </c>
      <c r="DE385" s="4">
        <v>0</v>
      </c>
      <c r="DF385" s="4">
        <v>0</v>
      </c>
      <c r="DG385" s="4">
        <v>0</v>
      </c>
      <c r="DH385" s="4">
        <v>0</v>
      </c>
      <c r="DI385" s="4">
        <v>0</v>
      </c>
      <c r="DJ385" s="4">
        <v>0</v>
      </c>
      <c r="DK385" s="4">
        <v>0</v>
      </c>
      <c r="DL385" s="4">
        <v>0</v>
      </c>
      <c r="DM385" s="4">
        <v>0</v>
      </c>
      <c r="DN385" s="4">
        <v>0</v>
      </c>
      <c r="DO385" s="4">
        <v>0</v>
      </c>
      <c r="DP385" s="4">
        <v>0</v>
      </c>
      <c r="DQ385" s="4">
        <v>0</v>
      </c>
      <c r="DR385" s="4">
        <v>0</v>
      </c>
      <c r="DS385" s="4">
        <v>0</v>
      </c>
      <c r="DT385" s="4">
        <v>0</v>
      </c>
      <c r="DU385" s="4">
        <v>0</v>
      </c>
      <c r="DV385" s="4">
        <v>0</v>
      </c>
      <c r="DW385" s="4">
        <v>0</v>
      </c>
      <c r="DX385" s="6">
        <v>0</v>
      </c>
      <c r="DY385" s="4">
        <f>SUM(Tabela14[[#This Row],[jan/25]:[mar/25]])</f>
        <v>0</v>
      </c>
      <c r="DZ385" s="4">
        <f>SUM(Tabela14[[#This Row],[abr/25]:[ago/25]])</f>
        <v>3686.23</v>
      </c>
      <c r="EA385" s="4">
        <f>SUM(Tabela14[[#This Row],[set/25]:[dez/30]])</f>
        <v>37509.300000000003</v>
      </c>
    </row>
    <row r="386" spans="1:131" x14ac:dyDescent="0.25">
      <c r="A386" s="5" t="s">
        <v>1217</v>
      </c>
      <c r="B386" s="2" t="s">
        <v>925</v>
      </c>
      <c r="C386" s="2" t="s">
        <v>14</v>
      </c>
      <c r="D386" s="2" t="s">
        <v>256</v>
      </c>
      <c r="E386" s="1">
        <v>505</v>
      </c>
      <c r="F386" s="2" t="s">
        <v>1218</v>
      </c>
      <c r="G386" s="2" t="s">
        <v>19</v>
      </c>
      <c r="H386" s="321">
        <v>45770</v>
      </c>
      <c r="I386" s="2" t="s">
        <v>241</v>
      </c>
      <c r="J386" s="2" t="s">
        <v>1219</v>
      </c>
      <c r="K386" s="4">
        <v>283794.61</v>
      </c>
      <c r="L386" s="4">
        <v>76311.179999999993</v>
      </c>
      <c r="M386" s="4">
        <v>0</v>
      </c>
      <c r="N386" s="4">
        <f>Tabela14[[#This Row],[parcela.cef
(total)]]-Tabela14[[#This Row],[parcela.cef
(realizado)]]</f>
        <v>207483.43</v>
      </c>
      <c r="O386" s="1" t="b">
        <v>0</v>
      </c>
      <c r="P386" s="4">
        <v>295051.78999999998</v>
      </c>
      <c r="Q386" s="4">
        <v>290460</v>
      </c>
      <c r="R386" s="4">
        <v>9460.18</v>
      </c>
      <c r="S386" s="4">
        <v>11993.35</v>
      </c>
      <c r="T386" s="4">
        <f>SUM(Tabela14[[#This Row],[set/25]:[dez/30]])</f>
        <v>10147.290000000001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464.78</v>
      </c>
      <c r="BJ386" s="4">
        <v>457.6</v>
      </c>
      <c r="BK386" s="4">
        <v>460.25</v>
      </c>
      <c r="BL386" s="4">
        <v>463.43</v>
      </c>
      <c r="BM386" s="4">
        <v>0</v>
      </c>
      <c r="BN386" s="4">
        <v>467.64</v>
      </c>
      <c r="BO386" s="4">
        <v>467.64</v>
      </c>
      <c r="BP386" s="4">
        <v>467.64</v>
      </c>
      <c r="BQ386" s="4">
        <v>467.64</v>
      </c>
      <c r="BR386" s="4">
        <v>467.64</v>
      </c>
      <c r="BS386" s="4">
        <v>467.64</v>
      </c>
      <c r="BT386" s="4">
        <v>467.64</v>
      </c>
      <c r="BU386" s="4">
        <v>467.64</v>
      </c>
      <c r="BV386" s="4">
        <v>467.64</v>
      </c>
      <c r="BW386" s="4">
        <v>467.64</v>
      </c>
      <c r="BX386" s="4">
        <v>467.64</v>
      </c>
      <c r="BY386" s="4">
        <v>467.64</v>
      </c>
      <c r="BZ386" s="4">
        <v>467.64</v>
      </c>
      <c r="CA386" s="4">
        <v>467.64</v>
      </c>
      <c r="CB386" s="4">
        <v>467.64</v>
      </c>
      <c r="CC386" s="4">
        <v>467.64</v>
      </c>
      <c r="CD386" s="4">
        <v>467.64</v>
      </c>
      <c r="CE386" s="4">
        <v>467.64</v>
      </c>
      <c r="CF386" s="4">
        <v>467.64</v>
      </c>
      <c r="CG386" s="4">
        <v>467.64</v>
      </c>
      <c r="CH386" s="4">
        <v>467.61</v>
      </c>
      <c r="CI386" s="4">
        <v>0</v>
      </c>
      <c r="CJ386" s="4">
        <v>326.88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6">
        <v>0</v>
      </c>
      <c r="DY386" s="4">
        <f>SUM(Tabela14[[#This Row],[jan/25]:[mar/25]])</f>
        <v>0</v>
      </c>
      <c r="DZ386" s="4">
        <f>SUM(Tabela14[[#This Row],[abr/25]:[ago/25]])</f>
        <v>1846.0600000000002</v>
      </c>
      <c r="EA386" s="4">
        <f>SUM(Tabela14[[#This Row],[set/25]:[dez/30]])</f>
        <v>10147.290000000001</v>
      </c>
    </row>
    <row r="387" spans="1:131" x14ac:dyDescent="0.25">
      <c r="A387" s="5" t="s">
        <v>1220</v>
      </c>
      <c r="B387" s="2" t="s">
        <v>925</v>
      </c>
      <c r="C387" s="2" t="s">
        <v>14</v>
      </c>
      <c r="D387" s="2" t="s">
        <v>256</v>
      </c>
      <c r="E387" s="1">
        <v>506</v>
      </c>
      <c r="F387" s="2" t="s">
        <v>1221</v>
      </c>
      <c r="G387" s="2" t="s">
        <v>19</v>
      </c>
      <c r="H387" s="321">
        <v>45803</v>
      </c>
      <c r="I387" s="2" t="s">
        <v>1222</v>
      </c>
      <c r="J387" s="2" t="s">
        <v>1223</v>
      </c>
      <c r="K387" s="4">
        <v>213003.34</v>
      </c>
      <c r="L387" s="4">
        <v>55607.12</v>
      </c>
      <c r="M387" s="4">
        <v>0</v>
      </c>
      <c r="N387" s="4">
        <f>Tabela14[[#This Row],[parcela.cef
(total)]]-Tabela14[[#This Row],[parcela.cef
(realizado)]]</f>
        <v>157396.22</v>
      </c>
      <c r="O387" s="1" t="b">
        <v>0</v>
      </c>
      <c r="P387" s="4">
        <v>221452.48</v>
      </c>
      <c r="Q387" s="4">
        <v>243460</v>
      </c>
      <c r="R387" s="4">
        <v>8443.64</v>
      </c>
      <c r="S387" s="4">
        <v>32029.439999999999</v>
      </c>
      <c r="T387" s="4">
        <f>SUM(Tabela14[[#This Row],[set/25]:[dez/30]])</f>
        <v>31707.599999999991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106.62</v>
      </c>
      <c r="BK387" s="4">
        <v>107.24</v>
      </c>
      <c r="BL387" s="4">
        <v>107.98</v>
      </c>
      <c r="BM387" s="4">
        <v>108.96</v>
      </c>
      <c r="BN387" s="4">
        <v>108.96</v>
      </c>
      <c r="BO387" s="4">
        <v>108.96</v>
      </c>
      <c r="BP387" s="4">
        <v>5557</v>
      </c>
      <c r="BQ387" s="4">
        <v>108.96</v>
      </c>
      <c r="BR387" s="4">
        <v>108.96</v>
      </c>
      <c r="BS387" s="4">
        <v>108.96</v>
      </c>
      <c r="BT387" s="4">
        <v>108.96</v>
      </c>
      <c r="BU387" s="4">
        <v>108.96</v>
      </c>
      <c r="BV387" s="4">
        <v>108.96</v>
      </c>
      <c r="BW387" s="4">
        <v>108.96</v>
      </c>
      <c r="BX387" s="4">
        <v>108.96</v>
      </c>
      <c r="BY387" s="4">
        <v>108.96</v>
      </c>
      <c r="BZ387" s="4">
        <v>108.96</v>
      </c>
      <c r="CA387" s="4">
        <v>108.96</v>
      </c>
      <c r="CB387" s="4">
        <v>5557</v>
      </c>
      <c r="CC387" s="4">
        <v>108.96</v>
      </c>
      <c r="CD387" s="4">
        <v>108.96</v>
      </c>
      <c r="CE387" s="4">
        <v>108.96</v>
      </c>
      <c r="CF387" s="4">
        <v>108.96</v>
      </c>
      <c r="CG387" s="4">
        <v>108.96</v>
      </c>
      <c r="CH387" s="4">
        <v>108.96</v>
      </c>
      <c r="CI387" s="4">
        <v>18305.439999999999</v>
      </c>
      <c r="CJ387" s="4">
        <v>108.96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0</v>
      </c>
      <c r="DF387" s="4">
        <v>0</v>
      </c>
      <c r="DG387" s="4">
        <v>0</v>
      </c>
      <c r="DH387" s="4">
        <v>0</v>
      </c>
      <c r="DI387" s="4">
        <v>0</v>
      </c>
      <c r="DJ387" s="4">
        <v>0</v>
      </c>
      <c r="DK387" s="4">
        <v>0</v>
      </c>
      <c r="DL387" s="4">
        <v>0</v>
      </c>
      <c r="DM387" s="4">
        <v>0</v>
      </c>
      <c r="DN387" s="4">
        <v>0</v>
      </c>
      <c r="DO387" s="4">
        <v>0</v>
      </c>
      <c r="DP387" s="4">
        <v>0</v>
      </c>
      <c r="DQ387" s="4">
        <v>0</v>
      </c>
      <c r="DR387" s="4">
        <v>0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6">
        <v>0</v>
      </c>
      <c r="DY387" s="4">
        <f>SUM(Tabela14[[#This Row],[jan/25]:[mar/25]])</f>
        <v>0</v>
      </c>
      <c r="DZ387" s="4">
        <f>SUM(Tabela14[[#This Row],[abr/25]:[ago/25]])</f>
        <v>321.84000000000003</v>
      </c>
      <c r="EA387" s="4">
        <f>SUM(Tabela14[[#This Row],[set/25]:[dez/30]])</f>
        <v>31707.599999999991</v>
      </c>
    </row>
    <row r="388" spans="1:131" x14ac:dyDescent="0.25">
      <c r="A388" s="5" t="s">
        <v>1224</v>
      </c>
      <c r="B388" s="2" t="s">
        <v>925</v>
      </c>
      <c r="C388" s="2" t="s">
        <v>14</v>
      </c>
      <c r="D388" s="2" t="s">
        <v>256</v>
      </c>
      <c r="E388" s="1">
        <v>507</v>
      </c>
      <c r="F388" s="2"/>
      <c r="G388" s="2" t="s">
        <v>42</v>
      </c>
      <c r="H388" s="321"/>
      <c r="I388" s="2" t="s">
        <v>1225</v>
      </c>
      <c r="J388" s="2"/>
      <c r="K388" s="4"/>
      <c r="L388" s="4"/>
      <c r="M388" s="4">
        <v>0</v>
      </c>
      <c r="N388" s="4">
        <f>Tabela14[[#This Row],[parcela.cef
(total)]]-Tabela14[[#This Row],[parcela.cef
(realizado)]]</f>
        <v>0</v>
      </c>
      <c r="O388" s="1" t="b">
        <v>0</v>
      </c>
      <c r="P388" s="4">
        <v>0</v>
      </c>
      <c r="Q388" s="4">
        <v>0</v>
      </c>
      <c r="R388" s="4">
        <v>0</v>
      </c>
      <c r="S388" s="4">
        <v>5462.92</v>
      </c>
      <c r="T388" s="4">
        <f>SUM(Tabela14[[#This Row],[set/25]:[dez/30]])</f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900</v>
      </c>
      <c r="AZ388" s="4">
        <v>906.39</v>
      </c>
      <c r="BA388" s="4">
        <v>912.92</v>
      </c>
      <c r="BB388" s="4">
        <v>919.31</v>
      </c>
      <c r="BC388" s="4">
        <v>0</v>
      </c>
      <c r="BD388" s="4">
        <v>908.77</v>
      </c>
      <c r="BE388" s="4">
        <v>915.53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0</v>
      </c>
      <c r="DG388" s="4">
        <v>0</v>
      </c>
      <c r="DH388" s="4">
        <v>0</v>
      </c>
      <c r="DI388" s="4">
        <v>0</v>
      </c>
      <c r="DJ388" s="4">
        <v>0</v>
      </c>
      <c r="DK388" s="4">
        <v>0</v>
      </c>
      <c r="DL388" s="4">
        <v>0</v>
      </c>
      <c r="DM388" s="4">
        <v>0</v>
      </c>
      <c r="DN388" s="4">
        <v>0</v>
      </c>
      <c r="DO388" s="4">
        <v>0</v>
      </c>
      <c r="DP388" s="4">
        <v>0</v>
      </c>
      <c r="DQ388" s="4">
        <v>0</v>
      </c>
      <c r="DR388" s="4">
        <v>0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6">
        <v>0</v>
      </c>
      <c r="DY388" s="4">
        <f>SUM(Tabela14[[#This Row],[jan/25]:[mar/25]])</f>
        <v>915.53</v>
      </c>
      <c r="DZ388" s="4">
        <f>SUM(Tabela14[[#This Row],[abr/25]:[ago/25]])</f>
        <v>0</v>
      </c>
      <c r="EA388" s="4">
        <f>SUM(Tabela14[[#This Row],[set/25]:[dez/30]])</f>
        <v>0</v>
      </c>
    </row>
    <row r="389" spans="1:131" x14ac:dyDescent="0.25">
      <c r="A389" s="5" t="s">
        <v>1226</v>
      </c>
      <c r="B389" s="2" t="s">
        <v>925</v>
      </c>
      <c r="C389" s="2" t="s">
        <v>14</v>
      </c>
      <c r="D389" s="2" t="s">
        <v>256</v>
      </c>
      <c r="E389" s="1">
        <v>508</v>
      </c>
      <c r="F389" s="2" t="s">
        <v>1227</v>
      </c>
      <c r="G389" s="2" t="s">
        <v>19</v>
      </c>
      <c r="H389" s="321">
        <v>45867</v>
      </c>
      <c r="I389" s="2" t="s">
        <v>1228</v>
      </c>
      <c r="J389" s="2" t="s">
        <v>1229</v>
      </c>
      <c r="K389" s="4">
        <v>245597.02</v>
      </c>
      <c r="L389" s="4">
        <v>73866.69</v>
      </c>
      <c r="M389" s="4">
        <v>0</v>
      </c>
      <c r="N389" s="4">
        <f>Tabela14[[#This Row],[parcela.cef
(total)]]-Tabela14[[#This Row],[parcela.cef
(realizado)]]</f>
        <v>171730.33</v>
      </c>
      <c r="O389" s="1" t="b">
        <v>0</v>
      </c>
      <c r="P389" s="4">
        <v>255339.03</v>
      </c>
      <c r="Q389" s="4">
        <v>302609.5</v>
      </c>
      <c r="R389" s="4">
        <v>0</v>
      </c>
      <c r="S389" s="4">
        <v>52903.48</v>
      </c>
      <c r="T389" s="4">
        <f>SUM(Tabela14[[#This Row],[set/25]:[dez/30]])</f>
        <v>51379.039999999994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1524.44</v>
      </c>
      <c r="BM389" s="4">
        <v>1538.31</v>
      </c>
      <c r="BN389" s="4">
        <v>1538.31</v>
      </c>
      <c r="BO389" s="4">
        <v>1538.31</v>
      </c>
      <c r="BP389" s="4">
        <v>1538.31</v>
      </c>
      <c r="BQ389" s="4">
        <v>1538.31</v>
      </c>
      <c r="BR389" s="4">
        <v>1538.31</v>
      </c>
      <c r="BS389" s="4">
        <v>1538.31</v>
      </c>
      <c r="BT389" s="4">
        <v>1538.31</v>
      </c>
      <c r="BU389" s="4">
        <v>1538.31</v>
      </c>
      <c r="BV389" s="4">
        <v>1538.31</v>
      </c>
      <c r="BW389" s="4">
        <v>10131.86</v>
      </c>
      <c r="BX389" s="4">
        <v>1538.31</v>
      </c>
      <c r="BY389" s="4">
        <v>1538.31</v>
      </c>
      <c r="BZ389" s="4">
        <v>1538.31</v>
      </c>
      <c r="CA389" s="4">
        <v>1538.31</v>
      </c>
      <c r="CB389" s="4">
        <v>1538.31</v>
      </c>
      <c r="CC389" s="4">
        <v>1538.31</v>
      </c>
      <c r="CD389" s="4">
        <v>1538.31</v>
      </c>
      <c r="CE389" s="4">
        <v>1538.31</v>
      </c>
      <c r="CF389" s="4">
        <v>1538.31</v>
      </c>
      <c r="CG389" s="4">
        <v>1538.31</v>
      </c>
      <c r="CH389" s="4">
        <v>1538.32</v>
      </c>
      <c r="CI389" s="4">
        <v>8593.5499999999993</v>
      </c>
      <c r="CJ389" s="4">
        <v>0</v>
      </c>
      <c r="CK389" s="4">
        <v>0</v>
      </c>
      <c r="CL389" s="4">
        <v>349.11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0</v>
      </c>
      <c r="CZ389" s="4">
        <v>0</v>
      </c>
      <c r="DA389" s="4">
        <v>0</v>
      </c>
      <c r="DB389" s="4">
        <v>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0</v>
      </c>
      <c r="DJ389" s="4">
        <v>0</v>
      </c>
      <c r="DK389" s="4">
        <v>0</v>
      </c>
      <c r="DL389" s="4">
        <v>0</v>
      </c>
      <c r="DM389" s="4">
        <v>0</v>
      </c>
      <c r="DN389" s="4">
        <v>0</v>
      </c>
      <c r="DO389" s="4">
        <v>0</v>
      </c>
      <c r="DP389" s="4">
        <v>0</v>
      </c>
      <c r="DQ389" s="4">
        <v>0</v>
      </c>
      <c r="DR389" s="4">
        <v>0</v>
      </c>
      <c r="DS389" s="4">
        <v>0</v>
      </c>
      <c r="DT389" s="4">
        <v>0</v>
      </c>
      <c r="DU389" s="4">
        <v>0</v>
      </c>
      <c r="DV389" s="4">
        <v>0</v>
      </c>
      <c r="DW389" s="4">
        <v>0</v>
      </c>
      <c r="DX389" s="6">
        <v>0</v>
      </c>
      <c r="DY389" s="4">
        <f>SUM(Tabela14[[#This Row],[jan/25]:[mar/25]])</f>
        <v>0</v>
      </c>
      <c r="DZ389" s="4">
        <f>SUM(Tabela14[[#This Row],[abr/25]:[ago/25]])</f>
        <v>1524.44</v>
      </c>
      <c r="EA389" s="4">
        <f>SUM(Tabela14[[#This Row],[set/25]:[dez/30]])</f>
        <v>51379.039999999994</v>
      </c>
    </row>
    <row r="390" spans="1:131" x14ac:dyDescent="0.25">
      <c r="A390" s="5" t="s">
        <v>1230</v>
      </c>
      <c r="B390" s="2" t="s">
        <v>925</v>
      </c>
      <c r="C390" s="2" t="s">
        <v>14</v>
      </c>
      <c r="D390" s="2" t="s">
        <v>256</v>
      </c>
      <c r="E390" s="1">
        <v>509</v>
      </c>
      <c r="F390" s="2" t="s">
        <v>1231</v>
      </c>
      <c r="G390" s="2" t="s">
        <v>19</v>
      </c>
      <c r="H390" s="321">
        <v>45754</v>
      </c>
      <c r="I390" s="2" t="s">
        <v>106</v>
      </c>
      <c r="J390" s="2" t="s">
        <v>1232</v>
      </c>
      <c r="K390" s="4">
        <v>211312.83</v>
      </c>
      <c r="L390" s="4">
        <v>88060.92</v>
      </c>
      <c r="M390" s="4">
        <v>0</v>
      </c>
      <c r="N390" s="4">
        <f>Tabela14[[#This Row],[parcela.cef
(total)]]-Tabela14[[#This Row],[parcela.cef
(realizado)]]</f>
        <v>123251.90999999999</v>
      </c>
      <c r="O390" s="1" t="b">
        <v>0</v>
      </c>
      <c r="P390" s="4">
        <v>219694.91</v>
      </c>
      <c r="Q390" s="4">
        <v>399594</v>
      </c>
      <c r="R390" s="4">
        <v>13130.61</v>
      </c>
      <c r="S390" s="4">
        <v>136310.18</v>
      </c>
      <c r="T390" s="4">
        <f>SUM(Tabela14[[#This Row],[set/25]:[dez/30]])</f>
        <v>136310.18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43584.39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43584.39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49032.44</v>
      </c>
      <c r="CJ390" s="4">
        <v>108.96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6">
        <v>0</v>
      </c>
      <c r="DY390" s="4">
        <f>SUM(Tabela14[[#This Row],[jan/25]:[mar/25]])</f>
        <v>0</v>
      </c>
      <c r="DZ390" s="4">
        <f>SUM(Tabela14[[#This Row],[abr/25]:[ago/25]])</f>
        <v>0</v>
      </c>
      <c r="EA390" s="4">
        <f>SUM(Tabela14[[#This Row],[set/25]:[dez/30]])</f>
        <v>136310.18</v>
      </c>
    </row>
    <row r="391" spans="1:131" x14ac:dyDescent="0.25">
      <c r="A391" s="5" t="s">
        <v>1233</v>
      </c>
      <c r="B391" s="2" t="s">
        <v>925</v>
      </c>
      <c r="C391" s="2" t="s">
        <v>14</v>
      </c>
      <c r="D391" s="2" t="s">
        <v>280</v>
      </c>
      <c r="E391" s="1">
        <v>601</v>
      </c>
      <c r="F391" s="2" t="s">
        <v>1234</v>
      </c>
      <c r="G391" s="2" t="s">
        <v>19</v>
      </c>
      <c r="H391" s="321">
        <v>45577</v>
      </c>
      <c r="I391" s="2" t="s">
        <v>1235</v>
      </c>
      <c r="J391" s="2"/>
      <c r="K391" s="4"/>
      <c r="L391" s="4"/>
      <c r="M391" s="4">
        <v>314577.73</v>
      </c>
      <c r="N391" s="4">
        <f>Tabela14[[#This Row],[parcela.cef
(total)]]-Tabela14[[#This Row],[parcela.cef
(realizado)]]</f>
        <v>0</v>
      </c>
      <c r="O391" s="1" t="b">
        <v>0</v>
      </c>
      <c r="P391" s="4">
        <v>0</v>
      </c>
      <c r="Q391" s="4">
        <v>310200</v>
      </c>
      <c r="R391" s="4">
        <v>0</v>
      </c>
      <c r="S391" s="4">
        <v>15306.67</v>
      </c>
      <c r="T391" s="4">
        <f>SUM(Tabela14[[#This Row],[set/25]:[dez/30]])</f>
        <v>106.67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15200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106.67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0</v>
      </c>
      <c r="CZ391" s="4">
        <v>0</v>
      </c>
      <c r="DA391" s="4">
        <v>0</v>
      </c>
      <c r="DB391" s="4">
        <v>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0</v>
      </c>
      <c r="DK391" s="4">
        <v>0</v>
      </c>
      <c r="DL391" s="4">
        <v>0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6">
        <v>0</v>
      </c>
      <c r="DY391" s="4">
        <f>SUM(Tabela14[[#This Row],[jan/25]:[mar/25]])</f>
        <v>0</v>
      </c>
      <c r="DZ391" s="4">
        <f>SUM(Tabela14[[#This Row],[abr/25]:[ago/25]])</f>
        <v>0</v>
      </c>
      <c r="EA391" s="4">
        <f>SUM(Tabela14[[#This Row],[set/25]:[dez/30]])</f>
        <v>106.67</v>
      </c>
    </row>
    <row r="392" spans="1:131" x14ac:dyDescent="0.25">
      <c r="A392" s="5" t="s">
        <v>1236</v>
      </c>
      <c r="B392" s="2" t="s">
        <v>925</v>
      </c>
      <c r="C392" s="2" t="s">
        <v>14</v>
      </c>
      <c r="D392" s="2" t="s">
        <v>280</v>
      </c>
      <c r="E392" s="1">
        <v>602</v>
      </c>
      <c r="F392" s="2" t="s">
        <v>1237</v>
      </c>
      <c r="G392" s="2" t="s">
        <v>19</v>
      </c>
      <c r="H392" s="321">
        <v>45820</v>
      </c>
      <c r="I392" s="2" t="s">
        <v>1238</v>
      </c>
      <c r="J392" s="2" t="s">
        <v>1239</v>
      </c>
      <c r="K392" s="4">
        <v>242345.67</v>
      </c>
      <c r="L392" s="4">
        <v>71294.649999999994</v>
      </c>
      <c r="M392" s="4">
        <v>0</v>
      </c>
      <c r="N392" s="4">
        <f>Tabela14[[#This Row],[parcela.cef
(total)]]-Tabela14[[#This Row],[parcela.cef
(realizado)]]</f>
        <v>171051.02000000002</v>
      </c>
      <c r="O392" s="1" t="b">
        <v>0</v>
      </c>
      <c r="P392" s="4">
        <v>251958.71</v>
      </c>
      <c r="Q392" s="4">
        <v>305500</v>
      </c>
      <c r="R392" s="4">
        <v>2081.0700000000002</v>
      </c>
      <c r="S392" s="4">
        <v>73561.539999999994</v>
      </c>
      <c r="T392" s="4">
        <f>SUM(Tabela14[[#This Row],[set/25]:[dez/30]])</f>
        <v>69027.030000000028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1359.3</v>
      </c>
      <c r="BK392" s="4">
        <v>0</v>
      </c>
      <c r="BL392" s="4">
        <v>3175.21</v>
      </c>
      <c r="BM392" s="4">
        <v>2272.0500000000002</v>
      </c>
      <c r="BN392" s="4">
        <v>2272.0500000000002</v>
      </c>
      <c r="BO392" s="4">
        <v>2272.0500000000002</v>
      </c>
      <c r="BP392" s="4">
        <v>7681.69</v>
      </c>
      <c r="BQ392" s="4">
        <v>2272.0500000000002</v>
      </c>
      <c r="BR392" s="4">
        <v>2272.0500000000002</v>
      </c>
      <c r="BS392" s="4">
        <v>2272.0500000000002</v>
      </c>
      <c r="BT392" s="4">
        <v>2272.0500000000002</v>
      </c>
      <c r="BU392" s="4">
        <v>2272.0500000000002</v>
      </c>
      <c r="BV392" s="4">
        <v>2272.0500000000002</v>
      </c>
      <c r="BW392" s="4">
        <v>2272.0500000000002</v>
      </c>
      <c r="BX392" s="4">
        <v>2272.0500000000002</v>
      </c>
      <c r="BY392" s="4">
        <v>2272.0500000000002</v>
      </c>
      <c r="BZ392" s="4">
        <v>2272.0500000000002</v>
      </c>
      <c r="CA392" s="4">
        <v>2272.0500000000002</v>
      </c>
      <c r="CB392" s="4">
        <v>7681.69</v>
      </c>
      <c r="CC392" s="4">
        <v>2272.0500000000002</v>
      </c>
      <c r="CD392" s="4">
        <v>2272.0500000000002</v>
      </c>
      <c r="CE392" s="4">
        <v>2272.0500000000002</v>
      </c>
      <c r="CF392" s="4">
        <v>2272.0500000000002</v>
      </c>
      <c r="CG392" s="4">
        <v>2272.0500000000002</v>
      </c>
      <c r="CH392" s="4">
        <v>2272.0500000000002</v>
      </c>
      <c r="CI392" s="4">
        <v>8114.46</v>
      </c>
      <c r="CJ392" s="4">
        <v>0</v>
      </c>
      <c r="CK392" s="4">
        <v>108.19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</v>
      </c>
      <c r="CU392" s="4">
        <v>0</v>
      </c>
      <c r="CV392" s="4">
        <v>0</v>
      </c>
      <c r="CW392" s="4">
        <v>0</v>
      </c>
      <c r="CX392" s="4">
        <v>0</v>
      </c>
      <c r="CY392" s="4">
        <v>0</v>
      </c>
      <c r="CZ392" s="4">
        <v>0</v>
      </c>
      <c r="DA392" s="4">
        <v>0</v>
      </c>
      <c r="DB392" s="4">
        <v>0</v>
      </c>
      <c r="DC392" s="4">
        <v>0</v>
      </c>
      <c r="DD392" s="4">
        <v>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>
        <v>0</v>
      </c>
      <c r="DK392" s="4">
        <v>0</v>
      </c>
      <c r="DL392" s="4">
        <v>0</v>
      </c>
      <c r="DM392" s="4">
        <v>0</v>
      </c>
      <c r="DN392" s="4">
        <v>0</v>
      </c>
      <c r="DO392" s="4">
        <v>0</v>
      </c>
      <c r="DP392" s="4">
        <v>0</v>
      </c>
      <c r="DQ392" s="4">
        <v>0</v>
      </c>
      <c r="DR392" s="4">
        <v>0</v>
      </c>
      <c r="DS392" s="4">
        <v>0</v>
      </c>
      <c r="DT392" s="4">
        <v>0</v>
      </c>
      <c r="DU392" s="4">
        <v>0</v>
      </c>
      <c r="DV392" s="4">
        <v>0</v>
      </c>
      <c r="DW392" s="4">
        <v>0</v>
      </c>
      <c r="DX392" s="6">
        <v>0</v>
      </c>
      <c r="DY392" s="4">
        <f>SUM(Tabela14[[#This Row],[jan/25]:[mar/25]])</f>
        <v>0</v>
      </c>
      <c r="DZ392" s="4">
        <f>SUM(Tabela14[[#This Row],[abr/25]:[ago/25]])</f>
        <v>4534.51</v>
      </c>
      <c r="EA392" s="4">
        <f>SUM(Tabela14[[#This Row],[set/25]:[dez/30]])</f>
        <v>69027.030000000028</v>
      </c>
    </row>
    <row r="393" spans="1:131" x14ac:dyDescent="0.25">
      <c r="A393" s="5" t="s">
        <v>1240</v>
      </c>
      <c r="B393" s="2" t="s">
        <v>925</v>
      </c>
      <c r="C393" s="2" t="s">
        <v>14</v>
      </c>
      <c r="D393" s="2" t="s">
        <v>280</v>
      </c>
      <c r="E393" s="1">
        <v>603</v>
      </c>
      <c r="F393" s="2" t="s">
        <v>1241</v>
      </c>
      <c r="G393" s="2" t="s">
        <v>19</v>
      </c>
      <c r="H393" s="321">
        <v>45874</v>
      </c>
      <c r="I393" s="2" t="s">
        <v>1242</v>
      </c>
      <c r="J393" s="2"/>
      <c r="K393" s="4"/>
      <c r="L393" s="4"/>
      <c r="M393" s="4">
        <v>302963.09999999998</v>
      </c>
      <c r="N393" s="4">
        <f>Tabela14[[#This Row],[parcela.cef
(total)]]-Tabela14[[#This Row],[parcela.cef
(realizado)]]</f>
        <v>0</v>
      </c>
      <c r="O393" s="1" t="b">
        <v>0</v>
      </c>
      <c r="P393" s="4">
        <v>0</v>
      </c>
      <c r="Q393" s="4">
        <v>361620</v>
      </c>
      <c r="R393" s="4">
        <v>0</v>
      </c>
      <c r="S393" s="4">
        <v>61336.72</v>
      </c>
      <c r="T393" s="4">
        <f>SUM(Tabela14[[#This Row],[set/25]:[dez/30]])</f>
        <v>60736.719999999987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600</v>
      </c>
      <c r="BM393" s="4">
        <v>0</v>
      </c>
      <c r="BN393" s="4">
        <v>605.46</v>
      </c>
      <c r="BO393" s="4">
        <v>605.46</v>
      </c>
      <c r="BP393" s="4">
        <v>10514.82</v>
      </c>
      <c r="BQ393" s="4">
        <v>2018.2</v>
      </c>
      <c r="BR393" s="4">
        <v>2018.2</v>
      </c>
      <c r="BS393" s="4">
        <v>2018.2</v>
      </c>
      <c r="BT393" s="4">
        <v>2018.2</v>
      </c>
      <c r="BU393" s="4">
        <v>2018.2</v>
      </c>
      <c r="BV393" s="4">
        <v>2018.2</v>
      </c>
      <c r="BW393" s="4">
        <v>2018.2</v>
      </c>
      <c r="BX393" s="4">
        <v>2018.2</v>
      </c>
      <c r="BY393" s="4">
        <v>2018.2</v>
      </c>
      <c r="BZ393" s="4">
        <v>2018.2</v>
      </c>
      <c r="CA393" s="4">
        <v>2018.2</v>
      </c>
      <c r="CB393" s="4">
        <v>12311.02</v>
      </c>
      <c r="CC393" s="4">
        <v>2018.2</v>
      </c>
      <c r="CD393" s="4">
        <v>2018.2</v>
      </c>
      <c r="CE393" s="4">
        <v>2018.2</v>
      </c>
      <c r="CF393" s="4">
        <v>2018.2</v>
      </c>
      <c r="CG393" s="4">
        <v>2018.2</v>
      </c>
      <c r="CH393" s="4">
        <v>2018.2</v>
      </c>
      <c r="CI393" s="4">
        <v>2018.2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  <c r="CS393" s="4">
        <v>0</v>
      </c>
      <c r="CT393" s="4">
        <v>0</v>
      </c>
      <c r="CU393" s="4">
        <v>0</v>
      </c>
      <c r="CV393" s="4">
        <v>0</v>
      </c>
      <c r="CW393" s="4">
        <v>372.36</v>
      </c>
      <c r="CX393" s="4">
        <v>0</v>
      </c>
      <c r="CY393" s="4">
        <v>0</v>
      </c>
      <c r="CZ393" s="4">
        <v>0</v>
      </c>
      <c r="DA393" s="4">
        <v>0</v>
      </c>
      <c r="DB393" s="4">
        <v>0</v>
      </c>
      <c r="DC393" s="4">
        <v>0</v>
      </c>
      <c r="DD393" s="4">
        <v>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4">
        <v>0</v>
      </c>
      <c r="DN393" s="4">
        <v>0</v>
      </c>
      <c r="DO393" s="4">
        <v>0</v>
      </c>
      <c r="DP393" s="4">
        <v>0</v>
      </c>
      <c r="DQ393" s="4">
        <v>0</v>
      </c>
      <c r="DR393" s="4">
        <v>0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6">
        <v>0</v>
      </c>
      <c r="DY393" s="4">
        <f>SUM(Tabela14[[#This Row],[jan/25]:[mar/25]])</f>
        <v>0</v>
      </c>
      <c r="DZ393" s="4">
        <f>SUM(Tabela14[[#This Row],[abr/25]:[ago/25]])</f>
        <v>600</v>
      </c>
      <c r="EA393" s="4">
        <f>SUM(Tabela14[[#This Row],[set/25]:[dez/30]])</f>
        <v>60736.719999999987</v>
      </c>
    </row>
    <row r="394" spans="1:131" x14ac:dyDescent="0.25">
      <c r="A394" s="5" t="s">
        <v>1243</v>
      </c>
      <c r="B394" s="2" t="s">
        <v>925</v>
      </c>
      <c r="C394" s="2" t="s">
        <v>14</v>
      </c>
      <c r="D394" s="2" t="s">
        <v>280</v>
      </c>
      <c r="E394" s="1">
        <v>604</v>
      </c>
      <c r="F394" s="2" t="s">
        <v>1244</v>
      </c>
      <c r="G394" s="2" t="s">
        <v>19</v>
      </c>
      <c r="H394" s="321">
        <v>45867</v>
      </c>
      <c r="I394" s="2" t="s">
        <v>793</v>
      </c>
      <c r="J394" s="2" t="s">
        <v>1245</v>
      </c>
      <c r="K394" s="4">
        <v>293762.55</v>
      </c>
      <c r="L394" s="4">
        <v>77496.55</v>
      </c>
      <c r="M394" s="4">
        <v>0</v>
      </c>
      <c r="N394" s="4">
        <f>Tabela14[[#This Row],[parcela.cef
(total)]]-Tabela14[[#This Row],[parcela.cef
(realizado)]]</f>
        <v>216266</v>
      </c>
      <c r="O394" s="1" t="b">
        <v>0</v>
      </c>
      <c r="P394" s="4">
        <v>305415.13</v>
      </c>
      <c r="Q394" s="4">
        <v>296100</v>
      </c>
      <c r="R394" s="4">
        <v>0</v>
      </c>
      <c r="S394" s="4">
        <v>6825.6</v>
      </c>
      <c r="T394" s="4">
        <f>SUM(Tabela14[[#This Row],[set/25]:[dez/30]])</f>
        <v>6667.0300000000007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158.57</v>
      </c>
      <c r="BM394" s="4">
        <v>0</v>
      </c>
      <c r="BN394" s="4">
        <v>160.01</v>
      </c>
      <c r="BO394" s="4">
        <v>160.01</v>
      </c>
      <c r="BP394" s="4">
        <v>160.01</v>
      </c>
      <c r="BQ394" s="4">
        <v>160.01</v>
      </c>
      <c r="BR394" s="4">
        <v>160.01</v>
      </c>
      <c r="BS394" s="4">
        <v>160.01</v>
      </c>
      <c r="BT394" s="4">
        <v>160.01</v>
      </c>
      <c r="BU394" s="4">
        <v>160.01</v>
      </c>
      <c r="BV394" s="4">
        <v>160.01</v>
      </c>
      <c r="BW394" s="4">
        <v>160.01</v>
      </c>
      <c r="BX394" s="4">
        <v>160.01</v>
      </c>
      <c r="BY394" s="4">
        <v>160.01</v>
      </c>
      <c r="BZ394" s="4">
        <v>160.01</v>
      </c>
      <c r="CA394" s="4">
        <v>160.01</v>
      </c>
      <c r="CB394" s="4">
        <v>160.01</v>
      </c>
      <c r="CC394" s="4">
        <v>533.36</v>
      </c>
      <c r="CD394" s="4">
        <v>533.36</v>
      </c>
      <c r="CE394" s="4">
        <v>533.36</v>
      </c>
      <c r="CF394" s="4">
        <v>533.36</v>
      </c>
      <c r="CG394" s="4">
        <v>533.36</v>
      </c>
      <c r="CH394" s="4">
        <v>533.36</v>
      </c>
      <c r="CI394" s="4">
        <v>0</v>
      </c>
      <c r="CJ394" s="4">
        <v>0</v>
      </c>
      <c r="CK394" s="4">
        <v>0</v>
      </c>
      <c r="CL394" s="4">
        <v>0</v>
      </c>
      <c r="CM394" s="4">
        <v>1066.72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6">
        <v>0</v>
      </c>
      <c r="DY394" s="4">
        <f>SUM(Tabela14[[#This Row],[jan/25]:[mar/25]])</f>
        <v>0</v>
      </c>
      <c r="DZ394" s="4">
        <f>SUM(Tabela14[[#This Row],[abr/25]:[ago/25]])</f>
        <v>158.57</v>
      </c>
      <c r="EA394" s="4">
        <f>SUM(Tabela14[[#This Row],[set/25]:[dez/30]])</f>
        <v>6667.0300000000007</v>
      </c>
    </row>
    <row r="395" spans="1:131" x14ac:dyDescent="0.25">
      <c r="A395" s="5" t="s">
        <v>1246</v>
      </c>
      <c r="B395" s="2" t="s">
        <v>925</v>
      </c>
      <c r="C395" s="2" t="s">
        <v>14</v>
      </c>
      <c r="D395" s="2" t="s">
        <v>280</v>
      </c>
      <c r="E395" s="1">
        <v>605</v>
      </c>
      <c r="F395" s="2"/>
      <c r="G395" s="2" t="s">
        <v>42</v>
      </c>
      <c r="H395" s="321"/>
      <c r="I395" s="2" t="s">
        <v>40</v>
      </c>
      <c r="J395" s="2"/>
      <c r="K395" s="4"/>
      <c r="L395" s="4"/>
      <c r="M395" s="4">
        <v>0</v>
      </c>
      <c r="N395" s="4">
        <f>Tabela14[[#This Row],[parcela.cef
(total)]]-Tabela14[[#This Row],[parcela.cef
(realizado)]]</f>
        <v>0</v>
      </c>
      <c r="O395" s="1" t="b">
        <v>0</v>
      </c>
      <c r="P395" s="4">
        <v>0</v>
      </c>
      <c r="Q395" s="4">
        <v>0</v>
      </c>
      <c r="R395" s="4">
        <v>0</v>
      </c>
      <c r="S395" s="4">
        <v>25472.12</v>
      </c>
      <c r="T395" s="4">
        <f>SUM(Tabela14[[#This Row],[set/25]:[dez/30]])</f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7500</v>
      </c>
      <c r="AZ395" s="4">
        <v>362.56</v>
      </c>
      <c r="BA395" s="4">
        <v>751.74</v>
      </c>
      <c r="BB395" s="4">
        <v>1225.74</v>
      </c>
      <c r="BC395" s="4">
        <v>1232.8499999999999</v>
      </c>
      <c r="BD395" s="4">
        <v>1241.23</v>
      </c>
      <c r="BE395" s="4">
        <v>1246.2</v>
      </c>
      <c r="BF395" s="4">
        <v>1252.43</v>
      </c>
      <c r="BG395" s="4">
        <v>1262.83</v>
      </c>
      <c r="BH395" s="4">
        <v>1267.8800000000001</v>
      </c>
      <c r="BI395" s="4">
        <v>1272.82</v>
      </c>
      <c r="BJ395" s="4">
        <v>1279.44</v>
      </c>
      <c r="BK395" s="4">
        <v>5576.4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6">
        <v>0</v>
      </c>
      <c r="DY395" s="4">
        <f>SUM(Tabela14[[#This Row],[jan/25]:[mar/25]])</f>
        <v>3761.46</v>
      </c>
      <c r="DZ395" s="4">
        <f>SUM(Tabela14[[#This Row],[abr/25]:[ago/25]])</f>
        <v>9396.5399999999991</v>
      </c>
      <c r="EA395" s="4">
        <f>SUM(Tabela14[[#This Row],[set/25]:[dez/30]])</f>
        <v>0</v>
      </c>
    </row>
    <row r="396" spans="1:131" x14ac:dyDescent="0.25">
      <c r="A396" s="5" t="s">
        <v>1247</v>
      </c>
      <c r="B396" s="2" t="s">
        <v>925</v>
      </c>
      <c r="C396" s="2" t="s">
        <v>14</v>
      </c>
      <c r="D396" s="2" t="s">
        <v>280</v>
      </c>
      <c r="E396" s="1">
        <v>606</v>
      </c>
      <c r="F396" s="2" t="s">
        <v>1248</v>
      </c>
      <c r="G396" s="2" t="s">
        <v>19</v>
      </c>
      <c r="H396" s="321">
        <v>45867</v>
      </c>
      <c r="I396" s="2" t="s">
        <v>388</v>
      </c>
      <c r="J396" s="2" t="s">
        <v>1249</v>
      </c>
      <c r="K396" s="4">
        <v>226000</v>
      </c>
      <c r="L396" s="4">
        <v>57210.91</v>
      </c>
      <c r="M396" s="4">
        <v>0</v>
      </c>
      <c r="N396" s="4">
        <f>Tabela14[[#This Row],[parcela.cef
(total)]]-Tabela14[[#This Row],[parcela.cef
(realizado)]]</f>
        <v>168789.09</v>
      </c>
      <c r="O396" s="1" t="b">
        <v>0</v>
      </c>
      <c r="P396" s="4">
        <v>234964.67</v>
      </c>
      <c r="Q396" s="4">
        <v>262260</v>
      </c>
      <c r="R396" s="4">
        <v>0</v>
      </c>
      <c r="S396" s="4">
        <v>34476.18</v>
      </c>
      <c r="T396" s="4">
        <f>SUM(Tabela14[[#This Row],[set/25]:[dez/30]])</f>
        <v>33959.680000000008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516.5</v>
      </c>
      <c r="BM396" s="4">
        <v>0</v>
      </c>
      <c r="BN396" s="4">
        <v>521.20000000000005</v>
      </c>
      <c r="BO396" s="4">
        <v>521.20000000000005</v>
      </c>
      <c r="BP396" s="4">
        <v>1211.02</v>
      </c>
      <c r="BQ396" s="4">
        <v>521.20000000000005</v>
      </c>
      <c r="BR396" s="4">
        <v>521.20000000000005</v>
      </c>
      <c r="BS396" s="4">
        <v>521.20000000000005</v>
      </c>
      <c r="BT396" s="4">
        <v>761.36</v>
      </c>
      <c r="BU396" s="4">
        <v>1737.33</v>
      </c>
      <c r="BV396" s="4">
        <v>1737.33</v>
      </c>
      <c r="BW396" s="4">
        <v>1737.33</v>
      </c>
      <c r="BX396" s="4">
        <v>1737.33</v>
      </c>
      <c r="BY396" s="4">
        <v>1737.33</v>
      </c>
      <c r="BZ396" s="4">
        <v>1737.33</v>
      </c>
      <c r="CA396" s="4">
        <v>1737.33</v>
      </c>
      <c r="CB396" s="4">
        <v>4036.73</v>
      </c>
      <c r="CC396" s="4">
        <v>1737.33</v>
      </c>
      <c r="CD396" s="4">
        <v>1737.33</v>
      </c>
      <c r="CE396" s="4">
        <v>1737.33</v>
      </c>
      <c r="CF396" s="4">
        <v>1737.33</v>
      </c>
      <c r="CG396" s="4">
        <v>1737.33</v>
      </c>
      <c r="CH396" s="4">
        <v>4292.22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204.39</v>
      </c>
      <c r="CV396" s="4">
        <v>0</v>
      </c>
      <c r="CW396" s="4">
        <v>0</v>
      </c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6">
        <v>0</v>
      </c>
      <c r="DY396" s="4">
        <f>SUM(Tabela14[[#This Row],[jan/25]:[mar/25]])</f>
        <v>0</v>
      </c>
      <c r="DZ396" s="4">
        <f>SUM(Tabela14[[#This Row],[abr/25]:[ago/25]])</f>
        <v>516.5</v>
      </c>
      <c r="EA396" s="4">
        <f>SUM(Tabela14[[#This Row],[set/25]:[dez/30]])</f>
        <v>33959.680000000008</v>
      </c>
    </row>
    <row r="397" spans="1:131" x14ac:dyDescent="0.25">
      <c r="A397" s="5" t="s">
        <v>1250</v>
      </c>
      <c r="B397" s="2" t="s">
        <v>925</v>
      </c>
      <c r="C397" s="2" t="s">
        <v>14</v>
      </c>
      <c r="D397" s="2" t="s">
        <v>280</v>
      </c>
      <c r="E397" s="1">
        <v>607</v>
      </c>
      <c r="F397" s="2" t="s">
        <v>1251</v>
      </c>
      <c r="G397" s="2" t="s">
        <v>19</v>
      </c>
      <c r="H397" s="321">
        <v>45771</v>
      </c>
      <c r="I397" s="2" t="s">
        <v>141</v>
      </c>
      <c r="J397" s="2" t="s">
        <v>1252</v>
      </c>
      <c r="K397" s="4">
        <v>211003.2</v>
      </c>
      <c r="L397" s="4">
        <v>55360.31</v>
      </c>
      <c r="M397" s="4">
        <v>0</v>
      </c>
      <c r="N397" s="4">
        <f>Tabela14[[#This Row],[parcela.cef
(total)]]-Tabela14[[#This Row],[parcela.cef
(realizado)]]</f>
        <v>155642.89000000001</v>
      </c>
      <c r="O397" s="1" t="b">
        <v>0</v>
      </c>
      <c r="P397" s="4">
        <v>219372.99</v>
      </c>
      <c r="Q397" s="4">
        <v>243460</v>
      </c>
      <c r="R397" s="4">
        <v>1466.2</v>
      </c>
      <c r="S397" s="4">
        <v>44379.28</v>
      </c>
      <c r="T397" s="4">
        <f>SUM(Tabela14[[#This Row],[set/25]:[dez/30]])</f>
        <v>41756.730000000003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320.95</v>
      </c>
      <c r="BJ397" s="4">
        <v>322.62</v>
      </c>
      <c r="BK397" s="4">
        <v>1652.25</v>
      </c>
      <c r="BL397" s="4">
        <v>326.73</v>
      </c>
      <c r="BM397" s="4">
        <v>0</v>
      </c>
      <c r="BN397" s="4">
        <v>1098.98</v>
      </c>
      <c r="BO397" s="4">
        <v>1098.98</v>
      </c>
      <c r="BP397" s="4">
        <v>1098.98</v>
      </c>
      <c r="BQ397" s="4">
        <v>5494.9</v>
      </c>
      <c r="BR397" s="4">
        <v>1098.98</v>
      </c>
      <c r="BS397" s="4">
        <v>1098.98</v>
      </c>
      <c r="BT397" s="4">
        <v>1098.98</v>
      </c>
      <c r="BU397" s="4">
        <v>1098.98</v>
      </c>
      <c r="BV397" s="4">
        <v>1098.98</v>
      </c>
      <c r="BW397" s="4">
        <v>5494.9</v>
      </c>
      <c r="BX397" s="4">
        <v>1098.98</v>
      </c>
      <c r="BY397" s="4">
        <v>1098.98</v>
      </c>
      <c r="BZ397" s="4">
        <v>1098.98</v>
      </c>
      <c r="CA397" s="4">
        <v>1098.98</v>
      </c>
      <c r="CB397" s="4">
        <v>1098.98</v>
      </c>
      <c r="CC397" s="4">
        <v>5494.9</v>
      </c>
      <c r="CD397" s="4">
        <v>1098.98</v>
      </c>
      <c r="CE397" s="4">
        <v>1098.98</v>
      </c>
      <c r="CF397" s="4">
        <v>1098.98</v>
      </c>
      <c r="CG397" s="4">
        <v>1098.98</v>
      </c>
      <c r="CH397" s="4">
        <v>1098.98</v>
      </c>
      <c r="CI397" s="4">
        <v>5380.49</v>
      </c>
      <c r="CJ397" s="4">
        <v>0</v>
      </c>
      <c r="CK397" s="4">
        <v>109.9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6">
        <v>0</v>
      </c>
      <c r="DY397" s="4">
        <f>SUM(Tabela14[[#This Row],[jan/25]:[mar/25]])</f>
        <v>0</v>
      </c>
      <c r="DZ397" s="4">
        <f>SUM(Tabela14[[#This Row],[abr/25]:[ago/25]])</f>
        <v>2622.5499999999997</v>
      </c>
      <c r="EA397" s="4">
        <f>SUM(Tabela14[[#This Row],[set/25]:[dez/30]])</f>
        <v>41756.730000000003</v>
      </c>
    </row>
    <row r="398" spans="1:131" x14ac:dyDescent="0.25">
      <c r="A398" s="5" t="s">
        <v>1253</v>
      </c>
      <c r="B398" s="2" t="s">
        <v>925</v>
      </c>
      <c r="C398" s="2" t="s">
        <v>14</v>
      </c>
      <c r="D398" s="2" t="s">
        <v>280</v>
      </c>
      <c r="E398" s="1">
        <v>608</v>
      </c>
      <c r="F398" s="2"/>
      <c r="G398" s="2" t="s">
        <v>42</v>
      </c>
      <c r="H398" s="321"/>
      <c r="I398" s="2" t="s">
        <v>1254</v>
      </c>
      <c r="J398" s="2"/>
      <c r="K398" s="4"/>
      <c r="L398" s="4"/>
      <c r="M398" s="4">
        <v>0</v>
      </c>
      <c r="N398" s="4">
        <f>Tabela14[[#This Row],[parcela.cef
(total)]]-Tabela14[[#This Row],[parcela.cef
(realizado)]]</f>
        <v>0</v>
      </c>
      <c r="O398" s="1" t="b">
        <v>0</v>
      </c>
      <c r="P398" s="4">
        <v>0</v>
      </c>
      <c r="Q398" s="4">
        <v>0</v>
      </c>
      <c r="R398" s="4">
        <v>0</v>
      </c>
      <c r="S398" s="4">
        <v>8210.93</v>
      </c>
      <c r="T398" s="4">
        <f>SUM(Tabela14[[#This Row],[set/25]:[dez/30]])</f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3231.06</v>
      </c>
      <c r="BB398" s="4">
        <v>232.68</v>
      </c>
      <c r="BC398" s="4">
        <v>234.03</v>
      </c>
      <c r="BD398" s="4">
        <v>3316.83</v>
      </c>
      <c r="BE398" s="4">
        <v>236.56</v>
      </c>
      <c r="BF398" s="4">
        <v>237.75</v>
      </c>
      <c r="BG398" s="4">
        <v>239.72</v>
      </c>
      <c r="BH398" s="4">
        <v>240.68</v>
      </c>
      <c r="BI398" s="4">
        <v>241.62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0</v>
      </c>
      <c r="CZ398" s="4">
        <v>0</v>
      </c>
      <c r="DA398" s="4">
        <v>0</v>
      </c>
      <c r="DB398" s="4">
        <v>0</v>
      </c>
      <c r="DC398" s="4">
        <v>0</v>
      </c>
      <c r="DD398" s="4">
        <v>0</v>
      </c>
      <c r="DE398" s="4">
        <v>0</v>
      </c>
      <c r="DF398" s="4">
        <v>0</v>
      </c>
      <c r="DG398" s="4">
        <v>0</v>
      </c>
      <c r="DH398" s="4">
        <v>0</v>
      </c>
      <c r="DI398" s="4">
        <v>0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6">
        <v>0</v>
      </c>
      <c r="DY398" s="4">
        <f>SUM(Tabela14[[#This Row],[jan/25]:[mar/25]])</f>
        <v>714.03</v>
      </c>
      <c r="DZ398" s="4">
        <f>SUM(Tabela14[[#This Row],[abr/25]:[ago/25]])</f>
        <v>482.3</v>
      </c>
      <c r="EA398" s="4">
        <f>SUM(Tabela14[[#This Row],[set/25]:[dez/30]])</f>
        <v>0</v>
      </c>
    </row>
    <row r="399" spans="1:131" x14ac:dyDescent="0.25">
      <c r="A399" s="5" t="s">
        <v>1255</v>
      </c>
      <c r="B399" s="2" t="s">
        <v>925</v>
      </c>
      <c r="C399" s="2" t="s">
        <v>14</v>
      </c>
      <c r="D399" s="2" t="s">
        <v>280</v>
      </c>
      <c r="E399" s="1">
        <v>609</v>
      </c>
      <c r="F399" s="2" t="s">
        <v>1256</v>
      </c>
      <c r="G399" s="2" t="s">
        <v>19</v>
      </c>
      <c r="H399" s="321">
        <v>45868</v>
      </c>
      <c r="I399" s="2" t="s">
        <v>32</v>
      </c>
      <c r="J399" s="2" t="s">
        <v>1257</v>
      </c>
      <c r="K399" s="4">
        <v>355637.32</v>
      </c>
      <c r="L399" s="4">
        <v>105870.56</v>
      </c>
      <c r="M399" s="4">
        <v>0</v>
      </c>
      <c r="N399" s="4">
        <f>Tabela14[[#This Row],[parcela.cef
(total)]]-Tabela14[[#This Row],[parcela.cef
(realizado)]]</f>
        <v>249766.76</v>
      </c>
      <c r="O399" s="1" t="b">
        <v>0</v>
      </c>
      <c r="P399" s="4">
        <v>369744.27</v>
      </c>
      <c r="Q399" s="4">
        <v>422060</v>
      </c>
      <c r="R399" s="4">
        <v>0</v>
      </c>
      <c r="S399" s="4">
        <v>86700.3</v>
      </c>
      <c r="T399" s="4">
        <f>SUM(Tabela14[[#This Row],[set/25]:[dez/30]])</f>
        <v>85900.939999999988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799.36</v>
      </c>
      <c r="BM399" s="4">
        <v>0</v>
      </c>
      <c r="BN399" s="4">
        <v>806.63</v>
      </c>
      <c r="BO399" s="4">
        <v>1037.98</v>
      </c>
      <c r="BP399" s="4">
        <v>2688.78</v>
      </c>
      <c r="BQ399" s="4">
        <v>2688.78</v>
      </c>
      <c r="BR399" s="4">
        <v>2688.78</v>
      </c>
      <c r="BS399" s="4">
        <v>2688.78</v>
      </c>
      <c r="BT399" s="4">
        <v>2688.78</v>
      </c>
      <c r="BU399" s="4">
        <v>2688.78</v>
      </c>
      <c r="BV399" s="4">
        <v>2688.78</v>
      </c>
      <c r="BW399" s="4">
        <v>19173.48</v>
      </c>
      <c r="BX399" s="4">
        <v>2688.78</v>
      </c>
      <c r="BY399" s="4">
        <v>2688.78</v>
      </c>
      <c r="BZ399" s="4">
        <v>2688.78</v>
      </c>
      <c r="CA399" s="4">
        <v>2688.78</v>
      </c>
      <c r="CB399" s="4">
        <v>2688.78</v>
      </c>
      <c r="CC399" s="4">
        <v>2688.78</v>
      </c>
      <c r="CD399" s="4">
        <v>2688.78</v>
      </c>
      <c r="CE399" s="4">
        <v>2688.78</v>
      </c>
      <c r="CF399" s="4">
        <v>2688.78</v>
      </c>
      <c r="CG399" s="4">
        <v>2688.78</v>
      </c>
      <c r="CH399" s="4">
        <v>2688.78</v>
      </c>
      <c r="CI399" s="4">
        <v>15991.26</v>
      </c>
      <c r="CJ399" s="4">
        <v>0</v>
      </c>
      <c r="CK399" s="4">
        <v>493.55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0</v>
      </c>
      <c r="CZ399" s="4">
        <v>0</v>
      </c>
      <c r="DA399" s="4">
        <v>0</v>
      </c>
      <c r="DB399" s="4">
        <v>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0</v>
      </c>
      <c r="DK399" s="4">
        <v>0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6">
        <v>0</v>
      </c>
      <c r="DY399" s="4">
        <f>SUM(Tabela14[[#This Row],[jan/25]:[mar/25]])</f>
        <v>0</v>
      </c>
      <c r="DZ399" s="4">
        <f>SUM(Tabela14[[#This Row],[abr/25]:[ago/25]])</f>
        <v>799.36</v>
      </c>
      <c r="EA399" s="4">
        <f>SUM(Tabela14[[#This Row],[set/25]:[dez/30]])</f>
        <v>85900.939999999988</v>
      </c>
    </row>
    <row r="400" spans="1:131" x14ac:dyDescent="0.25">
      <c r="A400" s="5" t="s">
        <v>1258</v>
      </c>
      <c r="B400" s="2" t="s">
        <v>925</v>
      </c>
      <c r="C400" s="2" t="s">
        <v>14</v>
      </c>
      <c r="D400" s="2" t="s">
        <v>304</v>
      </c>
      <c r="E400" s="1">
        <v>701</v>
      </c>
      <c r="F400" s="2"/>
      <c r="G400" s="2" t="s">
        <v>42</v>
      </c>
      <c r="H400" s="321"/>
      <c r="I400" s="2" t="s">
        <v>479</v>
      </c>
      <c r="J400" s="2"/>
      <c r="K400" s="4"/>
      <c r="L400" s="4"/>
      <c r="M400" s="4">
        <v>295382.94</v>
      </c>
      <c r="N400" s="4">
        <f>Tabela14[[#This Row],[parcela.cef
(total)]]-Tabela14[[#This Row],[parcela.cef
(realizado)]]</f>
        <v>0</v>
      </c>
      <c r="O400" s="1" t="b">
        <v>0</v>
      </c>
      <c r="P400" s="4">
        <v>0</v>
      </c>
      <c r="Q400" s="4">
        <v>0</v>
      </c>
      <c r="R400" s="4">
        <v>0</v>
      </c>
      <c r="S400" s="4">
        <v>38106.160000000003</v>
      </c>
      <c r="T400" s="4">
        <f>SUM(Tabela14[[#This Row],[set/25]:[dez/30]])</f>
        <v>34516.109999999993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716.4</v>
      </c>
      <c r="BD400" s="4">
        <v>350.76</v>
      </c>
      <c r="BE400" s="4">
        <v>352.16</v>
      </c>
      <c r="BF400" s="4">
        <v>353.92</v>
      </c>
      <c r="BG400" s="4">
        <v>356.86</v>
      </c>
      <c r="BH400" s="4">
        <v>365.7</v>
      </c>
      <c r="BI400" s="4">
        <v>0</v>
      </c>
      <c r="BJ400" s="4">
        <v>730.6</v>
      </c>
      <c r="BK400" s="4">
        <v>363.65</v>
      </c>
      <c r="BL400" s="4">
        <v>0</v>
      </c>
      <c r="BM400" s="4">
        <v>378.54</v>
      </c>
      <c r="BN400" s="4">
        <v>369.49</v>
      </c>
      <c r="BO400" s="4">
        <v>369.49</v>
      </c>
      <c r="BP400" s="4">
        <v>2278.5300000000002</v>
      </c>
      <c r="BQ400" s="4">
        <v>369.49</v>
      </c>
      <c r="BR400" s="4">
        <v>369.49</v>
      </c>
      <c r="BS400" s="4">
        <v>369.49</v>
      </c>
      <c r="BT400" s="4">
        <v>369.49</v>
      </c>
      <c r="BU400" s="4">
        <v>797.81</v>
      </c>
      <c r="BV400" s="4">
        <v>1231.6400000000001</v>
      </c>
      <c r="BW400" s="4">
        <v>1231.6400000000001</v>
      </c>
      <c r="BX400" s="4">
        <v>1231.6400000000001</v>
      </c>
      <c r="BY400" s="4">
        <v>1231.6400000000001</v>
      </c>
      <c r="BZ400" s="4">
        <v>1231.6400000000001</v>
      </c>
      <c r="CA400" s="4">
        <v>1231.6400000000001</v>
      </c>
      <c r="CB400" s="4">
        <v>7595.09</v>
      </c>
      <c r="CC400" s="4">
        <v>1231.6400000000001</v>
      </c>
      <c r="CD400" s="4">
        <v>1231.6400000000001</v>
      </c>
      <c r="CE400" s="4">
        <v>1231.6400000000001</v>
      </c>
      <c r="CF400" s="4">
        <v>1231.6400000000001</v>
      </c>
      <c r="CG400" s="4">
        <v>1231.6400000000001</v>
      </c>
      <c r="CH400" s="4">
        <v>1231.6400000000001</v>
      </c>
      <c r="CI400" s="4">
        <v>6363.45</v>
      </c>
      <c r="CJ400" s="4">
        <v>0</v>
      </c>
      <c r="CK400" s="4">
        <v>0</v>
      </c>
      <c r="CL400" s="4">
        <v>0</v>
      </c>
      <c r="CM400" s="4">
        <v>0</v>
      </c>
      <c r="CN400" s="4">
        <v>106.07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6">
        <v>0</v>
      </c>
      <c r="DY400" s="4">
        <f>SUM(Tabela14[[#This Row],[jan/25]:[mar/25]])</f>
        <v>1062.94</v>
      </c>
      <c r="DZ400" s="4">
        <f>SUM(Tabela14[[#This Row],[abr/25]:[ago/25]])</f>
        <v>1459.9499999999998</v>
      </c>
      <c r="EA400" s="4">
        <f>SUM(Tabela14[[#This Row],[set/25]:[dez/30]])</f>
        <v>34516.109999999993</v>
      </c>
    </row>
    <row r="401" spans="1:131" x14ac:dyDescent="0.25">
      <c r="A401" s="5" t="s">
        <v>1259</v>
      </c>
      <c r="B401" s="2" t="s">
        <v>925</v>
      </c>
      <c r="C401" s="2" t="s">
        <v>14</v>
      </c>
      <c r="D401" s="2" t="s">
        <v>304</v>
      </c>
      <c r="E401" s="1">
        <v>702</v>
      </c>
      <c r="F401" s="2" t="s">
        <v>1260</v>
      </c>
      <c r="G401" s="2" t="s">
        <v>19</v>
      </c>
      <c r="H401" s="321">
        <v>45771</v>
      </c>
      <c r="I401" s="2" t="s">
        <v>358</v>
      </c>
      <c r="J401" s="2" t="s">
        <v>1261</v>
      </c>
      <c r="K401" s="4">
        <v>230330.99</v>
      </c>
      <c r="L401" s="4">
        <v>69812.039999999994</v>
      </c>
      <c r="M401" s="4">
        <v>0</v>
      </c>
      <c r="N401" s="4">
        <f>Tabela14[[#This Row],[parcela.cef
(total)]]-Tabela14[[#This Row],[parcela.cef
(realizado)]]</f>
        <v>160518.95000000001</v>
      </c>
      <c r="O401" s="1" t="b">
        <v>0</v>
      </c>
      <c r="P401" s="4">
        <v>239467.45</v>
      </c>
      <c r="Q401" s="4">
        <v>299014</v>
      </c>
      <c r="R401" s="4">
        <v>11313.71</v>
      </c>
      <c r="S401" s="4">
        <v>108.96</v>
      </c>
      <c r="T401" s="4">
        <f>SUM(Tabela14[[#This Row],[set/25]:[dez/30]])</f>
        <v>108.96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108.96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0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6">
        <v>0</v>
      </c>
      <c r="DY401" s="4">
        <f>SUM(Tabela14[[#This Row],[jan/25]:[mar/25]])</f>
        <v>0</v>
      </c>
      <c r="DZ401" s="4">
        <f>SUM(Tabela14[[#This Row],[abr/25]:[ago/25]])</f>
        <v>0</v>
      </c>
      <c r="EA401" s="4">
        <f>SUM(Tabela14[[#This Row],[set/25]:[dez/30]])</f>
        <v>108.96</v>
      </c>
    </row>
    <row r="402" spans="1:131" x14ac:dyDescent="0.25">
      <c r="A402" s="5" t="s">
        <v>1262</v>
      </c>
      <c r="B402" s="2" t="s">
        <v>925</v>
      </c>
      <c r="C402" s="2" t="s">
        <v>14</v>
      </c>
      <c r="D402" s="2" t="s">
        <v>304</v>
      </c>
      <c r="E402" s="1">
        <v>703</v>
      </c>
      <c r="F402" s="2" t="s">
        <v>1263</v>
      </c>
      <c r="G402" s="2" t="s">
        <v>19</v>
      </c>
      <c r="H402" s="321">
        <v>45866</v>
      </c>
      <c r="I402" s="2" t="s">
        <v>61</v>
      </c>
      <c r="J402" s="2" t="s">
        <v>1264</v>
      </c>
      <c r="K402" s="4">
        <v>256105.39</v>
      </c>
      <c r="L402" s="4">
        <v>72849.66</v>
      </c>
      <c r="M402" s="4">
        <v>0</v>
      </c>
      <c r="N402" s="4">
        <f>Tabela14[[#This Row],[parcela.cef
(total)]]-Tabela14[[#This Row],[parcela.cef
(realizado)]]</f>
        <v>183255.73</v>
      </c>
      <c r="O402" s="1" t="b">
        <v>0</v>
      </c>
      <c r="P402" s="4">
        <v>266264.24</v>
      </c>
      <c r="Q402" s="4">
        <v>315000</v>
      </c>
      <c r="R402" s="4">
        <v>0</v>
      </c>
      <c r="S402" s="4">
        <v>58197.24</v>
      </c>
      <c r="T402" s="4">
        <f>SUM(Tabela14[[#This Row],[set/25]:[dez/30]])</f>
        <v>56526.820000000007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1670.42</v>
      </c>
      <c r="BM402" s="4">
        <v>1685.62</v>
      </c>
      <c r="BN402" s="4">
        <v>1685.62</v>
      </c>
      <c r="BO402" s="4">
        <v>1685.62</v>
      </c>
      <c r="BP402" s="4">
        <v>8130.78</v>
      </c>
      <c r="BQ402" s="4">
        <v>1685.62</v>
      </c>
      <c r="BR402" s="4">
        <v>1685.62</v>
      </c>
      <c r="BS402" s="4">
        <v>1685.62</v>
      </c>
      <c r="BT402" s="4">
        <v>1685.62</v>
      </c>
      <c r="BU402" s="4">
        <v>1685.62</v>
      </c>
      <c r="BV402" s="4">
        <v>1685.62</v>
      </c>
      <c r="BW402" s="4">
        <v>1685.62</v>
      </c>
      <c r="BX402" s="4">
        <v>1685.62</v>
      </c>
      <c r="BY402" s="4">
        <v>1685.62</v>
      </c>
      <c r="BZ402" s="4">
        <v>1685.62</v>
      </c>
      <c r="CA402" s="4">
        <v>1685.62</v>
      </c>
      <c r="CB402" s="4">
        <v>8130.78</v>
      </c>
      <c r="CC402" s="4">
        <v>1685.62</v>
      </c>
      <c r="CD402" s="4">
        <v>1685.62</v>
      </c>
      <c r="CE402" s="4">
        <v>1685.62</v>
      </c>
      <c r="CF402" s="4">
        <v>1685.62</v>
      </c>
      <c r="CG402" s="4">
        <v>1685.62</v>
      </c>
      <c r="CH402" s="4">
        <v>1685.62</v>
      </c>
      <c r="CI402" s="4">
        <v>6445.16</v>
      </c>
      <c r="CJ402" s="4">
        <v>0</v>
      </c>
      <c r="CK402" s="4">
        <v>0</v>
      </c>
      <c r="CL402" s="4">
        <v>107.7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6">
        <v>0</v>
      </c>
      <c r="DY402" s="4">
        <f>SUM(Tabela14[[#This Row],[jan/25]:[mar/25]])</f>
        <v>0</v>
      </c>
      <c r="DZ402" s="4">
        <f>SUM(Tabela14[[#This Row],[abr/25]:[ago/25]])</f>
        <v>1670.42</v>
      </c>
      <c r="EA402" s="4">
        <f>SUM(Tabela14[[#This Row],[set/25]:[dez/30]])</f>
        <v>56526.820000000007</v>
      </c>
    </row>
    <row r="403" spans="1:131" x14ac:dyDescent="0.25">
      <c r="A403" s="5" t="s">
        <v>1265</v>
      </c>
      <c r="B403" s="2" t="s">
        <v>925</v>
      </c>
      <c r="C403" s="2" t="s">
        <v>14</v>
      </c>
      <c r="D403" s="2" t="s">
        <v>304</v>
      </c>
      <c r="E403" s="1">
        <v>704</v>
      </c>
      <c r="F403" s="2" t="s">
        <v>1266</v>
      </c>
      <c r="G403" s="2" t="s">
        <v>19</v>
      </c>
      <c r="H403" s="321">
        <v>45775</v>
      </c>
      <c r="I403" s="2" t="s">
        <v>581</v>
      </c>
      <c r="J403" s="2" t="s">
        <v>1267</v>
      </c>
      <c r="K403" s="4">
        <v>267200</v>
      </c>
      <c r="L403" s="4">
        <v>74218.73</v>
      </c>
      <c r="M403" s="4">
        <v>0</v>
      </c>
      <c r="N403" s="4">
        <f>Tabela14[[#This Row],[parcela.cef
(total)]]-Tabela14[[#This Row],[parcela.cef
(realizado)]]</f>
        <v>192981.27000000002</v>
      </c>
      <c r="O403" s="1" t="b">
        <v>0</v>
      </c>
      <c r="P403" s="4">
        <v>277798.93</v>
      </c>
      <c r="Q403" s="4">
        <v>296100</v>
      </c>
      <c r="R403" s="4">
        <v>0</v>
      </c>
      <c r="S403" s="4">
        <v>43289.17</v>
      </c>
      <c r="T403" s="4">
        <f>SUM(Tabela14[[#This Row],[set/25]:[dez/30]])</f>
        <v>37434.819999999992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752.91</v>
      </c>
      <c r="BJ403" s="4">
        <v>772.22</v>
      </c>
      <c r="BK403" s="4">
        <v>2613.1799999999998</v>
      </c>
      <c r="BL403" s="4">
        <v>1716.04</v>
      </c>
      <c r="BM403" s="4">
        <v>1696.59</v>
      </c>
      <c r="BN403" s="4">
        <v>1696.59</v>
      </c>
      <c r="BO403" s="4">
        <v>1696.59</v>
      </c>
      <c r="BP403" s="4">
        <v>1696.59</v>
      </c>
      <c r="BQ403" s="4">
        <v>1696.59</v>
      </c>
      <c r="BR403" s="4">
        <v>1696.59</v>
      </c>
      <c r="BS403" s="4">
        <v>1696.59</v>
      </c>
      <c r="BT403" s="4">
        <v>1696.59</v>
      </c>
      <c r="BU403" s="4">
        <v>1696.59</v>
      </c>
      <c r="BV403" s="4">
        <v>1696.59</v>
      </c>
      <c r="BW403" s="4">
        <v>1696.59</v>
      </c>
      <c r="BX403" s="4">
        <v>1696.59</v>
      </c>
      <c r="BY403" s="4">
        <v>1696.59</v>
      </c>
      <c r="BZ403" s="4">
        <v>1696.59</v>
      </c>
      <c r="CA403" s="4">
        <v>1696.59</v>
      </c>
      <c r="CB403" s="4">
        <v>1696.59</v>
      </c>
      <c r="CC403" s="4">
        <v>1696.59</v>
      </c>
      <c r="CD403" s="4">
        <v>1696.59</v>
      </c>
      <c r="CE403" s="4">
        <v>1696.59</v>
      </c>
      <c r="CF403" s="4">
        <v>1696.59</v>
      </c>
      <c r="CG403" s="4">
        <v>1696.59</v>
      </c>
      <c r="CH403" s="4">
        <v>1696.53</v>
      </c>
      <c r="CI403" s="4">
        <v>0</v>
      </c>
      <c r="CJ403" s="4">
        <v>0</v>
      </c>
      <c r="CK403" s="4">
        <v>109.9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0</v>
      </c>
      <c r="CZ403" s="4">
        <v>0</v>
      </c>
      <c r="DA403" s="4">
        <v>0</v>
      </c>
      <c r="DB403" s="4">
        <v>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4">
        <v>0</v>
      </c>
      <c r="DJ403" s="4">
        <v>0</v>
      </c>
      <c r="DK403" s="4">
        <v>0</v>
      </c>
      <c r="DL403" s="4">
        <v>0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6">
        <v>0</v>
      </c>
      <c r="DY403" s="4">
        <f>SUM(Tabela14[[#This Row],[jan/25]:[mar/25]])</f>
        <v>0</v>
      </c>
      <c r="DZ403" s="4">
        <f>SUM(Tabela14[[#This Row],[abr/25]:[ago/25]])</f>
        <v>5854.3499999999995</v>
      </c>
      <c r="EA403" s="4">
        <f>SUM(Tabela14[[#This Row],[set/25]:[dez/30]])</f>
        <v>37434.819999999992</v>
      </c>
    </row>
    <row r="404" spans="1:131" x14ac:dyDescent="0.25">
      <c r="A404" s="5" t="s">
        <v>1268</v>
      </c>
      <c r="B404" s="2" t="s">
        <v>925</v>
      </c>
      <c r="C404" s="2" t="s">
        <v>14</v>
      </c>
      <c r="D404" s="2" t="s">
        <v>304</v>
      </c>
      <c r="E404" s="1">
        <v>705</v>
      </c>
      <c r="F404" s="2" t="s">
        <v>1269</v>
      </c>
      <c r="G404" s="2" t="s">
        <v>19</v>
      </c>
      <c r="H404" s="321">
        <v>45799</v>
      </c>
      <c r="I404" s="2" t="s">
        <v>334</v>
      </c>
      <c r="J404" s="2" t="s">
        <v>1270</v>
      </c>
      <c r="K404" s="4">
        <v>267200</v>
      </c>
      <c r="L404" s="4">
        <v>74263.399999999994</v>
      </c>
      <c r="M404" s="4">
        <v>0</v>
      </c>
      <c r="N404" s="4">
        <f>Tabela14[[#This Row],[parcela.cef
(total)]]-Tabela14[[#This Row],[parcela.cef
(realizado)]]</f>
        <v>192936.6</v>
      </c>
      <c r="O404" s="1" t="b">
        <v>0</v>
      </c>
      <c r="P404" s="4">
        <v>277798.93</v>
      </c>
      <c r="Q404" s="4">
        <v>290460.14</v>
      </c>
      <c r="R404" s="4">
        <v>0</v>
      </c>
      <c r="S404" s="4">
        <v>31715.65</v>
      </c>
      <c r="T404" s="4">
        <f>SUM(Tabela14[[#This Row],[set/25]:[dez/30]])</f>
        <v>28450.679999999986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340.98</v>
      </c>
      <c r="BK404" s="4">
        <v>2062.85</v>
      </c>
      <c r="BL404" s="4">
        <v>861.14</v>
      </c>
      <c r="BM404" s="4">
        <v>0</v>
      </c>
      <c r="BN404" s="4">
        <v>867.96</v>
      </c>
      <c r="BO404" s="4">
        <v>867.96</v>
      </c>
      <c r="BP404" s="4">
        <v>867.96</v>
      </c>
      <c r="BQ404" s="4">
        <v>867.96</v>
      </c>
      <c r="BR404" s="4">
        <v>867.96</v>
      </c>
      <c r="BS404" s="4">
        <v>867.96</v>
      </c>
      <c r="BT404" s="4">
        <v>867.96</v>
      </c>
      <c r="BU404" s="4">
        <v>867.96</v>
      </c>
      <c r="BV404" s="4">
        <v>867.96</v>
      </c>
      <c r="BW404" s="4">
        <v>5195.67</v>
      </c>
      <c r="BX404" s="4">
        <v>867.96</v>
      </c>
      <c r="BY404" s="4">
        <v>867.96</v>
      </c>
      <c r="BZ404" s="4">
        <v>867.96</v>
      </c>
      <c r="CA404" s="4">
        <v>867.96</v>
      </c>
      <c r="CB404" s="4">
        <v>867.96</v>
      </c>
      <c r="CC404" s="4">
        <v>867.96</v>
      </c>
      <c r="CD404" s="4">
        <v>867.96</v>
      </c>
      <c r="CE404" s="4">
        <v>867.96</v>
      </c>
      <c r="CF404" s="4">
        <v>867.96</v>
      </c>
      <c r="CG404" s="4">
        <v>867.96</v>
      </c>
      <c r="CH404" s="4">
        <v>867.96</v>
      </c>
      <c r="CI404" s="4">
        <v>4439.78</v>
      </c>
      <c r="CJ404" s="4">
        <v>112.07</v>
      </c>
      <c r="CK404" s="4">
        <v>447.46</v>
      </c>
      <c r="CL404" s="4">
        <v>112.07</v>
      </c>
      <c r="CM404" s="4">
        <v>112.07</v>
      </c>
      <c r="CN404" s="4">
        <v>112.07</v>
      </c>
      <c r="CO404" s="4">
        <v>112.07</v>
      </c>
      <c r="CP404" s="4">
        <v>112.07</v>
      </c>
      <c r="CQ404" s="4">
        <v>112.07</v>
      </c>
      <c r="CR404" s="4">
        <v>112.07</v>
      </c>
      <c r="CS404" s="4">
        <v>112.01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6">
        <v>0</v>
      </c>
      <c r="DY404" s="4">
        <f>SUM(Tabela14[[#This Row],[jan/25]:[mar/25]])</f>
        <v>0</v>
      </c>
      <c r="DZ404" s="4">
        <f>SUM(Tabela14[[#This Row],[abr/25]:[ago/25]])</f>
        <v>3264.97</v>
      </c>
      <c r="EA404" s="4">
        <f>SUM(Tabela14[[#This Row],[set/25]:[dez/30]])</f>
        <v>28450.679999999986</v>
      </c>
    </row>
    <row r="405" spans="1:131" x14ac:dyDescent="0.25">
      <c r="A405" s="5" t="s">
        <v>1271</v>
      </c>
      <c r="B405" s="2" t="s">
        <v>925</v>
      </c>
      <c r="C405" s="2" t="s">
        <v>14</v>
      </c>
      <c r="D405" s="2" t="s">
        <v>304</v>
      </c>
      <c r="E405" s="1">
        <v>706</v>
      </c>
      <c r="F405" s="2" t="s">
        <v>1272</v>
      </c>
      <c r="G405" s="2" t="s">
        <v>19</v>
      </c>
      <c r="H405" s="321">
        <v>45769</v>
      </c>
      <c r="I405" s="2" t="s">
        <v>297</v>
      </c>
      <c r="J405" s="2" t="s">
        <v>1273</v>
      </c>
      <c r="K405" s="4">
        <v>200000</v>
      </c>
      <c r="L405" s="4">
        <v>54002.5</v>
      </c>
      <c r="M405" s="4">
        <v>0</v>
      </c>
      <c r="N405" s="4">
        <f>Tabela14[[#This Row],[parcela.cef
(total)]]-Tabela14[[#This Row],[parcela.cef
(realizado)]]</f>
        <v>145997.5</v>
      </c>
      <c r="O405" s="1" t="b">
        <v>0</v>
      </c>
      <c r="P405" s="4">
        <v>207933.33</v>
      </c>
      <c r="Q405" s="4">
        <v>243460</v>
      </c>
      <c r="R405" s="4">
        <v>1392.9</v>
      </c>
      <c r="S405" s="4">
        <v>52850.79</v>
      </c>
      <c r="T405" s="4">
        <f>SUM(Tabela14[[#This Row],[set/25]:[dez/30]])</f>
        <v>50078.450000000004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535.21</v>
      </c>
      <c r="BJ405" s="4">
        <v>537.99</v>
      </c>
      <c r="BK405" s="4">
        <v>541.11</v>
      </c>
      <c r="BL405" s="4">
        <v>1158.03</v>
      </c>
      <c r="BM405" s="4">
        <v>0</v>
      </c>
      <c r="BN405" s="4">
        <v>1168.57</v>
      </c>
      <c r="BO405" s="4">
        <v>1532.3</v>
      </c>
      <c r="BP405" s="4">
        <v>8428.68</v>
      </c>
      <c r="BQ405" s="4">
        <v>1681.19</v>
      </c>
      <c r="BR405" s="4">
        <v>1681.19</v>
      </c>
      <c r="BS405" s="4">
        <v>1681.19</v>
      </c>
      <c r="BT405" s="4">
        <v>1681.19</v>
      </c>
      <c r="BU405" s="4">
        <v>1681.19</v>
      </c>
      <c r="BV405" s="4">
        <v>1681.19</v>
      </c>
      <c r="BW405" s="4">
        <v>1681.19</v>
      </c>
      <c r="BX405" s="4">
        <v>1681.19</v>
      </c>
      <c r="BY405" s="4">
        <v>1681.19</v>
      </c>
      <c r="BZ405" s="4">
        <v>1681.19</v>
      </c>
      <c r="CA405" s="4">
        <v>1681.19</v>
      </c>
      <c r="CB405" s="4">
        <v>10368.67</v>
      </c>
      <c r="CC405" s="4">
        <v>1681.19</v>
      </c>
      <c r="CD405" s="4">
        <v>1681.19</v>
      </c>
      <c r="CE405" s="4">
        <v>1681.19</v>
      </c>
      <c r="CF405" s="4">
        <v>1681.19</v>
      </c>
      <c r="CG405" s="4">
        <v>1681.19</v>
      </c>
      <c r="CH405" s="4">
        <v>1681.19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  <c r="DF405" s="4">
        <v>0</v>
      </c>
      <c r="DG405" s="4">
        <v>0</v>
      </c>
      <c r="DH405" s="4">
        <v>0</v>
      </c>
      <c r="DI405" s="4">
        <v>0</v>
      </c>
      <c r="DJ405" s="4">
        <v>0</v>
      </c>
      <c r="DK405" s="4">
        <v>0</v>
      </c>
      <c r="DL405" s="4">
        <v>0</v>
      </c>
      <c r="DM405" s="4">
        <v>0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0</v>
      </c>
      <c r="DT405" s="4">
        <v>0</v>
      </c>
      <c r="DU405" s="4">
        <v>0</v>
      </c>
      <c r="DV405" s="4">
        <v>0</v>
      </c>
      <c r="DW405" s="4">
        <v>0</v>
      </c>
      <c r="DX405" s="6">
        <v>0</v>
      </c>
      <c r="DY405" s="4">
        <f>SUM(Tabela14[[#This Row],[jan/25]:[mar/25]])</f>
        <v>0</v>
      </c>
      <c r="DZ405" s="4">
        <f>SUM(Tabela14[[#This Row],[abr/25]:[ago/25]])</f>
        <v>2772.34</v>
      </c>
      <c r="EA405" s="4">
        <f>SUM(Tabela14[[#This Row],[set/25]:[dez/30]])</f>
        <v>50078.450000000004</v>
      </c>
    </row>
    <row r="406" spans="1:131" x14ac:dyDescent="0.25">
      <c r="A406" s="5" t="s">
        <v>1274</v>
      </c>
      <c r="B406" s="2" t="s">
        <v>925</v>
      </c>
      <c r="C406" s="2" t="s">
        <v>14</v>
      </c>
      <c r="D406" s="2" t="s">
        <v>304</v>
      </c>
      <c r="E406" s="1">
        <v>707</v>
      </c>
      <c r="F406" s="2" t="s">
        <v>1275</v>
      </c>
      <c r="G406" s="2" t="s">
        <v>19</v>
      </c>
      <c r="H406" s="321">
        <v>45472</v>
      </c>
      <c r="I406" s="2" t="s">
        <v>1276</v>
      </c>
      <c r="J406" s="2"/>
      <c r="K406" s="4"/>
      <c r="L406" s="4"/>
      <c r="M406" s="4">
        <v>241441.23</v>
      </c>
      <c r="N406" s="4">
        <f>Tabela14[[#This Row],[parcela.cef
(total)]]-Tabela14[[#This Row],[parcela.cef
(realizado)]]</f>
        <v>0</v>
      </c>
      <c r="O406" s="1" t="b">
        <v>0</v>
      </c>
      <c r="P406" s="4">
        <v>0</v>
      </c>
      <c r="Q406" s="4">
        <v>243460</v>
      </c>
      <c r="R406" s="4">
        <v>0</v>
      </c>
      <c r="S406" s="4">
        <v>32777.550000000003</v>
      </c>
      <c r="T406" s="4">
        <f>SUM(Tabela14[[#This Row],[set/25]:[dez/30]])</f>
        <v>29190.460000000014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450</v>
      </c>
      <c r="AZ406" s="4">
        <v>274.26</v>
      </c>
      <c r="BA406" s="4">
        <v>276.23</v>
      </c>
      <c r="BB406" s="4">
        <v>278.16000000000003</v>
      </c>
      <c r="BC406" s="4">
        <v>279.77999999999997</v>
      </c>
      <c r="BD406" s="4">
        <v>281.68</v>
      </c>
      <c r="BE406" s="4">
        <v>282.81</v>
      </c>
      <c r="BF406" s="4">
        <v>290.17</v>
      </c>
      <c r="BG406" s="4">
        <v>0</v>
      </c>
      <c r="BH406" s="4">
        <v>294.41000000000003</v>
      </c>
      <c r="BI406" s="4">
        <v>582.83000000000004</v>
      </c>
      <c r="BJ406" s="4">
        <v>0</v>
      </c>
      <c r="BK406" s="4">
        <v>296.76</v>
      </c>
      <c r="BL406" s="4">
        <v>0</v>
      </c>
      <c r="BM406" s="4">
        <v>296.72000000000003</v>
      </c>
      <c r="BN406" s="4">
        <v>296.72000000000003</v>
      </c>
      <c r="BO406" s="4">
        <v>296.72000000000003</v>
      </c>
      <c r="BP406" s="4">
        <v>296.72000000000003</v>
      </c>
      <c r="BQ406" s="4">
        <v>482.62</v>
      </c>
      <c r="BR406" s="4">
        <v>989.08</v>
      </c>
      <c r="BS406" s="4">
        <v>989.08</v>
      </c>
      <c r="BT406" s="4">
        <v>989.08</v>
      </c>
      <c r="BU406" s="4">
        <v>989.08</v>
      </c>
      <c r="BV406" s="4">
        <v>989.08</v>
      </c>
      <c r="BW406" s="4">
        <v>6200.05</v>
      </c>
      <c r="BX406" s="4">
        <v>989.08</v>
      </c>
      <c r="BY406" s="4">
        <v>989.08</v>
      </c>
      <c r="BZ406" s="4">
        <v>989.08</v>
      </c>
      <c r="CA406" s="4">
        <v>989.08</v>
      </c>
      <c r="CB406" s="4">
        <v>989.08</v>
      </c>
      <c r="CC406" s="4">
        <v>989.08</v>
      </c>
      <c r="CD406" s="4">
        <v>989.08</v>
      </c>
      <c r="CE406" s="4">
        <v>989.08</v>
      </c>
      <c r="CF406" s="4">
        <v>989.08</v>
      </c>
      <c r="CG406" s="4">
        <v>989.08</v>
      </c>
      <c r="CH406" s="4">
        <v>989.08</v>
      </c>
      <c r="CI406" s="4">
        <v>5210.97</v>
      </c>
      <c r="CJ406" s="4">
        <v>0</v>
      </c>
      <c r="CK406" s="4">
        <v>284.66000000000003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6">
        <v>0</v>
      </c>
      <c r="DY406" s="4">
        <f>SUM(Tabela14[[#This Row],[jan/25]:[mar/25]])</f>
        <v>572.98</v>
      </c>
      <c r="DZ406" s="4">
        <f>SUM(Tabela14[[#This Row],[abr/25]:[ago/25]])</f>
        <v>1174</v>
      </c>
      <c r="EA406" s="4">
        <f>SUM(Tabela14[[#This Row],[set/25]:[dez/30]])</f>
        <v>29190.460000000014</v>
      </c>
    </row>
    <row r="407" spans="1:131" x14ac:dyDescent="0.25">
      <c r="A407" s="5" t="s">
        <v>1277</v>
      </c>
      <c r="B407" s="2" t="s">
        <v>925</v>
      </c>
      <c r="C407" s="2" t="s">
        <v>14</v>
      </c>
      <c r="D407" s="2" t="s">
        <v>304</v>
      </c>
      <c r="E407" s="1">
        <v>708</v>
      </c>
      <c r="F407" s="2" t="s">
        <v>1278</v>
      </c>
      <c r="G407" s="2" t="s">
        <v>19</v>
      </c>
      <c r="H407" s="321">
        <v>45797</v>
      </c>
      <c r="I407" s="2" t="s">
        <v>222</v>
      </c>
      <c r="J407" s="2" t="s">
        <v>1279</v>
      </c>
      <c r="K407" s="4">
        <v>273600</v>
      </c>
      <c r="L407" s="4">
        <v>77322.25</v>
      </c>
      <c r="M407" s="4">
        <v>0</v>
      </c>
      <c r="N407" s="4">
        <f>Tabela14[[#This Row],[parcela.cef
(total)]]-Tabela14[[#This Row],[parcela.cef
(realizado)]]</f>
        <v>196277.75</v>
      </c>
      <c r="O407" s="1" t="b">
        <v>0</v>
      </c>
      <c r="P407" s="4">
        <v>284452.8</v>
      </c>
      <c r="Q407" s="4">
        <v>309260</v>
      </c>
      <c r="R407" s="4">
        <v>9866.69</v>
      </c>
      <c r="S407" s="4">
        <v>36109.440000000002</v>
      </c>
      <c r="T407" s="4">
        <f>SUM(Tabela14[[#This Row],[set/25]:[dez/30]])</f>
        <v>31643.23000000001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1500.23</v>
      </c>
      <c r="BK407" s="4">
        <v>1477.89</v>
      </c>
      <c r="BL407" s="4">
        <v>1488.09</v>
      </c>
      <c r="BM407" s="4">
        <v>0</v>
      </c>
      <c r="BN407" s="4">
        <v>1501.63</v>
      </c>
      <c r="BO407" s="4">
        <v>1501.63</v>
      </c>
      <c r="BP407" s="4">
        <v>1501.63</v>
      </c>
      <c r="BQ407" s="4">
        <v>1501.63</v>
      </c>
      <c r="BR407" s="4">
        <v>1501.63</v>
      </c>
      <c r="BS407" s="4">
        <v>1501.63</v>
      </c>
      <c r="BT407" s="4">
        <v>1501.63</v>
      </c>
      <c r="BU407" s="4">
        <v>1501.63</v>
      </c>
      <c r="BV407" s="4">
        <v>1501.63</v>
      </c>
      <c r="BW407" s="4">
        <v>1501.63</v>
      </c>
      <c r="BX407" s="4">
        <v>1501.63</v>
      </c>
      <c r="BY407" s="4">
        <v>1501.63</v>
      </c>
      <c r="BZ407" s="4">
        <v>1501.63</v>
      </c>
      <c r="CA407" s="4">
        <v>1501.63</v>
      </c>
      <c r="CB407" s="4">
        <v>1501.63</v>
      </c>
      <c r="CC407" s="4">
        <v>1501.63</v>
      </c>
      <c r="CD407" s="4">
        <v>1501.63</v>
      </c>
      <c r="CE407" s="4">
        <v>1501.63</v>
      </c>
      <c r="CF407" s="4">
        <v>1501.63</v>
      </c>
      <c r="CG407" s="4">
        <v>1501.63</v>
      </c>
      <c r="CH407" s="4">
        <v>1501.67</v>
      </c>
      <c r="CI407" s="4">
        <v>0</v>
      </c>
      <c r="CJ407" s="4">
        <v>108.96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0</v>
      </c>
      <c r="CU407" s="4">
        <v>0</v>
      </c>
      <c r="CV407" s="4">
        <v>0</v>
      </c>
      <c r="CW407" s="4">
        <v>0</v>
      </c>
      <c r="CX407" s="4">
        <v>0</v>
      </c>
      <c r="CY407" s="4">
        <v>0</v>
      </c>
      <c r="CZ407" s="4">
        <v>0</v>
      </c>
      <c r="DA407" s="4">
        <v>0</v>
      </c>
      <c r="DB407" s="4">
        <v>0</v>
      </c>
      <c r="DC407" s="4">
        <v>0</v>
      </c>
      <c r="DD407" s="4">
        <v>0</v>
      </c>
      <c r="DE407" s="4">
        <v>0</v>
      </c>
      <c r="DF407" s="4">
        <v>0</v>
      </c>
      <c r="DG407" s="4">
        <v>0</v>
      </c>
      <c r="DH407" s="4">
        <v>0</v>
      </c>
      <c r="DI407" s="4">
        <v>0</v>
      </c>
      <c r="DJ407" s="4">
        <v>0</v>
      </c>
      <c r="DK407" s="4">
        <v>0</v>
      </c>
      <c r="DL407" s="4">
        <v>0</v>
      </c>
      <c r="DM407" s="4">
        <v>0</v>
      </c>
      <c r="DN407" s="4">
        <v>0</v>
      </c>
      <c r="DO407" s="4">
        <v>0</v>
      </c>
      <c r="DP407" s="4">
        <v>0</v>
      </c>
      <c r="DQ407" s="4">
        <v>0</v>
      </c>
      <c r="DR407" s="4">
        <v>0</v>
      </c>
      <c r="DS407" s="4">
        <v>0</v>
      </c>
      <c r="DT407" s="4">
        <v>0</v>
      </c>
      <c r="DU407" s="4">
        <v>0</v>
      </c>
      <c r="DV407" s="4">
        <v>0</v>
      </c>
      <c r="DW407" s="4">
        <v>0</v>
      </c>
      <c r="DX407" s="6">
        <v>0</v>
      </c>
      <c r="DY407" s="4">
        <f>SUM(Tabela14[[#This Row],[jan/25]:[mar/25]])</f>
        <v>0</v>
      </c>
      <c r="DZ407" s="4">
        <f>SUM(Tabela14[[#This Row],[abr/25]:[ago/25]])</f>
        <v>4466.21</v>
      </c>
      <c r="EA407" s="4">
        <f>SUM(Tabela14[[#This Row],[set/25]:[dez/30]])</f>
        <v>31643.23000000001</v>
      </c>
    </row>
    <row r="408" spans="1:131" x14ac:dyDescent="0.25">
      <c r="A408" s="5" t="s">
        <v>1280</v>
      </c>
      <c r="B408" s="2" t="s">
        <v>925</v>
      </c>
      <c r="C408" s="2" t="s">
        <v>14</v>
      </c>
      <c r="D408" s="2" t="s">
        <v>304</v>
      </c>
      <c r="E408" s="1">
        <v>709</v>
      </c>
      <c r="F408" s="2" t="s">
        <v>1281</v>
      </c>
      <c r="G408" s="2" t="s">
        <v>19</v>
      </c>
      <c r="H408" s="321">
        <v>45866</v>
      </c>
      <c r="I408" s="2" t="s">
        <v>622</v>
      </c>
      <c r="J408" s="2" t="s">
        <v>1282</v>
      </c>
      <c r="K408" s="4">
        <v>400000</v>
      </c>
      <c r="L408" s="4">
        <v>111344.92</v>
      </c>
      <c r="M408" s="4">
        <v>0</v>
      </c>
      <c r="N408" s="4">
        <f>Tabela14[[#This Row],[parcela.cef
(total)]]-Tabela14[[#This Row],[parcela.cef
(realizado)]]</f>
        <v>288655.08</v>
      </c>
      <c r="O408" s="1" t="b">
        <v>0</v>
      </c>
      <c r="P408" s="4">
        <v>415866.67</v>
      </c>
      <c r="Q408" s="4">
        <v>407960</v>
      </c>
      <c r="R408" s="4">
        <v>0</v>
      </c>
      <c r="S408" s="4">
        <v>12762.72</v>
      </c>
      <c r="T408" s="4">
        <f>SUM(Tabela14[[#This Row],[set/25]:[dez/30]])</f>
        <v>12252.98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509.74</v>
      </c>
      <c r="BM408" s="4">
        <v>0</v>
      </c>
      <c r="BN408" s="4">
        <v>514.38</v>
      </c>
      <c r="BO408" s="4">
        <v>514.38</v>
      </c>
      <c r="BP408" s="4">
        <v>514.38</v>
      </c>
      <c r="BQ408" s="4">
        <v>514.38</v>
      </c>
      <c r="BR408" s="4">
        <v>514.38</v>
      </c>
      <c r="BS408" s="4">
        <v>514.38</v>
      </c>
      <c r="BT408" s="4">
        <v>514.38</v>
      </c>
      <c r="BU408" s="4">
        <v>514.38</v>
      </c>
      <c r="BV408" s="4">
        <v>514.38</v>
      </c>
      <c r="BW408" s="4">
        <v>514.38</v>
      </c>
      <c r="BX408" s="4">
        <v>514.38</v>
      </c>
      <c r="BY408" s="4">
        <v>514.38</v>
      </c>
      <c r="BZ408" s="4">
        <v>514.38</v>
      </c>
      <c r="CA408" s="4">
        <v>514.38</v>
      </c>
      <c r="CB408" s="4">
        <v>514.38</v>
      </c>
      <c r="CC408" s="4">
        <v>514.41</v>
      </c>
      <c r="CD408" s="4">
        <v>551.72</v>
      </c>
      <c r="CE408" s="4">
        <v>841.08</v>
      </c>
      <c r="CF408" s="4">
        <v>841.08</v>
      </c>
      <c r="CG408" s="4">
        <v>841.08</v>
      </c>
      <c r="CH408" s="4">
        <v>841.09</v>
      </c>
      <c r="CI408" s="4">
        <v>0</v>
      </c>
      <c r="CJ408" s="4">
        <v>0</v>
      </c>
      <c r="CK408" s="4">
        <v>0</v>
      </c>
      <c r="CL408" s="4">
        <v>0</v>
      </c>
      <c r="CM408" s="4">
        <v>106.82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0</v>
      </c>
      <c r="CZ408" s="4">
        <v>0</v>
      </c>
      <c r="DA408" s="4">
        <v>0</v>
      </c>
      <c r="DB408" s="4">
        <v>0</v>
      </c>
      <c r="DC408" s="4">
        <v>0</v>
      </c>
      <c r="DD408" s="4">
        <v>0</v>
      </c>
      <c r="DE408" s="4">
        <v>0</v>
      </c>
      <c r="DF408" s="4">
        <v>0</v>
      </c>
      <c r="DG408" s="4">
        <v>0</v>
      </c>
      <c r="DH408" s="4">
        <v>0</v>
      </c>
      <c r="DI408" s="4">
        <v>0</v>
      </c>
      <c r="DJ408" s="4">
        <v>0</v>
      </c>
      <c r="DK408" s="4">
        <v>0</v>
      </c>
      <c r="DL408" s="4">
        <v>0</v>
      </c>
      <c r="DM408" s="4">
        <v>0</v>
      </c>
      <c r="DN408" s="4">
        <v>0</v>
      </c>
      <c r="DO408" s="4">
        <v>0</v>
      </c>
      <c r="DP408" s="4">
        <v>0</v>
      </c>
      <c r="DQ408" s="4">
        <v>0</v>
      </c>
      <c r="DR408" s="4">
        <v>0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6">
        <v>0</v>
      </c>
      <c r="DY408" s="4">
        <f>SUM(Tabela14[[#This Row],[jan/25]:[mar/25]])</f>
        <v>0</v>
      </c>
      <c r="DZ408" s="4">
        <f>SUM(Tabela14[[#This Row],[abr/25]:[ago/25]])</f>
        <v>509.74</v>
      </c>
      <c r="EA408" s="4">
        <f>SUM(Tabela14[[#This Row],[set/25]:[dez/30]])</f>
        <v>12252.98</v>
      </c>
    </row>
    <row r="409" spans="1:131" x14ac:dyDescent="0.25">
      <c r="A409" s="5" t="s">
        <v>1283</v>
      </c>
      <c r="B409" s="2" t="s">
        <v>925</v>
      </c>
      <c r="C409" s="2" t="s">
        <v>14</v>
      </c>
      <c r="D409" s="2" t="s">
        <v>324</v>
      </c>
      <c r="E409" s="1">
        <v>801</v>
      </c>
      <c r="F409" s="2" t="s">
        <v>1284</v>
      </c>
      <c r="G409" s="2" t="s">
        <v>19</v>
      </c>
      <c r="H409" s="321">
        <v>45771</v>
      </c>
      <c r="I409" s="2" t="s">
        <v>576</v>
      </c>
      <c r="J409" s="2" t="s">
        <v>1285</v>
      </c>
      <c r="K409" s="4">
        <v>249316.36</v>
      </c>
      <c r="L409" s="4">
        <v>72647.960000000006</v>
      </c>
      <c r="M409" s="4">
        <v>0</v>
      </c>
      <c r="N409" s="4">
        <f>Tabela14[[#This Row],[parcela.cef
(total)]]-Tabela14[[#This Row],[parcela.cef
(realizado)]]</f>
        <v>176668.39999999997</v>
      </c>
      <c r="O409" s="1" t="b">
        <v>0</v>
      </c>
      <c r="P409" s="4">
        <v>259205.91</v>
      </c>
      <c r="Q409" s="4">
        <v>314900</v>
      </c>
      <c r="R409" s="4">
        <v>9449.64</v>
      </c>
      <c r="S409" s="4">
        <v>47561.75</v>
      </c>
      <c r="T409" s="4">
        <f>SUM(Tabela14[[#This Row],[set/25]:[dez/30]])</f>
        <v>45276.029999999984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566.58000000000004</v>
      </c>
      <c r="BJ409" s="4">
        <v>569.53</v>
      </c>
      <c r="BK409" s="4">
        <v>572.83000000000004</v>
      </c>
      <c r="BL409" s="4">
        <v>576.78</v>
      </c>
      <c r="BM409" s="4">
        <v>0</v>
      </c>
      <c r="BN409" s="4">
        <v>582.03</v>
      </c>
      <c r="BO409" s="4">
        <v>582.03</v>
      </c>
      <c r="BP409" s="4">
        <v>11478.13</v>
      </c>
      <c r="BQ409" s="4">
        <v>582.03</v>
      </c>
      <c r="BR409" s="4">
        <v>582.03</v>
      </c>
      <c r="BS409" s="4">
        <v>582.03</v>
      </c>
      <c r="BT409" s="4">
        <v>582.03</v>
      </c>
      <c r="BU409" s="4">
        <v>582.03</v>
      </c>
      <c r="BV409" s="4">
        <v>582.03</v>
      </c>
      <c r="BW409" s="4">
        <v>582.03</v>
      </c>
      <c r="BX409" s="4">
        <v>582.03</v>
      </c>
      <c r="BY409" s="4">
        <v>582.03</v>
      </c>
      <c r="BZ409" s="4">
        <v>582.03</v>
      </c>
      <c r="CA409" s="4">
        <v>582.03</v>
      </c>
      <c r="CB409" s="4">
        <v>11478.13</v>
      </c>
      <c r="CC409" s="4">
        <v>582.03</v>
      </c>
      <c r="CD409" s="4">
        <v>582.03</v>
      </c>
      <c r="CE409" s="4">
        <v>582.03</v>
      </c>
      <c r="CF409" s="4">
        <v>582.03</v>
      </c>
      <c r="CG409" s="4">
        <v>582.03</v>
      </c>
      <c r="CH409" s="4">
        <v>582.03</v>
      </c>
      <c r="CI409" s="4">
        <v>10896.1</v>
      </c>
      <c r="CJ409" s="4">
        <v>365.1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0</v>
      </c>
      <c r="CT409" s="4">
        <v>0</v>
      </c>
      <c r="CU409" s="4">
        <v>0</v>
      </c>
      <c r="CV409" s="4">
        <v>0</v>
      </c>
      <c r="CW409" s="4">
        <v>0</v>
      </c>
      <c r="CX409" s="4">
        <v>0</v>
      </c>
      <c r="CY409" s="4">
        <v>0</v>
      </c>
      <c r="CZ409" s="4">
        <v>0</v>
      </c>
      <c r="DA409" s="4">
        <v>0</v>
      </c>
      <c r="DB409" s="4">
        <v>0</v>
      </c>
      <c r="DC409" s="4">
        <v>0</v>
      </c>
      <c r="DD409" s="4">
        <v>0</v>
      </c>
      <c r="DE409" s="4">
        <v>0</v>
      </c>
      <c r="DF409" s="4">
        <v>0</v>
      </c>
      <c r="DG409" s="4">
        <v>0</v>
      </c>
      <c r="DH409" s="4">
        <v>0</v>
      </c>
      <c r="DI409" s="4">
        <v>0</v>
      </c>
      <c r="DJ409" s="4">
        <v>0</v>
      </c>
      <c r="DK409" s="4">
        <v>0</v>
      </c>
      <c r="DL409" s="4">
        <v>0</v>
      </c>
      <c r="DM409" s="4">
        <v>0</v>
      </c>
      <c r="DN409" s="4">
        <v>0</v>
      </c>
      <c r="DO409" s="4">
        <v>0</v>
      </c>
      <c r="DP409" s="4">
        <v>0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6">
        <v>0</v>
      </c>
      <c r="DY409" s="4">
        <f>SUM(Tabela14[[#This Row],[jan/25]:[mar/25]])</f>
        <v>0</v>
      </c>
      <c r="DZ409" s="4">
        <f>SUM(Tabela14[[#This Row],[abr/25]:[ago/25]])</f>
        <v>2285.7200000000003</v>
      </c>
      <c r="EA409" s="4">
        <f>SUM(Tabela14[[#This Row],[set/25]:[dez/30]])</f>
        <v>45276.029999999984</v>
      </c>
    </row>
    <row r="410" spans="1:131" x14ac:dyDescent="0.25">
      <c r="A410" s="5" t="s">
        <v>1286</v>
      </c>
      <c r="B410" s="2" t="s">
        <v>925</v>
      </c>
      <c r="C410" s="2" t="s">
        <v>14</v>
      </c>
      <c r="D410" s="2" t="s">
        <v>324</v>
      </c>
      <c r="E410" s="1">
        <v>802</v>
      </c>
      <c r="F410" s="2" t="s">
        <v>1287</v>
      </c>
      <c r="G410" s="2" t="s">
        <v>19</v>
      </c>
      <c r="H410" s="321">
        <v>45771</v>
      </c>
      <c r="I410" s="2" t="s">
        <v>1288</v>
      </c>
      <c r="J410" s="2" t="s">
        <v>1289</v>
      </c>
      <c r="K410" s="4">
        <v>166658.53</v>
      </c>
      <c r="L410" s="4">
        <v>61954.87</v>
      </c>
      <c r="M410" s="4">
        <v>0</v>
      </c>
      <c r="N410" s="4">
        <f>Tabela14[[#This Row],[parcela.cef
(total)]]-Tabela14[[#This Row],[parcela.cef
(realizado)]]</f>
        <v>104703.66</v>
      </c>
      <c r="O410" s="1" t="b">
        <v>0</v>
      </c>
      <c r="P410" s="4">
        <v>173269.32</v>
      </c>
      <c r="Q410" s="4">
        <v>310200</v>
      </c>
      <c r="R410" s="4">
        <v>9426.76</v>
      </c>
      <c r="S410" s="4">
        <v>107844.92</v>
      </c>
      <c r="T410" s="4">
        <f>SUM(Tabela14[[#This Row],[set/25]:[dez/30]])</f>
        <v>87031.23000000001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2579.1799999999998</v>
      </c>
      <c r="BJ410" s="4">
        <v>2538.44</v>
      </c>
      <c r="BK410" s="4">
        <v>13125.29</v>
      </c>
      <c r="BL410" s="4">
        <v>2570.7800000000002</v>
      </c>
      <c r="BM410" s="4">
        <v>0</v>
      </c>
      <c r="BN410" s="4">
        <v>2594.1799999999998</v>
      </c>
      <c r="BO410" s="4">
        <v>2594.1799999999998</v>
      </c>
      <c r="BP410" s="4">
        <v>2594.1799999999998</v>
      </c>
      <c r="BQ410" s="4">
        <v>2594.1799999999998</v>
      </c>
      <c r="BR410" s="4">
        <v>2594.1799999999998</v>
      </c>
      <c r="BS410" s="4">
        <v>2594.1799999999998</v>
      </c>
      <c r="BT410" s="4">
        <v>2594.1799999999998</v>
      </c>
      <c r="BU410" s="4">
        <v>2594.1799999999998</v>
      </c>
      <c r="BV410" s="4">
        <v>2594.1799999999998</v>
      </c>
      <c r="BW410" s="4">
        <v>13336.12</v>
      </c>
      <c r="BX410" s="4">
        <v>2594.1799999999998</v>
      </c>
      <c r="BY410" s="4">
        <v>2594.1799999999998</v>
      </c>
      <c r="BZ410" s="4">
        <v>2594.1799999999998</v>
      </c>
      <c r="CA410" s="4">
        <v>2594.1799999999998</v>
      </c>
      <c r="CB410" s="4">
        <v>2594.1799999999998</v>
      </c>
      <c r="CC410" s="4">
        <v>2594.1799999999998</v>
      </c>
      <c r="CD410" s="4">
        <v>2594.1799999999998</v>
      </c>
      <c r="CE410" s="4">
        <v>2594.1799999999998</v>
      </c>
      <c r="CF410" s="4">
        <v>2594.1799999999998</v>
      </c>
      <c r="CG410" s="4">
        <v>2594.1799999999998</v>
      </c>
      <c r="CH410" s="4">
        <v>2594.1799999999998</v>
      </c>
      <c r="CI410" s="4">
        <v>21483.88</v>
      </c>
      <c r="CJ410" s="4">
        <v>0</v>
      </c>
      <c r="CK410" s="4">
        <v>0</v>
      </c>
      <c r="CL410" s="4">
        <v>327.63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0</v>
      </c>
      <c r="CY410" s="4">
        <v>0</v>
      </c>
      <c r="CZ410" s="4">
        <v>0</v>
      </c>
      <c r="DA410" s="4">
        <v>0</v>
      </c>
      <c r="DB410" s="4">
        <v>0</v>
      </c>
      <c r="DC410" s="4">
        <v>0</v>
      </c>
      <c r="DD410" s="4">
        <v>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0</v>
      </c>
      <c r="DK410" s="4">
        <v>0</v>
      </c>
      <c r="DL410" s="4">
        <v>0</v>
      </c>
      <c r="DM410" s="4">
        <v>0</v>
      </c>
      <c r="DN410" s="4">
        <v>0</v>
      </c>
      <c r="DO410" s="4">
        <v>0</v>
      </c>
      <c r="DP410" s="4">
        <v>0</v>
      </c>
      <c r="DQ410" s="4">
        <v>0</v>
      </c>
      <c r="DR410" s="4">
        <v>0</v>
      </c>
      <c r="DS410" s="4">
        <v>0</v>
      </c>
      <c r="DT410" s="4">
        <v>0</v>
      </c>
      <c r="DU410" s="4">
        <v>0</v>
      </c>
      <c r="DV410" s="4">
        <v>0</v>
      </c>
      <c r="DW410" s="4">
        <v>0</v>
      </c>
      <c r="DX410" s="6">
        <v>0</v>
      </c>
      <c r="DY410" s="4">
        <f>SUM(Tabela14[[#This Row],[jan/25]:[mar/25]])</f>
        <v>0</v>
      </c>
      <c r="DZ410" s="4">
        <f>SUM(Tabela14[[#This Row],[abr/25]:[ago/25]])</f>
        <v>20813.689999999999</v>
      </c>
      <c r="EA410" s="4">
        <f>SUM(Tabela14[[#This Row],[set/25]:[dez/30]])</f>
        <v>87031.23000000001</v>
      </c>
    </row>
    <row r="411" spans="1:131" x14ac:dyDescent="0.25">
      <c r="A411" s="5" t="s">
        <v>1290</v>
      </c>
      <c r="B411" s="2" t="s">
        <v>925</v>
      </c>
      <c r="C411" s="2" t="s">
        <v>14</v>
      </c>
      <c r="D411" s="2" t="s">
        <v>324</v>
      </c>
      <c r="E411" s="1">
        <v>803</v>
      </c>
      <c r="F411" s="2" t="s">
        <v>1291</v>
      </c>
      <c r="G411" s="2" t="s">
        <v>19</v>
      </c>
      <c r="H411" s="321">
        <v>45771</v>
      </c>
      <c r="I411" s="2" t="s">
        <v>1292</v>
      </c>
      <c r="J411" s="2" t="s">
        <v>1293</v>
      </c>
      <c r="K411" s="4">
        <v>228488.33</v>
      </c>
      <c r="L411" s="4">
        <v>69441.72</v>
      </c>
      <c r="M411" s="4">
        <v>0</v>
      </c>
      <c r="N411" s="4">
        <f>Tabela14[[#This Row],[parcela.cef
(total)]]-Tabela14[[#This Row],[parcela.cef
(realizado)]]</f>
        <v>159046.60999999999</v>
      </c>
      <c r="O411" s="1" t="b">
        <v>0</v>
      </c>
      <c r="P411" s="4">
        <v>237551.7</v>
      </c>
      <c r="Q411" s="4">
        <v>296100</v>
      </c>
      <c r="R411" s="4">
        <v>2063.2399999999998</v>
      </c>
      <c r="S411" s="4">
        <v>77210.47</v>
      </c>
      <c r="T411" s="4">
        <f>SUM(Tabela14[[#This Row],[set/25]:[dez/30]])</f>
        <v>75061.31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532.73</v>
      </c>
      <c r="BJ411" s="4">
        <v>535.5</v>
      </c>
      <c r="BK411" s="4">
        <v>538.61</v>
      </c>
      <c r="BL411" s="4">
        <v>542.32000000000005</v>
      </c>
      <c r="BM411" s="4">
        <v>0</v>
      </c>
      <c r="BN411" s="4">
        <v>547.26</v>
      </c>
      <c r="BO411" s="4">
        <v>547.26</v>
      </c>
      <c r="BP411" s="4">
        <v>13094.9</v>
      </c>
      <c r="BQ411" s="4">
        <v>1824.18</v>
      </c>
      <c r="BR411" s="4">
        <v>1824.18</v>
      </c>
      <c r="BS411" s="4">
        <v>1824.18</v>
      </c>
      <c r="BT411" s="4">
        <v>1824.18</v>
      </c>
      <c r="BU411" s="4">
        <v>1824.18</v>
      </c>
      <c r="BV411" s="4">
        <v>1824.18</v>
      </c>
      <c r="BW411" s="4">
        <v>1824.18</v>
      </c>
      <c r="BX411" s="4">
        <v>1824.18</v>
      </c>
      <c r="BY411" s="4">
        <v>1824.18</v>
      </c>
      <c r="BZ411" s="4">
        <v>1824.18</v>
      </c>
      <c r="CA411" s="4">
        <v>1824.18</v>
      </c>
      <c r="CB411" s="4">
        <v>13640.31</v>
      </c>
      <c r="CC411" s="4">
        <v>1824.18</v>
      </c>
      <c r="CD411" s="4">
        <v>1824.18</v>
      </c>
      <c r="CE411" s="4">
        <v>1824.18</v>
      </c>
      <c r="CF411" s="4">
        <v>1824.18</v>
      </c>
      <c r="CG411" s="4">
        <v>1824.18</v>
      </c>
      <c r="CH411" s="4">
        <v>1824.18</v>
      </c>
      <c r="CI411" s="4">
        <v>16112.91</v>
      </c>
      <c r="CJ411" s="4">
        <v>0</v>
      </c>
      <c r="CK411" s="4">
        <v>0</v>
      </c>
      <c r="CL411" s="4">
        <v>107.61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0</v>
      </c>
      <c r="CZ411" s="4">
        <v>0</v>
      </c>
      <c r="DA411" s="4">
        <v>0</v>
      </c>
      <c r="DB411" s="4">
        <v>0</v>
      </c>
      <c r="DC411" s="4">
        <v>0</v>
      </c>
      <c r="DD411" s="4">
        <v>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0</v>
      </c>
      <c r="DK411" s="4">
        <v>0</v>
      </c>
      <c r="DL411" s="4">
        <v>0</v>
      </c>
      <c r="DM411" s="4">
        <v>0</v>
      </c>
      <c r="DN411" s="4">
        <v>0</v>
      </c>
      <c r="DO411" s="4">
        <v>0</v>
      </c>
      <c r="DP411" s="4">
        <v>0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6">
        <v>0</v>
      </c>
      <c r="DY411" s="4">
        <f>SUM(Tabela14[[#This Row],[jan/25]:[mar/25]])</f>
        <v>0</v>
      </c>
      <c r="DZ411" s="4">
        <f>SUM(Tabela14[[#This Row],[abr/25]:[ago/25]])</f>
        <v>2149.1600000000003</v>
      </c>
      <c r="EA411" s="4">
        <f>SUM(Tabela14[[#This Row],[set/25]:[dez/30]])</f>
        <v>75061.31</v>
      </c>
    </row>
    <row r="412" spans="1:131" x14ac:dyDescent="0.25">
      <c r="A412" s="5" t="s">
        <v>1294</v>
      </c>
      <c r="B412" s="2" t="s">
        <v>925</v>
      </c>
      <c r="C412" s="2" t="s">
        <v>14</v>
      </c>
      <c r="D412" s="2" t="s">
        <v>324</v>
      </c>
      <c r="E412" s="1">
        <v>804</v>
      </c>
      <c r="F412" s="2" t="s">
        <v>1295</v>
      </c>
      <c r="G412" s="2" t="s">
        <v>19</v>
      </c>
      <c r="H412" s="321">
        <v>45545</v>
      </c>
      <c r="I412" s="2" t="s">
        <v>131</v>
      </c>
      <c r="J412" s="2"/>
      <c r="K412" s="4"/>
      <c r="L412" s="4"/>
      <c r="M412" s="4">
        <v>318500.90000000002</v>
      </c>
      <c r="N412" s="4">
        <f>Tabela14[[#This Row],[parcela.cef
(total)]]-Tabela14[[#This Row],[parcela.cef
(realizado)]]</f>
        <v>0</v>
      </c>
      <c r="O412" s="1" t="b">
        <v>0</v>
      </c>
      <c r="P412" s="4">
        <v>0</v>
      </c>
      <c r="Q412" s="4">
        <v>296100</v>
      </c>
      <c r="R412" s="4">
        <v>0</v>
      </c>
      <c r="S412" s="4">
        <v>10942.96</v>
      </c>
      <c r="T412" s="4">
        <f>SUM(Tabela14[[#This Row],[set/25]:[dez/30]])</f>
        <v>5929.79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3000</v>
      </c>
      <c r="BB412" s="4">
        <v>177.63</v>
      </c>
      <c r="BC412" s="4">
        <v>178.67</v>
      </c>
      <c r="BD412" s="4">
        <v>179.88</v>
      </c>
      <c r="BE412" s="4">
        <v>180.6</v>
      </c>
      <c r="BF412" s="4">
        <v>185.49</v>
      </c>
      <c r="BG412" s="4">
        <v>183.01</v>
      </c>
      <c r="BH412" s="4">
        <v>183.74</v>
      </c>
      <c r="BI412" s="4">
        <v>184.46</v>
      </c>
      <c r="BJ412" s="4">
        <v>185.42</v>
      </c>
      <c r="BK412" s="4">
        <v>186.49</v>
      </c>
      <c r="BL412" s="4">
        <v>187.78</v>
      </c>
      <c r="BM412" s="4">
        <v>0</v>
      </c>
      <c r="BN412" s="4">
        <v>189.49</v>
      </c>
      <c r="BO412" s="4">
        <v>189.49</v>
      </c>
      <c r="BP412" s="4">
        <v>189.49</v>
      </c>
      <c r="BQ412" s="4">
        <v>189.49</v>
      </c>
      <c r="BR412" s="4">
        <v>189.49</v>
      </c>
      <c r="BS412" s="4">
        <v>189.49</v>
      </c>
      <c r="BT412" s="4">
        <v>189.49</v>
      </c>
      <c r="BU412" s="4">
        <v>189.49</v>
      </c>
      <c r="BV412" s="4">
        <v>189.49</v>
      </c>
      <c r="BW412" s="4">
        <v>189.49</v>
      </c>
      <c r="BX412" s="4">
        <v>189.49</v>
      </c>
      <c r="BY412" s="4">
        <v>189.49</v>
      </c>
      <c r="BZ412" s="4">
        <v>189.49</v>
      </c>
      <c r="CA412" s="4">
        <v>189.49</v>
      </c>
      <c r="CB412" s="4">
        <v>189.49</v>
      </c>
      <c r="CC412" s="4">
        <v>189.49</v>
      </c>
      <c r="CD412" s="4">
        <v>228.59</v>
      </c>
      <c r="CE412" s="4">
        <v>631.63</v>
      </c>
      <c r="CF412" s="4">
        <v>631.63</v>
      </c>
      <c r="CG412" s="4">
        <v>631.63</v>
      </c>
      <c r="CH412" s="4">
        <v>631.63</v>
      </c>
      <c r="CI412" s="4">
        <v>0</v>
      </c>
      <c r="CJ412" s="4">
        <v>0</v>
      </c>
      <c r="CK412" s="4">
        <v>0</v>
      </c>
      <c r="CL412" s="4">
        <v>142.84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0</v>
      </c>
      <c r="CZ412" s="4">
        <v>0</v>
      </c>
      <c r="DA412" s="4">
        <v>0</v>
      </c>
      <c r="DB412" s="4">
        <v>0</v>
      </c>
      <c r="DC412" s="4">
        <v>0</v>
      </c>
      <c r="DD412" s="4">
        <v>0</v>
      </c>
      <c r="DE412" s="4">
        <v>0</v>
      </c>
      <c r="DF412" s="4">
        <v>0</v>
      </c>
      <c r="DG412" s="4">
        <v>0</v>
      </c>
      <c r="DH412" s="4">
        <v>0</v>
      </c>
      <c r="DI412" s="4">
        <v>0</v>
      </c>
      <c r="DJ412" s="4">
        <v>0</v>
      </c>
      <c r="DK412" s="4">
        <v>0</v>
      </c>
      <c r="DL412" s="4">
        <v>0</v>
      </c>
      <c r="DM412" s="4">
        <v>0</v>
      </c>
      <c r="DN412" s="4">
        <v>0</v>
      </c>
      <c r="DO412" s="4">
        <v>0</v>
      </c>
      <c r="DP412" s="4">
        <v>0</v>
      </c>
      <c r="DQ412" s="4">
        <v>0</v>
      </c>
      <c r="DR412" s="4">
        <v>0</v>
      </c>
      <c r="DS412" s="4">
        <v>0</v>
      </c>
      <c r="DT412" s="4">
        <v>0</v>
      </c>
      <c r="DU412" s="4">
        <v>0</v>
      </c>
      <c r="DV412" s="4">
        <v>0</v>
      </c>
      <c r="DW412" s="4">
        <v>0</v>
      </c>
      <c r="DX412" s="6">
        <v>0</v>
      </c>
      <c r="DY412" s="4">
        <f>SUM(Tabela14[[#This Row],[jan/25]:[mar/25]])</f>
        <v>549.1</v>
      </c>
      <c r="DZ412" s="4">
        <f>SUM(Tabela14[[#This Row],[abr/25]:[ago/25]])</f>
        <v>927.89</v>
      </c>
      <c r="EA412" s="4">
        <f>SUM(Tabela14[[#This Row],[set/25]:[dez/30]])</f>
        <v>5929.79</v>
      </c>
    </row>
    <row r="413" spans="1:131" x14ac:dyDescent="0.25">
      <c r="A413" s="5" t="s">
        <v>1296</v>
      </c>
      <c r="B413" s="2" t="s">
        <v>925</v>
      </c>
      <c r="C413" s="2" t="s">
        <v>14</v>
      </c>
      <c r="D413" s="2" t="s">
        <v>324</v>
      </c>
      <c r="E413" s="1">
        <v>805</v>
      </c>
      <c r="F413" s="2" t="s">
        <v>1297</v>
      </c>
      <c r="G413" s="2" t="s">
        <v>19</v>
      </c>
      <c r="H413" s="321">
        <v>45803</v>
      </c>
      <c r="I413" s="2" t="s">
        <v>691</v>
      </c>
      <c r="J413" s="2" t="s">
        <v>1298</v>
      </c>
      <c r="K413" s="4">
        <v>267200</v>
      </c>
      <c r="L413" s="4">
        <v>74263.399999999994</v>
      </c>
      <c r="M413" s="4">
        <v>0</v>
      </c>
      <c r="N413" s="4">
        <f>Tabela14[[#This Row],[parcela.cef
(total)]]-Tabela14[[#This Row],[parcela.cef
(realizado)]]</f>
        <v>192936.6</v>
      </c>
      <c r="O413" s="1" t="b">
        <v>0</v>
      </c>
      <c r="P413" s="4">
        <v>277798.93</v>
      </c>
      <c r="Q413" s="4">
        <v>296100</v>
      </c>
      <c r="R413" s="4">
        <v>0</v>
      </c>
      <c r="S413" s="4">
        <v>39932.39</v>
      </c>
      <c r="T413" s="4">
        <f>SUM(Tabela14[[#This Row],[set/25]:[dez/30]])</f>
        <v>38913.580000000016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506.15</v>
      </c>
      <c r="BK413" s="4">
        <v>0</v>
      </c>
      <c r="BL413" s="4">
        <v>512.66</v>
      </c>
      <c r="BM413" s="4">
        <v>519.03</v>
      </c>
      <c r="BN413" s="4">
        <v>506.62</v>
      </c>
      <c r="BO413" s="4">
        <v>506.62</v>
      </c>
      <c r="BP413" s="4">
        <v>4807.0600000000004</v>
      </c>
      <c r="BQ413" s="4">
        <v>1137.74</v>
      </c>
      <c r="BR413" s="4">
        <v>1137.74</v>
      </c>
      <c r="BS413" s="4">
        <v>1137.74</v>
      </c>
      <c r="BT413" s="4">
        <v>1137.74</v>
      </c>
      <c r="BU413" s="4">
        <v>1137.74</v>
      </c>
      <c r="BV413" s="4">
        <v>1137.74</v>
      </c>
      <c r="BW413" s="4">
        <v>1137.74</v>
      </c>
      <c r="BX413" s="4">
        <v>1137.74</v>
      </c>
      <c r="BY413" s="4">
        <v>1137.74</v>
      </c>
      <c r="BZ413" s="4">
        <v>1137.74</v>
      </c>
      <c r="CA413" s="4">
        <v>1137.74</v>
      </c>
      <c r="CB413" s="4">
        <v>7675.4</v>
      </c>
      <c r="CC413" s="4">
        <v>1137.74</v>
      </c>
      <c r="CD413" s="4">
        <v>1137.74</v>
      </c>
      <c r="CE413" s="4">
        <v>1137.74</v>
      </c>
      <c r="CF413" s="4">
        <v>1137.74</v>
      </c>
      <c r="CG413" s="4">
        <v>1137.74</v>
      </c>
      <c r="CH413" s="4">
        <v>1137.74</v>
      </c>
      <c r="CI413" s="4">
        <v>5448.04</v>
      </c>
      <c r="CJ413" s="4">
        <v>109.23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0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0</v>
      </c>
      <c r="DK413" s="4">
        <v>0</v>
      </c>
      <c r="DL413" s="4">
        <v>0</v>
      </c>
      <c r="DM413" s="4">
        <v>0</v>
      </c>
      <c r="DN413" s="4">
        <v>0</v>
      </c>
      <c r="DO413" s="4">
        <v>0</v>
      </c>
      <c r="DP413" s="4">
        <v>0</v>
      </c>
      <c r="DQ413" s="4">
        <v>0</v>
      </c>
      <c r="DR413" s="4">
        <v>0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6">
        <v>0</v>
      </c>
      <c r="DY413" s="4">
        <f>SUM(Tabela14[[#This Row],[jan/25]:[mar/25]])</f>
        <v>0</v>
      </c>
      <c r="DZ413" s="4">
        <f>SUM(Tabela14[[#This Row],[abr/25]:[ago/25]])</f>
        <v>1018.81</v>
      </c>
      <c r="EA413" s="4">
        <f>SUM(Tabela14[[#This Row],[set/25]:[dez/30]])</f>
        <v>38913.580000000016</v>
      </c>
    </row>
    <row r="414" spans="1:131" x14ac:dyDescent="0.25">
      <c r="A414" s="5" t="s">
        <v>1299</v>
      </c>
      <c r="B414" s="2" t="s">
        <v>925</v>
      </c>
      <c r="C414" s="2" t="s">
        <v>14</v>
      </c>
      <c r="D414" s="2" t="s">
        <v>324</v>
      </c>
      <c r="E414" s="1">
        <v>806</v>
      </c>
      <c r="F414" s="2" t="s">
        <v>1300</v>
      </c>
      <c r="G414" s="2" t="s">
        <v>19</v>
      </c>
      <c r="H414" s="321">
        <v>45800</v>
      </c>
      <c r="I414" s="2" t="s">
        <v>1301</v>
      </c>
      <c r="J414" s="2" t="s">
        <v>1302</v>
      </c>
      <c r="K414" s="4">
        <v>186570.7</v>
      </c>
      <c r="L414" s="4">
        <v>52345.33</v>
      </c>
      <c r="M414" s="4">
        <v>0</v>
      </c>
      <c r="N414" s="4">
        <f>Tabela14[[#This Row],[parcela.cef
(total)]]-Tabela14[[#This Row],[parcela.cef
(realizado)]]</f>
        <v>134225.37</v>
      </c>
      <c r="O414" s="1" t="b">
        <v>0</v>
      </c>
      <c r="P414" s="4">
        <v>193971.33</v>
      </c>
      <c r="Q414" s="4">
        <v>243460</v>
      </c>
      <c r="R414" s="4">
        <v>1452.02</v>
      </c>
      <c r="S414" s="4">
        <v>67794.570000000007</v>
      </c>
      <c r="T414" s="4">
        <f>SUM(Tabela14[[#This Row],[set/25]:[dez/30]])</f>
        <v>63617.05999999999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491.99</v>
      </c>
      <c r="BK414" s="4">
        <v>2398.46</v>
      </c>
      <c r="BL414" s="4">
        <v>1287.06</v>
      </c>
      <c r="BM414" s="4">
        <v>0</v>
      </c>
      <c r="BN414" s="4">
        <v>1272.06</v>
      </c>
      <c r="BO414" s="4">
        <v>1272.06</v>
      </c>
      <c r="BP414" s="4">
        <v>1272.06</v>
      </c>
      <c r="BQ414" s="4">
        <v>5667.97</v>
      </c>
      <c r="BR414" s="4">
        <v>1272.06</v>
      </c>
      <c r="BS414" s="4">
        <v>1272.06</v>
      </c>
      <c r="BT414" s="4">
        <v>1272.06</v>
      </c>
      <c r="BU414" s="4">
        <v>1272.06</v>
      </c>
      <c r="BV414" s="4">
        <v>1272.06</v>
      </c>
      <c r="BW414" s="4">
        <v>5667.97</v>
      </c>
      <c r="BX414" s="4">
        <v>1272.06</v>
      </c>
      <c r="BY414" s="4">
        <v>1272.06</v>
      </c>
      <c r="BZ414" s="4">
        <v>1272.06</v>
      </c>
      <c r="CA414" s="4">
        <v>1272.06</v>
      </c>
      <c r="CB414" s="4">
        <v>1272.06</v>
      </c>
      <c r="CC414" s="4">
        <v>5667.97</v>
      </c>
      <c r="CD414" s="4">
        <v>1272.06</v>
      </c>
      <c r="CE414" s="4">
        <v>1272.06</v>
      </c>
      <c r="CF414" s="4">
        <v>1272.06</v>
      </c>
      <c r="CG414" s="4">
        <v>1272.06</v>
      </c>
      <c r="CH414" s="4">
        <v>1272.1300000000001</v>
      </c>
      <c r="CI414" s="4">
        <v>0</v>
      </c>
      <c r="CJ414" s="4">
        <v>23431.360000000001</v>
      </c>
      <c r="CK414" s="4">
        <v>284.64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0</v>
      </c>
      <c r="CZ414" s="4">
        <v>0</v>
      </c>
      <c r="DA414" s="4">
        <v>0</v>
      </c>
      <c r="DB414" s="4">
        <v>0</v>
      </c>
      <c r="DC414" s="4">
        <v>0</v>
      </c>
      <c r="DD414" s="4">
        <v>0</v>
      </c>
      <c r="DE414" s="4">
        <v>0</v>
      </c>
      <c r="DF414" s="4">
        <v>0</v>
      </c>
      <c r="DG414" s="4">
        <v>0</v>
      </c>
      <c r="DH414" s="4">
        <v>0</v>
      </c>
      <c r="DI414" s="4">
        <v>0</v>
      </c>
      <c r="DJ414" s="4">
        <v>0</v>
      </c>
      <c r="DK414" s="4">
        <v>0</v>
      </c>
      <c r="DL414" s="4">
        <v>0</v>
      </c>
      <c r="DM414" s="4">
        <v>0</v>
      </c>
      <c r="DN414" s="4">
        <v>0</v>
      </c>
      <c r="DO414" s="4">
        <v>0</v>
      </c>
      <c r="DP414" s="4">
        <v>0</v>
      </c>
      <c r="DQ414" s="4">
        <v>0</v>
      </c>
      <c r="DR414" s="4">
        <v>0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6">
        <v>0</v>
      </c>
      <c r="DY414" s="4">
        <f>SUM(Tabela14[[#This Row],[jan/25]:[mar/25]])</f>
        <v>0</v>
      </c>
      <c r="DZ414" s="4">
        <f>SUM(Tabela14[[#This Row],[abr/25]:[ago/25]])</f>
        <v>4177.51</v>
      </c>
      <c r="EA414" s="4">
        <f>SUM(Tabela14[[#This Row],[set/25]:[dez/30]])</f>
        <v>63617.05999999999</v>
      </c>
    </row>
    <row r="415" spans="1:131" x14ac:dyDescent="0.25">
      <c r="A415" s="5" t="s">
        <v>1303</v>
      </c>
      <c r="B415" s="2" t="s">
        <v>925</v>
      </c>
      <c r="C415" s="2" t="s">
        <v>14</v>
      </c>
      <c r="D415" s="2" t="s">
        <v>324</v>
      </c>
      <c r="E415" s="1">
        <v>807</v>
      </c>
      <c r="F415" s="2" t="s">
        <v>1304</v>
      </c>
      <c r="G415" s="2" t="s">
        <v>19</v>
      </c>
      <c r="H415" s="321">
        <v>45800</v>
      </c>
      <c r="I415" s="2" t="s">
        <v>1305</v>
      </c>
      <c r="J415" s="2" t="s">
        <v>1306</v>
      </c>
      <c r="K415" s="4">
        <v>177801.92</v>
      </c>
      <c r="L415" s="4">
        <v>51263.26</v>
      </c>
      <c r="M415" s="4">
        <v>0</v>
      </c>
      <c r="N415" s="4">
        <f>Tabela14[[#This Row],[parcela.cef
(total)]]-Tabela14[[#This Row],[parcela.cef
(realizado)]]</f>
        <v>126538.66</v>
      </c>
      <c r="O415" s="1" t="b">
        <v>0</v>
      </c>
      <c r="P415" s="4">
        <v>184854.73</v>
      </c>
      <c r="Q415" s="4">
        <v>243460</v>
      </c>
      <c r="R415" s="4">
        <v>1864.75</v>
      </c>
      <c r="S415" s="4">
        <v>3668.15</v>
      </c>
      <c r="T415" s="4">
        <f>SUM(Tabela14[[#This Row],[set/25]:[dez/30]])</f>
        <v>3229.3700000000008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145.36000000000001</v>
      </c>
      <c r="BK415" s="4">
        <v>146.21</v>
      </c>
      <c r="BL415" s="4">
        <v>147.21</v>
      </c>
      <c r="BM415" s="4">
        <v>0</v>
      </c>
      <c r="BN415" s="4">
        <v>148.55000000000001</v>
      </c>
      <c r="BO415" s="4">
        <v>148.55000000000001</v>
      </c>
      <c r="BP415" s="4">
        <v>148.55000000000001</v>
      </c>
      <c r="BQ415" s="4">
        <v>148.55000000000001</v>
      </c>
      <c r="BR415" s="4">
        <v>148.55000000000001</v>
      </c>
      <c r="BS415" s="4">
        <v>148.55000000000001</v>
      </c>
      <c r="BT415" s="4">
        <v>148.55000000000001</v>
      </c>
      <c r="BU415" s="4">
        <v>148.55000000000001</v>
      </c>
      <c r="BV415" s="4">
        <v>148.55000000000001</v>
      </c>
      <c r="BW415" s="4">
        <v>148.55000000000001</v>
      </c>
      <c r="BX415" s="4">
        <v>148.55000000000001</v>
      </c>
      <c r="BY415" s="4">
        <v>148.55000000000001</v>
      </c>
      <c r="BZ415" s="4">
        <v>148.55000000000001</v>
      </c>
      <c r="CA415" s="4">
        <v>148.55000000000001</v>
      </c>
      <c r="CB415" s="4">
        <v>148.55000000000001</v>
      </c>
      <c r="CC415" s="4">
        <v>148.55000000000001</v>
      </c>
      <c r="CD415" s="4">
        <v>148.55000000000001</v>
      </c>
      <c r="CE415" s="4">
        <v>148.55000000000001</v>
      </c>
      <c r="CF415" s="4">
        <v>148.55000000000001</v>
      </c>
      <c r="CG415" s="4">
        <v>148.55000000000001</v>
      </c>
      <c r="CH415" s="4">
        <v>148.46</v>
      </c>
      <c r="CI415" s="4">
        <v>0</v>
      </c>
      <c r="CJ415" s="4">
        <v>0</v>
      </c>
      <c r="CK415" s="4">
        <v>109.91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0</v>
      </c>
      <c r="CZ415" s="4">
        <v>0</v>
      </c>
      <c r="DA415" s="4">
        <v>0</v>
      </c>
      <c r="DB415" s="4">
        <v>0</v>
      </c>
      <c r="DC415" s="4">
        <v>0</v>
      </c>
      <c r="DD415" s="4">
        <v>0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0</v>
      </c>
      <c r="DK415" s="4">
        <v>0</v>
      </c>
      <c r="DL415" s="4">
        <v>0</v>
      </c>
      <c r="DM415" s="4">
        <v>0</v>
      </c>
      <c r="DN415" s="4">
        <v>0</v>
      </c>
      <c r="DO415" s="4">
        <v>0</v>
      </c>
      <c r="DP415" s="4">
        <v>0</v>
      </c>
      <c r="DQ415" s="4">
        <v>0</v>
      </c>
      <c r="DR415" s="4">
        <v>0</v>
      </c>
      <c r="DS415" s="4">
        <v>0</v>
      </c>
      <c r="DT415" s="4">
        <v>0</v>
      </c>
      <c r="DU415" s="4">
        <v>0</v>
      </c>
      <c r="DV415" s="4">
        <v>0</v>
      </c>
      <c r="DW415" s="4">
        <v>0</v>
      </c>
      <c r="DX415" s="6">
        <v>0</v>
      </c>
      <c r="DY415" s="4">
        <f>SUM(Tabela14[[#This Row],[jan/25]:[mar/25]])</f>
        <v>0</v>
      </c>
      <c r="DZ415" s="4">
        <f>SUM(Tabela14[[#This Row],[abr/25]:[ago/25]])</f>
        <v>438.78000000000009</v>
      </c>
      <c r="EA415" s="4">
        <f>SUM(Tabela14[[#This Row],[set/25]:[dez/30]])</f>
        <v>3229.3700000000008</v>
      </c>
    </row>
    <row r="416" spans="1:131" x14ac:dyDescent="0.25">
      <c r="A416" s="5" t="s">
        <v>1307</v>
      </c>
      <c r="B416" s="2" t="s">
        <v>925</v>
      </c>
      <c r="C416" s="2" t="s">
        <v>14</v>
      </c>
      <c r="D416" s="2" t="s">
        <v>324</v>
      </c>
      <c r="E416" s="1">
        <v>808</v>
      </c>
      <c r="F416" s="2" t="s">
        <v>1308</v>
      </c>
      <c r="G416" s="2" t="s">
        <v>19</v>
      </c>
      <c r="H416" s="321">
        <v>45771</v>
      </c>
      <c r="I416" s="2" t="s">
        <v>226</v>
      </c>
      <c r="J416" s="2" t="s">
        <v>1309</v>
      </c>
      <c r="K416" s="4">
        <v>273053.78999999998</v>
      </c>
      <c r="L416" s="4">
        <v>77254.86</v>
      </c>
      <c r="M416" s="4">
        <v>0</v>
      </c>
      <c r="N416" s="4">
        <f>Tabela14[[#This Row],[parcela.cef
(total)]]-Tabela14[[#This Row],[parcela.cef
(realizado)]]</f>
        <v>195798.93</v>
      </c>
      <c r="O416" s="1" t="b">
        <v>0</v>
      </c>
      <c r="P416" s="4">
        <v>283884.93</v>
      </c>
      <c r="Q416" s="4">
        <v>309549.52</v>
      </c>
      <c r="R416" s="4">
        <v>2163.6</v>
      </c>
      <c r="S416" s="4">
        <v>39391.58</v>
      </c>
      <c r="T416" s="4">
        <f>SUM(Tabela14[[#This Row],[set/25]:[dez/30]])</f>
        <v>36292.78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768.12</v>
      </c>
      <c r="BJ416" s="4">
        <v>772.12</v>
      </c>
      <c r="BK416" s="4">
        <v>776.6</v>
      </c>
      <c r="BL416" s="4">
        <v>781.96</v>
      </c>
      <c r="BM416" s="4">
        <v>0</v>
      </c>
      <c r="BN416" s="4">
        <v>789.07</v>
      </c>
      <c r="BO416" s="4">
        <v>789.07</v>
      </c>
      <c r="BP416" s="4">
        <v>789.07</v>
      </c>
      <c r="BQ416" s="4">
        <v>789.07</v>
      </c>
      <c r="BR416" s="4">
        <v>789.07</v>
      </c>
      <c r="BS416" s="4">
        <v>789.07</v>
      </c>
      <c r="BT416" s="4">
        <v>11778.88</v>
      </c>
      <c r="BU416" s="4">
        <v>789.07</v>
      </c>
      <c r="BV416" s="4">
        <v>789.07</v>
      </c>
      <c r="BW416" s="4">
        <v>789.07</v>
      </c>
      <c r="BX416" s="4">
        <v>789.07</v>
      </c>
      <c r="BY416" s="4">
        <v>789.07</v>
      </c>
      <c r="BZ416" s="4">
        <v>789.07</v>
      </c>
      <c r="CA416" s="4">
        <v>789.07</v>
      </c>
      <c r="CB416" s="4">
        <v>789.07</v>
      </c>
      <c r="CC416" s="4">
        <v>789.07</v>
      </c>
      <c r="CD416" s="4">
        <v>789.07</v>
      </c>
      <c r="CE416" s="4">
        <v>789.07</v>
      </c>
      <c r="CF416" s="4">
        <v>10989.81</v>
      </c>
      <c r="CG416" s="4">
        <v>0</v>
      </c>
      <c r="CH416" s="4">
        <v>0</v>
      </c>
      <c r="CI416" s="4">
        <v>0</v>
      </c>
      <c r="CJ416" s="4">
        <v>109.9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0</v>
      </c>
      <c r="CZ416" s="4">
        <v>0</v>
      </c>
      <c r="DA416" s="4">
        <v>0</v>
      </c>
      <c r="DB416" s="4">
        <v>0</v>
      </c>
      <c r="DC416" s="4">
        <v>0</v>
      </c>
      <c r="DD416" s="4">
        <v>0</v>
      </c>
      <c r="DE416" s="4">
        <v>0</v>
      </c>
      <c r="DF416" s="4">
        <v>0</v>
      </c>
      <c r="DG416" s="4">
        <v>0</v>
      </c>
      <c r="DH416" s="4">
        <v>0</v>
      </c>
      <c r="DI416" s="4">
        <v>0</v>
      </c>
      <c r="DJ416" s="4">
        <v>0</v>
      </c>
      <c r="DK416" s="4">
        <v>0</v>
      </c>
      <c r="DL416" s="4">
        <v>0</v>
      </c>
      <c r="DM416" s="4">
        <v>0</v>
      </c>
      <c r="DN416" s="4">
        <v>0</v>
      </c>
      <c r="DO416" s="4">
        <v>0</v>
      </c>
      <c r="DP416" s="4">
        <v>0</v>
      </c>
      <c r="DQ416" s="4">
        <v>0</v>
      </c>
      <c r="DR416" s="4">
        <v>0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6">
        <v>0</v>
      </c>
      <c r="DY416" s="4">
        <f>SUM(Tabela14[[#This Row],[jan/25]:[mar/25]])</f>
        <v>0</v>
      </c>
      <c r="DZ416" s="4">
        <f>SUM(Tabela14[[#This Row],[abr/25]:[ago/25]])</f>
        <v>3098.8</v>
      </c>
      <c r="EA416" s="4">
        <f>SUM(Tabela14[[#This Row],[set/25]:[dez/30]])</f>
        <v>36292.78</v>
      </c>
    </row>
    <row r="417" spans="1:131" x14ac:dyDescent="0.25">
      <c r="A417" s="5" t="s">
        <v>1310</v>
      </c>
      <c r="B417" s="2" t="s">
        <v>925</v>
      </c>
      <c r="C417" s="2" t="s">
        <v>14</v>
      </c>
      <c r="D417" s="2" t="s">
        <v>324</v>
      </c>
      <c r="E417" s="1">
        <v>809</v>
      </c>
      <c r="F417" s="2" t="s">
        <v>1311</v>
      </c>
      <c r="G417" s="2" t="s">
        <v>19</v>
      </c>
      <c r="H417" s="321">
        <v>45769</v>
      </c>
      <c r="I417" s="2" t="s">
        <v>541</v>
      </c>
      <c r="J417" s="2" t="s">
        <v>1312</v>
      </c>
      <c r="K417" s="4">
        <v>366420.24</v>
      </c>
      <c r="L417" s="4">
        <v>107201.18</v>
      </c>
      <c r="M417" s="4">
        <v>0</v>
      </c>
      <c r="N417" s="4">
        <f>Tabela14[[#This Row],[parcela.cef
(total)]]-Tabela14[[#This Row],[parcela.cef
(realizado)]]</f>
        <v>259219.06</v>
      </c>
      <c r="O417" s="1" t="b">
        <v>0</v>
      </c>
      <c r="P417" s="4">
        <v>380954.9</v>
      </c>
      <c r="Q417" s="4">
        <v>430501.16</v>
      </c>
      <c r="R417" s="4">
        <v>0</v>
      </c>
      <c r="S417" s="4">
        <v>66929.69</v>
      </c>
      <c r="T417" s="4">
        <f>SUM(Tabela14[[#This Row],[set/25]:[dez/30]])</f>
        <v>64937.710000000006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493.77</v>
      </c>
      <c r="BJ417" s="4">
        <v>496.34</v>
      </c>
      <c r="BK417" s="4">
        <v>499.21</v>
      </c>
      <c r="BL417" s="4">
        <v>502.66</v>
      </c>
      <c r="BM417" s="4">
        <v>0</v>
      </c>
      <c r="BN417" s="4">
        <v>507.23</v>
      </c>
      <c r="BO417" s="4">
        <v>507.23</v>
      </c>
      <c r="BP417" s="4">
        <v>10930.56</v>
      </c>
      <c r="BQ417" s="4">
        <v>1505.65</v>
      </c>
      <c r="BR417" s="4">
        <v>1505.65</v>
      </c>
      <c r="BS417" s="4">
        <v>1505.65</v>
      </c>
      <c r="BT417" s="4">
        <v>1505.65</v>
      </c>
      <c r="BU417" s="4">
        <v>1505.65</v>
      </c>
      <c r="BV417" s="4">
        <v>1505.65</v>
      </c>
      <c r="BW417" s="4">
        <v>1505.65</v>
      </c>
      <c r="BX417" s="4">
        <v>1505.65</v>
      </c>
      <c r="BY417" s="4">
        <v>1505.65</v>
      </c>
      <c r="BZ417" s="4">
        <v>1505.65</v>
      </c>
      <c r="CA417" s="4">
        <v>1505.65</v>
      </c>
      <c r="CB417" s="4">
        <v>14146.59</v>
      </c>
      <c r="CC417" s="4">
        <v>1505.65</v>
      </c>
      <c r="CD417" s="4">
        <v>1505.65</v>
      </c>
      <c r="CE417" s="4">
        <v>1505.65</v>
      </c>
      <c r="CF417" s="4">
        <v>1505.65</v>
      </c>
      <c r="CG417" s="4">
        <v>1505.65</v>
      </c>
      <c r="CH417" s="4">
        <v>1505.7</v>
      </c>
      <c r="CI417" s="4">
        <v>13144.66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105.34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0</v>
      </c>
      <c r="CZ417" s="4">
        <v>0</v>
      </c>
      <c r="DA417" s="4">
        <v>0</v>
      </c>
      <c r="DB417" s="4">
        <v>0</v>
      </c>
      <c r="DC417" s="4">
        <v>0</v>
      </c>
      <c r="DD417" s="4">
        <v>0</v>
      </c>
      <c r="DE417" s="4">
        <v>0</v>
      </c>
      <c r="DF417" s="4">
        <v>0</v>
      </c>
      <c r="DG417" s="4">
        <v>0</v>
      </c>
      <c r="DH417" s="4">
        <v>0</v>
      </c>
      <c r="DI417" s="4">
        <v>0</v>
      </c>
      <c r="DJ417" s="4">
        <v>0</v>
      </c>
      <c r="DK417" s="4">
        <v>0</v>
      </c>
      <c r="DL417" s="4">
        <v>0</v>
      </c>
      <c r="DM417" s="4">
        <v>0</v>
      </c>
      <c r="DN417" s="4">
        <v>0</v>
      </c>
      <c r="DO417" s="4">
        <v>0</v>
      </c>
      <c r="DP417" s="4">
        <v>0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6">
        <v>0</v>
      </c>
      <c r="DY417" s="4">
        <f>SUM(Tabela14[[#This Row],[jan/25]:[mar/25]])</f>
        <v>0</v>
      </c>
      <c r="DZ417" s="4">
        <f>SUM(Tabela14[[#This Row],[abr/25]:[ago/25]])</f>
        <v>1991.98</v>
      </c>
      <c r="EA417" s="4">
        <f>SUM(Tabela14[[#This Row],[set/25]:[dez/30]])</f>
        <v>64937.710000000006</v>
      </c>
    </row>
    <row r="418" spans="1:131" x14ac:dyDescent="0.25">
      <c r="A418" s="5" t="s">
        <v>1313</v>
      </c>
      <c r="B418" s="2" t="s">
        <v>925</v>
      </c>
      <c r="C418" s="2" t="s">
        <v>14</v>
      </c>
      <c r="D418" s="2" t="s">
        <v>349</v>
      </c>
      <c r="E418" s="1">
        <v>901</v>
      </c>
      <c r="F418" s="2" t="s">
        <v>1314</v>
      </c>
      <c r="G418" s="2" t="s">
        <v>19</v>
      </c>
      <c r="H418" s="321">
        <v>45769</v>
      </c>
      <c r="I418" s="2" t="s">
        <v>1315</v>
      </c>
      <c r="J418" s="2" t="s">
        <v>1316</v>
      </c>
      <c r="K418" s="4">
        <v>269600</v>
      </c>
      <c r="L418" s="4">
        <v>75150.95</v>
      </c>
      <c r="M418" s="4">
        <v>0</v>
      </c>
      <c r="N418" s="4">
        <f>Tabela14[[#This Row],[parcela.cef
(total)]]-Tabela14[[#This Row],[parcela.cef
(realizado)]]</f>
        <v>194449.05</v>
      </c>
      <c r="O418" s="1" t="b">
        <v>0</v>
      </c>
      <c r="P418" s="4">
        <v>280294.13</v>
      </c>
      <c r="Q418" s="4">
        <v>314900</v>
      </c>
      <c r="R418" s="4">
        <v>1500.74</v>
      </c>
      <c r="S418" s="4">
        <v>54553.48</v>
      </c>
      <c r="T418" s="4">
        <f>SUM(Tabela14[[#This Row],[set/25]:[dez/30]])</f>
        <v>51991.189999999988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635.14</v>
      </c>
      <c r="BJ418" s="4">
        <v>638.44000000000005</v>
      </c>
      <c r="BK418" s="4">
        <v>642.14</v>
      </c>
      <c r="BL418" s="4">
        <v>646.57000000000005</v>
      </c>
      <c r="BM418" s="4">
        <v>0</v>
      </c>
      <c r="BN418" s="4">
        <v>652.48</v>
      </c>
      <c r="BO418" s="4">
        <v>793.11</v>
      </c>
      <c r="BP418" s="4">
        <v>6970.92</v>
      </c>
      <c r="BQ418" s="4">
        <v>1561.28</v>
      </c>
      <c r="BR418" s="4">
        <v>1561.28</v>
      </c>
      <c r="BS418" s="4">
        <v>1561.28</v>
      </c>
      <c r="BT418" s="4">
        <v>1561.28</v>
      </c>
      <c r="BU418" s="4">
        <v>1561.28</v>
      </c>
      <c r="BV418" s="4">
        <v>1561.28</v>
      </c>
      <c r="BW418" s="4">
        <v>1561.28</v>
      </c>
      <c r="BX418" s="4">
        <v>1561.28</v>
      </c>
      <c r="BY418" s="4">
        <v>1561.28</v>
      </c>
      <c r="BZ418" s="4">
        <v>1561.28</v>
      </c>
      <c r="CA418" s="4">
        <v>1561.28</v>
      </c>
      <c r="CB418" s="4">
        <v>6970.92</v>
      </c>
      <c r="CC418" s="4">
        <v>1561.28</v>
      </c>
      <c r="CD418" s="4">
        <v>1561.28</v>
      </c>
      <c r="CE418" s="4">
        <v>1561.28</v>
      </c>
      <c r="CF418" s="4">
        <v>1561.28</v>
      </c>
      <c r="CG418" s="4">
        <v>1561.28</v>
      </c>
      <c r="CH418" s="4">
        <v>1561.35</v>
      </c>
      <c r="CI418" s="4">
        <v>9953.74</v>
      </c>
      <c r="CJ418" s="4">
        <v>0</v>
      </c>
      <c r="CK418" s="4">
        <v>108.19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6">
        <v>0</v>
      </c>
      <c r="DY418" s="4">
        <f>SUM(Tabela14[[#This Row],[jan/25]:[mar/25]])</f>
        <v>0</v>
      </c>
      <c r="DZ418" s="4">
        <f>SUM(Tabela14[[#This Row],[abr/25]:[ago/25]])</f>
        <v>2562.29</v>
      </c>
      <c r="EA418" s="4">
        <f>SUM(Tabela14[[#This Row],[set/25]:[dez/30]])</f>
        <v>51991.189999999988</v>
      </c>
    </row>
    <row r="419" spans="1:131" x14ac:dyDescent="0.25">
      <c r="A419" s="5" t="s">
        <v>1317</v>
      </c>
      <c r="B419" s="2" t="s">
        <v>925</v>
      </c>
      <c r="C419" s="2" t="s">
        <v>14</v>
      </c>
      <c r="D419" s="2" t="s">
        <v>349</v>
      </c>
      <c r="E419" s="1">
        <v>902</v>
      </c>
      <c r="F419" s="2" t="s">
        <v>1318</v>
      </c>
      <c r="G419" s="2" t="s">
        <v>19</v>
      </c>
      <c r="H419" s="321">
        <v>45490</v>
      </c>
      <c r="I419" s="2" t="s">
        <v>210</v>
      </c>
      <c r="J419" s="2"/>
      <c r="K419" s="4"/>
      <c r="L419" s="4"/>
      <c r="M419" s="4">
        <v>0</v>
      </c>
      <c r="N419" s="4">
        <f>Tabela14[[#This Row],[parcela.cef
(total)]]-Tabela14[[#This Row],[parcela.cef
(realizado)]]</f>
        <v>0</v>
      </c>
      <c r="O419" s="1" t="b">
        <v>0</v>
      </c>
      <c r="P419" s="4">
        <v>0</v>
      </c>
      <c r="Q419" s="4">
        <v>305782</v>
      </c>
      <c r="R419" s="4">
        <v>0</v>
      </c>
      <c r="S419" s="4">
        <v>321788.25</v>
      </c>
      <c r="T419" s="4">
        <f>SUM(Tabela14[[#This Row],[set/25]:[dez/30]])</f>
        <v>145114.16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100482</v>
      </c>
      <c r="AZ419" s="4">
        <v>1591.22</v>
      </c>
      <c r="BA419" s="4">
        <v>1602.67</v>
      </c>
      <c r="BB419" s="4">
        <v>1613.89</v>
      </c>
      <c r="BC419" s="4">
        <v>1623.25</v>
      </c>
      <c r="BD419" s="4">
        <v>1634.29</v>
      </c>
      <c r="BE419" s="4">
        <v>1640.83</v>
      </c>
      <c r="BF419" s="4">
        <v>1649.03</v>
      </c>
      <c r="BG419" s="4">
        <v>1662.72</v>
      </c>
      <c r="BH419" s="4">
        <v>1669.37</v>
      </c>
      <c r="BI419" s="4">
        <v>1675.88</v>
      </c>
      <c r="BJ419" s="4">
        <v>1684.6</v>
      </c>
      <c r="BK419" s="4">
        <v>56438.28</v>
      </c>
      <c r="BL419" s="4">
        <v>1706.06</v>
      </c>
      <c r="BM419" s="4">
        <v>0</v>
      </c>
      <c r="BN419" s="4">
        <v>1721.58</v>
      </c>
      <c r="BO419" s="4">
        <v>1721.58</v>
      </c>
      <c r="BP419" s="4">
        <v>1721.58</v>
      </c>
      <c r="BQ419" s="4">
        <v>1721.58</v>
      </c>
      <c r="BR419" s="4">
        <v>1721.58</v>
      </c>
      <c r="BS419" s="4">
        <v>1721.58</v>
      </c>
      <c r="BT419" s="4">
        <v>1721.58</v>
      </c>
      <c r="BU419" s="4">
        <v>1721.58</v>
      </c>
      <c r="BV419" s="4">
        <v>1721.58</v>
      </c>
      <c r="BW419" s="4">
        <v>56202.07</v>
      </c>
      <c r="BX419" s="4">
        <v>1721.58</v>
      </c>
      <c r="BY419" s="4">
        <v>1721.58</v>
      </c>
      <c r="BZ419" s="4">
        <v>1721.58</v>
      </c>
      <c r="CA419" s="4">
        <v>1721.58</v>
      </c>
      <c r="CB419" s="4">
        <v>1721.58</v>
      </c>
      <c r="CC419" s="4">
        <v>1721.58</v>
      </c>
      <c r="CD419" s="4">
        <v>1721.58</v>
      </c>
      <c r="CE419" s="4">
        <v>1721.58</v>
      </c>
      <c r="CF419" s="4">
        <v>1721.58</v>
      </c>
      <c r="CG419" s="4">
        <v>1721.58</v>
      </c>
      <c r="CH419" s="4">
        <v>1721.58</v>
      </c>
      <c r="CI419" s="4">
        <v>54480.49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0</v>
      </c>
      <c r="CZ419" s="4">
        <v>0</v>
      </c>
      <c r="DA419" s="4">
        <v>0</v>
      </c>
      <c r="DB419" s="4">
        <v>0</v>
      </c>
      <c r="DC419" s="4">
        <v>0</v>
      </c>
      <c r="DD419" s="4">
        <v>0</v>
      </c>
      <c r="DE419" s="4">
        <v>0</v>
      </c>
      <c r="DF419" s="4">
        <v>0</v>
      </c>
      <c r="DG419" s="4">
        <v>0</v>
      </c>
      <c r="DH419" s="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0</v>
      </c>
      <c r="DO419" s="4">
        <v>0</v>
      </c>
      <c r="DP419" s="4">
        <v>0</v>
      </c>
      <c r="DQ419" s="4">
        <v>0</v>
      </c>
      <c r="DR419" s="4">
        <v>0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6">
        <v>0</v>
      </c>
      <c r="DY419" s="4">
        <f>SUM(Tabela14[[#This Row],[jan/25]:[mar/25]])</f>
        <v>4952.58</v>
      </c>
      <c r="DZ419" s="4">
        <f>SUM(Tabela14[[#This Row],[abr/25]:[ago/25]])</f>
        <v>63174.189999999995</v>
      </c>
      <c r="EA419" s="4">
        <f>SUM(Tabela14[[#This Row],[set/25]:[dez/30]])</f>
        <v>145114.16</v>
      </c>
    </row>
    <row r="420" spans="1:131" x14ac:dyDescent="0.25">
      <c r="A420" s="5" t="s">
        <v>1319</v>
      </c>
      <c r="B420" s="2" t="s">
        <v>925</v>
      </c>
      <c r="C420" s="2" t="s">
        <v>14</v>
      </c>
      <c r="D420" s="2" t="s">
        <v>349</v>
      </c>
      <c r="E420" s="1">
        <v>903</v>
      </c>
      <c r="F420" s="2" t="s">
        <v>1320</v>
      </c>
      <c r="G420" s="2" t="s">
        <v>19</v>
      </c>
      <c r="H420" s="321">
        <v>45771</v>
      </c>
      <c r="I420" s="2" t="s">
        <v>917</v>
      </c>
      <c r="J420" s="2" t="s">
        <v>1321</v>
      </c>
      <c r="K420" s="4">
        <v>207281.55</v>
      </c>
      <c r="L420" s="4">
        <v>66824.800000000003</v>
      </c>
      <c r="M420" s="4">
        <v>0</v>
      </c>
      <c r="N420" s="4">
        <f>Tabela14[[#This Row],[parcela.cef
(total)]]-Tabela14[[#This Row],[parcela.cef
(realizado)]]</f>
        <v>140456.75</v>
      </c>
      <c r="O420" s="1" t="b">
        <v>0</v>
      </c>
      <c r="P420" s="4">
        <v>215503.72</v>
      </c>
      <c r="Q420" s="4">
        <v>281154</v>
      </c>
      <c r="R420" s="4">
        <v>1018.76</v>
      </c>
      <c r="S420" s="4">
        <v>107.42</v>
      </c>
      <c r="T420" s="4">
        <f>SUM(Tabela14[[#This Row],[set/25]:[dez/30]])</f>
        <v>107.42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107.42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0</v>
      </c>
      <c r="CY420" s="4">
        <v>0</v>
      </c>
      <c r="CZ420" s="4">
        <v>0</v>
      </c>
      <c r="DA420" s="4">
        <v>0</v>
      </c>
      <c r="DB420" s="4">
        <v>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0</v>
      </c>
      <c r="DK420" s="4">
        <v>0</v>
      </c>
      <c r="DL420" s="4">
        <v>0</v>
      </c>
      <c r="DM420" s="4">
        <v>0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s="4">
        <v>0</v>
      </c>
      <c r="DT420" s="4">
        <v>0</v>
      </c>
      <c r="DU420" s="4">
        <v>0</v>
      </c>
      <c r="DV420" s="4">
        <v>0</v>
      </c>
      <c r="DW420" s="4">
        <v>0</v>
      </c>
      <c r="DX420" s="6">
        <v>0</v>
      </c>
      <c r="DY420" s="4">
        <f>SUM(Tabela14[[#This Row],[jan/25]:[mar/25]])</f>
        <v>0</v>
      </c>
      <c r="DZ420" s="4">
        <f>SUM(Tabela14[[#This Row],[abr/25]:[ago/25]])</f>
        <v>0</v>
      </c>
      <c r="EA420" s="4">
        <f>SUM(Tabela14[[#This Row],[set/25]:[dez/30]])</f>
        <v>107.42</v>
      </c>
    </row>
    <row r="421" spans="1:131" x14ac:dyDescent="0.25">
      <c r="A421" s="5" t="s">
        <v>1322</v>
      </c>
      <c r="B421" s="2" t="s">
        <v>925</v>
      </c>
      <c r="C421" s="2" t="s">
        <v>14</v>
      </c>
      <c r="D421" s="2" t="s">
        <v>349</v>
      </c>
      <c r="E421" s="1">
        <v>904</v>
      </c>
      <c r="F421" s="2" t="s">
        <v>1323</v>
      </c>
      <c r="G421" s="2" t="s">
        <v>19</v>
      </c>
      <c r="H421" s="321">
        <v>45866</v>
      </c>
      <c r="I421" s="2" t="s">
        <v>258</v>
      </c>
      <c r="J421" s="2" t="s">
        <v>1324</v>
      </c>
      <c r="K421" s="4">
        <v>267200</v>
      </c>
      <c r="L421" s="4">
        <v>74218.73</v>
      </c>
      <c r="M421" s="4">
        <v>0</v>
      </c>
      <c r="N421" s="4">
        <f>Tabela14[[#This Row],[parcela.cef
(total)]]-Tabela14[[#This Row],[parcela.cef
(realizado)]]</f>
        <v>192981.27000000002</v>
      </c>
      <c r="O421" s="1" t="b">
        <v>0</v>
      </c>
      <c r="P421" s="4">
        <v>277798.93</v>
      </c>
      <c r="Q421" s="4">
        <v>296029.5</v>
      </c>
      <c r="R421" s="4">
        <v>0</v>
      </c>
      <c r="S421" s="4">
        <v>37462.89</v>
      </c>
      <c r="T421" s="4">
        <f>SUM(Tabela14[[#This Row],[set/25]:[dez/30]])</f>
        <v>36808.000000000015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654.89</v>
      </c>
      <c r="BM421" s="4">
        <v>0</v>
      </c>
      <c r="BN421" s="4">
        <v>660.85</v>
      </c>
      <c r="BO421" s="4">
        <v>660.85</v>
      </c>
      <c r="BP421" s="4">
        <v>2272.14</v>
      </c>
      <c r="BQ421" s="4">
        <v>660.85</v>
      </c>
      <c r="BR421" s="4">
        <v>660.85</v>
      </c>
      <c r="BS421" s="4">
        <v>660.85</v>
      </c>
      <c r="BT421" s="4">
        <v>660.85</v>
      </c>
      <c r="BU421" s="4">
        <v>660.85</v>
      </c>
      <c r="BV421" s="4">
        <v>1064.2</v>
      </c>
      <c r="BW421" s="4">
        <v>6851.42</v>
      </c>
      <c r="BX421" s="4">
        <v>1480.45</v>
      </c>
      <c r="BY421" s="4">
        <v>1480.45</v>
      </c>
      <c r="BZ421" s="4">
        <v>1480.45</v>
      </c>
      <c r="CA421" s="4">
        <v>1480.45</v>
      </c>
      <c r="CB421" s="4">
        <v>1480.45</v>
      </c>
      <c r="CC421" s="4">
        <v>1480.45</v>
      </c>
      <c r="CD421" s="4">
        <v>1480.45</v>
      </c>
      <c r="CE421" s="4">
        <v>1480.45</v>
      </c>
      <c r="CF421" s="4">
        <v>1480.45</v>
      </c>
      <c r="CG421" s="4">
        <v>1480.45</v>
      </c>
      <c r="CH421" s="4">
        <v>1480.45</v>
      </c>
      <c r="CI421" s="4">
        <v>5370.97</v>
      </c>
      <c r="CJ421" s="4">
        <v>0</v>
      </c>
      <c r="CK421" s="4">
        <v>0</v>
      </c>
      <c r="CL421" s="4">
        <v>338.37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  <c r="DF421" s="4">
        <v>0</v>
      </c>
      <c r="DG421" s="4">
        <v>0</v>
      </c>
      <c r="DH421" s="4">
        <v>0</v>
      </c>
      <c r="DI421" s="4">
        <v>0</v>
      </c>
      <c r="DJ421" s="4">
        <v>0</v>
      </c>
      <c r="DK421" s="4">
        <v>0</v>
      </c>
      <c r="DL421" s="4">
        <v>0</v>
      </c>
      <c r="DM421" s="4">
        <v>0</v>
      </c>
      <c r="DN421" s="4">
        <v>0</v>
      </c>
      <c r="DO421" s="4">
        <v>0</v>
      </c>
      <c r="DP421" s="4">
        <v>0</v>
      </c>
      <c r="DQ421" s="4">
        <v>0</v>
      </c>
      <c r="DR421" s="4">
        <v>0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6">
        <v>0</v>
      </c>
      <c r="DY421" s="4">
        <f>SUM(Tabela14[[#This Row],[jan/25]:[mar/25]])</f>
        <v>0</v>
      </c>
      <c r="DZ421" s="4">
        <f>SUM(Tabela14[[#This Row],[abr/25]:[ago/25]])</f>
        <v>654.89</v>
      </c>
      <c r="EA421" s="4">
        <f>SUM(Tabela14[[#This Row],[set/25]:[dez/30]])</f>
        <v>36808.000000000015</v>
      </c>
    </row>
    <row r="422" spans="1:131" x14ac:dyDescent="0.25">
      <c r="A422" s="5" t="s">
        <v>1325</v>
      </c>
      <c r="B422" s="2" t="s">
        <v>925</v>
      </c>
      <c r="C422" s="2" t="s">
        <v>14</v>
      </c>
      <c r="D422" s="2" t="s">
        <v>349</v>
      </c>
      <c r="E422" s="1">
        <v>905</v>
      </c>
      <c r="F422" s="2" t="s">
        <v>1326</v>
      </c>
      <c r="G422" s="2" t="s">
        <v>19</v>
      </c>
      <c r="H422" s="321">
        <v>45867</v>
      </c>
      <c r="I422" s="2" t="s">
        <v>123</v>
      </c>
      <c r="J422" s="2" t="s">
        <v>1327</v>
      </c>
      <c r="K422" s="4">
        <v>267200</v>
      </c>
      <c r="L422" s="4">
        <v>74263.399999999994</v>
      </c>
      <c r="M422" s="4">
        <v>0</v>
      </c>
      <c r="N422" s="4">
        <f>Tabela14[[#This Row],[parcela.cef
(total)]]-Tabela14[[#This Row],[parcela.cef
(realizado)]]</f>
        <v>192936.6</v>
      </c>
      <c r="O422" s="1" t="b">
        <v>0</v>
      </c>
      <c r="P422" s="4">
        <v>277798.93</v>
      </c>
      <c r="Q422" s="4">
        <v>293764.09999999998</v>
      </c>
      <c r="R422" s="4">
        <v>0</v>
      </c>
      <c r="S422" s="4">
        <v>37182.17</v>
      </c>
      <c r="T422" s="4">
        <f>SUM(Tabela14[[#This Row],[set/25]:[dez/30]])</f>
        <v>36076.400000000001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1105.77</v>
      </c>
      <c r="BM422" s="4">
        <v>0</v>
      </c>
      <c r="BN422" s="4">
        <v>1115.83</v>
      </c>
      <c r="BO422" s="4">
        <v>1115.83</v>
      </c>
      <c r="BP422" s="4">
        <v>1115.83</v>
      </c>
      <c r="BQ422" s="4">
        <v>1115.8499999999999</v>
      </c>
      <c r="BR422" s="4">
        <v>1279.26</v>
      </c>
      <c r="BS422" s="4">
        <v>1279.26</v>
      </c>
      <c r="BT422" s="4">
        <v>1279.26</v>
      </c>
      <c r="BU422" s="4">
        <v>1279.26</v>
      </c>
      <c r="BV422" s="4">
        <v>1279.26</v>
      </c>
      <c r="BW422" s="4">
        <v>1279.26</v>
      </c>
      <c r="BX422" s="4">
        <v>1279.28</v>
      </c>
      <c r="BY422" s="4">
        <v>1899.47</v>
      </c>
      <c r="BZ422" s="4">
        <v>1965.74</v>
      </c>
      <c r="CA422" s="4">
        <v>1965.73</v>
      </c>
      <c r="CB422" s="4">
        <v>1420.91</v>
      </c>
      <c r="CC422" s="4">
        <v>1420.91</v>
      </c>
      <c r="CD422" s="4">
        <v>1420.91</v>
      </c>
      <c r="CE422" s="4">
        <v>1420.91</v>
      </c>
      <c r="CF422" s="4">
        <v>1420.91</v>
      </c>
      <c r="CG422" s="4">
        <v>1420.91</v>
      </c>
      <c r="CH422" s="4">
        <v>1420.93</v>
      </c>
      <c r="CI422" s="4">
        <v>6537.66</v>
      </c>
      <c r="CJ422" s="4">
        <v>343.23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6">
        <v>0</v>
      </c>
      <c r="DY422" s="4">
        <f>SUM(Tabela14[[#This Row],[jan/25]:[mar/25]])</f>
        <v>0</v>
      </c>
      <c r="DZ422" s="4">
        <f>SUM(Tabela14[[#This Row],[abr/25]:[ago/25]])</f>
        <v>1105.77</v>
      </c>
      <c r="EA422" s="4">
        <f>SUM(Tabela14[[#This Row],[set/25]:[dez/30]])</f>
        <v>36076.400000000001</v>
      </c>
    </row>
    <row r="423" spans="1:131" x14ac:dyDescent="0.25">
      <c r="A423" s="5" t="s">
        <v>1328</v>
      </c>
      <c r="B423" s="2" t="s">
        <v>925</v>
      </c>
      <c r="C423" s="2" t="s">
        <v>14</v>
      </c>
      <c r="D423" s="2" t="s">
        <v>349</v>
      </c>
      <c r="E423" s="1">
        <v>906</v>
      </c>
      <c r="F423" s="2" t="s">
        <v>1329</v>
      </c>
      <c r="G423" s="2" t="s">
        <v>19</v>
      </c>
      <c r="H423" s="321">
        <v>45803</v>
      </c>
      <c r="I423" s="2" t="s">
        <v>910</v>
      </c>
      <c r="J423" s="2" t="s">
        <v>1330</v>
      </c>
      <c r="K423" s="4">
        <v>143192.44</v>
      </c>
      <c r="L423" s="4">
        <v>46992.46</v>
      </c>
      <c r="M423" s="4">
        <v>0</v>
      </c>
      <c r="N423" s="4">
        <f>Tabela14[[#This Row],[parcela.cef
(total)]]-Tabela14[[#This Row],[parcela.cef
(realizado)]]</f>
        <v>96199.98000000001</v>
      </c>
      <c r="O423" s="1" t="b">
        <v>0</v>
      </c>
      <c r="P423" s="4">
        <v>148872.41</v>
      </c>
      <c r="Q423" s="4">
        <v>234009</v>
      </c>
      <c r="R423" s="4">
        <v>804.29</v>
      </c>
      <c r="S423" s="4">
        <v>73289.210000000006</v>
      </c>
      <c r="T423" s="4">
        <f>SUM(Tabela14[[#This Row],[set/25]:[dez/30]])</f>
        <v>57541.099999999991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1688.41</v>
      </c>
      <c r="BK423" s="4">
        <v>12386.04</v>
      </c>
      <c r="BL423" s="4">
        <v>1673.66</v>
      </c>
      <c r="BM423" s="4">
        <v>0</v>
      </c>
      <c r="BN423" s="4">
        <v>1688.89</v>
      </c>
      <c r="BO423" s="4">
        <v>1688.89</v>
      </c>
      <c r="BP423" s="4">
        <v>1688.89</v>
      </c>
      <c r="BQ423" s="4">
        <v>1688.89</v>
      </c>
      <c r="BR423" s="4">
        <v>1688.89</v>
      </c>
      <c r="BS423" s="4">
        <v>1688.89</v>
      </c>
      <c r="BT423" s="4">
        <v>1688.89</v>
      </c>
      <c r="BU423" s="4">
        <v>1688.89</v>
      </c>
      <c r="BV423" s="4">
        <v>1688.89</v>
      </c>
      <c r="BW423" s="4">
        <v>12584.99</v>
      </c>
      <c r="BX423" s="4">
        <v>1688.89</v>
      </c>
      <c r="BY423" s="4">
        <v>1688.89</v>
      </c>
      <c r="BZ423" s="4">
        <v>1688.89</v>
      </c>
      <c r="CA423" s="4">
        <v>1688.89</v>
      </c>
      <c r="CB423" s="4">
        <v>1688.89</v>
      </c>
      <c r="CC423" s="4">
        <v>1688.89</v>
      </c>
      <c r="CD423" s="4">
        <v>1688.89</v>
      </c>
      <c r="CE423" s="4">
        <v>1688.89</v>
      </c>
      <c r="CF423" s="4">
        <v>1688.89</v>
      </c>
      <c r="CG423" s="4">
        <v>1688.89</v>
      </c>
      <c r="CH423" s="4">
        <v>1688.89</v>
      </c>
      <c r="CI423" s="4">
        <v>10896.1</v>
      </c>
      <c r="CJ423" s="4">
        <v>282.20999999999998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0</v>
      </c>
      <c r="DK423" s="4">
        <v>0</v>
      </c>
      <c r="DL423" s="4">
        <v>0</v>
      </c>
      <c r="DM423" s="4">
        <v>0</v>
      </c>
      <c r="DN423" s="4">
        <v>0</v>
      </c>
      <c r="DO423" s="4">
        <v>0</v>
      </c>
      <c r="DP423" s="4">
        <v>0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6">
        <v>0</v>
      </c>
      <c r="DY423" s="4">
        <f>SUM(Tabela14[[#This Row],[jan/25]:[mar/25]])</f>
        <v>0</v>
      </c>
      <c r="DZ423" s="4">
        <f>SUM(Tabela14[[#This Row],[abr/25]:[ago/25]])</f>
        <v>15748.11</v>
      </c>
      <c r="EA423" s="4">
        <f>SUM(Tabela14[[#This Row],[set/25]:[dez/30]])</f>
        <v>57541.099999999991</v>
      </c>
    </row>
    <row r="424" spans="1:131" x14ac:dyDescent="0.25">
      <c r="A424" s="5" t="s">
        <v>1331</v>
      </c>
      <c r="B424" s="2" t="s">
        <v>925</v>
      </c>
      <c r="C424" s="2" t="s">
        <v>14</v>
      </c>
      <c r="D424" s="2" t="s">
        <v>349</v>
      </c>
      <c r="E424" s="1">
        <v>907</v>
      </c>
      <c r="F424" s="2" t="s">
        <v>1332</v>
      </c>
      <c r="G424" s="2" t="s">
        <v>19</v>
      </c>
      <c r="H424" s="321">
        <v>45793</v>
      </c>
      <c r="I424" s="2" t="s">
        <v>115</v>
      </c>
      <c r="J424" s="2" t="s">
        <v>1333</v>
      </c>
      <c r="K424" s="4">
        <v>214710.45</v>
      </c>
      <c r="L424" s="4">
        <v>55817.78</v>
      </c>
      <c r="M424" s="4">
        <v>0</v>
      </c>
      <c r="N424" s="4">
        <f>Tabela14[[#This Row],[parcela.cef
(total)]]-Tabela14[[#This Row],[parcela.cef
(realizado)]]</f>
        <v>158892.67000000001</v>
      </c>
      <c r="O424" s="1" t="b">
        <v>0</v>
      </c>
      <c r="P424" s="4">
        <v>229095.19</v>
      </c>
      <c r="Q424" s="4">
        <v>243460</v>
      </c>
      <c r="R424" s="4">
        <v>6664.58</v>
      </c>
      <c r="S424" s="4">
        <v>28001.55</v>
      </c>
      <c r="T424" s="4">
        <f>SUM(Tabela14[[#This Row],[set/25]:[dez/30]])</f>
        <v>22569.219999999998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733.86</v>
      </c>
      <c r="BK424" s="4">
        <v>3955.26</v>
      </c>
      <c r="BL424" s="4">
        <v>743.21</v>
      </c>
      <c r="BM424" s="4">
        <v>0</v>
      </c>
      <c r="BN424" s="4">
        <v>749.97</v>
      </c>
      <c r="BO424" s="4">
        <v>749.97</v>
      </c>
      <c r="BP424" s="4">
        <v>749.97</v>
      </c>
      <c r="BQ424" s="4">
        <v>749.97</v>
      </c>
      <c r="BR424" s="4">
        <v>749.97</v>
      </c>
      <c r="BS424" s="4">
        <v>749.97</v>
      </c>
      <c r="BT424" s="4">
        <v>749.97</v>
      </c>
      <c r="BU424" s="4">
        <v>749.97</v>
      </c>
      <c r="BV424" s="4">
        <v>749.97</v>
      </c>
      <c r="BW424" s="4">
        <v>4018.79</v>
      </c>
      <c r="BX424" s="4">
        <v>749.97</v>
      </c>
      <c r="BY424" s="4">
        <v>749.97</v>
      </c>
      <c r="BZ424" s="4">
        <v>749.97</v>
      </c>
      <c r="CA424" s="4">
        <v>749.97</v>
      </c>
      <c r="CB424" s="4">
        <v>749.97</v>
      </c>
      <c r="CC424" s="4">
        <v>749.97</v>
      </c>
      <c r="CD424" s="4">
        <v>749.97</v>
      </c>
      <c r="CE424" s="4">
        <v>749.97</v>
      </c>
      <c r="CF424" s="4">
        <v>749.97</v>
      </c>
      <c r="CG424" s="4">
        <v>749.97</v>
      </c>
      <c r="CH424" s="4">
        <v>749.97</v>
      </c>
      <c r="CI424" s="4">
        <v>3268.82</v>
      </c>
      <c r="CJ424" s="4">
        <v>282.20999999999998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6">
        <v>0</v>
      </c>
      <c r="DY424" s="4">
        <f>SUM(Tabela14[[#This Row],[jan/25]:[mar/25]])</f>
        <v>0</v>
      </c>
      <c r="DZ424" s="4">
        <f>SUM(Tabela14[[#This Row],[abr/25]:[ago/25]])</f>
        <v>5432.33</v>
      </c>
      <c r="EA424" s="4">
        <f>SUM(Tabela14[[#This Row],[set/25]:[dez/30]])</f>
        <v>22569.219999999998</v>
      </c>
    </row>
    <row r="425" spans="1:131" x14ac:dyDescent="0.25">
      <c r="A425" s="5" t="s">
        <v>1334</v>
      </c>
      <c r="B425" s="2" t="s">
        <v>925</v>
      </c>
      <c r="C425" s="2" t="s">
        <v>14</v>
      </c>
      <c r="D425" s="2" t="s">
        <v>349</v>
      </c>
      <c r="E425" s="1">
        <v>908</v>
      </c>
      <c r="F425" s="2" t="s">
        <v>1335</v>
      </c>
      <c r="G425" s="2" t="s">
        <v>19</v>
      </c>
      <c r="H425" s="321">
        <v>45771</v>
      </c>
      <c r="I425" s="2" t="s">
        <v>245</v>
      </c>
      <c r="J425" s="2" t="s">
        <v>1336</v>
      </c>
      <c r="K425" s="4">
        <v>243729.21</v>
      </c>
      <c r="L425" s="4">
        <v>73636.2</v>
      </c>
      <c r="M425" s="4">
        <v>0</v>
      </c>
      <c r="N425" s="4">
        <f>Tabela14[[#This Row],[parcela.cef
(total)]]-Tabela14[[#This Row],[parcela.cef
(realizado)]]</f>
        <v>170093.01</v>
      </c>
      <c r="O425" s="1" t="b">
        <v>0</v>
      </c>
      <c r="P425" s="4">
        <v>253397.13</v>
      </c>
      <c r="Q425" s="4">
        <v>308991.15999999997</v>
      </c>
      <c r="R425" s="4">
        <v>9599.64</v>
      </c>
      <c r="S425" s="4">
        <v>34242.93</v>
      </c>
      <c r="T425" s="4">
        <f>SUM(Tabela14[[#This Row],[set/25]:[dez/30]])</f>
        <v>28848.120000000006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1337.26</v>
      </c>
      <c r="BJ425" s="4">
        <v>1344.21</v>
      </c>
      <c r="BK425" s="4">
        <v>1352.01</v>
      </c>
      <c r="BL425" s="4">
        <v>1361.33</v>
      </c>
      <c r="BM425" s="4">
        <v>0</v>
      </c>
      <c r="BN425" s="4">
        <v>1373.72</v>
      </c>
      <c r="BO425" s="4">
        <v>1373.72</v>
      </c>
      <c r="BP425" s="4">
        <v>1373.72</v>
      </c>
      <c r="BQ425" s="4">
        <v>1373.72</v>
      </c>
      <c r="BR425" s="4">
        <v>1373.72</v>
      </c>
      <c r="BS425" s="4">
        <v>1373.72</v>
      </c>
      <c r="BT425" s="4">
        <v>1373.72</v>
      </c>
      <c r="BU425" s="4">
        <v>1373.72</v>
      </c>
      <c r="BV425" s="4">
        <v>1373.72</v>
      </c>
      <c r="BW425" s="4">
        <v>1373.72</v>
      </c>
      <c r="BX425" s="4">
        <v>1373.72</v>
      </c>
      <c r="BY425" s="4">
        <v>1373.72</v>
      </c>
      <c r="BZ425" s="4">
        <v>1373.72</v>
      </c>
      <c r="CA425" s="4">
        <v>1373.72</v>
      </c>
      <c r="CB425" s="4">
        <v>1373.72</v>
      </c>
      <c r="CC425" s="4">
        <v>1373.72</v>
      </c>
      <c r="CD425" s="4">
        <v>1373.72</v>
      </c>
      <c r="CE425" s="4">
        <v>1373.72</v>
      </c>
      <c r="CF425" s="4">
        <v>1373.72</v>
      </c>
      <c r="CG425" s="4">
        <v>1373.72</v>
      </c>
      <c r="CH425" s="4">
        <v>1373.72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0</v>
      </c>
      <c r="CZ425" s="4">
        <v>0</v>
      </c>
      <c r="DA425" s="4">
        <v>0</v>
      </c>
      <c r="DB425" s="4">
        <v>0</v>
      </c>
      <c r="DC425" s="4">
        <v>0</v>
      </c>
      <c r="DD425" s="4">
        <v>0</v>
      </c>
      <c r="DE425" s="4">
        <v>0</v>
      </c>
      <c r="DF425" s="4">
        <v>0</v>
      </c>
      <c r="DG425" s="4">
        <v>0</v>
      </c>
      <c r="DH425" s="4">
        <v>0</v>
      </c>
      <c r="DI425" s="4">
        <v>0</v>
      </c>
      <c r="DJ425" s="4">
        <v>0</v>
      </c>
      <c r="DK425" s="4">
        <v>0</v>
      </c>
      <c r="DL425" s="4">
        <v>0</v>
      </c>
      <c r="DM425" s="4">
        <v>0</v>
      </c>
      <c r="DN425" s="4">
        <v>0</v>
      </c>
      <c r="DO425" s="4">
        <v>0</v>
      </c>
      <c r="DP425" s="4">
        <v>0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6">
        <v>0</v>
      </c>
      <c r="DY425" s="4">
        <f>SUM(Tabela14[[#This Row],[jan/25]:[mar/25]])</f>
        <v>0</v>
      </c>
      <c r="DZ425" s="4">
        <f>SUM(Tabela14[[#This Row],[abr/25]:[ago/25]])</f>
        <v>5394.81</v>
      </c>
      <c r="EA425" s="4">
        <f>SUM(Tabela14[[#This Row],[set/25]:[dez/30]])</f>
        <v>28848.120000000006</v>
      </c>
    </row>
    <row r="426" spans="1:131" x14ac:dyDescent="0.25">
      <c r="A426" s="5" t="s">
        <v>1337</v>
      </c>
      <c r="B426" s="2" t="s">
        <v>925</v>
      </c>
      <c r="C426" s="2" t="s">
        <v>14</v>
      </c>
      <c r="D426" s="2" t="s">
        <v>349</v>
      </c>
      <c r="E426" s="1">
        <v>909</v>
      </c>
      <c r="F426" s="2" t="s">
        <v>1338</v>
      </c>
      <c r="G426" s="2" t="s">
        <v>19</v>
      </c>
      <c r="H426" s="321">
        <v>45867</v>
      </c>
      <c r="I426" s="2" t="s">
        <v>1339</v>
      </c>
      <c r="J426" s="2" t="s">
        <v>1340</v>
      </c>
      <c r="K426" s="4">
        <v>300830.44</v>
      </c>
      <c r="L426" s="4">
        <v>99107.39</v>
      </c>
      <c r="M426" s="4">
        <v>0</v>
      </c>
      <c r="N426" s="4">
        <f>Tabela14[[#This Row],[parcela.cef
(total)]]-Tabela14[[#This Row],[parcela.cef
(realizado)]]</f>
        <v>201723.05</v>
      </c>
      <c r="O426" s="1" t="b">
        <v>0</v>
      </c>
      <c r="P426" s="4">
        <v>312763.38</v>
      </c>
      <c r="Q426" s="4">
        <v>417297.02</v>
      </c>
      <c r="R426" s="4">
        <v>0</v>
      </c>
      <c r="S426" s="4">
        <v>104886.17</v>
      </c>
      <c r="T426" s="4">
        <f>SUM(Tabela14[[#This Row],[set/25]:[dez/30]])</f>
        <v>101979.13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2907.04</v>
      </c>
      <c r="BM426" s="4">
        <v>2933.5</v>
      </c>
      <c r="BN426" s="4">
        <v>2933.5</v>
      </c>
      <c r="BO426" s="4">
        <v>2933.5</v>
      </c>
      <c r="BP426" s="4">
        <v>13600.77</v>
      </c>
      <c r="BQ426" s="4">
        <v>2933.5</v>
      </c>
      <c r="BR426" s="4">
        <v>2933.5</v>
      </c>
      <c r="BS426" s="4">
        <v>2933.5</v>
      </c>
      <c r="BT426" s="4">
        <v>2933.5</v>
      </c>
      <c r="BU426" s="4">
        <v>2933.5</v>
      </c>
      <c r="BV426" s="4">
        <v>2933.5</v>
      </c>
      <c r="BW426" s="4">
        <v>2933.5</v>
      </c>
      <c r="BX426" s="4">
        <v>2933.5</v>
      </c>
      <c r="BY426" s="4">
        <v>2933.5</v>
      </c>
      <c r="BZ426" s="4">
        <v>2933.5</v>
      </c>
      <c r="CA426" s="4">
        <v>2933.5</v>
      </c>
      <c r="CB426" s="4">
        <v>13600.77</v>
      </c>
      <c r="CC426" s="4">
        <v>2933.5</v>
      </c>
      <c r="CD426" s="4">
        <v>2933.5</v>
      </c>
      <c r="CE426" s="4">
        <v>2933.5</v>
      </c>
      <c r="CF426" s="4">
        <v>2933.5</v>
      </c>
      <c r="CG426" s="4">
        <v>2933.5</v>
      </c>
      <c r="CH426" s="4">
        <v>2933.5</v>
      </c>
      <c r="CI426" s="4">
        <v>16000.91</v>
      </c>
      <c r="CJ426" s="4">
        <v>0</v>
      </c>
      <c r="CK426" s="4">
        <v>0</v>
      </c>
      <c r="CL426" s="4">
        <v>0</v>
      </c>
      <c r="CM426" s="4">
        <v>106.68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</v>
      </c>
      <c r="DF426" s="4">
        <v>0</v>
      </c>
      <c r="DG426" s="4">
        <v>0</v>
      </c>
      <c r="DH426" s="4">
        <v>0</v>
      </c>
      <c r="DI426" s="4">
        <v>0</v>
      </c>
      <c r="DJ426" s="4">
        <v>0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6">
        <v>0</v>
      </c>
      <c r="DY426" s="4">
        <f>SUM(Tabela14[[#This Row],[jan/25]:[mar/25]])</f>
        <v>0</v>
      </c>
      <c r="DZ426" s="4">
        <f>SUM(Tabela14[[#This Row],[abr/25]:[ago/25]])</f>
        <v>2907.04</v>
      </c>
      <c r="EA426" s="4">
        <f>SUM(Tabela14[[#This Row],[set/25]:[dez/30]])</f>
        <v>101979.13</v>
      </c>
    </row>
    <row r="427" spans="1:131" x14ac:dyDescent="0.25">
      <c r="A427" s="5" t="s">
        <v>1341</v>
      </c>
      <c r="B427" s="2" t="s">
        <v>925</v>
      </c>
      <c r="C427" s="2" t="s">
        <v>369</v>
      </c>
      <c r="D427" s="2" t="s">
        <v>370</v>
      </c>
      <c r="E427" s="1">
        <v>1</v>
      </c>
      <c r="F427" s="2"/>
      <c r="G427" s="2" t="s">
        <v>42</v>
      </c>
      <c r="H427" s="321"/>
      <c r="I427" s="2"/>
      <c r="J427" s="2"/>
      <c r="K427" s="4"/>
      <c r="L427" s="4"/>
      <c r="M427" s="4">
        <v>0</v>
      </c>
      <c r="N427" s="4">
        <f>Tabela14[[#This Row],[parcela.cef
(total)]]-Tabela14[[#This Row],[parcela.cef
(realizado)]]</f>
        <v>0</v>
      </c>
      <c r="O427" s="1" t="b">
        <v>0</v>
      </c>
      <c r="P427" s="4">
        <v>0</v>
      </c>
      <c r="Q427" s="4">
        <v>0</v>
      </c>
      <c r="R427" s="4">
        <v>0</v>
      </c>
      <c r="S427" s="4">
        <v>0</v>
      </c>
      <c r="T427" s="4">
        <f>SUM(Tabela14[[#This Row],[set/25]:[dez/30]])</f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0</v>
      </c>
      <c r="DA427" s="4">
        <v>0</v>
      </c>
      <c r="DB427" s="4">
        <v>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0</v>
      </c>
      <c r="DK427" s="4">
        <v>0</v>
      </c>
      <c r="DL427" s="4">
        <v>0</v>
      </c>
      <c r="DM427" s="4">
        <v>0</v>
      </c>
      <c r="DN427" s="4">
        <v>0</v>
      </c>
      <c r="DO427" s="4">
        <v>0</v>
      </c>
      <c r="DP427" s="4">
        <v>0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6">
        <v>0</v>
      </c>
      <c r="DY427" s="4">
        <f>SUM(Tabela14[[#This Row],[jan/25]:[mar/25]])</f>
        <v>0</v>
      </c>
      <c r="DZ427" s="4">
        <f>SUM(Tabela14[[#This Row],[abr/25]:[ago/25]])</f>
        <v>0</v>
      </c>
      <c r="EA427" s="4">
        <f>SUM(Tabela14[[#This Row],[set/25]:[dez/30]])</f>
        <v>0</v>
      </c>
    </row>
    <row r="428" spans="1:131" x14ac:dyDescent="0.25">
      <c r="A428" s="5" t="s">
        <v>1342</v>
      </c>
      <c r="B428" s="2" t="s">
        <v>925</v>
      </c>
      <c r="C428" s="2" t="s">
        <v>369</v>
      </c>
      <c r="D428" s="2" t="s">
        <v>370</v>
      </c>
      <c r="E428" s="1">
        <v>2</v>
      </c>
      <c r="F428" s="2"/>
      <c r="G428" s="2" t="s">
        <v>42</v>
      </c>
      <c r="H428" s="321"/>
      <c r="I428" s="2"/>
      <c r="J428" s="2"/>
      <c r="K428" s="4"/>
      <c r="L428" s="4"/>
      <c r="M428" s="4">
        <v>0</v>
      </c>
      <c r="N428" s="4">
        <f>Tabela14[[#This Row],[parcela.cef
(total)]]-Tabela14[[#This Row],[parcela.cef
(realizado)]]</f>
        <v>0</v>
      </c>
      <c r="O428" s="1" t="b">
        <v>0</v>
      </c>
      <c r="P428" s="4">
        <v>0</v>
      </c>
      <c r="Q428" s="4">
        <v>0</v>
      </c>
      <c r="R428" s="4">
        <v>0</v>
      </c>
      <c r="S428" s="4">
        <v>0</v>
      </c>
      <c r="T428" s="4">
        <f>SUM(Tabela14[[#This Row],[set/25]:[dez/30]])</f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6">
        <v>0</v>
      </c>
      <c r="DY428" s="4">
        <f>SUM(Tabela14[[#This Row],[jan/25]:[mar/25]])</f>
        <v>0</v>
      </c>
      <c r="DZ428" s="4">
        <f>SUM(Tabela14[[#This Row],[abr/25]:[ago/25]])</f>
        <v>0</v>
      </c>
      <c r="EA428" s="4">
        <f>SUM(Tabela14[[#This Row],[set/25]:[dez/30]])</f>
        <v>0</v>
      </c>
    </row>
    <row r="429" spans="1:131" x14ac:dyDescent="0.25">
      <c r="A429" s="5" t="s">
        <v>1343</v>
      </c>
      <c r="B429" s="2" t="s">
        <v>925</v>
      </c>
      <c r="C429" s="2" t="s">
        <v>369</v>
      </c>
      <c r="D429" s="2" t="s">
        <v>1344</v>
      </c>
      <c r="E429" s="1">
        <v>3</v>
      </c>
      <c r="F429" s="2"/>
      <c r="G429" s="2" t="s">
        <v>42</v>
      </c>
      <c r="H429" s="321"/>
      <c r="I429" s="2"/>
      <c r="J429" s="2"/>
      <c r="K429" s="4"/>
      <c r="L429" s="4"/>
      <c r="M429" s="4">
        <v>0</v>
      </c>
      <c r="N429" s="4">
        <f>Tabela14[[#This Row],[parcela.cef
(total)]]-Tabela14[[#This Row],[parcela.cef
(realizado)]]</f>
        <v>0</v>
      </c>
      <c r="O429" s="1" t="b">
        <v>0</v>
      </c>
      <c r="P429" s="4">
        <v>0</v>
      </c>
      <c r="Q429" s="4">
        <v>0</v>
      </c>
      <c r="R429" s="4">
        <v>0</v>
      </c>
      <c r="S429" s="4">
        <v>0</v>
      </c>
      <c r="T429" s="4">
        <f>SUM(Tabela14[[#This Row],[set/25]:[dez/30]])</f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0</v>
      </c>
      <c r="DN429" s="4">
        <v>0</v>
      </c>
      <c r="DO429" s="4">
        <v>0</v>
      </c>
      <c r="DP429" s="4">
        <v>0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6">
        <v>0</v>
      </c>
      <c r="DY429" s="4">
        <f>SUM(Tabela14[[#This Row],[jan/25]:[mar/25]])</f>
        <v>0</v>
      </c>
      <c r="DZ429" s="4">
        <f>SUM(Tabela14[[#This Row],[abr/25]:[ago/25]])</f>
        <v>0</v>
      </c>
      <c r="EA429" s="4">
        <f>SUM(Tabela14[[#This Row],[set/25]:[dez/30]])</f>
        <v>0</v>
      </c>
    </row>
    <row r="430" spans="1:131" x14ac:dyDescent="0.25">
      <c r="A430" s="5" t="s">
        <v>1345</v>
      </c>
      <c r="B430" s="2" t="s">
        <v>1346</v>
      </c>
      <c r="C430" s="2" t="s">
        <v>14</v>
      </c>
      <c r="D430" s="2" t="s">
        <v>15</v>
      </c>
      <c r="E430" s="1">
        <v>1001</v>
      </c>
      <c r="F430" s="2" t="s">
        <v>1347</v>
      </c>
      <c r="G430" s="2" t="s">
        <v>19</v>
      </c>
      <c r="H430" s="321">
        <v>45688</v>
      </c>
      <c r="I430" s="2" t="s">
        <v>135</v>
      </c>
      <c r="J430" s="2"/>
      <c r="K430" s="4"/>
      <c r="L430" s="4"/>
      <c r="M430" s="4">
        <v>264940.53000000003</v>
      </c>
      <c r="N430" s="4">
        <f>Tabela14[[#This Row],[parcela.cef
(total)]]-Tabela14[[#This Row],[parcela.cef
(realizado)]]</f>
        <v>0</v>
      </c>
      <c r="O430" s="1" t="b">
        <v>0</v>
      </c>
      <c r="P430" s="4">
        <v>0</v>
      </c>
      <c r="Q430" s="4">
        <v>292340</v>
      </c>
      <c r="R430" s="4">
        <v>0</v>
      </c>
      <c r="S430" s="4">
        <v>41403.769999999997</v>
      </c>
      <c r="T430" s="4">
        <f>SUM(Tabela14[[#This Row],[set/25]:[dez/30]])</f>
        <v>38135.770000000011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600</v>
      </c>
      <c r="BG430" s="4">
        <v>608</v>
      </c>
      <c r="BH430" s="4">
        <v>610.44000000000005</v>
      </c>
      <c r="BI430" s="4">
        <v>612.82000000000005</v>
      </c>
      <c r="BJ430" s="4">
        <v>277.2</v>
      </c>
      <c r="BK430" s="4">
        <v>278.81</v>
      </c>
      <c r="BL430" s="4">
        <v>280.73</v>
      </c>
      <c r="BM430" s="4">
        <v>0</v>
      </c>
      <c r="BN430" s="4">
        <v>283.29000000000002</v>
      </c>
      <c r="BO430" s="4">
        <v>283.29000000000002</v>
      </c>
      <c r="BP430" s="4">
        <v>2329.2600000000002</v>
      </c>
      <c r="BQ430" s="4">
        <v>283.29000000000002</v>
      </c>
      <c r="BR430" s="4">
        <v>283.29000000000002</v>
      </c>
      <c r="BS430" s="4">
        <v>283.29000000000002</v>
      </c>
      <c r="BT430" s="4">
        <v>283.29000000000002</v>
      </c>
      <c r="BU430" s="4">
        <v>283.29000000000002</v>
      </c>
      <c r="BV430" s="4">
        <v>283.29000000000002</v>
      </c>
      <c r="BW430" s="4">
        <v>608.54</v>
      </c>
      <c r="BX430" s="4">
        <v>944.29</v>
      </c>
      <c r="BY430" s="4">
        <v>944.29</v>
      </c>
      <c r="BZ430" s="4">
        <v>944.29</v>
      </c>
      <c r="CA430" s="4">
        <v>944.29</v>
      </c>
      <c r="CB430" s="4">
        <v>7764.19</v>
      </c>
      <c r="CC430" s="4">
        <v>944.29</v>
      </c>
      <c r="CD430" s="4">
        <v>944.29</v>
      </c>
      <c r="CE430" s="4">
        <v>944.29</v>
      </c>
      <c r="CF430" s="4">
        <v>944.29</v>
      </c>
      <c r="CG430" s="4">
        <v>944.29</v>
      </c>
      <c r="CH430" s="4">
        <v>944.29</v>
      </c>
      <c r="CI430" s="4">
        <v>944.29</v>
      </c>
      <c r="CJ430" s="4">
        <v>944.29</v>
      </c>
      <c r="CK430" s="4">
        <v>944.29</v>
      </c>
      <c r="CL430" s="4">
        <v>944.29</v>
      </c>
      <c r="CM430" s="4">
        <v>944.29</v>
      </c>
      <c r="CN430" s="4">
        <v>944.29</v>
      </c>
      <c r="CO430" s="4">
        <v>944.29</v>
      </c>
      <c r="CP430" s="4">
        <v>944.29</v>
      </c>
      <c r="CQ430" s="4">
        <v>7764.19</v>
      </c>
      <c r="CR430" s="4">
        <v>0</v>
      </c>
      <c r="CS430" s="4">
        <v>0</v>
      </c>
      <c r="CT430" s="4">
        <v>0</v>
      </c>
      <c r="CU430" s="4">
        <v>406.05</v>
      </c>
      <c r="CV430" s="4">
        <v>0</v>
      </c>
      <c r="CW430" s="4">
        <v>0</v>
      </c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0</v>
      </c>
      <c r="DG430" s="4">
        <v>0</v>
      </c>
      <c r="DH430" s="4">
        <v>0</v>
      </c>
      <c r="DI430" s="4">
        <v>0</v>
      </c>
      <c r="DJ430" s="4">
        <v>0</v>
      </c>
      <c r="DK430" s="4">
        <v>0</v>
      </c>
      <c r="DL430" s="4">
        <v>0</v>
      </c>
      <c r="DM430" s="4">
        <v>0</v>
      </c>
      <c r="DN430" s="4">
        <v>0</v>
      </c>
      <c r="DO430" s="4">
        <v>0</v>
      </c>
      <c r="DP430" s="4">
        <v>0</v>
      </c>
      <c r="DQ430" s="4">
        <v>0</v>
      </c>
      <c r="DR430" s="4">
        <v>0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6">
        <v>0</v>
      </c>
      <c r="DY430" s="4">
        <f>SUM(Tabela14[[#This Row],[jan/25]:[mar/25]])</f>
        <v>1208</v>
      </c>
      <c r="DZ430" s="4">
        <f>SUM(Tabela14[[#This Row],[abr/25]:[ago/25]])</f>
        <v>2060</v>
      </c>
      <c r="EA430" s="4">
        <f>SUM(Tabela14[[#This Row],[set/25]:[dez/30]])</f>
        <v>38135.770000000011</v>
      </c>
    </row>
    <row r="431" spans="1:131" x14ac:dyDescent="0.25">
      <c r="A431" s="5" t="s">
        <v>1348</v>
      </c>
      <c r="B431" s="2" t="s">
        <v>1346</v>
      </c>
      <c r="C431" s="2" t="s">
        <v>14</v>
      </c>
      <c r="D431" s="2" t="s">
        <v>15</v>
      </c>
      <c r="E431" s="1">
        <v>1002</v>
      </c>
      <c r="F431" s="2" t="s">
        <v>1349</v>
      </c>
      <c r="G431" s="2" t="s">
        <v>19</v>
      </c>
      <c r="H431" s="321">
        <v>45626</v>
      </c>
      <c r="I431" s="2" t="s">
        <v>1350</v>
      </c>
      <c r="J431" s="2"/>
      <c r="K431" s="4"/>
      <c r="L431" s="4"/>
      <c r="M431" s="4">
        <v>326248.96000000002</v>
      </c>
      <c r="N431" s="4">
        <f>Tabela14[[#This Row],[parcela.cef
(total)]]-Tabela14[[#This Row],[parcela.cef
(realizado)]]</f>
        <v>0</v>
      </c>
      <c r="O431" s="1" t="b">
        <v>0</v>
      </c>
      <c r="P431" s="4">
        <v>0</v>
      </c>
      <c r="Q431" s="4">
        <v>361900</v>
      </c>
      <c r="R431" s="4">
        <v>0</v>
      </c>
      <c r="S431" s="4">
        <v>57024.73</v>
      </c>
      <c r="T431" s="4">
        <f>SUM(Tabela14[[#This Row],[set/25]:[dez/30]])</f>
        <v>49202.670000000013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3465</v>
      </c>
      <c r="BE431" s="4">
        <v>1167.51</v>
      </c>
      <c r="BF431" s="4">
        <v>1173.3399999999999</v>
      </c>
      <c r="BG431" s="4">
        <v>1183.08</v>
      </c>
      <c r="BH431" s="4">
        <v>164.98</v>
      </c>
      <c r="BI431" s="4">
        <v>165.62</v>
      </c>
      <c r="BJ431" s="4">
        <v>166.48</v>
      </c>
      <c r="BK431" s="4">
        <v>167.45</v>
      </c>
      <c r="BL431" s="4">
        <v>168.6</v>
      </c>
      <c r="BM431" s="4">
        <v>0</v>
      </c>
      <c r="BN431" s="4">
        <v>170.14</v>
      </c>
      <c r="BO431" s="4">
        <v>170.14</v>
      </c>
      <c r="BP431" s="4">
        <v>8642.7999999999993</v>
      </c>
      <c r="BQ431" s="4">
        <v>567.11</v>
      </c>
      <c r="BR431" s="4">
        <v>567.11</v>
      </c>
      <c r="BS431" s="4">
        <v>567.11</v>
      </c>
      <c r="BT431" s="4">
        <v>567.11</v>
      </c>
      <c r="BU431" s="4">
        <v>567.11</v>
      </c>
      <c r="BV431" s="4">
        <v>567.11</v>
      </c>
      <c r="BW431" s="4">
        <v>567.11</v>
      </c>
      <c r="BX431" s="4">
        <v>567.11</v>
      </c>
      <c r="BY431" s="4">
        <v>567.11</v>
      </c>
      <c r="BZ431" s="4">
        <v>567.11</v>
      </c>
      <c r="CA431" s="4">
        <v>567.11</v>
      </c>
      <c r="CB431" s="4">
        <v>12816.76</v>
      </c>
      <c r="CC431" s="4">
        <v>567.11</v>
      </c>
      <c r="CD431" s="4">
        <v>567.11</v>
      </c>
      <c r="CE431" s="4">
        <v>567.11</v>
      </c>
      <c r="CF431" s="4">
        <v>567.11</v>
      </c>
      <c r="CG431" s="4">
        <v>567.11</v>
      </c>
      <c r="CH431" s="4">
        <v>567.11</v>
      </c>
      <c r="CI431" s="4">
        <v>567.11</v>
      </c>
      <c r="CJ431" s="4">
        <v>567.11</v>
      </c>
      <c r="CK431" s="4">
        <v>567.11</v>
      </c>
      <c r="CL431" s="4">
        <v>567.11</v>
      </c>
      <c r="CM431" s="4">
        <v>567.11</v>
      </c>
      <c r="CN431" s="4">
        <v>12816.76</v>
      </c>
      <c r="CO431" s="4">
        <v>567.11</v>
      </c>
      <c r="CP431" s="4">
        <v>567.11</v>
      </c>
      <c r="CQ431" s="4">
        <v>567.11</v>
      </c>
      <c r="CR431" s="4">
        <v>0</v>
      </c>
      <c r="CS431" s="4">
        <v>0</v>
      </c>
      <c r="CT431" s="4">
        <v>408.32</v>
      </c>
      <c r="CU431" s="4">
        <v>0</v>
      </c>
      <c r="CV431" s="4">
        <v>0</v>
      </c>
      <c r="CW431" s="4">
        <v>0</v>
      </c>
      <c r="CX431" s="4">
        <v>0</v>
      </c>
      <c r="CY431" s="4">
        <v>0</v>
      </c>
      <c r="CZ431" s="4">
        <v>0</v>
      </c>
      <c r="DA431" s="4">
        <v>0</v>
      </c>
      <c r="DB431" s="4">
        <v>0</v>
      </c>
      <c r="DC431" s="4">
        <v>0</v>
      </c>
      <c r="DD431" s="4">
        <v>0</v>
      </c>
      <c r="DE431" s="4">
        <v>0</v>
      </c>
      <c r="DF431" s="4">
        <v>0</v>
      </c>
      <c r="DG431" s="4">
        <v>0</v>
      </c>
      <c r="DH431" s="4">
        <v>0</v>
      </c>
      <c r="DI431" s="4">
        <v>0</v>
      </c>
      <c r="DJ431" s="4">
        <v>0</v>
      </c>
      <c r="DK431" s="4">
        <v>0</v>
      </c>
      <c r="DL431" s="4">
        <v>0</v>
      </c>
      <c r="DM431" s="4">
        <v>0</v>
      </c>
      <c r="DN431" s="4">
        <v>0</v>
      </c>
      <c r="DO431" s="4">
        <v>0</v>
      </c>
      <c r="DP431" s="4">
        <v>0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6">
        <v>0</v>
      </c>
      <c r="DY431" s="4">
        <f>SUM(Tabela14[[#This Row],[jan/25]:[mar/25]])</f>
        <v>3523.93</v>
      </c>
      <c r="DZ431" s="4">
        <f>SUM(Tabela14[[#This Row],[abr/25]:[ago/25]])</f>
        <v>833.13</v>
      </c>
      <c r="EA431" s="4">
        <f>SUM(Tabela14[[#This Row],[set/25]:[dez/30]])</f>
        <v>49202.670000000013</v>
      </c>
    </row>
    <row r="432" spans="1:131" x14ac:dyDescent="0.25">
      <c r="A432" s="5" t="s">
        <v>1351</v>
      </c>
      <c r="B432" s="2" t="s">
        <v>1346</v>
      </c>
      <c r="C432" s="2" t="s">
        <v>14</v>
      </c>
      <c r="D432" s="2" t="s">
        <v>15</v>
      </c>
      <c r="E432" s="1">
        <v>1003</v>
      </c>
      <c r="F432" s="2" t="s">
        <v>1352</v>
      </c>
      <c r="G432" s="2" t="s">
        <v>19</v>
      </c>
      <c r="H432" s="321">
        <v>45626</v>
      </c>
      <c r="I432" s="2" t="s">
        <v>195</v>
      </c>
      <c r="J432" s="2"/>
      <c r="K432" s="4"/>
      <c r="L432" s="4"/>
      <c r="M432" s="4">
        <v>326098.32</v>
      </c>
      <c r="N432" s="4">
        <f>Tabela14[[#This Row],[parcela.cef
(total)]]-Tabela14[[#This Row],[parcela.cef
(realizado)]]</f>
        <v>0</v>
      </c>
      <c r="O432" s="1" t="b">
        <v>0</v>
      </c>
      <c r="P432" s="4">
        <v>0</v>
      </c>
      <c r="Q432" s="4">
        <v>375060</v>
      </c>
      <c r="R432" s="4">
        <v>0</v>
      </c>
      <c r="S432" s="4">
        <v>70813.009999999995</v>
      </c>
      <c r="T432" s="4">
        <f>SUM(Tabela14[[#This Row],[set/25]:[dez/30]])</f>
        <v>61614.979999999989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6000</v>
      </c>
      <c r="BE432" s="4">
        <v>392.1</v>
      </c>
      <c r="BF432" s="4">
        <v>394.06</v>
      </c>
      <c r="BG432" s="4">
        <v>397.33</v>
      </c>
      <c r="BH432" s="4">
        <v>398.92</v>
      </c>
      <c r="BI432" s="4">
        <v>400.48</v>
      </c>
      <c r="BJ432" s="4">
        <v>402.56</v>
      </c>
      <c r="BK432" s="4">
        <v>404.89</v>
      </c>
      <c r="BL432" s="4">
        <v>407.69</v>
      </c>
      <c r="BM432" s="4">
        <v>0</v>
      </c>
      <c r="BN432" s="4">
        <v>411.4</v>
      </c>
      <c r="BO432" s="4">
        <v>428.47</v>
      </c>
      <c r="BP432" s="4">
        <v>8795.35</v>
      </c>
      <c r="BQ432" s="4">
        <v>1371.32</v>
      </c>
      <c r="BR432" s="4">
        <v>1371.32</v>
      </c>
      <c r="BS432" s="4">
        <v>1371.32</v>
      </c>
      <c r="BT432" s="4">
        <v>1371.32</v>
      </c>
      <c r="BU432" s="4">
        <v>1371.32</v>
      </c>
      <c r="BV432" s="4">
        <v>1371.32</v>
      </c>
      <c r="BW432" s="4">
        <v>1371.32</v>
      </c>
      <c r="BX432" s="4">
        <v>1371.32</v>
      </c>
      <c r="BY432" s="4">
        <v>1371.32</v>
      </c>
      <c r="BZ432" s="4">
        <v>1371.32</v>
      </c>
      <c r="CA432" s="4">
        <v>1371.32</v>
      </c>
      <c r="CB432" s="4">
        <v>8795.35</v>
      </c>
      <c r="CC432" s="4">
        <v>1371.32</v>
      </c>
      <c r="CD432" s="4">
        <v>1371.32</v>
      </c>
      <c r="CE432" s="4">
        <v>1371.32</v>
      </c>
      <c r="CF432" s="4">
        <v>1371.32</v>
      </c>
      <c r="CG432" s="4">
        <v>1371.32</v>
      </c>
      <c r="CH432" s="4">
        <v>1371.32</v>
      </c>
      <c r="CI432" s="4">
        <v>1371.32</v>
      </c>
      <c r="CJ432" s="4">
        <v>1371.32</v>
      </c>
      <c r="CK432" s="4">
        <v>1371.32</v>
      </c>
      <c r="CL432" s="4">
        <v>1371.32</v>
      </c>
      <c r="CM432" s="4">
        <v>1371.32</v>
      </c>
      <c r="CN432" s="4">
        <v>8795.35</v>
      </c>
      <c r="CO432" s="4">
        <v>1371.32</v>
      </c>
      <c r="CP432" s="4">
        <v>1371.32</v>
      </c>
      <c r="CQ432" s="4">
        <v>1371.32</v>
      </c>
      <c r="CR432" s="4">
        <v>0</v>
      </c>
      <c r="CS432" s="4">
        <v>0</v>
      </c>
      <c r="CT432" s="4">
        <v>106.06</v>
      </c>
      <c r="CU432" s="4">
        <v>0</v>
      </c>
      <c r="CV432" s="4">
        <v>0</v>
      </c>
      <c r="CW432" s="4">
        <v>0</v>
      </c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6">
        <v>0</v>
      </c>
      <c r="DY432" s="4">
        <f>SUM(Tabela14[[#This Row],[jan/25]:[mar/25]])</f>
        <v>1183.49</v>
      </c>
      <c r="DZ432" s="4">
        <f>SUM(Tabela14[[#This Row],[abr/25]:[ago/25]])</f>
        <v>2014.54</v>
      </c>
      <c r="EA432" s="4">
        <f>SUM(Tabela14[[#This Row],[set/25]:[dez/30]])</f>
        <v>61614.979999999989</v>
      </c>
    </row>
    <row r="433" spans="1:131" x14ac:dyDescent="0.25">
      <c r="A433" s="5" t="s">
        <v>1353</v>
      </c>
      <c r="B433" s="2" t="s">
        <v>1346</v>
      </c>
      <c r="C433" s="2" t="s">
        <v>14</v>
      </c>
      <c r="D433" s="2" t="s">
        <v>15</v>
      </c>
      <c r="E433" s="1">
        <v>1004</v>
      </c>
      <c r="F433" s="2" t="s">
        <v>1354</v>
      </c>
      <c r="G433" s="2" t="s">
        <v>19</v>
      </c>
      <c r="H433" s="321">
        <v>45627</v>
      </c>
      <c r="I433" s="2" t="s">
        <v>36</v>
      </c>
      <c r="J433" s="2"/>
      <c r="K433" s="4"/>
      <c r="L433" s="4"/>
      <c r="M433" s="4">
        <v>251661.2</v>
      </c>
      <c r="N433" s="4">
        <f>Tabela14[[#This Row],[parcela.cef
(total)]]-Tabela14[[#This Row],[parcela.cef
(realizado)]]</f>
        <v>0</v>
      </c>
      <c r="O433" s="1" t="b">
        <v>0</v>
      </c>
      <c r="P433" s="4">
        <v>0</v>
      </c>
      <c r="Q433" s="4">
        <v>281060</v>
      </c>
      <c r="R433" s="4">
        <v>0</v>
      </c>
      <c r="S433" s="4">
        <v>44005.84</v>
      </c>
      <c r="T433" s="4">
        <f>SUM(Tabela14[[#This Row],[set/25]:[dez/30]])</f>
        <v>37953.939999999981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2691</v>
      </c>
      <c r="BE433" s="4">
        <v>900.59</v>
      </c>
      <c r="BF433" s="4">
        <v>905.09</v>
      </c>
      <c r="BG433" s="4">
        <v>912.6</v>
      </c>
      <c r="BH433" s="4">
        <v>127.25</v>
      </c>
      <c r="BI433" s="4">
        <v>127.75</v>
      </c>
      <c r="BJ433" s="4">
        <v>128.41</v>
      </c>
      <c r="BK433" s="4">
        <v>129.16</v>
      </c>
      <c r="BL433" s="4">
        <v>130.05000000000001</v>
      </c>
      <c r="BM433" s="4">
        <v>0</v>
      </c>
      <c r="BN433" s="4">
        <v>131.22999999999999</v>
      </c>
      <c r="BO433" s="4">
        <v>131.22999999999999</v>
      </c>
      <c r="BP433" s="4">
        <v>6666.87</v>
      </c>
      <c r="BQ433" s="4">
        <v>437.46</v>
      </c>
      <c r="BR433" s="4">
        <v>437.46</v>
      </c>
      <c r="BS433" s="4">
        <v>437.46</v>
      </c>
      <c r="BT433" s="4">
        <v>437.46</v>
      </c>
      <c r="BU433" s="4">
        <v>437.46</v>
      </c>
      <c r="BV433" s="4">
        <v>437.46</v>
      </c>
      <c r="BW433" s="4">
        <v>437.46</v>
      </c>
      <c r="BX433" s="4">
        <v>437.46</v>
      </c>
      <c r="BY433" s="4">
        <v>437.46</v>
      </c>
      <c r="BZ433" s="4">
        <v>437.46</v>
      </c>
      <c r="CA433" s="4">
        <v>437.46</v>
      </c>
      <c r="CB433" s="4">
        <v>9886.57</v>
      </c>
      <c r="CC433" s="4">
        <v>437.46</v>
      </c>
      <c r="CD433" s="4">
        <v>437.46</v>
      </c>
      <c r="CE433" s="4">
        <v>437.46</v>
      </c>
      <c r="CF433" s="4">
        <v>437.46</v>
      </c>
      <c r="CG433" s="4">
        <v>437.46</v>
      </c>
      <c r="CH433" s="4">
        <v>437.46</v>
      </c>
      <c r="CI433" s="4">
        <v>437.46</v>
      </c>
      <c r="CJ433" s="4">
        <v>437.46</v>
      </c>
      <c r="CK433" s="4">
        <v>437.46</v>
      </c>
      <c r="CL433" s="4">
        <v>437.46</v>
      </c>
      <c r="CM433" s="4">
        <v>437.46</v>
      </c>
      <c r="CN433" s="4">
        <v>9886.57</v>
      </c>
      <c r="CO433" s="4">
        <v>437.46</v>
      </c>
      <c r="CP433" s="4">
        <v>437.46</v>
      </c>
      <c r="CQ433" s="4">
        <v>437.46</v>
      </c>
      <c r="CR433" s="4">
        <v>0</v>
      </c>
      <c r="CS433" s="4">
        <v>0</v>
      </c>
      <c r="CT433" s="4">
        <v>314.97000000000003</v>
      </c>
      <c r="CU433" s="4">
        <v>0</v>
      </c>
      <c r="CV433" s="4">
        <v>0</v>
      </c>
      <c r="CW433" s="4">
        <v>0</v>
      </c>
      <c r="CX433" s="4">
        <v>0</v>
      </c>
      <c r="CY433" s="4">
        <v>0</v>
      </c>
      <c r="CZ433" s="4">
        <v>0</v>
      </c>
      <c r="DA433" s="4">
        <v>0</v>
      </c>
      <c r="DB433" s="4">
        <v>0</v>
      </c>
      <c r="DC433" s="4">
        <v>0</v>
      </c>
      <c r="DD433" s="4">
        <v>0</v>
      </c>
      <c r="DE433" s="4">
        <v>0</v>
      </c>
      <c r="DF433" s="4">
        <v>0</v>
      </c>
      <c r="DG433" s="4">
        <v>0</v>
      </c>
      <c r="DH433" s="4">
        <v>0</v>
      </c>
      <c r="DI433" s="4">
        <v>0</v>
      </c>
      <c r="DJ433" s="4">
        <v>0</v>
      </c>
      <c r="DK433" s="4">
        <v>0</v>
      </c>
      <c r="DL433" s="4">
        <v>0</v>
      </c>
      <c r="DM433" s="4">
        <v>0</v>
      </c>
      <c r="DN433" s="4">
        <v>0</v>
      </c>
      <c r="DO433" s="4">
        <v>0</v>
      </c>
      <c r="DP433" s="4">
        <v>0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6">
        <v>0</v>
      </c>
      <c r="DY433" s="4">
        <f>SUM(Tabela14[[#This Row],[jan/25]:[mar/25]])</f>
        <v>2718.28</v>
      </c>
      <c r="DZ433" s="4">
        <f>SUM(Tabela14[[#This Row],[abr/25]:[ago/25]])</f>
        <v>642.61999999999989</v>
      </c>
      <c r="EA433" s="4">
        <f>SUM(Tabela14[[#This Row],[set/25]:[dez/30]])</f>
        <v>37953.939999999981</v>
      </c>
    </row>
    <row r="434" spans="1:131" x14ac:dyDescent="0.25">
      <c r="A434" s="5" t="s">
        <v>1355</v>
      </c>
      <c r="B434" s="2" t="s">
        <v>1346</v>
      </c>
      <c r="C434" s="2" t="s">
        <v>14</v>
      </c>
      <c r="D434" s="2" t="s">
        <v>15</v>
      </c>
      <c r="E434" s="1">
        <v>1005</v>
      </c>
      <c r="F434" s="2"/>
      <c r="G434" s="2" t="s">
        <v>16</v>
      </c>
      <c r="H434" s="321"/>
      <c r="I434" s="2"/>
      <c r="J434" s="2"/>
      <c r="K434" s="4"/>
      <c r="L434" s="4"/>
      <c r="M434" s="4">
        <v>0</v>
      </c>
      <c r="N434" s="4">
        <f>Tabela14[[#This Row],[parcela.cef
(total)]]-Tabela14[[#This Row],[parcela.cef
(realizado)]]</f>
        <v>0</v>
      </c>
      <c r="O434" s="1" t="b">
        <v>0</v>
      </c>
      <c r="P434" s="4">
        <v>0</v>
      </c>
      <c r="Q434" s="4">
        <v>0</v>
      </c>
      <c r="R434" s="4">
        <v>0</v>
      </c>
      <c r="S434" s="4">
        <v>0</v>
      </c>
      <c r="T434" s="4">
        <f>SUM(Tabela14[[#This Row],[set/25]:[dez/30]])</f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>
        <v>0</v>
      </c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6">
        <v>0</v>
      </c>
      <c r="DY434" s="4">
        <f>SUM(Tabela14[[#This Row],[jan/25]:[mar/25]])</f>
        <v>0</v>
      </c>
      <c r="DZ434" s="4">
        <f>SUM(Tabela14[[#This Row],[abr/25]:[ago/25]])</f>
        <v>0</v>
      </c>
      <c r="EA434" s="4">
        <f>SUM(Tabela14[[#This Row],[set/25]:[dez/30]])</f>
        <v>0</v>
      </c>
    </row>
    <row r="435" spans="1:131" x14ac:dyDescent="0.25">
      <c r="A435" s="5" t="s">
        <v>1356</v>
      </c>
      <c r="B435" s="2" t="s">
        <v>1346</v>
      </c>
      <c r="C435" s="2" t="s">
        <v>14</v>
      </c>
      <c r="D435" s="2" t="s">
        <v>15</v>
      </c>
      <c r="E435" s="1">
        <v>1006</v>
      </c>
      <c r="F435" s="2" t="s">
        <v>1357</v>
      </c>
      <c r="G435" s="2" t="s">
        <v>19</v>
      </c>
      <c r="H435" s="321">
        <v>45860</v>
      </c>
      <c r="I435" s="2" t="s">
        <v>1358</v>
      </c>
      <c r="J435" s="2"/>
      <c r="K435" s="4"/>
      <c r="L435" s="4"/>
      <c r="M435" s="4">
        <v>266000</v>
      </c>
      <c r="N435" s="4">
        <f>Tabela14[[#This Row],[parcela.cef
(total)]]-Tabela14[[#This Row],[parcela.cef
(realizado)]]</f>
        <v>0</v>
      </c>
      <c r="O435" s="1" t="b">
        <v>0</v>
      </c>
      <c r="P435" s="4">
        <v>0</v>
      </c>
      <c r="Q435" s="4">
        <v>281060</v>
      </c>
      <c r="R435" s="4">
        <v>0</v>
      </c>
      <c r="S435" s="4">
        <v>8807.51</v>
      </c>
      <c r="T435" s="4">
        <f>SUM(Tabela14[[#This Row],[set/25]:[dez/30]])</f>
        <v>8686.7300000000032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120.78</v>
      </c>
      <c r="BM435" s="4">
        <v>0</v>
      </c>
      <c r="BN435" s="4">
        <v>118.29</v>
      </c>
      <c r="BO435" s="4">
        <v>118.29</v>
      </c>
      <c r="BP435" s="4">
        <v>118.29</v>
      </c>
      <c r="BQ435" s="4">
        <v>118.29</v>
      </c>
      <c r="BR435" s="4">
        <v>118.29</v>
      </c>
      <c r="BS435" s="4">
        <v>118.29</v>
      </c>
      <c r="BT435" s="4">
        <v>118.29</v>
      </c>
      <c r="BU435" s="4">
        <v>118.29</v>
      </c>
      <c r="BV435" s="4">
        <v>118.29</v>
      </c>
      <c r="BW435" s="4">
        <v>118.29</v>
      </c>
      <c r="BX435" s="4">
        <v>275</v>
      </c>
      <c r="BY435" s="4">
        <v>394.3</v>
      </c>
      <c r="BZ435" s="4">
        <v>394.3</v>
      </c>
      <c r="CA435" s="4">
        <v>394.3</v>
      </c>
      <c r="CB435" s="4">
        <v>394.3</v>
      </c>
      <c r="CC435" s="4">
        <v>394.3</v>
      </c>
      <c r="CD435" s="4">
        <v>394.3</v>
      </c>
      <c r="CE435" s="4">
        <v>394.3</v>
      </c>
      <c r="CF435" s="4">
        <v>394.3</v>
      </c>
      <c r="CG435" s="4">
        <v>394.3</v>
      </c>
      <c r="CH435" s="4">
        <v>394.3</v>
      </c>
      <c r="CI435" s="4">
        <v>394.3</v>
      </c>
      <c r="CJ435" s="4">
        <v>394.3</v>
      </c>
      <c r="CK435" s="4">
        <v>394.3</v>
      </c>
      <c r="CL435" s="4">
        <v>394.3</v>
      </c>
      <c r="CM435" s="4">
        <v>394.3</v>
      </c>
      <c r="CN435" s="4">
        <v>394.3</v>
      </c>
      <c r="CO435" s="4">
        <v>394.3</v>
      </c>
      <c r="CP435" s="4">
        <v>394.3</v>
      </c>
      <c r="CQ435" s="4">
        <v>0</v>
      </c>
      <c r="CR435" s="4">
        <v>0</v>
      </c>
      <c r="CS435" s="4">
        <v>0</v>
      </c>
      <c r="CT435" s="4">
        <v>0</v>
      </c>
      <c r="CU435" s="4">
        <v>131.43</v>
      </c>
      <c r="CV435" s="4">
        <v>0</v>
      </c>
      <c r="CW435" s="4">
        <v>0</v>
      </c>
      <c r="CX435" s="4">
        <v>0</v>
      </c>
      <c r="CY435" s="4">
        <v>0</v>
      </c>
      <c r="CZ435" s="4">
        <v>0</v>
      </c>
      <c r="DA435" s="4">
        <v>0</v>
      </c>
      <c r="DB435" s="4">
        <v>0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0</v>
      </c>
      <c r="DO435" s="4">
        <v>0</v>
      </c>
      <c r="DP435" s="4">
        <v>0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6">
        <v>0</v>
      </c>
      <c r="DY435" s="4">
        <f>SUM(Tabela14[[#This Row],[jan/25]:[mar/25]])</f>
        <v>0</v>
      </c>
      <c r="DZ435" s="4">
        <f>SUM(Tabela14[[#This Row],[abr/25]:[ago/25]])</f>
        <v>120.78</v>
      </c>
      <c r="EA435" s="4">
        <f>SUM(Tabela14[[#This Row],[set/25]:[dez/30]])</f>
        <v>8686.7300000000032</v>
      </c>
    </row>
    <row r="436" spans="1:131" x14ac:dyDescent="0.25">
      <c r="A436" s="5" t="s">
        <v>1359</v>
      </c>
      <c r="B436" s="2" t="s">
        <v>1346</v>
      </c>
      <c r="C436" s="2" t="s">
        <v>14</v>
      </c>
      <c r="D436" s="2" t="s">
        <v>15</v>
      </c>
      <c r="E436" s="1">
        <v>1007</v>
      </c>
      <c r="F436" s="2"/>
      <c r="G436" s="2" t="s">
        <v>42</v>
      </c>
      <c r="H436" s="321"/>
      <c r="I436" s="2" t="s">
        <v>73</v>
      </c>
      <c r="J436" s="2"/>
      <c r="K436" s="4"/>
      <c r="L436" s="4"/>
      <c r="M436" s="4">
        <v>0</v>
      </c>
      <c r="N436" s="4">
        <f>Tabela14[[#This Row],[parcela.cef
(total)]]-Tabela14[[#This Row],[parcela.cef
(realizado)]]</f>
        <v>0</v>
      </c>
      <c r="O436" s="1" t="b">
        <v>0</v>
      </c>
      <c r="P436" s="4">
        <v>0</v>
      </c>
      <c r="Q436" s="4">
        <v>0</v>
      </c>
      <c r="R436" s="4">
        <v>0</v>
      </c>
      <c r="S436" s="4">
        <v>2256.9699999999998</v>
      </c>
      <c r="T436" s="4">
        <f>SUM(Tabela14[[#This Row],[set/25]:[dez/30]])</f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500</v>
      </c>
      <c r="BE436" s="4">
        <v>217.33</v>
      </c>
      <c r="BF436" s="4">
        <v>218.41</v>
      </c>
      <c r="BG436" s="4">
        <v>220.23</v>
      </c>
      <c r="BH436" s="4">
        <v>218.02</v>
      </c>
      <c r="BI436" s="4">
        <v>218.87</v>
      </c>
      <c r="BJ436" s="4">
        <v>220.01</v>
      </c>
      <c r="BK436" s="4">
        <v>221.29</v>
      </c>
      <c r="BL436" s="4">
        <v>222.81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>
        <v>0</v>
      </c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6">
        <v>0</v>
      </c>
      <c r="DY436" s="4">
        <f>SUM(Tabela14[[#This Row],[jan/25]:[mar/25]])</f>
        <v>655.97</v>
      </c>
      <c r="DZ436" s="4">
        <f>SUM(Tabela14[[#This Row],[abr/25]:[ago/25]])</f>
        <v>1101</v>
      </c>
      <c r="EA436" s="4">
        <f>SUM(Tabela14[[#This Row],[set/25]:[dez/30]])</f>
        <v>0</v>
      </c>
    </row>
    <row r="437" spans="1:131" x14ac:dyDescent="0.25">
      <c r="A437" s="5" t="s">
        <v>1360</v>
      </c>
      <c r="B437" s="2" t="s">
        <v>1346</v>
      </c>
      <c r="C437" s="2" t="s">
        <v>14</v>
      </c>
      <c r="D437" s="2" t="s">
        <v>15</v>
      </c>
      <c r="E437" s="1">
        <v>1008</v>
      </c>
      <c r="F437" s="2" t="s">
        <v>1361</v>
      </c>
      <c r="G437" s="2" t="s">
        <v>19</v>
      </c>
      <c r="H437" s="321">
        <v>45668</v>
      </c>
      <c r="I437" s="2" t="s">
        <v>81</v>
      </c>
      <c r="J437" s="2"/>
      <c r="K437" s="4"/>
      <c r="L437" s="4"/>
      <c r="M437" s="4">
        <v>242368.76</v>
      </c>
      <c r="N437" s="4">
        <f>Tabela14[[#This Row],[parcela.cef
(total)]]-Tabela14[[#This Row],[parcela.cef
(realizado)]]</f>
        <v>0</v>
      </c>
      <c r="O437" s="1" t="b">
        <v>0</v>
      </c>
      <c r="P437" s="4">
        <v>0</v>
      </c>
      <c r="Q437" s="4">
        <v>281060</v>
      </c>
      <c r="R437" s="4">
        <v>0</v>
      </c>
      <c r="S437" s="4">
        <v>51089.31</v>
      </c>
      <c r="T437" s="4">
        <f>SUM(Tabela14[[#This Row],[set/25]:[dez/30]])</f>
        <v>41809.130000000019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6000</v>
      </c>
      <c r="BF437" s="4">
        <v>307.23</v>
      </c>
      <c r="BG437" s="4">
        <v>309.77999999999997</v>
      </c>
      <c r="BH437" s="4">
        <v>311.02</v>
      </c>
      <c r="BI437" s="4">
        <v>312.23</v>
      </c>
      <c r="BJ437" s="4">
        <v>313.85000000000002</v>
      </c>
      <c r="BK437" s="4">
        <v>666.56</v>
      </c>
      <c r="BL437" s="4">
        <v>1059.51</v>
      </c>
      <c r="BM437" s="4">
        <v>0</v>
      </c>
      <c r="BN437" s="4">
        <v>1069.1500000000001</v>
      </c>
      <c r="BO437" s="4">
        <v>1069.1500000000001</v>
      </c>
      <c r="BP437" s="4">
        <v>4216.8</v>
      </c>
      <c r="BQ437" s="4">
        <v>1069.1500000000001</v>
      </c>
      <c r="BR437" s="4">
        <v>1069.1500000000001</v>
      </c>
      <c r="BS437" s="4">
        <v>1069.1500000000001</v>
      </c>
      <c r="BT437" s="4">
        <v>1069.1500000000001</v>
      </c>
      <c r="BU437" s="4">
        <v>1069.1500000000001</v>
      </c>
      <c r="BV437" s="4">
        <v>1069.1500000000001</v>
      </c>
      <c r="BW437" s="4">
        <v>1069.1500000000001</v>
      </c>
      <c r="BX437" s="4">
        <v>1069.1500000000001</v>
      </c>
      <c r="BY437" s="4">
        <v>1069.1500000000001</v>
      </c>
      <c r="BZ437" s="4">
        <v>1069.1500000000001</v>
      </c>
      <c r="CA437" s="4">
        <v>1069.1500000000001</v>
      </c>
      <c r="CB437" s="4">
        <v>4216.8</v>
      </c>
      <c r="CC437" s="4">
        <v>1069.1500000000001</v>
      </c>
      <c r="CD437" s="4">
        <v>1069.1500000000001</v>
      </c>
      <c r="CE437" s="4">
        <v>1069.1500000000001</v>
      </c>
      <c r="CF437" s="4">
        <v>1069.1500000000001</v>
      </c>
      <c r="CG437" s="4">
        <v>1069.1500000000001</v>
      </c>
      <c r="CH437" s="4">
        <v>1069.1500000000001</v>
      </c>
      <c r="CI437" s="4">
        <v>1069.1500000000001</v>
      </c>
      <c r="CJ437" s="4">
        <v>1069.1500000000001</v>
      </c>
      <c r="CK437" s="4">
        <v>1069.1500000000001</v>
      </c>
      <c r="CL437" s="4">
        <v>1069.1500000000001</v>
      </c>
      <c r="CM437" s="4">
        <v>1069.1500000000001</v>
      </c>
      <c r="CN437" s="4">
        <v>4216.8</v>
      </c>
      <c r="CO437" s="4">
        <v>1069.1500000000001</v>
      </c>
      <c r="CP437" s="4">
        <v>1069.1500000000001</v>
      </c>
      <c r="CQ437" s="4">
        <v>1069.1500000000001</v>
      </c>
      <c r="CR437" s="4">
        <v>0</v>
      </c>
      <c r="CS437" s="4">
        <v>0</v>
      </c>
      <c r="CT437" s="4">
        <v>0</v>
      </c>
      <c r="CU437" s="4">
        <v>291.68</v>
      </c>
      <c r="CV437" s="4">
        <v>0</v>
      </c>
      <c r="CW437" s="4">
        <v>0</v>
      </c>
      <c r="CX437" s="4">
        <v>0</v>
      </c>
      <c r="CY437" s="4">
        <v>0</v>
      </c>
      <c r="CZ437" s="4">
        <v>0</v>
      </c>
      <c r="DA437" s="4">
        <v>0</v>
      </c>
      <c r="DB437" s="4">
        <v>0</v>
      </c>
      <c r="DC437" s="4">
        <v>0</v>
      </c>
      <c r="DD437" s="4">
        <v>0</v>
      </c>
      <c r="DE437" s="4">
        <v>0</v>
      </c>
      <c r="DF437" s="4">
        <v>0</v>
      </c>
      <c r="DG437" s="4">
        <v>0</v>
      </c>
      <c r="DH437" s="4">
        <v>0</v>
      </c>
      <c r="DI437" s="4">
        <v>0</v>
      </c>
      <c r="DJ437" s="4">
        <v>0</v>
      </c>
      <c r="DK437" s="4">
        <v>0</v>
      </c>
      <c r="DL437" s="4">
        <v>0</v>
      </c>
      <c r="DM437" s="4">
        <v>0</v>
      </c>
      <c r="DN437" s="4">
        <v>0</v>
      </c>
      <c r="DO437" s="4">
        <v>0</v>
      </c>
      <c r="DP437" s="4">
        <v>0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6">
        <v>0</v>
      </c>
      <c r="DY437" s="4">
        <f>SUM(Tabela14[[#This Row],[jan/25]:[mar/25]])</f>
        <v>6617.0099999999993</v>
      </c>
      <c r="DZ437" s="4">
        <f>SUM(Tabela14[[#This Row],[abr/25]:[ago/25]])</f>
        <v>2663.17</v>
      </c>
      <c r="EA437" s="4">
        <f>SUM(Tabela14[[#This Row],[set/25]:[dez/30]])</f>
        <v>41809.130000000019</v>
      </c>
    </row>
    <row r="438" spans="1:131" x14ac:dyDescent="0.25">
      <c r="A438" s="5" t="s">
        <v>1362</v>
      </c>
      <c r="B438" s="2" t="s">
        <v>1346</v>
      </c>
      <c r="C438" s="2" t="s">
        <v>14</v>
      </c>
      <c r="D438" s="2" t="s">
        <v>15</v>
      </c>
      <c r="E438" s="1">
        <v>1009</v>
      </c>
      <c r="F438" s="2" t="s">
        <v>1363</v>
      </c>
      <c r="G438" s="2" t="s">
        <v>19</v>
      </c>
      <c r="H438" s="321">
        <v>45640</v>
      </c>
      <c r="I438" s="2" t="s">
        <v>1364</v>
      </c>
      <c r="J438" s="2"/>
      <c r="K438" s="4"/>
      <c r="L438" s="4"/>
      <c r="M438" s="4">
        <v>221216.57</v>
      </c>
      <c r="N438" s="4">
        <f>Tabela14[[#This Row],[parcela.cef
(total)]]-Tabela14[[#This Row],[parcela.cef
(realizado)]]</f>
        <v>0</v>
      </c>
      <c r="O438" s="1" t="b">
        <v>0</v>
      </c>
      <c r="P438" s="4">
        <v>0</v>
      </c>
      <c r="Q438" s="4">
        <v>248500</v>
      </c>
      <c r="R438" s="4">
        <v>0</v>
      </c>
      <c r="S438" s="4">
        <v>39331.160000000003</v>
      </c>
      <c r="T438" s="4">
        <f>SUM(Tabela14[[#This Row],[set/25]:[dez/30]])</f>
        <v>35116.939999999988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500</v>
      </c>
      <c r="BE438" s="4">
        <v>0</v>
      </c>
      <c r="BF438" s="4">
        <v>600.44000000000005</v>
      </c>
      <c r="BG438" s="4">
        <v>606.42999999999995</v>
      </c>
      <c r="BH438" s="4">
        <v>0</v>
      </c>
      <c r="BI438" s="4">
        <v>618.30999999999995</v>
      </c>
      <c r="BJ438" s="4">
        <v>626.11</v>
      </c>
      <c r="BK438" s="4">
        <v>629.78</v>
      </c>
      <c r="BL438" s="4">
        <v>633.15</v>
      </c>
      <c r="BM438" s="4">
        <v>614.51</v>
      </c>
      <c r="BN438" s="4">
        <v>614.14</v>
      </c>
      <c r="BO438" s="4">
        <v>614.14</v>
      </c>
      <c r="BP438" s="4">
        <v>5881.2</v>
      </c>
      <c r="BQ438" s="4">
        <v>614.14</v>
      </c>
      <c r="BR438" s="4">
        <v>614.14</v>
      </c>
      <c r="BS438" s="4">
        <v>614.14</v>
      </c>
      <c r="BT438" s="4">
        <v>614.14</v>
      </c>
      <c r="BU438" s="4">
        <v>614.14</v>
      </c>
      <c r="BV438" s="4">
        <v>614.14</v>
      </c>
      <c r="BW438" s="4">
        <v>614.14</v>
      </c>
      <c r="BX438" s="4">
        <v>614.14</v>
      </c>
      <c r="BY438" s="4">
        <v>614.14</v>
      </c>
      <c r="BZ438" s="4">
        <v>614.14</v>
      </c>
      <c r="CA438" s="4">
        <v>614.14</v>
      </c>
      <c r="CB438" s="4">
        <v>5881.2</v>
      </c>
      <c r="CC438" s="4">
        <v>614.14</v>
      </c>
      <c r="CD438" s="4">
        <v>614.14</v>
      </c>
      <c r="CE438" s="4">
        <v>614.14</v>
      </c>
      <c r="CF438" s="4">
        <v>614.14</v>
      </c>
      <c r="CG438" s="4">
        <v>614.14</v>
      </c>
      <c r="CH438" s="4">
        <v>614.14</v>
      </c>
      <c r="CI438" s="4">
        <v>614.14</v>
      </c>
      <c r="CJ438" s="4">
        <v>614.14</v>
      </c>
      <c r="CK438" s="4">
        <v>614.14</v>
      </c>
      <c r="CL438" s="4">
        <v>614.14</v>
      </c>
      <c r="CM438" s="4">
        <v>614.14</v>
      </c>
      <c r="CN438" s="4">
        <v>5881.2</v>
      </c>
      <c r="CO438" s="4">
        <v>614.14</v>
      </c>
      <c r="CP438" s="4">
        <v>614.14</v>
      </c>
      <c r="CQ438" s="4">
        <v>614.14</v>
      </c>
      <c r="CR438" s="4">
        <v>0</v>
      </c>
      <c r="CS438" s="4">
        <v>0</v>
      </c>
      <c r="CT438" s="4">
        <v>277.05</v>
      </c>
      <c r="CU438" s="4">
        <v>0</v>
      </c>
      <c r="CV438" s="4">
        <v>0</v>
      </c>
      <c r="CW438" s="4">
        <v>0</v>
      </c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6">
        <v>0</v>
      </c>
      <c r="DY438" s="4">
        <f>SUM(Tabela14[[#This Row],[jan/25]:[mar/25]])</f>
        <v>1206.8699999999999</v>
      </c>
      <c r="DZ438" s="4">
        <f>SUM(Tabela14[[#This Row],[abr/25]:[ago/25]])</f>
        <v>2507.35</v>
      </c>
      <c r="EA438" s="4">
        <f>SUM(Tabela14[[#This Row],[set/25]:[dez/30]])</f>
        <v>35116.939999999988</v>
      </c>
    </row>
    <row r="439" spans="1:131" x14ac:dyDescent="0.25">
      <c r="A439" s="5" t="s">
        <v>1365</v>
      </c>
      <c r="B439" s="2" t="s">
        <v>1346</v>
      </c>
      <c r="C439" s="2" t="s">
        <v>14</v>
      </c>
      <c r="D439" s="2" t="s">
        <v>38</v>
      </c>
      <c r="E439" s="1">
        <v>101</v>
      </c>
      <c r="F439" s="2"/>
      <c r="G439" s="2" t="s">
        <v>42</v>
      </c>
      <c r="H439" s="321"/>
      <c r="I439" s="2"/>
      <c r="J439" s="2"/>
      <c r="K439" s="4"/>
      <c r="L439" s="4"/>
      <c r="M439" s="4">
        <v>0</v>
      </c>
      <c r="N439" s="4">
        <f>Tabela14[[#This Row],[parcela.cef
(total)]]-Tabela14[[#This Row],[parcela.cef
(realizado)]]</f>
        <v>0</v>
      </c>
      <c r="O439" s="1" t="b">
        <v>0</v>
      </c>
      <c r="P439" s="4">
        <v>0</v>
      </c>
      <c r="Q439" s="4">
        <v>0</v>
      </c>
      <c r="R439" s="4">
        <v>0</v>
      </c>
      <c r="S439" s="4">
        <v>0</v>
      </c>
      <c r="T439" s="4">
        <f>SUM(Tabela14[[#This Row],[set/25]:[dez/30]])</f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0</v>
      </c>
      <c r="CZ439" s="4">
        <v>0</v>
      </c>
      <c r="DA439" s="4">
        <v>0</v>
      </c>
      <c r="DB439" s="4">
        <v>0</v>
      </c>
      <c r="DC439" s="4">
        <v>0</v>
      </c>
      <c r="DD439" s="4">
        <v>0</v>
      </c>
      <c r="DE439" s="4">
        <v>0</v>
      </c>
      <c r="DF439" s="4">
        <v>0</v>
      </c>
      <c r="DG439" s="4">
        <v>0</v>
      </c>
      <c r="DH439" s="4">
        <v>0</v>
      </c>
      <c r="DI439" s="4">
        <v>0</v>
      </c>
      <c r="DJ439" s="4">
        <v>0</v>
      </c>
      <c r="DK439" s="4">
        <v>0</v>
      </c>
      <c r="DL439" s="4">
        <v>0</v>
      </c>
      <c r="DM439" s="4">
        <v>0</v>
      </c>
      <c r="DN439" s="4">
        <v>0</v>
      </c>
      <c r="DO439" s="4">
        <v>0</v>
      </c>
      <c r="DP439" s="4">
        <v>0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6">
        <v>0</v>
      </c>
      <c r="DY439" s="4">
        <f>SUM(Tabela14[[#This Row],[jan/25]:[mar/25]])</f>
        <v>0</v>
      </c>
      <c r="DZ439" s="4">
        <f>SUM(Tabela14[[#This Row],[abr/25]:[ago/25]])</f>
        <v>0</v>
      </c>
      <c r="EA439" s="4">
        <f>SUM(Tabela14[[#This Row],[set/25]:[dez/30]])</f>
        <v>0</v>
      </c>
    </row>
    <row r="440" spans="1:131" x14ac:dyDescent="0.25">
      <c r="A440" s="5" t="s">
        <v>1366</v>
      </c>
      <c r="B440" s="2" t="s">
        <v>1346</v>
      </c>
      <c r="C440" s="2" t="s">
        <v>14</v>
      </c>
      <c r="D440" s="2" t="s">
        <v>15</v>
      </c>
      <c r="E440" s="1">
        <v>1010</v>
      </c>
      <c r="F440" s="2" t="s">
        <v>1367</v>
      </c>
      <c r="G440" s="2" t="s">
        <v>19</v>
      </c>
      <c r="H440" s="321">
        <v>45712</v>
      </c>
      <c r="I440" s="2" t="s">
        <v>1368</v>
      </c>
      <c r="J440" s="2"/>
      <c r="K440" s="4"/>
      <c r="L440" s="4"/>
      <c r="M440" s="4">
        <v>192634.9</v>
      </c>
      <c r="N440" s="4">
        <f>Tabela14[[#This Row],[parcela.cef
(total)]]-Tabela14[[#This Row],[parcela.cef
(realizado)]]</f>
        <v>0</v>
      </c>
      <c r="O440" s="1" t="b">
        <v>0</v>
      </c>
      <c r="P440" s="4">
        <v>0</v>
      </c>
      <c r="Q440" s="4">
        <v>243460</v>
      </c>
      <c r="R440" s="4">
        <v>0</v>
      </c>
      <c r="S440" s="4">
        <v>60803.39</v>
      </c>
      <c r="T440" s="4">
        <f>SUM(Tabela14[[#This Row],[set/25]:[dez/30]])</f>
        <v>55866.090000000011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1500</v>
      </c>
      <c r="BG440" s="4">
        <v>566.26</v>
      </c>
      <c r="BH440" s="4">
        <v>568.53</v>
      </c>
      <c r="BI440" s="4">
        <v>570.74</v>
      </c>
      <c r="BJ440" s="4">
        <v>573.71</v>
      </c>
      <c r="BK440" s="4">
        <v>577.04</v>
      </c>
      <c r="BL440" s="4">
        <v>581.02</v>
      </c>
      <c r="BM440" s="4">
        <v>0</v>
      </c>
      <c r="BN440" s="4">
        <v>586.30999999999995</v>
      </c>
      <c r="BO440" s="4">
        <v>586.30999999999995</v>
      </c>
      <c r="BP440" s="4">
        <v>1697.12</v>
      </c>
      <c r="BQ440" s="4">
        <v>1954.36</v>
      </c>
      <c r="BR440" s="4">
        <v>1954.36</v>
      </c>
      <c r="BS440" s="4">
        <v>1954.36</v>
      </c>
      <c r="BT440" s="4">
        <v>1954.36</v>
      </c>
      <c r="BU440" s="4">
        <v>1954.36</v>
      </c>
      <c r="BV440" s="4">
        <v>1954.36</v>
      </c>
      <c r="BW440" s="4">
        <v>1954.36</v>
      </c>
      <c r="BX440" s="4">
        <v>1954.36</v>
      </c>
      <c r="BY440" s="4">
        <v>1954.36</v>
      </c>
      <c r="BZ440" s="4">
        <v>1954.36</v>
      </c>
      <c r="CA440" s="4">
        <v>1954.36</v>
      </c>
      <c r="CB440" s="4">
        <v>1954.36</v>
      </c>
      <c r="CC440" s="4">
        <v>1954.36</v>
      </c>
      <c r="CD440" s="4">
        <v>1954.36</v>
      </c>
      <c r="CE440" s="4">
        <v>1954.36</v>
      </c>
      <c r="CF440" s="4">
        <v>1954.36</v>
      </c>
      <c r="CG440" s="4">
        <v>1954.36</v>
      </c>
      <c r="CH440" s="4">
        <v>1954.36</v>
      </c>
      <c r="CI440" s="4">
        <v>1954.36</v>
      </c>
      <c r="CJ440" s="4">
        <v>1954.36</v>
      </c>
      <c r="CK440" s="4">
        <v>1954.36</v>
      </c>
      <c r="CL440" s="4">
        <v>1954.36</v>
      </c>
      <c r="CM440" s="4">
        <v>1954.36</v>
      </c>
      <c r="CN440" s="4">
        <v>1954.36</v>
      </c>
      <c r="CO440" s="4">
        <v>1954.36</v>
      </c>
      <c r="CP440" s="4">
        <v>1954.36</v>
      </c>
      <c r="CQ440" s="4">
        <v>1954.36</v>
      </c>
      <c r="CR440" s="4">
        <v>0</v>
      </c>
      <c r="CS440" s="4">
        <v>0</v>
      </c>
      <c r="CT440" s="4">
        <v>0</v>
      </c>
      <c r="CU440" s="4">
        <v>228.63</v>
      </c>
      <c r="CV440" s="4">
        <v>0</v>
      </c>
      <c r="CW440" s="4">
        <v>0</v>
      </c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6">
        <v>0</v>
      </c>
      <c r="DY440" s="4">
        <f>SUM(Tabela14[[#This Row],[jan/25]:[mar/25]])</f>
        <v>2066.2600000000002</v>
      </c>
      <c r="DZ440" s="4">
        <f>SUM(Tabela14[[#This Row],[abr/25]:[ago/25]])</f>
        <v>2871.04</v>
      </c>
      <c r="EA440" s="4">
        <f>SUM(Tabela14[[#This Row],[set/25]:[dez/30]])</f>
        <v>55866.090000000011</v>
      </c>
    </row>
    <row r="441" spans="1:131" x14ac:dyDescent="0.25">
      <c r="A441" s="5" t="s">
        <v>1369</v>
      </c>
      <c r="B441" s="2" t="s">
        <v>1346</v>
      </c>
      <c r="C441" s="2" t="s">
        <v>14</v>
      </c>
      <c r="D441" s="2" t="s">
        <v>38</v>
      </c>
      <c r="E441" s="1">
        <v>102</v>
      </c>
      <c r="F441" s="2" t="s">
        <v>1370</v>
      </c>
      <c r="G441" s="2" t="s">
        <v>19</v>
      </c>
      <c r="H441" s="321">
        <v>45903</v>
      </c>
      <c r="I441" s="2" t="s">
        <v>479</v>
      </c>
      <c r="J441" s="2"/>
      <c r="K441" s="4"/>
      <c r="L441" s="4"/>
      <c r="M441" s="4">
        <v>87000</v>
      </c>
      <c r="N441" s="4">
        <f>Tabela14[[#This Row],[parcela.cef
(total)]]-Tabela14[[#This Row],[parcela.cef
(realizado)]]</f>
        <v>0</v>
      </c>
      <c r="O441" s="1" t="b">
        <v>0</v>
      </c>
      <c r="P441" s="4">
        <v>0</v>
      </c>
      <c r="Q441" s="4">
        <v>281060</v>
      </c>
      <c r="R441" s="4">
        <v>0</v>
      </c>
      <c r="S441" s="4">
        <v>191060</v>
      </c>
      <c r="T441" s="4">
        <f>SUM(Tabela14[[#This Row],[set/25]:[dez/30]])</f>
        <v>191060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1020</v>
      </c>
      <c r="BO441" s="4">
        <v>990</v>
      </c>
      <c r="BP441" s="4">
        <v>47050</v>
      </c>
      <c r="BQ441" s="4">
        <v>1063</v>
      </c>
      <c r="BR441" s="4">
        <v>1063</v>
      </c>
      <c r="BS441" s="4">
        <v>1063</v>
      </c>
      <c r="BT441" s="4">
        <v>1063</v>
      </c>
      <c r="BU441" s="4">
        <v>1063</v>
      </c>
      <c r="BV441" s="4">
        <v>1063</v>
      </c>
      <c r="BW441" s="4">
        <v>1063</v>
      </c>
      <c r="BX441" s="4">
        <v>1063</v>
      </c>
      <c r="BY441" s="4">
        <v>1063</v>
      </c>
      <c r="BZ441" s="4">
        <v>1063</v>
      </c>
      <c r="CA441" s="4">
        <v>1063</v>
      </c>
      <c r="CB441" s="4">
        <v>49063</v>
      </c>
      <c r="CC441" s="4">
        <v>1063</v>
      </c>
      <c r="CD441" s="4">
        <v>1063</v>
      </c>
      <c r="CE441" s="4">
        <v>1063</v>
      </c>
      <c r="CF441" s="4">
        <v>1063</v>
      </c>
      <c r="CG441" s="4">
        <v>1063</v>
      </c>
      <c r="CH441" s="4">
        <v>1063</v>
      </c>
      <c r="CI441" s="4">
        <v>1063</v>
      </c>
      <c r="CJ441" s="4">
        <v>1063</v>
      </c>
      <c r="CK441" s="4">
        <v>1063</v>
      </c>
      <c r="CL441" s="4">
        <v>1063</v>
      </c>
      <c r="CM441" s="4">
        <v>1063</v>
      </c>
      <c r="CN441" s="4">
        <v>49063</v>
      </c>
      <c r="CO441" s="4">
        <v>1063</v>
      </c>
      <c r="CP441" s="4">
        <v>1063</v>
      </c>
      <c r="CQ441" s="4">
        <v>1063</v>
      </c>
      <c r="CR441" s="4">
        <v>1063</v>
      </c>
      <c r="CS441" s="4">
        <v>1063</v>
      </c>
      <c r="CT441" s="4">
        <v>1063</v>
      </c>
      <c r="CU441" s="4">
        <v>14110</v>
      </c>
      <c r="CV441" s="4">
        <v>0</v>
      </c>
      <c r="CW441" s="4">
        <v>0</v>
      </c>
      <c r="CX441" s="4">
        <v>0</v>
      </c>
      <c r="CY441" s="4">
        <v>0</v>
      </c>
      <c r="CZ441" s="4">
        <v>0</v>
      </c>
      <c r="DA441" s="4">
        <v>0</v>
      </c>
      <c r="DB441" s="4">
        <v>0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0</v>
      </c>
      <c r="DK441" s="4">
        <v>0</v>
      </c>
      <c r="DL441" s="4">
        <v>0</v>
      </c>
      <c r="DM441" s="4">
        <v>0</v>
      </c>
      <c r="DN441" s="4">
        <v>0</v>
      </c>
      <c r="DO441" s="4">
        <v>0</v>
      </c>
      <c r="DP441" s="4">
        <v>0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6">
        <v>0</v>
      </c>
      <c r="DY441" s="4">
        <f>SUM(Tabela14[[#This Row],[jan/25]:[mar/25]])</f>
        <v>0</v>
      </c>
      <c r="DZ441" s="4">
        <f>SUM(Tabela14[[#This Row],[abr/25]:[ago/25]])</f>
        <v>0</v>
      </c>
      <c r="EA441" s="4">
        <f>SUM(Tabela14[[#This Row],[set/25]:[dez/30]])</f>
        <v>191060</v>
      </c>
    </row>
    <row r="442" spans="1:131" x14ac:dyDescent="0.25">
      <c r="A442" s="5" t="s">
        <v>1371</v>
      </c>
      <c r="B442" s="2" t="s">
        <v>1346</v>
      </c>
      <c r="C442" s="2" t="s">
        <v>14</v>
      </c>
      <c r="D442" s="2" t="s">
        <v>38</v>
      </c>
      <c r="E442" s="1">
        <v>103</v>
      </c>
      <c r="F442" s="2"/>
      <c r="G442" s="2" t="s">
        <v>42</v>
      </c>
      <c r="H442" s="321"/>
      <c r="I442" s="2"/>
      <c r="J442" s="2"/>
      <c r="K442" s="4"/>
      <c r="L442" s="4"/>
      <c r="M442" s="4">
        <v>0</v>
      </c>
      <c r="N442" s="4">
        <f>Tabela14[[#This Row],[parcela.cef
(total)]]-Tabela14[[#This Row],[parcela.cef
(realizado)]]</f>
        <v>0</v>
      </c>
      <c r="O442" s="1" t="b">
        <v>0</v>
      </c>
      <c r="P442" s="4">
        <v>0</v>
      </c>
      <c r="Q442" s="4">
        <v>0</v>
      </c>
      <c r="R442" s="4">
        <v>0</v>
      </c>
      <c r="S442" s="4">
        <v>0</v>
      </c>
      <c r="T442" s="4">
        <f>SUM(Tabela14[[#This Row],[set/25]:[dez/30]])</f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6">
        <v>0</v>
      </c>
      <c r="DY442" s="4">
        <f>SUM(Tabela14[[#This Row],[jan/25]:[mar/25]])</f>
        <v>0</v>
      </c>
      <c r="DZ442" s="4">
        <f>SUM(Tabela14[[#This Row],[abr/25]:[ago/25]])</f>
        <v>0</v>
      </c>
      <c r="EA442" s="4">
        <f>SUM(Tabela14[[#This Row],[set/25]:[dez/30]])</f>
        <v>0</v>
      </c>
    </row>
    <row r="443" spans="1:131" x14ac:dyDescent="0.25">
      <c r="A443" s="5" t="s">
        <v>1372</v>
      </c>
      <c r="B443" s="2" t="s">
        <v>1346</v>
      </c>
      <c r="C443" s="2" t="s">
        <v>14</v>
      </c>
      <c r="D443" s="2" t="s">
        <v>38</v>
      </c>
      <c r="E443" s="1">
        <v>104</v>
      </c>
      <c r="F443" s="2" t="s">
        <v>1373</v>
      </c>
      <c r="G443" s="2" t="s">
        <v>19</v>
      </c>
      <c r="H443" s="321">
        <v>45685</v>
      </c>
      <c r="I443" s="2" t="s">
        <v>1374</v>
      </c>
      <c r="J443" s="2"/>
      <c r="K443" s="4"/>
      <c r="L443" s="4"/>
      <c r="M443" s="4">
        <v>247824.68</v>
      </c>
      <c r="N443" s="4">
        <f>Tabela14[[#This Row],[parcela.cef
(total)]]-Tabela14[[#This Row],[parcela.cef
(realizado)]]</f>
        <v>0</v>
      </c>
      <c r="O443" s="1" t="b">
        <v>0</v>
      </c>
      <c r="P443" s="4">
        <v>0</v>
      </c>
      <c r="Q443" s="4">
        <v>271660</v>
      </c>
      <c r="R443" s="4">
        <v>0</v>
      </c>
      <c r="S443" s="4">
        <v>36897.79</v>
      </c>
      <c r="T443" s="4">
        <f>SUM(Tabela14[[#This Row],[set/25]:[dez/30]])</f>
        <v>33868.609999999993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1531.32</v>
      </c>
      <c r="BG443" s="4">
        <v>243.2</v>
      </c>
      <c r="BH443" s="4">
        <v>249.13</v>
      </c>
      <c r="BI443" s="4">
        <v>250.35</v>
      </c>
      <c r="BJ443" s="4">
        <v>0</v>
      </c>
      <c r="BK443" s="4">
        <v>505.64</v>
      </c>
      <c r="BL443" s="4">
        <v>249.54</v>
      </c>
      <c r="BM443" s="4">
        <v>0</v>
      </c>
      <c r="BN443" s="4">
        <v>251.81</v>
      </c>
      <c r="BO443" s="4">
        <v>251.81</v>
      </c>
      <c r="BP443" s="4">
        <v>2140.4</v>
      </c>
      <c r="BQ443" s="4">
        <v>251.81</v>
      </c>
      <c r="BR443" s="4">
        <v>251.81</v>
      </c>
      <c r="BS443" s="4">
        <v>251.81</v>
      </c>
      <c r="BT443" s="4">
        <v>251.81</v>
      </c>
      <c r="BU443" s="4">
        <v>251.81</v>
      </c>
      <c r="BV443" s="4">
        <v>251.81</v>
      </c>
      <c r="BW443" s="4">
        <v>251.81</v>
      </c>
      <c r="BX443" s="4">
        <v>713.47</v>
      </c>
      <c r="BY443" s="4">
        <v>839.37</v>
      </c>
      <c r="BZ443" s="4">
        <v>839.37</v>
      </c>
      <c r="CA443" s="4">
        <v>839.37</v>
      </c>
      <c r="CB443" s="4">
        <v>7134.66</v>
      </c>
      <c r="CC443" s="4">
        <v>839.37</v>
      </c>
      <c r="CD443" s="4">
        <v>839.37</v>
      </c>
      <c r="CE443" s="4">
        <v>839.37</v>
      </c>
      <c r="CF443" s="4">
        <v>839.37</v>
      </c>
      <c r="CG443" s="4">
        <v>839.37</v>
      </c>
      <c r="CH443" s="4">
        <v>839.37</v>
      </c>
      <c r="CI443" s="4">
        <v>839.37</v>
      </c>
      <c r="CJ443" s="4">
        <v>839.37</v>
      </c>
      <c r="CK443" s="4">
        <v>839.37</v>
      </c>
      <c r="CL443" s="4">
        <v>839.37</v>
      </c>
      <c r="CM443" s="4">
        <v>839.37</v>
      </c>
      <c r="CN443" s="4">
        <v>7134.66</v>
      </c>
      <c r="CO443" s="4">
        <v>839.37</v>
      </c>
      <c r="CP443" s="4">
        <v>839.37</v>
      </c>
      <c r="CQ443" s="4">
        <v>839.37</v>
      </c>
      <c r="CR443" s="4">
        <v>0</v>
      </c>
      <c r="CS443" s="4">
        <v>0</v>
      </c>
      <c r="CT443" s="4">
        <v>0</v>
      </c>
      <c r="CU443" s="4">
        <v>209.84</v>
      </c>
      <c r="CV443" s="4">
        <v>0</v>
      </c>
      <c r="CW443" s="4">
        <v>0</v>
      </c>
      <c r="CX443" s="4">
        <v>0</v>
      </c>
      <c r="CY443" s="4">
        <v>0</v>
      </c>
      <c r="CZ443" s="4">
        <v>0</v>
      </c>
      <c r="DA443" s="4">
        <v>0</v>
      </c>
      <c r="DB443" s="4">
        <v>0</v>
      </c>
      <c r="DC443" s="4">
        <v>0</v>
      </c>
      <c r="DD443" s="4">
        <v>0</v>
      </c>
      <c r="DE443" s="4">
        <v>0</v>
      </c>
      <c r="DF443" s="4">
        <v>0</v>
      </c>
      <c r="DG443" s="4">
        <v>0</v>
      </c>
      <c r="DH443" s="4">
        <v>0</v>
      </c>
      <c r="DI443" s="4">
        <v>0</v>
      </c>
      <c r="DJ443" s="4">
        <v>0</v>
      </c>
      <c r="DK443" s="4">
        <v>0</v>
      </c>
      <c r="DL443" s="4">
        <v>0</v>
      </c>
      <c r="DM443" s="4">
        <v>0</v>
      </c>
      <c r="DN443" s="4">
        <v>0</v>
      </c>
      <c r="DO443" s="4">
        <v>0</v>
      </c>
      <c r="DP443" s="4">
        <v>0</v>
      </c>
      <c r="DQ443" s="4">
        <v>0</v>
      </c>
      <c r="DR443" s="4">
        <v>0</v>
      </c>
      <c r="DS443" s="4">
        <v>0</v>
      </c>
      <c r="DT443" s="4">
        <v>0</v>
      </c>
      <c r="DU443" s="4">
        <v>0</v>
      </c>
      <c r="DV443" s="4">
        <v>0</v>
      </c>
      <c r="DW443" s="4">
        <v>0</v>
      </c>
      <c r="DX443" s="6">
        <v>0</v>
      </c>
      <c r="DY443" s="4">
        <f>SUM(Tabela14[[#This Row],[jan/25]:[mar/25]])</f>
        <v>1774.52</v>
      </c>
      <c r="DZ443" s="4">
        <f>SUM(Tabela14[[#This Row],[abr/25]:[ago/25]])</f>
        <v>1254.6600000000001</v>
      </c>
      <c r="EA443" s="4">
        <f>SUM(Tabela14[[#This Row],[set/25]:[dez/30]])</f>
        <v>33868.609999999993</v>
      </c>
    </row>
    <row r="444" spans="1:131" x14ac:dyDescent="0.25">
      <c r="A444" s="5" t="s">
        <v>1375</v>
      </c>
      <c r="B444" s="2" t="s">
        <v>1346</v>
      </c>
      <c r="C444" s="2" t="s">
        <v>14</v>
      </c>
      <c r="D444" s="2" t="s">
        <v>38</v>
      </c>
      <c r="E444" s="1">
        <v>105</v>
      </c>
      <c r="F444" s="2"/>
      <c r="G444" s="2" t="s">
        <v>42</v>
      </c>
      <c r="H444" s="321"/>
      <c r="I444" s="2"/>
      <c r="J444" s="2"/>
      <c r="K444" s="4"/>
      <c r="L444" s="4"/>
      <c r="M444" s="4">
        <v>0</v>
      </c>
      <c r="N444" s="4">
        <f>Tabela14[[#This Row],[parcela.cef
(total)]]-Tabela14[[#This Row],[parcela.cef
(realizado)]]</f>
        <v>0</v>
      </c>
      <c r="O444" s="1" t="b">
        <v>0</v>
      </c>
      <c r="P444" s="4">
        <v>0</v>
      </c>
      <c r="Q444" s="4">
        <v>0</v>
      </c>
      <c r="R444" s="4">
        <v>0</v>
      </c>
      <c r="S444" s="4">
        <v>0</v>
      </c>
      <c r="T444" s="4">
        <f>SUM(Tabela14[[#This Row],[set/25]:[dez/30]])</f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0</v>
      </c>
      <c r="CV444" s="4">
        <v>0</v>
      </c>
      <c r="CW444" s="4">
        <v>0</v>
      </c>
      <c r="CX444" s="4">
        <v>0</v>
      </c>
      <c r="CY444" s="4">
        <v>0</v>
      </c>
      <c r="CZ444" s="4">
        <v>0</v>
      </c>
      <c r="DA444" s="4">
        <v>0</v>
      </c>
      <c r="DB444" s="4">
        <v>0</v>
      </c>
      <c r="DC444" s="4">
        <v>0</v>
      </c>
      <c r="DD444" s="4">
        <v>0</v>
      </c>
      <c r="DE444" s="4">
        <v>0</v>
      </c>
      <c r="DF444" s="4">
        <v>0</v>
      </c>
      <c r="DG444" s="4">
        <v>0</v>
      </c>
      <c r="DH444" s="4">
        <v>0</v>
      </c>
      <c r="DI444" s="4">
        <v>0</v>
      </c>
      <c r="DJ444" s="4">
        <v>0</v>
      </c>
      <c r="DK444" s="4">
        <v>0</v>
      </c>
      <c r="DL444" s="4">
        <v>0</v>
      </c>
      <c r="DM444" s="4">
        <v>0</v>
      </c>
      <c r="DN444" s="4">
        <v>0</v>
      </c>
      <c r="DO444" s="4">
        <v>0</v>
      </c>
      <c r="DP444" s="4">
        <v>0</v>
      </c>
      <c r="DQ444" s="4">
        <v>0</v>
      </c>
      <c r="DR444" s="4">
        <v>0</v>
      </c>
      <c r="DS444" s="4">
        <v>0</v>
      </c>
      <c r="DT444" s="4">
        <v>0</v>
      </c>
      <c r="DU444" s="4">
        <v>0</v>
      </c>
      <c r="DV444" s="4">
        <v>0</v>
      </c>
      <c r="DW444" s="4">
        <v>0</v>
      </c>
      <c r="DX444" s="6">
        <v>0</v>
      </c>
      <c r="DY444" s="4">
        <f>SUM(Tabela14[[#This Row],[jan/25]:[mar/25]])</f>
        <v>0</v>
      </c>
      <c r="DZ444" s="4">
        <f>SUM(Tabela14[[#This Row],[abr/25]:[ago/25]])</f>
        <v>0</v>
      </c>
      <c r="EA444" s="4">
        <f>SUM(Tabela14[[#This Row],[set/25]:[dez/30]])</f>
        <v>0</v>
      </c>
    </row>
    <row r="445" spans="1:131" x14ac:dyDescent="0.25">
      <c r="A445" s="5" t="s">
        <v>1376</v>
      </c>
      <c r="B445" s="2" t="s">
        <v>1346</v>
      </c>
      <c r="C445" s="2" t="s">
        <v>14</v>
      </c>
      <c r="D445" s="2" t="s">
        <v>38</v>
      </c>
      <c r="E445" s="1">
        <v>106</v>
      </c>
      <c r="F445" s="2"/>
      <c r="G445" s="2" t="s">
        <v>42</v>
      </c>
      <c r="H445" s="321"/>
      <c r="I445" s="2"/>
      <c r="J445" s="2"/>
      <c r="K445" s="4"/>
      <c r="L445" s="4"/>
      <c r="M445" s="4">
        <v>0</v>
      </c>
      <c r="N445" s="4">
        <f>Tabela14[[#This Row],[parcela.cef
(total)]]-Tabela14[[#This Row],[parcela.cef
(realizado)]]</f>
        <v>0</v>
      </c>
      <c r="O445" s="1" t="b">
        <v>0</v>
      </c>
      <c r="P445" s="4">
        <v>0</v>
      </c>
      <c r="Q445" s="4">
        <v>0</v>
      </c>
      <c r="R445" s="4">
        <v>0</v>
      </c>
      <c r="S445" s="4">
        <v>0</v>
      </c>
      <c r="T445" s="4">
        <f>SUM(Tabela14[[#This Row],[set/25]:[dez/30]])</f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0</v>
      </c>
      <c r="CR445" s="4">
        <v>0</v>
      </c>
      <c r="CS445" s="4">
        <v>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0</v>
      </c>
      <c r="CZ445" s="4">
        <v>0</v>
      </c>
      <c r="DA445" s="4">
        <v>0</v>
      </c>
      <c r="DB445" s="4">
        <v>0</v>
      </c>
      <c r="DC445" s="4">
        <v>0</v>
      </c>
      <c r="DD445" s="4">
        <v>0</v>
      </c>
      <c r="DE445" s="4">
        <v>0</v>
      </c>
      <c r="DF445" s="4">
        <v>0</v>
      </c>
      <c r="DG445" s="4">
        <v>0</v>
      </c>
      <c r="DH445" s="4">
        <v>0</v>
      </c>
      <c r="DI445" s="4">
        <v>0</v>
      </c>
      <c r="DJ445" s="4">
        <v>0</v>
      </c>
      <c r="DK445" s="4">
        <v>0</v>
      </c>
      <c r="DL445" s="4">
        <v>0</v>
      </c>
      <c r="DM445" s="4">
        <v>0</v>
      </c>
      <c r="DN445" s="4">
        <v>0</v>
      </c>
      <c r="DO445" s="4">
        <v>0</v>
      </c>
      <c r="DP445" s="4">
        <v>0</v>
      </c>
      <c r="DQ445" s="4">
        <v>0</v>
      </c>
      <c r="DR445" s="4">
        <v>0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6">
        <v>0</v>
      </c>
      <c r="DY445" s="4">
        <f>SUM(Tabela14[[#This Row],[jan/25]:[mar/25]])</f>
        <v>0</v>
      </c>
      <c r="DZ445" s="4">
        <f>SUM(Tabela14[[#This Row],[abr/25]:[ago/25]])</f>
        <v>0</v>
      </c>
      <c r="EA445" s="4">
        <f>SUM(Tabela14[[#This Row],[set/25]:[dez/30]])</f>
        <v>0</v>
      </c>
    </row>
    <row r="446" spans="1:131" x14ac:dyDescent="0.25">
      <c r="A446" s="5" t="s">
        <v>1377</v>
      </c>
      <c r="B446" s="2" t="s">
        <v>1346</v>
      </c>
      <c r="C446" s="2" t="s">
        <v>14</v>
      </c>
      <c r="D446" s="2" t="s">
        <v>38</v>
      </c>
      <c r="E446" s="1">
        <v>107</v>
      </c>
      <c r="F446" s="2"/>
      <c r="G446" s="2" t="s">
        <v>42</v>
      </c>
      <c r="H446" s="321"/>
      <c r="I446" s="2"/>
      <c r="J446" s="2"/>
      <c r="K446" s="4"/>
      <c r="L446" s="4"/>
      <c r="M446" s="4">
        <v>0</v>
      </c>
      <c r="N446" s="4">
        <f>Tabela14[[#This Row],[parcela.cef
(total)]]-Tabela14[[#This Row],[parcela.cef
(realizado)]]</f>
        <v>0</v>
      </c>
      <c r="O446" s="1" t="b">
        <v>0</v>
      </c>
      <c r="P446" s="4">
        <v>0</v>
      </c>
      <c r="Q446" s="4">
        <v>0</v>
      </c>
      <c r="R446" s="4">
        <v>0</v>
      </c>
      <c r="S446" s="4">
        <v>0</v>
      </c>
      <c r="T446" s="4">
        <f>SUM(Tabela14[[#This Row],[set/25]:[dez/30]])</f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6">
        <v>0</v>
      </c>
      <c r="DY446" s="4">
        <f>SUM(Tabela14[[#This Row],[jan/25]:[mar/25]])</f>
        <v>0</v>
      </c>
      <c r="DZ446" s="4">
        <f>SUM(Tabela14[[#This Row],[abr/25]:[ago/25]])</f>
        <v>0</v>
      </c>
      <c r="EA446" s="4">
        <f>SUM(Tabela14[[#This Row],[set/25]:[dez/30]])</f>
        <v>0</v>
      </c>
    </row>
    <row r="447" spans="1:131" x14ac:dyDescent="0.25">
      <c r="A447" s="5" t="s">
        <v>1378</v>
      </c>
      <c r="B447" s="2" t="s">
        <v>1346</v>
      </c>
      <c r="C447" s="2" t="s">
        <v>14</v>
      </c>
      <c r="D447" s="2" t="s">
        <v>38</v>
      </c>
      <c r="E447" s="1">
        <v>108</v>
      </c>
      <c r="F447" s="2"/>
      <c r="G447" s="2" t="s">
        <v>42</v>
      </c>
      <c r="H447" s="321"/>
      <c r="I447" s="2"/>
      <c r="J447" s="2"/>
      <c r="K447" s="4"/>
      <c r="L447" s="4"/>
      <c r="M447" s="4">
        <v>0</v>
      </c>
      <c r="N447" s="4">
        <f>Tabela14[[#This Row],[parcela.cef
(total)]]-Tabela14[[#This Row],[parcela.cef
(realizado)]]</f>
        <v>0</v>
      </c>
      <c r="O447" s="1" t="b">
        <v>0</v>
      </c>
      <c r="P447" s="4">
        <v>0</v>
      </c>
      <c r="Q447" s="4">
        <v>0</v>
      </c>
      <c r="R447" s="4">
        <v>0</v>
      </c>
      <c r="S447" s="4">
        <v>0</v>
      </c>
      <c r="T447" s="4">
        <f>SUM(Tabela14[[#This Row],[set/25]:[dez/30]])</f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0</v>
      </c>
      <c r="CR447" s="4">
        <v>0</v>
      </c>
      <c r="CS447" s="4">
        <v>0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0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0</v>
      </c>
      <c r="DK447" s="4">
        <v>0</v>
      </c>
      <c r="DL447" s="4">
        <v>0</v>
      </c>
      <c r="DM447" s="4">
        <v>0</v>
      </c>
      <c r="DN447" s="4">
        <v>0</v>
      </c>
      <c r="DO447" s="4">
        <v>0</v>
      </c>
      <c r="DP447" s="4">
        <v>0</v>
      </c>
      <c r="DQ447" s="4">
        <v>0</v>
      </c>
      <c r="DR447" s="4">
        <v>0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6">
        <v>0</v>
      </c>
      <c r="DY447" s="4">
        <f>SUM(Tabela14[[#This Row],[jan/25]:[mar/25]])</f>
        <v>0</v>
      </c>
      <c r="DZ447" s="4">
        <f>SUM(Tabela14[[#This Row],[abr/25]:[ago/25]])</f>
        <v>0</v>
      </c>
      <c r="EA447" s="4">
        <f>SUM(Tabela14[[#This Row],[set/25]:[dez/30]])</f>
        <v>0</v>
      </c>
    </row>
    <row r="448" spans="1:131" x14ac:dyDescent="0.25">
      <c r="A448" s="5" t="s">
        <v>1379</v>
      </c>
      <c r="B448" s="2" t="s">
        <v>1346</v>
      </c>
      <c r="C448" s="2" t="s">
        <v>14</v>
      </c>
      <c r="D448" s="2" t="s">
        <v>38</v>
      </c>
      <c r="E448" s="1">
        <v>109</v>
      </c>
      <c r="F448" s="2" t="s">
        <v>1380</v>
      </c>
      <c r="G448" s="2" t="s">
        <v>19</v>
      </c>
      <c r="H448" s="321">
        <v>45911</v>
      </c>
      <c r="I448" s="2" t="s">
        <v>416</v>
      </c>
      <c r="J448" s="2"/>
      <c r="K448" s="4"/>
      <c r="L448" s="4"/>
      <c r="M448" s="4">
        <v>164430</v>
      </c>
      <c r="N448" s="4">
        <f>Tabela14[[#This Row],[parcela.cef
(total)]]-Tabela14[[#This Row],[parcela.cef
(realizado)]]</f>
        <v>0</v>
      </c>
      <c r="O448" s="1" t="b">
        <v>0</v>
      </c>
      <c r="P448" s="4">
        <v>0</v>
      </c>
      <c r="Q448" s="4">
        <v>224420</v>
      </c>
      <c r="R448" s="4">
        <v>0</v>
      </c>
      <c r="S448" s="4">
        <v>59690</v>
      </c>
      <c r="T448" s="4">
        <f>SUM(Tabela14[[#This Row],[set/25]:[dez/30]])</f>
        <v>59690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288.89999999999998</v>
      </c>
      <c r="BO448" s="4">
        <v>288.89999999999998</v>
      </c>
      <c r="BP448" s="4">
        <v>1038.9000000000001</v>
      </c>
      <c r="BQ448" s="4">
        <v>855.3</v>
      </c>
      <c r="BR448" s="4">
        <v>963</v>
      </c>
      <c r="BS448" s="4">
        <v>963</v>
      </c>
      <c r="BT448" s="4">
        <v>963</v>
      </c>
      <c r="BU448" s="4">
        <v>963</v>
      </c>
      <c r="BV448" s="4">
        <v>963</v>
      </c>
      <c r="BW448" s="4">
        <v>963</v>
      </c>
      <c r="BX448" s="4">
        <v>963</v>
      </c>
      <c r="BY448" s="4">
        <v>963</v>
      </c>
      <c r="BZ448" s="4">
        <v>963</v>
      </c>
      <c r="CA448" s="4">
        <v>963</v>
      </c>
      <c r="CB448" s="4">
        <v>3463</v>
      </c>
      <c r="CC448" s="4">
        <v>963</v>
      </c>
      <c r="CD448" s="4">
        <v>963</v>
      </c>
      <c r="CE448" s="4">
        <v>963</v>
      </c>
      <c r="CF448" s="4">
        <v>963</v>
      </c>
      <c r="CG448" s="4">
        <v>963</v>
      </c>
      <c r="CH448" s="4">
        <v>963</v>
      </c>
      <c r="CI448" s="4">
        <v>963</v>
      </c>
      <c r="CJ448" s="4">
        <v>963</v>
      </c>
      <c r="CK448" s="4">
        <v>963</v>
      </c>
      <c r="CL448" s="4">
        <v>963</v>
      </c>
      <c r="CM448" s="4">
        <v>963</v>
      </c>
      <c r="CN448" s="4">
        <v>3463</v>
      </c>
      <c r="CO448" s="4">
        <v>963</v>
      </c>
      <c r="CP448" s="4">
        <v>963</v>
      </c>
      <c r="CQ448" s="4">
        <v>963</v>
      </c>
      <c r="CR448" s="4">
        <v>963</v>
      </c>
      <c r="CS448" s="4">
        <v>963</v>
      </c>
      <c r="CT448" s="4">
        <v>963</v>
      </c>
      <c r="CU448" s="4">
        <v>963</v>
      </c>
      <c r="CV448" s="4">
        <v>963</v>
      </c>
      <c r="CW448" s="4">
        <v>963</v>
      </c>
      <c r="CX448" s="4">
        <v>1179</v>
      </c>
      <c r="CY448" s="4">
        <v>963</v>
      </c>
      <c r="CZ448" s="4">
        <v>963</v>
      </c>
      <c r="DA448" s="4">
        <v>963</v>
      </c>
      <c r="DB448" s="4">
        <v>963</v>
      </c>
      <c r="DC448" s="4">
        <v>963</v>
      </c>
      <c r="DD448" s="4">
        <v>963</v>
      </c>
      <c r="DE448" s="4">
        <v>963</v>
      </c>
      <c r="DF448" s="4">
        <v>963</v>
      </c>
      <c r="DG448" s="4">
        <v>963</v>
      </c>
      <c r="DH448" s="4">
        <v>963</v>
      </c>
      <c r="DI448" s="4">
        <v>963</v>
      </c>
      <c r="DJ448" s="4">
        <v>963</v>
      </c>
      <c r="DK448" s="4">
        <v>963</v>
      </c>
      <c r="DL448" s="4">
        <v>963</v>
      </c>
      <c r="DM448" s="4">
        <v>963</v>
      </c>
      <c r="DN448" s="4">
        <v>963</v>
      </c>
      <c r="DO448" s="4">
        <v>963</v>
      </c>
      <c r="DP448" s="4">
        <v>963</v>
      </c>
      <c r="DQ448" s="4">
        <v>963</v>
      </c>
      <c r="DR448" s="4">
        <v>963</v>
      </c>
      <c r="DS448" s="4">
        <v>963</v>
      </c>
      <c r="DT448" s="4">
        <v>0</v>
      </c>
      <c r="DU448" s="4">
        <v>0</v>
      </c>
      <c r="DV448" s="4">
        <v>0</v>
      </c>
      <c r="DW448" s="4">
        <v>0</v>
      </c>
      <c r="DX448" s="6">
        <v>0</v>
      </c>
      <c r="DY448" s="4">
        <f>SUM(Tabela14[[#This Row],[jan/25]:[mar/25]])</f>
        <v>0</v>
      </c>
      <c r="DZ448" s="4">
        <f>SUM(Tabela14[[#This Row],[abr/25]:[ago/25]])</f>
        <v>0</v>
      </c>
      <c r="EA448" s="4">
        <f>SUM(Tabela14[[#This Row],[set/25]:[dez/30]])</f>
        <v>59690</v>
      </c>
    </row>
    <row r="449" spans="1:131" x14ac:dyDescent="0.25">
      <c r="A449" s="5" t="s">
        <v>1381</v>
      </c>
      <c r="B449" s="2" t="s">
        <v>1346</v>
      </c>
      <c r="C449" s="2" t="s">
        <v>14</v>
      </c>
      <c r="D449" s="2" t="s">
        <v>38</v>
      </c>
      <c r="E449" s="1">
        <v>110</v>
      </c>
      <c r="F449" s="2" t="s">
        <v>1382</v>
      </c>
      <c r="G449" s="2" t="s">
        <v>19</v>
      </c>
      <c r="H449" s="321">
        <v>45912</v>
      </c>
      <c r="I449" s="2" t="s">
        <v>781</v>
      </c>
      <c r="J449" s="2"/>
      <c r="K449" s="4"/>
      <c r="L449" s="4"/>
      <c r="M449" s="4">
        <v>177298</v>
      </c>
      <c r="N449" s="4">
        <f>Tabela14[[#This Row],[parcela.cef
(total)]]-Tabela14[[#This Row],[parcela.cef
(realizado)]]</f>
        <v>0</v>
      </c>
      <c r="O449" s="1" t="b">
        <v>0</v>
      </c>
      <c r="P449" s="4">
        <v>0</v>
      </c>
      <c r="Q449" s="4">
        <v>220266.25</v>
      </c>
      <c r="R449" s="4">
        <v>0</v>
      </c>
      <c r="S449" s="4">
        <v>42728.25</v>
      </c>
      <c r="T449" s="4">
        <f>SUM(Tabela14[[#This Row],[set/25]:[dez/30]])</f>
        <v>42728.25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253.2</v>
      </c>
      <c r="BO449" s="4">
        <v>253.2</v>
      </c>
      <c r="BP449" s="4">
        <v>253.2</v>
      </c>
      <c r="BQ449" s="4">
        <v>253.2</v>
      </c>
      <c r="BR449" s="4">
        <v>253.2</v>
      </c>
      <c r="BS449" s="4">
        <v>253.2</v>
      </c>
      <c r="BT449" s="4">
        <v>253.2</v>
      </c>
      <c r="BU449" s="4">
        <v>253.2</v>
      </c>
      <c r="BV449" s="4">
        <v>253.2</v>
      </c>
      <c r="BW449" s="4">
        <v>253.2</v>
      </c>
      <c r="BX449" s="4">
        <v>253.2</v>
      </c>
      <c r="BY449" s="4">
        <v>253.2</v>
      </c>
      <c r="BZ449" s="4">
        <v>253.2</v>
      </c>
      <c r="CA449" s="4">
        <v>383.65</v>
      </c>
      <c r="CB449" s="4">
        <v>844</v>
      </c>
      <c r="CC449" s="4">
        <v>844</v>
      </c>
      <c r="CD449" s="4">
        <v>844</v>
      </c>
      <c r="CE449" s="4">
        <v>844</v>
      </c>
      <c r="CF449" s="4">
        <v>844</v>
      </c>
      <c r="CG449" s="4">
        <v>844</v>
      </c>
      <c r="CH449" s="4">
        <v>844</v>
      </c>
      <c r="CI449" s="4">
        <v>844</v>
      </c>
      <c r="CJ449" s="4">
        <v>844</v>
      </c>
      <c r="CK449" s="4">
        <v>844</v>
      </c>
      <c r="CL449" s="4">
        <v>844</v>
      </c>
      <c r="CM449" s="4">
        <v>844</v>
      </c>
      <c r="CN449" s="4">
        <v>844</v>
      </c>
      <c r="CO449" s="4">
        <v>844</v>
      </c>
      <c r="CP449" s="4">
        <v>844</v>
      </c>
      <c r="CQ449" s="4">
        <v>844</v>
      </c>
      <c r="CR449" s="4">
        <v>844</v>
      </c>
      <c r="CS449" s="4">
        <v>844</v>
      </c>
      <c r="CT449" s="4">
        <v>844</v>
      </c>
      <c r="CU449" s="4">
        <v>844</v>
      </c>
      <c r="CV449" s="4">
        <v>844</v>
      </c>
      <c r="CW449" s="4">
        <v>844</v>
      </c>
      <c r="CX449" s="4">
        <v>1073</v>
      </c>
      <c r="CY449" s="4">
        <v>844</v>
      </c>
      <c r="CZ449" s="4">
        <v>844</v>
      </c>
      <c r="DA449" s="4">
        <v>844</v>
      </c>
      <c r="DB449" s="4">
        <v>844</v>
      </c>
      <c r="DC449" s="4">
        <v>844</v>
      </c>
      <c r="DD449" s="4">
        <v>844</v>
      </c>
      <c r="DE449" s="4">
        <v>844</v>
      </c>
      <c r="DF449" s="4">
        <v>844</v>
      </c>
      <c r="DG449" s="4">
        <v>844</v>
      </c>
      <c r="DH449" s="4">
        <v>844</v>
      </c>
      <c r="DI449" s="4">
        <v>844</v>
      </c>
      <c r="DJ449" s="4">
        <v>844</v>
      </c>
      <c r="DK449" s="4">
        <v>844</v>
      </c>
      <c r="DL449" s="4">
        <v>844</v>
      </c>
      <c r="DM449" s="4">
        <v>844</v>
      </c>
      <c r="DN449" s="4">
        <v>844</v>
      </c>
      <c r="DO449" s="4">
        <v>844</v>
      </c>
      <c r="DP449" s="4">
        <v>844</v>
      </c>
      <c r="DQ449" s="4">
        <v>844</v>
      </c>
      <c r="DR449" s="4">
        <v>844</v>
      </c>
      <c r="DS449" s="4">
        <v>844</v>
      </c>
      <c r="DT449" s="4">
        <v>844</v>
      </c>
      <c r="DU449" s="4">
        <v>844</v>
      </c>
      <c r="DV449" s="4">
        <v>0</v>
      </c>
      <c r="DW449" s="4">
        <v>0</v>
      </c>
      <c r="DX449" s="6">
        <v>0</v>
      </c>
      <c r="DY449" s="4">
        <f>SUM(Tabela14[[#This Row],[jan/25]:[mar/25]])</f>
        <v>0</v>
      </c>
      <c r="DZ449" s="4">
        <f>SUM(Tabela14[[#This Row],[abr/25]:[ago/25]])</f>
        <v>0</v>
      </c>
      <c r="EA449" s="4">
        <f>SUM(Tabela14[[#This Row],[set/25]:[dez/30]])</f>
        <v>42728.25</v>
      </c>
    </row>
    <row r="450" spans="1:131" x14ac:dyDescent="0.25">
      <c r="A450" s="5" t="s">
        <v>1383</v>
      </c>
      <c r="B450" s="2" t="s">
        <v>1346</v>
      </c>
      <c r="C450" s="2" t="s">
        <v>14</v>
      </c>
      <c r="D450" s="2" t="s">
        <v>55</v>
      </c>
      <c r="E450" s="1">
        <v>1101</v>
      </c>
      <c r="F450" s="2" t="s">
        <v>1384</v>
      </c>
      <c r="G450" s="2" t="s">
        <v>19</v>
      </c>
      <c r="H450" s="321">
        <v>45693</v>
      </c>
      <c r="I450" s="2" t="s">
        <v>939</v>
      </c>
      <c r="J450" s="2"/>
      <c r="K450" s="4"/>
      <c r="L450" s="4"/>
      <c r="M450" s="4">
        <v>267471.63</v>
      </c>
      <c r="N450" s="4">
        <f>Tabela14[[#This Row],[parcela.cef
(total)]]-Tabela14[[#This Row],[parcela.cef
(realizado)]]</f>
        <v>0</v>
      </c>
      <c r="O450" s="1" t="b">
        <v>0</v>
      </c>
      <c r="P450" s="4">
        <v>0</v>
      </c>
      <c r="Q450" s="4">
        <v>276360</v>
      </c>
      <c r="R450" s="4">
        <v>0</v>
      </c>
      <c r="S450" s="4">
        <v>20688.689999999999</v>
      </c>
      <c r="T450" s="4">
        <f>SUM(Tabela14[[#This Row],[set/25]:[dez/30]])</f>
        <v>14407.180000000006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6000</v>
      </c>
      <c r="BG450" s="4">
        <v>0</v>
      </c>
      <c r="BH450" s="4">
        <v>0</v>
      </c>
      <c r="BI450" s="4">
        <v>0</v>
      </c>
      <c r="BJ450" s="4">
        <v>93.96</v>
      </c>
      <c r="BK450" s="4">
        <v>94.44</v>
      </c>
      <c r="BL450" s="4">
        <v>93.11</v>
      </c>
      <c r="BM450" s="4">
        <v>0</v>
      </c>
      <c r="BN450" s="4">
        <v>93.96</v>
      </c>
      <c r="BO450" s="4">
        <v>93.96</v>
      </c>
      <c r="BP450" s="4">
        <v>783</v>
      </c>
      <c r="BQ450" s="4">
        <v>93.96</v>
      </c>
      <c r="BR450" s="4">
        <v>93.96</v>
      </c>
      <c r="BS450" s="4">
        <v>93.96</v>
      </c>
      <c r="BT450" s="4">
        <v>313.2</v>
      </c>
      <c r="BU450" s="4">
        <v>313.2</v>
      </c>
      <c r="BV450" s="4">
        <v>313.2</v>
      </c>
      <c r="BW450" s="4">
        <v>313.2</v>
      </c>
      <c r="BX450" s="4">
        <v>313.2</v>
      </c>
      <c r="BY450" s="4">
        <v>313.2</v>
      </c>
      <c r="BZ450" s="4">
        <v>313.2</v>
      </c>
      <c r="CA450" s="4">
        <v>313.2</v>
      </c>
      <c r="CB450" s="4">
        <v>2609.9899999999998</v>
      </c>
      <c r="CC450" s="4">
        <v>313.2</v>
      </c>
      <c r="CD450" s="4">
        <v>313.2</v>
      </c>
      <c r="CE450" s="4">
        <v>313.2</v>
      </c>
      <c r="CF450" s="4">
        <v>313.2</v>
      </c>
      <c r="CG450" s="4">
        <v>313.2</v>
      </c>
      <c r="CH450" s="4">
        <v>313.2</v>
      </c>
      <c r="CI450" s="4">
        <v>313.2</v>
      </c>
      <c r="CJ450" s="4">
        <v>313.2</v>
      </c>
      <c r="CK450" s="4">
        <v>313.2</v>
      </c>
      <c r="CL450" s="4">
        <v>313.2</v>
      </c>
      <c r="CM450" s="4">
        <v>313.2</v>
      </c>
      <c r="CN450" s="4">
        <v>2609.9899999999998</v>
      </c>
      <c r="CO450" s="4">
        <v>313.2</v>
      </c>
      <c r="CP450" s="4">
        <v>313.2</v>
      </c>
      <c r="CQ450" s="4">
        <v>313.2</v>
      </c>
      <c r="CR450" s="4">
        <v>313.2</v>
      </c>
      <c r="CS450" s="4">
        <v>313.2</v>
      </c>
      <c r="CT450" s="4">
        <v>313.2</v>
      </c>
      <c r="CU450" s="4">
        <v>104.4</v>
      </c>
      <c r="CV450" s="4">
        <v>0</v>
      </c>
      <c r="CW450" s="4">
        <v>0</v>
      </c>
      <c r="CX450" s="4">
        <v>0</v>
      </c>
      <c r="CY450" s="4">
        <v>0</v>
      </c>
      <c r="CZ450" s="4">
        <v>0</v>
      </c>
      <c r="DA450" s="4">
        <v>0</v>
      </c>
      <c r="DB450" s="4">
        <v>0</v>
      </c>
      <c r="DC450" s="4">
        <v>0</v>
      </c>
      <c r="DD450" s="4">
        <v>0</v>
      </c>
      <c r="DE450" s="4">
        <v>0</v>
      </c>
      <c r="DF450" s="4">
        <v>0</v>
      </c>
      <c r="DG450" s="4">
        <v>0</v>
      </c>
      <c r="DH450" s="4">
        <v>0</v>
      </c>
      <c r="DI450" s="4">
        <v>0</v>
      </c>
      <c r="DJ450" s="4">
        <v>0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6">
        <v>0</v>
      </c>
      <c r="DY450" s="4">
        <f>SUM(Tabela14[[#This Row],[jan/25]:[mar/25]])</f>
        <v>6000</v>
      </c>
      <c r="DZ450" s="4">
        <f>SUM(Tabela14[[#This Row],[abr/25]:[ago/25]])</f>
        <v>281.51</v>
      </c>
      <c r="EA450" s="4">
        <f>SUM(Tabela14[[#This Row],[set/25]:[dez/30]])</f>
        <v>14407.180000000006</v>
      </c>
    </row>
    <row r="451" spans="1:131" x14ac:dyDescent="0.25">
      <c r="A451" s="5" t="s">
        <v>1385</v>
      </c>
      <c r="B451" s="2" t="s">
        <v>1346</v>
      </c>
      <c r="C451" s="2" t="s">
        <v>14</v>
      </c>
      <c r="D451" s="2" t="s">
        <v>55</v>
      </c>
      <c r="E451" s="1">
        <v>1102</v>
      </c>
      <c r="F451" s="2" t="s">
        <v>1386</v>
      </c>
      <c r="G451" s="2" t="s">
        <v>19</v>
      </c>
      <c r="H451" s="321">
        <v>45626</v>
      </c>
      <c r="I451" s="2" t="s">
        <v>253</v>
      </c>
      <c r="J451" s="2"/>
      <c r="K451" s="4"/>
      <c r="L451" s="4"/>
      <c r="M451" s="4">
        <v>277510.18</v>
      </c>
      <c r="N451" s="4">
        <f>Tabela14[[#This Row],[parcela.cef
(total)]]-Tabela14[[#This Row],[parcela.cef
(realizado)]]</f>
        <v>0</v>
      </c>
      <c r="O451" s="1" t="b">
        <v>0</v>
      </c>
      <c r="P451" s="4">
        <v>0</v>
      </c>
      <c r="Q451" s="4">
        <v>361900</v>
      </c>
      <c r="R451" s="4">
        <v>0</v>
      </c>
      <c r="S451" s="4">
        <v>103785.27</v>
      </c>
      <c r="T451" s="4">
        <f>SUM(Tabela14[[#This Row],[set/25]:[dez/30]])</f>
        <v>83721.819999999949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9000</v>
      </c>
      <c r="BE451" s="4">
        <v>485.2</v>
      </c>
      <c r="BF451" s="4">
        <v>629.85</v>
      </c>
      <c r="BG451" s="4">
        <v>1638.9</v>
      </c>
      <c r="BH451" s="4">
        <v>1645.46</v>
      </c>
      <c r="BI451" s="4">
        <v>1651.87</v>
      </c>
      <c r="BJ451" s="4">
        <v>1660.46</v>
      </c>
      <c r="BK451" s="4">
        <v>1670.09</v>
      </c>
      <c r="BL451" s="4">
        <v>1681.62</v>
      </c>
      <c r="BM451" s="4">
        <v>0</v>
      </c>
      <c r="BN451" s="4">
        <v>1696.92</v>
      </c>
      <c r="BO451" s="4">
        <v>1696.92</v>
      </c>
      <c r="BP451" s="4">
        <v>9873.9599999999991</v>
      </c>
      <c r="BQ451" s="4">
        <v>1696.92</v>
      </c>
      <c r="BR451" s="4">
        <v>1696.92</v>
      </c>
      <c r="BS451" s="4">
        <v>1696.92</v>
      </c>
      <c r="BT451" s="4">
        <v>1696.92</v>
      </c>
      <c r="BU451" s="4">
        <v>1696.92</v>
      </c>
      <c r="BV451" s="4">
        <v>1696.92</v>
      </c>
      <c r="BW451" s="4">
        <v>1696.92</v>
      </c>
      <c r="BX451" s="4">
        <v>1696.92</v>
      </c>
      <c r="BY451" s="4">
        <v>1696.92</v>
      </c>
      <c r="BZ451" s="4">
        <v>1696.92</v>
      </c>
      <c r="CA451" s="4">
        <v>1696.92</v>
      </c>
      <c r="CB451" s="4">
        <v>9873.9599999999991</v>
      </c>
      <c r="CC451" s="4">
        <v>1696.92</v>
      </c>
      <c r="CD451" s="4">
        <v>1696.92</v>
      </c>
      <c r="CE451" s="4">
        <v>1696.92</v>
      </c>
      <c r="CF451" s="4">
        <v>1696.92</v>
      </c>
      <c r="CG451" s="4">
        <v>1696.92</v>
      </c>
      <c r="CH451" s="4">
        <v>1696.92</v>
      </c>
      <c r="CI451" s="4">
        <v>1696.92</v>
      </c>
      <c r="CJ451" s="4">
        <v>1696.92</v>
      </c>
      <c r="CK451" s="4">
        <v>1696.92</v>
      </c>
      <c r="CL451" s="4">
        <v>1696.92</v>
      </c>
      <c r="CM451" s="4">
        <v>1696.92</v>
      </c>
      <c r="CN451" s="4">
        <v>9873.9599999999991</v>
      </c>
      <c r="CO451" s="4">
        <v>1696.92</v>
      </c>
      <c r="CP451" s="4">
        <v>1696.92</v>
      </c>
      <c r="CQ451" s="4">
        <v>1696.92</v>
      </c>
      <c r="CR451" s="4">
        <v>8177.04</v>
      </c>
      <c r="CS451" s="4">
        <v>0</v>
      </c>
      <c r="CT451" s="4">
        <v>106.06</v>
      </c>
      <c r="CU451" s="4">
        <v>0</v>
      </c>
      <c r="CV451" s="4">
        <v>0</v>
      </c>
      <c r="CW451" s="4">
        <v>0</v>
      </c>
      <c r="CX451" s="4">
        <v>0</v>
      </c>
      <c r="CY451" s="4">
        <v>0</v>
      </c>
      <c r="CZ451" s="4">
        <v>0</v>
      </c>
      <c r="DA451" s="4">
        <v>0</v>
      </c>
      <c r="DB451" s="4">
        <v>0</v>
      </c>
      <c r="DC451" s="4">
        <v>0</v>
      </c>
      <c r="DD451" s="4">
        <v>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0</v>
      </c>
      <c r="DK451" s="4">
        <v>0</v>
      </c>
      <c r="DL451" s="4">
        <v>0</v>
      </c>
      <c r="DM451" s="4">
        <v>0</v>
      </c>
      <c r="DN451" s="4">
        <v>0</v>
      </c>
      <c r="DO451" s="4">
        <v>0</v>
      </c>
      <c r="DP451" s="4">
        <v>0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6">
        <v>0</v>
      </c>
      <c r="DY451" s="4">
        <f>SUM(Tabela14[[#This Row],[jan/25]:[mar/25]])</f>
        <v>2753.95</v>
      </c>
      <c r="DZ451" s="4">
        <f>SUM(Tabela14[[#This Row],[abr/25]:[ago/25]])</f>
        <v>8309.5</v>
      </c>
      <c r="EA451" s="4">
        <f>SUM(Tabela14[[#This Row],[set/25]:[dez/30]])</f>
        <v>83721.819999999949</v>
      </c>
    </row>
    <row r="452" spans="1:131" x14ac:dyDescent="0.25">
      <c r="A452" s="5" t="s">
        <v>1387</v>
      </c>
      <c r="B452" s="2" t="s">
        <v>1346</v>
      </c>
      <c r="C452" s="2" t="s">
        <v>14</v>
      </c>
      <c r="D452" s="2" t="s">
        <v>55</v>
      </c>
      <c r="E452" s="1">
        <v>1103</v>
      </c>
      <c r="F452" s="2" t="s">
        <v>1388</v>
      </c>
      <c r="G452" s="2" t="s">
        <v>19</v>
      </c>
      <c r="H452" s="321">
        <v>45628</v>
      </c>
      <c r="I452" s="2" t="s">
        <v>1389</v>
      </c>
      <c r="J452" s="2"/>
      <c r="K452" s="4"/>
      <c r="L452" s="4"/>
      <c r="M452" s="4">
        <v>373856.01</v>
      </c>
      <c r="N452" s="4">
        <f>Tabela14[[#This Row],[parcela.cef
(total)]]-Tabela14[[#This Row],[parcela.cef
(realizado)]]</f>
        <v>0</v>
      </c>
      <c r="O452" s="1" t="b">
        <v>0</v>
      </c>
      <c r="P452" s="4">
        <v>0</v>
      </c>
      <c r="Q452" s="4">
        <v>375060</v>
      </c>
      <c r="R452" s="4">
        <v>0</v>
      </c>
      <c r="S452" s="4">
        <v>20730.23</v>
      </c>
      <c r="T452" s="4">
        <f>SUM(Tabela14[[#This Row],[set/25]:[dez/30]])</f>
        <v>13494.200000000003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6000</v>
      </c>
      <c r="BE452" s="4">
        <v>150.6</v>
      </c>
      <c r="BF452" s="4">
        <v>0</v>
      </c>
      <c r="BG452" s="4">
        <v>308.39</v>
      </c>
      <c r="BH452" s="4">
        <v>153.22</v>
      </c>
      <c r="BI452" s="4">
        <v>153.82</v>
      </c>
      <c r="BJ452" s="4">
        <v>154.62</v>
      </c>
      <c r="BK452" s="4">
        <v>155.51</v>
      </c>
      <c r="BL452" s="4">
        <v>159.87</v>
      </c>
      <c r="BM452" s="4">
        <v>0</v>
      </c>
      <c r="BN452" s="4">
        <v>158.01</v>
      </c>
      <c r="BO452" s="4">
        <v>158.01</v>
      </c>
      <c r="BP452" s="4">
        <v>158.01</v>
      </c>
      <c r="BQ452" s="4">
        <v>158.01</v>
      </c>
      <c r="BR452" s="4">
        <v>158.01</v>
      </c>
      <c r="BS452" s="4">
        <v>158.01</v>
      </c>
      <c r="BT452" s="4">
        <v>158.01</v>
      </c>
      <c r="BU452" s="4">
        <v>158.01</v>
      </c>
      <c r="BV452" s="4">
        <v>158.01</v>
      </c>
      <c r="BW452" s="4">
        <v>158.01</v>
      </c>
      <c r="BX452" s="4">
        <v>158.01</v>
      </c>
      <c r="BY452" s="4">
        <v>158.01</v>
      </c>
      <c r="BZ452" s="4">
        <v>158.01</v>
      </c>
      <c r="CA452" s="4">
        <v>158.01</v>
      </c>
      <c r="CB452" s="4">
        <v>158.01</v>
      </c>
      <c r="CC452" s="4">
        <v>158.01</v>
      </c>
      <c r="CD452" s="4">
        <v>158.01</v>
      </c>
      <c r="CE452" s="4">
        <v>158.01</v>
      </c>
      <c r="CF452" s="4">
        <v>158.01</v>
      </c>
      <c r="CG452" s="4">
        <v>379.23</v>
      </c>
      <c r="CH452" s="4">
        <v>526.71</v>
      </c>
      <c r="CI452" s="4">
        <v>526.71</v>
      </c>
      <c r="CJ452" s="4">
        <v>526.71</v>
      </c>
      <c r="CK452" s="4">
        <v>526.71</v>
      </c>
      <c r="CL452" s="4">
        <v>526.71</v>
      </c>
      <c r="CM452" s="4">
        <v>526.71</v>
      </c>
      <c r="CN452" s="4">
        <v>6847.18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105.34</v>
      </c>
      <c r="CU452" s="4">
        <v>0</v>
      </c>
      <c r="CV452" s="4">
        <v>0</v>
      </c>
      <c r="CW452" s="4">
        <v>0</v>
      </c>
      <c r="CX452" s="4">
        <v>0</v>
      </c>
      <c r="CY452" s="4">
        <v>0</v>
      </c>
      <c r="CZ452" s="4">
        <v>0</v>
      </c>
      <c r="DA452" s="4">
        <v>0</v>
      </c>
      <c r="DB452" s="4">
        <v>0</v>
      </c>
      <c r="DC452" s="4">
        <v>0</v>
      </c>
      <c r="DD452" s="4">
        <v>0</v>
      </c>
      <c r="DE452" s="4">
        <v>0</v>
      </c>
      <c r="DF452" s="4">
        <v>0</v>
      </c>
      <c r="DG452" s="4">
        <v>0</v>
      </c>
      <c r="DH452" s="4">
        <v>0</v>
      </c>
      <c r="DI452" s="4">
        <v>0</v>
      </c>
      <c r="DJ452" s="4">
        <v>0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6">
        <v>0</v>
      </c>
      <c r="DY452" s="4">
        <f>SUM(Tabela14[[#This Row],[jan/25]:[mar/25]])</f>
        <v>458.99</v>
      </c>
      <c r="DZ452" s="4">
        <f>SUM(Tabela14[[#This Row],[abr/25]:[ago/25]])</f>
        <v>777.04</v>
      </c>
      <c r="EA452" s="4">
        <f>SUM(Tabela14[[#This Row],[set/25]:[dez/30]])</f>
        <v>13494.200000000003</v>
      </c>
    </row>
    <row r="453" spans="1:131" x14ac:dyDescent="0.25">
      <c r="A453" s="5" t="s">
        <v>1390</v>
      </c>
      <c r="B453" s="2" t="s">
        <v>1346</v>
      </c>
      <c r="C453" s="2" t="s">
        <v>14</v>
      </c>
      <c r="D453" s="2" t="s">
        <v>55</v>
      </c>
      <c r="E453" s="1">
        <v>1104</v>
      </c>
      <c r="F453" s="2"/>
      <c r="G453" s="2" t="s">
        <v>16</v>
      </c>
      <c r="H453" s="321"/>
      <c r="I453" s="2"/>
      <c r="J453" s="2"/>
      <c r="K453" s="4"/>
      <c r="L453" s="4"/>
      <c r="M453" s="4">
        <v>0</v>
      </c>
      <c r="N453" s="4">
        <f>Tabela14[[#This Row],[parcela.cef
(total)]]-Tabela14[[#This Row],[parcela.cef
(realizado)]]</f>
        <v>0</v>
      </c>
      <c r="O453" s="1" t="b">
        <v>0</v>
      </c>
      <c r="P453" s="4">
        <v>0</v>
      </c>
      <c r="Q453" s="4">
        <v>0</v>
      </c>
      <c r="R453" s="4">
        <v>0</v>
      </c>
      <c r="S453" s="4">
        <v>0</v>
      </c>
      <c r="T453" s="4">
        <f>SUM(Tabela14[[#This Row],[set/25]:[dez/30]])</f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0</v>
      </c>
      <c r="CQ453" s="4">
        <v>0</v>
      </c>
      <c r="CR453" s="4">
        <v>0</v>
      </c>
      <c r="CS453" s="4">
        <v>0</v>
      </c>
      <c r="CT453" s="4">
        <v>0</v>
      </c>
      <c r="CU453" s="4">
        <v>0</v>
      </c>
      <c r="CV453" s="4">
        <v>0</v>
      </c>
      <c r="CW453" s="4">
        <v>0</v>
      </c>
      <c r="CX453" s="4">
        <v>0</v>
      </c>
      <c r="CY453" s="4">
        <v>0</v>
      </c>
      <c r="CZ453" s="4">
        <v>0</v>
      </c>
      <c r="DA453" s="4">
        <v>0</v>
      </c>
      <c r="DB453" s="4">
        <v>0</v>
      </c>
      <c r="DC453" s="4">
        <v>0</v>
      </c>
      <c r="DD453" s="4">
        <v>0</v>
      </c>
      <c r="DE453" s="4">
        <v>0</v>
      </c>
      <c r="DF453" s="4">
        <v>0</v>
      </c>
      <c r="DG453" s="4">
        <v>0</v>
      </c>
      <c r="DH453" s="4">
        <v>0</v>
      </c>
      <c r="DI453" s="4">
        <v>0</v>
      </c>
      <c r="DJ453" s="4">
        <v>0</v>
      </c>
      <c r="DK453" s="4">
        <v>0</v>
      </c>
      <c r="DL453" s="4">
        <v>0</v>
      </c>
      <c r="DM453" s="4">
        <v>0</v>
      </c>
      <c r="DN453" s="4">
        <v>0</v>
      </c>
      <c r="DO453" s="4">
        <v>0</v>
      </c>
      <c r="DP453" s="4">
        <v>0</v>
      </c>
      <c r="DQ453" s="4">
        <v>0</v>
      </c>
      <c r="DR453" s="4">
        <v>0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6">
        <v>0</v>
      </c>
      <c r="DY453" s="4">
        <f>SUM(Tabela14[[#This Row],[jan/25]:[mar/25]])</f>
        <v>0</v>
      </c>
      <c r="DZ453" s="4">
        <f>SUM(Tabela14[[#This Row],[abr/25]:[ago/25]])</f>
        <v>0</v>
      </c>
      <c r="EA453" s="4">
        <f>SUM(Tabela14[[#This Row],[set/25]:[dez/30]])</f>
        <v>0</v>
      </c>
    </row>
    <row r="454" spans="1:131" x14ac:dyDescent="0.25">
      <c r="A454" s="5" t="s">
        <v>1391</v>
      </c>
      <c r="B454" s="2" t="s">
        <v>1346</v>
      </c>
      <c r="C454" s="2" t="s">
        <v>14</v>
      </c>
      <c r="D454" s="2" t="s">
        <v>55</v>
      </c>
      <c r="E454" s="1">
        <v>1105</v>
      </c>
      <c r="F454" s="2"/>
      <c r="G454" s="2" t="s">
        <v>16</v>
      </c>
      <c r="H454" s="321"/>
      <c r="I454" s="2"/>
      <c r="J454" s="2"/>
      <c r="K454" s="4"/>
      <c r="L454" s="4"/>
      <c r="M454" s="4">
        <v>0</v>
      </c>
      <c r="N454" s="4">
        <f>Tabela14[[#This Row],[parcela.cef
(total)]]-Tabela14[[#This Row],[parcela.cef
(realizado)]]</f>
        <v>0</v>
      </c>
      <c r="O454" s="1" t="b">
        <v>0</v>
      </c>
      <c r="P454" s="4">
        <v>0</v>
      </c>
      <c r="Q454" s="4">
        <v>0</v>
      </c>
      <c r="R454" s="4">
        <v>0</v>
      </c>
      <c r="S454" s="4">
        <v>0</v>
      </c>
      <c r="T454" s="4">
        <f>SUM(Tabela14[[#This Row],[set/25]:[dez/30]])</f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0</v>
      </c>
      <c r="CZ454" s="4">
        <v>0</v>
      </c>
      <c r="DA454" s="4">
        <v>0</v>
      </c>
      <c r="DB454" s="4">
        <v>0</v>
      </c>
      <c r="DC454" s="4">
        <v>0</v>
      </c>
      <c r="DD454" s="4">
        <v>0</v>
      </c>
      <c r="DE454" s="4">
        <v>0</v>
      </c>
      <c r="DF454" s="4">
        <v>0</v>
      </c>
      <c r="DG454" s="4">
        <v>0</v>
      </c>
      <c r="DH454" s="4">
        <v>0</v>
      </c>
      <c r="DI454" s="4">
        <v>0</v>
      </c>
      <c r="DJ454" s="4">
        <v>0</v>
      </c>
      <c r="DK454" s="4">
        <v>0</v>
      </c>
      <c r="DL454" s="4">
        <v>0</v>
      </c>
      <c r="DM454" s="4">
        <v>0</v>
      </c>
      <c r="DN454" s="4">
        <v>0</v>
      </c>
      <c r="DO454" s="4">
        <v>0</v>
      </c>
      <c r="DP454" s="4">
        <v>0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6">
        <v>0</v>
      </c>
      <c r="DY454" s="4">
        <f>SUM(Tabela14[[#This Row],[jan/25]:[mar/25]])</f>
        <v>0</v>
      </c>
      <c r="DZ454" s="4">
        <f>SUM(Tabela14[[#This Row],[abr/25]:[ago/25]])</f>
        <v>0</v>
      </c>
      <c r="EA454" s="4">
        <f>SUM(Tabela14[[#This Row],[set/25]:[dez/30]])</f>
        <v>0</v>
      </c>
    </row>
    <row r="455" spans="1:131" x14ac:dyDescent="0.25">
      <c r="A455" s="5" t="s">
        <v>1392</v>
      </c>
      <c r="B455" s="2" t="s">
        <v>1346</v>
      </c>
      <c r="C455" s="2" t="s">
        <v>14</v>
      </c>
      <c r="D455" s="2" t="s">
        <v>55</v>
      </c>
      <c r="E455" s="1">
        <v>1106</v>
      </c>
      <c r="F455" s="2"/>
      <c r="G455" s="2" t="s">
        <v>16</v>
      </c>
      <c r="H455" s="321"/>
      <c r="I455" s="2"/>
      <c r="J455" s="2"/>
      <c r="K455" s="4"/>
      <c r="L455" s="4"/>
      <c r="M455" s="4">
        <v>0</v>
      </c>
      <c r="N455" s="4">
        <f>Tabela14[[#This Row],[parcela.cef
(total)]]-Tabela14[[#This Row],[parcela.cef
(realizado)]]</f>
        <v>0</v>
      </c>
      <c r="O455" s="1" t="b">
        <v>0</v>
      </c>
      <c r="P455" s="4">
        <v>0</v>
      </c>
      <c r="Q455" s="4">
        <v>0</v>
      </c>
      <c r="R455" s="4">
        <v>0</v>
      </c>
      <c r="S455" s="4">
        <v>0</v>
      </c>
      <c r="T455" s="4">
        <f>SUM(Tabela14[[#This Row],[set/25]:[dez/30]])</f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0</v>
      </c>
      <c r="CR455" s="4">
        <v>0</v>
      </c>
      <c r="CS455" s="4">
        <v>0</v>
      </c>
      <c r="CT455" s="4">
        <v>0</v>
      </c>
      <c r="CU455" s="4">
        <v>0</v>
      </c>
      <c r="CV455" s="4">
        <v>0</v>
      </c>
      <c r="CW455" s="4">
        <v>0</v>
      </c>
      <c r="CX455" s="4">
        <v>0</v>
      </c>
      <c r="CY455" s="4">
        <v>0</v>
      </c>
      <c r="CZ455" s="4">
        <v>0</v>
      </c>
      <c r="DA455" s="4">
        <v>0</v>
      </c>
      <c r="DB455" s="4">
        <v>0</v>
      </c>
      <c r="DC455" s="4">
        <v>0</v>
      </c>
      <c r="DD455" s="4">
        <v>0</v>
      </c>
      <c r="DE455" s="4">
        <v>0</v>
      </c>
      <c r="DF455" s="4">
        <v>0</v>
      </c>
      <c r="DG455" s="4">
        <v>0</v>
      </c>
      <c r="DH455" s="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0</v>
      </c>
      <c r="DN455" s="4">
        <v>0</v>
      </c>
      <c r="DO455" s="4">
        <v>0</v>
      </c>
      <c r="DP455" s="4">
        <v>0</v>
      </c>
      <c r="DQ455" s="4">
        <v>0</v>
      </c>
      <c r="DR455" s="4">
        <v>0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6">
        <v>0</v>
      </c>
      <c r="DY455" s="4">
        <f>SUM(Tabela14[[#This Row],[jan/25]:[mar/25]])</f>
        <v>0</v>
      </c>
      <c r="DZ455" s="4">
        <f>SUM(Tabela14[[#This Row],[abr/25]:[ago/25]])</f>
        <v>0</v>
      </c>
      <c r="EA455" s="4">
        <f>SUM(Tabela14[[#This Row],[set/25]:[dez/30]])</f>
        <v>0</v>
      </c>
    </row>
    <row r="456" spans="1:131" x14ac:dyDescent="0.25">
      <c r="A456" s="5" t="s">
        <v>1393</v>
      </c>
      <c r="B456" s="2" t="s">
        <v>1346</v>
      </c>
      <c r="C456" s="2" t="s">
        <v>14</v>
      </c>
      <c r="D456" s="2" t="s">
        <v>55</v>
      </c>
      <c r="E456" s="1">
        <v>1107</v>
      </c>
      <c r="F456" s="2"/>
      <c r="G456" s="2" t="s">
        <v>16</v>
      </c>
      <c r="H456" s="321"/>
      <c r="I456" s="2"/>
      <c r="J456" s="2"/>
      <c r="K456" s="4"/>
      <c r="L456" s="4"/>
      <c r="M456" s="4">
        <v>0</v>
      </c>
      <c r="N456" s="4">
        <f>Tabela14[[#This Row],[parcela.cef
(total)]]-Tabela14[[#This Row],[parcela.cef
(realizado)]]</f>
        <v>0</v>
      </c>
      <c r="O456" s="1" t="b">
        <v>0</v>
      </c>
      <c r="P456" s="4">
        <v>0</v>
      </c>
      <c r="Q456" s="4">
        <v>0</v>
      </c>
      <c r="R456" s="4">
        <v>0</v>
      </c>
      <c r="S456" s="4">
        <v>0</v>
      </c>
      <c r="T456" s="4">
        <f>SUM(Tabela14[[#This Row],[set/25]:[dez/30]])</f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</v>
      </c>
      <c r="DG456" s="4">
        <v>0</v>
      </c>
      <c r="DH456" s="4">
        <v>0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6">
        <v>0</v>
      </c>
      <c r="DY456" s="4">
        <f>SUM(Tabela14[[#This Row],[jan/25]:[mar/25]])</f>
        <v>0</v>
      </c>
      <c r="DZ456" s="4">
        <f>SUM(Tabela14[[#This Row],[abr/25]:[ago/25]])</f>
        <v>0</v>
      </c>
      <c r="EA456" s="4">
        <f>SUM(Tabela14[[#This Row],[set/25]:[dez/30]])</f>
        <v>0</v>
      </c>
    </row>
    <row r="457" spans="1:131" x14ac:dyDescent="0.25">
      <c r="A457" s="5" t="s">
        <v>1394</v>
      </c>
      <c r="B457" s="2" t="s">
        <v>1346</v>
      </c>
      <c r="C457" s="2" t="s">
        <v>14</v>
      </c>
      <c r="D457" s="2" t="s">
        <v>55</v>
      </c>
      <c r="E457" s="1">
        <v>1108</v>
      </c>
      <c r="F457" s="2" t="s">
        <v>1395</v>
      </c>
      <c r="G457" s="2" t="s">
        <v>19</v>
      </c>
      <c r="H457" s="321">
        <v>45644</v>
      </c>
      <c r="I457" s="2" t="s">
        <v>198</v>
      </c>
      <c r="J457" s="2"/>
      <c r="K457" s="4"/>
      <c r="L457" s="4"/>
      <c r="M457" s="4">
        <v>242050.96</v>
      </c>
      <c r="N457" s="4">
        <f>Tabela14[[#This Row],[parcela.cef
(total)]]-Tabela14[[#This Row],[parcela.cef
(realizado)]]</f>
        <v>0</v>
      </c>
      <c r="O457" s="1" t="b">
        <v>0</v>
      </c>
      <c r="P457" s="4">
        <v>0</v>
      </c>
      <c r="Q457" s="4">
        <v>293020</v>
      </c>
      <c r="R457" s="4">
        <v>0</v>
      </c>
      <c r="S457" s="4">
        <v>65531.37</v>
      </c>
      <c r="T457" s="4">
        <f>SUM(Tabela14[[#This Row],[set/25]:[dez/30]])</f>
        <v>62650.72999999996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300</v>
      </c>
      <c r="BE457" s="4">
        <v>292.77</v>
      </c>
      <c r="BF457" s="4">
        <v>0</v>
      </c>
      <c r="BG457" s="4">
        <v>302.11</v>
      </c>
      <c r="BH457" s="4">
        <v>602.36</v>
      </c>
      <c r="BI457" s="4">
        <v>299.02</v>
      </c>
      <c r="BJ457" s="4">
        <v>307.29000000000002</v>
      </c>
      <c r="BK457" s="4">
        <v>302.32</v>
      </c>
      <c r="BL457" s="4">
        <v>474.77</v>
      </c>
      <c r="BM457" s="4">
        <v>0</v>
      </c>
      <c r="BN457" s="4">
        <v>1023.92</v>
      </c>
      <c r="BO457" s="4">
        <v>1023.92</v>
      </c>
      <c r="BP457" s="4">
        <v>11558.04</v>
      </c>
      <c r="BQ457" s="4">
        <v>1023.92</v>
      </c>
      <c r="BR457" s="4">
        <v>1023.92</v>
      </c>
      <c r="BS457" s="4">
        <v>1023.92</v>
      </c>
      <c r="BT457" s="4">
        <v>1023.92</v>
      </c>
      <c r="BU457" s="4">
        <v>1023.92</v>
      </c>
      <c r="BV457" s="4">
        <v>1023.92</v>
      </c>
      <c r="BW457" s="4">
        <v>1023.92</v>
      </c>
      <c r="BX457" s="4">
        <v>1023.92</v>
      </c>
      <c r="BY457" s="4">
        <v>1023.92</v>
      </c>
      <c r="BZ457" s="4">
        <v>1023.92</v>
      </c>
      <c r="CA457" s="4">
        <v>1023.92</v>
      </c>
      <c r="CB457" s="4">
        <v>11558.04</v>
      </c>
      <c r="CC457" s="4">
        <v>1023.92</v>
      </c>
      <c r="CD457" s="4">
        <v>1023.92</v>
      </c>
      <c r="CE457" s="4">
        <v>1023.92</v>
      </c>
      <c r="CF457" s="4">
        <v>1023.92</v>
      </c>
      <c r="CG457" s="4">
        <v>1023.92</v>
      </c>
      <c r="CH457" s="4">
        <v>1023.92</v>
      </c>
      <c r="CI457" s="4">
        <v>1023.92</v>
      </c>
      <c r="CJ457" s="4">
        <v>1023.92</v>
      </c>
      <c r="CK457" s="4">
        <v>1023.92</v>
      </c>
      <c r="CL457" s="4">
        <v>1023.92</v>
      </c>
      <c r="CM457" s="4">
        <v>1023.92</v>
      </c>
      <c r="CN457" s="4">
        <v>11558.04</v>
      </c>
      <c r="CO457" s="4">
        <v>1023.92</v>
      </c>
      <c r="CP457" s="4">
        <v>1023.92</v>
      </c>
      <c r="CQ457" s="4">
        <v>1023.92</v>
      </c>
      <c r="CR457" s="4">
        <v>0</v>
      </c>
      <c r="CS457" s="4">
        <v>0</v>
      </c>
      <c r="CT457" s="4">
        <v>330.77</v>
      </c>
      <c r="CU457" s="4">
        <v>0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</v>
      </c>
      <c r="DF457" s="4">
        <v>0</v>
      </c>
      <c r="DG457" s="4">
        <v>0</v>
      </c>
      <c r="DH457" s="4">
        <v>0</v>
      </c>
      <c r="DI457" s="4">
        <v>0</v>
      </c>
      <c r="DJ457" s="4">
        <v>0</v>
      </c>
      <c r="DK457" s="4">
        <v>0</v>
      </c>
      <c r="DL457" s="4">
        <v>0</v>
      </c>
      <c r="DM457" s="4">
        <v>0</v>
      </c>
      <c r="DN457" s="4">
        <v>0</v>
      </c>
      <c r="DO457" s="4">
        <v>0</v>
      </c>
      <c r="DP457" s="4">
        <v>0</v>
      </c>
      <c r="DQ457" s="4">
        <v>0</v>
      </c>
      <c r="DR457" s="4">
        <v>0</v>
      </c>
      <c r="DS457" s="4">
        <v>0</v>
      </c>
      <c r="DT457" s="4">
        <v>0</v>
      </c>
      <c r="DU457" s="4">
        <v>0</v>
      </c>
      <c r="DV457" s="4">
        <v>0</v>
      </c>
      <c r="DW457" s="4">
        <v>0</v>
      </c>
      <c r="DX457" s="6">
        <v>0</v>
      </c>
      <c r="DY457" s="4">
        <f>SUM(Tabela14[[#This Row],[jan/25]:[mar/25]])</f>
        <v>594.88</v>
      </c>
      <c r="DZ457" s="4">
        <f>SUM(Tabela14[[#This Row],[abr/25]:[ago/25]])</f>
        <v>1985.76</v>
      </c>
      <c r="EA457" s="4">
        <f>SUM(Tabela14[[#This Row],[set/25]:[dez/30]])</f>
        <v>62650.72999999996</v>
      </c>
    </row>
    <row r="458" spans="1:131" x14ac:dyDescent="0.25">
      <c r="A458" s="5" t="s">
        <v>1396</v>
      </c>
      <c r="B458" s="2" t="s">
        <v>1346</v>
      </c>
      <c r="C458" s="2" t="s">
        <v>14</v>
      </c>
      <c r="D458" s="2" t="s">
        <v>55</v>
      </c>
      <c r="E458" s="1">
        <v>1109</v>
      </c>
      <c r="F458" s="2"/>
      <c r="G458" s="2" t="s">
        <v>16</v>
      </c>
      <c r="H458" s="321"/>
      <c r="I458" s="2"/>
      <c r="J458" s="2"/>
      <c r="K458" s="4"/>
      <c r="L458" s="4"/>
      <c r="M458" s="4">
        <v>0</v>
      </c>
      <c r="N458" s="4">
        <f>Tabela14[[#This Row],[parcela.cef
(total)]]-Tabela14[[#This Row],[parcela.cef
(realizado)]]</f>
        <v>0</v>
      </c>
      <c r="O458" s="1" t="b">
        <v>0</v>
      </c>
      <c r="P458" s="4">
        <v>0</v>
      </c>
      <c r="Q458" s="4">
        <v>0</v>
      </c>
      <c r="R458" s="4">
        <v>0</v>
      </c>
      <c r="S458" s="4">
        <v>0</v>
      </c>
      <c r="T458" s="4">
        <f>SUM(Tabela14[[#This Row],[set/25]:[dez/30]])</f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6">
        <v>0</v>
      </c>
      <c r="DY458" s="4">
        <f>SUM(Tabela14[[#This Row],[jan/25]:[mar/25]])</f>
        <v>0</v>
      </c>
      <c r="DZ458" s="4">
        <f>SUM(Tabela14[[#This Row],[abr/25]:[ago/25]])</f>
        <v>0</v>
      </c>
      <c r="EA458" s="4">
        <f>SUM(Tabela14[[#This Row],[set/25]:[dez/30]])</f>
        <v>0</v>
      </c>
    </row>
    <row r="459" spans="1:131" x14ac:dyDescent="0.25">
      <c r="A459" s="5" t="s">
        <v>1397</v>
      </c>
      <c r="B459" s="2" t="s">
        <v>1346</v>
      </c>
      <c r="C459" s="2" t="s">
        <v>14</v>
      </c>
      <c r="D459" s="2" t="s">
        <v>55</v>
      </c>
      <c r="E459" s="1">
        <v>1110</v>
      </c>
      <c r="F459" s="2"/>
      <c r="G459" s="2" t="s">
        <v>16</v>
      </c>
      <c r="H459" s="321"/>
      <c r="I459" s="2"/>
      <c r="J459" s="2"/>
      <c r="K459" s="4"/>
      <c r="L459" s="4"/>
      <c r="M459" s="4">
        <v>0</v>
      </c>
      <c r="N459" s="4">
        <f>Tabela14[[#This Row],[parcela.cef
(total)]]-Tabela14[[#This Row],[parcela.cef
(realizado)]]</f>
        <v>0</v>
      </c>
      <c r="O459" s="1" t="b">
        <v>0</v>
      </c>
      <c r="P459" s="4">
        <v>0</v>
      </c>
      <c r="Q459" s="4">
        <v>0</v>
      </c>
      <c r="R459" s="4">
        <v>0</v>
      </c>
      <c r="S459" s="4">
        <v>0</v>
      </c>
      <c r="T459" s="4">
        <f>SUM(Tabela14[[#This Row],[set/25]:[dez/30]])</f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0</v>
      </c>
      <c r="CR459" s="4">
        <v>0</v>
      </c>
      <c r="CS459" s="4">
        <v>0</v>
      </c>
      <c r="CT459" s="4">
        <v>0</v>
      </c>
      <c r="CU459" s="4">
        <v>0</v>
      </c>
      <c r="CV459" s="4">
        <v>0</v>
      </c>
      <c r="CW459" s="4">
        <v>0</v>
      </c>
      <c r="CX459" s="4">
        <v>0</v>
      </c>
      <c r="CY459" s="4">
        <v>0</v>
      </c>
      <c r="CZ459" s="4">
        <v>0</v>
      </c>
      <c r="DA459" s="4">
        <v>0</v>
      </c>
      <c r="DB459" s="4">
        <v>0</v>
      </c>
      <c r="DC459" s="4">
        <v>0</v>
      </c>
      <c r="DD459" s="4">
        <v>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0</v>
      </c>
      <c r="DK459" s="4">
        <v>0</v>
      </c>
      <c r="DL459" s="4">
        <v>0</v>
      </c>
      <c r="DM459" s="4">
        <v>0</v>
      </c>
      <c r="DN459" s="4">
        <v>0</v>
      </c>
      <c r="DO459" s="4">
        <v>0</v>
      </c>
      <c r="DP459" s="4">
        <v>0</v>
      </c>
      <c r="DQ459" s="4">
        <v>0</v>
      </c>
      <c r="DR459" s="4">
        <v>0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6">
        <v>0</v>
      </c>
      <c r="DY459" s="4">
        <f>SUM(Tabela14[[#This Row],[jan/25]:[mar/25]])</f>
        <v>0</v>
      </c>
      <c r="DZ459" s="4">
        <f>SUM(Tabela14[[#This Row],[abr/25]:[ago/25]])</f>
        <v>0</v>
      </c>
      <c r="EA459" s="4">
        <f>SUM(Tabela14[[#This Row],[set/25]:[dez/30]])</f>
        <v>0</v>
      </c>
    </row>
    <row r="460" spans="1:131" x14ac:dyDescent="0.25">
      <c r="A460" s="5" t="s">
        <v>1398</v>
      </c>
      <c r="B460" s="2" t="s">
        <v>1346</v>
      </c>
      <c r="C460" s="2" t="s">
        <v>14</v>
      </c>
      <c r="D460" s="2" t="s">
        <v>83</v>
      </c>
      <c r="E460" s="1">
        <v>1201</v>
      </c>
      <c r="F460" s="2"/>
      <c r="G460" s="2" t="s">
        <v>42</v>
      </c>
      <c r="H460" s="321"/>
      <c r="I460" s="2"/>
      <c r="J460" s="2"/>
      <c r="K460" s="4"/>
      <c r="L460" s="4"/>
      <c r="M460" s="4">
        <v>0</v>
      </c>
      <c r="N460" s="4">
        <f>Tabela14[[#This Row],[parcela.cef
(total)]]-Tabela14[[#This Row],[parcela.cef
(realizado)]]</f>
        <v>0</v>
      </c>
      <c r="O460" s="1" t="b">
        <v>0</v>
      </c>
      <c r="P460" s="4">
        <v>0</v>
      </c>
      <c r="Q460" s="4">
        <v>0</v>
      </c>
      <c r="R460" s="4">
        <v>0</v>
      </c>
      <c r="S460" s="4">
        <v>0</v>
      </c>
      <c r="T460" s="4">
        <f>SUM(Tabela14[[#This Row],[set/25]:[dez/30]])</f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0</v>
      </c>
      <c r="CU460" s="4">
        <v>0</v>
      </c>
      <c r="CV460" s="4">
        <v>0</v>
      </c>
      <c r="CW460" s="4">
        <v>0</v>
      </c>
      <c r="CX460" s="4">
        <v>0</v>
      </c>
      <c r="CY460" s="4">
        <v>0</v>
      </c>
      <c r="CZ460" s="4">
        <v>0</v>
      </c>
      <c r="DA460" s="4">
        <v>0</v>
      </c>
      <c r="DB460" s="4">
        <v>0</v>
      </c>
      <c r="DC460" s="4">
        <v>0</v>
      </c>
      <c r="DD460" s="4">
        <v>0</v>
      </c>
      <c r="DE460" s="4">
        <v>0</v>
      </c>
      <c r="DF460" s="4">
        <v>0</v>
      </c>
      <c r="DG460" s="4">
        <v>0</v>
      </c>
      <c r="DH460" s="4">
        <v>0</v>
      </c>
      <c r="DI460" s="4">
        <v>0</v>
      </c>
      <c r="DJ460" s="4">
        <v>0</v>
      </c>
      <c r="DK460" s="4">
        <v>0</v>
      </c>
      <c r="DL460" s="4">
        <v>0</v>
      </c>
      <c r="DM460" s="4">
        <v>0</v>
      </c>
      <c r="DN460" s="4">
        <v>0</v>
      </c>
      <c r="DO460" s="4">
        <v>0</v>
      </c>
      <c r="DP460" s="4">
        <v>0</v>
      </c>
      <c r="DQ460" s="4">
        <v>0</v>
      </c>
      <c r="DR460" s="4">
        <v>0</v>
      </c>
      <c r="DS460" s="4">
        <v>0</v>
      </c>
      <c r="DT460" s="4">
        <v>0</v>
      </c>
      <c r="DU460" s="4">
        <v>0</v>
      </c>
      <c r="DV460" s="4">
        <v>0</v>
      </c>
      <c r="DW460" s="4">
        <v>0</v>
      </c>
      <c r="DX460" s="6">
        <v>0</v>
      </c>
      <c r="DY460" s="4">
        <f>SUM(Tabela14[[#This Row],[jan/25]:[mar/25]])</f>
        <v>0</v>
      </c>
      <c r="DZ460" s="4">
        <f>SUM(Tabela14[[#This Row],[abr/25]:[ago/25]])</f>
        <v>0</v>
      </c>
      <c r="EA460" s="4">
        <f>SUM(Tabela14[[#This Row],[set/25]:[dez/30]])</f>
        <v>0</v>
      </c>
    </row>
    <row r="461" spans="1:131" x14ac:dyDescent="0.25">
      <c r="A461" s="5" t="s">
        <v>1399</v>
      </c>
      <c r="B461" s="2" t="s">
        <v>1346</v>
      </c>
      <c r="C461" s="2" t="s">
        <v>14</v>
      </c>
      <c r="D461" s="2" t="s">
        <v>83</v>
      </c>
      <c r="E461" s="1">
        <v>1202</v>
      </c>
      <c r="F461" s="2" t="s">
        <v>1400</v>
      </c>
      <c r="G461" s="2" t="s">
        <v>19</v>
      </c>
      <c r="H461" s="321">
        <v>45638</v>
      </c>
      <c r="I461" s="2" t="s">
        <v>1401</v>
      </c>
      <c r="J461" s="2"/>
      <c r="K461" s="4"/>
      <c r="L461" s="4"/>
      <c r="M461" s="4">
        <v>331824.86</v>
      </c>
      <c r="N461" s="4">
        <f>Tabela14[[#This Row],[parcela.cef
(total)]]-Tabela14[[#This Row],[parcela.cef
(realizado)]]</f>
        <v>0</v>
      </c>
      <c r="O461" s="1" t="b">
        <v>0</v>
      </c>
      <c r="P461" s="4">
        <v>0</v>
      </c>
      <c r="Q461" s="4">
        <v>371300</v>
      </c>
      <c r="R461" s="4">
        <v>0</v>
      </c>
      <c r="S461" s="4">
        <v>58316.28</v>
      </c>
      <c r="T461" s="4">
        <f>SUM(Tabela14[[#This Row],[set/25]:[dez/30]])</f>
        <v>51604.00999999998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900</v>
      </c>
      <c r="BE461" s="4">
        <v>1538.62</v>
      </c>
      <c r="BF461" s="4">
        <v>1513.53</v>
      </c>
      <c r="BG461" s="4">
        <v>1557.12</v>
      </c>
      <c r="BH461" s="4">
        <v>0</v>
      </c>
      <c r="BI461" s="4">
        <v>400.21</v>
      </c>
      <c r="BJ461" s="4">
        <v>406.23</v>
      </c>
      <c r="BK461" s="4">
        <v>396.56</v>
      </c>
      <c r="BL461" s="4">
        <v>0</v>
      </c>
      <c r="BM461" s="4">
        <v>402.93</v>
      </c>
      <c r="BN461" s="4">
        <v>402.93</v>
      </c>
      <c r="BO461" s="4">
        <v>402.93</v>
      </c>
      <c r="BP461" s="4">
        <v>2438.65</v>
      </c>
      <c r="BQ461" s="4">
        <v>1343.1</v>
      </c>
      <c r="BR461" s="4">
        <v>1343.1</v>
      </c>
      <c r="BS461" s="4">
        <v>1343.1</v>
      </c>
      <c r="BT461" s="4">
        <v>1343.1</v>
      </c>
      <c r="BU461" s="4">
        <v>1343.1</v>
      </c>
      <c r="BV461" s="4">
        <v>1343.1</v>
      </c>
      <c r="BW461" s="4">
        <v>1343.1</v>
      </c>
      <c r="BX461" s="4">
        <v>1343.1</v>
      </c>
      <c r="BY461" s="4">
        <v>1343.1</v>
      </c>
      <c r="BZ461" s="4">
        <v>1343.1</v>
      </c>
      <c r="CA461" s="4">
        <v>1343.1</v>
      </c>
      <c r="CB461" s="4">
        <v>6610.16</v>
      </c>
      <c r="CC461" s="4">
        <v>1343.1</v>
      </c>
      <c r="CD461" s="4">
        <v>1343.1</v>
      </c>
      <c r="CE461" s="4">
        <v>1343.1</v>
      </c>
      <c r="CF461" s="4">
        <v>1343.1</v>
      </c>
      <c r="CG461" s="4">
        <v>1343.1</v>
      </c>
      <c r="CH461" s="4">
        <v>1343.1</v>
      </c>
      <c r="CI461" s="4">
        <v>1343.1</v>
      </c>
      <c r="CJ461" s="4">
        <v>1343.1</v>
      </c>
      <c r="CK461" s="4">
        <v>1343.1</v>
      </c>
      <c r="CL461" s="4">
        <v>1343.1</v>
      </c>
      <c r="CM461" s="4">
        <v>1343.1</v>
      </c>
      <c r="CN461" s="4">
        <v>1343.1</v>
      </c>
      <c r="CO461" s="4">
        <v>1343.1</v>
      </c>
      <c r="CP461" s="4">
        <v>1343.1</v>
      </c>
      <c r="CQ461" s="4">
        <v>7663.57</v>
      </c>
      <c r="CR461" s="4">
        <v>0</v>
      </c>
      <c r="CS461" s="4">
        <v>0</v>
      </c>
      <c r="CT461" s="4">
        <v>105.34</v>
      </c>
      <c r="CU461" s="4">
        <v>0</v>
      </c>
      <c r="CV461" s="4">
        <v>0</v>
      </c>
      <c r="CW461" s="4">
        <v>0</v>
      </c>
      <c r="CX461" s="4">
        <v>0</v>
      </c>
      <c r="CY461" s="4">
        <v>0</v>
      </c>
      <c r="CZ461" s="4">
        <v>0</v>
      </c>
      <c r="DA461" s="4">
        <v>0</v>
      </c>
      <c r="DB461" s="4">
        <v>0</v>
      </c>
      <c r="DC461" s="4">
        <v>0</v>
      </c>
      <c r="DD461" s="4">
        <v>0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0</v>
      </c>
      <c r="DO461" s="4">
        <v>0</v>
      </c>
      <c r="DP461" s="4">
        <v>0</v>
      </c>
      <c r="DQ461" s="4">
        <v>0</v>
      </c>
      <c r="DR461" s="4">
        <v>0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6">
        <v>0</v>
      </c>
      <c r="DY461" s="4">
        <f>SUM(Tabela14[[#This Row],[jan/25]:[mar/25]])</f>
        <v>4609.2699999999995</v>
      </c>
      <c r="DZ461" s="4">
        <f>SUM(Tabela14[[#This Row],[abr/25]:[ago/25]])</f>
        <v>1203</v>
      </c>
      <c r="EA461" s="4">
        <f>SUM(Tabela14[[#This Row],[set/25]:[dez/30]])</f>
        <v>51604.00999999998</v>
      </c>
    </row>
    <row r="462" spans="1:131" x14ac:dyDescent="0.25">
      <c r="A462" s="5" t="s">
        <v>1402</v>
      </c>
      <c r="B462" s="2" t="s">
        <v>1346</v>
      </c>
      <c r="C462" s="2" t="s">
        <v>14</v>
      </c>
      <c r="D462" s="2" t="s">
        <v>83</v>
      </c>
      <c r="E462" s="1">
        <v>1203</v>
      </c>
      <c r="F462" s="2"/>
      <c r="G462" s="2" t="s">
        <v>16</v>
      </c>
      <c r="H462" s="321"/>
      <c r="I462" s="2"/>
      <c r="J462" s="2"/>
      <c r="K462" s="4"/>
      <c r="L462" s="4"/>
      <c r="M462" s="4">
        <v>0</v>
      </c>
      <c r="N462" s="4">
        <f>Tabela14[[#This Row],[parcela.cef
(total)]]-Tabela14[[#This Row],[parcela.cef
(realizado)]]</f>
        <v>0</v>
      </c>
      <c r="O462" s="1" t="b">
        <v>0</v>
      </c>
      <c r="P462" s="4">
        <v>0</v>
      </c>
      <c r="Q462" s="4">
        <v>0</v>
      </c>
      <c r="R462" s="4">
        <v>0</v>
      </c>
      <c r="S462" s="4">
        <v>0</v>
      </c>
      <c r="T462" s="4">
        <f>SUM(Tabela14[[#This Row],[set/25]:[dez/30]])</f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0</v>
      </c>
      <c r="CZ462" s="4">
        <v>0</v>
      </c>
      <c r="DA462" s="4">
        <v>0</v>
      </c>
      <c r="DB462" s="4">
        <v>0</v>
      </c>
      <c r="DC462" s="4">
        <v>0</v>
      </c>
      <c r="DD462" s="4">
        <v>0</v>
      </c>
      <c r="DE462" s="4">
        <v>0</v>
      </c>
      <c r="DF462" s="4">
        <v>0</v>
      </c>
      <c r="DG462" s="4">
        <v>0</v>
      </c>
      <c r="DH462" s="4">
        <v>0</v>
      </c>
      <c r="DI462" s="4">
        <v>0</v>
      </c>
      <c r="DJ462" s="4">
        <v>0</v>
      </c>
      <c r="DK462" s="4">
        <v>0</v>
      </c>
      <c r="DL462" s="4">
        <v>0</v>
      </c>
      <c r="DM462" s="4">
        <v>0</v>
      </c>
      <c r="DN462" s="4">
        <v>0</v>
      </c>
      <c r="DO462" s="4">
        <v>0</v>
      </c>
      <c r="DP462" s="4">
        <v>0</v>
      </c>
      <c r="DQ462" s="4">
        <v>0</v>
      </c>
      <c r="DR462" s="4">
        <v>0</v>
      </c>
      <c r="DS462" s="4">
        <v>0</v>
      </c>
      <c r="DT462" s="4">
        <v>0</v>
      </c>
      <c r="DU462" s="4">
        <v>0</v>
      </c>
      <c r="DV462" s="4">
        <v>0</v>
      </c>
      <c r="DW462" s="4">
        <v>0</v>
      </c>
      <c r="DX462" s="6">
        <v>0</v>
      </c>
      <c r="DY462" s="4">
        <f>SUM(Tabela14[[#This Row],[jan/25]:[mar/25]])</f>
        <v>0</v>
      </c>
      <c r="DZ462" s="4">
        <f>SUM(Tabela14[[#This Row],[abr/25]:[ago/25]])</f>
        <v>0</v>
      </c>
      <c r="EA462" s="4">
        <f>SUM(Tabela14[[#This Row],[set/25]:[dez/30]])</f>
        <v>0</v>
      </c>
    </row>
    <row r="463" spans="1:131" x14ac:dyDescent="0.25">
      <c r="A463" s="5" t="s">
        <v>1403</v>
      </c>
      <c r="B463" s="2" t="s">
        <v>1346</v>
      </c>
      <c r="C463" s="2" t="s">
        <v>14</v>
      </c>
      <c r="D463" s="2" t="s">
        <v>83</v>
      </c>
      <c r="E463" s="1">
        <v>1204</v>
      </c>
      <c r="F463" s="2"/>
      <c r="G463" s="2" t="s">
        <v>42</v>
      </c>
      <c r="H463" s="321"/>
      <c r="I463" s="2"/>
      <c r="J463" s="2"/>
      <c r="K463" s="4"/>
      <c r="L463" s="4"/>
      <c r="M463" s="4">
        <v>0</v>
      </c>
      <c r="N463" s="4">
        <f>Tabela14[[#This Row],[parcela.cef
(total)]]-Tabela14[[#This Row],[parcela.cef
(realizado)]]</f>
        <v>0</v>
      </c>
      <c r="O463" s="1" t="b">
        <v>0</v>
      </c>
      <c r="P463" s="4">
        <v>0</v>
      </c>
      <c r="Q463" s="4">
        <v>0</v>
      </c>
      <c r="R463" s="4">
        <v>0</v>
      </c>
      <c r="S463" s="4">
        <v>0</v>
      </c>
      <c r="T463" s="4">
        <f>SUM(Tabela14[[#This Row],[set/25]:[dez/30]])</f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0</v>
      </c>
      <c r="CR463" s="4">
        <v>0</v>
      </c>
      <c r="CS463" s="4">
        <v>0</v>
      </c>
      <c r="CT463" s="4">
        <v>0</v>
      </c>
      <c r="CU463" s="4">
        <v>0</v>
      </c>
      <c r="CV463" s="4">
        <v>0</v>
      </c>
      <c r="CW463" s="4">
        <v>0</v>
      </c>
      <c r="CX463" s="4">
        <v>0</v>
      </c>
      <c r="CY463" s="4">
        <v>0</v>
      </c>
      <c r="CZ463" s="4">
        <v>0</v>
      </c>
      <c r="DA463" s="4">
        <v>0</v>
      </c>
      <c r="DB463" s="4">
        <v>0</v>
      </c>
      <c r="DC463" s="4">
        <v>0</v>
      </c>
      <c r="DD463" s="4">
        <v>0</v>
      </c>
      <c r="DE463" s="4">
        <v>0</v>
      </c>
      <c r="DF463" s="4">
        <v>0</v>
      </c>
      <c r="DG463" s="4">
        <v>0</v>
      </c>
      <c r="DH463" s="4">
        <v>0</v>
      </c>
      <c r="DI463" s="4">
        <v>0</v>
      </c>
      <c r="DJ463" s="4">
        <v>0</v>
      </c>
      <c r="DK463" s="4">
        <v>0</v>
      </c>
      <c r="DL463" s="4">
        <v>0</v>
      </c>
      <c r="DM463" s="4">
        <v>0</v>
      </c>
      <c r="DN463" s="4">
        <v>0</v>
      </c>
      <c r="DO463" s="4">
        <v>0</v>
      </c>
      <c r="DP463" s="4">
        <v>0</v>
      </c>
      <c r="DQ463" s="4">
        <v>0</v>
      </c>
      <c r="DR463" s="4">
        <v>0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6">
        <v>0</v>
      </c>
      <c r="DY463" s="4">
        <f>SUM(Tabela14[[#This Row],[jan/25]:[mar/25]])</f>
        <v>0</v>
      </c>
      <c r="DZ463" s="4">
        <f>SUM(Tabela14[[#This Row],[abr/25]:[ago/25]])</f>
        <v>0</v>
      </c>
      <c r="EA463" s="4">
        <f>SUM(Tabela14[[#This Row],[set/25]:[dez/30]])</f>
        <v>0</v>
      </c>
    </row>
    <row r="464" spans="1:131" x14ac:dyDescent="0.25">
      <c r="A464" s="5" t="s">
        <v>1404</v>
      </c>
      <c r="B464" s="2" t="s">
        <v>1346</v>
      </c>
      <c r="C464" s="2" t="s">
        <v>14</v>
      </c>
      <c r="D464" s="2" t="s">
        <v>83</v>
      </c>
      <c r="E464" s="1">
        <v>1205</v>
      </c>
      <c r="F464" s="2" t="s">
        <v>1405</v>
      </c>
      <c r="G464" s="2" t="s">
        <v>19</v>
      </c>
      <c r="H464" s="321">
        <v>45868</v>
      </c>
      <c r="I464" s="2" t="s">
        <v>1406</v>
      </c>
      <c r="J464" s="2"/>
      <c r="K464" s="4"/>
      <c r="L464" s="4"/>
      <c r="M464" s="4">
        <v>266350</v>
      </c>
      <c r="N464" s="4">
        <f>Tabela14[[#This Row],[parcela.cef
(total)]]-Tabela14[[#This Row],[parcela.cef
(realizado)]]</f>
        <v>0</v>
      </c>
      <c r="O464" s="1" t="b">
        <v>0</v>
      </c>
      <c r="P464" s="4">
        <v>0</v>
      </c>
      <c r="Q464" s="4">
        <v>281060</v>
      </c>
      <c r="R464" s="4">
        <v>0</v>
      </c>
      <c r="S464" s="4">
        <v>13973.53</v>
      </c>
      <c r="T464" s="4">
        <f>SUM(Tabela14[[#This Row],[set/25]:[dez/30]])</f>
        <v>13662.450000000006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311.08</v>
      </c>
      <c r="BM464" s="4">
        <v>141.32</v>
      </c>
      <c r="BN464" s="4">
        <v>138.01</v>
      </c>
      <c r="BO464" s="4">
        <v>138.01</v>
      </c>
      <c r="BP464" s="4">
        <v>1654.56</v>
      </c>
      <c r="BQ464" s="4">
        <v>138.01</v>
      </c>
      <c r="BR464" s="4">
        <v>138.01</v>
      </c>
      <c r="BS464" s="4">
        <v>138.01</v>
      </c>
      <c r="BT464" s="4">
        <v>138.01</v>
      </c>
      <c r="BU464" s="4">
        <v>138.01</v>
      </c>
      <c r="BV464" s="4">
        <v>138.01</v>
      </c>
      <c r="BW464" s="4">
        <v>138.01</v>
      </c>
      <c r="BX464" s="4">
        <v>138.01</v>
      </c>
      <c r="BY464" s="4">
        <v>138.01</v>
      </c>
      <c r="BZ464" s="4">
        <v>138.01</v>
      </c>
      <c r="CA464" s="4">
        <v>138.01</v>
      </c>
      <c r="CB464" s="4">
        <v>1654.56</v>
      </c>
      <c r="CC464" s="4">
        <v>138.01</v>
      </c>
      <c r="CD464" s="4">
        <v>138.01</v>
      </c>
      <c r="CE464" s="4">
        <v>138.01</v>
      </c>
      <c r="CF464" s="4">
        <v>138.01</v>
      </c>
      <c r="CG464" s="4">
        <v>138.01</v>
      </c>
      <c r="CH464" s="4">
        <v>138.01</v>
      </c>
      <c r="CI464" s="4">
        <v>138.01</v>
      </c>
      <c r="CJ464" s="4">
        <v>138.01</v>
      </c>
      <c r="CK464" s="4">
        <v>138.01</v>
      </c>
      <c r="CL464" s="4">
        <v>280.56</v>
      </c>
      <c r="CM464" s="4">
        <v>460.02</v>
      </c>
      <c r="CN464" s="4">
        <v>460.02</v>
      </c>
      <c r="CO464" s="4">
        <v>460.02</v>
      </c>
      <c r="CP464" s="4">
        <v>460.02</v>
      </c>
      <c r="CQ464" s="4">
        <v>4954.05</v>
      </c>
      <c r="CR464" s="4">
        <v>0</v>
      </c>
      <c r="CS464" s="4">
        <v>0</v>
      </c>
      <c r="CT464" s="4">
        <v>0</v>
      </c>
      <c r="CU464" s="4">
        <v>101.1</v>
      </c>
      <c r="CV464" s="4">
        <v>0</v>
      </c>
      <c r="CW464" s="4">
        <v>0</v>
      </c>
      <c r="CX464" s="4">
        <v>0</v>
      </c>
      <c r="CY464" s="4">
        <v>0</v>
      </c>
      <c r="CZ464" s="4">
        <v>0</v>
      </c>
      <c r="DA464" s="4">
        <v>0</v>
      </c>
      <c r="DB464" s="4">
        <v>0</v>
      </c>
      <c r="DC464" s="4">
        <v>0</v>
      </c>
      <c r="DD464" s="4">
        <v>0</v>
      </c>
      <c r="DE464" s="4">
        <v>0</v>
      </c>
      <c r="DF464" s="4">
        <v>0</v>
      </c>
      <c r="DG464" s="4">
        <v>0</v>
      </c>
      <c r="DH464" s="4">
        <v>0</v>
      </c>
      <c r="DI464" s="4">
        <v>0</v>
      </c>
      <c r="DJ464" s="4">
        <v>0</v>
      </c>
      <c r="DK464" s="4">
        <v>0</v>
      </c>
      <c r="DL464" s="4">
        <v>0</v>
      </c>
      <c r="DM464" s="4">
        <v>0</v>
      </c>
      <c r="DN464" s="4">
        <v>0</v>
      </c>
      <c r="DO464" s="4">
        <v>0</v>
      </c>
      <c r="DP464" s="4">
        <v>0</v>
      </c>
      <c r="DQ464" s="4">
        <v>0</v>
      </c>
      <c r="DR464" s="4">
        <v>0</v>
      </c>
      <c r="DS464" s="4">
        <v>0</v>
      </c>
      <c r="DT464" s="4">
        <v>0</v>
      </c>
      <c r="DU464" s="4">
        <v>0</v>
      </c>
      <c r="DV464" s="4">
        <v>0</v>
      </c>
      <c r="DW464" s="4">
        <v>0</v>
      </c>
      <c r="DX464" s="6">
        <v>0</v>
      </c>
      <c r="DY464" s="4">
        <f>SUM(Tabela14[[#This Row],[jan/25]:[mar/25]])</f>
        <v>0</v>
      </c>
      <c r="DZ464" s="4">
        <f>SUM(Tabela14[[#This Row],[abr/25]:[ago/25]])</f>
        <v>311.08</v>
      </c>
      <c r="EA464" s="4">
        <f>SUM(Tabela14[[#This Row],[set/25]:[dez/30]])</f>
        <v>13662.450000000006</v>
      </c>
    </row>
    <row r="465" spans="1:131" x14ac:dyDescent="0.25">
      <c r="A465" s="5" t="s">
        <v>1407</v>
      </c>
      <c r="B465" s="2" t="s">
        <v>1346</v>
      </c>
      <c r="C465" s="2" t="s">
        <v>14</v>
      </c>
      <c r="D465" s="2" t="s">
        <v>83</v>
      </c>
      <c r="E465" s="1">
        <v>1206</v>
      </c>
      <c r="F465" s="2"/>
      <c r="G465" s="2" t="s">
        <v>16</v>
      </c>
      <c r="H465" s="321"/>
      <c r="I465" s="2"/>
      <c r="J465" s="2"/>
      <c r="K465" s="4"/>
      <c r="L465" s="4"/>
      <c r="M465" s="4">
        <v>0</v>
      </c>
      <c r="N465" s="4">
        <f>Tabela14[[#This Row],[parcela.cef
(total)]]-Tabela14[[#This Row],[parcela.cef
(realizado)]]</f>
        <v>0</v>
      </c>
      <c r="O465" s="1" t="b">
        <v>0</v>
      </c>
      <c r="P465" s="4">
        <v>0</v>
      </c>
      <c r="Q465" s="4">
        <v>0</v>
      </c>
      <c r="R465" s="4">
        <v>0</v>
      </c>
      <c r="S465" s="4">
        <v>0</v>
      </c>
      <c r="T465" s="4">
        <f>SUM(Tabela14[[#This Row],[set/25]:[dez/30]])</f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0</v>
      </c>
      <c r="CX465" s="4">
        <v>0</v>
      </c>
      <c r="CY465" s="4">
        <v>0</v>
      </c>
      <c r="CZ465" s="4">
        <v>0</v>
      </c>
      <c r="DA465" s="4">
        <v>0</v>
      </c>
      <c r="DB465" s="4">
        <v>0</v>
      </c>
      <c r="DC465" s="4">
        <v>0</v>
      </c>
      <c r="DD465" s="4">
        <v>0</v>
      </c>
      <c r="DE465" s="4">
        <v>0</v>
      </c>
      <c r="DF465" s="4">
        <v>0</v>
      </c>
      <c r="DG465" s="4">
        <v>0</v>
      </c>
      <c r="DH465" s="4">
        <v>0</v>
      </c>
      <c r="DI465" s="4">
        <v>0</v>
      </c>
      <c r="DJ465" s="4">
        <v>0</v>
      </c>
      <c r="DK465" s="4">
        <v>0</v>
      </c>
      <c r="DL465" s="4">
        <v>0</v>
      </c>
      <c r="DM465" s="4">
        <v>0</v>
      </c>
      <c r="DN465" s="4">
        <v>0</v>
      </c>
      <c r="DO465" s="4">
        <v>0</v>
      </c>
      <c r="DP465" s="4">
        <v>0</v>
      </c>
      <c r="DQ465" s="4">
        <v>0</v>
      </c>
      <c r="DR465" s="4">
        <v>0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6">
        <v>0</v>
      </c>
      <c r="DY465" s="4">
        <f>SUM(Tabela14[[#This Row],[jan/25]:[mar/25]])</f>
        <v>0</v>
      </c>
      <c r="DZ465" s="4">
        <f>SUM(Tabela14[[#This Row],[abr/25]:[ago/25]])</f>
        <v>0</v>
      </c>
      <c r="EA465" s="4">
        <f>SUM(Tabela14[[#This Row],[set/25]:[dez/30]])</f>
        <v>0</v>
      </c>
    </row>
    <row r="466" spans="1:131" x14ac:dyDescent="0.25">
      <c r="A466" s="5" t="s">
        <v>1408</v>
      </c>
      <c r="B466" s="2" t="s">
        <v>1346</v>
      </c>
      <c r="C466" s="2" t="s">
        <v>14</v>
      </c>
      <c r="D466" s="2" t="s">
        <v>83</v>
      </c>
      <c r="E466" s="1">
        <v>1207</v>
      </c>
      <c r="F466" s="2"/>
      <c r="G466" s="2" t="s">
        <v>42</v>
      </c>
      <c r="H466" s="321"/>
      <c r="I466" s="2" t="s">
        <v>1409</v>
      </c>
      <c r="J466" s="2"/>
      <c r="K466" s="4"/>
      <c r="L466" s="4"/>
      <c r="M466" s="4">
        <v>0</v>
      </c>
      <c r="N466" s="4">
        <f>Tabela14[[#This Row],[parcela.cef
(total)]]-Tabela14[[#This Row],[parcela.cef
(realizado)]]</f>
        <v>0</v>
      </c>
      <c r="O466" s="1" t="b">
        <v>0</v>
      </c>
      <c r="P466" s="4">
        <v>0</v>
      </c>
      <c r="Q466" s="4">
        <v>0</v>
      </c>
      <c r="R466" s="4">
        <v>0</v>
      </c>
      <c r="S466" s="4">
        <v>300</v>
      </c>
      <c r="T466" s="4">
        <f>SUM(Tabela14[[#This Row],[set/25]:[dez/30]])</f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300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6">
        <v>0</v>
      </c>
      <c r="DY466" s="4">
        <f>SUM(Tabela14[[#This Row],[jan/25]:[mar/25]])</f>
        <v>300</v>
      </c>
      <c r="DZ466" s="4">
        <f>SUM(Tabela14[[#This Row],[abr/25]:[ago/25]])</f>
        <v>0</v>
      </c>
      <c r="EA466" s="4">
        <f>SUM(Tabela14[[#This Row],[set/25]:[dez/30]])</f>
        <v>0</v>
      </c>
    </row>
    <row r="467" spans="1:131" x14ac:dyDescent="0.25">
      <c r="A467" s="5" t="s">
        <v>1410</v>
      </c>
      <c r="B467" s="2" t="s">
        <v>1346</v>
      </c>
      <c r="C467" s="2" t="s">
        <v>14</v>
      </c>
      <c r="D467" s="2" t="s">
        <v>83</v>
      </c>
      <c r="E467" s="1">
        <v>1208</v>
      </c>
      <c r="F467" s="2"/>
      <c r="G467" s="2" t="s">
        <v>42</v>
      </c>
      <c r="H467" s="321"/>
      <c r="I467" s="2"/>
      <c r="J467" s="2"/>
      <c r="K467" s="4"/>
      <c r="L467" s="4"/>
      <c r="M467" s="4">
        <v>0</v>
      </c>
      <c r="N467" s="4">
        <f>Tabela14[[#This Row],[parcela.cef
(total)]]-Tabela14[[#This Row],[parcela.cef
(realizado)]]</f>
        <v>0</v>
      </c>
      <c r="O467" s="1" t="b">
        <v>0</v>
      </c>
      <c r="P467" s="4">
        <v>0</v>
      </c>
      <c r="Q467" s="4">
        <v>0</v>
      </c>
      <c r="R467" s="4">
        <v>0</v>
      </c>
      <c r="S467" s="4">
        <v>0</v>
      </c>
      <c r="T467" s="4">
        <f>SUM(Tabela14[[#This Row],[set/25]:[dez/30]])</f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0</v>
      </c>
      <c r="CQ467" s="4">
        <v>0</v>
      </c>
      <c r="CR467" s="4">
        <v>0</v>
      </c>
      <c r="CS467" s="4">
        <v>0</v>
      </c>
      <c r="CT467" s="4">
        <v>0</v>
      </c>
      <c r="CU467" s="4">
        <v>0</v>
      </c>
      <c r="CV467" s="4">
        <v>0</v>
      </c>
      <c r="CW467" s="4">
        <v>0</v>
      </c>
      <c r="CX467" s="4">
        <v>0</v>
      </c>
      <c r="CY467" s="4">
        <v>0</v>
      </c>
      <c r="CZ467" s="4">
        <v>0</v>
      </c>
      <c r="DA467" s="4">
        <v>0</v>
      </c>
      <c r="DB467" s="4">
        <v>0</v>
      </c>
      <c r="DC467" s="4">
        <v>0</v>
      </c>
      <c r="DD467" s="4">
        <v>0</v>
      </c>
      <c r="DE467" s="4">
        <v>0</v>
      </c>
      <c r="DF467" s="4">
        <v>0</v>
      </c>
      <c r="DG467" s="4">
        <v>0</v>
      </c>
      <c r="DH467" s="4">
        <v>0</v>
      </c>
      <c r="DI467" s="4">
        <v>0</v>
      </c>
      <c r="DJ467" s="4">
        <v>0</v>
      </c>
      <c r="DK467" s="4">
        <v>0</v>
      </c>
      <c r="DL467" s="4">
        <v>0</v>
      </c>
      <c r="DM467" s="4">
        <v>0</v>
      </c>
      <c r="DN467" s="4">
        <v>0</v>
      </c>
      <c r="DO467" s="4">
        <v>0</v>
      </c>
      <c r="DP467" s="4">
        <v>0</v>
      </c>
      <c r="DQ467" s="4">
        <v>0</v>
      </c>
      <c r="DR467" s="4">
        <v>0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6">
        <v>0</v>
      </c>
      <c r="DY467" s="4">
        <f>SUM(Tabela14[[#This Row],[jan/25]:[mar/25]])</f>
        <v>0</v>
      </c>
      <c r="DZ467" s="4">
        <f>SUM(Tabela14[[#This Row],[abr/25]:[ago/25]])</f>
        <v>0</v>
      </c>
      <c r="EA467" s="4">
        <f>SUM(Tabela14[[#This Row],[set/25]:[dez/30]])</f>
        <v>0</v>
      </c>
    </row>
    <row r="468" spans="1:131" x14ac:dyDescent="0.25">
      <c r="A468" s="5" t="s">
        <v>1411</v>
      </c>
      <c r="B468" s="2" t="s">
        <v>1346</v>
      </c>
      <c r="C468" s="2" t="s">
        <v>14</v>
      </c>
      <c r="D468" s="2" t="s">
        <v>83</v>
      </c>
      <c r="E468" s="1">
        <v>1209</v>
      </c>
      <c r="F468" s="2" t="s">
        <v>1412</v>
      </c>
      <c r="G468" s="2" t="s">
        <v>19</v>
      </c>
      <c r="H468" s="321">
        <v>45756</v>
      </c>
      <c r="I468" s="2" t="s">
        <v>548</v>
      </c>
      <c r="J468" s="2"/>
      <c r="K468" s="4"/>
      <c r="L468" s="4"/>
      <c r="M468" s="4">
        <v>205002.29</v>
      </c>
      <c r="N468" s="4">
        <f>Tabela14[[#This Row],[parcela.cef
(total)]]-Tabela14[[#This Row],[parcela.cef
(realizado)]]</f>
        <v>0</v>
      </c>
      <c r="O468" s="1" t="b">
        <v>0</v>
      </c>
      <c r="P468" s="4">
        <v>0</v>
      </c>
      <c r="Q468" s="4">
        <v>216863</v>
      </c>
      <c r="R468" s="4">
        <v>0</v>
      </c>
      <c r="S468" s="4">
        <v>18370.150000000001</v>
      </c>
      <c r="T468" s="4">
        <f>SUM(Tabela14[[#This Row],[set/25]:[dez/30]])</f>
        <v>16032.919999999996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300</v>
      </c>
      <c r="BI468" s="4">
        <v>602.34</v>
      </c>
      <c r="BJ468" s="4">
        <v>605.47</v>
      </c>
      <c r="BK468" s="4">
        <v>608.98</v>
      </c>
      <c r="BL468" s="4">
        <v>220.44</v>
      </c>
      <c r="BM468" s="4">
        <v>0</v>
      </c>
      <c r="BN468" s="4">
        <v>222.45</v>
      </c>
      <c r="BO468" s="4">
        <v>222.45</v>
      </c>
      <c r="BP468" s="4">
        <v>222.45</v>
      </c>
      <c r="BQ468" s="4">
        <v>222.45</v>
      </c>
      <c r="BR468" s="4">
        <v>222.45</v>
      </c>
      <c r="BS468" s="4">
        <v>222.45</v>
      </c>
      <c r="BT468" s="4">
        <v>222.45</v>
      </c>
      <c r="BU468" s="4">
        <v>222.45</v>
      </c>
      <c r="BV468" s="4">
        <v>222.45</v>
      </c>
      <c r="BW468" s="4">
        <v>222.45</v>
      </c>
      <c r="BX468" s="4">
        <v>222.45</v>
      </c>
      <c r="BY468" s="4">
        <v>222.45</v>
      </c>
      <c r="BZ468" s="4">
        <v>544.72</v>
      </c>
      <c r="CA468" s="4">
        <v>741.49</v>
      </c>
      <c r="CB468" s="4">
        <v>741.49</v>
      </c>
      <c r="CC468" s="4">
        <v>741.49</v>
      </c>
      <c r="CD468" s="4">
        <v>741.49</v>
      </c>
      <c r="CE468" s="4">
        <v>741.49</v>
      </c>
      <c r="CF468" s="4">
        <v>741.49</v>
      </c>
      <c r="CG468" s="4">
        <v>741.49</v>
      </c>
      <c r="CH468" s="4">
        <v>741.49</v>
      </c>
      <c r="CI468" s="4">
        <v>741.49</v>
      </c>
      <c r="CJ468" s="4">
        <v>741.49</v>
      </c>
      <c r="CK468" s="4">
        <v>741.49</v>
      </c>
      <c r="CL468" s="4">
        <v>741.49</v>
      </c>
      <c r="CM468" s="4">
        <v>741.49</v>
      </c>
      <c r="CN468" s="4">
        <v>741.49</v>
      </c>
      <c r="CO468" s="4">
        <v>741.49</v>
      </c>
      <c r="CP468" s="4">
        <v>741.49</v>
      </c>
      <c r="CQ468" s="4">
        <v>741.49</v>
      </c>
      <c r="CR468" s="4">
        <v>0</v>
      </c>
      <c r="CS468" s="4">
        <v>0</v>
      </c>
      <c r="CT468" s="4">
        <v>0</v>
      </c>
      <c r="CU468" s="4">
        <v>213.47</v>
      </c>
      <c r="CV468" s="4">
        <v>0</v>
      </c>
      <c r="CW468" s="4">
        <v>0</v>
      </c>
      <c r="CX468" s="4">
        <v>0</v>
      </c>
      <c r="CY468" s="4">
        <v>0</v>
      </c>
      <c r="CZ468" s="4">
        <v>0</v>
      </c>
      <c r="DA468" s="4">
        <v>0</v>
      </c>
      <c r="DB468" s="4">
        <v>0</v>
      </c>
      <c r="DC468" s="4">
        <v>0</v>
      </c>
      <c r="DD468" s="4">
        <v>0</v>
      </c>
      <c r="DE468" s="4">
        <v>0</v>
      </c>
      <c r="DF468" s="4">
        <v>0</v>
      </c>
      <c r="DG468" s="4">
        <v>0</v>
      </c>
      <c r="DH468" s="4">
        <v>0</v>
      </c>
      <c r="DI468" s="4">
        <v>0</v>
      </c>
      <c r="DJ468" s="4">
        <v>0</v>
      </c>
      <c r="DK468" s="4">
        <v>0</v>
      </c>
      <c r="DL468" s="4">
        <v>0</v>
      </c>
      <c r="DM468" s="4">
        <v>0</v>
      </c>
      <c r="DN468" s="4">
        <v>0</v>
      </c>
      <c r="DO468" s="4">
        <v>0</v>
      </c>
      <c r="DP468" s="4">
        <v>0</v>
      </c>
      <c r="DQ468" s="4">
        <v>0</v>
      </c>
      <c r="DR468" s="4">
        <v>0</v>
      </c>
      <c r="DS468" s="4">
        <v>0</v>
      </c>
      <c r="DT468" s="4">
        <v>0</v>
      </c>
      <c r="DU468" s="4">
        <v>0</v>
      </c>
      <c r="DV468" s="4">
        <v>0</v>
      </c>
      <c r="DW468" s="4">
        <v>0</v>
      </c>
      <c r="DX468" s="6">
        <v>0</v>
      </c>
      <c r="DY468" s="4">
        <f>SUM(Tabela14[[#This Row],[jan/25]:[mar/25]])</f>
        <v>0</v>
      </c>
      <c r="DZ468" s="4">
        <f>SUM(Tabela14[[#This Row],[abr/25]:[ago/25]])</f>
        <v>2337.23</v>
      </c>
      <c r="EA468" s="4">
        <f>SUM(Tabela14[[#This Row],[set/25]:[dez/30]])</f>
        <v>16032.919999999996</v>
      </c>
    </row>
    <row r="469" spans="1:131" x14ac:dyDescent="0.25">
      <c r="A469" s="5" t="s">
        <v>1413</v>
      </c>
      <c r="B469" s="2" t="s">
        <v>1346</v>
      </c>
      <c r="C469" s="2" t="s">
        <v>14</v>
      </c>
      <c r="D469" s="2" t="s">
        <v>83</v>
      </c>
      <c r="E469" s="1">
        <v>1210</v>
      </c>
      <c r="F469" s="2" t="s">
        <v>1414</v>
      </c>
      <c r="G469" s="2" t="s">
        <v>19</v>
      </c>
      <c r="H469" s="321">
        <v>45845</v>
      </c>
      <c r="I469" s="2" t="s">
        <v>1415</v>
      </c>
      <c r="J469" s="2"/>
      <c r="K469" s="4"/>
      <c r="L469" s="4"/>
      <c r="M469" s="4">
        <v>188553</v>
      </c>
      <c r="N469" s="4">
        <f>Tabela14[[#This Row],[parcela.cef
(total)]]-Tabela14[[#This Row],[parcela.cef
(realizado)]]</f>
        <v>0</v>
      </c>
      <c r="O469" s="1" t="b">
        <v>0</v>
      </c>
      <c r="P469" s="4">
        <v>0</v>
      </c>
      <c r="Q469" s="4">
        <v>215260</v>
      </c>
      <c r="R469" s="4">
        <v>0</v>
      </c>
      <c r="S469" s="4">
        <v>23155.32</v>
      </c>
      <c r="T469" s="4">
        <f>SUM(Tabela14[[#This Row],[set/25]:[dez/30]])</f>
        <v>22890.01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265.31</v>
      </c>
      <c r="BM469" s="4">
        <v>0</v>
      </c>
      <c r="BN469" s="4">
        <v>269.64</v>
      </c>
      <c r="BO469" s="4">
        <v>269.64</v>
      </c>
      <c r="BP469" s="4">
        <v>269.64</v>
      </c>
      <c r="BQ469" s="4">
        <v>269.64</v>
      </c>
      <c r="BR469" s="4">
        <v>269.64</v>
      </c>
      <c r="BS469" s="4">
        <v>269.64</v>
      </c>
      <c r="BT469" s="4">
        <v>376.1</v>
      </c>
      <c r="BU469" s="4">
        <v>898.81</v>
      </c>
      <c r="BV469" s="4">
        <v>898.81</v>
      </c>
      <c r="BW469" s="4">
        <v>898.81</v>
      </c>
      <c r="BX469" s="4">
        <v>898.81</v>
      </c>
      <c r="BY469" s="4">
        <v>898.81</v>
      </c>
      <c r="BZ469" s="4">
        <v>898.81</v>
      </c>
      <c r="CA469" s="4">
        <v>898.81</v>
      </c>
      <c r="CB469" s="4">
        <v>898.81</v>
      </c>
      <c r="CC469" s="4">
        <v>898.81</v>
      </c>
      <c r="CD469" s="4">
        <v>898.81</v>
      </c>
      <c r="CE469" s="4">
        <v>898.81</v>
      </c>
      <c r="CF469" s="4">
        <v>898.81</v>
      </c>
      <c r="CG469" s="4">
        <v>898.81</v>
      </c>
      <c r="CH469" s="4">
        <v>898.81</v>
      </c>
      <c r="CI469" s="4">
        <v>898.81</v>
      </c>
      <c r="CJ469" s="4">
        <v>898.81</v>
      </c>
      <c r="CK469" s="4">
        <v>898.81</v>
      </c>
      <c r="CL469" s="4">
        <v>898.81</v>
      </c>
      <c r="CM469" s="4">
        <v>898.81</v>
      </c>
      <c r="CN469" s="4">
        <v>898.81</v>
      </c>
      <c r="CO469" s="4">
        <v>898.81</v>
      </c>
      <c r="CP469" s="4">
        <v>898.81</v>
      </c>
      <c r="CQ469" s="4">
        <v>898.81</v>
      </c>
      <c r="CR469" s="4">
        <v>0</v>
      </c>
      <c r="CS469" s="4">
        <v>0</v>
      </c>
      <c r="CT469" s="4">
        <v>0</v>
      </c>
      <c r="CU469" s="4">
        <v>223.44</v>
      </c>
      <c r="CV469" s="4">
        <v>0</v>
      </c>
      <c r="CW469" s="4">
        <v>0</v>
      </c>
      <c r="CX469" s="4">
        <v>0</v>
      </c>
      <c r="CY469" s="4">
        <v>0</v>
      </c>
      <c r="CZ469" s="4">
        <v>0</v>
      </c>
      <c r="DA469" s="4">
        <v>0</v>
      </c>
      <c r="DB469" s="4">
        <v>0</v>
      </c>
      <c r="DC469" s="4">
        <v>0</v>
      </c>
      <c r="DD469" s="4">
        <v>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0</v>
      </c>
      <c r="DK469" s="4">
        <v>0</v>
      </c>
      <c r="DL469" s="4">
        <v>0</v>
      </c>
      <c r="DM469" s="4">
        <v>0</v>
      </c>
      <c r="DN469" s="4">
        <v>0</v>
      </c>
      <c r="DO469" s="4">
        <v>0</v>
      </c>
      <c r="DP469" s="4">
        <v>0</v>
      </c>
      <c r="DQ469" s="4">
        <v>0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6">
        <v>0</v>
      </c>
      <c r="DY469" s="4">
        <f>SUM(Tabela14[[#This Row],[jan/25]:[mar/25]])</f>
        <v>0</v>
      </c>
      <c r="DZ469" s="4">
        <f>SUM(Tabela14[[#This Row],[abr/25]:[ago/25]])</f>
        <v>265.31</v>
      </c>
      <c r="EA469" s="4">
        <f>SUM(Tabela14[[#This Row],[set/25]:[dez/30]])</f>
        <v>22890.01</v>
      </c>
    </row>
    <row r="470" spans="1:131" x14ac:dyDescent="0.25">
      <c r="A470" s="5" t="s">
        <v>1416</v>
      </c>
      <c r="B470" s="2" t="s">
        <v>1346</v>
      </c>
      <c r="C470" s="2" t="s">
        <v>14</v>
      </c>
      <c r="D470" s="2" t="s">
        <v>104</v>
      </c>
      <c r="E470" s="1">
        <v>1301</v>
      </c>
      <c r="F470" s="2" t="s">
        <v>1417</v>
      </c>
      <c r="G470" s="2" t="s">
        <v>19</v>
      </c>
      <c r="H470" s="321">
        <v>45760</v>
      </c>
      <c r="I470" s="2" t="s">
        <v>646</v>
      </c>
      <c r="J470" s="2"/>
      <c r="K470" s="4"/>
      <c r="L470" s="4"/>
      <c r="M470" s="4">
        <v>267513.12</v>
      </c>
      <c r="N470" s="4">
        <f>Tabela14[[#This Row],[parcela.cef
(total)]]-Tabela14[[#This Row],[parcela.cef
(realizado)]]</f>
        <v>0</v>
      </c>
      <c r="O470" s="1" t="b">
        <v>0</v>
      </c>
      <c r="P470" s="4">
        <v>0</v>
      </c>
      <c r="Q470" s="4">
        <v>292340</v>
      </c>
      <c r="R470" s="4">
        <v>0</v>
      </c>
      <c r="S470" s="4">
        <v>33456.03</v>
      </c>
      <c r="T470" s="4">
        <f>SUM(Tabela14[[#This Row],[set/25]:[dez/30]])</f>
        <v>32052.229999999992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900</v>
      </c>
      <c r="BI470" s="4">
        <v>0</v>
      </c>
      <c r="BJ470" s="4">
        <v>0</v>
      </c>
      <c r="BK470" s="4">
        <v>503.8</v>
      </c>
      <c r="BL470" s="4">
        <v>0</v>
      </c>
      <c r="BM470" s="4">
        <v>247.66</v>
      </c>
      <c r="BN470" s="4">
        <v>247.51</v>
      </c>
      <c r="BO470" s="4">
        <v>247.51</v>
      </c>
      <c r="BP470" s="4">
        <v>1237.54</v>
      </c>
      <c r="BQ470" s="4">
        <v>247.51</v>
      </c>
      <c r="BR470" s="4">
        <v>247.51</v>
      </c>
      <c r="BS470" s="4">
        <v>247.51</v>
      </c>
      <c r="BT470" s="4">
        <v>247.51</v>
      </c>
      <c r="BU470" s="4">
        <v>309.38</v>
      </c>
      <c r="BV470" s="4">
        <v>309.38</v>
      </c>
      <c r="BW470" s="4">
        <v>309.38</v>
      </c>
      <c r="BX470" s="4">
        <v>309.38</v>
      </c>
      <c r="BY470" s="4">
        <v>309.38</v>
      </c>
      <c r="BZ470" s="4">
        <v>309.38</v>
      </c>
      <c r="CA470" s="4">
        <v>309.38</v>
      </c>
      <c r="CB470" s="4">
        <v>4228.2299999999996</v>
      </c>
      <c r="CC470" s="4">
        <v>1031.28</v>
      </c>
      <c r="CD470" s="4">
        <v>1031.28</v>
      </c>
      <c r="CE470" s="4">
        <v>2268.81</v>
      </c>
      <c r="CF470" s="4">
        <v>2268.81</v>
      </c>
      <c r="CG470" s="4">
        <v>1237.53</v>
      </c>
      <c r="CH470" s="4">
        <v>1237.53</v>
      </c>
      <c r="CI470" s="4">
        <v>1237.53</v>
      </c>
      <c r="CJ470" s="4">
        <v>1237.53</v>
      </c>
      <c r="CK470" s="4">
        <v>1237.53</v>
      </c>
      <c r="CL470" s="4">
        <v>1237.53</v>
      </c>
      <c r="CM470" s="4">
        <v>1237.53</v>
      </c>
      <c r="CN470" s="4">
        <v>7218.93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0</v>
      </c>
      <c r="CU470" s="4">
        <v>206.26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6">
        <v>0</v>
      </c>
      <c r="DY470" s="4">
        <f>SUM(Tabela14[[#This Row],[jan/25]:[mar/25]])</f>
        <v>0</v>
      </c>
      <c r="DZ470" s="4">
        <f>SUM(Tabela14[[#This Row],[abr/25]:[ago/25]])</f>
        <v>1403.8</v>
      </c>
      <c r="EA470" s="4">
        <f>SUM(Tabela14[[#This Row],[set/25]:[dez/30]])</f>
        <v>32052.229999999992</v>
      </c>
    </row>
    <row r="471" spans="1:131" x14ac:dyDescent="0.25">
      <c r="A471" s="5" t="s">
        <v>1418</v>
      </c>
      <c r="B471" s="2" t="s">
        <v>1346</v>
      </c>
      <c r="C471" s="2" t="s">
        <v>14</v>
      </c>
      <c r="D471" s="2" t="s">
        <v>104</v>
      </c>
      <c r="E471" s="1">
        <v>1302</v>
      </c>
      <c r="F471" s="2" t="s">
        <v>1419</v>
      </c>
      <c r="G471" s="2" t="s">
        <v>19</v>
      </c>
      <c r="H471" s="321">
        <v>45706</v>
      </c>
      <c r="I471" s="2" t="s">
        <v>1420</v>
      </c>
      <c r="J471" s="2"/>
      <c r="K471" s="4"/>
      <c r="L471" s="4"/>
      <c r="M471" s="4">
        <v>196166.74</v>
      </c>
      <c r="N471" s="4">
        <f>Tabela14[[#This Row],[parcela.cef
(total)]]-Tabela14[[#This Row],[parcela.cef
(realizado)]]</f>
        <v>0</v>
      </c>
      <c r="O471" s="1" t="b">
        <v>0</v>
      </c>
      <c r="P471" s="4">
        <v>0</v>
      </c>
      <c r="Q471" s="4">
        <v>373180</v>
      </c>
      <c r="R471" s="4">
        <v>0</v>
      </c>
      <c r="S471" s="4">
        <v>193104.34</v>
      </c>
      <c r="T471" s="4">
        <f>SUM(Tabela14[[#This Row],[set/25]:[dez/30]])</f>
        <v>183095.85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4500</v>
      </c>
      <c r="BG471" s="4">
        <v>907.47</v>
      </c>
      <c r="BH471" s="4">
        <v>911.1</v>
      </c>
      <c r="BI471" s="4">
        <v>914.65</v>
      </c>
      <c r="BJ471" s="4">
        <v>919.41</v>
      </c>
      <c r="BK471" s="4">
        <v>924.74</v>
      </c>
      <c r="BL471" s="4">
        <v>931.12</v>
      </c>
      <c r="BM471" s="4">
        <v>2380.31</v>
      </c>
      <c r="BN471" s="4">
        <v>3131.99</v>
      </c>
      <c r="BO471" s="4">
        <v>3131.99</v>
      </c>
      <c r="BP471" s="4">
        <v>18791.919999999998</v>
      </c>
      <c r="BQ471" s="4">
        <v>3131.99</v>
      </c>
      <c r="BR471" s="4">
        <v>3131.99</v>
      </c>
      <c r="BS471" s="4">
        <v>2209.09</v>
      </c>
      <c r="BT471" s="4">
        <v>2209.09</v>
      </c>
      <c r="BU471" s="4">
        <v>2209.09</v>
      </c>
      <c r="BV471" s="4">
        <v>2209.09</v>
      </c>
      <c r="BW471" s="4">
        <v>2209.09</v>
      </c>
      <c r="BX471" s="4">
        <v>2209.09</v>
      </c>
      <c r="BY471" s="4">
        <v>2209.09</v>
      </c>
      <c r="BZ471" s="4">
        <v>2209.09</v>
      </c>
      <c r="CA471" s="4">
        <v>2209.09</v>
      </c>
      <c r="CB471" s="4">
        <v>35616.94</v>
      </c>
      <c r="CC471" s="4">
        <v>2209.09</v>
      </c>
      <c r="CD471" s="4">
        <v>2209.09</v>
      </c>
      <c r="CE471" s="4">
        <v>1879.19</v>
      </c>
      <c r="CF471" s="4">
        <v>1879.19</v>
      </c>
      <c r="CG471" s="4">
        <v>1879.19</v>
      </c>
      <c r="CH471" s="4">
        <v>1879.19</v>
      </c>
      <c r="CI471" s="4">
        <v>1879.19</v>
      </c>
      <c r="CJ471" s="4">
        <v>1879.19</v>
      </c>
      <c r="CK471" s="4">
        <v>1879.19</v>
      </c>
      <c r="CL471" s="4">
        <v>1879.19</v>
      </c>
      <c r="CM471" s="4">
        <v>1879.19</v>
      </c>
      <c r="CN471" s="4">
        <v>35287.040000000001</v>
      </c>
      <c r="CO471" s="4">
        <v>1879.19</v>
      </c>
      <c r="CP471" s="4">
        <v>1879.19</v>
      </c>
      <c r="CQ471" s="4">
        <v>0</v>
      </c>
      <c r="CR471" s="4">
        <v>0</v>
      </c>
      <c r="CS471" s="4">
        <v>0</v>
      </c>
      <c r="CT471" s="4">
        <v>33407.85</v>
      </c>
      <c r="CU471" s="4">
        <v>112.75</v>
      </c>
      <c r="CV471" s="4">
        <v>0</v>
      </c>
      <c r="CW471" s="4">
        <v>0</v>
      </c>
      <c r="CX471" s="4">
        <v>0</v>
      </c>
      <c r="CY471" s="4">
        <v>0</v>
      </c>
      <c r="CZ471" s="4">
        <v>0</v>
      </c>
      <c r="DA471" s="4">
        <v>0</v>
      </c>
      <c r="DB471" s="4">
        <v>0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0</v>
      </c>
      <c r="DO471" s="4">
        <v>0</v>
      </c>
      <c r="DP471" s="4">
        <v>0</v>
      </c>
      <c r="DQ471" s="4">
        <v>0</v>
      </c>
      <c r="DR471" s="4">
        <v>0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6">
        <v>0</v>
      </c>
      <c r="DY471" s="4">
        <f>SUM(Tabela14[[#This Row],[jan/25]:[mar/25]])</f>
        <v>5407.47</v>
      </c>
      <c r="DZ471" s="4">
        <f>SUM(Tabela14[[#This Row],[abr/25]:[ago/25]])</f>
        <v>4601.0199999999995</v>
      </c>
      <c r="EA471" s="4">
        <f>SUM(Tabela14[[#This Row],[set/25]:[dez/30]])</f>
        <v>183095.85</v>
      </c>
    </row>
    <row r="472" spans="1:131" x14ac:dyDescent="0.25">
      <c r="A472" s="5" t="s">
        <v>1421</v>
      </c>
      <c r="B472" s="2" t="s">
        <v>1346</v>
      </c>
      <c r="C472" s="2" t="s">
        <v>14</v>
      </c>
      <c r="D472" s="2" t="s">
        <v>104</v>
      </c>
      <c r="E472" s="1">
        <v>1303</v>
      </c>
      <c r="F472" s="2"/>
      <c r="G472" s="2" t="s">
        <v>42</v>
      </c>
      <c r="H472" s="321"/>
      <c r="I472" s="2"/>
      <c r="J472" s="2"/>
      <c r="K472" s="4"/>
      <c r="L472" s="4"/>
      <c r="M472" s="4">
        <v>0</v>
      </c>
      <c r="N472" s="4">
        <f>Tabela14[[#This Row],[parcela.cef
(total)]]-Tabela14[[#This Row],[parcela.cef
(realizado)]]</f>
        <v>0</v>
      </c>
      <c r="O472" s="1" t="b">
        <v>0</v>
      </c>
      <c r="P472" s="4">
        <v>0</v>
      </c>
      <c r="Q472" s="4">
        <v>0</v>
      </c>
      <c r="R472" s="4">
        <v>0</v>
      </c>
      <c r="S472" s="4">
        <v>0</v>
      </c>
      <c r="T472" s="4">
        <f>SUM(Tabela14[[#This Row],[set/25]:[dez/30]])</f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0</v>
      </c>
      <c r="CZ472" s="4">
        <v>0</v>
      </c>
      <c r="DA472" s="4">
        <v>0</v>
      </c>
      <c r="DB472" s="4">
        <v>0</v>
      </c>
      <c r="DC472" s="4">
        <v>0</v>
      </c>
      <c r="DD472" s="4">
        <v>0</v>
      </c>
      <c r="DE472" s="4">
        <v>0</v>
      </c>
      <c r="DF472" s="4">
        <v>0</v>
      </c>
      <c r="DG472" s="4">
        <v>0</v>
      </c>
      <c r="DH472" s="4">
        <v>0</v>
      </c>
      <c r="DI472" s="4">
        <v>0</v>
      </c>
      <c r="DJ472" s="4">
        <v>0</v>
      </c>
      <c r="DK472" s="4">
        <v>0</v>
      </c>
      <c r="DL472" s="4">
        <v>0</v>
      </c>
      <c r="DM472" s="4">
        <v>0</v>
      </c>
      <c r="DN472" s="4">
        <v>0</v>
      </c>
      <c r="DO472" s="4">
        <v>0</v>
      </c>
      <c r="DP472" s="4">
        <v>0</v>
      </c>
      <c r="DQ472" s="4">
        <v>0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6">
        <v>0</v>
      </c>
      <c r="DY472" s="4">
        <f>SUM(Tabela14[[#This Row],[jan/25]:[mar/25]])</f>
        <v>0</v>
      </c>
      <c r="DZ472" s="4">
        <f>SUM(Tabela14[[#This Row],[abr/25]:[ago/25]])</f>
        <v>0</v>
      </c>
      <c r="EA472" s="4">
        <f>SUM(Tabela14[[#This Row],[set/25]:[dez/30]])</f>
        <v>0</v>
      </c>
    </row>
    <row r="473" spans="1:131" x14ac:dyDescent="0.25">
      <c r="A473" s="5" t="s">
        <v>1422</v>
      </c>
      <c r="B473" s="2" t="s">
        <v>1346</v>
      </c>
      <c r="C473" s="2" t="s">
        <v>14</v>
      </c>
      <c r="D473" s="2" t="s">
        <v>104</v>
      </c>
      <c r="E473" s="1">
        <v>1304</v>
      </c>
      <c r="F473" s="2"/>
      <c r="G473" s="2" t="s">
        <v>42</v>
      </c>
      <c r="H473" s="321"/>
      <c r="I473" s="2"/>
      <c r="J473" s="2"/>
      <c r="K473" s="4"/>
      <c r="L473" s="4"/>
      <c r="M473" s="4">
        <v>0</v>
      </c>
      <c r="N473" s="4">
        <f>Tabela14[[#This Row],[parcela.cef
(total)]]-Tabela14[[#This Row],[parcela.cef
(realizado)]]</f>
        <v>0</v>
      </c>
      <c r="O473" s="1" t="b">
        <v>0</v>
      </c>
      <c r="P473" s="4">
        <v>0</v>
      </c>
      <c r="Q473" s="4">
        <v>0</v>
      </c>
      <c r="R473" s="4">
        <v>0</v>
      </c>
      <c r="S473" s="4">
        <v>0</v>
      </c>
      <c r="T473" s="4">
        <f>SUM(Tabela14[[#This Row],[set/25]:[dez/30]])</f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0</v>
      </c>
      <c r="CZ473" s="4">
        <v>0</v>
      </c>
      <c r="DA473" s="4">
        <v>0</v>
      </c>
      <c r="DB473" s="4">
        <v>0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0</v>
      </c>
      <c r="DK473" s="4">
        <v>0</v>
      </c>
      <c r="DL473" s="4">
        <v>0</v>
      </c>
      <c r="DM473" s="4">
        <v>0</v>
      </c>
      <c r="DN473" s="4">
        <v>0</v>
      </c>
      <c r="DO473" s="4">
        <v>0</v>
      </c>
      <c r="DP473" s="4">
        <v>0</v>
      </c>
      <c r="DQ473" s="4">
        <v>0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6">
        <v>0</v>
      </c>
      <c r="DY473" s="4">
        <f>SUM(Tabela14[[#This Row],[jan/25]:[mar/25]])</f>
        <v>0</v>
      </c>
      <c r="DZ473" s="4">
        <f>SUM(Tabela14[[#This Row],[abr/25]:[ago/25]])</f>
        <v>0</v>
      </c>
      <c r="EA473" s="4">
        <f>SUM(Tabela14[[#This Row],[set/25]:[dez/30]])</f>
        <v>0</v>
      </c>
    </row>
    <row r="474" spans="1:131" x14ac:dyDescent="0.25">
      <c r="A474" s="5" t="s">
        <v>1423</v>
      </c>
      <c r="B474" s="2" t="s">
        <v>1346</v>
      </c>
      <c r="C474" s="2" t="s">
        <v>14</v>
      </c>
      <c r="D474" s="2" t="s">
        <v>104</v>
      </c>
      <c r="E474" s="1">
        <v>1305</v>
      </c>
      <c r="F474" s="2"/>
      <c r="G474" s="2" t="s">
        <v>42</v>
      </c>
      <c r="H474" s="321"/>
      <c r="I474" s="2"/>
      <c r="J474" s="2"/>
      <c r="K474" s="4"/>
      <c r="L474" s="4"/>
      <c r="M474" s="4">
        <v>0</v>
      </c>
      <c r="N474" s="4">
        <f>Tabela14[[#This Row],[parcela.cef
(total)]]-Tabela14[[#This Row],[parcela.cef
(realizado)]]</f>
        <v>0</v>
      </c>
      <c r="O474" s="1" t="b">
        <v>0</v>
      </c>
      <c r="P474" s="4">
        <v>0</v>
      </c>
      <c r="Q474" s="4">
        <v>0</v>
      </c>
      <c r="R474" s="4">
        <v>0</v>
      </c>
      <c r="S474" s="4">
        <v>0</v>
      </c>
      <c r="T474" s="4">
        <f>SUM(Tabela14[[#This Row],[set/25]:[dez/30]])</f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6">
        <v>0</v>
      </c>
      <c r="DY474" s="4">
        <f>SUM(Tabela14[[#This Row],[jan/25]:[mar/25]])</f>
        <v>0</v>
      </c>
      <c r="DZ474" s="4">
        <f>SUM(Tabela14[[#This Row],[abr/25]:[ago/25]])</f>
        <v>0</v>
      </c>
      <c r="EA474" s="4">
        <f>SUM(Tabela14[[#This Row],[set/25]:[dez/30]])</f>
        <v>0</v>
      </c>
    </row>
    <row r="475" spans="1:131" x14ac:dyDescent="0.25">
      <c r="A475" s="5" t="s">
        <v>1424</v>
      </c>
      <c r="B475" s="2" t="s">
        <v>1346</v>
      </c>
      <c r="C475" s="2" t="s">
        <v>14</v>
      </c>
      <c r="D475" s="2" t="s">
        <v>104</v>
      </c>
      <c r="E475" s="1">
        <v>1306</v>
      </c>
      <c r="F475" s="2"/>
      <c r="G475" s="2" t="s">
        <v>42</v>
      </c>
      <c r="H475" s="321"/>
      <c r="I475" s="2"/>
      <c r="J475" s="2"/>
      <c r="K475" s="4"/>
      <c r="L475" s="4"/>
      <c r="M475" s="4">
        <v>0</v>
      </c>
      <c r="N475" s="4">
        <f>Tabela14[[#This Row],[parcela.cef
(total)]]-Tabela14[[#This Row],[parcela.cef
(realizado)]]</f>
        <v>0</v>
      </c>
      <c r="O475" s="1" t="b">
        <v>0</v>
      </c>
      <c r="P475" s="4">
        <v>0</v>
      </c>
      <c r="Q475" s="4">
        <v>0</v>
      </c>
      <c r="R475" s="4">
        <v>0</v>
      </c>
      <c r="S475" s="4">
        <v>0</v>
      </c>
      <c r="T475" s="4">
        <f>SUM(Tabela14[[#This Row],[set/25]:[dez/30]])</f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0</v>
      </c>
      <c r="CP475" s="4">
        <v>0</v>
      </c>
      <c r="CQ475" s="4">
        <v>0</v>
      </c>
      <c r="CR475" s="4">
        <v>0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0</v>
      </c>
      <c r="CZ475" s="4">
        <v>0</v>
      </c>
      <c r="DA475" s="4">
        <v>0</v>
      </c>
      <c r="DB475" s="4">
        <v>0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0</v>
      </c>
      <c r="DK475" s="4">
        <v>0</v>
      </c>
      <c r="DL475" s="4">
        <v>0</v>
      </c>
      <c r="DM475" s="4">
        <v>0</v>
      </c>
      <c r="DN475" s="4">
        <v>0</v>
      </c>
      <c r="DO475" s="4">
        <v>0</v>
      </c>
      <c r="DP475" s="4">
        <v>0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6">
        <v>0</v>
      </c>
      <c r="DY475" s="4">
        <f>SUM(Tabela14[[#This Row],[jan/25]:[mar/25]])</f>
        <v>0</v>
      </c>
      <c r="DZ475" s="4">
        <f>SUM(Tabela14[[#This Row],[abr/25]:[ago/25]])</f>
        <v>0</v>
      </c>
      <c r="EA475" s="4">
        <f>SUM(Tabela14[[#This Row],[set/25]:[dez/30]])</f>
        <v>0</v>
      </c>
    </row>
    <row r="476" spans="1:131" x14ac:dyDescent="0.25">
      <c r="A476" s="5" t="s">
        <v>1425</v>
      </c>
      <c r="B476" s="2" t="s">
        <v>1346</v>
      </c>
      <c r="C476" s="2" t="s">
        <v>14</v>
      </c>
      <c r="D476" s="2" t="s">
        <v>104</v>
      </c>
      <c r="E476" s="1">
        <v>1307</v>
      </c>
      <c r="F476" s="2"/>
      <c r="G476" s="2" t="s">
        <v>42</v>
      </c>
      <c r="H476" s="321"/>
      <c r="I476" s="2"/>
      <c r="J476" s="2"/>
      <c r="K476" s="4"/>
      <c r="L476" s="4"/>
      <c r="M476" s="4">
        <v>0</v>
      </c>
      <c r="N476" s="4">
        <f>Tabela14[[#This Row],[parcela.cef
(total)]]-Tabela14[[#This Row],[parcela.cef
(realizado)]]</f>
        <v>0</v>
      </c>
      <c r="O476" s="1" t="b">
        <v>0</v>
      </c>
      <c r="P476" s="4">
        <v>0</v>
      </c>
      <c r="Q476" s="4">
        <v>0</v>
      </c>
      <c r="R476" s="4">
        <v>0</v>
      </c>
      <c r="S476" s="4">
        <v>0</v>
      </c>
      <c r="T476" s="4">
        <f>SUM(Tabela14[[#This Row],[set/25]:[dez/30]])</f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6">
        <v>0</v>
      </c>
      <c r="DY476" s="4">
        <f>SUM(Tabela14[[#This Row],[jan/25]:[mar/25]])</f>
        <v>0</v>
      </c>
      <c r="DZ476" s="4">
        <f>SUM(Tabela14[[#This Row],[abr/25]:[ago/25]])</f>
        <v>0</v>
      </c>
      <c r="EA476" s="4">
        <f>SUM(Tabela14[[#This Row],[set/25]:[dez/30]])</f>
        <v>0</v>
      </c>
    </row>
    <row r="477" spans="1:131" x14ac:dyDescent="0.25">
      <c r="A477" s="5" t="s">
        <v>1426</v>
      </c>
      <c r="B477" s="2" t="s">
        <v>1346</v>
      </c>
      <c r="C477" s="2" t="s">
        <v>14</v>
      </c>
      <c r="D477" s="2" t="s">
        <v>104</v>
      </c>
      <c r="E477" s="1">
        <v>1308</v>
      </c>
      <c r="F477" s="2"/>
      <c r="G477" s="2" t="s">
        <v>42</v>
      </c>
      <c r="H477" s="321"/>
      <c r="I477" s="2"/>
      <c r="J477" s="2"/>
      <c r="K477" s="4"/>
      <c r="L477" s="4"/>
      <c r="M477" s="4">
        <v>0</v>
      </c>
      <c r="N477" s="4">
        <f>Tabela14[[#This Row],[parcela.cef
(total)]]-Tabela14[[#This Row],[parcela.cef
(realizado)]]</f>
        <v>0</v>
      </c>
      <c r="O477" s="1" t="b">
        <v>0</v>
      </c>
      <c r="P477" s="4">
        <v>0</v>
      </c>
      <c r="Q477" s="4">
        <v>0</v>
      </c>
      <c r="R477" s="4">
        <v>0</v>
      </c>
      <c r="S477" s="4">
        <v>0</v>
      </c>
      <c r="T477" s="4">
        <f>SUM(Tabela14[[#This Row],[set/25]:[dez/30]])</f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0</v>
      </c>
      <c r="CP477" s="4">
        <v>0</v>
      </c>
      <c r="CQ477" s="4">
        <v>0</v>
      </c>
      <c r="CR477" s="4">
        <v>0</v>
      </c>
      <c r="CS477" s="4">
        <v>0</v>
      </c>
      <c r="CT477" s="4">
        <v>0</v>
      </c>
      <c r="CU477" s="4">
        <v>0</v>
      </c>
      <c r="CV477" s="4">
        <v>0</v>
      </c>
      <c r="CW477" s="4">
        <v>0</v>
      </c>
      <c r="CX477" s="4">
        <v>0</v>
      </c>
      <c r="CY477" s="4">
        <v>0</v>
      </c>
      <c r="CZ477" s="4">
        <v>0</v>
      </c>
      <c r="DA477" s="4">
        <v>0</v>
      </c>
      <c r="DB477" s="4">
        <v>0</v>
      </c>
      <c r="DC477" s="4">
        <v>0</v>
      </c>
      <c r="DD477" s="4">
        <v>0</v>
      </c>
      <c r="DE477" s="4">
        <v>0</v>
      </c>
      <c r="DF477" s="4">
        <v>0</v>
      </c>
      <c r="DG477" s="4">
        <v>0</v>
      </c>
      <c r="DH477" s="4">
        <v>0</v>
      </c>
      <c r="DI477" s="4">
        <v>0</v>
      </c>
      <c r="DJ477" s="4">
        <v>0</v>
      </c>
      <c r="DK477" s="4">
        <v>0</v>
      </c>
      <c r="DL477" s="4">
        <v>0</v>
      </c>
      <c r="DM477" s="4">
        <v>0</v>
      </c>
      <c r="DN477" s="4">
        <v>0</v>
      </c>
      <c r="DO477" s="4">
        <v>0</v>
      </c>
      <c r="DP477" s="4">
        <v>0</v>
      </c>
      <c r="DQ477" s="4">
        <v>0</v>
      </c>
      <c r="DR477" s="4">
        <v>0</v>
      </c>
      <c r="DS477" s="4">
        <v>0</v>
      </c>
      <c r="DT477" s="4">
        <v>0</v>
      </c>
      <c r="DU477" s="4">
        <v>0</v>
      </c>
      <c r="DV477" s="4">
        <v>0</v>
      </c>
      <c r="DW477" s="4">
        <v>0</v>
      </c>
      <c r="DX477" s="6">
        <v>0</v>
      </c>
      <c r="DY477" s="4">
        <f>SUM(Tabela14[[#This Row],[jan/25]:[mar/25]])</f>
        <v>0</v>
      </c>
      <c r="DZ477" s="4">
        <f>SUM(Tabela14[[#This Row],[abr/25]:[ago/25]])</f>
        <v>0</v>
      </c>
      <c r="EA477" s="4">
        <f>SUM(Tabela14[[#This Row],[set/25]:[dez/30]])</f>
        <v>0</v>
      </c>
    </row>
    <row r="478" spans="1:131" x14ac:dyDescent="0.25">
      <c r="A478" s="5" t="s">
        <v>1427</v>
      </c>
      <c r="B478" s="2" t="s">
        <v>1346</v>
      </c>
      <c r="C478" s="2" t="s">
        <v>14</v>
      </c>
      <c r="D478" s="2" t="s">
        <v>104</v>
      </c>
      <c r="E478" s="1">
        <v>1309</v>
      </c>
      <c r="F478" s="2" t="s">
        <v>1428</v>
      </c>
      <c r="G478" s="2" t="s">
        <v>19</v>
      </c>
      <c r="H478" s="321">
        <v>45845</v>
      </c>
      <c r="I478" s="2" t="s">
        <v>1429</v>
      </c>
      <c r="J478" s="2"/>
      <c r="K478" s="4"/>
      <c r="L478" s="4"/>
      <c r="M478" s="4">
        <v>154450.03</v>
      </c>
      <c r="N478" s="4">
        <f>Tabela14[[#This Row],[parcela.cef
(total)]]-Tabela14[[#This Row],[parcela.cef
(realizado)]]</f>
        <v>0</v>
      </c>
      <c r="O478" s="1" t="b">
        <v>0</v>
      </c>
      <c r="P478" s="4">
        <v>0</v>
      </c>
      <c r="Q478" s="4">
        <v>205700</v>
      </c>
      <c r="R478" s="4">
        <v>0</v>
      </c>
      <c r="S478" s="4">
        <v>42544.63</v>
      </c>
      <c r="T478" s="4">
        <f>SUM(Tabela14[[#This Row],[set/25]:[dez/30]])</f>
        <v>41172.220000000023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1372.41</v>
      </c>
      <c r="BM478" s="4">
        <v>0</v>
      </c>
      <c r="BN478" s="4">
        <v>1372.41</v>
      </c>
      <c r="BO478" s="4">
        <v>1372.41</v>
      </c>
      <c r="BP478" s="4">
        <v>1372.41</v>
      </c>
      <c r="BQ478" s="4">
        <v>1372.41</v>
      </c>
      <c r="BR478" s="4">
        <v>1372.41</v>
      </c>
      <c r="BS478" s="4">
        <v>1372.41</v>
      </c>
      <c r="BT478" s="4">
        <v>1372.41</v>
      </c>
      <c r="BU478" s="4">
        <v>1372.41</v>
      </c>
      <c r="BV478" s="4">
        <v>1372.41</v>
      </c>
      <c r="BW478" s="4">
        <v>1372.41</v>
      </c>
      <c r="BX478" s="4">
        <v>1372.41</v>
      </c>
      <c r="BY478" s="4">
        <v>1372.41</v>
      </c>
      <c r="BZ478" s="4">
        <v>1372.41</v>
      </c>
      <c r="CA478" s="4">
        <v>1372.41</v>
      </c>
      <c r="CB478" s="4">
        <v>1372.41</v>
      </c>
      <c r="CC478" s="4">
        <v>1372.41</v>
      </c>
      <c r="CD478" s="4">
        <v>1372.41</v>
      </c>
      <c r="CE478" s="4">
        <v>1372.41</v>
      </c>
      <c r="CF478" s="4">
        <v>1372.41</v>
      </c>
      <c r="CG478" s="4">
        <v>1372.41</v>
      </c>
      <c r="CH478" s="4">
        <v>1372.41</v>
      </c>
      <c r="CI478" s="4">
        <v>1372.41</v>
      </c>
      <c r="CJ478" s="4">
        <v>1372.41</v>
      </c>
      <c r="CK478" s="4">
        <v>1372.41</v>
      </c>
      <c r="CL478" s="4">
        <v>1372.41</v>
      </c>
      <c r="CM478" s="4">
        <v>1372.41</v>
      </c>
      <c r="CN478" s="4">
        <v>1372.41</v>
      </c>
      <c r="CO478" s="4">
        <v>1372.41</v>
      </c>
      <c r="CP478" s="4">
        <v>1372.41</v>
      </c>
      <c r="CQ478" s="4">
        <v>1372.33</v>
      </c>
      <c r="CR478" s="4">
        <v>0</v>
      </c>
      <c r="CS478" s="4">
        <v>0</v>
      </c>
      <c r="CT478" s="4">
        <v>0</v>
      </c>
      <c r="CU478" s="4">
        <v>0</v>
      </c>
      <c r="CV478" s="4">
        <v>0</v>
      </c>
      <c r="CW478" s="4">
        <v>0</v>
      </c>
      <c r="CX478" s="4">
        <v>0</v>
      </c>
      <c r="CY478" s="4">
        <v>0</v>
      </c>
      <c r="CZ478" s="4">
        <v>0</v>
      </c>
      <c r="DA478" s="4">
        <v>0</v>
      </c>
      <c r="DB478" s="4">
        <v>0</v>
      </c>
      <c r="DC478" s="4">
        <v>0</v>
      </c>
      <c r="DD478" s="4">
        <v>0</v>
      </c>
      <c r="DE478" s="4">
        <v>0</v>
      </c>
      <c r="DF478" s="4">
        <v>0</v>
      </c>
      <c r="DG478" s="4">
        <v>0</v>
      </c>
      <c r="DH478" s="4">
        <v>0</v>
      </c>
      <c r="DI478" s="4">
        <v>0</v>
      </c>
      <c r="DJ478" s="4">
        <v>0</v>
      </c>
      <c r="DK478" s="4">
        <v>0</v>
      </c>
      <c r="DL478" s="4">
        <v>0</v>
      </c>
      <c r="DM478" s="4">
        <v>0</v>
      </c>
      <c r="DN478" s="4">
        <v>0</v>
      </c>
      <c r="DO478" s="4">
        <v>0</v>
      </c>
      <c r="DP478" s="4">
        <v>0</v>
      </c>
      <c r="DQ478" s="4">
        <v>0</v>
      </c>
      <c r="DR478" s="4">
        <v>0</v>
      </c>
      <c r="DS478" s="4">
        <v>0</v>
      </c>
      <c r="DT478" s="4">
        <v>0</v>
      </c>
      <c r="DU478" s="4">
        <v>0</v>
      </c>
      <c r="DV478" s="4">
        <v>0</v>
      </c>
      <c r="DW478" s="4">
        <v>0</v>
      </c>
      <c r="DX478" s="6">
        <v>0</v>
      </c>
      <c r="DY478" s="4">
        <f>SUM(Tabela14[[#This Row],[jan/25]:[mar/25]])</f>
        <v>0</v>
      </c>
      <c r="DZ478" s="4">
        <f>SUM(Tabela14[[#This Row],[abr/25]:[ago/25]])</f>
        <v>1372.41</v>
      </c>
      <c r="EA478" s="4">
        <f>SUM(Tabela14[[#This Row],[set/25]:[dez/30]])</f>
        <v>41172.220000000023</v>
      </c>
    </row>
    <row r="479" spans="1:131" x14ac:dyDescent="0.25">
      <c r="A479" s="5" t="s">
        <v>1430</v>
      </c>
      <c r="B479" s="2" t="s">
        <v>1346</v>
      </c>
      <c r="C479" s="2" t="s">
        <v>14</v>
      </c>
      <c r="D479" s="2" t="s">
        <v>104</v>
      </c>
      <c r="E479" s="1">
        <v>1310</v>
      </c>
      <c r="F479" s="2" t="s">
        <v>1431</v>
      </c>
      <c r="G479" s="2" t="s">
        <v>19</v>
      </c>
      <c r="H479" s="321">
        <v>45877</v>
      </c>
      <c r="I479" s="2" t="s">
        <v>600</v>
      </c>
      <c r="J479" s="2"/>
      <c r="K479" s="4"/>
      <c r="L479" s="4"/>
      <c r="M479" s="4">
        <v>193331.45</v>
      </c>
      <c r="N479" s="4">
        <f>Tabela14[[#This Row],[parcela.cef
(total)]]-Tabela14[[#This Row],[parcela.cef
(realizado)]]</f>
        <v>0</v>
      </c>
      <c r="O479" s="1" t="b">
        <v>0</v>
      </c>
      <c r="P479" s="4">
        <v>0</v>
      </c>
      <c r="Q479" s="4">
        <v>234220</v>
      </c>
      <c r="R479" s="4">
        <v>0</v>
      </c>
      <c r="S479" s="4">
        <v>42417.5</v>
      </c>
      <c r="T479" s="4">
        <f>SUM(Tabela14[[#This Row],[set/25]:[dez/30]])</f>
        <v>40917.5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1500</v>
      </c>
      <c r="BM479" s="4">
        <v>0</v>
      </c>
      <c r="BN479" s="4">
        <v>214.5</v>
      </c>
      <c r="BO479" s="4">
        <v>436</v>
      </c>
      <c r="BP479" s="4">
        <v>715</v>
      </c>
      <c r="BQ479" s="4">
        <v>715</v>
      </c>
      <c r="BR479" s="4">
        <v>715</v>
      </c>
      <c r="BS479" s="4">
        <v>715</v>
      </c>
      <c r="BT479" s="4">
        <v>715</v>
      </c>
      <c r="BU479" s="4">
        <v>715</v>
      </c>
      <c r="BV479" s="4">
        <v>715</v>
      </c>
      <c r="BW479" s="4">
        <v>715</v>
      </c>
      <c r="BX479" s="4">
        <v>715</v>
      </c>
      <c r="BY479" s="4">
        <v>715</v>
      </c>
      <c r="BZ479" s="4">
        <v>715</v>
      </c>
      <c r="CA479" s="4">
        <v>715</v>
      </c>
      <c r="CB479" s="4">
        <v>715</v>
      </c>
      <c r="CC479" s="4">
        <v>715</v>
      </c>
      <c r="CD479" s="4">
        <v>715</v>
      </c>
      <c r="CE479" s="4">
        <v>715</v>
      </c>
      <c r="CF479" s="4">
        <v>715</v>
      </c>
      <c r="CG479" s="4">
        <v>715</v>
      </c>
      <c r="CH479" s="4">
        <v>715</v>
      </c>
      <c r="CI479" s="4">
        <v>715</v>
      </c>
      <c r="CJ479" s="4">
        <v>715</v>
      </c>
      <c r="CK479" s="4">
        <v>715</v>
      </c>
      <c r="CL479" s="4">
        <v>715</v>
      </c>
      <c r="CM479" s="4">
        <v>715</v>
      </c>
      <c r="CN479" s="4">
        <v>715</v>
      </c>
      <c r="CO479" s="4">
        <v>715</v>
      </c>
      <c r="CP479" s="4">
        <v>715</v>
      </c>
      <c r="CQ479" s="4">
        <v>715</v>
      </c>
      <c r="CR479" s="4">
        <v>715</v>
      </c>
      <c r="CS479" s="4">
        <v>715</v>
      </c>
      <c r="CT479" s="4">
        <v>715</v>
      </c>
      <c r="CU479" s="4">
        <v>942</v>
      </c>
      <c r="CV479" s="4">
        <v>715</v>
      </c>
      <c r="CW479" s="4">
        <v>715</v>
      </c>
      <c r="CX479" s="4">
        <v>715</v>
      </c>
      <c r="CY479" s="4">
        <v>715</v>
      </c>
      <c r="CZ479" s="4">
        <v>715</v>
      </c>
      <c r="DA479" s="4">
        <v>715</v>
      </c>
      <c r="DB479" s="4">
        <v>715</v>
      </c>
      <c r="DC479" s="4">
        <v>715</v>
      </c>
      <c r="DD479" s="4">
        <v>715</v>
      </c>
      <c r="DE479" s="4">
        <v>715</v>
      </c>
      <c r="DF479" s="4">
        <v>715</v>
      </c>
      <c r="DG479" s="4">
        <v>715</v>
      </c>
      <c r="DH479" s="4">
        <v>715</v>
      </c>
      <c r="DI479" s="4">
        <v>715</v>
      </c>
      <c r="DJ479" s="4">
        <v>715</v>
      </c>
      <c r="DK479" s="4">
        <v>715</v>
      </c>
      <c r="DL479" s="4">
        <v>715</v>
      </c>
      <c r="DM479" s="4">
        <v>715</v>
      </c>
      <c r="DN479" s="4">
        <v>715</v>
      </c>
      <c r="DO479" s="4">
        <v>715</v>
      </c>
      <c r="DP479" s="4">
        <v>715</v>
      </c>
      <c r="DQ479" s="4">
        <v>715</v>
      </c>
      <c r="DR479" s="4">
        <v>715</v>
      </c>
      <c r="DS479" s="4">
        <v>715</v>
      </c>
      <c r="DT479" s="4">
        <v>0</v>
      </c>
      <c r="DU479" s="4">
        <v>0</v>
      </c>
      <c r="DV479" s="4">
        <v>0</v>
      </c>
      <c r="DW479" s="4">
        <v>0</v>
      </c>
      <c r="DX479" s="6">
        <v>0</v>
      </c>
      <c r="DY479" s="4">
        <f>SUM(Tabela14[[#This Row],[jan/25]:[mar/25]])</f>
        <v>0</v>
      </c>
      <c r="DZ479" s="4">
        <f>SUM(Tabela14[[#This Row],[abr/25]:[ago/25]])</f>
        <v>1500</v>
      </c>
      <c r="EA479" s="4">
        <f>SUM(Tabela14[[#This Row],[set/25]:[dez/30]])</f>
        <v>40917.5</v>
      </c>
    </row>
    <row r="480" spans="1:131" x14ac:dyDescent="0.25">
      <c r="A480" s="5" t="s">
        <v>1432</v>
      </c>
      <c r="B480" s="2" t="s">
        <v>1346</v>
      </c>
      <c r="C480" s="2" t="s">
        <v>14</v>
      </c>
      <c r="D480" s="2" t="s">
        <v>126</v>
      </c>
      <c r="E480" s="1">
        <v>1401</v>
      </c>
      <c r="F480" s="2"/>
      <c r="G480" s="2" t="s">
        <v>42</v>
      </c>
      <c r="H480" s="321"/>
      <c r="I480" s="2"/>
      <c r="J480" s="2"/>
      <c r="K480" s="4"/>
      <c r="L480" s="4"/>
      <c r="M480" s="4">
        <v>0</v>
      </c>
      <c r="N480" s="4">
        <f>Tabela14[[#This Row],[parcela.cef
(total)]]-Tabela14[[#This Row],[parcela.cef
(realizado)]]</f>
        <v>0</v>
      </c>
      <c r="O480" s="1" t="b">
        <v>0</v>
      </c>
      <c r="P480" s="4">
        <v>0</v>
      </c>
      <c r="Q480" s="4">
        <v>0</v>
      </c>
      <c r="R480" s="4">
        <v>0</v>
      </c>
      <c r="S480" s="4">
        <v>0</v>
      </c>
      <c r="T480" s="4">
        <f>SUM(Tabela14[[#This Row],[set/25]:[dez/30]])</f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6">
        <v>0</v>
      </c>
      <c r="DY480" s="4">
        <f>SUM(Tabela14[[#This Row],[jan/25]:[mar/25]])</f>
        <v>0</v>
      </c>
      <c r="DZ480" s="4">
        <f>SUM(Tabela14[[#This Row],[abr/25]:[ago/25]])</f>
        <v>0</v>
      </c>
      <c r="EA480" s="4">
        <f>SUM(Tabela14[[#This Row],[set/25]:[dez/30]])</f>
        <v>0</v>
      </c>
    </row>
    <row r="481" spans="1:131" x14ac:dyDescent="0.25">
      <c r="A481" s="5" t="s">
        <v>1433</v>
      </c>
      <c r="B481" s="2" t="s">
        <v>1346</v>
      </c>
      <c r="C481" s="2" t="s">
        <v>14</v>
      </c>
      <c r="D481" s="2" t="s">
        <v>126</v>
      </c>
      <c r="E481" s="1">
        <v>1402</v>
      </c>
      <c r="F481" s="2" t="s">
        <v>1434</v>
      </c>
      <c r="G481" s="2" t="s">
        <v>19</v>
      </c>
      <c r="H481" s="321">
        <v>45626</v>
      </c>
      <c r="I481" s="2" t="s">
        <v>266</v>
      </c>
      <c r="J481" s="2"/>
      <c r="K481" s="4"/>
      <c r="L481" s="4"/>
      <c r="M481" s="4">
        <v>328884.45</v>
      </c>
      <c r="N481" s="4">
        <f>Tabela14[[#This Row],[parcela.cef
(total)]]-Tabela14[[#This Row],[parcela.cef
(realizado)]]</f>
        <v>0</v>
      </c>
      <c r="O481" s="1" t="b">
        <v>0</v>
      </c>
      <c r="P481" s="4">
        <v>0</v>
      </c>
      <c r="Q481" s="4">
        <v>366600</v>
      </c>
      <c r="R481" s="4">
        <v>0</v>
      </c>
      <c r="S481" s="4">
        <v>59319.44</v>
      </c>
      <c r="T481" s="4">
        <f>SUM(Tabela14[[#This Row],[set/25]:[dez/30]])</f>
        <v>52604.599999999977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2250</v>
      </c>
      <c r="BE481" s="4">
        <v>2274.36</v>
      </c>
      <c r="BF481" s="4">
        <v>0</v>
      </c>
      <c r="BG481" s="4">
        <v>632.45000000000005</v>
      </c>
      <c r="BH481" s="4">
        <v>308.52</v>
      </c>
      <c r="BI481" s="4">
        <v>309.73</v>
      </c>
      <c r="BJ481" s="4">
        <v>311.33999999999997</v>
      </c>
      <c r="BK481" s="4">
        <v>313.14</v>
      </c>
      <c r="BL481" s="4">
        <v>315.3</v>
      </c>
      <c r="BM481" s="4">
        <v>0</v>
      </c>
      <c r="BN481" s="4">
        <v>318.17</v>
      </c>
      <c r="BO481" s="4">
        <v>318.17</v>
      </c>
      <c r="BP481" s="4">
        <v>7530.08</v>
      </c>
      <c r="BQ481" s="4">
        <v>1060.58</v>
      </c>
      <c r="BR481" s="4">
        <v>848.46</v>
      </c>
      <c r="BS481" s="4">
        <v>848.46</v>
      </c>
      <c r="BT481" s="4">
        <v>848.46</v>
      </c>
      <c r="BU481" s="4">
        <v>848.46</v>
      </c>
      <c r="BV481" s="4">
        <v>848.46</v>
      </c>
      <c r="BW481" s="4">
        <v>848.46</v>
      </c>
      <c r="BX481" s="4">
        <v>848.46</v>
      </c>
      <c r="BY481" s="4">
        <v>848.46</v>
      </c>
      <c r="BZ481" s="4">
        <v>848.46</v>
      </c>
      <c r="CA481" s="4">
        <v>848.46</v>
      </c>
      <c r="CB481" s="4">
        <v>13575.37</v>
      </c>
      <c r="CC481" s="4">
        <v>848.46</v>
      </c>
      <c r="CD481" s="4">
        <v>636.35</v>
      </c>
      <c r="CE481" s="4">
        <v>636.35</v>
      </c>
      <c r="CF481" s="4">
        <v>636.35</v>
      </c>
      <c r="CG481" s="4">
        <v>636.35</v>
      </c>
      <c r="CH481" s="4">
        <v>636.35</v>
      </c>
      <c r="CI481" s="4">
        <v>636.35</v>
      </c>
      <c r="CJ481" s="4">
        <v>636.35</v>
      </c>
      <c r="CK481" s="4">
        <v>636.35</v>
      </c>
      <c r="CL481" s="4">
        <v>636.35</v>
      </c>
      <c r="CM481" s="4">
        <v>636.35</v>
      </c>
      <c r="CN481" s="4">
        <v>13363.26</v>
      </c>
      <c r="CO481" s="4">
        <v>636.35</v>
      </c>
      <c r="CP481" s="4">
        <v>0</v>
      </c>
      <c r="CQ481" s="4">
        <v>0</v>
      </c>
      <c r="CR481" s="4">
        <v>0</v>
      </c>
      <c r="CS481" s="4">
        <v>0</v>
      </c>
      <c r="CT481" s="4">
        <v>106.06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0</v>
      </c>
      <c r="DM481" s="4">
        <v>0</v>
      </c>
      <c r="DN481" s="4">
        <v>0</v>
      </c>
      <c r="DO481" s="4">
        <v>0</v>
      </c>
      <c r="DP481" s="4">
        <v>0</v>
      </c>
      <c r="DQ481" s="4">
        <v>0</v>
      </c>
      <c r="DR481" s="4">
        <v>0</v>
      </c>
      <c r="DS481" s="4">
        <v>0</v>
      </c>
      <c r="DT481" s="4">
        <v>0</v>
      </c>
      <c r="DU481" s="4">
        <v>0</v>
      </c>
      <c r="DV481" s="4">
        <v>0</v>
      </c>
      <c r="DW481" s="4">
        <v>0</v>
      </c>
      <c r="DX481" s="6">
        <v>0</v>
      </c>
      <c r="DY481" s="4">
        <f>SUM(Tabela14[[#This Row],[jan/25]:[mar/25]])</f>
        <v>2906.8100000000004</v>
      </c>
      <c r="DZ481" s="4">
        <f>SUM(Tabela14[[#This Row],[abr/25]:[ago/25]])</f>
        <v>1558.03</v>
      </c>
      <c r="EA481" s="4">
        <f>SUM(Tabela14[[#This Row],[set/25]:[dez/30]])</f>
        <v>52604.599999999977</v>
      </c>
    </row>
    <row r="482" spans="1:131" x14ac:dyDescent="0.25">
      <c r="A482" s="5" t="s">
        <v>1435</v>
      </c>
      <c r="B482" s="2" t="s">
        <v>1346</v>
      </c>
      <c r="C482" s="2" t="s">
        <v>14</v>
      </c>
      <c r="D482" s="2" t="s">
        <v>126</v>
      </c>
      <c r="E482" s="1">
        <v>1403</v>
      </c>
      <c r="F482" s="2"/>
      <c r="G482" s="2" t="s">
        <v>42</v>
      </c>
      <c r="H482" s="321"/>
      <c r="I482" s="2"/>
      <c r="J482" s="2"/>
      <c r="K482" s="4"/>
      <c r="L482" s="4"/>
      <c r="M482" s="4">
        <v>0</v>
      </c>
      <c r="N482" s="4">
        <f>Tabela14[[#This Row],[parcela.cef
(total)]]-Tabela14[[#This Row],[parcela.cef
(realizado)]]</f>
        <v>0</v>
      </c>
      <c r="O482" s="1" t="b">
        <v>0</v>
      </c>
      <c r="P482" s="4">
        <v>0</v>
      </c>
      <c r="Q482" s="4">
        <v>0</v>
      </c>
      <c r="R482" s="4">
        <v>0</v>
      </c>
      <c r="S482" s="4">
        <v>0</v>
      </c>
      <c r="T482" s="4">
        <f>SUM(Tabela14[[#This Row],[set/25]:[dez/30]])</f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6">
        <v>0</v>
      </c>
      <c r="DY482" s="4">
        <f>SUM(Tabela14[[#This Row],[jan/25]:[mar/25]])</f>
        <v>0</v>
      </c>
      <c r="DZ482" s="4">
        <f>SUM(Tabela14[[#This Row],[abr/25]:[ago/25]])</f>
        <v>0</v>
      </c>
      <c r="EA482" s="4">
        <f>SUM(Tabela14[[#This Row],[set/25]:[dez/30]])</f>
        <v>0</v>
      </c>
    </row>
    <row r="483" spans="1:131" x14ac:dyDescent="0.25">
      <c r="A483" s="5" t="s">
        <v>1436</v>
      </c>
      <c r="B483" s="2" t="s">
        <v>1346</v>
      </c>
      <c r="C483" s="2" t="s">
        <v>14</v>
      </c>
      <c r="D483" s="2" t="s">
        <v>126</v>
      </c>
      <c r="E483" s="1">
        <v>1404</v>
      </c>
      <c r="F483" s="2"/>
      <c r="G483" s="2" t="s">
        <v>42</v>
      </c>
      <c r="H483" s="321"/>
      <c r="I483" s="2"/>
      <c r="J483" s="2"/>
      <c r="K483" s="4"/>
      <c r="L483" s="4"/>
      <c r="M483" s="4">
        <v>0</v>
      </c>
      <c r="N483" s="4">
        <f>Tabela14[[#This Row],[parcela.cef
(total)]]-Tabela14[[#This Row],[parcela.cef
(realizado)]]</f>
        <v>0</v>
      </c>
      <c r="O483" s="1" t="b">
        <v>0</v>
      </c>
      <c r="P483" s="4">
        <v>0</v>
      </c>
      <c r="Q483" s="4">
        <v>0</v>
      </c>
      <c r="R483" s="4">
        <v>0</v>
      </c>
      <c r="S483" s="4">
        <v>0</v>
      </c>
      <c r="T483" s="4">
        <f>SUM(Tabela14[[#This Row],[set/25]:[dez/30]])</f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4">
        <v>0</v>
      </c>
      <c r="CV483" s="4">
        <v>0</v>
      </c>
      <c r="CW483" s="4">
        <v>0</v>
      </c>
      <c r="CX483" s="4">
        <v>0</v>
      </c>
      <c r="CY483" s="4">
        <v>0</v>
      </c>
      <c r="CZ483" s="4">
        <v>0</v>
      </c>
      <c r="DA483" s="4">
        <v>0</v>
      </c>
      <c r="DB483" s="4">
        <v>0</v>
      </c>
      <c r="DC483" s="4">
        <v>0</v>
      </c>
      <c r="DD483" s="4">
        <v>0</v>
      </c>
      <c r="DE483" s="4">
        <v>0</v>
      </c>
      <c r="DF483" s="4">
        <v>0</v>
      </c>
      <c r="DG483" s="4">
        <v>0</v>
      </c>
      <c r="DH483" s="4">
        <v>0</v>
      </c>
      <c r="DI483" s="4">
        <v>0</v>
      </c>
      <c r="DJ483" s="4">
        <v>0</v>
      </c>
      <c r="DK483" s="4">
        <v>0</v>
      </c>
      <c r="DL483" s="4">
        <v>0</v>
      </c>
      <c r="DM483" s="4">
        <v>0</v>
      </c>
      <c r="DN483" s="4">
        <v>0</v>
      </c>
      <c r="DO483" s="4">
        <v>0</v>
      </c>
      <c r="DP483" s="4">
        <v>0</v>
      </c>
      <c r="DQ483" s="4">
        <v>0</v>
      </c>
      <c r="DR483" s="4">
        <v>0</v>
      </c>
      <c r="DS483" s="4">
        <v>0</v>
      </c>
      <c r="DT483" s="4">
        <v>0</v>
      </c>
      <c r="DU483" s="4">
        <v>0</v>
      </c>
      <c r="DV483" s="4">
        <v>0</v>
      </c>
      <c r="DW483" s="4">
        <v>0</v>
      </c>
      <c r="DX483" s="6">
        <v>0</v>
      </c>
      <c r="DY483" s="4">
        <f>SUM(Tabela14[[#This Row],[jan/25]:[mar/25]])</f>
        <v>0</v>
      </c>
      <c r="DZ483" s="4">
        <f>SUM(Tabela14[[#This Row],[abr/25]:[ago/25]])</f>
        <v>0</v>
      </c>
      <c r="EA483" s="4">
        <f>SUM(Tabela14[[#This Row],[set/25]:[dez/30]])</f>
        <v>0</v>
      </c>
    </row>
    <row r="484" spans="1:131" x14ac:dyDescent="0.25">
      <c r="A484" s="5" t="s">
        <v>1437</v>
      </c>
      <c r="B484" s="2" t="s">
        <v>1346</v>
      </c>
      <c r="C484" s="2" t="s">
        <v>14</v>
      </c>
      <c r="D484" s="2" t="s">
        <v>126</v>
      </c>
      <c r="E484" s="1">
        <v>1405</v>
      </c>
      <c r="F484" s="2"/>
      <c r="G484" s="2" t="s">
        <v>42</v>
      </c>
      <c r="H484" s="321"/>
      <c r="I484" s="2"/>
      <c r="J484" s="2"/>
      <c r="K484" s="4"/>
      <c r="L484" s="4"/>
      <c r="M484" s="4">
        <v>0</v>
      </c>
      <c r="N484" s="4">
        <f>Tabela14[[#This Row],[parcela.cef
(total)]]-Tabela14[[#This Row],[parcela.cef
(realizado)]]</f>
        <v>0</v>
      </c>
      <c r="O484" s="1" t="b">
        <v>0</v>
      </c>
      <c r="P484" s="4">
        <v>0</v>
      </c>
      <c r="Q484" s="4">
        <v>0</v>
      </c>
      <c r="R484" s="4">
        <v>0</v>
      </c>
      <c r="S484" s="4">
        <v>0</v>
      </c>
      <c r="T484" s="4">
        <f>SUM(Tabela14[[#This Row],[set/25]:[dez/30]])</f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0</v>
      </c>
      <c r="CV484" s="4">
        <v>0</v>
      </c>
      <c r="CW484" s="4">
        <v>0</v>
      </c>
      <c r="CX484" s="4">
        <v>0</v>
      </c>
      <c r="CY484" s="4">
        <v>0</v>
      </c>
      <c r="CZ484" s="4">
        <v>0</v>
      </c>
      <c r="DA484" s="4">
        <v>0</v>
      </c>
      <c r="DB484" s="4">
        <v>0</v>
      </c>
      <c r="DC484" s="4">
        <v>0</v>
      </c>
      <c r="DD484" s="4">
        <v>0</v>
      </c>
      <c r="DE484" s="4">
        <v>0</v>
      </c>
      <c r="DF484" s="4">
        <v>0</v>
      </c>
      <c r="DG484" s="4">
        <v>0</v>
      </c>
      <c r="DH484" s="4">
        <v>0</v>
      </c>
      <c r="DI484" s="4">
        <v>0</v>
      </c>
      <c r="DJ484" s="4">
        <v>0</v>
      </c>
      <c r="DK484" s="4">
        <v>0</v>
      </c>
      <c r="DL484" s="4">
        <v>0</v>
      </c>
      <c r="DM484" s="4">
        <v>0</v>
      </c>
      <c r="DN484" s="4">
        <v>0</v>
      </c>
      <c r="DO484" s="4">
        <v>0</v>
      </c>
      <c r="DP484" s="4">
        <v>0</v>
      </c>
      <c r="DQ484" s="4">
        <v>0</v>
      </c>
      <c r="DR484" s="4">
        <v>0</v>
      </c>
      <c r="DS484" s="4">
        <v>0</v>
      </c>
      <c r="DT484" s="4">
        <v>0</v>
      </c>
      <c r="DU484" s="4">
        <v>0</v>
      </c>
      <c r="DV484" s="4">
        <v>0</v>
      </c>
      <c r="DW484" s="4">
        <v>0</v>
      </c>
      <c r="DX484" s="6">
        <v>0</v>
      </c>
      <c r="DY484" s="4">
        <f>SUM(Tabela14[[#This Row],[jan/25]:[mar/25]])</f>
        <v>0</v>
      </c>
      <c r="DZ484" s="4">
        <f>SUM(Tabela14[[#This Row],[abr/25]:[ago/25]])</f>
        <v>0</v>
      </c>
      <c r="EA484" s="4">
        <f>SUM(Tabela14[[#This Row],[set/25]:[dez/30]])</f>
        <v>0</v>
      </c>
    </row>
    <row r="485" spans="1:131" x14ac:dyDescent="0.25">
      <c r="A485" s="5" t="s">
        <v>1438</v>
      </c>
      <c r="B485" s="2" t="s">
        <v>1346</v>
      </c>
      <c r="C485" s="2" t="s">
        <v>14</v>
      </c>
      <c r="D485" s="2" t="s">
        <v>126</v>
      </c>
      <c r="E485" s="1">
        <v>1406</v>
      </c>
      <c r="F485" s="2"/>
      <c r="G485" s="2" t="s">
        <v>42</v>
      </c>
      <c r="H485" s="321"/>
      <c r="I485" s="2"/>
      <c r="J485" s="2"/>
      <c r="K485" s="4"/>
      <c r="L485" s="4"/>
      <c r="M485" s="4">
        <v>0</v>
      </c>
      <c r="N485" s="4">
        <f>Tabela14[[#This Row],[parcela.cef
(total)]]-Tabela14[[#This Row],[parcela.cef
(realizado)]]</f>
        <v>0</v>
      </c>
      <c r="O485" s="1" t="b">
        <v>0</v>
      </c>
      <c r="P485" s="4">
        <v>0</v>
      </c>
      <c r="Q485" s="4">
        <v>0</v>
      </c>
      <c r="R485" s="4">
        <v>0</v>
      </c>
      <c r="S485" s="4">
        <v>0</v>
      </c>
      <c r="T485" s="4">
        <f>SUM(Tabela14[[#This Row],[set/25]:[dez/30]])</f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0</v>
      </c>
      <c r="CP485" s="4">
        <v>0</v>
      </c>
      <c r="CQ485" s="4">
        <v>0</v>
      </c>
      <c r="CR485" s="4">
        <v>0</v>
      </c>
      <c r="CS485" s="4">
        <v>0</v>
      </c>
      <c r="CT485" s="4">
        <v>0</v>
      </c>
      <c r="CU485" s="4">
        <v>0</v>
      </c>
      <c r="CV485" s="4">
        <v>0</v>
      </c>
      <c r="CW485" s="4">
        <v>0</v>
      </c>
      <c r="CX485" s="4">
        <v>0</v>
      </c>
      <c r="CY485" s="4">
        <v>0</v>
      </c>
      <c r="CZ485" s="4">
        <v>0</v>
      </c>
      <c r="DA485" s="4">
        <v>0</v>
      </c>
      <c r="DB485" s="4">
        <v>0</v>
      </c>
      <c r="DC485" s="4">
        <v>0</v>
      </c>
      <c r="DD485" s="4">
        <v>0</v>
      </c>
      <c r="DE485" s="4">
        <v>0</v>
      </c>
      <c r="DF485" s="4">
        <v>0</v>
      </c>
      <c r="DG485" s="4">
        <v>0</v>
      </c>
      <c r="DH485" s="4">
        <v>0</v>
      </c>
      <c r="DI485" s="4">
        <v>0</v>
      </c>
      <c r="DJ485" s="4">
        <v>0</v>
      </c>
      <c r="DK485" s="4">
        <v>0</v>
      </c>
      <c r="DL485" s="4">
        <v>0</v>
      </c>
      <c r="DM485" s="4">
        <v>0</v>
      </c>
      <c r="DN485" s="4">
        <v>0</v>
      </c>
      <c r="DO485" s="4">
        <v>0</v>
      </c>
      <c r="DP485" s="4">
        <v>0</v>
      </c>
      <c r="DQ485" s="4">
        <v>0</v>
      </c>
      <c r="DR485" s="4">
        <v>0</v>
      </c>
      <c r="DS485" s="4">
        <v>0</v>
      </c>
      <c r="DT485" s="4">
        <v>0</v>
      </c>
      <c r="DU485" s="4">
        <v>0</v>
      </c>
      <c r="DV485" s="4">
        <v>0</v>
      </c>
      <c r="DW485" s="4">
        <v>0</v>
      </c>
      <c r="DX485" s="6">
        <v>0</v>
      </c>
      <c r="DY485" s="4">
        <f>SUM(Tabela14[[#This Row],[jan/25]:[mar/25]])</f>
        <v>0</v>
      </c>
      <c r="DZ485" s="4">
        <f>SUM(Tabela14[[#This Row],[abr/25]:[ago/25]])</f>
        <v>0</v>
      </c>
      <c r="EA485" s="4">
        <f>SUM(Tabela14[[#This Row],[set/25]:[dez/30]])</f>
        <v>0</v>
      </c>
    </row>
    <row r="486" spans="1:131" x14ac:dyDescent="0.25">
      <c r="A486" s="5" t="s">
        <v>1439</v>
      </c>
      <c r="B486" s="2" t="s">
        <v>1346</v>
      </c>
      <c r="C486" s="2" t="s">
        <v>14</v>
      </c>
      <c r="D486" s="2" t="s">
        <v>126</v>
      </c>
      <c r="E486" s="1">
        <v>1407</v>
      </c>
      <c r="F486" s="2"/>
      <c r="G486" s="2" t="s">
        <v>42</v>
      </c>
      <c r="H486" s="321"/>
      <c r="I486" s="2"/>
      <c r="J486" s="2"/>
      <c r="K486" s="4"/>
      <c r="L486" s="4"/>
      <c r="M486" s="4">
        <v>0</v>
      </c>
      <c r="N486" s="4">
        <f>Tabela14[[#This Row],[parcela.cef
(total)]]-Tabela14[[#This Row],[parcela.cef
(realizado)]]</f>
        <v>0</v>
      </c>
      <c r="O486" s="1" t="b">
        <v>0</v>
      </c>
      <c r="P486" s="4">
        <v>0</v>
      </c>
      <c r="Q486" s="4">
        <v>0</v>
      </c>
      <c r="R486" s="4">
        <v>0</v>
      </c>
      <c r="S486" s="4">
        <v>0</v>
      </c>
      <c r="T486" s="4">
        <f>SUM(Tabela14[[#This Row],[set/25]:[dez/30]])</f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0</v>
      </c>
      <c r="CV486" s="4">
        <v>0</v>
      </c>
      <c r="CW486" s="4">
        <v>0</v>
      </c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>
        <v>0</v>
      </c>
      <c r="DE486" s="4">
        <v>0</v>
      </c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>
        <v>0</v>
      </c>
      <c r="DL486" s="4">
        <v>0</v>
      </c>
      <c r="DM486" s="4">
        <v>0</v>
      </c>
      <c r="DN486" s="4">
        <v>0</v>
      </c>
      <c r="DO486" s="4">
        <v>0</v>
      </c>
      <c r="DP486" s="4">
        <v>0</v>
      </c>
      <c r="DQ486" s="4">
        <v>0</v>
      </c>
      <c r="DR486" s="4">
        <v>0</v>
      </c>
      <c r="DS486" s="4">
        <v>0</v>
      </c>
      <c r="DT486" s="4">
        <v>0</v>
      </c>
      <c r="DU486" s="4">
        <v>0</v>
      </c>
      <c r="DV486" s="4">
        <v>0</v>
      </c>
      <c r="DW486" s="4">
        <v>0</v>
      </c>
      <c r="DX486" s="6">
        <v>0</v>
      </c>
      <c r="DY486" s="4">
        <f>SUM(Tabela14[[#This Row],[jan/25]:[mar/25]])</f>
        <v>0</v>
      </c>
      <c r="DZ486" s="4">
        <f>SUM(Tabela14[[#This Row],[abr/25]:[ago/25]])</f>
        <v>0</v>
      </c>
      <c r="EA486" s="4">
        <f>SUM(Tabela14[[#This Row],[set/25]:[dez/30]])</f>
        <v>0</v>
      </c>
    </row>
    <row r="487" spans="1:131" x14ac:dyDescent="0.25">
      <c r="A487" s="5" t="s">
        <v>1440</v>
      </c>
      <c r="B487" s="2" t="s">
        <v>1346</v>
      </c>
      <c r="C487" s="2" t="s">
        <v>14</v>
      </c>
      <c r="D487" s="2" t="s">
        <v>126</v>
      </c>
      <c r="E487" s="1">
        <v>1408</v>
      </c>
      <c r="F487" s="2"/>
      <c r="G487" s="2" t="s">
        <v>42</v>
      </c>
      <c r="H487" s="321"/>
      <c r="I487" s="2"/>
      <c r="J487" s="2"/>
      <c r="K487" s="4"/>
      <c r="L487" s="4"/>
      <c r="M487" s="4">
        <v>0</v>
      </c>
      <c r="N487" s="4">
        <f>Tabela14[[#This Row],[parcela.cef
(total)]]-Tabela14[[#This Row],[parcela.cef
(realizado)]]</f>
        <v>0</v>
      </c>
      <c r="O487" s="1" t="b">
        <v>0</v>
      </c>
      <c r="P487" s="4">
        <v>0</v>
      </c>
      <c r="Q487" s="4">
        <v>0</v>
      </c>
      <c r="R487" s="4">
        <v>0</v>
      </c>
      <c r="S487" s="4">
        <v>0</v>
      </c>
      <c r="T487" s="4">
        <f>SUM(Tabela14[[#This Row],[set/25]:[dez/30]])</f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0</v>
      </c>
      <c r="CT487" s="4">
        <v>0</v>
      </c>
      <c r="CU487" s="4">
        <v>0</v>
      </c>
      <c r="CV487" s="4">
        <v>0</v>
      </c>
      <c r="CW487" s="4">
        <v>0</v>
      </c>
      <c r="CX487" s="4">
        <v>0</v>
      </c>
      <c r="CY487" s="4">
        <v>0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0</v>
      </c>
      <c r="DF487" s="4">
        <v>0</v>
      </c>
      <c r="DG487" s="4">
        <v>0</v>
      </c>
      <c r="DH487" s="4">
        <v>0</v>
      </c>
      <c r="DI487" s="4">
        <v>0</v>
      </c>
      <c r="DJ487" s="4">
        <v>0</v>
      </c>
      <c r="DK487" s="4">
        <v>0</v>
      </c>
      <c r="DL487" s="4">
        <v>0</v>
      </c>
      <c r="DM487" s="4">
        <v>0</v>
      </c>
      <c r="DN487" s="4">
        <v>0</v>
      </c>
      <c r="DO487" s="4">
        <v>0</v>
      </c>
      <c r="DP487" s="4">
        <v>0</v>
      </c>
      <c r="DQ487" s="4">
        <v>0</v>
      </c>
      <c r="DR487" s="4">
        <v>0</v>
      </c>
      <c r="DS487" s="4">
        <v>0</v>
      </c>
      <c r="DT487" s="4">
        <v>0</v>
      </c>
      <c r="DU487" s="4">
        <v>0</v>
      </c>
      <c r="DV487" s="4">
        <v>0</v>
      </c>
      <c r="DW487" s="4">
        <v>0</v>
      </c>
      <c r="DX487" s="6">
        <v>0</v>
      </c>
      <c r="DY487" s="4">
        <f>SUM(Tabela14[[#This Row],[jan/25]:[mar/25]])</f>
        <v>0</v>
      </c>
      <c r="DZ487" s="4">
        <f>SUM(Tabela14[[#This Row],[abr/25]:[ago/25]])</f>
        <v>0</v>
      </c>
      <c r="EA487" s="4">
        <f>SUM(Tabela14[[#This Row],[set/25]:[dez/30]])</f>
        <v>0</v>
      </c>
    </row>
    <row r="488" spans="1:131" x14ac:dyDescent="0.25">
      <c r="A488" s="5" t="s">
        <v>1441</v>
      </c>
      <c r="B488" s="2" t="s">
        <v>1346</v>
      </c>
      <c r="C488" s="2" t="s">
        <v>14</v>
      </c>
      <c r="D488" s="2" t="s">
        <v>126</v>
      </c>
      <c r="E488" s="1">
        <v>1409</v>
      </c>
      <c r="F488" s="2" t="s">
        <v>1442</v>
      </c>
      <c r="G488" s="2" t="s">
        <v>19</v>
      </c>
      <c r="H488" s="321">
        <v>45862</v>
      </c>
      <c r="I488" s="2" t="s">
        <v>1011</v>
      </c>
      <c r="J488" s="2"/>
      <c r="K488" s="4"/>
      <c r="L488" s="4"/>
      <c r="M488" s="4">
        <v>195888</v>
      </c>
      <c r="N488" s="4">
        <f>Tabela14[[#This Row],[parcela.cef
(total)]]-Tabela14[[#This Row],[parcela.cef
(realizado)]]</f>
        <v>0</v>
      </c>
      <c r="O488" s="1" t="b">
        <v>0</v>
      </c>
      <c r="P488" s="4">
        <v>0</v>
      </c>
      <c r="Q488" s="4">
        <v>224660</v>
      </c>
      <c r="R488" s="4">
        <v>0</v>
      </c>
      <c r="S488" s="4">
        <v>25772</v>
      </c>
      <c r="T488" s="4">
        <f>SUM(Tabela14[[#This Row],[set/25]:[dez/30]])</f>
        <v>25586.6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185.4</v>
      </c>
      <c r="BM488" s="4">
        <v>185.4</v>
      </c>
      <c r="BN488" s="4">
        <v>185.4</v>
      </c>
      <c r="BO488" s="4">
        <v>185.4</v>
      </c>
      <c r="BP488" s="4">
        <v>1085.4000000000001</v>
      </c>
      <c r="BQ488" s="4">
        <v>185.4</v>
      </c>
      <c r="BR488" s="4">
        <v>185.4</v>
      </c>
      <c r="BS488" s="4">
        <v>185.4</v>
      </c>
      <c r="BT488" s="4">
        <v>185.4</v>
      </c>
      <c r="BU488" s="4">
        <v>185.4</v>
      </c>
      <c r="BV488" s="4">
        <v>185.4</v>
      </c>
      <c r="BW488" s="4">
        <v>185.4</v>
      </c>
      <c r="BX488" s="4">
        <v>569.20000000000005</v>
      </c>
      <c r="BY488" s="4">
        <v>618</v>
      </c>
      <c r="BZ488" s="4">
        <v>618</v>
      </c>
      <c r="CA488" s="4">
        <v>618</v>
      </c>
      <c r="CB488" s="4">
        <v>3618</v>
      </c>
      <c r="CC488" s="4">
        <v>618</v>
      </c>
      <c r="CD488" s="4">
        <v>618</v>
      </c>
      <c r="CE488" s="4">
        <v>618</v>
      </c>
      <c r="CF488" s="4">
        <v>618</v>
      </c>
      <c r="CG488" s="4">
        <v>618</v>
      </c>
      <c r="CH488" s="4">
        <v>618</v>
      </c>
      <c r="CI488" s="4">
        <v>618</v>
      </c>
      <c r="CJ488" s="4">
        <v>618</v>
      </c>
      <c r="CK488" s="4">
        <v>618</v>
      </c>
      <c r="CL488" s="4">
        <v>618</v>
      </c>
      <c r="CM488" s="4">
        <v>618</v>
      </c>
      <c r="CN488" s="4">
        <v>3618</v>
      </c>
      <c r="CO488" s="4">
        <v>618</v>
      </c>
      <c r="CP488" s="4">
        <v>618</v>
      </c>
      <c r="CQ488" s="4">
        <v>618</v>
      </c>
      <c r="CR488" s="4">
        <v>618</v>
      </c>
      <c r="CS488" s="4">
        <v>618</v>
      </c>
      <c r="CT488" s="4">
        <v>0</v>
      </c>
      <c r="CU488" s="4">
        <v>3100</v>
      </c>
      <c r="CV488" s="4">
        <v>0</v>
      </c>
      <c r="CW488" s="4">
        <v>0</v>
      </c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>
        <v>0</v>
      </c>
      <c r="DE488" s="4">
        <v>0</v>
      </c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>
        <v>0</v>
      </c>
      <c r="DL488" s="4">
        <v>0</v>
      </c>
      <c r="DM488" s="4">
        <v>0</v>
      </c>
      <c r="DN488" s="4">
        <v>0</v>
      </c>
      <c r="DO488" s="4">
        <v>0</v>
      </c>
      <c r="DP488" s="4">
        <v>0</v>
      </c>
      <c r="DQ488" s="4">
        <v>0</v>
      </c>
      <c r="DR488" s="4">
        <v>0</v>
      </c>
      <c r="DS488" s="4">
        <v>0</v>
      </c>
      <c r="DT488" s="4">
        <v>0</v>
      </c>
      <c r="DU488" s="4">
        <v>0</v>
      </c>
      <c r="DV488" s="4">
        <v>0</v>
      </c>
      <c r="DW488" s="4">
        <v>0</v>
      </c>
      <c r="DX488" s="6">
        <v>0</v>
      </c>
      <c r="DY488" s="4">
        <f>SUM(Tabela14[[#This Row],[jan/25]:[mar/25]])</f>
        <v>0</v>
      </c>
      <c r="DZ488" s="4">
        <f>SUM(Tabela14[[#This Row],[abr/25]:[ago/25]])</f>
        <v>185.4</v>
      </c>
      <c r="EA488" s="4">
        <f>SUM(Tabela14[[#This Row],[set/25]:[dez/30]])</f>
        <v>25586.6</v>
      </c>
    </row>
    <row r="489" spans="1:131" x14ac:dyDescent="0.25">
      <c r="A489" s="5" t="s">
        <v>1443</v>
      </c>
      <c r="B489" s="2" t="s">
        <v>1346</v>
      </c>
      <c r="C489" s="2" t="s">
        <v>14</v>
      </c>
      <c r="D489" s="2" t="s">
        <v>126</v>
      </c>
      <c r="E489" s="1">
        <v>1410</v>
      </c>
      <c r="F489" s="2" t="s">
        <v>1444</v>
      </c>
      <c r="G489" s="2" t="s">
        <v>19</v>
      </c>
      <c r="H489" s="321">
        <v>45915</v>
      </c>
      <c r="I489" s="2" t="s">
        <v>835</v>
      </c>
      <c r="J489" s="2"/>
      <c r="K489" s="4"/>
      <c r="L489" s="4"/>
      <c r="M489" s="4">
        <v>192240</v>
      </c>
      <c r="N489" s="4">
        <f>Tabela14[[#This Row],[parcela.cef
(total)]]-Tabela14[[#This Row],[parcela.cef
(realizado)]]</f>
        <v>0</v>
      </c>
      <c r="O489" s="1" t="b">
        <v>0</v>
      </c>
      <c r="P489" s="4">
        <v>0</v>
      </c>
      <c r="Q489" s="4">
        <v>228956.42</v>
      </c>
      <c r="R489" s="4">
        <v>0</v>
      </c>
      <c r="S489" s="4">
        <v>36416.42</v>
      </c>
      <c r="T489" s="4">
        <f>SUM(Tabela14[[#This Row],[set/25]:[dez/30]])</f>
        <v>36416.42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240</v>
      </c>
      <c r="BO489" s="4">
        <v>240</v>
      </c>
      <c r="BP489" s="4">
        <v>1140</v>
      </c>
      <c r="BQ489" s="4">
        <v>607.41999999999996</v>
      </c>
      <c r="BR489" s="4">
        <v>800</v>
      </c>
      <c r="BS489" s="4">
        <v>800</v>
      </c>
      <c r="BT489" s="4">
        <v>800</v>
      </c>
      <c r="BU489" s="4">
        <v>800</v>
      </c>
      <c r="BV489" s="4">
        <v>800</v>
      </c>
      <c r="BW489" s="4">
        <v>800</v>
      </c>
      <c r="BX489" s="4">
        <v>800</v>
      </c>
      <c r="BY489" s="4">
        <v>800</v>
      </c>
      <c r="BZ489" s="4">
        <v>800</v>
      </c>
      <c r="CA489" s="4">
        <v>800</v>
      </c>
      <c r="CB489" s="4">
        <v>3800</v>
      </c>
      <c r="CC489" s="4">
        <v>800</v>
      </c>
      <c r="CD489" s="4">
        <v>800</v>
      </c>
      <c r="CE489" s="4">
        <v>800</v>
      </c>
      <c r="CF489" s="4">
        <v>800</v>
      </c>
      <c r="CG489" s="4">
        <v>800</v>
      </c>
      <c r="CH489" s="4">
        <v>800</v>
      </c>
      <c r="CI489" s="4">
        <v>800</v>
      </c>
      <c r="CJ489" s="4">
        <v>800</v>
      </c>
      <c r="CK489" s="4">
        <v>800</v>
      </c>
      <c r="CL489" s="4">
        <v>800</v>
      </c>
      <c r="CM489" s="4">
        <v>800</v>
      </c>
      <c r="CN489" s="4">
        <v>800</v>
      </c>
      <c r="CO489" s="4">
        <v>800</v>
      </c>
      <c r="CP489" s="4">
        <v>800</v>
      </c>
      <c r="CQ489" s="4">
        <v>800</v>
      </c>
      <c r="CR489" s="4">
        <v>0</v>
      </c>
      <c r="CS489" s="4">
        <v>0</v>
      </c>
      <c r="CT489" s="4">
        <v>0</v>
      </c>
      <c r="CU489" s="4">
        <v>0</v>
      </c>
      <c r="CV489" s="4">
        <v>350</v>
      </c>
      <c r="CW489" s="4">
        <v>350</v>
      </c>
      <c r="CX489" s="4">
        <v>589</v>
      </c>
      <c r="CY489" s="4">
        <v>350</v>
      </c>
      <c r="CZ489" s="4">
        <v>350</v>
      </c>
      <c r="DA489" s="4">
        <v>350</v>
      </c>
      <c r="DB489" s="4">
        <v>350</v>
      </c>
      <c r="DC489" s="4">
        <v>350</v>
      </c>
      <c r="DD489" s="4">
        <v>350</v>
      </c>
      <c r="DE489" s="4">
        <v>350</v>
      </c>
      <c r="DF489" s="4">
        <v>350</v>
      </c>
      <c r="DG489" s="4">
        <v>350</v>
      </c>
      <c r="DH489" s="4">
        <v>350</v>
      </c>
      <c r="DI489" s="4">
        <v>350</v>
      </c>
      <c r="DJ489" s="4">
        <v>350</v>
      </c>
      <c r="DK489" s="4">
        <v>350</v>
      </c>
      <c r="DL489" s="4">
        <v>350</v>
      </c>
      <c r="DM489" s="4">
        <v>350</v>
      </c>
      <c r="DN489" s="4">
        <v>350</v>
      </c>
      <c r="DO489" s="4">
        <v>350</v>
      </c>
      <c r="DP489" s="4">
        <v>350</v>
      </c>
      <c r="DQ489" s="4">
        <v>350</v>
      </c>
      <c r="DR489" s="4">
        <v>350</v>
      </c>
      <c r="DS489" s="4">
        <v>350</v>
      </c>
      <c r="DT489" s="4">
        <v>350</v>
      </c>
      <c r="DU489" s="4">
        <v>350</v>
      </c>
      <c r="DV489" s="4">
        <v>350</v>
      </c>
      <c r="DW489" s="4">
        <v>350</v>
      </c>
      <c r="DX489" s="6">
        <v>350</v>
      </c>
      <c r="DY489" s="4">
        <f>SUM(Tabela14[[#This Row],[jan/25]:[mar/25]])</f>
        <v>0</v>
      </c>
      <c r="DZ489" s="4">
        <f>SUM(Tabela14[[#This Row],[abr/25]:[ago/25]])</f>
        <v>0</v>
      </c>
      <c r="EA489" s="4">
        <f>SUM(Tabela14[[#This Row],[set/25]:[dez/30]])</f>
        <v>36416.42</v>
      </c>
    </row>
    <row r="490" spans="1:131" x14ac:dyDescent="0.25">
      <c r="A490" s="5" t="s">
        <v>1445</v>
      </c>
      <c r="B490" s="2" t="s">
        <v>1346</v>
      </c>
      <c r="C490" s="2" t="s">
        <v>14</v>
      </c>
      <c r="D490" s="2" t="s">
        <v>148</v>
      </c>
      <c r="E490" s="1">
        <v>1501</v>
      </c>
      <c r="F490" s="2" t="s">
        <v>1446</v>
      </c>
      <c r="G490" s="2" t="s">
        <v>19</v>
      </c>
      <c r="H490" s="321">
        <v>45710</v>
      </c>
      <c r="I490" s="2" t="s">
        <v>1447</v>
      </c>
      <c r="J490" s="2"/>
      <c r="K490" s="4"/>
      <c r="L490" s="4"/>
      <c r="M490" s="4">
        <v>290944.82</v>
      </c>
      <c r="N490" s="4">
        <f>Tabela14[[#This Row],[parcela.cef
(total)]]-Tabela14[[#This Row],[parcela.cef
(realizado)]]</f>
        <v>0</v>
      </c>
      <c r="O490" s="1" t="b">
        <v>0</v>
      </c>
      <c r="P490" s="4">
        <v>0</v>
      </c>
      <c r="Q490" s="4">
        <v>298748.92</v>
      </c>
      <c r="R490" s="4">
        <v>0</v>
      </c>
      <c r="S490" s="4">
        <v>20648.8</v>
      </c>
      <c r="T490" s="4">
        <f>SUM(Tabela14[[#This Row],[set/25]:[dez/30]])</f>
        <v>18412.080000000002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900</v>
      </c>
      <c r="BG490" s="4">
        <v>220.21</v>
      </c>
      <c r="BH490" s="4">
        <v>221.09</v>
      </c>
      <c r="BI490" s="4">
        <v>221.96</v>
      </c>
      <c r="BJ490" s="4">
        <v>223.11</v>
      </c>
      <c r="BK490" s="4">
        <v>224.4</v>
      </c>
      <c r="BL490" s="4">
        <v>225.95</v>
      </c>
      <c r="BM490" s="4">
        <v>0</v>
      </c>
      <c r="BN490" s="4">
        <v>228.01</v>
      </c>
      <c r="BO490" s="4">
        <v>228.01</v>
      </c>
      <c r="BP490" s="4">
        <v>1167.6099999999999</v>
      </c>
      <c r="BQ490" s="4">
        <v>228.01</v>
      </c>
      <c r="BR490" s="4">
        <v>228.01</v>
      </c>
      <c r="BS490" s="4">
        <v>228.01</v>
      </c>
      <c r="BT490" s="4">
        <v>228.01</v>
      </c>
      <c r="BU490" s="4">
        <v>228.01</v>
      </c>
      <c r="BV490" s="4">
        <v>228.01</v>
      </c>
      <c r="BW490" s="4">
        <v>228.01</v>
      </c>
      <c r="BX490" s="4">
        <v>228.01</v>
      </c>
      <c r="BY490" s="4">
        <v>228.01</v>
      </c>
      <c r="BZ490" s="4">
        <v>228.01</v>
      </c>
      <c r="CA490" s="4">
        <v>228.01</v>
      </c>
      <c r="CB490" s="4">
        <v>1167.6099999999999</v>
      </c>
      <c r="CC490" s="4">
        <v>228.01</v>
      </c>
      <c r="CD490" s="4">
        <v>228.01</v>
      </c>
      <c r="CE490" s="4">
        <v>228.01</v>
      </c>
      <c r="CF490" s="4">
        <v>729.67</v>
      </c>
      <c r="CG490" s="4">
        <v>760.03</v>
      </c>
      <c r="CH490" s="4">
        <v>760.03</v>
      </c>
      <c r="CI490" s="4">
        <v>760.03</v>
      </c>
      <c r="CJ490" s="4">
        <v>760.03</v>
      </c>
      <c r="CK490" s="4">
        <v>760.03</v>
      </c>
      <c r="CL490" s="4">
        <v>760.03</v>
      </c>
      <c r="CM490" s="4">
        <v>760.03</v>
      </c>
      <c r="CN490" s="4">
        <v>3892.02</v>
      </c>
      <c r="CO490" s="4">
        <v>760.03</v>
      </c>
      <c r="CP490" s="4">
        <v>760.03</v>
      </c>
      <c r="CQ490" s="4">
        <v>760.03</v>
      </c>
      <c r="CR490" s="4">
        <v>0</v>
      </c>
      <c r="CS490" s="4">
        <v>0</v>
      </c>
      <c r="CT490" s="4">
        <v>0</v>
      </c>
      <c r="CU490" s="4">
        <v>206.71</v>
      </c>
      <c r="CV490" s="4">
        <v>0</v>
      </c>
      <c r="CW490" s="4">
        <v>0</v>
      </c>
      <c r="CX490" s="4">
        <v>0</v>
      </c>
      <c r="CY490" s="4">
        <v>0</v>
      </c>
      <c r="CZ490" s="4">
        <v>0</v>
      </c>
      <c r="DA490" s="4">
        <v>0</v>
      </c>
      <c r="DB490" s="4">
        <v>0</v>
      </c>
      <c r="DC490" s="4">
        <v>0</v>
      </c>
      <c r="DD490" s="4">
        <v>0</v>
      </c>
      <c r="DE490" s="4">
        <v>0</v>
      </c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>
        <v>0</v>
      </c>
      <c r="DL490" s="4">
        <v>0</v>
      </c>
      <c r="DM490" s="4">
        <v>0</v>
      </c>
      <c r="DN490" s="4">
        <v>0</v>
      </c>
      <c r="DO490" s="4">
        <v>0</v>
      </c>
      <c r="DP490" s="4">
        <v>0</v>
      </c>
      <c r="DQ490" s="4">
        <v>0</v>
      </c>
      <c r="DR490" s="4">
        <v>0</v>
      </c>
      <c r="DS490" s="4">
        <v>0</v>
      </c>
      <c r="DT490" s="4">
        <v>0</v>
      </c>
      <c r="DU490" s="4">
        <v>0</v>
      </c>
      <c r="DV490" s="4">
        <v>0</v>
      </c>
      <c r="DW490" s="4">
        <v>0</v>
      </c>
      <c r="DX490" s="6">
        <v>0</v>
      </c>
      <c r="DY490" s="4">
        <f>SUM(Tabela14[[#This Row],[jan/25]:[mar/25]])</f>
        <v>1120.21</v>
      </c>
      <c r="DZ490" s="4">
        <f>SUM(Tabela14[[#This Row],[abr/25]:[ago/25]])</f>
        <v>1116.51</v>
      </c>
      <c r="EA490" s="4">
        <f>SUM(Tabela14[[#This Row],[set/25]:[dez/30]])</f>
        <v>18412.080000000002</v>
      </c>
    </row>
    <row r="491" spans="1:131" x14ac:dyDescent="0.25">
      <c r="A491" s="5" t="s">
        <v>1448</v>
      </c>
      <c r="B491" s="2" t="s">
        <v>1346</v>
      </c>
      <c r="C491" s="2" t="s">
        <v>14</v>
      </c>
      <c r="D491" s="2" t="s">
        <v>148</v>
      </c>
      <c r="E491" s="1">
        <v>1502</v>
      </c>
      <c r="F491" s="2" t="s">
        <v>1449</v>
      </c>
      <c r="G491" s="2" t="s">
        <v>19</v>
      </c>
      <c r="H491" s="321">
        <v>45703</v>
      </c>
      <c r="I491" s="2" t="s">
        <v>1017</v>
      </c>
      <c r="J491" s="2"/>
      <c r="K491" s="4"/>
      <c r="L491" s="4"/>
      <c r="M491" s="4">
        <v>258806.46</v>
      </c>
      <c r="N491" s="4">
        <f>Tabela14[[#This Row],[parcela.cef
(total)]]-Tabela14[[#This Row],[parcela.cef
(realizado)]]</f>
        <v>0</v>
      </c>
      <c r="O491" s="1" t="b">
        <v>0</v>
      </c>
      <c r="P491" s="4">
        <v>0</v>
      </c>
      <c r="Q491" s="4">
        <v>375060</v>
      </c>
      <c r="R491" s="4">
        <v>0</v>
      </c>
      <c r="S491" s="4">
        <v>131910</v>
      </c>
      <c r="T491" s="4">
        <f>SUM(Tabela14[[#This Row],[set/25]:[dez/30]])</f>
        <v>125237.67000000003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3000</v>
      </c>
      <c r="BG491" s="4">
        <v>604.98</v>
      </c>
      <c r="BH491" s="4">
        <v>607.4</v>
      </c>
      <c r="BI491" s="4">
        <v>609.77</v>
      </c>
      <c r="BJ491" s="4">
        <v>612.94000000000005</v>
      </c>
      <c r="BK491" s="4">
        <v>616.49</v>
      </c>
      <c r="BL491" s="4">
        <v>620.75</v>
      </c>
      <c r="BM491" s="4">
        <v>0</v>
      </c>
      <c r="BN491" s="4">
        <v>626.4</v>
      </c>
      <c r="BO491" s="4">
        <v>626.4</v>
      </c>
      <c r="BP491" s="4">
        <v>15565.97</v>
      </c>
      <c r="BQ491" s="4">
        <v>2087.9899999999998</v>
      </c>
      <c r="BR491" s="4">
        <v>2087.9899999999998</v>
      </c>
      <c r="BS491" s="4">
        <v>2087.9899999999998</v>
      </c>
      <c r="BT491" s="4">
        <v>2087.9899999999998</v>
      </c>
      <c r="BU491" s="4">
        <v>2087.9899999999998</v>
      </c>
      <c r="BV491" s="4">
        <v>2087.9899999999998</v>
      </c>
      <c r="BW491" s="4">
        <v>2087.9899999999998</v>
      </c>
      <c r="BX491" s="4">
        <v>2087.9899999999998</v>
      </c>
      <c r="BY491" s="4">
        <v>2087.9899999999998</v>
      </c>
      <c r="BZ491" s="4">
        <v>2087.9899999999998</v>
      </c>
      <c r="CA491" s="4">
        <v>2087.9899999999998</v>
      </c>
      <c r="CB491" s="4">
        <v>20096.91</v>
      </c>
      <c r="CC491" s="4">
        <v>2087.9899999999998</v>
      </c>
      <c r="CD491" s="4">
        <v>2087.9899999999998</v>
      </c>
      <c r="CE491" s="4">
        <v>2087.9899999999998</v>
      </c>
      <c r="CF491" s="4">
        <v>2087.9899999999998</v>
      </c>
      <c r="CG491" s="4">
        <v>2087.9899999999998</v>
      </c>
      <c r="CH491" s="4">
        <v>2087.9899999999998</v>
      </c>
      <c r="CI491" s="4">
        <v>2087.9899999999998</v>
      </c>
      <c r="CJ491" s="4">
        <v>2087.9899999999998</v>
      </c>
      <c r="CK491" s="4">
        <v>2087.9899999999998</v>
      </c>
      <c r="CL491" s="4">
        <v>2087.9899999999998</v>
      </c>
      <c r="CM491" s="4">
        <v>2087.9899999999998</v>
      </c>
      <c r="CN491" s="4">
        <v>20096.91</v>
      </c>
      <c r="CO491" s="4">
        <v>2087.9899999999998</v>
      </c>
      <c r="CP491" s="4">
        <v>2087.9899999999998</v>
      </c>
      <c r="CQ491" s="4">
        <v>18008.919999999998</v>
      </c>
      <c r="CR491" s="4">
        <v>0</v>
      </c>
      <c r="CS491" s="4">
        <v>0</v>
      </c>
      <c r="CT491" s="4">
        <v>0</v>
      </c>
      <c r="CU491" s="4">
        <v>104.4</v>
      </c>
      <c r="CV491" s="4">
        <v>0</v>
      </c>
      <c r="CW491" s="4">
        <v>0</v>
      </c>
      <c r="CX491" s="4">
        <v>0</v>
      </c>
      <c r="CY491" s="4">
        <v>0</v>
      </c>
      <c r="CZ491" s="4">
        <v>0</v>
      </c>
      <c r="DA491" s="4">
        <v>0</v>
      </c>
      <c r="DB491" s="4">
        <v>0</v>
      </c>
      <c r="DC491" s="4">
        <v>0</v>
      </c>
      <c r="DD491" s="4">
        <v>0</v>
      </c>
      <c r="DE491" s="4">
        <v>0</v>
      </c>
      <c r="DF491" s="4">
        <v>0</v>
      </c>
      <c r="DG491" s="4">
        <v>0</v>
      </c>
      <c r="DH491" s="4">
        <v>0</v>
      </c>
      <c r="DI491" s="4">
        <v>0</v>
      </c>
      <c r="DJ491" s="4">
        <v>0</v>
      </c>
      <c r="DK491" s="4">
        <v>0</v>
      </c>
      <c r="DL491" s="4">
        <v>0</v>
      </c>
      <c r="DM491" s="4">
        <v>0</v>
      </c>
      <c r="DN491" s="4">
        <v>0</v>
      </c>
      <c r="DO491" s="4">
        <v>0</v>
      </c>
      <c r="DP491" s="4">
        <v>0</v>
      </c>
      <c r="DQ491" s="4">
        <v>0</v>
      </c>
      <c r="DR491" s="4">
        <v>0</v>
      </c>
      <c r="DS491" s="4">
        <v>0</v>
      </c>
      <c r="DT491" s="4">
        <v>0</v>
      </c>
      <c r="DU491" s="4">
        <v>0</v>
      </c>
      <c r="DV491" s="4">
        <v>0</v>
      </c>
      <c r="DW491" s="4">
        <v>0</v>
      </c>
      <c r="DX491" s="6">
        <v>0</v>
      </c>
      <c r="DY491" s="4">
        <f>SUM(Tabela14[[#This Row],[jan/25]:[mar/25]])</f>
        <v>3604.98</v>
      </c>
      <c r="DZ491" s="4">
        <f>SUM(Tabela14[[#This Row],[abr/25]:[ago/25]])</f>
        <v>3067.3500000000004</v>
      </c>
      <c r="EA491" s="4">
        <f>SUM(Tabela14[[#This Row],[set/25]:[dez/30]])</f>
        <v>125237.67000000003</v>
      </c>
    </row>
    <row r="492" spans="1:131" x14ac:dyDescent="0.25">
      <c r="A492" s="5" t="s">
        <v>1450</v>
      </c>
      <c r="B492" s="2" t="s">
        <v>1346</v>
      </c>
      <c r="C492" s="2" t="s">
        <v>14</v>
      </c>
      <c r="D492" s="2" t="s">
        <v>148</v>
      </c>
      <c r="E492" s="1">
        <v>1503</v>
      </c>
      <c r="F492" s="2"/>
      <c r="G492" s="2" t="s">
        <v>16</v>
      </c>
      <c r="H492" s="321"/>
      <c r="I492" s="2"/>
      <c r="J492" s="2"/>
      <c r="K492" s="4"/>
      <c r="L492" s="4"/>
      <c r="M492" s="4">
        <v>0</v>
      </c>
      <c r="N492" s="4">
        <f>Tabela14[[#This Row],[parcela.cef
(total)]]-Tabela14[[#This Row],[parcela.cef
(realizado)]]</f>
        <v>0</v>
      </c>
      <c r="O492" s="1" t="b">
        <v>0</v>
      </c>
      <c r="P492" s="4">
        <v>0</v>
      </c>
      <c r="Q492" s="4">
        <v>0</v>
      </c>
      <c r="R492" s="4">
        <v>0</v>
      </c>
      <c r="S492" s="4">
        <v>0</v>
      </c>
      <c r="T492" s="4">
        <f>SUM(Tabela14[[#This Row],[set/25]:[dez/30]])</f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0</v>
      </c>
      <c r="CV492" s="4">
        <v>0</v>
      </c>
      <c r="CW492" s="4">
        <v>0</v>
      </c>
      <c r="CX492" s="4">
        <v>0</v>
      </c>
      <c r="CY492" s="4">
        <v>0</v>
      </c>
      <c r="CZ492" s="4">
        <v>0</v>
      </c>
      <c r="DA492" s="4">
        <v>0</v>
      </c>
      <c r="DB492" s="4">
        <v>0</v>
      </c>
      <c r="DC492" s="4">
        <v>0</v>
      </c>
      <c r="DD492" s="4">
        <v>0</v>
      </c>
      <c r="DE492" s="4">
        <v>0</v>
      </c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>
        <v>0</v>
      </c>
      <c r="DL492" s="4">
        <v>0</v>
      </c>
      <c r="DM492" s="4">
        <v>0</v>
      </c>
      <c r="DN492" s="4">
        <v>0</v>
      </c>
      <c r="DO492" s="4">
        <v>0</v>
      </c>
      <c r="DP492" s="4">
        <v>0</v>
      </c>
      <c r="DQ492" s="4">
        <v>0</v>
      </c>
      <c r="DR492" s="4">
        <v>0</v>
      </c>
      <c r="DS492" s="4">
        <v>0</v>
      </c>
      <c r="DT492" s="4">
        <v>0</v>
      </c>
      <c r="DU492" s="4">
        <v>0</v>
      </c>
      <c r="DV492" s="4">
        <v>0</v>
      </c>
      <c r="DW492" s="4">
        <v>0</v>
      </c>
      <c r="DX492" s="6">
        <v>0</v>
      </c>
      <c r="DY492" s="4">
        <f>SUM(Tabela14[[#This Row],[jan/25]:[mar/25]])</f>
        <v>0</v>
      </c>
      <c r="DZ492" s="4">
        <f>SUM(Tabela14[[#This Row],[abr/25]:[ago/25]])</f>
        <v>0</v>
      </c>
      <c r="EA492" s="4">
        <f>SUM(Tabela14[[#This Row],[set/25]:[dez/30]])</f>
        <v>0</v>
      </c>
    </row>
    <row r="493" spans="1:131" x14ac:dyDescent="0.25">
      <c r="A493" s="5" t="s">
        <v>1451</v>
      </c>
      <c r="B493" s="2" t="s">
        <v>1346</v>
      </c>
      <c r="C493" s="2" t="s">
        <v>14</v>
      </c>
      <c r="D493" s="2" t="s">
        <v>148</v>
      </c>
      <c r="E493" s="1">
        <v>1504</v>
      </c>
      <c r="F493" s="2"/>
      <c r="G493" s="2" t="s">
        <v>42</v>
      </c>
      <c r="H493" s="321"/>
      <c r="I493" s="2"/>
      <c r="J493" s="2"/>
      <c r="K493" s="4"/>
      <c r="L493" s="4"/>
      <c r="M493" s="4">
        <v>0</v>
      </c>
      <c r="N493" s="4">
        <f>Tabela14[[#This Row],[parcela.cef
(total)]]-Tabela14[[#This Row],[parcela.cef
(realizado)]]</f>
        <v>0</v>
      </c>
      <c r="O493" s="1" t="b">
        <v>0</v>
      </c>
      <c r="P493" s="4">
        <v>0</v>
      </c>
      <c r="Q493" s="4">
        <v>0</v>
      </c>
      <c r="R493" s="4">
        <v>0</v>
      </c>
      <c r="S493" s="4">
        <v>0</v>
      </c>
      <c r="T493" s="4">
        <f>SUM(Tabela14[[#This Row],[set/25]:[dez/30]])</f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  <c r="CS493" s="4">
        <v>0</v>
      </c>
      <c r="CT493" s="4">
        <v>0</v>
      </c>
      <c r="CU493" s="4">
        <v>0</v>
      </c>
      <c r="CV493" s="4">
        <v>0</v>
      </c>
      <c r="CW493" s="4">
        <v>0</v>
      </c>
      <c r="CX493" s="4">
        <v>0</v>
      </c>
      <c r="CY493" s="4">
        <v>0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  <c r="DF493" s="4">
        <v>0</v>
      </c>
      <c r="DG493" s="4">
        <v>0</v>
      </c>
      <c r="DH493" s="4">
        <v>0</v>
      </c>
      <c r="DI493" s="4">
        <v>0</v>
      </c>
      <c r="DJ493" s="4">
        <v>0</v>
      </c>
      <c r="DK493" s="4">
        <v>0</v>
      </c>
      <c r="DL493" s="4">
        <v>0</v>
      </c>
      <c r="DM493" s="4">
        <v>0</v>
      </c>
      <c r="DN493" s="4">
        <v>0</v>
      </c>
      <c r="DO493" s="4">
        <v>0</v>
      </c>
      <c r="DP493" s="4">
        <v>0</v>
      </c>
      <c r="DQ493" s="4">
        <v>0</v>
      </c>
      <c r="DR493" s="4">
        <v>0</v>
      </c>
      <c r="DS493" s="4">
        <v>0</v>
      </c>
      <c r="DT493" s="4">
        <v>0</v>
      </c>
      <c r="DU493" s="4">
        <v>0</v>
      </c>
      <c r="DV493" s="4">
        <v>0</v>
      </c>
      <c r="DW493" s="4">
        <v>0</v>
      </c>
      <c r="DX493" s="6">
        <v>0</v>
      </c>
      <c r="DY493" s="4">
        <f>SUM(Tabela14[[#This Row],[jan/25]:[mar/25]])</f>
        <v>0</v>
      </c>
      <c r="DZ493" s="4">
        <f>SUM(Tabela14[[#This Row],[abr/25]:[ago/25]])</f>
        <v>0</v>
      </c>
      <c r="EA493" s="4">
        <f>SUM(Tabela14[[#This Row],[set/25]:[dez/30]])</f>
        <v>0</v>
      </c>
    </row>
    <row r="494" spans="1:131" x14ac:dyDescent="0.25">
      <c r="A494" s="5" t="s">
        <v>1452</v>
      </c>
      <c r="B494" s="2" t="s">
        <v>1346</v>
      </c>
      <c r="C494" s="2" t="s">
        <v>14</v>
      </c>
      <c r="D494" s="2" t="s">
        <v>148</v>
      </c>
      <c r="E494" s="1">
        <v>1505</v>
      </c>
      <c r="F494" s="2"/>
      <c r="G494" s="2" t="s">
        <v>42</v>
      </c>
      <c r="H494" s="321"/>
      <c r="I494" s="2"/>
      <c r="J494" s="2"/>
      <c r="K494" s="4"/>
      <c r="L494" s="4"/>
      <c r="M494" s="4">
        <v>0</v>
      </c>
      <c r="N494" s="4">
        <f>Tabela14[[#This Row],[parcela.cef
(total)]]-Tabela14[[#This Row],[parcela.cef
(realizado)]]</f>
        <v>0</v>
      </c>
      <c r="O494" s="1" t="b">
        <v>0</v>
      </c>
      <c r="P494" s="4">
        <v>0</v>
      </c>
      <c r="Q494" s="4">
        <v>0</v>
      </c>
      <c r="R494" s="4">
        <v>0</v>
      </c>
      <c r="S494" s="4">
        <v>0</v>
      </c>
      <c r="T494" s="4">
        <f>SUM(Tabela14[[#This Row],[set/25]:[dez/30]])</f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0</v>
      </c>
      <c r="CV494" s="4">
        <v>0</v>
      </c>
      <c r="CW494" s="4">
        <v>0</v>
      </c>
      <c r="CX494" s="4">
        <v>0</v>
      </c>
      <c r="CY494" s="4">
        <v>0</v>
      </c>
      <c r="CZ494" s="4">
        <v>0</v>
      </c>
      <c r="DA494" s="4">
        <v>0</v>
      </c>
      <c r="DB494" s="4">
        <v>0</v>
      </c>
      <c r="DC494" s="4">
        <v>0</v>
      </c>
      <c r="DD494" s="4">
        <v>0</v>
      </c>
      <c r="DE494" s="4">
        <v>0</v>
      </c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>
        <v>0</v>
      </c>
      <c r="DL494" s="4">
        <v>0</v>
      </c>
      <c r="DM494" s="4">
        <v>0</v>
      </c>
      <c r="DN494" s="4">
        <v>0</v>
      </c>
      <c r="DO494" s="4">
        <v>0</v>
      </c>
      <c r="DP494" s="4">
        <v>0</v>
      </c>
      <c r="DQ494" s="4">
        <v>0</v>
      </c>
      <c r="DR494" s="4">
        <v>0</v>
      </c>
      <c r="DS494" s="4">
        <v>0</v>
      </c>
      <c r="DT494" s="4">
        <v>0</v>
      </c>
      <c r="DU494" s="4">
        <v>0</v>
      </c>
      <c r="DV494" s="4">
        <v>0</v>
      </c>
      <c r="DW494" s="4">
        <v>0</v>
      </c>
      <c r="DX494" s="6">
        <v>0</v>
      </c>
      <c r="DY494" s="4">
        <f>SUM(Tabela14[[#This Row],[jan/25]:[mar/25]])</f>
        <v>0</v>
      </c>
      <c r="DZ494" s="4">
        <f>SUM(Tabela14[[#This Row],[abr/25]:[ago/25]])</f>
        <v>0</v>
      </c>
      <c r="EA494" s="4">
        <f>SUM(Tabela14[[#This Row],[set/25]:[dez/30]])</f>
        <v>0</v>
      </c>
    </row>
    <row r="495" spans="1:131" x14ac:dyDescent="0.25">
      <c r="A495" s="5" t="s">
        <v>1453</v>
      </c>
      <c r="B495" s="2" t="s">
        <v>1346</v>
      </c>
      <c r="C495" s="2" t="s">
        <v>14</v>
      </c>
      <c r="D495" s="2" t="s">
        <v>148</v>
      </c>
      <c r="E495" s="1">
        <v>1506</v>
      </c>
      <c r="F495" s="2"/>
      <c r="G495" s="2" t="s">
        <v>42</v>
      </c>
      <c r="H495" s="321"/>
      <c r="I495" s="2"/>
      <c r="J495" s="2"/>
      <c r="K495" s="4"/>
      <c r="L495" s="4"/>
      <c r="M495" s="4">
        <v>0</v>
      </c>
      <c r="N495" s="4">
        <f>Tabela14[[#This Row],[parcela.cef
(total)]]-Tabela14[[#This Row],[parcela.cef
(realizado)]]</f>
        <v>0</v>
      </c>
      <c r="O495" s="1" t="b">
        <v>0</v>
      </c>
      <c r="P495" s="4">
        <v>0</v>
      </c>
      <c r="Q495" s="4">
        <v>0</v>
      </c>
      <c r="R495" s="4">
        <v>0</v>
      </c>
      <c r="S495" s="4">
        <v>0</v>
      </c>
      <c r="T495" s="4">
        <f>SUM(Tabela14[[#This Row],[set/25]:[dez/30]])</f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0</v>
      </c>
      <c r="CP495" s="4">
        <v>0</v>
      </c>
      <c r="CQ495" s="4">
        <v>0</v>
      </c>
      <c r="CR495" s="4">
        <v>0</v>
      </c>
      <c r="CS495" s="4">
        <v>0</v>
      </c>
      <c r="CT495" s="4">
        <v>0</v>
      </c>
      <c r="CU495" s="4">
        <v>0</v>
      </c>
      <c r="CV495" s="4">
        <v>0</v>
      </c>
      <c r="CW495" s="4">
        <v>0</v>
      </c>
      <c r="CX495" s="4">
        <v>0</v>
      </c>
      <c r="CY495" s="4">
        <v>0</v>
      </c>
      <c r="CZ495" s="4">
        <v>0</v>
      </c>
      <c r="DA495" s="4">
        <v>0</v>
      </c>
      <c r="DB495" s="4">
        <v>0</v>
      </c>
      <c r="DC495" s="4">
        <v>0</v>
      </c>
      <c r="DD495" s="4">
        <v>0</v>
      </c>
      <c r="DE495" s="4">
        <v>0</v>
      </c>
      <c r="DF495" s="4">
        <v>0</v>
      </c>
      <c r="DG495" s="4">
        <v>0</v>
      </c>
      <c r="DH495" s="4">
        <v>0</v>
      </c>
      <c r="DI495" s="4">
        <v>0</v>
      </c>
      <c r="DJ495" s="4">
        <v>0</v>
      </c>
      <c r="DK495" s="4">
        <v>0</v>
      </c>
      <c r="DL495" s="4">
        <v>0</v>
      </c>
      <c r="DM495" s="4">
        <v>0</v>
      </c>
      <c r="DN495" s="4">
        <v>0</v>
      </c>
      <c r="DO495" s="4">
        <v>0</v>
      </c>
      <c r="DP495" s="4">
        <v>0</v>
      </c>
      <c r="DQ495" s="4">
        <v>0</v>
      </c>
      <c r="DR495" s="4">
        <v>0</v>
      </c>
      <c r="DS495" s="4">
        <v>0</v>
      </c>
      <c r="DT495" s="4">
        <v>0</v>
      </c>
      <c r="DU495" s="4">
        <v>0</v>
      </c>
      <c r="DV495" s="4">
        <v>0</v>
      </c>
      <c r="DW495" s="4">
        <v>0</v>
      </c>
      <c r="DX495" s="6">
        <v>0</v>
      </c>
      <c r="DY495" s="4">
        <f>SUM(Tabela14[[#This Row],[jan/25]:[mar/25]])</f>
        <v>0</v>
      </c>
      <c r="DZ495" s="4">
        <f>SUM(Tabela14[[#This Row],[abr/25]:[ago/25]])</f>
        <v>0</v>
      </c>
      <c r="EA495" s="4">
        <f>SUM(Tabela14[[#This Row],[set/25]:[dez/30]])</f>
        <v>0</v>
      </c>
    </row>
    <row r="496" spans="1:131" x14ac:dyDescent="0.25">
      <c r="A496" s="5" t="s">
        <v>1454</v>
      </c>
      <c r="B496" s="2" t="s">
        <v>1346</v>
      </c>
      <c r="C496" s="2" t="s">
        <v>14</v>
      </c>
      <c r="D496" s="2" t="s">
        <v>148</v>
      </c>
      <c r="E496" s="1">
        <v>1507</v>
      </c>
      <c r="F496" s="2"/>
      <c r="G496" s="2" t="s">
        <v>42</v>
      </c>
      <c r="H496" s="321"/>
      <c r="I496" s="2"/>
      <c r="J496" s="2"/>
      <c r="K496" s="4"/>
      <c r="L496" s="4"/>
      <c r="M496" s="4">
        <v>0</v>
      </c>
      <c r="N496" s="4">
        <f>Tabela14[[#This Row],[parcela.cef
(total)]]-Tabela14[[#This Row],[parcela.cef
(realizado)]]</f>
        <v>0</v>
      </c>
      <c r="O496" s="1" t="b">
        <v>0</v>
      </c>
      <c r="P496" s="4">
        <v>0</v>
      </c>
      <c r="Q496" s="4">
        <v>0</v>
      </c>
      <c r="R496" s="4">
        <v>0</v>
      </c>
      <c r="S496" s="4">
        <v>0</v>
      </c>
      <c r="T496" s="4">
        <f>SUM(Tabela14[[#This Row],[set/25]:[dez/30]])</f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0</v>
      </c>
      <c r="CV496" s="4">
        <v>0</v>
      </c>
      <c r="CW496" s="4">
        <v>0</v>
      </c>
      <c r="CX496" s="4">
        <v>0</v>
      </c>
      <c r="CY496" s="4">
        <v>0</v>
      </c>
      <c r="CZ496" s="4">
        <v>0</v>
      </c>
      <c r="DA496" s="4">
        <v>0</v>
      </c>
      <c r="DB496" s="4">
        <v>0</v>
      </c>
      <c r="DC496" s="4">
        <v>0</v>
      </c>
      <c r="DD496" s="4">
        <v>0</v>
      </c>
      <c r="DE496" s="4">
        <v>0</v>
      </c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>
        <v>0</v>
      </c>
      <c r="DL496" s="4">
        <v>0</v>
      </c>
      <c r="DM496" s="4">
        <v>0</v>
      </c>
      <c r="DN496" s="4">
        <v>0</v>
      </c>
      <c r="DO496" s="4">
        <v>0</v>
      </c>
      <c r="DP496" s="4">
        <v>0</v>
      </c>
      <c r="DQ496" s="4">
        <v>0</v>
      </c>
      <c r="DR496" s="4">
        <v>0</v>
      </c>
      <c r="DS496" s="4">
        <v>0</v>
      </c>
      <c r="DT496" s="4">
        <v>0</v>
      </c>
      <c r="DU496" s="4">
        <v>0</v>
      </c>
      <c r="DV496" s="4">
        <v>0</v>
      </c>
      <c r="DW496" s="4">
        <v>0</v>
      </c>
      <c r="DX496" s="6">
        <v>0</v>
      </c>
      <c r="DY496" s="4">
        <f>SUM(Tabela14[[#This Row],[jan/25]:[mar/25]])</f>
        <v>0</v>
      </c>
      <c r="DZ496" s="4">
        <f>SUM(Tabela14[[#This Row],[abr/25]:[ago/25]])</f>
        <v>0</v>
      </c>
      <c r="EA496" s="4">
        <f>SUM(Tabela14[[#This Row],[set/25]:[dez/30]])</f>
        <v>0</v>
      </c>
    </row>
    <row r="497" spans="1:131" x14ac:dyDescent="0.25">
      <c r="A497" s="5" t="s">
        <v>1455</v>
      </c>
      <c r="B497" s="2" t="s">
        <v>1346</v>
      </c>
      <c r="C497" s="2" t="s">
        <v>14</v>
      </c>
      <c r="D497" s="2" t="s">
        <v>148</v>
      </c>
      <c r="E497" s="1">
        <v>1508</v>
      </c>
      <c r="F497" s="2"/>
      <c r="G497" s="2" t="s">
        <v>42</v>
      </c>
      <c r="H497" s="321"/>
      <c r="I497" s="2"/>
      <c r="J497" s="2"/>
      <c r="K497" s="4"/>
      <c r="L497" s="4"/>
      <c r="M497" s="4">
        <v>0</v>
      </c>
      <c r="N497" s="4">
        <f>Tabela14[[#This Row],[parcela.cef
(total)]]-Tabela14[[#This Row],[parcela.cef
(realizado)]]</f>
        <v>0</v>
      </c>
      <c r="O497" s="1" t="b">
        <v>0</v>
      </c>
      <c r="P497" s="4">
        <v>0</v>
      </c>
      <c r="Q497" s="4">
        <v>0</v>
      </c>
      <c r="R497" s="4">
        <v>0</v>
      </c>
      <c r="S497" s="4">
        <v>0</v>
      </c>
      <c r="T497" s="4">
        <f>SUM(Tabela14[[#This Row],[set/25]:[dez/30]])</f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4">
        <v>0</v>
      </c>
      <c r="CY497" s="4">
        <v>0</v>
      </c>
      <c r="CZ497" s="4">
        <v>0</v>
      </c>
      <c r="DA497" s="4">
        <v>0</v>
      </c>
      <c r="DB497" s="4">
        <v>0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0</v>
      </c>
      <c r="DI497" s="4">
        <v>0</v>
      </c>
      <c r="DJ497" s="4">
        <v>0</v>
      </c>
      <c r="DK497" s="4">
        <v>0</v>
      </c>
      <c r="DL497" s="4">
        <v>0</v>
      </c>
      <c r="DM497" s="4">
        <v>0</v>
      </c>
      <c r="DN497" s="4">
        <v>0</v>
      </c>
      <c r="DO497" s="4">
        <v>0</v>
      </c>
      <c r="DP497" s="4">
        <v>0</v>
      </c>
      <c r="DQ497" s="4">
        <v>0</v>
      </c>
      <c r="DR497" s="4">
        <v>0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6">
        <v>0</v>
      </c>
      <c r="DY497" s="4">
        <f>SUM(Tabela14[[#This Row],[jan/25]:[mar/25]])</f>
        <v>0</v>
      </c>
      <c r="DZ497" s="4">
        <f>SUM(Tabela14[[#This Row],[abr/25]:[ago/25]])</f>
        <v>0</v>
      </c>
      <c r="EA497" s="4">
        <f>SUM(Tabela14[[#This Row],[set/25]:[dez/30]])</f>
        <v>0</v>
      </c>
    </row>
    <row r="498" spans="1:131" x14ac:dyDescent="0.25">
      <c r="A498" s="5" t="s">
        <v>1456</v>
      </c>
      <c r="B498" s="2" t="s">
        <v>1346</v>
      </c>
      <c r="C498" s="2" t="s">
        <v>14</v>
      </c>
      <c r="D498" s="2" t="s">
        <v>148</v>
      </c>
      <c r="E498" s="1">
        <v>1509</v>
      </c>
      <c r="F498" s="2" t="s">
        <v>1457</v>
      </c>
      <c r="G498" s="2" t="s">
        <v>19</v>
      </c>
      <c r="H498" s="321">
        <v>45626</v>
      </c>
      <c r="I498" s="2" t="s">
        <v>1458</v>
      </c>
      <c r="J498" s="2"/>
      <c r="K498" s="4"/>
      <c r="L498" s="4"/>
      <c r="M498" s="4">
        <v>161283.82999999999</v>
      </c>
      <c r="N498" s="4">
        <f>Tabela14[[#This Row],[parcela.cef
(total)]]-Tabela14[[#This Row],[parcela.cef
(realizado)]]</f>
        <v>0</v>
      </c>
      <c r="O498" s="1" t="b">
        <v>0</v>
      </c>
      <c r="P498" s="4">
        <v>0</v>
      </c>
      <c r="Q498" s="4">
        <v>243460</v>
      </c>
      <c r="R498" s="4">
        <v>0</v>
      </c>
      <c r="S498" s="4">
        <v>94773.16</v>
      </c>
      <c r="T498" s="4">
        <f>SUM(Tabela14[[#This Row],[set/25]:[dez/30]])</f>
        <v>82610.380000000034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4500</v>
      </c>
      <c r="BE498" s="4">
        <v>0</v>
      </c>
      <c r="BF498" s="4">
        <v>761.91</v>
      </c>
      <c r="BG498" s="4">
        <v>506.42</v>
      </c>
      <c r="BH498" s="4">
        <v>508.45</v>
      </c>
      <c r="BI498" s="4">
        <v>686.77</v>
      </c>
      <c r="BJ498" s="4">
        <v>1710.28</v>
      </c>
      <c r="BK498" s="4">
        <v>1756.88</v>
      </c>
      <c r="BL498" s="4">
        <v>1732.07</v>
      </c>
      <c r="BM498" s="4">
        <v>0</v>
      </c>
      <c r="BN498" s="4">
        <v>1747.83</v>
      </c>
      <c r="BO498" s="4">
        <v>1747.83</v>
      </c>
      <c r="BP498" s="4">
        <v>12353.58</v>
      </c>
      <c r="BQ498" s="4">
        <v>1747.83</v>
      </c>
      <c r="BR498" s="4">
        <v>1747.83</v>
      </c>
      <c r="BS498" s="4">
        <v>1747.83</v>
      </c>
      <c r="BT498" s="4">
        <v>1747.83</v>
      </c>
      <c r="BU498" s="4">
        <v>1747.83</v>
      </c>
      <c r="BV498" s="4">
        <v>1747.83</v>
      </c>
      <c r="BW498" s="4">
        <v>1747.83</v>
      </c>
      <c r="BX498" s="4">
        <v>1747.83</v>
      </c>
      <c r="BY498" s="4">
        <v>1747.83</v>
      </c>
      <c r="BZ498" s="4">
        <v>1747.83</v>
      </c>
      <c r="CA498" s="4">
        <v>1747.83</v>
      </c>
      <c r="CB498" s="4">
        <v>12353.58</v>
      </c>
      <c r="CC498" s="4">
        <v>1747.83</v>
      </c>
      <c r="CD498" s="4">
        <v>1747.83</v>
      </c>
      <c r="CE498" s="4">
        <v>1747.83</v>
      </c>
      <c r="CF498" s="4">
        <v>1747.83</v>
      </c>
      <c r="CG498" s="4">
        <v>1747.83</v>
      </c>
      <c r="CH498" s="4">
        <v>1747.83</v>
      </c>
      <c r="CI498" s="4">
        <v>1747.83</v>
      </c>
      <c r="CJ498" s="4">
        <v>1747.83</v>
      </c>
      <c r="CK498" s="4">
        <v>1747.83</v>
      </c>
      <c r="CL498" s="4">
        <v>1747.83</v>
      </c>
      <c r="CM498" s="4">
        <v>1747.83</v>
      </c>
      <c r="CN498" s="4">
        <v>1747.83</v>
      </c>
      <c r="CO498" s="4">
        <v>1747.83</v>
      </c>
      <c r="CP498" s="4">
        <v>1747.83</v>
      </c>
      <c r="CQ498" s="4">
        <v>0</v>
      </c>
      <c r="CR498" s="4">
        <v>10605.75</v>
      </c>
      <c r="CS498" s="4">
        <v>0</v>
      </c>
      <c r="CT498" s="4">
        <v>106.06</v>
      </c>
      <c r="CU498" s="4">
        <v>0</v>
      </c>
      <c r="CV498" s="4">
        <v>0</v>
      </c>
      <c r="CW498" s="4">
        <v>0</v>
      </c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>
        <v>0</v>
      </c>
      <c r="DE498" s="4">
        <v>0</v>
      </c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>
        <v>0</v>
      </c>
      <c r="DL498" s="4">
        <v>0</v>
      </c>
      <c r="DM498" s="4">
        <v>0</v>
      </c>
      <c r="DN498" s="4">
        <v>0</v>
      </c>
      <c r="DO498" s="4">
        <v>0</v>
      </c>
      <c r="DP498" s="4">
        <v>0</v>
      </c>
      <c r="DQ498" s="4">
        <v>0</v>
      </c>
      <c r="DR498" s="4">
        <v>0</v>
      </c>
      <c r="DS498" s="4">
        <v>0</v>
      </c>
      <c r="DT498" s="4">
        <v>0</v>
      </c>
      <c r="DU498" s="4">
        <v>0</v>
      </c>
      <c r="DV498" s="4">
        <v>0</v>
      </c>
      <c r="DW498" s="4">
        <v>0</v>
      </c>
      <c r="DX498" s="6">
        <v>0</v>
      </c>
      <c r="DY498" s="4">
        <f>SUM(Tabela14[[#This Row],[jan/25]:[mar/25]])</f>
        <v>1268.33</v>
      </c>
      <c r="DZ498" s="4">
        <f>SUM(Tabela14[[#This Row],[abr/25]:[ago/25]])</f>
        <v>6394.45</v>
      </c>
      <c r="EA498" s="4">
        <f>SUM(Tabela14[[#This Row],[set/25]:[dez/30]])</f>
        <v>82610.380000000034</v>
      </c>
    </row>
    <row r="499" spans="1:131" x14ac:dyDescent="0.25">
      <c r="A499" s="5" t="s">
        <v>1459</v>
      </c>
      <c r="B499" s="2" t="s">
        <v>1346</v>
      </c>
      <c r="C499" s="2" t="s">
        <v>14</v>
      </c>
      <c r="D499" s="2" t="s">
        <v>148</v>
      </c>
      <c r="E499" s="1">
        <v>1510</v>
      </c>
      <c r="F499" s="2"/>
      <c r="G499" s="2" t="s">
        <v>42</v>
      </c>
      <c r="H499" s="321"/>
      <c r="I499" s="2"/>
      <c r="J499" s="2"/>
      <c r="K499" s="4"/>
      <c r="L499" s="4"/>
      <c r="M499" s="4">
        <v>0</v>
      </c>
      <c r="N499" s="4">
        <f>Tabela14[[#This Row],[parcela.cef
(total)]]-Tabela14[[#This Row],[parcela.cef
(realizado)]]</f>
        <v>0</v>
      </c>
      <c r="O499" s="1" t="b">
        <v>0</v>
      </c>
      <c r="P499" s="4">
        <v>0</v>
      </c>
      <c r="Q499" s="4">
        <v>0</v>
      </c>
      <c r="R499" s="4">
        <v>0</v>
      </c>
      <c r="S499" s="4">
        <v>0</v>
      </c>
      <c r="T499" s="4">
        <f>SUM(Tabela14[[#This Row],[set/25]:[dez/30]])</f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0</v>
      </c>
      <c r="CZ499" s="4">
        <v>0</v>
      </c>
      <c r="DA499" s="4">
        <v>0</v>
      </c>
      <c r="DB499" s="4">
        <v>0</v>
      </c>
      <c r="DC499" s="4">
        <v>0</v>
      </c>
      <c r="DD499" s="4">
        <v>0</v>
      </c>
      <c r="DE499" s="4">
        <v>0</v>
      </c>
      <c r="DF499" s="4">
        <v>0</v>
      </c>
      <c r="DG499" s="4">
        <v>0</v>
      </c>
      <c r="DH499" s="4">
        <v>0</v>
      </c>
      <c r="DI499" s="4">
        <v>0</v>
      </c>
      <c r="DJ499" s="4">
        <v>0</v>
      </c>
      <c r="DK499" s="4">
        <v>0</v>
      </c>
      <c r="DL499" s="4">
        <v>0</v>
      </c>
      <c r="DM499" s="4">
        <v>0</v>
      </c>
      <c r="DN499" s="4">
        <v>0</v>
      </c>
      <c r="DO499" s="4">
        <v>0</v>
      </c>
      <c r="DP499" s="4">
        <v>0</v>
      </c>
      <c r="DQ499" s="4">
        <v>0</v>
      </c>
      <c r="DR499" s="4">
        <v>0</v>
      </c>
      <c r="DS499" s="4">
        <v>0</v>
      </c>
      <c r="DT499" s="4">
        <v>0</v>
      </c>
      <c r="DU499" s="4">
        <v>0</v>
      </c>
      <c r="DV499" s="4">
        <v>0</v>
      </c>
      <c r="DW499" s="4">
        <v>0</v>
      </c>
      <c r="DX499" s="6">
        <v>0</v>
      </c>
      <c r="DY499" s="4">
        <f>SUM(Tabela14[[#This Row],[jan/25]:[mar/25]])</f>
        <v>0</v>
      </c>
      <c r="DZ499" s="4">
        <f>SUM(Tabela14[[#This Row],[abr/25]:[ago/25]])</f>
        <v>0</v>
      </c>
      <c r="EA499" s="4">
        <f>SUM(Tabela14[[#This Row],[set/25]:[dez/30]])</f>
        <v>0</v>
      </c>
    </row>
    <row r="500" spans="1:131" x14ac:dyDescent="0.25">
      <c r="A500" s="5" t="s">
        <v>1460</v>
      </c>
      <c r="B500" s="2" t="s">
        <v>1346</v>
      </c>
      <c r="C500" s="2" t="s">
        <v>14</v>
      </c>
      <c r="D500" s="2" t="s">
        <v>170</v>
      </c>
      <c r="E500" s="1">
        <v>1601</v>
      </c>
      <c r="F500" s="2" t="s">
        <v>1461</v>
      </c>
      <c r="G500" s="2" t="s">
        <v>19</v>
      </c>
      <c r="H500" s="321">
        <v>45702</v>
      </c>
      <c r="I500" s="2" t="s">
        <v>992</v>
      </c>
      <c r="J500" s="2"/>
      <c r="K500" s="4"/>
      <c r="L500" s="4"/>
      <c r="M500" s="4">
        <v>297391.49</v>
      </c>
      <c r="N500" s="4">
        <f>Tabela14[[#This Row],[parcela.cef
(total)]]-Tabela14[[#This Row],[parcela.cef
(realizado)]]</f>
        <v>0</v>
      </c>
      <c r="O500" s="1" t="b">
        <v>0</v>
      </c>
      <c r="P500" s="4">
        <v>0</v>
      </c>
      <c r="Q500" s="4">
        <v>320500</v>
      </c>
      <c r="R500" s="4">
        <v>0</v>
      </c>
      <c r="S500" s="4">
        <v>36053.08</v>
      </c>
      <c r="T500" s="4">
        <f>SUM(Tabela14[[#This Row],[set/25]:[dez/30]])</f>
        <v>28934.399999999991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1500</v>
      </c>
      <c r="BG500" s="4">
        <v>925.62</v>
      </c>
      <c r="BH500" s="4">
        <v>929.32</v>
      </c>
      <c r="BI500" s="4">
        <v>932.95</v>
      </c>
      <c r="BJ500" s="4">
        <v>937.8</v>
      </c>
      <c r="BK500" s="4">
        <v>943.24</v>
      </c>
      <c r="BL500" s="4">
        <v>949.75</v>
      </c>
      <c r="BM500" s="4">
        <v>0</v>
      </c>
      <c r="BN500" s="4">
        <v>958.39</v>
      </c>
      <c r="BO500" s="4">
        <v>958.39</v>
      </c>
      <c r="BP500" s="4">
        <v>958.39</v>
      </c>
      <c r="BQ500" s="4">
        <v>958.39</v>
      </c>
      <c r="BR500" s="4">
        <v>958.39</v>
      </c>
      <c r="BS500" s="4">
        <v>958.39</v>
      </c>
      <c r="BT500" s="4">
        <v>958.39</v>
      </c>
      <c r="BU500" s="4">
        <v>958.39</v>
      </c>
      <c r="BV500" s="4">
        <v>958.39</v>
      </c>
      <c r="BW500" s="4">
        <v>958.39</v>
      </c>
      <c r="BX500" s="4">
        <v>958.39</v>
      </c>
      <c r="BY500" s="4">
        <v>958.39</v>
      </c>
      <c r="BZ500" s="4">
        <v>958.39</v>
      </c>
      <c r="CA500" s="4">
        <v>958.39</v>
      </c>
      <c r="CB500" s="4">
        <v>958.39</v>
      </c>
      <c r="CC500" s="4">
        <v>958.39</v>
      </c>
      <c r="CD500" s="4">
        <v>958.39</v>
      </c>
      <c r="CE500" s="4">
        <v>958.39</v>
      </c>
      <c r="CF500" s="4">
        <v>958.39</v>
      </c>
      <c r="CG500" s="4">
        <v>958.39</v>
      </c>
      <c r="CH500" s="4">
        <v>958.39</v>
      </c>
      <c r="CI500" s="4">
        <v>958.39</v>
      </c>
      <c r="CJ500" s="4">
        <v>958.39</v>
      </c>
      <c r="CK500" s="4">
        <v>958.39</v>
      </c>
      <c r="CL500" s="4">
        <v>958.39</v>
      </c>
      <c r="CM500" s="4">
        <v>958.39</v>
      </c>
      <c r="CN500" s="4">
        <v>958.39</v>
      </c>
      <c r="CO500" s="4">
        <v>958.39</v>
      </c>
      <c r="CP500" s="4">
        <v>958.39</v>
      </c>
      <c r="CQ500" s="4">
        <v>958.39</v>
      </c>
      <c r="CR500" s="4">
        <v>0</v>
      </c>
      <c r="CS500" s="4">
        <v>0</v>
      </c>
      <c r="CT500" s="4">
        <v>0</v>
      </c>
      <c r="CU500" s="4">
        <v>182.7</v>
      </c>
      <c r="CV500" s="4">
        <v>0</v>
      </c>
      <c r="CW500" s="4">
        <v>0</v>
      </c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>
        <v>0</v>
      </c>
      <c r="DE500" s="4">
        <v>0</v>
      </c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>
        <v>0</v>
      </c>
      <c r="DL500" s="4">
        <v>0</v>
      </c>
      <c r="DM500" s="4">
        <v>0</v>
      </c>
      <c r="DN500" s="4">
        <v>0</v>
      </c>
      <c r="DO500" s="4">
        <v>0</v>
      </c>
      <c r="DP500" s="4">
        <v>0</v>
      </c>
      <c r="DQ500" s="4">
        <v>0</v>
      </c>
      <c r="DR500" s="4">
        <v>0</v>
      </c>
      <c r="DS500" s="4">
        <v>0</v>
      </c>
      <c r="DT500" s="4">
        <v>0</v>
      </c>
      <c r="DU500" s="4">
        <v>0</v>
      </c>
      <c r="DV500" s="4">
        <v>0</v>
      </c>
      <c r="DW500" s="4">
        <v>0</v>
      </c>
      <c r="DX500" s="6">
        <v>0</v>
      </c>
      <c r="DY500" s="4">
        <f>SUM(Tabela14[[#This Row],[jan/25]:[mar/25]])</f>
        <v>2425.62</v>
      </c>
      <c r="DZ500" s="4">
        <f>SUM(Tabela14[[#This Row],[abr/25]:[ago/25]])</f>
        <v>4693.0599999999995</v>
      </c>
      <c r="EA500" s="4">
        <f>SUM(Tabela14[[#This Row],[set/25]:[dez/30]])</f>
        <v>28934.399999999991</v>
      </c>
    </row>
    <row r="501" spans="1:131" x14ac:dyDescent="0.25">
      <c r="A501" s="5" t="s">
        <v>1462</v>
      </c>
      <c r="B501" s="2" t="s">
        <v>1346</v>
      </c>
      <c r="C501" s="2" t="s">
        <v>14</v>
      </c>
      <c r="D501" s="2" t="s">
        <v>170</v>
      </c>
      <c r="E501" s="1">
        <v>1602</v>
      </c>
      <c r="F501" s="2" t="s">
        <v>1463</v>
      </c>
      <c r="G501" s="2" t="s">
        <v>19</v>
      </c>
      <c r="H501" s="321">
        <v>45626</v>
      </c>
      <c r="I501" s="2" t="s">
        <v>1020</v>
      </c>
      <c r="J501" s="2"/>
      <c r="K501" s="4"/>
      <c r="L501" s="4"/>
      <c r="M501" s="4">
        <v>334722.96000000002</v>
      </c>
      <c r="N501" s="4">
        <f>Tabela14[[#This Row],[parcela.cef
(total)]]-Tabela14[[#This Row],[parcela.cef
(realizado)]]</f>
        <v>0</v>
      </c>
      <c r="O501" s="1" t="b">
        <v>0</v>
      </c>
      <c r="P501" s="4">
        <v>0</v>
      </c>
      <c r="Q501" s="4">
        <v>371300.04</v>
      </c>
      <c r="R501" s="4">
        <v>0</v>
      </c>
      <c r="S501" s="4">
        <v>58482.44</v>
      </c>
      <c r="T501" s="4">
        <f>SUM(Tabela14[[#This Row],[set/25]:[dez/30]])</f>
        <v>50480.12000000001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3555</v>
      </c>
      <c r="BE501" s="4">
        <v>1197.83</v>
      </c>
      <c r="BF501" s="4">
        <v>1185</v>
      </c>
      <c r="BG501" s="4">
        <v>1213.81</v>
      </c>
      <c r="BH501" s="4">
        <v>164.7</v>
      </c>
      <c r="BI501" s="4">
        <v>170.04</v>
      </c>
      <c r="BJ501" s="4">
        <v>170.92</v>
      </c>
      <c r="BK501" s="4">
        <v>171.92</v>
      </c>
      <c r="BL501" s="4">
        <v>173.1</v>
      </c>
      <c r="BM501" s="4">
        <v>0</v>
      </c>
      <c r="BN501" s="4">
        <v>174.68</v>
      </c>
      <c r="BO501" s="4">
        <v>174.68</v>
      </c>
      <c r="BP501" s="4">
        <v>8870.02</v>
      </c>
      <c r="BQ501" s="4">
        <v>582.26</v>
      </c>
      <c r="BR501" s="4">
        <v>582.26</v>
      </c>
      <c r="BS501" s="4">
        <v>582.26</v>
      </c>
      <c r="BT501" s="4">
        <v>582.26</v>
      </c>
      <c r="BU501" s="4">
        <v>582.26</v>
      </c>
      <c r="BV501" s="4">
        <v>582.26</v>
      </c>
      <c r="BW501" s="4">
        <v>582.26</v>
      </c>
      <c r="BX501" s="4">
        <v>582.26</v>
      </c>
      <c r="BY501" s="4">
        <v>582.26</v>
      </c>
      <c r="BZ501" s="4">
        <v>582.26</v>
      </c>
      <c r="CA501" s="4">
        <v>582.26</v>
      </c>
      <c r="CB501" s="4">
        <v>13150.08</v>
      </c>
      <c r="CC501" s="4">
        <v>582.26</v>
      </c>
      <c r="CD501" s="4">
        <v>582.26</v>
      </c>
      <c r="CE501" s="4">
        <v>582.26</v>
      </c>
      <c r="CF501" s="4">
        <v>582.26</v>
      </c>
      <c r="CG501" s="4">
        <v>582.26</v>
      </c>
      <c r="CH501" s="4">
        <v>582.26</v>
      </c>
      <c r="CI501" s="4">
        <v>582.26</v>
      </c>
      <c r="CJ501" s="4">
        <v>582.26</v>
      </c>
      <c r="CK501" s="4">
        <v>582.26</v>
      </c>
      <c r="CL501" s="4">
        <v>582.26</v>
      </c>
      <c r="CM501" s="4">
        <v>582.26</v>
      </c>
      <c r="CN501" s="4">
        <v>13150.08</v>
      </c>
      <c r="CO501" s="4">
        <v>582.26</v>
      </c>
      <c r="CP501" s="4">
        <v>582.26</v>
      </c>
      <c r="CQ501" s="4">
        <v>582.26</v>
      </c>
      <c r="CR501" s="4">
        <v>0</v>
      </c>
      <c r="CS501" s="4">
        <v>0</v>
      </c>
      <c r="CT501" s="4">
        <v>404.08</v>
      </c>
      <c r="CU501" s="4">
        <v>0</v>
      </c>
      <c r="CV501" s="4">
        <v>0</v>
      </c>
      <c r="CW501" s="4">
        <v>0</v>
      </c>
      <c r="CX501" s="4">
        <v>0</v>
      </c>
      <c r="CY501" s="4">
        <v>0</v>
      </c>
      <c r="CZ501" s="4">
        <v>0</v>
      </c>
      <c r="DA501" s="4">
        <v>0</v>
      </c>
      <c r="DB501" s="4">
        <v>0</v>
      </c>
      <c r="DC501" s="4">
        <v>0</v>
      </c>
      <c r="DD501" s="4">
        <v>0</v>
      </c>
      <c r="DE501" s="4">
        <v>0</v>
      </c>
      <c r="DF501" s="4">
        <v>0</v>
      </c>
      <c r="DG501" s="4">
        <v>0</v>
      </c>
      <c r="DH501" s="4">
        <v>0</v>
      </c>
      <c r="DI501" s="4">
        <v>0</v>
      </c>
      <c r="DJ501" s="4">
        <v>0</v>
      </c>
      <c r="DK501" s="4">
        <v>0</v>
      </c>
      <c r="DL501" s="4">
        <v>0</v>
      </c>
      <c r="DM501" s="4">
        <v>0</v>
      </c>
      <c r="DN501" s="4">
        <v>0</v>
      </c>
      <c r="DO501" s="4">
        <v>0</v>
      </c>
      <c r="DP501" s="4">
        <v>0</v>
      </c>
      <c r="DQ501" s="4">
        <v>0</v>
      </c>
      <c r="DR501" s="4">
        <v>0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6">
        <v>0</v>
      </c>
      <c r="DY501" s="4">
        <f>SUM(Tabela14[[#This Row],[jan/25]:[mar/25]])</f>
        <v>3596.64</v>
      </c>
      <c r="DZ501" s="4">
        <f>SUM(Tabela14[[#This Row],[abr/25]:[ago/25]])</f>
        <v>850.68</v>
      </c>
      <c r="EA501" s="4">
        <f>SUM(Tabela14[[#This Row],[set/25]:[dez/30]])</f>
        <v>50480.12000000001</v>
      </c>
    </row>
    <row r="502" spans="1:131" x14ac:dyDescent="0.25">
      <c r="A502" s="5" t="s">
        <v>1464</v>
      </c>
      <c r="B502" s="2" t="s">
        <v>1346</v>
      </c>
      <c r="C502" s="2" t="s">
        <v>14</v>
      </c>
      <c r="D502" s="2" t="s">
        <v>170</v>
      </c>
      <c r="E502" s="1">
        <v>1603</v>
      </c>
      <c r="F502" s="2"/>
      <c r="G502" s="2" t="s">
        <v>42</v>
      </c>
      <c r="H502" s="321"/>
      <c r="I502" s="2"/>
      <c r="J502" s="2"/>
      <c r="K502" s="4"/>
      <c r="L502" s="4"/>
      <c r="M502" s="4">
        <v>0</v>
      </c>
      <c r="N502" s="4">
        <f>Tabela14[[#This Row],[parcela.cef
(total)]]-Tabela14[[#This Row],[parcela.cef
(realizado)]]</f>
        <v>0</v>
      </c>
      <c r="O502" s="1" t="b">
        <v>0</v>
      </c>
      <c r="P502" s="4">
        <v>0</v>
      </c>
      <c r="Q502" s="4">
        <v>0</v>
      </c>
      <c r="R502" s="4">
        <v>0</v>
      </c>
      <c r="S502" s="4">
        <v>0</v>
      </c>
      <c r="T502" s="4">
        <f>SUM(Tabela14[[#This Row],[set/25]:[dez/30]])</f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0</v>
      </c>
      <c r="CZ502" s="4">
        <v>0</v>
      </c>
      <c r="DA502" s="4">
        <v>0</v>
      </c>
      <c r="DB502" s="4">
        <v>0</v>
      </c>
      <c r="DC502" s="4">
        <v>0</v>
      </c>
      <c r="DD502" s="4">
        <v>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0</v>
      </c>
      <c r="DK502" s="4">
        <v>0</v>
      </c>
      <c r="DL502" s="4">
        <v>0</v>
      </c>
      <c r="DM502" s="4">
        <v>0</v>
      </c>
      <c r="DN502" s="4">
        <v>0</v>
      </c>
      <c r="DO502" s="4">
        <v>0</v>
      </c>
      <c r="DP502" s="4">
        <v>0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6">
        <v>0</v>
      </c>
      <c r="DY502" s="4">
        <f>SUM(Tabela14[[#This Row],[jan/25]:[mar/25]])</f>
        <v>0</v>
      </c>
      <c r="DZ502" s="4">
        <f>SUM(Tabela14[[#This Row],[abr/25]:[ago/25]])</f>
        <v>0</v>
      </c>
      <c r="EA502" s="4">
        <f>SUM(Tabela14[[#This Row],[set/25]:[dez/30]])</f>
        <v>0</v>
      </c>
    </row>
    <row r="503" spans="1:131" x14ac:dyDescent="0.25">
      <c r="A503" s="5" t="s">
        <v>1465</v>
      </c>
      <c r="B503" s="2" t="s">
        <v>1346</v>
      </c>
      <c r="C503" s="2" t="s">
        <v>14</v>
      </c>
      <c r="D503" s="2" t="s">
        <v>170</v>
      </c>
      <c r="E503" s="1">
        <v>1604</v>
      </c>
      <c r="F503" s="2" t="s">
        <v>1466</v>
      </c>
      <c r="G503" s="2" t="s">
        <v>19</v>
      </c>
      <c r="H503" s="321">
        <v>45626</v>
      </c>
      <c r="I503" s="2" t="s">
        <v>1151</v>
      </c>
      <c r="J503" s="2"/>
      <c r="K503" s="4"/>
      <c r="L503" s="4"/>
      <c r="M503" s="4">
        <v>268643.76</v>
      </c>
      <c r="N503" s="4">
        <f>Tabela14[[#This Row],[parcela.cef
(total)]]-Tabela14[[#This Row],[parcela.cef
(realizado)]]</f>
        <v>0</v>
      </c>
      <c r="O503" s="1" t="b">
        <v>0</v>
      </c>
      <c r="P503" s="4">
        <v>0</v>
      </c>
      <c r="Q503" s="4">
        <v>290460</v>
      </c>
      <c r="R503" s="4">
        <v>0</v>
      </c>
      <c r="S503" s="4">
        <v>38850.47</v>
      </c>
      <c r="T503" s="4">
        <f>SUM(Tabela14[[#This Row],[set/25]:[dez/30]])</f>
        <v>33811.070000000014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1500</v>
      </c>
      <c r="BE503" s="4">
        <v>606.5</v>
      </c>
      <c r="BF503" s="4">
        <v>1219.06</v>
      </c>
      <c r="BG503" s="4">
        <v>0</v>
      </c>
      <c r="BH503" s="4">
        <v>339.38</v>
      </c>
      <c r="BI503" s="4">
        <v>340.7</v>
      </c>
      <c r="BJ503" s="4">
        <v>342.47</v>
      </c>
      <c r="BK503" s="4">
        <v>344.46</v>
      </c>
      <c r="BL503" s="4">
        <v>346.83</v>
      </c>
      <c r="BM503" s="4">
        <v>0</v>
      </c>
      <c r="BN503" s="4">
        <v>349.99</v>
      </c>
      <c r="BO503" s="4">
        <v>349.99</v>
      </c>
      <c r="BP503" s="4">
        <v>1940.85</v>
      </c>
      <c r="BQ503" s="4">
        <v>731.8</v>
      </c>
      <c r="BR503" s="4">
        <v>1166.6300000000001</v>
      </c>
      <c r="BS503" s="4">
        <v>1166.6300000000001</v>
      </c>
      <c r="BT503" s="4">
        <v>1166.6300000000001</v>
      </c>
      <c r="BU503" s="4">
        <v>1166.6300000000001</v>
      </c>
      <c r="BV503" s="4">
        <v>1166.6300000000001</v>
      </c>
      <c r="BW503" s="4">
        <v>1166.6300000000001</v>
      </c>
      <c r="BX503" s="4">
        <v>1166.6300000000001</v>
      </c>
      <c r="BY503" s="4">
        <v>1166.6300000000001</v>
      </c>
      <c r="BZ503" s="4">
        <v>1166.6300000000001</v>
      </c>
      <c r="CA503" s="4">
        <v>1166.6300000000001</v>
      </c>
      <c r="CB503" s="4">
        <v>1166.6300000000001</v>
      </c>
      <c r="CC503" s="4">
        <v>1166.6300000000001</v>
      </c>
      <c r="CD503" s="4">
        <v>1166.6300000000001</v>
      </c>
      <c r="CE503" s="4">
        <v>1166.6300000000001</v>
      </c>
      <c r="CF503" s="4">
        <v>1166.6300000000001</v>
      </c>
      <c r="CG503" s="4">
        <v>1166.6300000000001</v>
      </c>
      <c r="CH503" s="4">
        <v>1166.6300000000001</v>
      </c>
      <c r="CI503" s="4">
        <v>1166.6300000000001</v>
      </c>
      <c r="CJ503" s="4">
        <v>1166.6300000000001</v>
      </c>
      <c r="CK503" s="4">
        <v>1166.6300000000001</v>
      </c>
      <c r="CL503" s="4">
        <v>1166.6300000000001</v>
      </c>
      <c r="CM503" s="4">
        <v>1166.6300000000001</v>
      </c>
      <c r="CN503" s="4">
        <v>1166.6300000000001</v>
      </c>
      <c r="CO503" s="4">
        <v>1166.6300000000001</v>
      </c>
      <c r="CP503" s="4">
        <v>1166.6300000000001</v>
      </c>
      <c r="CQ503" s="4">
        <v>1166.6300000000001</v>
      </c>
      <c r="CR503" s="4">
        <v>0</v>
      </c>
      <c r="CS503" s="4">
        <v>0</v>
      </c>
      <c r="CT503" s="4">
        <v>106.06</v>
      </c>
      <c r="CU503" s="4">
        <v>0</v>
      </c>
      <c r="CV503" s="4">
        <v>0</v>
      </c>
      <c r="CW503" s="4">
        <v>0</v>
      </c>
      <c r="CX503" s="4">
        <v>0</v>
      </c>
      <c r="CY503" s="4">
        <v>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  <c r="DF503" s="4">
        <v>0</v>
      </c>
      <c r="DG503" s="4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0</v>
      </c>
      <c r="DO503" s="4">
        <v>0</v>
      </c>
      <c r="DP503" s="4">
        <v>0</v>
      </c>
      <c r="DQ503" s="4">
        <v>0</v>
      </c>
      <c r="DR503" s="4">
        <v>0</v>
      </c>
      <c r="DS503" s="4">
        <v>0</v>
      </c>
      <c r="DT503" s="4">
        <v>0</v>
      </c>
      <c r="DU503" s="4">
        <v>0</v>
      </c>
      <c r="DV503" s="4">
        <v>0</v>
      </c>
      <c r="DW503" s="4">
        <v>0</v>
      </c>
      <c r="DX503" s="6">
        <v>0</v>
      </c>
      <c r="DY503" s="4">
        <f>SUM(Tabela14[[#This Row],[jan/25]:[mar/25]])</f>
        <v>1825.56</v>
      </c>
      <c r="DZ503" s="4">
        <f>SUM(Tabela14[[#This Row],[abr/25]:[ago/25]])</f>
        <v>1713.84</v>
      </c>
      <c r="EA503" s="4">
        <f>SUM(Tabela14[[#This Row],[set/25]:[dez/30]])</f>
        <v>33811.070000000014</v>
      </c>
    </row>
    <row r="504" spans="1:131" x14ac:dyDescent="0.25">
      <c r="A504" s="5" t="s">
        <v>1467</v>
      </c>
      <c r="B504" s="2" t="s">
        <v>1346</v>
      </c>
      <c r="C504" s="2" t="s">
        <v>14</v>
      </c>
      <c r="D504" s="2" t="s">
        <v>170</v>
      </c>
      <c r="E504" s="1">
        <v>1605</v>
      </c>
      <c r="F504" s="2"/>
      <c r="G504" s="2" t="s">
        <v>42</v>
      </c>
      <c r="H504" s="321"/>
      <c r="I504" s="2"/>
      <c r="J504" s="2"/>
      <c r="K504" s="4"/>
      <c r="L504" s="4"/>
      <c r="M504" s="4">
        <v>0</v>
      </c>
      <c r="N504" s="4">
        <f>Tabela14[[#This Row],[parcela.cef
(total)]]-Tabela14[[#This Row],[parcela.cef
(realizado)]]</f>
        <v>0</v>
      </c>
      <c r="O504" s="1" t="b">
        <v>0</v>
      </c>
      <c r="P504" s="4">
        <v>0</v>
      </c>
      <c r="Q504" s="4">
        <v>0</v>
      </c>
      <c r="R504" s="4">
        <v>0</v>
      </c>
      <c r="S504" s="4">
        <v>0</v>
      </c>
      <c r="T504" s="4">
        <f>SUM(Tabela14[[#This Row],[set/25]:[dez/30]])</f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0</v>
      </c>
      <c r="CZ504" s="4">
        <v>0</v>
      </c>
      <c r="DA504" s="4">
        <v>0</v>
      </c>
      <c r="DB504" s="4">
        <v>0</v>
      </c>
      <c r="DC504" s="4">
        <v>0</v>
      </c>
      <c r="DD504" s="4">
        <v>0</v>
      </c>
      <c r="DE504" s="4">
        <v>0</v>
      </c>
      <c r="DF504" s="4">
        <v>0</v>
      </c>
      <c r="DG504" s="4">
        <v>0</v>
      </c>
      <c r="DH504" s="4">
        <v>0</v>
      </c>
      <c r="DI504" s="4">
        <v>0</v>
      </c>
      <c r="DJ504" s="4">
        <v>0</v>
      </c>
      <c r="DK504" s="4">
        <v>0</v>
      </c>
      <c r="DL504" s="4">
        <v>0</v>
      </c>
      <c r="DM504" s="4">
        <v>0</v>
      </c>
      <c r="DN504" s="4">
        <v>0</v>
      </c>
      <c r="DO504" s="4">
        <v>0</v>
      </c>
      <c r="DP504" s="4">
        <v>0</v>
      </c>
      <c r="DQ504" s="4">
        <v>0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6">
        <v>0</v>
      </c>
      <c r="DY504" s="4">
        <f>SUM(Tabela14[[#This Row],[jan/25]:[mar/25]])</f>
        <v>0</v>
      </c>
      <c r="DZ504" s="4">
        <f>SUM(Tabela14[[#This Row],[abr/25]:[ago/25]])</f>
        <v>0</v>
      </c>
      <c r="EA504" s="4">
        <f>SUM(Tabela14[[#This Row],[set/25]:[dez/30]])</f>
        <v>0</v>
      </c>
    </row>
    <row r="505" spans="1:131" x14ac:dyDescent="0.25">
      <c r="A505" s="5" t="s">
        <v>1468</v>
      </c>
      <c r="B505" s="2" t="s">
        <v>1346</v>
      </c>
      <c r="C505" s="2" t="s">
        <v>14</v>
      </c>
      <c r="D505" s="2" t="s">
        <v>170</v>
      </c>
      <c r="E505" s="1">
        <v>1606</v>
      </c>
      <c r="F505" s="2"/>
      <c r="G505" s="2" t="s">
        <v>42</v>
      </c>
      <c r="H505" s="321"/>
      <c r="I505" s="2"/>
      <c r="J505" s="2"/>
      <c r="K505" s="4"/>
      <c r="L505" s="4"/>
      <c r="M505" s="4">
        <v>0</v>
      </c>
      <c r="N505" s="4">
        <f>Tabela14[[#This Row],[parcela.cef
(total)]]-Tabela14[[#This Row],[parcela.cef
(realizado)]]</f>
        <v>0</v>
      </c>
      <c r="O505" s="1" t="b">
        <v>0</v>
      </c>
      <c r="P505" s="4">
        <v>0</v>
      </c>
      <c r="Q505" s="4">
        <v>0</v>
      </c>
      <c r="R505" s="4">
        <v>0</v>
      </c>
      <c r="S505" s="4">
        <v>0</v>
      </c>
      <c r="T505" s="4">
        <f>SUM(Tabela14[[#This Row],[set/25]:[dez/30]])</f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0</v>
      </c>
      <c r="CX505" s="4">
        <v>0</v>
      </c>
      <c r="CY505" s="4">
        <v>0</v>
      </c>
      <c r="CZ505" s="4">
        <v>0</v>
      </c>
      <c r="DA505" s="4">
        <v>0</v>
      </c>
      <c r="DB505" s="4">
        <v>0</v>
      </c>
      <c r="DC505" s="4">
        <v>0</v>
      </c>
      <c r="DD505" s="4">
        <v>0</v>
      </c>
      <c r="DE505" s="4">
        <v>0</v>
      </c>
      <c r="DF505" s="4">
        <v>0</v>
      </c>
      <c r="DG505" s="4">
        <v>0</v>
      </c>
      <c r="DH505" s="4">
        <v>0</v>
      </c>
      <c r="DI505" s="4">
        <v>0</v>
      </c>
      <c r="DJ505" s="4">
        <v>0</v>
      </c>
      <c r="DK505" s="4">
        <v>0</v>
      </c>
      <c r="DL505" s="4">
        <v>0</v>
      </c>
      <c r="DM505" s="4">
        <v>0</v>
      </c>
      <c r="DN505" s="4">
        <v>0</v>
      </c>
      <c r="DO505" s="4">
        <v>0</v>
      </c>
      <c r="DP505" s="4">
        <v>0</v>
      </c>
      <c r="DQ505" s="4">
        <v>0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6">
        <v>0</v>
      </c>
      <c r="DY505" s="4">
        <f>SUM(Tabela14[[#This Row],[jan/25]:[mar/25]])</f>
        <v>0</v>
      </c>
      <c r="DZ505" s="4">
        <f>SUM(Tabela14[[#This Row],[abr/25]:[ago/25]])</f>
        <v>0</v>
      </c>
      <c r="EA505" s="4">
        <f>SUM(Tabela14[[#This Row],[set/25]:[dez/30]])</f>
        <v>0</v>
      </c>
    </row>
    <row r="506" spans="1:131" x14ac:dyDescent="0.25">
      <c r="A506" s="5" t="s">
        <v>1469</v>
      </c>
      <c r="B506" s="2" t="s">
        <v>1346</v>
      </c>
      <c r="C506" s="2" t="s">
        <v>14</v>
      </c>
      <c r="D506" s="2" t="s">
        <v>170</v>
      </c>
      <c r="E506" s="1">
        <v>1607</v>
      </c>
      <c r="F506" s="2" t="s">
        <v>1470</v>
      </c>
      <c r="G506" s="2" t="s">
        <v>19</v>
      </c>
      <c r="H506" s="321">
        <v>45686</v>
      </c>
      <c r="I506" s="2" t="s">
        <v>202</v>
      </c>
      <c r="J506" s="2"/>
      <c r="K506" s="4"/>
      <c r="L506" s="4"/>
      <c r="M506" s="4">
        <v>0</v>
      </c>
      <c r="N506" s="4">
        <f>Tabela14[[#This Row],[parcela.cef
(total)]]-Tabela14[[#This Row],[parcela.cef
(realizado)]]</f>
        <v>0</v>
      </c>
      <c r="O506" s="1" t="b">
        <v>0</v>
      </c>
      <c r="P506" s="4">
        <v>0</v>
      </c>
      <c r="Q506" s="4">
        <v>290460</v>
      </c>
      <c r="R506" s="4">
        <v>0</v>
      </c>
      <c r="S506" s="4">
        <v>303882.36</v>
      </c>
      <c r="T506" s="4">
        <f>SUM(Tabela14[[#This Row],[set/25]:[dez/30]])</f>
        <v>274369.87000000005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13972.5</v>
      </c>
      <c r="BG506" s="4">
        <v>2533.35</v>
      </c>
      <c r="BH506" s="4">
        <v>2543.4899999999998</v>
      </c>
      <c r="BI506" s="4">
        <v>2607.0300000000002</v>
      </c>
      <c r="BJ506" s="4">
        <v>2622.31</v>
      </c>
      <c r="BK506" s="4">
        <v>2581.5700000000002</v>
      </c>
      <c r="BL506" s="4">
        <v>2652.24</v>
      </c>
      <c r="BM506" s="4">
        <v>2623.04</v>
      </c>
      <c r="BN506" s="4">
        <v>2623.04</v>
      </c>
      <c r="BO506" s="4">
        <v>2623.04</v>
      </c>
      <c r="BP506" s="4">
        <v>45640.87</v>
      </c>
      <c r="BQ506" s="4">
        <v>2623.04</v>
      </c>
      <c r="BR506" s="4">
        <v>2623.04</v>
      </c>
      <c r="BS506" s="4">
        <v>2623.04</v>
      </c>
      <c r="BT506" s="4">
        <v>2623.04</v>
      </c>
      <c r="BU506" s="4">
        <v>2623.04</v>
      </c>
      <c r="BV506" s="4">
        <v>2623.04</v>
      </c>
      <c r="BW506" s="4">
        <v>2623.04</v>
      </c>
      <c r="BX506" s="4">
        <v>2623.04</v>
      </c>
      <c r="BY506" s="4">
        <v>2623.04</v>
      </c>
      <c r="BZ506" s="4">
        <v>2623.04</v>
      </c>
      <c r="CA506" s="4">
        <v>2623.04</v>
      </c>
      <c r="CB506" s="4">
        <v>45640.87</v>
      </c>
      <c r="CC506" s="4">
        <v>2623.04</v>
      </c>
      <c r="CD506" s="4">
        <v>2623.04</v>
      </c>
      <c r="CE506" s="4">
        <v>2623.04</v>
      </c>
      <c r="CF506" s="4">
        <v>2623.04</v>
      </c>
      <c r="CG506" s="4">
        <v>2623.04</v>
      </c>
      <c r="CH506" s="4">
        <v>2623.04</v>
      </c>
      <c r="CI506" s="4">
        <v>2623.04</v>
      </c>
      <c r="CJ506" s="4">
        <v>2623.04</v>
      </c>
      <c r="CK506" s="4">
        <v>2623.04</v>
      </c>
      <c r="CL506" s="4">
        <v>2623.04</v>
      </c>
      <c r="CM506" s="4">
        <v>2623.04</v>
      </c>
      <c r="CN506" s="4">
        <v>45640.87</v>
      </c>
      <c r="CO506" s="4">
        <v>2623.04</v>
      </c>
      <c r="CP506" s="4">
        <v>2623.04</v>
      </c>
      <c r="CQ506" s="4">
        <v>2623.04</v>
      </c>
      <c r="CR506" s="4">
        <v>0</v>
      </c>
      <c r="CS506" s="4">
        <v>0</v>
      </c>
      <c r="CT506" s="4">
        <v>0</v>
      </c>
      <c r="CU506" s="4">
        <v>64002.14</v>
      </c>
      <c r="CV506" s="4">
        <v>0</v>
      </c>
      <c r="CW506" s="4">
        <v>0</v>
      </c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6">
        <v>0</v>
      </c>
      <c r="DY506" s="4">
        <f>SUM(Tabela14[[#This Row],[jan/25]:[mar/25]])</f>
        <v>16505.849999999999</v>
      </c>
      <c r="DZ506" s="4">
        <f>SUM(Tabela14[[#This Row],[abr/25]:[ago/25]])</f>
        <v>13006.64</v>
      </c>
      <c r="EA506" s="4">
        <f>SUM(Tabela14[[#This Row],[set/25]:[dez/30]])</f>
        <v>274369.87000000005</v>
      </c>
    </row>
    <row r="507" spans="1:131" x14ac:dyDescent="0.25">
      <c r="A507" s="5" t="s">
        <v>1471</v>
      </c>
      <c r="B507" s="2" t="s">
        <v>1346</v>
      </c>
      <c r="C507" s="2" t="s">
        <v>14</v>
      </c>
      <c r="D507" s="2" t="s">
        <v>170</v>
      </c>
      <c r="E507" s="1">
        <v>1608</v>
      </c>
      <c r="F507" s="2" t="s">
        <v>1472</v>
      </c>
      <c r="G507" s="2" t="s">
        <v>19</v>
      </c>
      <c r="H507" s="321">
        <v>45626</v>
      </c>
      <c r="I507" s="2" t="s">
        <v>277</v>
      </c>
      <c r="J507" s="2"/>
      <c r="K507" s="4"/>
      <c r="L507" s="4"/>
      <c r="M507" s="4">
        <v>212495.84</v>
      </c>
      <c r="N507" s="4">
        <f>Tabela14[[#This Row],[parcela.cef
(total)]]-Tabela14[[#This Row],[parcela.cef
(realizado)]]</f>
        <v>0</v>
      </c>
      <c r="O507" s="1" t="b">
        <v>0</v>
      </c>
      <c r="P507" s="4">
        <v>0</v>
      </c>
      <c r="Q507" s="4">
        <v>290460</v>
      </c>
      <c r="R507" s="4">
        <v>0</v>
      </c>
      <c r="S507" s="4">
        <v>94698.57</v>
      </c>
      <c r="T507" s="4">
        <f>SUM(Tabela14[[#This Row],[set/25]:[dez/30]])</f>
        <v>87650.260000000024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2460</v>
      </c>
      <c r="BE507" s="4">
        <v>606.5</v>
      </c>
      <c r="BF507" s="4">
        <v>600</v>
      </c>
      <c r="BG507" s="4">
        <v>614.59</v>
      </c>
      <c r="BH507" s="4">
        <v>547.97</v>
      </c>
      <c r="BI507" s="4">
        <v>550.1</v>
      </c>
      <c r="BJ507" s="4">
        <v>552.97</v>
      </c>
      <c r="BK507" s="4">
        <v>556.16999999999996</v>
      </c>
      <c r="BL507" s="4">
        <v>560.01</v>
      </c>
      <c r="BM507" s="4">
        <v>0</v>
      </c>
      <c r="BN507" s="4">
        <v>674.23</v>
      </c>
      <c r="BO507" s="4">
        <v>1883.69</v>
      </c>
      <c r="BP507" s="4">
        <v>12489.44</v>
      </c>
      <c r="BQ507" s="4">
        <v>1883.69</v>
      </c>
      <c r="BR507" s="4">
        <v>1883.69</v>
      </c>
      <c r="BS507" s="4">
        <v>1883.69</v>
      </c>
      <c r="BT507" s="4">
        <v>1883.69</v>
      </c>
      <c r="BU507" s="4">
        <v>1883.69</v>
      </c>
      <c r="BV507" s="4">
        <v>1883.69</v>
      </c>
      <c r="BW507" s="4">
        <v>1883.69</v>
      </c>
      <c r="BX507" s="4">
        <v>1883.69</v>
      </c>
      <c r="BY507" s="4">
        <v>1883.69</v>
      </c>
      <c r="BZ507" s="4">
        <v>1883.69</v>
      </c>
      <c r="CA507" s="4">
        <v>1883.69</v>
      </c>
      <c r="CB507" s="4">
        <v>12489.44</v>
      </c>
      <c r="CC507" s="4">
        <v>1883.69</v>
      </c>
      <c r="CD507" s="4">
        <v>1883.69</v>
      </c>
      <c r="CE507" s="4">
        <v>1883.69</v>
      </c>
      <c r="CF507" s="4">
        <v>1883.69</v>
      </c>
      <c r="CG507" s="4">
        <v>1883.69</v>
      </c>
      <c r="CH507" s="4">
        <v>1883.69</v>
      </c>
      <c r="CI507" s="4">
        <v>1883.69</v>
      </c>
      <c r="CJ507" s="4">
        <v>1883.69</v>
      </c>
      <c r="CK507" s="4">
        <v>1883.69</v>
      </c>
      <c r="CL507" s="4">
        <v>1883.69</v>
      </c>
      <c r="CM507" s="4">
        <v>1883.69</v>
      </c>
      <c r="CN507" s="4">
        <v>12489.44</v>
      </c>
      <c r="CO507" s="4">
        <v>1883.69</v>
      </c>
      <c r="CP507" s="4">
        <v>1883.69</v>
      </c>
      <c r="CQ507" s="4">
        <v>1883.69</v>
      </c>
      <c r="CR507" s="4">
        <v>0</v>
      </c>
      <c r="CS507" s="4">
        <v>0</v>
      </c>
      <c r="CT507" s="4">
        <v>531.77</v>
      </c>
      <c r="CU507" s="4">
        <v>0</v>
      </c>
      <c r="CV507" s="4">
        <v>0</v>
      </c>
      <c r="CW507" s="4">
        <v>0</v>
      </c>
      <c r="CX507" s="4">
        <v>0</v>
      </c>
      <c r="CY507" s="4">
        <v>0</v>
      </c>
      <c r="CZ507" s="4">
        <v>0</v>
      </c>
      <c r="DA507" s="4">
        <v>0</v>
      </c>
      <c r="DB507" s="4">
        <v>0</v>
      </c>
      <c r="DC507" s="4">
        <v>0</v>
      </c>
      <c r="DD507" s="4">
        <v>0</v>
      </c>
      <c r="DE507" s="4">
        <v>0</v>
      </c>
      <c r="DF507" s="4">
        <v>0</v>
      </c>
      <c r="DG507" s="4">
        <v>0</v>
      </c>
      <c r="DH507" s="4">
        <v>0</v>
      </c>
      <c r="DI507" s="4">
        <v>0</v>
      </c>
      <c r="DJ507" s="4">
        <v>0</v>
      </c>
      <c r="DK507" s="4">
        <v>0</v>
      </c>
      <c r="DL507" s="4">
        <v>0</v>
      </c>
      <c r="DM507" s="4">
        <v>0</v>
      </c>
      <c r="DN507" s="4">
        <v>0</v>
      </c>
      <c r="DO507" s="4">
        <v>0</v>
      </c>
      <c r="DP507" s="4">
        <v>0</v>
      </c>
      <c r="DQ507" s="4">
        <v>0</v>
      </c>
      <c r="DR507" s="4">
        <v>0</v>
      </c>
      <c r="DS507" s="4">
        <v>0</v>
      </c>
      <c r="DT507" s="4">
        <v>0</v>
      </c>
      <c r="DU507" s="4">
        <v>0</v>
      </c>
      <c r="DV507" s="4">
        <v>0</v>
      </c>
      <c r="DW507" s="4">
        <v>0</v>
      </c>
      <c r="DX507" s="6">
        <v>0</v>
      </c>
      <c r="DY507" s="4">
        <f>SUM(Tabela14[[#This Row],[jan/25]:[mar/25]])</f>
        <v>1821.0900000000001</v>
      </c>
      <c r="DZ507" s="4">
        <f>SUM(Tabela14[[#This Row],[abr/25]:[ago/25]])</f>
        <v>2767.2200000000003</v>
      </c>
      <c r="EA507" s="4">
        <f>SUM(Tabela14[[#This Row],[set/25]:[dez/30]])</f>
        <v>87650.260000000024</v>
      </c>
    </row>
    <row r="508" spans="1:131" x14ac:dyDescent="0.25">
      <c r="A508" s="5" t="s">
        <v>1473</v>
      </c>
      <c r="B508" s="2" t="s">
        <v>1346</v>
      </c>
      <c r="C508" s="2" t="s">
        <v>14</v>
      </c>
      <c r="D508" s="2" t="s">
        <v>170</v>
      </c>
      <c r="E508" s="1">
        <v>1609</v>
      </c>
      <c r="F508" s="2" t="s">
        <v>1474</v>
      </c>
      <c r="G508" s="2" t="s">
        <v>19</v>
      </c>
      <c r="H508" s="321">
        <v>45922</v>
      </c>
      <c r="I508" s="2"/>
      <c r="J508" s="2"/>
      <c r="K508" s="4"/>
      <c r="L508" s="4"/>
      <c r="M508" s="4">
        <v>0</v>
      </c>
      <c r="N508" s="4">
        <f>Tabela14[[#This Row],[parcela.cef
(total)]]-Tabela14[[#This Row],[parcela.cef
(realizado)]]</f>
        <v>0</v>
      </c>
      <c r="O508" s="1" t="b">
        <v>0</v>
      </c>
      <c r="P508" s="4">
        <v>0</v>
      </c>
      <c r="Q508" s="4">
        <v>224660</v>
      </c>
      <c r="R508" s="4">
        <v>0</v>
      </c>
      <c r="S508" s="4">
        <v>0</v>
      </c>
      <c r="T508" s="4">
        <f>SUM(Tabela14[[#This Row],[set/25]:[dez/30]])</f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0</v>
      </c>
      <c r="CU508" s="4">
        <v>0</v>
      </c>
      <c r="CV508" s="4">
        <v>0</v>
      </c>
      <c r="CW508" s="4">
        <v>0</v>
      </c>
      <c r="CX508" s="4">
        <v>0</v>
      </c>
      <c r="CY508" s="4">
        <v>0</v>
      </c>
      <c r="CZ508" s="4">
        <v>0</v>
      </c>
      <c r="DA508" s="4">
        <v>0</v>
      </c>
      <c r="DB508" s="4">
        <v>0</v>
      </c>
      <c r="DC508" s="4">
        <v>0</v>
      </c>
      <c r="DD508" s="4">
        <v>0</v>
      </c>
      <c r="DE508" s="4">
        <v>0</v>
      </c>
      <c r="DF508" s="4">
        <v>0</v>
      </c>
      <c r="DG508" s="4">
        <v>0</v>
      </c>
      <c r="DH508" s="4">
        <v>0</v>
      </c>
      <c r="DI508" s="4">
        <v>0</v>
      </c>
      <c r="DJ508" s="4">
        <v>0</v>
      </c>
      <c r="DK508" s="4">
        <v>0</v>
      </c>
      <c r="DL508" s="4">
        <v>0</v>
      </c>
      <c r="DM508" s="4">
        <v>0</v>
      </c>
      <c r="DN508" s="4">
        <v>0</v>
      </c>
      <c r="DO508" s="4">
        <v>0</v>
      </c>
      <c r="DP508" s="4">
        <v>0</v>
      </c>
      <c r="DQ508" s="4">
        <v>0</v>
      </c>
      <c r="DR508" s="4">
        <v>0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6">
        <v>0</v>
      </c>
      <c r="DY508" s="4">
        <f>SUM(Tabela14[[#This Row],[jan/25]:[mar/25]])</f>
        <v>0</v>
      </c>
      <c r="DZ508" s="4">
        <f>SUM(Tabela14[[#This Row],[abr/25]:[ago/25]])</f>
        <v>0</v>
      </c>
      <c r="EA508" s="4">
        <f>SUM(Tabela14[[#This Row],[set/25]:[dez/30]])</f>
        <v>0</v>
      </c>
    </row>
    <row r="509" spans="1:131" x14ac:dyDescent="0.25">
      <c r="A509" s="5" t="s">
        <v>1475</v>
      </c>
      <c r="B509" s="2" t="s">
        <v>1346</v>
      </c>
      <c r="C509" s="2" t="s">
        <v>14</v>
      </c>
      <c r="D509" s="2" t="s">
        <v>170</v>
      </c>
      <c r="E509" s="1">
        <v>1610</v>
      </c>
      <c r="F509" s="2"/>
      <c r="G509" s="2" t="s">
        <v>42</v>
      </c>
      <c r="H509" s="321"/>
      <c r="I509" s="2"/>
      <c r="J509" s="2"/>
      <c r="K509" s="4"/>
      <c r="L509" s="4"/>
      <c r="M509" s="4">
        <v>0</v>
      </c>
      <c r="N509" s="4">
        <f>Tabela14[[#This Row],[parcela.cef
(total)]]-Tabela14[[#This Row],[parcela.cef
(realizado)]]</f>
        <v>0</v>
      </c>
      <c r="O509" s="1" t="b">
        <v>0</v>
      </c>
      <c r="P509" s="4">
        <v>0</v>
      </c>
      <c r="Q509" s="4">
        <v>0</v>
      </c>
      <c r="R509" s="4">
        <v>0</v>
      </c>
      <c r="S509" s="4">
        <v>0</v>
      </c>
      <c r="T509" s="4">
        <f>SUM(Tabela14[[#This Row],[set/25]:[dez/30]])</f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0</v>
      </c>
      <c r="CZ509" s="4">
        <v>0</v>
      </c>
      <c r="DA509" s="4">
        <v>0</v>
      </c>
      <c r="DB509" s="4">
        <v>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0</v>
      </c>
      <c r="DI509" s="4">
        <v>0</v>
      </c>
      <c r="DJ509" s="4">
        <v>0</v>
      </c>
      <c r="DK509" s="4">
        <v>0</v>
      </c>
      <c r="DL509" s="4">
        <v>0</v>
      </c>
      <c r="DM509" s="4">
        <v>0</v>
      </c>
      <c r="DN509" s="4">
        <v>0</v>
      </c>
      <c r="DO509" s="4">
        <v>0</v>
      </c>
      <c r="DP509" s="4">
        <v>0</v>
      </c>
      <c r="DQ509" s="4">
        <v>0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6">
        <v>0</v>
      </c>
      <c r="DY509" s="4">
        <f>SUM(Tabela14[[#This Row],[jan/25]:[mar/25]])</f>
        <v>0</v>
      </c>
      <c r="DZ509" s="4">
        <f>SUM(Tabela14[[#This Row],[abr/25]:[ago/25]])</f>
        <v>0</v>
      </c>
      <c r="EA509" s="4">
        <f>SUM(Tabela14[[#This Row],[set/25]:[dez/30]])</f>
        <v>0</v>
      </c>
    </row>
    <row r="510" spans="1:131" x14ac:dyDescent="0.25">
      <c r="A510" s="5" t="s">
        <v>1476</v>
      </c>
      <c r="B510" s="2" t="s">
        <v>1346</v>
      </c>
      <c r="C510" s="2" t="s">
        <v>14</v>
      </c>
      <c r="D510" s="2" t="s">
        <v>550</v>
      </c>
      <c r="E510" s="1">
        <v>1701</v>
      </c>
      <c r="F510" s="2" t="s">
        <v>1477</v>
      </c>
      <c r="G510" s="2" t="s">
        <v>19</v>
      </c>
      <c r="H510" s="321">
        <v>45693</v>
      </c>
      <c r="I510" s="2" t="s">
        <v>314</v>
      </c>
      <c r="J510" s="2"/>
      <c r="K510" s="4"/>
      <c r="L510" s="4"/>
      <c r="M510" s="4">
        <v>263191.25</v>
      </c>
      <c r="N510" s="4">
        <f>Tabela14[[#This Row],[parcela.cef
(total)]]-Tabela14[[#This Row],[parcela.cef
(realizado)]]</f>
        <v>0</v>
      </c>
      <c r="O510" s="1" t="b">
        <v>0</v>
      </c>
      <c r="P510" s="4">
        <v>0</v>
      </c>
      <c r="Q510" s="4">
        <v>285760</v>
      </c>
      <c r="R510" s="4">
        <v>0</v>
      </c>
      <c r="S510" s="4">
        <v>34748.92</v>
      </c>
      <c r="T510" s="4">
        <f>SUM(Tabela14[[#This Row],[set/25]:[dez/30]])</f>
        <v>31382.6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600</v>
      </c>
      <c r="BG510" s="4">
        <v>604.98</v>
      </c>
      <c r="BH510" s="4">
        <v>619.75</v>
      </c>
      <c r="BI510" s="4">
        <v>609.77</v>
      </c>
      <c r="BJ510" s="4">
        <v>313.2</v>
      </c>
      <c r="BK510" s="4">
        <v>308.25</v>
      </c>
      <c r="BL510" s="4">
        <v>310.37</v>
      </c>
      <c r="BM510" s="4">
        <v>0</v>
      </c>
      <c r="BN510" s="4">
        <v>313.2</v>
      </c>
      <c r="BO510" s="4">
        <v>313.2</v>
      </c>
      <c r="BP510" s="4">
        <v>313.2</v>
      </c>
      <c r="BQ510" s="4">
        <v>313.2</v>
      </c>
      <c r="BR510" s="4">
        <v>313.2</v>
      </c>
      <c r="BS510" s="4">
        <v>313.2</v>
      </c>
      <c r="BT510" s="4">
        <v>313.2</v>
      </c>
      <c r="BU510" s="4">
        <v>313.2</v>
      </c>
      <c r="BV510" s="4">
        <v>313.2</v>
      </c>
      <c r="BW510" s="4">
        <v>313.2</v>
      </c>
      <c r="BX510" s="4">
        <v>313.2</v>
      </c>
      <c r="BY510" s="4">
        <v>313.2</v>
      </c>
      <c r="BZ510" s="4">
        <v>313.2</v>
      </c>
      <c r="CA510" s="4">
        <v>313.2</v>
      </c>
      <c r="CB510" s="4">
        <v>6117.82</v>
      </c>
      <c r="CC510" s="4">
        <v>1044</v>
      </c>
      <c r="CD510" s="4">
        <v>1044</v>
      </c>
      <c r="CE510" s="4">
        <v>1044</v>
      </c>
      <c r="CF510" s="4">
        <v>1044</v>
      </c>
      <c r="CG510" s="4">
        <v>1044</v>
      </c>
      <c r="CH510" s="4">
        <v>1044</v>
      </c>
      <c r="CI510" s="4">
        <v>1044</v>
      </c>
      <c r="CJ510" s="4">
        <v>1044</v>
      </c>
      <c r="CK510" s="4">
        <v>1044</v>
      </c>
      <c r="CL510" s="4">
        <v>1044</v>
      </c>
      <c r="CM510" s="4">
        <v>1044</v>
      </c>
      <c r="CN510" s="4">
        <v>6159.58</v>
      </c>
      <c r="CO510" s="4">
        <v>1044</v>
      </c>
      <c r="CP510" s="4">
        <v>1044</v>
      </c>
      <c r="CQ510" s="4">
        <v>1044</v>
      </c>
      <c r="CR510" s="4">
        <v>0</v>
      </c>
      <c r="CS510" s="4">
        <v>0</v>
      </c>
      <c r="CT510" s="4">
        <v>0</v>
      </c>
      <c r="CU510" s="4">
        <v>104.4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>
        <v>0</v>
      </c>
      <c r="DL510" s="4">
        <v>0</v>
      </c>
      <c r="DM510" s="4">
        <v>0</v>
      </c>
      <c r="DN510" s="4">
        <v>0</v>
      </c>
      <c r="DO510" s="4">
        <v>0</v>
      </c>
      <c r="DP510" s="4">
        <v>0</v>
      </c>
      <c r="DQ510" s="4">
        <v>0</v>
      </c>
      <c r="DR510" s="4">
        <v>0</v>
      </c>
      <c r="DS510" s="4">
        <v>0</v>
      </c>
      <c r="DT510" s="4">
        <v>0</v>
      </c>
      <c r="DU510" s="4">
        <v>0</v>
      </c>
      <c r="DV510" s="4">
        <v>0</v>
      </c>
      <c r="DW510" s="4">
        <v>0</v>
      </c>
      <c r="DX510" s="6">
        <v>0</v>
      </c>
      <c r="DY510" s="4">
        <f>SUM(Tabela14[[#This Row],[jan/25]:[mar/25]])</f>
        <v>1204.98</v>
      </c>
      <c r="DZ510" s="4">
        <f>SUM(Tabela14[[#This Row],[abr/25]:[ago/25]])</f>
        <v>2161.34</v>
      </c>
      <c r="EA510" s="4">
        <f>SUM(Tabela14[[#This Row],[set/25]:[dez/30]])</f>
        <v>31382.6</v>
      </c>
    </row>
    <row r="511" spans="1:131" x14ac:dyDescent="0.25">
      <c r="A511" s="5" t="s">
        <v>1478</v>
      </c>
      <c r="B511" s="2" t="s">
        <v>1346</v>
      </c>
      <c r="C511" s="2" t="s">
        <v>14</v>
      </c>
      <c r="D511" s="2" t="s">
        <v>550</v>
      </c>
      <c r="E511" s="1">
        <v>1702</v>
      </c>
      <c r="F511" s="2" t="s">
        <v>1479</v>
      </c>
      <c r="G511" s="2" t="s">
        <v>19</v>
      </c>
      <c r="H511" s="321">
        <v>45755</v>
      </c>
      <c r="I511" s="2" t="s">
        <v>172</v>
      </c>
      <c r="J511" s="2"/>
      <c r="K511" s="4"/>
      <c r="L511" s="4"/>
      <c r="M511" s="4">
        <v>317633.15999999997</v>
      </c>
      <c r="N511" s="4">
        <f>Tabela14[[#This Row],[parcela.cef
(total)]]-Tabela14[[#This Row],[parcela.cef
(realizado)]]</f>
        <v>0</v>
      </c>
      <c r="O511" s="1" t="b">
        <v>0</v>
      </c>
      <c r="P511" s="4">
        <v>0</v>
      </c>
      <c r="Q511" s="4">
        <v>373180</v>
      </c>
      <c r="R511" s="4">
        <v>0</v>
      </c>
      <c r="S511" s="4">
        <v>66725.31</v>
      </c>
      <c r="T511" s="4">
        <f>SUM(Tabela14[[#This Row],[set/25]:[dez/30]])</f>
        <v>63591.15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1500</v>
      </c>
      <c r="BI511" s="4">
        <v>405.07</v>
      </c>
      <c r="BJ511" s="4">
        <v>407.18</v>
      </c>
      <c r="BK511" s="4">
        <v>409.54</v>
      </c>
      <c r="BL511" s="4">
        <v>412.37</v>
      </c>
      <c r="BM511" s="4">
        <v>0</v>
      </c>
      <c r="BN511" s="4">
        <v>416.12</v>
      </c>
      <c r="BO511" s="4">
        <v>416.12</v>
      </c>
      <c r="BP511" s="4">
        <v>3355.26</v>
      </c>
      <c r="BQ511" s="4">
        <v>416.12</v>
      </c>
      <c r="BR511" s="4">
        <v>416.12</v>
      </c>
      <c r="BS511" s="4">
        <v>416.12</v>
      </c>
      <c r="BT511" s="4">
        <v>416.12</v>
      </c>
      <c r="BU511" s="4">
        <v>416.12</v>
      </c>
      <c r="BV511" s="4">
        <v>416.12</v>
      </c>
      <c r="BW511" s="4">
        <v>882.77</v>
      </c>
      <c r="BX511" s="4">
        <v>1387.07</v>
      </c>
      <c r="BY511" s="4">
        <v>1387.07</v>
      </c>
      <c r="BZ511" s="4">
        <v>1387.07</v>
      </c>
      <c r="CA511" s="4">
        <v>1387.07</v>
      </c>
      <c r="CB511" s="4">
        <v>11184.2</v>
      </c>
      <c r="CC511" s="4">
        <v>1387.07</v>
      </c>
      <c r="CD511" s="4">
        <v>1387.07</v>
      </c>
      <c r="CE511" s="4">
        <v>1387.07</v>
      </c>
      <c r="CF511" s="4">
        <v>1387.07</v>
      </c>
      <c r="CG511" s="4">
        <v>1387.07</v>
      </c>
      <c r="CH511" s="4">
        <v>1387.07</v>
      </c>
      <c r="CI511" s="4">
        <v>1387.07</v>
      </c>
      <c r="CJ511" s="4">
        <v>1387.07</v>
      </c>
      <c r="CK511" s="4">
        <v>1387.07</v>
      </c>
      <c r="CL511" s="4">
        <v>1387.07</v>
      </c>
      <c r="CM511" s="4">
        <v>1387.07</v>
      </c>
      <c r="CN511" s="4">
        <v>11184.2</v>
      </c>
      <c r="CO511" s="4">
        <v>1387.07</v>
      </c>
      <c r="CP511" s="4">
        <v>1387.07</v>
      </c>
      <c r="CQ511" s="4">
        <v>9797.1299999999992</v>
      </c>
      <c r="CR511" s="4">
        <v>0</v>
      </c>
      <c r="CS511" s="4">
        <v>0</v>
      </c>
      <c r="CT511" s="4">
        <v>0</v>
      </c>
      <c r="CU511" s="4">
        <v>278.44</v>
      </c>
      <c r="CV511" s="4">
        <v>0</v>
      </c>
      <c r="CW511" s="4">
        <v>0</v>
      </c>
      <c r="CX511" s="4">
        <v>0</v>
      </c>
      <c r="CY511" s="4">
        <v>0</v>
      </c>
      <c r="CZ511" s="4">
        <v>0</v>
      </c>
      <c r="DA511" s="4">
        <v>0</v>
      </c>
      <c r="DB511" s="4">
        <v>0</v>
      </c>
      <c r="DC511" s="4">
        <v>0</v>
      </c>
      <c r="DD511" s="4">
        <v>0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0</v>
      </c>
      <c r="DO511" s="4">
        <v>0</v>
      </c>
      <c r="DP511" s="4">
        <v>0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6">
        <v>0</v>
      </c>
      <c r="DY511" s="4">
        <f>SUM(Tabela14[[#This Row],[jan/25]:[mar/25]])</f>
        <v>0</v>
      </c>
      <c r="DZ511" s="4">
        <f>SUM(Tabela14[[#This Row],[abr/25]:[ago/25]])</f>
        <v>3134.16</v>
      </c>
      <c r="EA511" s="4">
        <f>SUM(Tabela14[[#This Row],[set/25]:[dez/30]])</f>
        <v>63591.15</v>
      </c>
    </row>
    <row r="512" spans="1:131" x14ac:dyDescent="0.25">
      <c r="A512" s="5" t="s">
        <v>1480</v>
      </c>
      <c r="B512" s="2" t="s">
        <v>1346</v>
      </c>
      <c r="C512" s="2" t="s">
        <v>14</v>
      </c>
      <c r="D512" s="2" t="s">
        <v>550</v>
      </c>
      <c r="E512" s="1">
        <v>1703</v>
      </c>
      <c r="F512" s="2" t="s">
        <v>1481</v>
      </c>
      <c r="G512" s="2" t="s">
        <v>19</v>
      </c>
      <c r="H512" s="321">
        <v>45678</v>
      </c>
      <c r="I512" s="2" t="s">
        <v>52</v>
      </c>
      <c r="J512" s="2"/>
      <c r="K512" s="4"/>
      <c r="L512" s="4"/>
      <c r="M512" s="4">
        <v>336588.3</v>
      </c>
      <c r="N512" s="4">
        <f>Tabela14[[#This Row],[parcela.cef
(total)]]-Tabela14[[#This Row],[parcela.cef
(realizado)]]</f>
        <v>0</v>
      </c>
      <c r="O512" s="1" t="b">
        <v>0</v>
      </c>
      <c r="P512" s="4">
        <v>0</v>
      </c>
      <c r="Q512" s="4">
        <v>376752</v>
      </c>
      <c r="R512" s="4">
        <v>1995</v>
      </c>
      <c r="S512" s="4">
        <v>55952</v>
      </c>
      <c r="T512" s="4">
        <f>SUM(Tabela14[[#This Row],[set/25]:[dez/30]])</f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55952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6">
        <v>0</v>
      </c>
      <c r="DY512" s="4">
        <f>SUM(Tabela14[[#This Row],[jan/25]:[mar/25]])</f>
        <v>55952</v>
      </c>
      <c r="DZ512" s="4">
        <f>SUM(Tabela14[[#This Row],[abr/25]:[ago/25]])</f>
        <v>0</v>
      </c>
      <c r="EA512" s="4">
        <f>SUM(Tabela14[[#This Row],[set/25]:[dez/30]])</f>
        <v>0</v>
      </c>
    </row>
    <row r="513" spans="1:131" x14ac:dyDescent="0.25">
      <c r="A513" s="5" t="s">
        <v>1482</v>
      </c>
      <c r="B513" s="2" t="s">
        <v>1346</v>
      </c>
      <c r="C513" s="2" t="s">
        <v>14</v>
      </c>
      <c r="D513" s="2" t="s">
        <v>550</v>
      </c>
      <c r="E513" s="1">
        <v>1704</v>
      </c>
      <c r="F513" s="2" t="s">
        <v>1483</v>
      </c>
      <c r="G513" s="2" t="s">
        <v>19</v>
      </c>
      <c r="H513" s="321">
        <v>45626</v>
      </c>
      <c r="I513" s="2" t="s">
        <v>1484</v>
      </c>
      <c r="J513" s="2"/>
      <c r="K513" s="4"/>
      <c r="L513" s="4"/>
      <c r="M513" s="4">
        <v>228447.95</v>
      </c>
      <c r="N513" s="4">
        <f>Tabela14[[#This Row],[parcela.cef
(total)]]-Tabela14[[#This Row],[parcela.cef
(realizado)]]</f>
        <v>0</v>
      </c>
      <c r="O513" s="1" t="b">
        <v>0</v>
      </c>
      <c r="P513" s="4">
        <v>0</v>
      </c>
      <c r="Q513" s="4">
        <v>290460</v>
      </c>
      <c r="R513" s="4">
        <v>0</v>
      </c>
      <c r="S513" s="4">
        <v>79028.17</v>
      </c>
      <c r="T513" s="4">
        <f>SUM(Tabela14[[#This Row],[set/25]:[dez/30]])</f>
        <v>74197.770000000019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1500</v>
      </c>
      <c r="BE513" s="4">
        <v>0</v>
      </c>
      <c r="BF513" s="4">
        <v>465.62</v>
      </c>
      <c r="BG513" s="4">
        <v>468.54</v>
      </c>
      <c r="BH513" s="4">
        <v>472.56</v>
      </c>
      <c r="BI513" s="4">
        <v>475.19</v>
      </c>
      <c r="BJ513" s="4">
        <v>477.18</v>
      </c>
      <c r="BK513" s="4">
        <v>0</v>
      </c>
      <c r="BL513" s="4">
        <v>971.31</v>
      </c>
      <c r="BM513" s="4">
        <v>477.26</v>
      </c>
      <c r="BN513" s="4">
        <v>477.26</v>
      </c>
      <c r="BO513" s="4">
        <v>477.26</v>
      </c>
      <c r="BP513" s="4">
        <v>8495.2099999999991</v>
      </c>
      <c r="BQ513" s="4">
        <v>1590.86</v>
      </c>
      <c r="BR513" s="4">
        <v>1590.86</v>
      </c>
      <c r="BS513" s="4">
        <v>1590.86</v>
      </c>
      <c r="BT513" s="4">
        <v>1590.86</v>
      </c>
      <c r="BU513" s="4">
        <v>1590.86</v>
      </c>
      <c r="BV513" s="4">
        <v>1590.86</v>
      </c>
      <c r="BW513" s="4">
        <v>1590.86</v>
      </c>
      <c r="BX513" s="4">
        <v>1590.86</v>
      </c>
      <c r="BY513" s="4">
        <v>1590.86</v>
      </c>
      <c r="BZ513" s="4">
        <v>1590.86</v>
      </c>
      <c r="CA513" s="4">
        <v>1590.86</v>
      </c>
      <c r="CB513" s="4">
        <v>12196.61</v>
      </c>
      <c r="CC513" s="4">
        <v>1590.86</v>
      </c>
      <c r="CD513" s="4">
        <v>1590.86</v>
      </c>
      <c r="CE513" s="4">
        <v>1590.86</v>
      </c>
      <c r="CF513" s="4">
        <v>1590.86</v>
      </c>
      <c r="CG513" s="4">
        <v>1590.86</v>
      </c>
      <c r="CH513" s="4">
        <v>1590.86</v>
      </c>
      <c r="CI513" s="4">
        <v>1590.86</v>
      </c>
      <c r="CJ513" s="4">
        <v>1590.86</v>
      </c>
      <c r="CK513" s="4">
        <v>1590.86</v>
      </c>
      <c r="CL513" s="4">
        <v>1590.86</v>
      </c>
      <c r="CM513" s="4">
        <v>1590.86</v>
      </c>
      <c r="CN513" s="4">
        <v>1590.86</v>
      </c>
      <c r="CO513" s="4">
        <v>1590.86</v>
      </c>
      <c r="CP513" s="4">
        <v>1590.86</v>
      </c>
      <c r="CQ513" s="4">
        <v>1590.86</v>
      </c>
      <c r="CR513" s="4">
        <v>10605.75</v>
      </c>
      <c r="CS513" s="4">
        <v>0</v>
      </c>
      <c r="CT513" s="4">
        <v>106.06</v>
      </c>
      <c r="CU513" s="4">
        <v>0</v>
      </c>
      <c r="CV513" s="4">
        <v>0</v>
      </c>
      <c r="CW513" s="4">
        <v>0</v>
      </c>
      <c r="CX513" s="4">
        <v>0</v>
      </c>
      <c r="CY513" s="4">
        <v>0</v>
      </c>
      <c r="CZ513" s="4">
        <v>0</v>
      </c>
      <c r="DA513" s="4">
        <v>0</v>
      </c>
      <c r="DB513" s="4">
        <v>0</v>
      </c>
      <c r="DC513" s="4">
        <v>0</v>
      </c>
      <c r="DD513" s="4">
        <v>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0</v>
      </c>
      <c r="DK513" s="4">
        <v>0</v>
      </c>
      <c r="DL513" s="4">
        <v>0</v>
      </c>
      <c r="DM513" s="4">
        <v>0</v>
      </c>
      <c r="DN513" s="4">
        <v>0</v>
      </c>
      <c r="DO513" s="4">
        <v>0</v>
      </c>
      <c r="DP513" s="4">
        <v>0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6">
        <v>0</v>
      </c>
      <c r="DY513" s="4">
        <f>SUM(Tabela14[[#This Row],[jan/25]:[mar/25]])</f>
        <v>934.16000000000008</v>
      </c>
      <c r="DZ513" s="4">
        <f>SUM(Tabela14[[#This Row],[abr/25]:[ago/25]])</f>
        <v>2396.2399999999998</v>
      </c>
      <c r="EA513" s="4">
        <f>SUM(Tabela14[[#This Row],[set/25]:[dez/30]])</f>
        <v>74197.770000000019</v>
      </c>
    </row>
    <row r="514" spans="1:131" x14ac:dyDescent="0.25">
      <c r="A514" s="5" t="s">
        <v>1485</v>
      </c>
      <c r="B514" s="2" t="s">
        <v>1346</v>
      </c>
      <c r="C514" s="2" t="s">
        <v>14</v>
      </c>
      <c r="D514" s="2" t="s">
        <v>550</v>
      </c>
      <c r="E514" s="1">
        <v>1706</v>
      </c>
      <c r="F514" s="2"/>
      <c r="G514" s="2" t="s">
        <v>42</v>
      </c>
      <c r="H514" s="321"/>
      <c r="I514" s="2"/>
      <c r="J514" s="2"/>
      <c r="K514" s="4"/>
      <c r="L514" s="4"/>
      <c r="M514" s="4">
        <v>0</v>
      </c>
      <c r="N514" s="4">
        <f>Tabela14[[#This Row],[parcela.cef
(total)]]-Tabela14[[#This Row],[parcela.cef
(realizado)]]</f>
        <v>0</v>
      </c>
      <c r="O514" s="1" t="b">
        <v>0</v>
      </c>
      <c r="P514" s="4">
        <v>0</v>
      </c>
      <c r="Q514" s="4">
        <v>0</v>
      </c>
      <c r="R514" s="4">
        <v>0</v>
      </c>
      <c r="S514" s="4">
        <v>0</v>
      </c>
      <c r="T514" s="4">
        <f>SUM(Tabela14[[#This Row],[set/25]:[dez/30]])</f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6">
        <v>0</v>
      </c>
      <c r="DY514" s="4">
        <f>SUM(Tabela14[[#This Row],[jan/25]:[mar/25]])</f>
        <v>0</v>
      </c>
      <c r="DZ514" s="4">
        <f>SUM(Tabela14[[#This Row],[abr/25]:[ago/25]])</f>
        <v>0</v>
      </c>
      <c r="EA514" s="4">
        <f>SUM(Tabela14[[#This Row],[set/25]:[dez/30]])</f>
        <v>0</v>
      </c>
    </row>
    <row r="515" spans="1:131" x14ac:dyDescent="0.25">
      <c r="A515" s="5" t="s">
        <v>1486</v>
      </c>
      <c r="B515" s="2" t="s">
        <v>1346</v>
      </c>
      <c r="C515" s="2" t="s">
        <v>14</v>
      </c>
      <c r="D515" s="2" t="s">
        <v>550</v>
      </c>
      <c r="E515" s="1">
        <v>1707</v>
      </c>
      <c r="F515" s="2" t="s">
        <v>1487</v>
      </c>
      <c r="G515" s="2" t="s">
        <v>19</v>
      </c>
      <c r="H515" s="321">
        <v>45634</v>
      </c>
      <c r="I515" s="2" t="s">
        <v>1116</v>
      </c>
      <c r="J515" s="2"/>
      <c r="K515" s="4"/>
      <c r="L515" s="4"/>
      <c r="M515" s="4">
        <v>201370.29</v>
      </c>
      <c r="N515" s="4">
        <f>Tabela14[[#This Row],[parcela.cef
(total)]]-Tabela14[[#This Row],[parcela.cef
(realizado)]]</f>
        <v>0</v>
      </c>
      <c r="O515" s="1" t="b">
        <v>0</v>
      </c>
      <c r="P515" s="4">
        <v>0</v>
      </c>
      <c r="Q515" s="4">
        <v>290460</v>
      </c>
      <c r="R515" s="4">
        <v>0</v>
      </c>
      <c r="S515" s="4">
        <v>102746.4</v>
      </c>
      <c r="T515" s="4">
        <f>SUM(Tabela14[[#This Row],[set/25]:[dez/30]])</f>
        <v>94633.27999999997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4500</v>
      </c>
      <c r="BE515" s="4">
        <v>435.23</v>
      </c>
      <c r="BF515" s="4">
        <v>437.41</v>
      </c>
      <c r="BG515" s="4">
        <v>441.04</v>
      </c>
      <c r="BH515" s="4">
        <v>451.81</v>
      </c>
      <c r="BI515" s="4">
        <v>444.53</v>
      </c>
      <c r="BJ515" s="4">
        <v>446.84</v>
      </c>
      <c r="BK515" s="4">
        <v>449.44</v>
      </c>
      <c r="BL515" s="4">
        <v>506.82</v>
      </c>
      <c r="BM515" s="4">
        <v>0</v>
      </c>
      <c r="BN515" s="4">
        <v>1522.18</v>
      </c>
      <c r="BO515" s="4">
        <v>1522.18</v>
      </c>
      <c r="BP515" s="4">
        <v>19324.849999999999</v>
      </c>
      <c r="BQ515" s="4">
        <v>1522.18</v>
      </c>
      <c r="BR515" s="4">
        <v>1522.18</v>
      </c>
      <c r="BS515" s="4">
        <v>1522.18</v>
      </c>
      <c r="BT515" s="4">
        <v>1522.18</v>
      </c>
      <c r="BU515" s="4">
        <v>1522.18</v>
      </c>
      <c r="BV515" s="4">
        <v>1522.18</v>
      </c>
      <c r="BW515" s="4">
        <v>1522.18</v>
      </c>
      <c r="BX515" s="4">
        <v>1522.18</v>
      </c>
      <c r="BY515" s="4">
        <v>1522.18</v>
      </c>
      <c r="BZ515" s="4">
        <v>1522.18</v>
      </c>
      <c r="CA515" s="4">
        <v>1522.18</v>
      </c>
      <c r="CB515" s="4">
        <v>19324.849999999999</v>
      </c>
      <c r="CC515" s="4">
        <v>1522.18</v>
      </c>
      <c r="CD515" s="4">
        <v>1522.18</v>
      </c>
      <c r="CE515" s="4">
        <v>1522.18</v>
      </c>
      <c r="CF515" s="4">
        <v>1522.18</v>
      </c>
      <c r="CG515" s="4">
        <v>1522.18</v>
      </c>
      <c r="CH515" s="4">
        <v>1522.18</v>
      </c>
      <c r="CI515" s="4">
        <v>1522.18</v>
      </c>
      <c r="CJ515" s="4">
        <v>1522.18</v>
      </c>
      <c r="CK515" s="4">
        <v>1522.18</v>
      </c>
      <c r="CL515" s="4">
        <v>1522.18</v>
      </c>
      <c r="CM515" s="4">
        <v>1522.18</v>
      </c>
      <c r="CN515" s="4">
        <v>19324.849999999999</v>
      </c>
      <c r="CO515" s="4">
        <v>0</v>
      </c>
      <c r="CP515" s="4">
        <v>0</v>
      </c>
      <c r="CQ515" s="4">
        <v>0</v>
      </c>
      <c r="CR515" s="4">
        <v>0</v>
      </c>
      <c r="CS515" s="4">
        <v>0</v>
      </c>
      <c r="CT515" s="4">
        <v>126.41</v>
      </c>
      <c r="CU515" s="4">
        <v>0</v>
      </c>
      <c r="CV515" s="4">
        <v>0</v>
      </c>
      <c r="CW515" s="4">
        <v>0</v>
      </c>
      <c r="CX515" s="4">
        <v>0</v>
      </c>
      <c r="CY515" s="4">
        <v>0</v>
      </c>
      <c r="CZ515" s="4">
        <v>0</v>
      </c>
      <c r="DA515" s="4">
        <v>0</v>
      </c>
      <c r="DB515" s="4">
        <v>0</v>
      </c>
      <c r="DC515" s="4">
        <v>0</v>
      </c>
      <c r="DD515" s="4">
        <v>0</v>
      </c>
      <c r="DE515" s="4">
        <v>0</v>
      </c>
      <c r="DF515" s="4">
        <v>0</v>
      </c>
      <c r="DG515" s="4">
        <v>0</v>
      </c>
      <c r="DH515" s="4">
        <v>0</v>
      </c>
      <c r="DI515" s="4">
        <v>0</v>
      </c>
      <c r="DJ515" s="4">
        <v>0</v>
      </c>
      <c r="DK515" s="4">
        <v>0</v>
      </c>
      <c r="DL515" s="4">
        <v>0</v>
      </c>
      <c r="DM515" s="4">
        <v>0</v>
      </c>
      <c r="DN515" s="4">
        <v>0</v>
      </c>
      <c r="DO515" s="4">
        <v>0</v>
      </c>
      <c r="DP515" s="4">
        <v>0</v>
      </c>
      <c r="DQ515" s="4">
        <v>0</v>
      </c>
      <c r="DR515" s="4">
        <v>0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6">
        <v>0</v>
      </c>
      <c r="DY515" s="4">
        <f>SUM(Tabela14[[#This Row],[jan/25]:[mar/25]])</f>
        <v>1313.68</v>
      </c>
      <c r="DZ515" s="4">
        <f>SUM(Tabela14[[#This Row],[abr/25]:[ago/25]])</f>
        <v>2299.44</v>
      </c>
      <c r="EA515" s="4">
        <f>SUM(Tabela14[[#This Row],[set/25]:[dez/30]])</f>
        <v>94633.27999999997</v>
      </c>
    </row>
    <row r="516" spans="1:131" x14ac:dyDescent="0.25">
      <c r="A516" s="5" t="s">
        <v>1488</v>
      </c>
      <c r="B516" s="2" t="s">
        <v>1346</v>
      </c>
      <c r="C516" s="2" t="s">
        <v>14</v>
      </c>
      <c r="D516" s="2" t="s">
        <v>550</v>
      </c>
      <c r="E516" s="1">
        <v>1708</v>
      </c>
      <c r="F516" s="2"/>
      <c r="G516" s="2" t="s">
        <v>42</v>
      </c>
      <c r="H516" s="321"/>
      <c r="I516" s="2"/>
      <c r="J516" s="2"/>
      <c r="K516" s="4"/>
      <c r="L516" s="4"/>
      <c r="M516" s="4">
        <v>0</v>
      </c>
      <c r="N516" s="4">
        <f>Tabela14[[#This Row],[parcela.cef
(total)]]-Tabela14[[#This Row],[parcela.cef
(realizado)]]</f>
        <v>0</v>
      </c>
      <c r="O516" s="1" t="b">
        <v>0</v>
      </c>
      <c r="P516" s="4">
        <v>0</v>
      </c>
      <c r="Q516" s="4">
        <v>0</v>
      </c>
      <c r="R516" s="4">
        <v>0</v>
      </c>
      <c r="S516" s="4">
        <v>0</v>
      </c>
      <c r="T516" s="4">
        <f>SUM(Tabela14[[#This Row],[set/25]:[dez/30]])</f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6">
        <v>0</v>
      </c>
      <c r="DY516" s="4">
        <f>SUM(Tabela14[[#This Row],[jan/25]:[mar/25]])</f>
        <v>0</v>
      </c>
      <c r="DZ516" s="4">
        <f>SUM(Tabela14[[#This Row],[abr/25]:[ago/25]])</f>
        <v>0</v>
      </c>
      <c r="EA516" s="4">
        <f>SUM(Tabela14[[#This Row],[set/25]:[dez/30]])</f>
        <v>0</v>
      </c>
    </row>
    <row r="517" spans="1:131" x14ac:dyDescent="0.25">
      <c r="A517" s="5" t="s">
        <v>1489</v>
      </c>
      <c r="B517" s="2" t="s">
        <v>1346</v>
      </c>
      <c r="C517" s="2" t="s">
        <v>14</v>
      </c>
      <c r="D517" s="2" t="s">
        <v>550</v>
      </c>
      <c r="E517" s="1">
        <v>1709</v>
      </c>
      <c r="F517" s="2" t="s">
        <v>1490</v>
      </c>
      <c r="G517" s="2" t="s">
        <v>19</v>
      </c>
      <c r="H517" s="321">
        <v>45878</v>
      </c>
      <c r="I517" s="2" t="s">
        <v>1491</v>
      </c>
      <c r="J517" s="2"/>
      <c r="K517" s="4"/>
      <c r="L517" s="4"/>
      <c r="M517" s="4">
        <v>222081.72</v>
      </c>
      <c r="N517" s="4">
        <f>Tabela14[[#This Row],[parcela.cef
(total)]]-Tabela14[[#This Row],[parcela.cef
(realizado)]]</f>
        <v>0</v>
      </c>
      <c r="O517" s="1" t="b">
        <v>0</v>
      </c>
      <c r="P517" s="4">
        <v>0</v>
      </c>
      <c r="Q517" s="4">
        <v>239000</v>
      </c>
      <c r="R517" s="4">
        <v>0</v>
      </c>
      <c r="S517" s="4">
        <v>18721</v>
      </c>
      <c r="T517" s="4">
        <f>SUM(Tabela14[[#This Row],[set/25]:[dez/30]])</f>
        <v>18221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500</v>
      </c>
      <c r="BM517" s="4">
        <v>0</v>
      </c>
      <c r="BN517" s="4">
        <v>200</v>
      </c>
      <c r="BO517" s="4">
        <v>615</v>
      </c>
      <c r="BP517" s="4">
        <v>615</v>
      </c>
      <c r="BQ517" s="4">
        <v>615</v>
      </c>
      <c r="BR517" s="4">
        <v>615</v>
      </c>
      <c r="BS517" s="4">
        <v>615</v>
      </c>
      <c r="BT517" s="4">
        <v>615</v>
      </c>
      <c r="BU517" s="4">
        <v>615</v>
      </c>
      <c r="BV517" s="4">
        <v>615</v>
      </c>
      <c r="BW517" s="4">
        <v>615</v>
      </c>
      <c r="BX517" s="4">
        <v>615</v>
      </c>
      <c r="BY517" s="4">
        <v>615</v>
      </c>
      <c r="BZ517" s="4">
        <v>615</v>
      </c>
      <c r="CA517" s="4">
        <v>615</v>
      </c>
      <c r="CB517" s="4">
        <v>615</v>
      </c>
      <c r="CC517" s="4">
        <v>615</v>
      </c>
      <c r="CD517" s="4">
        <v>615</v>
      </c>
      <c r="CE517" s="4">
        <v>615</v>
      </c>
      <c r="CF517" s="4">
        <v>615</v>
      </c>
      <c r="CG517" s="4">
        <v>615</v>
      </c>
      <c r="CH517" s="4">
        <v>615</v>
      </c>
      <c r="CI517" s="4">
        <v>615</v>
      </c>
      <c r="CJ517" s="4">
        <v>615</v>
      </c>
      <c r="CK517" s="4">
        <v>615</v>
      </c>
      <c r="CL517" s="4">
        <v>615</v>
      </c>
      <c r="CM517" s="4">
        <v>615</v>
      </c>
      <c r="CN517" s="4">
        <v>615</v>
      </c>
      <c r="CO517" s="4">
        <v>615</v>
      </c>
      <c r="CP517" s="4">
        <v>615</v>
      </c>
      <c r="CQ517" s="4">
        <v>615</v>
      </c>
      <c r="CR517" s="4">
        <v>0</v>
      </c>
      <c r="CS517" s="4">
        <v>0</v>
      </c>
      <c r="CT517" s="4">
        <v>0</v>
      </c>
      <c r="CU517" s="4">
        <v>186</v>
      </c>
      <c r="CV517" s="4">
        <v>0</v>
      </c>
      <c r="CW517" s="4">
        <v>0</v>
      </c>
      <c r="CX517" s="4">
        <v>0</v>
      </c>
      <c r="CY517" s="4">
        <v>0</v>
      </c>
      <c r="CZ517" s="4">
        <v>0</v>
      </c>
      <c r="DA517" s="4">
        <v>0</v>
      </c>
      <c r="DB517" s="4">
        <v>0</v>
      </c>
      <c r="DC517" s="4">
        <v>0</v>
      </c>
      <c r="DD517" s="4">
        <v>0</v>
      </c>
      <c r="DE517" s="4">
        <v>0</v>
      </c>
      <c r="DF517" s="4">
        <v>0</v>
      </c>
      <c r="DG517" s="4">
        <v>0</v>
      </c>
      <c r="DH517" s="4">
        <v>0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0</v>
      </c>
      <c r="DO517" s="4">
        <v>0</v>
      </c>
      <c r="DP517" s="4">
        <v>0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0</v>
      </c>
      <c r="DX517" s="6">
        <v>0</v>
      </c>
      <c r="DY517" s="4">
        <f>SUM(Tabela14[[#This Row],[jan/25]:[mar/25]])</f>
        <v>0</v>
      </c>
      <c r="DZ517" s="4">
        <f>SUM(Tabela14[[#This Row],[abr/25]:[ago/25]])</f>
        <v>500</v>
      </c>
      <c r="EA517" s="4">
        <f>SUM(Tabela14[[#This Row],[set/25]:[dez/30]])</f>
        <v>18221</v>
      </c>
    </row>
    <row r="518" spans="1:131" x14ac:dyDescent="0.25">
      <c r="A518" s="5" t="s">
        <v>1492</v>
      </c>
      <c r="B518" s="2" t="s">
        <v>1346</v>
      </c>
      <c r="C518" s="2" t="s">
        <v>14</v>
      </c>
      <c r="D518" s="2" t="s">
        <v>550</v>
      </c>
      <c r="E518" s="1">
        <v>1710</v>
      </c>
      <c r="F518" s="2"/>
      <c r="G518" s="2" t="s">
        <v>42</v>
      </c>
      <c r="H518" s="321"/>
      <c r="I518" s="2"/>
      <c r="J518" s="2"/>
      <c r="K518" s="4"/>
      <c r="L518" s="4"/>
      <c r="M518" s="4">
        <v>0</v>
      </c>
      <c r="N518" s="4">
        <f>Tabela14[[#This Row],[parcela.cef
(total)]]-Tabela14[[#This Row],[parcela.cef
(realizado)]]</f>
        <v>0</v>
      </c>
      <c r="O518" s="1" t="b">
        <v>0</v>
      </c>
      <c r="P518" s="4">
        <v>0</v>
      </c>
      <c r="Q518" s="4">
        <v>0</v>
      </c>
      <c r="R518" s="4">
        <v>0</v>
      </c>
      <c r="S518" s="4">
        <v>0</v>
      </c>
      <c r="T518" s="4">
        <f>SUM(Tabela14[[#This Row],[set/25]:[dez/30]])</f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6">
        <v>0</v>
      </c>
      <c r="DY518" s="4">
        <f>SUM(Tabela14[[#This Row],[jan/25]:[mar/25]])</f>
        <v>0</v>
      </c>
      <c r="DZ518" s="4">
        <f>SUM(Tabela14[[#This Row],[abr/25]:[ago/25]])</f>
        <v>0</v>
      </c>
      <c r="EA518" s="4">
        <f>SUM(Tabela14[[#This Row],[set/25]:[dez/30]])</f>
        <v>0</v>
      </c>
    </row>
    <row r="519" spans="1:131" x14ac:dyDescent="0.25">
      <c r="A519" s="5" t="s">
        <v>1493</v>
      </c>
      <c r="B519" s="2" t="s">
        <v>1346</v>
      </c>
      <c r="C519" s="2" t="s">
        <v>14</v>
      </c>
      <c r="D519" s="2" t="s">
        <v>579</v>
      </c>
      <c r="E519" s="1">
        <v>1801</v>
      </c>
      <c r="F519" s="2"/>
      <c r="G519" s="2" t="s">
        <v>42</v>
      </c>
      <c r="H519" s="321"/>
      <c r="I519" s="2"/>
      <c r="J519" s="2"/>
      <c r="K519" s="4"/>
      <c r="L519" s="4"/>
      <c r="M519" s="4">
        <v>0</v>
      </c>
      <c r="N519" s="4">
        <f>Tabela14[[#This Row],[parcela.cef
(total)]]-Tabela14[[#This Row],[parcela.cef
(realizado)]]</f>
        <v>0</v>
      </c>
      <c r="O519" s="1" t="b">
        <v>0</v>
      </c>
      <c r="P519" s="4">
        <v>0</v>
      </c>
      <c r="Q519" s="4">
        <v>0</v>
      </c>
      <c r="R519" s="4">
        <v>0</v>
      </c>
      <c r="S519" s="4">
        <v>0</v>
      </c>
      <c r="T519" s="4">
        <f>SUM(Tabela14[[#This Row],[set/25]:[dez/30]])</f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0</v>
      </c>
      <c r="CZ519" s="4">
        <v>0</v>
      </c>
      <c r="DA519" s="4">
        <v>0</v>
      </c>
      <c r="DB519" s="4">
        <v>0</v>
      </c>
      <c r="DC519" s="4">
        <v>0</v>
      </c>
      <c r="DD519" s="4">
        <v>0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0</v>
      </c>
      <c r="DK519" s="4">
        <v>0</v>
      </c>
      <c r="DL519" s="4">
        <v>0</v>
      </c>
      <c r="DM519" s="4">
        <v>0</v>
      </c>
      <c r="DN519" s="4">
        <v>0</v>
      </c>
      <c r="DO519" s="4">
        <v>0</v>
      </c>
      <c r="DP519" s="4">
        <v>0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6">
        <v>0</v>
      </c>
      <c r="DY519" s="4">
        <f>SUM(Tabela14[[#This Row],[jan/25]:[mar/25]])</f>
        <v>0</v>
      </c>
      <c r="DZ519" s="4">
        <f>SUM(Tabela14[[#This Row],[abr/25]:[ago/25]])</f>
        <v>0</v>
      </c>
      <c r="EA519" s="4">
        <f>SUM(Tabela14[[#This Row],[set/25]:[dez/30]])</f>
        <v>0</v>
      </c>
    </row>
    <row r="520" spans="1:131" x14ac:dyDescent="0.25">
      <c r="A520" s="5" t="s">
        <v>1494</v>
      </c>
      <c r="B520" s="2" t="s">
        <v>1346</v>
      </c>
      <c r="C520" s="2" t="s">
        <v>14</v>
      </c>
      <c r="D520" s="2" t="s">
        <v>579</v>
      </c>
      <c r="E520" s="1">
        <v>1802</v>
      </c>
      <c r="F520" s="2" t="s">
        <v>1495</v>
      </c>
      <c r="G520" s="2" t="s">
        <v>19</v>
      </c>
      <c r="H520" s="321">
        <v>45895</v>
      </c>
      <c r="I520" s="2" t="s">
        <v>326</v>
      </c>
      <c r="J520" s="2"/>
      <c r="K520" s="4"/>
      <c r="L520" s="4"/>
      <c r="M520" s="4">
        <v>308000</v>
      </c>
      <c r="N520" s="4">
        <f>Tabela14[[#This Row],[parcela.cef
(total)]]-Tabela14[[#This Row],[parcela.cef
(realizado)]]</f>
        <v>0</v>
      </c>
      <c r="O520" s="1" t="b">
        <v>0</v>
      </c>
      <c r="P520" s="4">
        <v>0</v>
      </c>
      <c r="Q520" s="4">
        <v>393860</v>
      </c>
      <c r="R520" s="4">
        <v>0</v>
      </c>
      <c r="S520" s="4">
        <v>84000</v>
      </c>
      <c r="T520" s="4">
        <f>SUM(Tabela14[[#This Row],[set/25]:[dez/30]])</f>
        <v>84000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630</v>
      </c>
      <c r="BN520" s="4">
        <v>630</v>
      </c>
      <c r="BO520" s="4">
        <v>630</v>
      </c>
      <c r="BP520" s="4">
        <v>3330</v>
      </c>
      <c r="BQ520" s="4">
        <v>630</v>
      </c>
      <c r="BR520" s="4">
        <v>630</v>
      </c>
      <c r="BS520" s="4">
        <v>630</v>
      </c>
      <c r="BT520" s="4">
        <v>630</v>
      </c>
      <c r="BU520" s="4">
        <v>630</v>
      </c>
      <c r="BV520" s="4">
        <v>830</v>
      </c>
      <c r="BW520" s="4">
        <v>2100</v>
      </c>
      <c r="BX520" s="4">
        <v>2100</v>
      </c>
      <c r="BY520" s="4">
        <v>2100</v>
      </c>
      <c r="BZ520" s="4">
        <v>2100</v>
      </c>
      <c r="CA520" s="4">
        <v>2100</v>
      </c>
      <c r="CB520" s="4">
        <v>11100</v>
      </c>
      <c r="CC520" s="4">
        <v>2100</v>
      </c>
      <c r="CD520" s="4">
        <v>2100</v>
      </c>
      <c r="CE520" s="4">
        <v>2100</v>
      </c>
      <c r="CF520" s="4">
        <v>2100</v>
      </c>
      <c r="CG520" s="4">
        <v>2100</v>
      </c>
      <c r="CH520" s="4">
        <v>2100</v>
      </c>
      <c r="CI520" s="4">
        <v>2100</v>
      </c>
      <c r="CJ520" s="4">
        <v>2100</v>
      </c>
      <c r="CK520" s="4">
        <v>2100</v>
      </c>
      <c r="CL520" s="4">
        <v>2100</v>
      </c>
      <c r="CM520" s="4">
        <v>2100</v>
      </c>
      <c r="CN520" s="4">
        <v>11100</v>
      </c>
      <c r="CO520" s="4">
        <v>2100</v>
      </c>
      <c r="CP520" s="4">
        <v>2100</v>
      </c>
      <c r="CQ520" s="4">
        <v>2100</v>
      </c>
      <c r="CR520" s="4">
        <v>2100</v>
      </c>
      <c r="CS520" s="4">
        <v>0</v>
      </c>
      <c r="CT520" s="4">
        <v>0</v>
      </c>
      <c r="CU520" s="4">
        <v>10600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6">
        <v>0</v>
      </c>
      <c r="DY520" s="4">
        <f>SUM(Tabela14[[#This Row],[jan/25]:[mar/25]])</f>
        <v>0</v>
      </c>
      <c r="DZ520" s="4">
        <f>SUM(Tabela14[[#This Row],[abr/25]:[ago/25]])</f>
        <v>0</v>
      </c>
      <c r="EA520" s="4">
        <f>SUM(Tabela14[[#This Row],[set/25]:[dez/30]])</f>
        <v>84000</v>
      </c>
    </row>
    <row r="521" spans="1:131" x14ac:dyDescent="0.25">
      <c r="A521" s="5" t="s">
        <v>1496</v>
      </c>
      <c r="B521" s="2" t="s">
        <v>1346</v>
      </c>
      <c r="C521" s="2" t="s">
        <v>14</v>
      </c>
      <c r="D521" s="2" t="s">
        <v>579</v>
      </c>
      <c r="E521" s="1">
        <v>1803</v>
      </c>
      <c r="F521" s="2"/>
      <c r="G521" s="2" t="s">
        <v>42</v>
      </c>
      <c r="H521" s="321"/>
      <c r="I521" s="2" t="s">
        <v>1497</v>
      </c>
      <c r="J521" s="2"/>
      <c r="K521" s="4"/>
      <c r="L521" s="4"/>
      <c r="M521" s="4">
        <v>0</v>
      </c>
      <c r="N521" s="4">
        <f>Tabela14[[#This Row],[parcela.cef
(total)]]-Tabela14[[#This Row],[parcela.cef
(realizado)]]</f>
        <v>0</v>
      </c>
      <c r="O521" s="1" t="b">
        <v>0</v>
      </c>
      <c r="P521" s="4">
        <v>0</v>
      </c>
      <c r="Q521" s="4">
        <v>0</v>
      </c>
      <c r="R521" s="4">
        <v>0</v>
      </c>
      <c r="S521" s="4">
        <v>4500</v>
      </c>
      <c r="T521" s="4">
        <f>SUM(Tabela14[[#This Row],[set/25]:[dez/30]])</f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4500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0</v>
      </c>
      <c r="CZ521" s="4">
        <v>0</v>
      </c>
      <c r="DA521" s="4">
        <v>0</v>
      </c>
      <c r="DB521" s="4">
        <v>0</v>
      </c>
      <c r="DC521" s="4">
        <v>0</v>
      </c>
      <c r="DD521" s="4">
        <v>0</v>
      </c>
      <c r="DE521" s="4">
        <v>0</v>
      </c>
      <c r="DF521" s="4">
        <v>0</v>
      </c>
      <c r="DG521" s="4">
        <v>0</v>
      </c>
      <c r="DH521" s="4">
        <v>0</v>
      </c>
      <c r="DI521" s="4">
        <v>0</v>
      </c>
      <c r="DJ521" s="4">
        <v>0</v>
      </c>
      <c r="DK521" s="4">
        <v>0</v>
      </c>
      <c r="DL521" s="4">
        <v>0</v>
      </c>
      <c r="DM521" s="4">
        <v>0</v>
      </c>
      <c r="DN521" s="4">
        <v>0</v>
      </c>
      <c r="DO521" s="4">
        <v>0</v>
      </c>
      <c r="DP521" s="4">
        <v>0</v>
      </c>
      <c r="DQ521" s="4">
        <v>0</v>
      </c>
      <c r="DR521" s="4">
        <v>0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6">
        <v>0</v>
      </c>
      <c r="DY521" s="4">
        <f>SUM(Tabela14[[#This Row],[jan/25]:[mar/25]])</f>
        <v>0</v>
      </c>
      <c r="DZ521" s="4">
        <f>SUM(Tabela14[[#This Row],[abr/25]:[ago/25]])</f>
        <v>4500</v>
      </c>
      <c r="EA521" s="4">
        <f>SUM(Tabela14[[#This Row],[set/25]:[dez/30]])</f>
        <v>0</v>
      </c>
    </row>
    <row r="522" spans="1:131" x14ac:dyDescent="0.25">
      <c r="A522" s="5" t="s">
        <v>1498</v>
      </c>
      <c r="B522" s="2" t="s">
        <v>1346</v>
      </c>
      <c r="C522" s="2" t="s">
        <v>14</v>
      </c>
      <c r="D522" s="2" t="s">
        <v>579</v>
      </c>
      <c r="E522" s="1">
        <v>1804</v>
      </c>
      <c r="F522" s="2"/>
      <c r="G522" s="2" t="s">
        <v>16</v>
      </c>
      <c r="H522" s="321"/>
      <c r="I522" s="2"/>
      <c r="J522" s="2"/>
      <c r="K522" s="4"/>
      <c r="L522" s="4"/>
      <c r="M522" s="4">
        <v>0</v>
      </c>
      <c r="N522" s="4">
        <f>Tabela14[[#This Row],[parcela.cef
(total)]]-Tabela14[[#This Row],[parcela.cef
(realizado)]]</f>
        <v>0</v>
      </c>
      <c r="O522" s="1" t="b">
        <v>0</v>
      </c>
      <c r="P522" s="4">
        <v>0</v>
      </c>
      <c r="Q522" s="4">
        <v>0</v>
      </c>
      <c r="R522" s="4">
        <v>0</v>
      </c>
      <c r="S522" s="4">
        <v>0</v>
      </c>
      <c r="T522" s="4">
        <f>SUM(Tabela14[[#This Row],[set/25]:[dez/30]])</f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6">
        <v>0</v>
      </c>
      <c r="DY522" s="4">
        <f>SUM(Tabela14[[#This Row],[jan/25]:[mar/25]])</f>
        <v>0</v>
      </c>
      <c r="DZ522" s="4">
        <f>SUM(Tabela14[[#This Row],[abr/25]:[ago/25]])</f>
        <v>0</v>
      </c>
      <c r="EA522" s="4">
        <f>SUM(Tabela14[[#This Row],[set/25]:[dez/30]])</f>
        <v>0</v>
      </c>
    </row>
    <row r="523" spans="1:131" x14ac:dyDescent="0.25">
      <c r="A523" s="5" t="s">
        <v>1499</v>
      </c>
      <c r="B523" s="2" t="s">
        <v>1346</v>
      </c>
      <c r="C523" s="2" t="s">
        <v>14</v>
      </c>
      <c r="D523" s="2" t="s">
        <v>579</v>
      </c>
      <c r="E523" s="1">
        <v>1805</v>
      </c>
      <c r="F523" s="2"/>
      <c r="G523" s="2" t="s">
        <v>42</v>
      </c>
      <c r="H523" s="321"/>
      <c r="I523" s="2"/>
      <c r="J523" s="2"/>
      <c r="K523" s="4"/>
      <c r="L523" s="4"/>
      <c r="M523" s="4">
        <v>0</v>
      </c>
      <c r="N523" s="4">
        <f>Tabela14[[#This Row],[parcela.cef
(total)]]-Tabela14[[#This Row],[parcela.cef
(realizado)]]</f>
        <v>0</v>
      </c>
      <c r="O523" s="1" t="b">
        <v>0</v>
      </c>
      <c r="P523" s="4">
        <v>0</v>
      </c>
      <c r="Q523" s="4">
        <v>0</v>
      </c>
      <c r="R523" s="4">
        <v>0</v>
      </c>
      <c r="S523" s="4">
        <v>0</v>
      </c>
      <c r="T523" s="4">
        <f>SUM(Tabela14[[#This Row],[set/25]:[dez/30]])</f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0</v>
      </c>
      <c r="CY523" s="4">
        <v>0</v>
      </c>
      <c r="CZ523" s="4">
        <v>0</v>
      </c>
      <c r="DA523" s="4">
        <v>0</v>
      </c>
      <c r="DB523" s="4">
        <v>0</v>
      </c>
      <c r="DC523" s="4">
        <v>0</v>
      </c>
      <c r="DD523" s="4">
        <v>0</v>
      </c>
      <c r="DE523" s="4">
        <v>0</v>
      </c>
      <c r="DF523" s="4">
        <v>0</v>
      </c>
      <c r="DG523" s="4">
        <v>0</v>
      </c>
      <c r="DH523" s="4">
        <v>0</v>
      </c>
      <c r="DI523" s="4">
        <v>0</v>
      </c>
      <c r="DJ523" s="4">
        <v>0</v>
      </c>
      <c r="DK523" s="4">
        <v>0</v>
      </c>
      <c r="DL523" s="4">
        <v>0</v>
      </c>
      <c r="DM523" s="4">
        <v>0</v>
      </c>
      <c r="DN523" s="4">
        <v>0</v>
      </c>
      <c r="DO523" s="4">
        <v>0</v>
      </c>
      <c r="DP523" s="4">
        <v>0</v>
      </c>
      <c r="DQ523" s="4">
        <v>0</v>
      </c>
      <c r="DR523" s="4">
        <v>0</v>
      </c>
      <c r="DS523" s="4">
        <v>0</v>
      </c>
      <c r="DT523" s="4">
        <v>0</v>
      </c>
      <c r="DU523" s="4">
        <v>0</v>
      </c>
      <c r="DV523" s="4">
        <v>0</v>
      </c>
      <c r="DW523" s="4">
        <v>0</v>
      </c>
      <c r="DX523" s="6">
        <v>0</v>
      </c>
      <c r="DY523" s="4">
        <f>SUM(Tabela14[[#This Row],[jan/25]:[mar/25]])</f>
        <v>0</v>
      </c>
      <c r="DZ523" s="4">
        <f>SUM(Tabela14[[#This Row],[abr/25]:[ago/25]])</f>
        <v>0</v>
      </c>
      <c r="EA523" s="4">
        <f>SUM(Tabela14[[#This Row],[set/25]:[dez/30]])</f>
        <v>0</v>
      </c>
    </row>
    <row r="524" spans="1:131" x14ac:dyDescent="0.25">
      <c r="A524" s="5" t="s">
        <v>1500</v>
      </c>
      <c r="B524" s="2" t="s">
        <v>1346</v>
      </c>
      <c r="C524" s="2" t="s">
        <v>14</v>
      </c>
      <c r="D524" s="2" t="s">
        <v>579</v>
      </c>
      <c r="E524" s="1">
        <v>1806</v>
      </c>
      <c r="F524" s="2"/>
      <c r="G524" s="2" t="s">
        <v>42</v>
      </c>
      <c r="H524" s="321"/>
      <c r="I524" s="2"/>
      <c r="J524" s="2"/>
      <c r="K524" s="4"/>
      <c r="L524" s="4"/>
      <c r="M524" s="4">
        <v>0</v>
      </c>
      <c r="N524" s="4">
        <f>Tabela14[[#This Row],[parcela.cef
(total)]]-Tabela14[[#This Row],[parcela.cef
(realizado)]]</f>
        <v>0</v>
      </c>
      <c r="O524" s="1" t="b">
        <v>0</v>
      </c>
      <c r="P524" s="4">
        <v>0</v>
      </c>
      <c r="Q524" s="4">
        <v>0</v>
      </c>
      <c r="R524" s="4">
        <v>0</v>
      </c>
      <c r="S524" s="4">
        <v>0</v>
      </c>
      <c r="T524" s="4">
        <f>SUM(Tabela14[[#This Row],[set/25]:[dez/30]])</f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0</v>
      </c>
      <c r="CZ524" s="4">
        <v>0</v>
      </c>
      <c r="DA524" s="4">
        <v>0</v>
      </c>
      <c r="DB524" s="4">
        <v>0</v>
      </c>
      <c r="DC524" s="4">
        <v>0</v>
      </c>
      <c r="DD524" s="4">
        <v>0</v>
      </c>
      <c r="DE524" s="4">
        <v>0</v>
      </c>
      <c r="DF524" s="4">
        <v>0</v>
      </c>
      <c r="DG524" s="4">
        <v>0</v>
      </c>
      <c r="DH524" s="4">
        <v>0</v>
      </c>
      <c r="DI524" s="4">
        <v>0</v>
      </c>
      <c r="DJ524" s="4">
        <v>0</v>
      </c>
      <c r="DK524" s="4">
        <v>0</v>
      </c>
      <c r="DL524" s="4">
        <v>0</v>
      </c>
      <c r="DM524" s="4">
        <v>0</v>
      </c>
      <c r="DN524" s="4">
        <v>0</v>
      </c>
      <c r="DO524" s="4">
        <v>0</v>
      </c>
      <c r="DP524" s="4">
        <v>0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6">
        <v>0</v>
      </c>
      <c r="DY524" s="4">
        <f>SUM(Tabela14[[#This Row],[jan/25]:[mar/25]])</f>
        <v>0</v>
      </c>
      <c r="DZ524" s="4">
        <f>SUM(Tabela14[[#This Row],[abr/25]:[ago/25]])</f>
        <v>0</v>
      </c>
      <c r="EA524" s="4">
        <f>SUM(Tabela14[[#This Row],[set/25]:[dez/30]])</f>
        <v>0</v>
      </c>
    </row>
    <row r="525" spans="1:131" x14ac:dyDescent="0.25">
      <c r="A525" s="5" t="s">
        <v>1501</v>
      </c>
      <c r="B525" s="2" t="s">
        <v>1346</v>
      </c>
      <c r="C525" s="2" t="s">
        <v>14</v>
      </c>
      <c r="D525" s="2" t="s">
        <v>579</v>
      </c>
      <c r="E525" s="1">
        <v>1807</v>
      </c>
      <c r="F525" s="2" t="s">
        <v>1502</v>
      </c>
      <c r="G525" s="2" t="s">
        <v>19</v>
      </c>
      <c r="H525" s="321">
        <v>45626</v>
      </c>
      <c r="I525" s="2" t="s">
        <v>1026</v>
      </c>
      <c r="J525" s="2"/>
      <c r="K525" s="4"/>
      <c r="L525" s="4"/>
      <c r="M525" s="4">
        <v>270552.8</v>
      </c>
      <c r="N525" s="4">
        <f>Tabela14[[#This Row],[parcela.cef
(total)]]-Tabela14[[#This Row],[parcela.cef
(realizado)]]</f>
        <v>0</v>
      </c>
      <c r="O525" s="1" t="b">
        <v>0</v>
      </c>
      <c r="P525" s="4">
        <v>0</v>
      </c>
      <c r="Q525" s="4">
        <v>299860</v>
      </c>
      <c r="R525" s="4">
        <v>0</v>
      </c>
      <c r="S525" s="4">
        <v>42725.599999999999</v>
      </c>
      <c r="T525" s="4">
        <f>SUM(Tabela14[[#This Row],[set/25]:[dez/30]])</f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3000</v>
      </c>
      <c r="BE525" s="4">
        <v>10707</v>
      </c>
      <c r="BF525" s="4">
        <v>0</v>
      </c>
      <c r="BG525" s="4">
        <v>7782</v>
      </c>
      <c r="BH525" s="4">
        <v>4113.82</v>
      </c>
      <c r="BI525" s="4">
        <v>17122.78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0</v>
      </c>
      <c r="CZ525" s="4">
        <v>0</v>
      </c>
      <c r="DA525" s="4">
        <v>0</v>
      </c>
      <c r="DB525" s="4">
        <v>0</v>
      </c>
      <c r="DC525" s="4">
        <v>0</v>
      </c>
      <c r="DD525" s="4">
        <v>0</v>
      </c>
      <c r="DE525" s="4">
        <v>0</v>
      </c>
      <c r="DF525" s="4">
        <v>0</v>
      </c>
      <c r="DG525" s="4">
        <v>0</v>
      </c>
      <c r="DH525" s="4">
        <v>0</v>
      </c>
      <c r="DI525" s="4">
        <v>0</v>
      </c>
      <c r="DJ525" s="4">
        <v>0</v>
      </c>
      <c r="DK525" s="4">
        <v>0</v>
      </c>
      <c r="DL525" s="4">
        <v>0</v>
      </c>
      <c r="DM525" s="4">
        <v>0</v>
      </c>
      <c r="DN525" s="4">
        <v>0</v>
      </c>
      <c r="DO525" s="4">
        <v>0</v>
      </c>
      <c r="DP525" s="4">
        <v>0</v>
      </c>
      <c r="DQ525" s="4">
        <v>0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6">
        <v>0</v>
      </c>
      <c r="DY525" s="4">
        <f>SUM(Tabela14[[#This Row],[jan/25]:[mar/25]])</f>
        <v>18489</v>
      </c>
      <c r="DZ525" s="4">
        <f>SUM(Tabela14[[#This Row],[abr/25]:[ago/25]])</f>
        <v>21236.6</v>
      </c>
      <c r="EA525" s="4">
        <f>SUM(Tabela14[[#This Row],[set/25]:[dez/30]])</f>
        <v>0</v>
      </c>
    </row>
    <row r="526" spans="1:131" x14ac:dyDescent="0.25">
      <c r="A526" s="5" t="s">
        <v>1503</v>
      </c>
      <c r="B526" s="2" t="s">
        <v>1346</v>
      </c>
      <c r="C526" s="2" t="s">
        <v>14</v>
      </c>
      <c r="D526" s="2" t="s">
        <v>579</v>
      </c>
      <c r="E526" s="1">
        <v>1808</v>
      </c>
      <c r="F526" s="2"/>
      <c r="G526" s="2" t="s">
        <v>42</v>
      </c>
      <c r="H526" s="321"/>
      <c r="I526" s="2"/>
      <c r="J526" s="2"/>
      <c r="K526" s="4"/>
      <c r="L526" s="4"/>
      <c r="M526" s="4">
        <v>0</v>
      </c>
      <c r="N526" s="4">
        <f>Tabela14[[#This Row],[parcela.cef
(total)]]-Tabela14[[#This Row],[parcela.cef
(realizado)]]</f>
        <v>0</v>
      </c>
      <c r="O526" s="1" t="b">
        <v>0</v>
      </c>
      <c r="P526" s="4">
        <v>0</v>
      </c>
      <c r="Q526" s="4">
        <v>0</v>
      </c>
      <c r="R526" s="4">
        <v>0</v>
      </c>
      <c r="S526" s="4">
        <v>0</v>
      </c>
      <c r="T526" s="4">
        <f>SUM(Tabela14[[#This Row],[set/25]:[dez/30]])</f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0</v>
      </c>
      <c r="CY526" s="4">
        <v>0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</v>
      </c>
      <c r="DF526" s="4">
        <v>0</v>
      </c>
      <c r="DG526" s="4">
        <v>0</v>
      </c>
      <c r="DH526" s="4">
        <v>0</v>
      </c>
      <c r="DI526" s="4">
        <v>0</v>
      </c>
      <c r="DJ526" s="4">
        <v>0</v>
      </c>
      <c r="DK526" s="4">
        <v>0</v>
      </c>
      <c r="DL526" s="4">
        <v>0</v>
      </c>
      <c r="DM526" s="4">
        <v>0</v>
      </c>
      <c r="DN526" s="4">
        <v>0</v>
      </c>
      <c r="DO526" s="4">
        <v>0</v>
      </c>
      <c r="DP526" s="4">
        <v>0</v>
      </c>
      <c r="DQ526" s="4">
        <v>0</v>
      </c>
      <c r="DR526" s="4">
        <v>0</v>
      </c>
      <c r="DS526" s="4">
        <v>0</v>
      </c>
      <c r="DT526" s="4">
        <v>0</v>
      </c>
      <c r="DU526" s="4">
        <v>0</v>
      </c>
      <c r="DV526" s="4">
        <v>0</v>
      </c>
      <c r="DW526" s="4">
        <v>0</v>
      </c>
      <c r="DX526" s="6">
        <v>0</v>
      </c>
      <c r="DY526" s="4">
        <f>SUM(Tabela14[[#This Row],[jan/25]:[mar/25]])</f>
        <v>0</v>
      </c>
      <c r="DZ526" s="4">
        <f>SUM(Tabela14[[#This Row],[abr/25]:[ago/25]])</f>
        <v>0</v>
      </c>
      <c r="EA526" s="4">
        <f>SUM(Tabela14[[#This Row],[set/25]:[dez/30]])</f>
        <v>0</v>
      </c>
    </row>
    <row r="527" spans="1:131" x14ac:dyDescent="0.25">
      <c r="A527" s="5" t="s">
        <v>1504</v>
      </c>
      <c r="B527" s="2" t="s">
        <v>1346</v>
      </c>
      <c r="C527" s="2" t="s">
        <v>14</v>
      </c>
      <c r="D527" s="2" t="s">
        <v>579</v>
      </c>
      <c r="E527" s="1">
        <v>1809</v>
      </c>
      <c r="F527" s="2" t="s">
        <v>1505</v>
      </c>
      <c r="G527" s="2" t="s">
        <v>19</v>
      </c>
      <c r="H527" s="321">
        <v>45856</v>
      </c>
      <c r="I527" s="2" t="s">
        <v>1235</v>
      </c>
      <c r="J527" s="2"/>
      <c r="K527" s="4"/>
      <c r="L527" s="4"/>
      <c r="M527" s="4">
        <v>0</v>
      </c>
      <c r="N527" s="4">
        <f>Tabela14[[#This Row],[parcela.cef
(total)]]-Tabela14[[#This Row],[parcela.cef
(realizado)]]</f>
        <v>0</v>
      </c>
      <c r="O527" s="1" t="b">
        <v>0</v>
      </c>
      <c r="P527" s="4">
        <v>0</v>
      </c>
      <c r="Q527" s="4">
        <v>224660</v>
      </c>
      <c r="R527" s="4">
        <v>0</v>
      </c>
      <c r="S527" s="4">
        <v>224660</v>
      </c>
      <c r="T527" s="4">
        <f>SUM(Tabela14[[#This Row],[set/25]:[dez/30]])</f>
        <v>185000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35660</v>
      </c>
      <c r="BL527" s="4">
        <v>4000</v>
      </c>
      <c r="BM527" s="4">
        <v>4000</v>
      </c>
      <c r="BN527" s="4">
        <v>4000</v>
      </c>
      <c r="BO527" s="4">
        <v>4000</v>
      </c>
      <c r="BP527" s="4">
        <v>4000</v>
      </c>
      <c r="BQ527" s="4">
        <v>4000</v>
      </c>
      <c r="BR527" s="4">
        <v>4000</v>
      </c>
      <c r="BS527" s="4">
        <v>4000</v>
      </c>
      <c r="BT527" s="4">
        <v>4000</v>
      </c>
      <c r="BU527" s="4">
        <v>4000</v>
      </c>
      <c r="BV527" s="4">
        <v>4000</v>
      </c>
      <c r="BW527" s="4">
        <v>4000</v>
      </c>
      <c r="BX527" s="4">
        <v>4000</v>
      </c>
      <c r="BY527" s="4">
        <v>4000</v>
      </c>
      <c r="BZ527" s="4">
        <v>4000</v>
      </c>
      <c r="CA527" s="4">
        <v>4000</v>
      </c>
      <c r="CB527" s="4">
        <v>4000</v>
      </c>
      <c r="CC527" s="4">
        <v>4000</v>
      </c>
      <c r="CD527" s="4">
        <v>4000</v>
      </c>
      <c r="CE527" s="4">
        <v>4000</v>
      </c>
      <c r="CF527" s="4">
        <v>4000</v>
      </c>
      <c r="CG527" s="4">
        <v>4000</v>
      </c>
      <c r="CH527" s="4">
        <v>4000</v>
      </c>
      <c r="CI527" s="4">
        <v>4000</v>
      </c>
      <c r="CJ527" s="4">
        <v>4000</v>
      </c>
      <c r="CK527" s="4">
        <v>4000</v>
      </c>
      <c r="CL527" s="4">
        <v>4000</v>
      </c>
      <c r="CM527" s="4">
        <v>4000</v>
      </c>
      <c r="CN527" s="4">
        <v>4000</v>
      </c>
      <c r="CO527" s="4">
        <v>4000</v>
      </c>
      <c r="CP527" s="4">
        <v>4000</v>
      </c>
      <c r="CQ527" s="4">
        <v>4000</v>
      </c>
      <c r="CR527" s="4">
        <v>4000</v>
      </c>
      <c r="CS527" s="4">
        <v>4000</v>
      </c>
      <c r="CT527" s="4">
        <v>0</v>
      </c>
      <c r="CU527" s="4">
        <v>100</v>
      </c>
      <c r="CV527" s="4">
        <v>0</v>
      </c>
      <c r="CW527" s="4">
        <v>0</v>
      </c>
      <c r="CX527" s="4">
        <v>0</v>
      </c>
      <c r="CY527" s="4">
        <v>0</v>
      </c>
      <c r="CZ527" s="4">
        <v>52900</v>
      </c>
      <c r="DA527" s="4">
        <v>0</v>
      </c>
      <c r="DB527" s="4">
        <v>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0</v>
      </c>
      <c r="DK527" s="4">
        <v>0</v>
      </c>
      <c r="DL527" s="4">
        <v>0</v>
      </c>
      <c r="DM527" s="4">
        <v>0</v>
      </c>
      <c r="DN527" s="4">
        <v>0</v>
      </c>
      <c r="DO527" s="4">
        <v>0</v>
      </c>
      <c r="DP527" s="4">
        <v>0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6">
        <v>0</v>
      </c>
      <c r="DY527" s="4">
        <f>SUM(Tabela14[[#This Row],[jan/25]:[mar/25]])</f>
        <v>0</v>
      </c>
      <c r="DZ527" s="4">
        <f>SUM(Tabela14[[#This Row],[abr/25]:[ago/25]])</f>
        <v>39660</v>
      </c>
      <c r="EA527" s="4">
        <f>SUM(Tabela14[[#This Row],[set/25]:[dez/30]])</f>
        <v>185000</v>
      </c>
    </row>
    <row r="528" spans="1:131" x14ac:dyDescent="0.25">
      <c r="A528" s="5" t="s">
        <v>1506</v>
      </c>
      <c r="B528" s="2" t="s">
        <v>1346</v>
      </c>
      <c r="C528" s="2" t="s">
        <v>14</v>
      </c>
      <c r="D528" s="2" t="s">
        <v>579</v>
      </c>
      <c r="E528" s="1">
        <v>1810</v>
      </c>
      <c r="F528" s="2"/>
      <c r="G528" s="2" t="s">
        <v>42</v>
      </c>
      <c r="H528" s="321"/>
      <c r="I528" s="2"/>
      <c r="J528" s="2"/>
      <c r="K528" s="4"/>
      <c r="L528" s="4"/>
      <c r="M528" s="4">
        <v>0</v>
      </c>
      <c r="N528" s="4">
        <f>Tabela14[[#This Row],[parcela.cef
(total)]]-Tabela14[[#This Row],[parcela.cef
(realizado)]]</f>
        <v>0</v>
      </c>
      <c r="O528" s="1" t="b">
        <v>0</v>
      </c>
      <c r="P528" s="4">
        <v>0</v>
      </c>
      <c r="Q528" s="4">
        <v>0</v>
      </c>
      <c r="R528" s="4">
        <v>0</v>
      </c>
      <c r="S528" s="4">
        <v>0</v>
      </c>
      <c r="T528" s="4">
        <f>SUM(Tabela14[[#This Row],[set/25]:[dez/30]])</f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0</v>
      </c>
      <c r="CS528" s="4">
        <v>0</v>
      </c>
      <c r="CT528" s="4">
        <v>0</v>
      </c>
      <c r="CU528" s="4">
        <v>0</v>
      </c>
      <c r="CV528" s="4">
        <v>0</v>
      </c>
      <c r="CW528" s="4">
        <v>0</v>
      </c>
      <c r="CX528" s="4">
        <v>0</v>
      </c>
      <c r="CY528" s="4">
        <v>0</v>
      </c>
      <c r="CZ528" s="4">
        <v>0</v>
      </c>
      <c r="DA528" s="4">
        <v>0</v>
      </c>
      <c r="DB528" s="4">
        <v>0</v>
      </c>
      <c r="DC528" s="4">
        <v>0</v>
      </c>
      <c r="DD528" s="4">
        <v>0</v>
      </c>
      <c r="DE528" s="4">
        <v>0</v>
      </c>
      <c r="DF528" s="4">
        <v>0</v>
      </c>
      <c r="DG528" s="4">
        <v>0</v>
      </c>
      <c r="DH528" s="4">
        <v>0</v>
      </c>
      <c r="DI528" s="4">
        <v>0</v>
      </c>
      <c r="DJ528" s="4">
        <v>0</v>
      </c>
      <c r="DK528" s="4">
        <v>0</v>
      </c>
      <c r="DL528" s="4">
        <v>0</v>
      </c>
      <c r="DM528" s="4">
        <v>0</v>
      </c>
      <c r="DN528" s="4">
        <v>0</v>
      </c>
      <c r="DO528" s="4">
        <v>0</v>
      </c>
      <c r="DP528" s="4">
        <v>0</v>
      </c>
      <c r="DQ528" s="4">
        <v>0</v>
      </c>
      <c r="DR528" s="4">
        <v>0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6">
        <v>0</v>
      </c>
      <c r="DY528" s="4">
        <f>SUM(Tabela14[[#This Row],[jan/25]:[mar/25]])</f>
        <v>0</v>
      </c>
      <c r="DZ528" s="4">
        <f>SUM(Tabela14[[#This Row],[abr/25]:[ago/25]])</f>
        <v>0</v>
      </c>
      <c r="EA528" s="4">
        <f>SUM(Tabela14[[#This Row],[set/25]:[dez/30]])</f>
        <v>0</v>
      </c>
    </row>
    <row r="529" spans="1:131" x14ac:dyDescent="0.25">
      <c r="A529" s="5" t="s">
        <v>1507</v>
      </c>
      <c r="B529" s="2" t="s">
        <v>1346</v>
      </c>
      <c r="C529" s="2" t="s">
        <v>14</v>
      </c>
      <c r="D529" s="2" t="s">
        <v>606</v>
      </c>
      <c r="E529" s="1">
        <v>1901</v>
      </c>
      <c r="F529" s="2"/>
      <c r="G529" s="2" t="s">
        <v>42</v>
      </c>
      <c r="H529" s="321"/>
      <c r="I529" s="2"/>
      <c r="J529" s="2"/>
      <c r="K529" s="4"/>
      <c r="L529" s="4"/>
      <c r="M529" s="4">
        <v>0</v>
      </c>
      <c r="N529" s="4">
        <f>Tabela14[[#This Row],[parcela.cef
(total)]]-Tabela14[[#This Row],[parcela.cef
(realizado)]]</f>
        <v>0</v>
      </c>
      <c r="O529" s="1" t="b">
        <v>0</v>
      </c>
      <c r="P529" s="4">
        <v>0</v>
      </c>
      <c r="Q529" s="4">
        <v>0</v>
      </c>
      <c r="R529" s="4">
        <v>0</v>
      </c>
      <c r="S529" s="4">
        <v>0</v>
      </c>
      <c r="T529" s="4">
        <f>SUM(Tabela14[[#This Row],[set/25]:[dez/30]])</f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0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0</v>
      </c>
      <c r="DF529" s="4">
        <v>0</v>
      </c>
      <c r="DG529" s="4">
        <v>0</v>
      </c>
      <c r="DH529" s="4">
        <v>0</v>
      </c>
      <c r="DI529" s="4">
        <v>0</v>
      </c>
      <c r="DJ529" s="4">
        <v>0</v>
      </c>
      <c r="DK529" s="4">
        <v>0</v>
      </c>
      <c r="DL529" s="4">
        <v>0</v>
      </c>
      <c r="DM529" s="4">
        <v>0</v>
      </c>
      <c r="DN529" s="4">
        <v>0</v>
      </c>
      <c r="DO529" s="4">
        <v>0</v>
      </c>
      <c r="DP529" s="4">
        <v>0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6">
        <v>0</v>
      </c>
      <c r="DY529" s="4">
        <f>SUM(Tabela14[[#This Row],[jan/25]:[mar/25]])</f>
        <v>0</v>
      </c>
      <c r="DZ529" s="4">
        <f>SUM(Tabela14[[#This Row],[abr/25]:[ago/25]])</f>
        <v>0</v>
      </c>
      <c r="EA529" s="4">
        <f>SUM(Tabela14[[#This Row],[set/25]:[dez/30]])</f>
        <v>0</v>
      </c>
    </row>
    <row r="530" spans="1:131" x14ac:dyDescent="0.25">
      <c r="A530" s="5" t="s">
        <v>1508</v>
      </c>
      <c r="B530" s="2" t="s">
        <v>1346</v>
      </c>
      <c r="C530" s="2" t="s">
        <v>14</v>
      </c>
      <c r="D530" s="2" t="s">
        <v>606</v>
      </c>
      <c r="E530" s="1">
        <v>1902</v>
      </c>
      <c r="F530" s="2"/>
      <c r="G530" s="2" t="s">
        <v>42</v>
      </c>
      <c r="H530" s="321"/>
      <c r="I530" s="2"/>
      <c r="J530" s="2"/>
      <c r="K530" s="4"/>
      <c r="L530" s="4"/>
      <c r="M530" s="4">
        <v>0</v>
      </c>
      <c r="N530" s="4">
        <f>Tabela14[[#This Row],[parcela.cef
(total)]]-Tabela14[[#This Row],[parcela.cef
(realizado)]]</f>
        <v>0</v>
      </c>
      <c r="O530" s="1" t="b">
        <v>0</v>
      </c>
      <c r="P530" s="4">
        <v>0</v>
      </c>
      <c r="Q530" s="4">
        <v>0</v>
      </c>
      <c r="R530" s="4">
        <v>0</v>
      </c>
      <c r="S530" s="4">
        <v>0</v>
      </c>
      <c r="T530" s="4">
        <f>SUM(Tabela14[[#This Row],[set/25]:[dez/30]])</f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>
        <v>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0</v>
      </c>
      <c r="CZ530" s="4">
        <v>0</v>
      </c>
      <c r="DA530" s="4">
        <v>0</v>
      </c>
      <c r="DB530" s="4">
        <v>0</v>
      </c>
      <c r="DC530" s="4">
        <v>0</v>
      </c>
      <c r="DD530" s="4">
        <v>0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0</v>
      </c>
      <c r="DO530" s="4">
        <v>0</v>
      </c>
      <c r="DP530" s="4">
        <v>0</v>
      </c>
      <c r="DQ530" s="4">
        <v>0</v>
      </c>
      <c r="DR530" s="4">
        <v>0</v>
      </c>
      <c r="DS530" s="4">
        <v>0</v>
      </c>
      <c r="DT530" s="4">
        <v>0</v>
      </c>
      <c r="DU530" s="4">
        <v>0</v>
      </c>
      <c r="DV530" s="4">
        <v>0</v>
      </c>
      <c r="DW530" s="4">
        <v>0</v>
      </c>
      <c r="DX530" s="6">
        <v>0</v>
      </c>
      <c r="DY530" s="4">
        <f>SUM(Tabela14[[#This Row],[jan/25]:[mar/25]])</f>
        <v>0</v>
      </c>
      <c r="DZ530" s="4">
        <f>SUM(Tabela14[[#This Row],[abr/25]:[ago/25]])</f>
        <v>0</v>
      </c>
      <c r="EA530" s="4">
        <f>SUM(Tabela14[[#This Row],[set/25]:[dez/30]])</f>
        <v>0</v>
      </c>
    </row>
    <row r="531" spans="1:131" x14ac:dyDescent="0.25">
      <c r="A531" s="5" t="s">
        <v>1509</v>
      </c>
      <c r="B531" s="2" t="s">
        <v>1346</v>
      </c>
      <c r="C531" s="2" t="s">
        <v>14</v>
      </c>
      <c r="D531" s="2" t="s">
        <v>606</v>
      </c>
      <c r="E531" s="1">
        <v>1903</v>
      </c>
      <c r="F531" s="2"/>
      <c r="G531" s="2" t="s">
        <v>42</v>
      </c>
      <c r="H531" s="321"/>
      <c r="I531" s="2"/>
      <c r="J531" s="2"/>
      <c r="K531" s="4"/>
      <c r="L531" s="4"/>
      <c r="M531" s="4">
        <v>0</v>
      </c>
      <c r="N531" s="4">
        <f>Tabela14[[#This Row],[parcela.cef
(total)]]-Tabela14[[#This Row],[parcela.cef
(realizado)]]</f>
        <v>0</v>
      </c>
      <c r="O531" s="1" t="b">
        <v>0</v>
      </c>
      <c r="P531" s="4">
        <v>0</v>
      </c>
      <c r="Q531" s="4">
        <v>0</v>
      </c>
      <c r="R531" s="4">
        <v>0</v>
      </c>
      <c r="S531" s="4">
        <v>0</v>
      </c>
      <c r="T531" s="4">
        <f>SUM(Tabela14[[#This Row],[set/25]:[dez/30]])</f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0</v>
      </c>
      <c r="CY531" s="4">
        <v>0</v>
      </c>
      <c r="CZ531" s="4">
        <v>0</v>
      </c>
      <c r="DA531" s="4">
        <v>0</v>
      </c>
      <c r="DB531" s="4">
        <v>0</v>
      </c>
      <c r="DC531" s="4">
        <v>0</v>
      </c>
      <c r="DD531" s="4">
        <v>0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0</v>
      </c>
      <c r="DK531" s="4">
        <v>0</v>
      </c>
      <c r="DL531" s="4">
        <v>0</v>
      </c>
      <c r="DM531" s="4">
        <v>0</v>
      </c>
      <c r="DN531" s="4">
        <v>0</v>
      </c>
      <c r="DO531" s="4">
        <v>0</v>
      </c>
      <c r="DP531" s="4">
        <v>0</v>
      </c>
      <c r="DQ531" s="4">
        <v>0</v>
      </c>
      <c r="DR531" s="4">
        <v>0</v>
      </c>
      <c r="DS531" s="4">
        <v>0</v>
      </c>
      <c r="DT531" s="4">
        <v>0</v>
      </c>
      <c r="DU531" s="4">
        <v>0</v>
      </c>
      <c r="DV531" s="4">
        <v>0</v>
      </c>
      <c r="DW531" s="4">
        <v>0</v>
      </c>
      <c r="DX531" s="6">
        <v>0</v>
      </c>
      <c r="DY531" s="4">
        <f>SUM(Tabela14[[#This Row],[jan/25]:[mar/25]])</f>
        <v>0</v>
      </c>
      <c r="DZ531" s="4">
        <f>SUM(Tabela14[[#This Row],[abr/25]:[ago/25]])</f>
        <v>0</v>
      </c>
      <c r="EA531" s="4">
        <f>SUM(Tabela14[[#This Row],[set/25]:[dez/30]])</f>
        <v>0</v>
      </c>
    </row>
    <row r="532" spans="1:131" x14ac:dyDescent="0.25">
      <c r="A532" s="5" t="s">
        <v>1510</v>
      </c>
      <c r="B532" s="2" t="s">
        <v>1346</v>
      </c>
      <c r="C532" s="2" t="s">
        <v>14</v>
      </c>
      <c r="D532" s="2" t="s">
        <v>606</v>
      </c>
      <c r="E532" s="1">
        <v>1904</v>
      </c>
      <c r="F532" s="2"/>
      <c r="G532" s="2" t="s">
        <v>42</v>
      </c>
      <c r="H532" s="321"/>
      <c r="I532" s="2"/>
      <c r="J532" s="2"/>
      <c r="K532" s="4"/>
      <c r="L532" s="4"/>
      <c r="M532" s="4">
        <v>0</v>
      </c>
      <c r="N532" s="4">
        <f>Tabela14[[#This Row],[parcela.cef
(total)]]-Tabela14[[#This Row],[parcela.cef
(realizado)]]</f>
        <v>0</v>
      </c>
      <c r="O532" s="1" t="b">
        <v>0</v>
      </c>
      <c r="P532" s="4">
        <v>0</v>
      </c>
      <c r="Q532" s="4">
        <v>0</v>
      </c>
      <c r="R532" s="4">
        <v>0</v>
      </c>
      <c r="S532" s="4">
        <v>0</v>
      </c>
      <c r="T532" s="4">
        <f>SUM(Tabela14[[#This Row],[set/25]:[dez/30]])</f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>
        <v>0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0</v>
      </c>
      <c r="CZ532" s="4">
        <v>0</v>
      </c>
      <c r="DA532" s="4">
        <v>0</v>
      </c>
      <c r="DB532" s="4">
        <v>0</v>
      </c>
      <c r="DC532" s="4">
        <v>0</v>
      </c>
      <c r="DD532" s="4">
        <v>0</v>
      </c>
      <c r="DE532" s="4">
        <v>0</v>
      </c>
      <c r="DF532" s="4">
        <v>0</v>
      </c>
      <c r="DG532" s="4">
        <v>0</v>
      </c>
      <c r="DH532" s="4">
        <v>0</v>
      </c>
      <c r="DI532" s="4">
        <v>0</v>
      </c>
      <c r="DJ532" s="4">
        <v>0</v>
      </c>
      <c r="DK532" s="4">
        <v>0</v>
      </c>
      <c r="DL532" s="4">
        <v>0</v>
      </c>
      <c r="DM532" s="4">
        <v>0</v>
      </c>
      <c r="DN532" s="4">
        <v>0</v>
      </c>
      <c r="DO532" s="4">
        <v>0</v>
      </c>
      <c r="DP532" s="4">
        <v>0</v>
      </c>
      <c r="DQ532" s="4">
        <v>0</v>
      </c>
      <c r="DR532" s="4">
        <v>0</v>
      </c>
      <c r="DS532" s="4">
        <v>0</v>
      </c>
      <c r="DT532" s="4">
        <v>0</v>
      </c>
      <c r="DU532" s="4">
        <v>0</v>
      </c>
      <c r="DV532" s="4">
        <v>0</v>
      </c>
      <c r="DW532" s="4">
        <v>0</v>
      </c>
      <c r="DX532" s="6">
        <v>0</v>
      </c>
      <c r="DY532" s="4">
        <f>SUM(Tabela14[[#This Row],[jan/25]:[mar/25]])</f>
        <v>0</v>
      </c>
      <c r="DZ532" s="4">
        <f>SUM(Tabela14[[#This Row],[abr/25]:[ago/25]])</f>
        <v>0</v>
      </c>
      <c r="EA532" s="4">
        <f>SUM(Tabela14[[#This Row],[set/25]:[dez/30]])</f>
        <v>0</v>
      </c>
    </row>
    <row r="533" spans="1:131" x14ac:dyDescent="0.25">
      <c r="A533" s="5" t="s">
        <v>1511</v>
      </c>
      <c r="B533" s="2" t="s">
        <v>1346</v>
      </c>
      <c r="C533" s="2" t="s">
        <v>14</v>
      </c>
      <c r="D533" s="2" t="s">
        <v>606</v>
      </c>
      <c r="E533" s="1">
        <v>1905</v>
      </c>
      <c r="F533" s="2"/>
      <c r="G533" s="2" t="s">
        <v>42</v>
      </c>
      <c r="H533" s="321"/>
      <c r="I533" s="2"/>
      <c r="J533" s="2"/>
      <c r="K533" s="4"/>
      <c r="L533" s="4"/>
      <c r="M533" s="4">
        <v>0</v>
      </c>
      <c r="N533" s="4">
        <f>Tabela14[[#This Row],[parcela.cef
(total)]]-Tabela14[[#This Row],[parcela.cef
(realizado)]]</f>
        <v>0</v>
      </c>
      <c r="O533" s="1" t="b">
        <v>0</v>
      </c>
      <c r="P533" s="4">
        <v>0</v>
      </c>
      <c r="Q533" s="4">
        <v>0</v>
      </c>
      <c r="R533" s="4">
        <v>0</v>
      </c>
      <c r="S533" s="4">
        <v>0</v>
      </c>
      <c r="T533" s="4">
        <f>SUM(Tabela14[[#This Row],[set/25]:[dez/30]])</f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0</v>
      </c>
      <c r="CP533" s="4">
        <v>0</v>
      </c>
      <c r="CQ533" s="4">
        <v>0</v>
      </c>
      <c r="CR533" s="4">
        <v>0</v>
      </c>
      <c r="CS533" s="4">
        <v>0</v>
      </c>
      <c r="CT533" s="4">
        <v>0</v>
      </c>
      <c r="CU533" s="4">
        <v>0</v>
      </c>
      <c r="CV533" s="4">
        <v>0</v>
      </c>
      <c r="CW533" s="4">
        <v>0</v>
      </c>
      <c r="CX533" s="4">
        <v>0</v>
      </c>
      <c r="CY533" s="4">
        <v>0</v>
      </c>
      <c r="CZ533" s="4">
        <v>0</v>
      </c>
      <c r="DA533" s="4">
        <v>0</v>
      </c>
      <c r="DB533" s="4">
        <v>0</v>
      </c>
      <c r="DC533" s="4">
        <v>0</v>
      </c>
      <c r="DD533" s="4">
        <v>0</v>
      </c>
      <c r="DE533" s="4">
        <v>0</v>
      </c>
      <c r="DF533" s="4">
        <v>0</v>
      </c>
      <c r="DG533" s="4">
        <v>0</v>
      </c>
      <c r="DH533" s="4">
        <v>0</v>
      </c>
      <c r="DI533" s="4">
        <v>0</v>
      </c>
      <c r="DJ533" s="4">
        <v>0</v>
      </c>
      <c r="DK533" s="4">
        <v>0</v>
      </c>
      <c r="DL533" s="4">
        <v>0</v>
      </c>
      <c r="DM533" s="4">
        <v>0</v>
      </c>
      <c r="DN533" s="4">
        <v>0</v>
      </c>
      <c r="DO533" s="4">
        <v>0</v>
      </c>
      <c r="DP533" s="4">
        <v>0</v>
      </c>
      <c r="DQ533" s="4">
        <v>0</v>
      </c>
      <c r="DR533" s="4">
        <v>0</v>
      </c>
      <c r="DS533" s="4">
        <v>0</v>
      </c>
      <c r="DT533" s="4">
        <v>0</v>
      </c>
      <c r="DU533" s="4">
        <v>0</v>
      </c>
      <c r="DV533" s="4">
        <v>0</v>
      </c>
      <c r="DW533" s="4">
        <v>0</v>
      </c>
      <c r="DX533" s="6">
        <v>0</v>
      </c>
      <c r="DY533" s="4">
        <f>SUM(Tabela14[[#This Row],[jan/25]:[mar/25]])</f>
        <v>0</v>
      </c>
      <c r="DZ533" s="4">
        <f>SUM(Tabela14[[#This Row],[abr/25]:[ago/25]])</f>
        <v>0</v>
      </c>
      <c r="EA533" s="4">
        <f>SUM(Tabela14[[#This Row],[set/25]:[dez/30]])</f>
        <v>0</v>
      </c>
    </row>
    <row r="534" spans="1:131" x14ac:dyDescent="0.25">
      <c r="A534" s="5" t="s">
        <v>1512</v>
      </c>
      <c r="B534" s="2" t="s">
        <v>1346</v>
      </c>
      <c r="C534" s="2" t="s">
        <v>14</v>
      </c>
      <c r="D534" s="2" t="s">
        <v>606</v>
      </c>
      <c r="E534" s="1">
        <v>1906</v>
      </c>
      <c r="F534" s="2"/>
      <c r="G534" s="2" t="s">
        <v>42</v>
      </c>
      <c r="H534" s="321"/>
      <c r="I534" s="2"/>
      <c r="J534" s="2"/>
      <c r="K534" s="4"/>
      <c r="L534" s="4"/>
      <c r="M534" s="4">
        <v>0</v>
      </c>
      <c r="N534" s="4">
        <f>Tabela14[[#This Row],[parcela.cef
(total)]]-Tabela14[[#This Row],[parcela.cef
(realizado)]]</f>
        <v>0</v>
      </c>
      <c r="O534" s="1" t="b">
        <v>0</v>
      </c>
      <c r="P534" s="4">
        <v>0</v>
      </c>
      <c r="Q534" s="4">
        <v>0</v>
      </c>
      <c r="R534" s="4">
        <v>0</v>
      </c>
      <c r="S534" s="4">
        <v>0</v>
      </c>
      <c r="T534" s="4">
        <f>SUM(Tabela14[[#This Row],[set/25]:[dez/30]])</f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>
        <v>0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0</v>
      </c>
      <c r="CZ534" s="4">
        <v>0</v>
      </c>
      <c r="DA534" s="4">
        <v>0</v>
      </c>
      <c r="DB534" s="4">
        <v>0</v>
      </c>
      <c r="DC534" s="4">
        <v>0</v>
      </c>
      <c r="DD534" s="4">
        <v>0</v>
      </c>
      <c r="DE534" s="4">
        <v>0</v>
      </c>
      <c r="DF534" s="4">
        <v>0</v>
      </c>
      <c r="DG534" s="4">
        <v>0</v>
      </c>
      <c r="DH534" s="4">
        <v>0</v>
      </c>
      <c r="DI534" s="4">
        <v>0</v>
      </c>
      <c r="DJ534" s="4">
        <v>0</v>
      </c>
      <c r="DK534" s="4">
        <v>0</v>
      </c>
      <c r="DL534" s="4">
        <v>0</v>
      </c>
      <c r="DM534" s="4">
        <v>0</v>
      </c>
      <c r="DN534" s="4">
        <v>0</v>
      </c>
      <c r="DO534" s="4">
        <v>0</v>
      </c>
      <c r="DP534" s="4">
        <v>0</v>
      </c>
      <c r="DQ534" s="4">
        <v>0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0</v>
      </c>
      <c r="DX534" s="6">
        <v>0</v>
      </c>
      <c r="DY534" s="4">
        <f>SUM(Tabela14[[#This Row],[jan/25]:[mar/25]])</f>
        <v>0</v>
      </c>
      <c r="DZ534" s="4">
        <f>SUM(Tabela14[[#This Row],[abr/25]:[ago/25]])</f>
        <v>0</v>
      </c>
      <c r="EA534" s="4">
        <f>SUM(Tabela14[[#This Row],[set/25]:[dez/30]])</f>
        <v>0</v>
      </c>
    </row>
    <row r="535" spans="1:131" x14ac:dyDescent="0.25">
      <c r="A535" s="5" t="s">
        <v>1513</v>
      </c>
      <c r="B535" s="2" t="s">
        <v>1346</v>
      </c>
      <c r="C535" s="2" t="s">
        <v>14</v>
      </c>
      <c r="D535" s="2" t="s">
        <v>606</v>
      </c>
      <c r="E535" s="1">
        <v>1907</v>
      </c>
      <c r="F535" s="2"/>
      <c r="G535" s="2" t="s">
        <v>42</v>
      </c>
      <c r="H535" s="321"/>
      <c r="I535" s="2"/>
      <c r="J535" s="2"/>
      <c r="K535" s="4"/>
      <c r="L535" s="4"/>
      <c r="M535" s="4">
        <v>0</v>
      </c>
      <c r="N535" s="4">
        <f>Tabela14[[#This Row],[parcela.cef
(total)]]-Tabela14[[#This Row],[parcela.cef
(realizado)]]</f>
        <v>0</v>
      </c>
      <c r="O535" s="1" t="b">
        <v>0</v>
      </c>
      <c r="P535" s="4">
        <v>0</v>
      </c>
      <c r="Q535" s="4">
        <v>0</v>
      </c>
      <c r="R535" s="4">
        <v>0</v>
      </c>
      <c r="S535" s="4">
        <v>0</v>
      </c>
      <c r="T535" s="4">
        <f>SUM(Tabela14[[#This Row],[set/25]:[dez/30]])</f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0</v>
      </c>
      <c r="CZ535" s="4">
        <v>0</v>
      </c>
      <c r="DA535" s="4">
        <v>0</v>
      </c>
      <c r="DB535" s="4">
        <v>0</v>
      </c>
      <c r="DC535" s="4">
        <v>0</v>
      </c>
      <c r="DD535" s="4">
        <v>0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0</v>
      </c>
      <c r="DK535" s="4">
        <v>0</v>
      </c>
      <c r="DL535" s="4">
        <v>0</v>
      </c>
      <c r="DM535" s="4">
        <v>0</v>
      </c>
      <c r="DN535" s="4">
        <v>0</v>
      </c>
      <c r="DO535" s="4">
        <v>0</v>
      </c>
      <c r="DP535" s="4">
        <v>0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6">
        <v>0</v>
      </c>
      <c r="DY535" s="4">
        <f>SUM(Tabela14[[#This Row],[jan/25]:[mar/25]])</f>
        <v>0</v>
      </c>
      <c r="DZ535" s="4">
        <f>SUM(Tabela14[[#This Row],[abr/25]:[ago/25]])</f>
        <v>0</v>
      </c>
      <c r="EA535" s="4">
        <f>SUM(Tabela14[[#This Row],[set/25]:[dez/30]])</f>
        <v>0</v>
      </c>
    </row>
    <row r="536" spans="1:131" x14ac:dyDescent="0.25">
      <c r="A536" s="5" t="s">
        <v>1514</v>
      </c>
      <c r="B536" s="2" t="s">
        <v>1346</v>
      </c>
      <c r="C536" s="2" t="s">
        <v>14</v>
      </c>
      <c r="D536" s="2" t="s">
        <v>606</v>
      </c>
      <c r="E536" s="1">
        <v>1908</v>
      </c>
      <c r="F536" s="2"/>
      <c r="G536" s="2" t="s">
        <v>42</v>
      </c>
      <c r="H536" s="321"/>
      <c r="I536" s="2"/>
      <c r="J536" s="2"/>
      <c r="K536" s="4"/>
      <c r="L536" s="4"/>
      <c r="M536" s="4">
        <v>0</v>
      </c>
      <c r="N536" s="4">
        <f>Tabela14[[#This Row],[parcela.cef
(total)]]-Tabela14[[#This Row],[parcela.cef
(realizado)]]</f>
        <v>0</v>
      </c>
      <c r="O536" s="1" t="b">
        <v>0</v>
      </c>
      <c r="P536" s="4">
        <v>0</v>
      </c>
      <c r="Q536" s="4">
        <v>0</v>
      </c>
      <c r="R536" s="4">
        <v>0</v>
      </c>
      <c r="S536" s="4">
        <v>0</v>
      </c>
      <c r="T536" s="4">
        <f>SUM(Tabela14[[#This Row],[set/25]:[dez/30]])</f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>
        <v>0</v>
      </c>
      <c r="CS536" s="4">
        <v>0</v>
      </c>
      <c r="CT536" s="4">
        <v>0</v>
      </c>
      <c r="CU536" s="4">
        <v>0</v>
      </c>
      <c r="CV536" s="4">
        <v>0</v>
      </c>
      <c r="CW536" s="4">
        <v>0</v>
      </c>
      <c r="CX536" s="4">
        <v>0</v>
      </c>
      <c r="CY536" s="4">
        <v>0</v>
      </c>
      <c r="CZ536" s="4">
        <v>0</v>
      </c>
      <c r="DA536" s="4">
        <v>0</v>
      </c>
      <c r="DB536" s="4">
        <v>0</v>
      </c>
      <c r="DC536" s="4">
        <v>0</v>
      </c>
      <c r="DD536" s="4">
        <v>0</v>
      </c>
      <c r="DE536" s="4">
        <v>0</v>
      </c>
      <c r="DF536" s="4">
        <v>0</v>
      </c>
      <c r="DG536" s="4">
        <v>0</v>
      </c>
      <c r="DH536" s="4">
        <v>0</v>
      </c>
      <c r="DI536" s="4">
        <v>0</v>
      </c>
      <c r="DJ536" s="4">
        <v>0</v>
      </c>
      <c r="DK536" s="4">
        <v>0</v>
      </c>
      <c r="DL536" s="4">
        <v>0</v>
      </c>
      <c r="DM536" s="4">
        <v>0</v>
      </c>
      <c r="DN536" s="4">
        <v>0</v>
      </c>
      <c r="DO536" s="4">
        <v>0</v>
      </c>
      <c r="DP536" s="4">
        <v>0</v>
      </c>
      <c r="DQ536" s="4">
        <v>0</v>
      </c>
      <c r="DR536" s="4">
        <v>0</v>
      </c>
      <c r="DS536" s="4">
        <v>0</v>
      </c>
      <c r="DT536" s="4">
        <v>0</v>
      </c>
      <c r="DU536" s="4">
        <v>0</v>
      </c>
      <c r="DV536" s="4">
        <v>0</v>
      </c>
      <c r="DW536" s="4">
        <v>0</v>
      </c>
      <c r="DX536" s="6">
        <v>0</v>
      </c>
      <c r="DY536" s="4">
        <f>SUM(Tabela14[[#This Row],[jan/25]:[mar/25]])</f>
        <v>0</v>
      </c>
      <c r="DZ536" s="4">
        <f>SUM(Tabela14[[#This Row],[abr/25]:[ago/25]])</f>
        <v>0</v>
      </c>
      <c r="EA536" s="4">
        <f>SUM(Tabela14[[#This Row],[set/25]:[dez/30]])</f>
        <v>0</v>
      </c>
    </row>
    <row r="537" spans="1:131" x14ac:dyDescent="0.25">
      <c r="A537" s="5" t="s">
        <v>1515</v>
      </c>
      <c r="B537" s="2" t="s">
        <v>1346</v>
      </c>
      <c r="C537" s="2" t="s">
        <v>14</v>
      </c>
      <c r="D537" s="2" t="s">
        <v>606</v>
      </c>
      <c r="E537" s="1">
        <v>1909</v>
      </c>
      <c r="F537" s="2" t="s">
        <v>1516</v>
      </c>
      <c r="G537" s="2" t="s">
        <v>19</v>
      </c>
      <c r="H537" s="321">
        <v>45851</v>
      </c>
      <c r="I537" s="2" t="s">
        <v>93</v>
      </c>
      <c r="J537" s="2"/>
      <c r="K537" s="4"/>
      <c r="L537" s="4"/>
      <c r="M537" s="4">
        <v>214870</v>
      </c>
      <c r="N537" s="4">
        <f>Tabela14[[#This Row],[parcela.cef
(total)]]-Tabela14[[#This Row],[parcela.cef
(realizado)]]</f>
        <v>0</v>
      </c>
      <c r="O537" s="1" t="b">
        <v>0</v>
      </c>
      <c r="P537" s="4">
        <v>0</v>
      </c>
      <c r="Q537" s="4">
        <v>236610</v>
      </c>
      <c r="R537" s="4">
        <v>0</v>
      </c>
      <c r="S537" s="4">
        <v>21246.78</v>
      </c>
      <c r="T537" s="4">
        <f>SUM(Tabela14[[#This Row],[set/25]:[dez/30]])</f>
        <v>20292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750</v>
      </c>
      <c r="BL537" s="4">
        <v>204.78</v>
      </c>
      <c r="BM537" s="4">
        <v>0</v>
      </c>
      <c r="BN537" s="4">
        <v>669</v>
      </c>
      <c r="BO537" s="4">
        <v>669</v>
      </c>
      <c r="BP537" s="4">
        <v>669</v>
      </c>
      <c r="BQ537" s="4">
        <v>669</v>
      </c>
      <c r="BR537" s="4">
        <v>669</v>
      </c>
      <c r="BS537" s="4">
        <v>669</v>
      </c>
      <c r="BT537" s="4">
        <v>669</v>
      </c>
      <c r="BU537" s="4">
        <v>669</v>
      </c>
      <c r="BV537" s="4">
        <v>669</v>
      </c>
      <c r="BW537" s="4">
        <v>669</v>
      </c>
      <c r="BX537" s="4">
        <v>669</v>
      </c>
      <c r="BY537" s="4">
        <v>669</v>
      </c>
      <c r="BZ537" s="4">
        <v>669</v>
      </c>
      <c r="CA537" s="4">
        <v>669</v>
      </c>
      <c r="CB537" s="4">
        <v>669</v>
      </c>
      <c r="CC537" s="4">
        <v>669</v>
      </c>
      <c r="CD537" s="4">
        <v>669</v>
      </c>
      <c r="CE537" s="4">
        <v>669</v>
      </c>
      <c r="CF537" s="4">
        <v>669</v>
      </c>
      <c r="CG537" s="4">
        <v>669</v>
      </c>
      <c r="CH537" s="4">
        <v>669</v>
      </c>
      <c r="CI537" s="4">
        <v>669</v>
      </c>
      <c r="CJ537" s="4">
        <v>669</v>
      </c>
      <c r="CK537" s="4">
        <v>669</v>
      </c>
      <c r="CL537" s="4">
        <v>669</v>
      </c>
      <c r="CM537" s="4">
        <v>669</v>
      </c>
      <c r="CN537" s="4">
        <v>669</v>
      </c>
      <c r="CO537" s="4">
        <v>669</v>
      </c>
      <c r="CP537" s="4">
        <v>669</v>
      </c>
      <c r="CQ537" s="4">
        <v>669</v>
      </c>
      <c r="CR537" s="4">
        <v>0</v>
      </c>
      <c r="CS537" s="4">
        <v>0</v>
      </c>
      <c r="CT537" s="4">
        <v>0</v>
      </c>
      <c r="CU537" s="4">
        <v>222</v>
      </c>
      <c r="CV537" s="4">
        <v>0</v>
      </c>
      <c r="CW537" s="4">
        <v>0</v>
      </c>
      <c r="CX537" s="4">
        <v>0</v>
      </c>
      <c r="CY537" s="4">
        <v>0</v>
      </c>
      <c r="CZ537" s="4">
        <v>0</v>
      </c>
      <c r="DA537" s="4">
        <v>0</v>
      </c>
      <c r="DB537" s="4">
        <v>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0</v>
      </c>
      <c r="DK537" s="4">
        <v>0</v>
      </c>
      <c r="DL537" s="4">
        <v>0</v>
      </c>
      <c r="DM537" s="4">
        <v>0</v>
      </c>
      <c r="DN537" s="4">
        <v>0</v>
      </c>
      <c r="DO537" s="4">
        <v>0</v>
      </c>
      <c r="DP537" s="4">
        <v>0</v>
      </c>
      <c r="DQ537" s="4">
        <v>0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6">
        <v>0</v>
      </c>
      <c r="DY537" s="4">
        <f>SUM(Tabela14[[#This Row],[jan/25]:[mar/25]])</f>
        <v>0</v>
      </c>
      <c r="DZ537" s="4">
        <f>SUM(Tabela14[[#This Row],[abr/25]:[ago/25]])</f>
        <v>954.78</v>
      </c>
      <c r="EA537" s="4">
        <f>SUM(Tabela14[[#This Row],[set/25]:[dez/30]])</f>
        <v>20292</v>
      </c>
    </row>
    <row r="538" spans="1:131" x14ac:dyDescent="0.25">
      <c r="A538" s="5" t="s">
        <v>1517</v>
      </c>
      <c r="B538" s="2" t="s">
        <v>1346</v>
      </c>
      <c r="C538" s="2" t="s">
        <v>14</v>
      </c>
      <c r="D538" s="2" t="s">
        <v>606</v>
      </c>
      <c r="E538" s="1">
        <v>1910</v>
      </c>
      <c r="F538" s="2"/>
      <c r="G538" s="2" t="s">
        <v>42</v>
      </c>
      <c r="H538" s="321"/>
      <c r="I538" s="2"/>
      <c r="J538" s="2"/>
      <c r="K538" s="4"/>
      <c r="L538" s="4"/>
      <c r="M538" s="4">
        <v>0</v>
      </c>
      <c r="N538" s="4">
        <f>Tabela14[[#This Row],[parcela.cef
(total)]]-Tabela14[[#This Row],[parcela.cef
(realizado)]]</f>
        <v>0</v>
      </c>
      <c r="O538" s="1" t="b">
        <v>0</v>
      </c>
      <c r="P538" s="4">
        <v>0</v>
      </c>
      <c r="Q538" s="4">
        <v>0</v>
      </c>
      <c r="R538" s="4">
        <v>0</v>
      </c>
      <c r="S538" s="4">
        <v>0</v>
      </c>
      <c r="T538" s="4">
        <f>SUM(Tabela14[[#This Row],[set/25]:[dez/30]])</f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>
        <v>0</v>
      </c>
      <c r="CS538" s="4">
        <v>0</v>
      </c>
      <c r="CT538" s="4">
        <v>0</v>
      </c>
      <c r="CU538" s="4">
        <v>0</v>
      </c>
      <c r="CV538" s="4">
        <v>0</v>
      </c>
      <c r="CW538" s="4">
        <v>0</v>
      </c>
      <c r="CX538" s="4">
        <v>0</v>
      </c>
      <c r="CY538" s="4">
        <v>0</v>
      </c>
      <c r="CZ538" s="4">
        <v>0</v>
      </c>
      <c r="DA538" s="4">
        <v>0</v>
      </c>
      <c r="DB538" s="4">
        <v>0</v>
      </c>
      <c r="DC538" s="4">
        <v>0</v>
      </c>
      <c r="DD538" s="4">
        <v>0</v>
      </c>
      <c r="DE538" s="4">
        <v>0</v>
      </c>
      <c r="DF538" s="4">
        <v>0</v>
      </c>
      <c r="DG538" s="4">
        <v>0</v>
      </c>
      <c r="DH538" s="4">
        <v>0</v>
      </c>
      <c r="DI538" s="4">
        <v>0</v>
      </c>
      <c r="DJ538" s="4">
        <v>0</v>
      </c>
      <c r="DK538" s="4">
        <v>0</v>
      </c>
      <c r="DL538" s="4">
        <v>0</v>
      </c>
      <c r="DM538" s="4">
        <v>0</v>
      </c>
      <c r="DN538" s="4">
        <v>0</v>
      </c>
      <c r="DO538" s="4">
        <v>0</v>
      </c>
      <c r="DP538" s="4">
        <v>0</v>
      </c>
      <c r="DQ538" s="4">
        <v>0</v>
      </c>
      <c r="DR538" s="4">
        <v>0</v>
      </c>
      <c r="DS538" s="4">
        <v>0</v>
      </c>
      <c r="DT538" s="4">
        <v>0</v>
      </c>
      <c r="DU538" s="4">
        <v>0</v>
      </c>
      <c r="DV538" s="4">
        <v>0</v>
      </c>
      <c r="DW538" s="4">
        <v>0</v>
      </c>
      <c r="DX538" s="6">
        <v>0</v>
      </c>
      <c r="DY538" s="4">
        <f>SUM(Tabela14[[#This Row],[jan/25]:[mar/25]])</f>
        <v>0</v>
      </c>
      <c r="DZ538" s="4">
        <f>SUM(Tabela14[[#This Row],[abr/25]:[ago/25]])</f>
        <v>0</v>
      </c>
      <c r="EA538" s="4">
        <f>SUM(Tabela14[[#This Row],[set/25]:[dez/30]])</f>
        <v>0</v>
      </c>
    </row>
    <row r="539" spans="1:131" x14ac:dyDescent="0.25">
      <c r="A539" s="5" t="s">
        <v>1518</v>
      </c>
      <c r="B539" s="2" t="s">
        <v>1346</v>
      </c>
      <c r="C539" s="2" t="s">
        <v>14</v>
      </c>
      <c r="D539" s="2" t="s">
        <v>633</v>
      </c>
      <c r="E539" s="1">
        <v>2001</v>
      </c>
      <c r="F539" s="2"/>
      <c r="G539" s="2" t="s">
        <v>42</v>
      </c>
      <c r="H539" s="321"/>
      <c r="I539" s="2"/>
      <c r="J539" s="2"/>
      <c r="K539" s="4"/>
      <c r="L539" s="4"/>
      <c r="M539" s="4">
        <v>0</v>
      </c>
      <c r="N539" s="4">
        <f>Tabela14[[#This Row],[parcela.cef
(total)]]-Tabela14[[#This Row],[parcela.cef
(realizado)]]</f>
        <v>0</v>
      </c>
      <c r="O539" s="1" t="b">
        <v>0</v>
      </c>
      <c r="P539" s="4">
        <v>0</v>
      </c>
      <c r="Q539" s="4">
        <v>0</v>
      </c>
      <c r="R539" s="4">
        <v>0</v>
      </c>
      <c r="S539" s="4">
        <v>0</v>
      </c>
      <c r="T539" s="4">
        <f>SUM(Tabela14[[#This Row],[set/25]:[dez/30]])</f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>
        <v>0</v>
      </c>
      <c r="CR539" s="4">
        <v>0</v>
      </c>
      <c r="CS539" s="4">
        <v>0</v>
      </c>
      <c r="CT539" s="4">
        <v>0</v>
      </c>
      <c r="CU539" s="4">
        <v>0</v>
      </c>
      <c r="CV539" s="4">
        <v>0</v>
      </c>
      <c r="CW539" s="4">
        <v>0</v>
      </c>
      <c r="CX539" s="4">
        <v>0</v>
      </c>
      <c r="CY539" s="4">
        <v>0</v>
      </c>
      <c r="CZ539" s="4">
        <v>0</v>
      </c>
      <c r="DA539" s="4">
        <v>0</v>
      </c>
      <c r="DB539" s="4">
        <v>0</v>
      </c>
      <c r="DC539" s="4">
        <v>0</v>
      </c>
      <c r="DD539" s="4">
        <v>0</v>
      </c>
      <c r="DE539" s="4">
        <v>0</v>
      </c>
      <c r="DF539" s="4">
        <v>0</v>
      </c>
      <c r="DG539" s="4">
        <v>0</v>
      </c>
      <c r="DH539" s="4">
        <v>0</v>
      </c>
      <c r="DI539" s="4">
        <v>0</v>
      </c>
      <c r="DJ539" s="4">
        <v>0</v>
      </c>
      <c r="DK539" s="4">
        <v>0</v>
      </c>
      <c r="DL539" s="4">
        <v>0</v>
      </c>
      <c r="DM539" s="4">
        <v>0</v>
      </c>
      <c r="DN539" s="4">
        <v>0</v>
      </c>
      <c r="DO539" s="4">
        <v>0</v>
      </c>
      <c r="DP539" s="4">
        <v>0</v>
      </c>
      <c r="DQ539" s="4">
        <v>0</v>
      </c>
      <c r="DR539" s="4">
        <v>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6">
        <v>0</v>
      </c>
      <c r="DY539" s="4">
        <f>SUM(Tabela14[[#This Row],[jan/25]:[mar/25]])</f>
        <v>0</v>
      </c>
      <c r="DZ539" s="4">
        <f>SUM(Tabela14[[#This Row],[abr/25]:[ago/25]])</f>
        <v>0</v>
      </c>
      <c r="EA539" s="4">
        <f>SUM(Tabela14[[#This Row],[set/25]:[dez/30]])</f>
        <v>0</v>
      </c>
    </row>
    <row r="540" spans="1:131" x14ac:dyDescent="0.25">
      <c r="A540" s="5" t="s">
        <v>1519</v>
      </c>
      <c r="B540" s="2" t="s">
        <v>1346</v>
      </c>
      <c r="C540" s="2" t="s">
        <v>14</v>
      </c>
      <c r="D540" s="2" t="s">
        <v>633</v>
      </c>
      <c r="E540" s="1">
        <v>2002</v>
      </c>
      <c r="F540" s="2"/>
      <c r="G540" s="2" t="s">
        <v>42</v>
      </c>
      <c r="H540" s="321"/>
      <c r="I540" s="2"/>
      <c r="J540" s="2"/>
      <c r="K540" s="4"/>
      <c r="L540" s="4"/>
      <c r="M540" s="4">
        <v>0</v>
      </c>
      <c r="N540" s="4">
        <f>Tabela14[[#This Row],[parcela.cef
(total)]]-Tabela14[[#This Row],[parcela.cef
(realizado)]]</f>
        <v>0</v>
      </c>
      <c r="O540" s="1" t="b">
        <v>0</v>
      </c>
      <c r="P540" s="4">
        <v>0</v>
      </c>
      <c r="Q540" s="4">
        <v>0</v>
      </c>
      <c r="R540" s="4">
        <v>0</v>
      </c>
      <c r="S540" s="4">
        <v>0</v>
      </c>
      <c r="T540" s="4">
        <f>SUM(Tabela14[[#This Row],[set/25]:[dez/30]])</f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>
        <v>0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>
        <v>0</v>
      </c>
      <c r="DE540" s="4">
        <v>0</v>
      </c>
      <c r="DF540" s="4">
        <v>0</v>
      </c>
      <c r="DG540" s="4">
        <v>0</v>
      </c>
      <c r="DH540" s="4">
        <v>0</v>
      </c>
      <c r="DI540" s="4">
        <v>0</v>
      </c>
      <c r="DJ540" s="4">
        <v>0</v>
      </c>
      <c r="DK540" s="4">
        <v>0</v>
      </c>
      <c r="DL540" s="4">
        <v>0</v>
      </c>
      <c r="DM540" s="4">
        <v>0</v>
      </c>
      <c r="DN540" s="4">
        <v>0</v>
      </c>
      <c r="DO540" s="4">
        <v>0</v>
      </c>
      <c r="DP540" s="4">
        <v>0</v>
      </c>
      <c r="DQ540" s="4">
        <v>0</v>
      </c>
      <c r="DR540" s="4">
        <v>0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6">
        <v>0</v>
      </c>
      <c r="DY540" s="4">
        <f>SUM(Tabela14[[#This Row],[jan/25]:[mar/25]])</f>
        <v>0</v>
      </c>
      <c r="DZ540" s="4">
        <f>SUM(Tabela14[[#This Row],[abr/25]:[ago/25]])</f>
        <v>0</v>
      </c>
      <c r="EA540" s="4">
        <f>SUM(Tabela14[[#This Row],[set/25]:[dez/30]])</f>
        <v>0</v>
      </c>
    </row>
    <row r="541" spans="1:131" x14ac:dyDescent="0.25">
      <c r="A541" s="5" t="s">
        <v>1520</v>
      </c>
      <c r="B541" s="2" t="s">
        <v>1346</v>
      </c>
      <c r="C541" s="2" t="s">
        <v>14</v>
      </c>
      <c r="D541" s="2" t="s">
        <v>633</v>
      </c>
      <c r="E541" s="1">
        <v>2003</v>
      </c>
      <c r="F541" s="2"/>
      <c r="G541" s="2" t="s">
        <v>42</v>
      </c>
      <c r="H541" s="321"/>
      <c r="I541" s="2"/>
      <c r="J541" s="2"/>
      <c r="K541" s="4"/>
      <c r="L541" s="4"/>
      <c r="M541" s="4">
        <v>0</v>
      </c>
      <c r="N541" s="4">
        <f>Tabela14[[#This Row],[parcela.cef
(total)]]-Tabela14[[#This Row],[parcela.cef
(realizado)]]</f>
        <v>0</v>
      </c>
      <c r="O541" s="1" t="b">
        <v>0</v>
      </c>
      <c r="P541" s="4">
        <v>0</v>
      </c>
      <c r="Q541" s="4">
        <v>0</v>
      </c>
      <c r="R541" s="4">
        <v>0</v>
      </c>
      <c r="S541" s="4">
        <v>0</v>
      </c>
      <c r="T541" s="4">
        <f>SUM(Tabela14[[#This Row],[set/25]:[dez/30]])</f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>
        <v>0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0</v>
      </c>
      <c r="CZ541" s="4">
        <v>0</v>
      </c>
      <c r="DA541" s="4">
        <v>0</v>
      </c>
      <c r="DB541" s="4">
        <v>0</v>
      </c>
      <c r="DC541" s="4">
        <v>0</v>
      </c>
      <c r="DD541" s="4">
        <v>0</v>
      </c>
      <c r="DE541" s="4">
        <v>0</v>
      </c>
      <c r="DF541" s="4">
        <v>0</v>
      </c>
      <c r="DG541" s="4">
        <v>0</v>
      </c>
      <c r="DH541" s="4">
        <v>0</v>
      </c>
      <c r="DI541" s="4">
        <v>0</v>
      </c>
      <c r="DJ541" s="4">
        <v>0</v>
      </c>
      <c r="DK541" s="4">
        <v>0</v>
      </c>
      <c r="DL541" s="4">
        <v>0</v>
      </c>
      <c r="DM541" s="4">
        <v>0</v>
      </c>
      <c r="DN541" s="4">
        <v>0</v>
      </c>
      <c r="DO541" s="4">
        <v>0</v>
      </c>
      <c r="DP541" s="4">
        <v>0</v>
      </c>
      <c r="DQ541" s="4">
        <v>0</v>
      </c>
      <c r="DR541" s="4">
        <v>0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6">
        <v>0</v>
      </c>
      <c r="DY541" s="4">
        <f>SUM(Tabela14[[#This Row],[jan/25]:[mar/25]])</f>
        <v>0</v>
      </c>
      <c r="DZ541" s="4">
        <f>SUM(Tabela14[[#This Row],[abr/25]:[ago/25]])</f>
        <v>0</v>
      </c>
      <c r="EA541" s="4">
        <f>SUM(Tabela14[[#This Row],[set/25]:[dez/30]])</f>
        <v>0</v>
      </c>
    </row>
    <row r="542" spans="1:131" x14ac:dyDescent="0.25">
      <c r="A542" s="5" t="s">
        <v>1521</v>
      </c>
      <c r="B542" s="2" t="s">
        <v>1346</v>
      </c>
      <c r="C542" s="2" t="s">
        <v>14</v>
      </c>
      <c r="D542" s="2" t="s">
        <v>633</v>
      </c>
      <c r="E542" s="1">
        <v>2004</v>
      </c>
      <c r="F542" s="2"/>
      <c r="G542" s="2" t="s">
        <v>42</v>
      </c>
      <c r="H542" s="321"/>
      <c r="I542" s="2"/>
      <c r="J542" s="2"/>
      <c r="K542" s="4"/>
      <c r="L542" s="4"/>
      <c r="M542" s="4">
        <v>0</v>
      </c>
      <c r="N542" s="4">
        <f>Tabela14[[#This Row],[parcela.cef
(total)]]-Tabela14[[#This Row],[parcela.cef
(realizado)]]</f>
        <v>0</v>
      </c>
      <c r="O542" s="1" t="b">
        <v>0</v>
      </c>
      <c r="P542" s="4">
        <v>0</v>
      </c>
      <c r="Q542" s="4">
        <v>0</v>
      </c>
      <c r="R542" s="4">
        <v>0</v>
      </c>
      <c r="S542" s="4">
        <v>0</v>
      </c>
      <c r="T542" s="4">
        <f>SUM(Tabela14[[#This Row],[set/25]:[dez/30]])</f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>
        <v>0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0</v>
      </c>
      <c r="CZ542" s="4">
        <v>0</v>
      </c>
      <c r="DA542" s="4">
        <v>0</v>
      </c>
      <c r="DB542" s="4">
        <v>0</v>
      </c>
      <c r="DC542" s="4">
        <v>0</v>
      </c>
      <c r="DD542" s="4">
        <v>0</v>
      </c>
      <c r="DE542" s="4">
        <v>0</v>
      </c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>
        <v>0</v>
      </c>
      <c r="DL542" s="4">
        <v>0</v>
      </c>
      <c r="DM542" s="4">
        <v>0</v>
      </c>
      <c r="DN542" s="4">
        <v>0</v>
      </c>
      <c r="DO542" s="4">
        <v>0</v>
      </c>
      <c r="DP542" s="4">
        <v>0</v>
      </c>
      <c r="DQ542" s="4">
        <v>0</v>
      </c>
      <c r="DR542" s="4">
        <v>0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6">
        <v>0</v>
      </c>
      <c r="DY542" s="4">
        <f>SUM(Tabela14[[#This Row],[jan/25]:[mar/25]])</f>
        <v>0</v>
      </c>
      <c r="DZ542" s="4">
        <f>SUM(Tabela14[[#This Row],[abr/25]:[ago/25]])</f>
        <v>0</v>
      </c>
      <c r="EA542" s="4">
        <f>SUM(Tabela14[[#This Row],[set/25]:[dez/30]])</f>
        <v>0</v>
      </c>
    </row>
    <row r="543" spans="1:131" x14ac:dyDescent="0.25">
      <c r="A543" s="5" t="s">
        <v>1522</v>
      </c>
      <c r="B543" s="2" t="s">
        <v>1346</v>
      </c>
      <c r="C543" s="2" t="s">
        <v>14</v>
      </c>
      <c r="D543" s="2" t="s">
        <v>633</v>
      </c>
      <c r="E543" s="1">
        <v>2005</v>
      </c>
      <c r="F543" s="2"/>
      <c r="G543" s="2" t="s">
        <v>42</v>
      </c>
      <c r="H543" s="321"/>
      <c r="I543" s="2"/>
      <c r="J543" s="2"/>
      <c r="K543" s="4"/>
      <c r="L543" s="4"/>
      <c r="M543" s="4">
        <v>0</v>
      </c>
      <c r="N543" s="4">
        <f>Tabela14[[#This Row],[parcela.cef
(total)]]-Tabela14[[#This Row],[parcela.cef
(realizado)]]</f>
        <v>0</v>
      </c>
      <c r="O543" s="1" t="b">
        <v>0</v>
      </c>
      <c r="P543" s="4">
        <v>0</v>
      </c>
      <c r="Q543" s="4">
        <v>0</v>
      </c>
      <c r="R543" s="4">
        <v>0</v>
      </c>
      <c r="S543" s="4">
        <v>0</v>
      </c>
      <c r="T543" s="4">
        <f>SUM(Tabela14[[#This Row],[set/25]:[dez/30]])</f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0</v>
      </c>
      <c r="CQ543" s="4">
        <v>0</v>
      </c>
      <c r="CR543" s="4">
        <v>0</v>
      </c>
      <c r="CS543" s="4">
        <v>0</v>
      </c>
      <c r="CT543" s="4">
        <v>0</v>
      </c>
      <c r="CU543" s="4">
        <v>0</v>
      </c>
      <c r="CV543" s="4">
        <v>0</v>
      </c>
      <c r="CW543" s="4">
        <v>0</v>
      </c>
      <c r="CX543" s="4">
        <v>0</v>
      </c>
      <c r="CY543" s="4">
        <v>0</v>
      </c>
      <c r="CZ543" s="4">
        <v>0</v>
      </c>
      <c r="DA543" s="4">
        <v>0</v>
      </c>
      <c r="DB543" s="4">
        <v>0</v>
      </c>
      <c r="DC543" s="4">
        <v>0</v>
      </c>
      <c r="DD543" s="4">
        <v>0</v>
      </c>
      <c r="DE543" s="4">
        <v>0</v>
      </c>
      <c r="DF543" s="4">
        <v>0</v>
      </c>
      <c r="DG543" s="4">
        <v>0</v>
      </c>
      <c r="DH543" s="4">
        <v>0</v>
      </c>
      <c r="DI543" s="4">
        <v>0</v>
      </c>
      <c r="DJ543" s="4">
        <v>0</v>
      </c>
      <c r="DK543" s="4">
        <v>0</v>
      </c>
      <c r="DL543" s="4">
        <v>0</v>
      </c>
      <c r="DM543" s="4">
        <v>0</v>
      </c>
      <c r="DN543" s="4">
        <v>0</v>
      </c>
      <c r="DO543" s="4">
        <v>0</v>
      </c>
      <c r="DP543" s="4">
        <v>0</v>
      </c>
      <c r="DQ543" s="4">
        <v>0</v>
      </c>
      <c r="DR543" s="4">
        <v>0</v>
      </c>
      <c r="DS543" s="4">
        <v>0</v>
      </c>
      <c r="DT543" s="4">
        <v>0</v>
      </c>
      <c r="DU543" s="4">
        <v>0</v>
      </c>
      <c r="DV543" s="4">
        <v>0</v>
      </c>
      <c r="DW543" s="4">
        <v>0</v>
      </c>
      <c r="DX543" s="6">
        <v>0</v>
      </c>
      <c r="DY543" s="4">
        <f>SUM(Tabela14[[#This Row],[jan/25]:[mar/25]])</f>
        <v>0</v>
      </c>
      <c r="DZ543" s="4">
        <f>SUM(Tabela14[[#This Row],[abr/25]:[ago/25]])</f>
        <v>0</v>
      </c>
      <c r="EA543" s="4">
        <f>SUM(Tabela14[[#This Row],[set/25]:[dez/30]])</f>
        <v>0</v>
      </c>
    </row>
    <row r="544" spans="1:131" x14ac:dyDescent="0.25">
      <c r="A544" s="5" t="s">
        <v>1523</v>
      </c>
      <c r="B544" s="2" t="s">
        <v>1346</v>
      </c>
      <c r="C544" s="2" t="s">
        <v>14</v>
      </c>
      <c r="D544" s="2" t="s">
        <v>633</v>
      </c>
      <c r="E544" s="1">
        <v>2006</v>
      </c>
      <c r="F544" s="2" t="s">
        <v>1524</v>
      </c>
      <c r="G544" s="2" t="s">
        <v>19</v>
      </c>
      <c r="H544" s="321">
        <v>45862</v>
      </c>
      <c r="I544" s="2" t="s">
        <v>1292</v>
      </c>
      <c r="J544" s="2"/>
      <c r="K544" s="4"/>
      <c r="L544" s="4"/>
      <c r="M544" s="4">
        <v>277900</v>
      </c>
      <c r="N544" s="4">
        <f>Tabela14[[#This Row],[parcela.cef
(total)]]-Tabela14[[#This Row],[parcela.cef
(realizado)]]</f>
        <v>0</v>
      </c>
      <c r="O544" s="1" t="b">
        <v>0</v>
      </c>
      <c r="P544" s="4">
        <v>0</v>
      </c>
      <c r="Q544" s="4">
        <v>290460</v>
      </c>
      <c r="R544" s="4">
        <v>0</v>
      </c>
      <c r="S544" s="4">
        <v>12020</v>
      </c>
      <c r="T544" s="4">
        <f>SUM(Tabela14[[#This Row],[set/25]:[dez/30]])</f>
        <v>11900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120</v>
      </c>
      <c r="BM544" s="4">
        <v>0</v>
      </c>
      <c r="BN544" s="4">
        <v>120</v>
      </c>
      <c r="BO544" s="4">
        <v>120</v>
      </c>
      <c r="BP544" s="4">
        <v>720</v>
      </c>
      <c r="BQ544" s="4">
        <v>120</v>
      </c>
      <c r="BR544" s="4">
        <v>120</v>
      </c>
      <c r="BS544" s="4">
        <v>120</v>
      </c>
      <c r="BT544" s="4">
        <v>120</v>
      </c>
      <c r="BU544" s="4">
        <v>120</v>
      </c>
      <c r="BV544" s="4">
        <v>120</v>
      </c>
      <c r="BW544" s="4">
        <v>120</v>
      </c>
      <c r="BX544" s="4">
        <v>120</v>
      </c>
      <c r="BY544" s="4">
        <v>120</v>
      </c>
      <c r="BZ544" s="4">
        <v>120</v>
      </c>
      <c r="CA544" s="4">
        <v>120</v>
      </c>
      <c r="CB544" s="4">
        <v>720</v>
      </c>
      <c r="CC544" s="4">
        <v>120</v>
      </c>
      <c r="CD544" s="4">
        <v>120</v>
      </c>
      <c r="CE544" s="4">
        <v>120</v>
      </c>
      <c r="CF544" s="4">
        <v>120</v>
      </c>
      <c r="CG544" s="4">
        <v>120</v>
      </c>
      <c r="CH544" s="4">
        <v>120</v>
      </c>
      <c r="CI544" s="4">
        <v>120</v>
      </c>
      <c r="CJ544" s="4">
        <v>120</v>
      </c>
      <c r="CK544" s="4">
        <v>120</v>
      </c>
      <c r="CL544" s="4">
        <v>120</v>
      </c>
      <c r="CM544" s="4">
        <v>120</v>
      </c>
      <c r="CN544" s="4">
        <v>720</v>
      </c>
      <c r="CO544" s="4">
        <v>120</v>
      </c>
      <c r="CP544" s="4">
        <v>120</v>
      </c>
      <c r="CQ544" s="4">
        <v>120</v>
      </c>
      <c r="CR544" s="4">
        <v>120</v>
      </c>
      <c r="CS544" s="4">
        <v>120</v>
      </c>
      <c r="CT544" s="4">
        <v>120</v>
      </c>
      <c r="CU544" s="4">
        <v>220</v>
      </c>
      <c r="CV544" s="4">
        <v>120</v>
      </c>
      <c r="CW544" s="4">
        <v>120</v>
      </c>
      <c r="CX544" s="4">
        <v>120</v>
      </c>
      <c r="CY544" s="4">
        <v>120</v>
      </c>
      <c r="CZ544" s="4">
        <v>120</v>
      </c>
      <c r="DA544" s="4">
        <v>120</v>
      </c>
      <c r="DB544" s="4">
        <v>120</v>
      </c>
      <c r="DC544" s="4">
        <v>120</v>
      </c>
      <c r="DD544" s="4">
        <v>120</v>
      </c>
      <c r="DE544" s="4">
        <v>120</v>
      </c>
      <c r="DF544" s="4">
        <v>120</v>
      </c>
      <c r="DG544" s="4">
        <v>200</v>
      </c>
      <c r="DH544" s="4">
        <v>400</v>
      </c>
      <c r="DI544" s="4">
        <v>400</v>
      </c>
      <c r="DJ544" s="4">
        <v>400</v>
      </c>
      <c r="DK544" s="4">
        <v>400</v>
      </c>
      <c r="DL544" s="4">
        <v>400</v>
      </c>
      <c r="DM544" s="4">
        <v>400</v>
      </c>
      <c r="DN544" s="4">
        <v>400</v>
      </c>
      <c r="DO544" s="4">
        <v>400</v>
      </c>
      <c r="DP544" s="4">
        <v>400</v>
      </c>
      <c r="DQ544" s="4">
        <v>400</v>
      </c>
      <c r="DR544" s="4">
        <v>400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6">
        <v>0</v>
      </c>
      <c r="DY544" s="4">
        <f>SUM(Tabela14[[#This Row],[jan/25]:[mar/25]])</f>
        <v>0</v>
      </c>
      <c r="DZ544" s="4">
        <f>SUM(Tabela14[[#This Row],[abr/25]:[ago/25]])</f>
        <v>120</v>
      </c>
      <c r="EA544" s="4">
        <f>SUM(Tabela14[[#This Row],[set/25]:[dez/30]])</f>
        <v>11900</v>
      </c>
    </row>
    <row r="545" spans="1:131" x14ac:dyDescent="0.25">
      <c r="A545" s="5" t="s">
        <v>1525</v>
      </c>
      <c r="B545" s="2" t="s">
        <v>1346</v>
      </c>
      <c r="C545" s="2" t="s">
        <v>14</v>
      </c>
      <c r="D545" s="2" t="s">
        <v>633</v>
      </c>
      <c r="E545" s="1">
        <v>2007</v>
      </c>
      <c r="F545" s="2"/>
      <c r="G545" s="2" t="s">
        <v>42</v>
      </c>
      <c r="H545" s="321"/>
      <c r="I545" s="2"/>
      <c r="J545" s="2"/>
      <c r="K545" s="4"/>
      <c r="L545" s="4"/>
      <c r="M545" s="4">
        <v>0</v>
      </c>
      <c r="N545" s="4">
        <f>Tabela14[[#This Row],[parcela.cef
(total)]]-Tabela14[[#This Row],[parcela.cef
(realizado)]]</f>
        <v>0</v>
      </c>
      <c r="O545" s="1" t="b">
        <v>0</v>
      </c>
      <c r="P545" s="4">
        <v>0</v>
      </c>
      <c r="Q545" s="4">
        <v>0</v>
      </c>
      <c r="R545" s="4">
        <v>0</v>
      </c>
      <c r="S545" s="4">
        <v>0</v>
      </c>
      <c r="T545" s="4">
        <f>SUM(Tabela14[[#This Row],[set/25]:[dez/30]])</f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0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0</v>
      </c>
      <c r="DF545" s="4">
        <v>0</v>
      </c>
      <c r="DG545" s="4">
        <v>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0</v>
      </c>
      <c r="DO545" s="4">
        <v>0</v>
      </c>
      <c r="DP545" s="4">
        <v>0</v>
      </c>
      <c r="DQ545" s="4">
        <v>0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6">
        <v>0</v>
      </c>
      <c r="DY545" s="4">
        <f>SUM(Tabela14[[#This Row],[jan/25]:[mar/25]])</f>
        <v>0</v>
      </c>
      <c r="DZ545" s="4">
        <f>SUM(Tabela14[[#This Row],[abr/25]:[ago/25]])</f>
        <v>0</v>
      </c>
      <c r="EA545" s="4">
        <f>SUM(Tabela14[[#This Row],[set/25]:[dez/30]])</f>
        <v>0</v>
      </c>
    </row>
    <row r="546" spans="1:131" x14ac:dyDescent="0.25">
      <c r="A546" s="5" t="s">
        <v>1526</v>
      </c>
      <c r="B546" s="2" t="s">
        <v>1346</v>
      </c>
      <c r="C546" s="2" t="s">
        <v>14</v>
      </c>
      <c r="D546" s="2" t="s">
        <v>633</v>
      </c>
      <c r="E546" s="1">
        <v>2008</v>
      </c>
      <c r="F546" s="2"/>
      <c r="G546" s="2" t="s">
        <v>42</v>
      </c>
      <c r="H546" s="321"/>
      <c r="I546" s="2"/>
      <c r="J546" s="2"/>
      <c r="K546" s="4"/>
      <c r="L546" s="4"/>
      <c r="M546" s="4">
        <v>0</v>
      </c>
      <c r="N546" s="4">
        <f>Tabela14[[#This Row],[parcela.cef
(total)]]-Tabela14[[#This Row],[parcela.cef
(realizado)]]</f>
        <v>0</v>
      </c>
      <c r="O546" s="1" t="b">
        <v>0</v>
      </c>
      <c r="P546" s="4">
        <v>0</v>
      </c>
      <c r="Q546" s="4">
        <v>0</v>
      </c>
      <c r="R546" s="4">
        <v>0</v>
      </c>
      <c r="S546" s="4">
        <v>0</v>
      </c>
      <c r="T546" s="4">
        <f>SUM(Tabela14[[#This Row],[set/25]:[dez/30]])</f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>
        <v>0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0</v>
      </c>
      <c r="CZ546" s="4">
        <v>0</v>
      </c>
      <c r="DA546" s="4">
        <v>0</v>
      </c>
      <c r="DB546" s="4">
        <v>0</v>
      </c>
      <c r="DC546" s="4">
        <v>0</v>
      </c>
      <c r="DD546" s="4">
        <v>0</v>
      </c>
      <c r="DE546" s="4">
        <v>0</v>
      </c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>
        <v>0</v>
      </c>
      <c r="DL546" s="4">
        <v>0</v>
      </c>
      <c r="DM546" s="4">
        <v>0</v>
      </c>
      <c r="DN546" s="4">
        <v>0</v>
      </c>
      <c r="DO546" s="4">
        <v>0</v>
      </c>
      <c r="DP546" s="4">
        <v>0</v>
      </c>
      <c r="DQ546" s="4">
        <v>0</v>
      </c>
      <c r="DR546" s="4">
        <v>0</v>
      </c>
      <c r="DS546" s="4">
        <v>0</v>
      </c>
      <c r="DT546" s="4">
        <v>0</v>
      </c>
      <c r="DU546" s="4">
        <v>0</v>
      </c>
      <c r="DV546" s="4">
        <v>0</v>
      </c>
      <c r="DW546" s="4">
        <v>0</v>
      </c>
      <c r="DX546" s="6">
        <v>0</v>
      </c>
      <c r="DY546" s="4">
        <f>SUM(Tabela14[[#This Row],[jan/25]:[mar/25]])</f>
        <v>0</v>
      </c>
      <c r="DZ546" s="4">
        <f>SUM(Tabela14[[#This Row],[abr/25]:[ago/25]])</f>
        <v>0</v>
      </c>
      <c r="EA546" s="4">
        <f>SUM(Tabela14[[#This Row],[set/25]:[dez/30]])</f>
        <v>0</v>
      </c>
    </row>
    <row r="547" spans="1:131" x14ac:dyDescent="0.25">
      <c r="A547" s="5" t="s">
        <v>1527</v>
      </c>
      <c r="B547" s="2" t="s">
        <v>1346</v>
      </c>
      <c r="C547" s="2" t="s">
        <v>14</v>
      </c>
      <c r="D547" s="2" t="s">
        <v>633</v>
      </c>
      <c r="E547" s="1">
        <v>2009</v>
      </c>
      <c r="F547" s="2" t="s">
        <v>1528</v>
      </c>
      <c r="G547" s="2" t="s">
        <v>19</v>
      </c>
      <c r="H547" s="321">
        <v>45853</v>
      </c>
      <c r="I547" s="2" t="s">
        <v>282</v>
      </c>
      <c r="J547" s="2"/>
      <c r="K547" s="4"/>
      <c r="L547" s="4"/>
      <c r="M547" s="4">
        <v>190324.41</v>
      </c>
      <c r="N547" s="4">
        <f>Tabela14[[#This Row],[parcela.cef
(total)]]-Tabela14[[#This Row],[parcela.cef
(realizado)]]</f>
        <v>0</v>
      </c>
      <c r="O547" s="1" t="b">
        <v>0</v>
      </c>
      <c r="P547" s="4">
        <v>0</v>
      </c>
      <c r="Q547" s="4">
        <v>224660</v>
      </c>
      <c r="R547" s="4">
        <v>0</v>
      </c>
      <c r="S547" s="4">
        <v>30978.07</v>
      </c>
      <c r="T547" s="4">
        <f>SUM(Tabela14[[#This Row],[set/25]:[dez/30]])</f>
        <v>30658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320.07</v>
      </c>
      <c r="BM547" s="4">
        <v>0</v>
      </c>
      <c r="BN547" s="4">
        <v>313.5</v>
      </c>
      <c r="BO547" s="4">
        <v>862.5</v>
      </c>
      <c r="BP547" s="4">
        <v>1045</v>
      </c>
      <c r="BQ547" s="4">
        <v>1045</v>
      </c>
      <c r="BR547" s="4">
        <v>1045</v>
      </c>
      <c r="BS547" s="4">
        <v>1045</v>
      </c>
      <c r="BT547" s="4">
        <v>1045</v>
      </c>
      <c r="BU547" s="4">
        <v>1045</v>
      </c>
      <c r="BV547" s="4">
        <v>1045</v>
      </c>
      <c r="BW547" s="4">
        <v>1045</v>
      </c>
      <c r="BX547" s="4">
        <v>1045</v>
      </c>
      <c r="BY547" s="4">
        <v>1045</v>
      </c>
      <c r="BZ547" s="4">
        <v>1045</v>
      </c>
      <c r="CA547" s="4">
        <v>1045</v>
      </c>
      <c r="CB547" s="4">
        <v>1045</v>
      </c>
      <c r="CC547" s="4">
        <v>1045</v>
      </c>
      <c r="CD547" s="4">
        <v>1045</v>
      </c>
      <c r="CE547" s="4">
        <v>1045</v>
      </c>
      <c r="CF547" s="4">
        <v>1045</v>
      </c>
      <c r="CG547" s="4">
        <v>1045</v>
      </c>
      <c r="CH547" s="4">
        <v>1045</v>
      </c>
      <c r="CI547" s="4">
        <v>1045</v>
      </c>
      <c r="CJ547" s="4">
        <v>1045</v>
      </c>
      <c r="CK547" s="4">
        <v>1045</v>
      </c>
      <c r="CL547" s="4">
        <v>1045</v>
      </c>
      <c r="CM547" s="4">
        <v>1045</v>
      </c>
      <c r="CN547" s="4">
        <v>1045</v>
      </c>
      <c r="CO547" s="4">
        <v>1045</v>
      </c>
      <c r="CP547" s="4">
        <v>1045</v>
      </c>
      <c r="CQ547" s="4">
        <v>1045</v>
      </c>
      <c r="CR547" s="4">
        <v>0</v>
      </c>
      <c r="CS547" s="4">
        <v>0</v>
      </c>
      <c r="CT547" s="4">
        <v>0</v>
      </c>
      <c r="CU547" s="4">
        <v>222</v>
      </c>
      <c r="CV547" s="4">
        <v>0</v>
      </c>
      <c r="CW547" s="4">
        <v>0</v>
      </c>
      <c r="CX547" s="4">
        <v>0</v>
      </c>
      <c r="CY547" s="4">
        <v>0</v>
      </c>
      <c r="CZ547" s="4">
        <v>0</v>
      </c>
      <c r="DA547" s="4">
        <v>0</v>
      </c>
      <c r="DB547" s="4">
        <v>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>
        <v>0</v>
      </c>
      <c r="DK547" s="4">
        <v>0</v>
      </c>
      <c r="DL547" s="4">
        <v>0</v>
      </c>
      <c r="DM547" s="4">
        <v>0</v>
      </c>
      <c r="DN547" s="4">
        <v>0</v>
      </c>
      <c r="DO547" s="4">
        <v>0</v>
      </c>
      <c r="DP547" s="4">
        <v>0</v>
      </c>
      <c r="DQ547" s="4">
        <v>0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6">
        <v>0</v>
      </c>
      <c r="DY547" s="4">
        <f>SUM(Tabela14[[#This Row],[jan/25]:[mar/25]])</f>
        <v>0</v>
      </c>
      <c r="DZ547" s="4">
        <f>SUM(Tabela14[[#This Row],[abr/25]:[ago/25]])</f>
        <v>320.07</v>
      </c>
      <c r="EA547" s="4">
        <f>SUM(Tabela14[[#This Row],[set/25]:[dez/30]])</f>
        <v>30658</v>
      </c>
    </row>
    <row r="548" spans="1:131" x14ac:dyDescent="0.25">
      <c r="A548" s="5" t="s">
        <v>1529</v>
      </c>
      <c r="B548" s="2" t="s">
        <v>1346</v>
      </c>
      <c r="C548" s="2" t="s">
        <v>14</v>
      </c>
      <c r="D548" s="2" t="s">
        <v>193</v>
      </c>
      <c r="E548" s="1">
        <v>201</v>
      </c>
      <c r="F548" s="2" t="s">
        <v>1530</v>
      </c>
      <c r="G548" s="2" t="s">
        <v>19</v>
      </c>
      <c r="H548" s="321">
        <v>45670</v>
      </c>
      <c r="I548" s="2" t="s">
        <v>210</v>
      </c>
      <c r="J548" s="2"/>
      <c r="K548" s="4"/>
      <c r="L548" s="4"/>
      <c r="M548" s="4">
        <v>280350.34999999998</v>
      </c>
      <c r="N548" s="4">
        <f>Tabela14[[#This Row],[parcela.cef
(total)]]-Tabela14[[#This Row],[parcela.cef
(realizado)]]</f>
        <v>0</v>
      </c>
      <c r="O548" s="1" t="b">
        <v>0</v>
      </c>
      <c r="P548" s="4">
        <v>0</v>
      </c>
      <c r="Q548" s="4">
        <v>288500</v>
      </c>
      <c r="R548" s="4">
        <v>0</v>
      </c>
      <c r="S548" s="4">
        <v>21544.63</v>
      </c>
      <c r="T548" s="4">
        <f>SUM(Tabela14[[#This Row],[set/25]:[dez/30]])</f>
        <v>15108.739999999996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2500</v>
      </c>
      <c r="BF548" s="4">
        <v>552.75</v>
      </c>
      <c r="BG548" s="4">
        <v>557.34</v>
      </c>
      <c r="BH548" s="4">
        <v>559.57000000000005</v>
      </c>
      <c r="BI548" s="4">
        <v>561.75</v>
      </c>
      <c r="BJ548" s="4">
        <v>564.66999999999996</v>
      </c>
      <c r="BK548" s="4">
        <v>567.95000000000005</v>
      </c>
      <c r="BL548" s="4">
        <v>571.86</v>
      </c>
      <c r="BM548" s="4">
        <v>0</v>
      </c>
      <c r="BN548" s="4">
        <v>577.07000000000005</v>
      </c>
      <c r="BO548" s="4">
        <v>577.07000000000005</v>
      </c>
      <c r="BP548" s="4">
        <v>577.07000000000005</v>
      </c>
      <c r="BQ548" s="4">
        <v>577.07000000000005</v>
      </c>
      <c r="BR548" s="4">
        <v>577.07000000000005</v>
      </c>
      <c r="BS548" s="4">
        <v>577.07000000000005</v>
      </c>
      <c r="BT548" s="4">
        <v>577.07000000000005</v>
      </c>
      <c r="BU548" s="4">
        <v>577.07000000000005</v>
      </c>
      <c r="BV548" s="4">
        <v>577.07000000000005</v>
      </c>
      <c r="BW548" s="4">
        <v>577.07000000000005</v>
      </c>
      <c r="BX548" s="4">
        <v>577.07000000000005</v>
      </c>
      <c r="BY548" s="4">
        <v>577.07000000000005</v>
      </c>
      <c r="BZ548" s="4">
        <v>577.07000000000005</v>
      </c>
      <c r="CA548" s="4">
        <v>577.07000000000005</v>
      </c>
      <c r="CB548" s="4">
        <v>577.07000000000005</v>
      </c>
      <c r="CC548" s="4">
        <v>577.07000000000005</v>
      </c>
      <c r="CD548" s="4">
        <v>577.07000000000005</v>
      </c>
      <c r="CE548" s="4">
        <v>577.07000000000005</v>
      </c>
      <c r="CF548" s="4">
        <v>577.07000000000005</v>
      </c>
      <c r="CG548" s="4">
        <v>577.07000000000005</v>
      </c>
      <c r="CH548" s="4">
        <v>577.07000000000005</v>
      </c>
      <c r="CI548" s="4">
        <v>577.07000000000005</v>
      </c>
      <c r="CJ548" s="4">
        <v>577.07000000000005</v>
      </c>
      <c r="CK548" s="4">
        <v>577.07000000000005</v>
      </c>
      <c r="CL548" s="4">
        <v>577.07000000000005</v>
      </c>
      <c r="CM548" s="4">
        <v>577.07000000000005</v>
      </c>
      <c r="CN548" s="4">
        <v>0</v>
      </c>
      <c r="CO548" s="4">
        <v>0</v>
      </c>
      <c r="CP548" s="4">
        <v>0</v>
      </c>
      <c r="CQ548" s="4">
        <v>0</v>
      </c>
      <c r="CR548" s="4">
        <v>0</v>
      </c>
      <c r="CS548" s="4">
        <v>0</v>
      </c>
      <c r="CT548" s="4">
        <v>0</v>
      </c>
      <c r="CU548" s="4">
        <v>104.92</v>
      </c>
      <c r="CV548" s="4">
        <v>0</v>
      </c>
      <c r="CW548" s="4">
        <v>0</v>
      </c>
      <c r="CX548" s="4">
        <v>0</v>
      </c>
      <c r="CY548" s="4">
        <v>0</v>
      </c>
      <c r="CZ548" s="4">
        <v>0</v>
      </c>
      <c r="DA548" s="4">
        <v>0</v>
      </c>
      <c r="DB548" s="4">
        <v>0</v>
      </c>
      <c r="DC548" s="4">
        <v>0</v>
      </c>
      <c r="DD548" s="4">
        <v>0</v>
      </c>
      <c r="DE548" s="4">
        <v>0</v>
      </c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>
        <v>0</v>
      </c>
      <c r="DL548" s="4">
        <v>0</v>
      </c>
      <c r="DM548" s="4">
        <v>0</v>
      </c>
      <c r="DN548" s="4">
        <v>0</v>
      </c>
      <c r="DO548" s="4">
        <v>0</v>
      </c>
      <c r="DP548" s="4">
        <v>0</v>
      </c>
      <c r="DQ548" s="4">
        <v>0</v>
      </c>
      <c r="DR548" s="4">
        <v>0</v>
      </c>
      <c r="DS548" s="4">
        <v>0</v>
      </c>
      <c r="DT548" s="4">
        <v>0</v>
      </c>
      <c r="DU548" s="4">
        <v>0</v>
      </c>
      <c r="DV548" s="4">
        <v>0</v>
      </c>
      <c r="DW548" s="4">
        <v>0</v>
      </c>
      <c r="DX548" s="6">
        <v>0</v>
      </c>
      <c r="DY548" s="4">
        <f>SUM(Tabela14[[#This Row],[jan/25]:[mar/25]])</f>
        <v>3610.09</v>
      </c>
      <c r="DZ548" s="4">
        <f>SUM(Tabela14[[#This Row],[abr/25]:[ago/25]])</f>
        <v>2825.8000000000006</v>
      </c>
      <c r="EA548" s="4">
        <f>SUM(Tabela14[[#This Row],[set/25]:[dez/30]])</f>
        <v>15108.739999999996</v>
      </c>
    </row>
    <row r="549" spans="1:131" x14ac:dyDescent="0.25">
      <c r="A549" s="5" t="s">
        <v>1531</v>
      </c>
      <c r="B549" s="2" t="s">
        <v>1346</v>
      </c>
      <c r="C549" s="2" t="s">
        <v>14</v>
      </c>
      <c r="D549" s="2" t="s">
        <v>633</v>
      </c>
      <c r="E549" s="1">
        <v>2010</v>
      </c>
      <c r="F549" s="2"/>
      <c r="G549" s="2" t="s">
        <v>42</v>
      </c>
      <c r="H549" s="321"/>
      <c r="I549" s="2"/>
      <c r="J549" s="2"/>
      <c r="K549" s="4"/>
      <c r="L549" s="4"/>
      <c r="M549" s="4">
        <v>0</v>
      </c>
      <c r="N549" s="4">
        <f>Tabela14[[#This Row],[parcela.cef
(total)]]-Tabela14[[#This Row],[parcela.cef
(realizado)]]</f>
        <v>0</v>
      </c>
      <c r="O549" s="1" t="b">
        <v>0</v>
      </c>
      <c r="P549" s="4">
        <v>0</v>
      </c>
      <c r="Q549" s="4">
        <v>0</v>
      </c>
      <c r="R549" s="4">
        <v>0</v>
      </c>
      <c r="S549" s="4">
        <v>0</v>
      </c>
      <c r="T549" s="4">
        <f>SUM(Tabela14[[#This Row],[set/25]:[dez/30]])</f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0</v>
      </c>
      <c r="CS549" s="4">
        <v>0</v>
      </c>
      <c r="CT549" s="4">
        <v>0</v>
      </c>
      <c r="CU549" s="4">
        <v>0</v>
      </c>
      <c r="CV549" s="4">
        <v>0</v>
      </c>
      <c r="CW549" s="4">
        <v>0</v>
      </c>
      <c r="CX549" s="4">
        <v>0</v>
      </c>
      <c r="CY549" s="4">
        <v>0</v>
      </c>
      <c r="CZ549" s="4">
        <v>0</v>
      </c>
      <c r="DA549" s="4">
        <v>0</v>
      </c>
      <c r="DB549" s="4">
        <v>0</v>
      </c>
      <c r="DC549" s="4">
        <v>0</v>
      </c>
      <c r="DD549" s="4">
        <v>0</v>
      </c>
      <c r="DE549" s="4">
        <v>0</v>
      </c>
      <c r="DF549" s="4">
        <v>0</v>
      </c>
      <c r="DG549" s="4">
        <v>0</v>
      </c>
      <c r="DH549" s="4">
        <v>0</v>
      </c>
      <c r="DI549" s="4">
        <v>0</v>
      </c>
      <c r="DJ549" s="4">
        <v>0</v>
      </c>
      <c r="DK549" s="4">
        <v>0</v>
      </c>
      <c r="DL549" s="4">
        <v>0</v>
      </c>
      <c r="DM549" s="4">
        <v>0</v>
      </c>
      <c r="DN549" s="4">
        <v>0</v>
      </c>
      <c r="DO549" s="4">
        <v>0</v>
      </c>
      <c r="DP549" s="4">
        <v>0</v>
      </c>
      <c r="DQ549" s="4">
        <v>0</v>
      </c>
      <c r="DR549" s="4">
        <v>0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6">
        <v>0</v>
      </c>
      <c r="DY549" s="4">
        <f>SUM(Tabela14[[#This Row],[jan/25]:[mar/25]])</f>
        <v>0</v>
      </c>
      <c r="DZ549" s="4">
        <f>SUM(Tabela14[[#This Row],[abr/25]:[ago/25]])</f>
        <v>0</v>
      </c>
      <c r="EA549" s="4">
        <f>SUM(Tabela14[[#This Row],[set/25]:[dez/30]])</f>
        <v>0</v>
      </c>
    </row>
    <row r="550" spans="1:131" x14ac:dyDescent="0.25">
      <c r="A550" s="5" t="s">
        <v>1532</v>
      </c>
      <c r="B550" s="2" t="s">
        <v>1346</v>
      </c>
      <c r="C550" s="2" t="s">
        <v>14</v>
      </c>
      <c r="D550" s="2" t="s">
        <v>193</v>
      </c>
      <c r="E550" s="1">
        <v>202</v>
      </c>
      <c r="F550" s="2" t="s">
        <v>1533</v>
      </c>
      <c r="G550" s="2" t="s">
        <v>19</v>
      </c>
      <c r="H550" s="321">
        <v>45703</v>
      </c>
      <c r="I550" s="2" t="s">
        <v>43</v>
      </c>
      <c r="J550" s="2"/>
      <c r="K550" s="4"/>
      <c r="L550" s="4"/>
      <c r="M550" s="4">
        <v>241058.54</v>
      </c>
      <c r="N550" s="4">
        <f>Tabela14[[#This Row],[parcela.cef
(total)]]-Tabela14[[#This Row],[parcela.cef
(realizado)]]</f>
        <v>0</v>
      </c>
      <c r="O550" s="1" t="b">
        <v>0</v>
      </c>
      <c r="P550" s="4">
        <v>0</v>
      </c>
      <c r="Q550" s="4">
        <v>271660</v>
      </c>
      <c r="R550" s="4">
        <v>0</v>
      </c>
      <c r="S550" s="4">
        <v>42243.23</v>
      </c>
      <c r="T550" s="4">
        <f>SUM(Tabela14[[#This Row],[set/25]:[dez/30]])</f>
        <v>38325.15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3000</v>
      </c>
      <c r="BG550" s="4">
        <v>151.25</v>
      </c>
      <c r="BH550" s="4">
        <v>151.85</v>
      </c>
      <c r="BI550" s="4">
        <v>152.44</v>
      </c>
      <c r="BJ550" s="4">
        <v>153.22999999999999</v>
      </c>
      <c r="BK550" s="4">
        <v>154.12</v>
      </c>
      <c r="BL550" s="4">
        <v>155.19</v>
      </c>
      <c r="BM550" s="4">
        <v>0</v>
      </c>
      <c r="BN550" s="4">
        <v>156.6</v>
      </c>
      <c r="BO550" s="4">
        <v>156.6</v>
      </c>
      <c r="BP550" s="4">
        <v>1096.2</v>
      </c>
      <c r="BQ550" s="4">
        <v>156.6</v>
      </c>
      <c r="BR550" s="4">
        <v>156.6</v>
      </c>
      <c r="BS550" s="4">
        <v>156.6</v>
      </c>
      <c r="BT550" s="4">
        <v>156.6</v>
      </c>
      <c r="BU550" s="4">
        <v>156.6</v>
      </c>
      <c r="BV550" s="4">
        <v>1096.2</v>
      </c>
      <c r="BW550" s="4">
        <v>156.6</v>
      </c>
      <c r="BX550" s="4">
        <v>323.64</v>
      </c>
      <c r="BY550" s="4">
        <v>522</v>
      </c>
      <c r="BZ550" s="4">
        <v>522</v>
      </c>
      <c r="CA550" s="4">
        <v>522</v>
      </c>
      <c r="CB550" s="4">
        <v>6785.98</v>
      </c>
      <c r="CC550" s="4">
        <v>522</v>
      </c>
      <c r="CD550" s="4">
        <v>522</v>
      </c>
      <c r="CE550" s="4">
        <v>522</v>
      </c>
      <c r="CF550" s="4">
        <v>522</v>
      </c>
      <c r="CG550" s="4">
        <v>522</v>
      </c>
      <c r="CH550" s="4">
        <v>3653.99</v>
      </c>
      <c r="CI550" s="4">
        <v>522</v>
      </c>
      <c r="CJ550" s="4">
        <v>522</v>
      </c>
      <c r="CK550" s="4">
        <v>522</v>
      </c>
      <c r="CL550" s="4">
        <v>522</v>
      </c>
      <c r="CM550" s="4">
        <v>522</v>
      </c>
      <c r="CN550" s="4">
        <v>3653.99</v>
      </c>
      <c r="CO550" s="4">
        <v>522</v>
      </c>
      <c r="CP550" s="4">
        <v>522</v>
      </c>
      <c r="CQ550" s="4">
        <v>12527.95</v>
      </c>
      <c r="CR550" s="4">
        <v>0</v>
      </c>
      <c r="CS550" s="4">
        <v>0</v>
      </c>
      <c r="CT550" s="4">
        <v>0</v>
      </c>
      <c r="CU550" s="4">
        <v>104.4</v>
      </c>
      <c r="CV550" s="4">
        <v>0</v>
      </c>
      <c r="CW550" s="4">
        <v>0</v>
      </c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>
        <v>0</v>
      </c>
      <c r="DE550" s="4">
        <v>0</v>
      </c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>
        <v>0</v>
      </c>
      <c r="DL550" s="4">
        <v>0</v>
      </c>
      <c r="DM550" s="4">
        <v>0</v>
      </c>
      <c r="DN550" s="4">
        <v>0</v>
      </c>
      <c r="DO550" s="4">
        <v>0</v>
      </c>
      <c r="DP550" s="4">
        <v>0</v>
      </c>
      <c r="DQ550" s="4">
        <v>0</v>
      </c>
      <c r="DR550" s="4">
        <v>0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6">
        <v>0</v>
      </c>
      <c r="DY550" s="4">
        <f>SUM(Tabela14[[#This Row],[jan/25]:[mar/25]])</f>
        <v>3151.25</v>
      </c>
      <c r="DZ550" s="4">
        <f>SUM(Tabela14[[#This Row],[abr/25]:[ago/25]])</f>
        <v>766.82999999999993</v>
      </c>
      <c r="EA550" s="4">
        <f>SUM(Tabela14[[#This Row],[set/25]:[dez/30]])</f>
        <v>38325.15</v>
      </c>
    </row>
    <row r="551" spans="1:131" x14ac:dyDescent="0.25">
      <c r="A551" s="5" t="s">
        <v>1534</v>
      </c>
      <c r="B551" s="2" t="s">
        <v>1346</v>
      </c>
      <c r="C551" s="2" t="s">
        <v>14</v>
      </c>
      <c r="D551" s="2" t="s">
        <v>193</v>
      </c>
      <c r="E551" s="1">
        <v>203</v>
      </c>
      <c r="F551" s="2"/>
      <c r="G551" s="2" t="s">
        <v>42</v>
      </c>
      <c r="H551" s="321"/>
      <c r="I551" s="2"/>
      <c r="J551" s="2"/>
      <c r="K551" s="4"/>
      <c r="L551" s="4"/>
      <c r="M551" s="4">
        <v>0</v>
      </c>
      <c r="N551" s="4">
        <f>Tabela14[[#This Row],[parcela.cef
(total)]]-Tabela14[[#This Row],[parcela.cef
(realizado)]]</f>
        <v>0</v>
      </c>
      <c r="O551" s="1" t="b">
        <v>0</v>
      </c>
      <c r="P551" s="4">
        <v>0</v>
      </c>
      <c r="Q551" s="4">
        <v>0</v>
      </c>
      <c r="R551" s="4">
        <v>0</v>
      </c>
      <c r="S551" s="4">
        <v>0</v>
      </c>
      <c r="T551" s="4">
        <f>SUM(Tabela14[[#This Row],[set/25]:[dez/30]])</f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0</v>
      </c>
      <c r="CZ551" s="4">
        <v>0</v>
      </c>
      <c r="DA551" s="4">
        <v>0</v>
      </c>
      <c r="DB551" s="4">
        <v>0</v>
      </c>
      <c r="DC551" s="4">
        <v>0</v>
      </c>
      <c r="DD551" s="4">
        <v>0</v>
      </c>
      <c r="DE551" s="4">
        <v>0</v>
      </c>
      <c r="DF551" s="4">
        <v>0</v>
      </c>
      <c r="DG551" s="4">
        <v>0</v>
      </c>
      <c r="DH551" s="4">
        <v>0</v>
      </c>
      <c r="DI551" s="4">
        <v>0</v>
      </c>
      <c r="DJ551" s="4">
        <v>0</v>
      </c>
      <c r="DK551" s="4">
        <v>0</v>
      </c>
      <c r="DL551" s="4">
        <v>0</v>
      </c>
      <c r="DM551" s="4">
        <v>0</v>
      </c>
      <c r="DN551" s="4">
        <v>0</v>
      </c>
      <c r="DO551" s="4">
        <v>0</v>
      </c>
      <c r="DP551" s="4">
        <v>0</v>
      </c>
      <c r="DQ551" s="4">
        <v>0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6">
        <v>0</v>
      </c>
      <c r="DY551" s="4">
        <f>SUM(Tabela14[[#This Row],[jan/25]:[mar/25]])</f>
        <v>0</v>
      </c>
      <c r="DZ551" s="4">
        <f>SUM(Tabela14[[#This Row],[abr/25]:[ago/25]])</f>
        <v>0</v>
      </c>
      <c r="EA551" s="4">
        <f>SUM(Tabela14[[#This Row],[set/25]:[dez/30]])</f>
        <v>0</v>
      </c>
    </row>
    <row r="552" spans="1:131" x14ac:dyDescent="0.25">
      <c r="A552" s="5" t="s">
        <v>1535</v>
      </c>
      <c r="B552" s="2" t="s">
        <v>1346</v>
      </c>
      <c r="C552" s="2" t="s">
        <v>14</v>
      </c>
      <c r="D552" s="2" t="s">
        <v>193</v>
      </c>
      <c r="E552" s="1">
        <v>204</v>
      </c>
      <c r="F552" s="2" t="s">
        <v>1536</v>
      </c>
      <c r="G552" s="2" t="s">
        <v>19</v>
      </c>
      <c r="H552" s="321">
        <v>45636</v>
      </c>
      <c r="I552" s="2" t="s">
        <v>1537</v>
      </c>
      <c r="J552" s="2"/>
      <c r="K552" s="4"/>
      <c r="L552" s="4"/>
      <c r="M552" s="4">
        <v>238519.92</v>
      </c>
      <c r="N552" s="4">
        <f>Tabela14[[#This Row],[parcela.cef
(total)]]-Tabela14[[#This Row],[parcela.cef
(realizado)]]</f>
        <v>0</v>
      </c>
      <c r="O552" s="1" t="b">
        <v>0</v>
      </c>
      <c r="P552" s="4">
        <v>0</v>
      </c>
      <c r="Q552" s="4">
        <v>265736.12</v>
      </c>
      <c r="R552" s="4">
        <v>0</v>
      </c>
      <c r="S552" s="4">
        <v>40256.019999999997</v>
      </c>
      <c r="T552" s="4">
        <f>SUM(Tabela14[[#This Row],[set/25]:[dez/30]])</f>
        <v>31316.870000000021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6000</v>
      </c>
      <c r="BE552" s="4">
        <v>218.97</v>
      </c>
      <c r="BF552" s="4">
        <v>220.07</v>
      </c>
      <c r="BG552" s="4">
        <v>221.89</v>
      </c>
      <c r="BH552" s="4">
        <v>222.78</v>
      </c>
      <c r="BI552" s="4">
        <v>223.65</v>
      </c>
      <c r="BJ552" s="4">
        <v>319.14999999999998</v>
      </c>
      <c r="BK552" s="4">
        <v>753.72</v>
      </c>
      <c r="BL552" s="4">
        <v>758.92</v>
      </c>
      <c r="BM552" s="4">
        <v>0</v>
      </c>
      <c r="BN552" s="4">
        <v>765.83</v>
      </c>
      <c r="BO552" s="4">
        <v>765.83</v>
      </c>
      <c r="BP552" s="4">
        <v>4242.09</v>
      </c>
      <c r="BQ552" s="4">
        <v>765.83</v>
      </c>
      <c r="BR552" s="4">
        <v>765.83</v>
      </c>
      <c r="BS552" s="4">
        <v>765.83</v>
      </c>
      <c r="BT552" s="4">
        <v>765.83</v>
      </c>
      <c r="BU552" s="4">
        <v>765.83</v>
      </c>
      <c r="BV552" s="4">
        <v>765.83</v>
      </c>
      <c r="BW552" s="4">
        <v>765.83</v>
      </c>
      <c r="BX552" s="4">
        <v>765.83</v>
      </c>
      <c r="BY552" s="4">
        <v>765.83</v>
      </c>
      <c r="BZ552" s="4">
        <v>765.83</v>
      </c>
      <c r="CA552" s="4">
        <v>765.83</v>
      </c>
      <c r="CB552" s="4">
        <v>4242.09</v>
      </c>
      <c r="CC552" s="4">
        <v>765.83</v>
      </c>
      <c r="CD552" s="4">
        <v>765.83</v>
      </c>
      <c r="CE552" s="4">
        <v>765.83</v>
      </c>
      <c r="CF552" s="4">
        <v>765.83</v>
      </c>
      <c r="CG552" s="4">
        <v>765.83</v>
      </c>
      <c r="CH552" s="4">
        <v>765.83</v>
      </c>
      <c r="CI552" s="4">
        <v>765.83</v>
      </c>
      <c r="CJ552" s="4">
        <v>765.83</v>
      </c>
      <c r="CK552" s="4">
        <v>765.83</v>
      </c>
      <c r="CL552" s="4">
        <v>765.83</v>
      </c>
      <c r="CM552" s="4">
        <v>765.83</v>
      </c>
      <c r="CN552" s="4">
        <v>4242.09</v>
      </c>
      <c r="CO552" s="4">
        <v>0</v>
      </c>
      <c r="CP552" s="4">
        <v>0</v>
      </c>
      <c r="CQ552" s="4">
        <v>0</v>
      </c>
      <c r="CR552" s="4">
        <v>0</v>
      </c>
      <c r="CS552" s="4">
        <v>0</v>
      </c>
      <c r="CT552" s="4">
        <v>210.68</v>
      </c>
      <c r="CU552" s="4">
        <v>0</v>
      </c>
      <c r="CV552" s="4">
        <v>0</v>
      </c>
      <c r="CW552" s="4">
        <v>0</v>
      </c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>
        <v>0</v>
      </c>
      <c r="DL552" s="4">
        <v>0</v>
      </c>
      <c r="DM552" s="4">
        <v>0</v>
      </c>
      <c r="DN552" s="4">
        <v>0</v>
      </c>
      <c r="DO552" s="4">
        <v>0</v>
      </c>
      <c r="DP552" s="4">
        <v>0</v>
      </c>
      <c r="DQ552" s="4">
        <v>0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6">
        <v>0</v>
      </c>
      <c r="DY552" s="4">
        <f>SUM(Tabela14[[#This Row],[jan/25]:[mar/25]])</f>
        <v>660.93</v>
      </c>
      <c r="DZ552" s="4">
        <f>SUM(Tabela14[[#This Row],[abr/25]:[ago/25]])</f>
        <v>2278.2199999999998</v>
      </c>
      <c r="EA552" s="4">
        <f>SUM(Tabela14[[#This Row],[set/25]:[dez/30]])</f>
        <v>31316.870000000021</v>
      </c>
    </row>
    <row r="553" spans="1:131" x14ac:dyDescent="0.25">
      <c r="A553" s="5" t="s">
        <v>1538</v>
      </c>
      <c r="B553" s="2" t="s">
        <v>1346</v>
      </c>
      <c r="C553" s="2" t="s">
        <v>14</v>
      </c>
      <c r="D553" s="2" t="s">
        <v>193</v>
      </c>
      <c r="E553" s="1">
        <v>205</v>
      </c>
      <c r="F553" s="2" t="s">
        <v>1539</v>
      </c>
      <c r="G553" s="2" t="s">
        <v>19</v>
      </c>
      <c r="H553" s="321">
        <v>45634</v>
      </c>
      <c r="I553" s="2" t="s">
        <v>946</v>
      </c>
      <c r="J553" s="2"/>
      <c r="K553" s="4"/>
      <c r="L553" s="4"/>
      <c r="M553" s="4">
        <v>204949.78</v>
      </c>
      <c r="N553" s="4">
        <f>Tabela14[[#This Row],[parcela.cef
(total)]]-Tabela14[[#This Row],[parcela.cef
(realizado)]]</f>
        <v>0</v>
      </c>
      <c r="O553" s="1" t="b">
        <v>0</v>
      </c>
      <c r="P553" s="4">
        <v>0</v>
      </c>
      <c r="Q553" s="4">
        <v>271660</v>
      </c>
      <c r="R553" s="4">
        <v>0</v>
      </c>
      <c r="S553" s="4">
        <v>78814.06</v>
      </c>
      <c r="T553" s="4">
        <f>SUM(Tabela14[[#This Row],[set/25]:[dez/30]])</f>
        <v>47155.069999999971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12660</v>
      </c>
      <c r="BE553" s="4">
        <v>2510</v>
      </c>
      <c r="BF553" s="4">
        <v>2522.5500000000002</v>
      </c>
      <c r="BG553" s="4">
        <v>2543.4899999999998</v>
      </c>
      <c r="BH553" s="4">
        <v>2553.66</v>
      </c>
      <c r="BI553" s="4">
        <v>2563.62</v>
      </c>
      <c r="BJ553" s="4">
        <v>2576.9499999999998</v>
      </c>
      <c r="BK553" s="4">
        <v>2591.9</v>
      </c>
      <c r="BL553" s="4">
        <v>1136.82</v>
      </c>
      <c r="BM553" s="4">
        <v>0</v>
      </c>
      <c r="BN553" s="4">
        <v>1147.17</v>
      </c>
      <c r="BO553" s="4">
        <v>1147.17</v>
      </c>
      <c r="BP553" s="4">
        <v>5360.82</v>
      </c>
      <c r="BQ553" s="4">
        <v>1147.17</v>
      </c>
      <c r="BR553" s="4">
        <v>1147.17</v>
      </c>
      <c r="BS553" s="4">
        <v>1147.17</v>
      </c>
      <c r="BT553" s="4">
        <v>1147.17</v>
      </c>
      <c r="BU553" s="4">
        <v>1147.17</v>
      </c>
      <c r="BV553" s="4">
        <v>1147.17</v>
      </c>
      <c r="BW553" s="4">
        <v>1147.17</v>
      </c>
      <c r="BX553" s="4">
        <v>1147.17</v>
      </c>
      <c r="BY553" s="4">
        <v>1147.17</v>
      </c>
      <c r="BZ553" s="4">
        <v>1147.17</v>
      </c>
      <c r="CA553" s="4">
        <v>1147.17</v>
      </c>
      <c r="CB553" s="4">
        <v>5360.82</v>
      </c>
      <c r="CC553" s="4">
        <v>1147.17</v>
      </c>
      <c r="CD553" s="4">
        <v>1147.17</v>
      </c>
      <c r="CE553" s="4">
        <v>1147.17</v>
      </c>
      <c r="CF553" s="4">
        <v>1147.17</v>
      </c>
      <c r="CG553" s="4">
        <v>1147.17</v>
      </c>
      <c r="CH553" s="4">
        <v>1147.17</v>
      </c>
      <c r="CI553" s="4">
        <v>1147.17</v>
      </c>
      <c r="CJ553" s="4">
        <v>1147.17</v>
      </c>
      <c r="CK553" s="4">
        <v>1147.17</v>
      </c>
      <c r="CL553" s="4">
        <v>1147.17</v>
      </c>
      <c r="CM553" s="4">
        <v>1147.17</v>
      </c>
      <c r="CN553" s="4">
        <v>5360.82</v>
      </c>
      <c r="CO553" s="4">
        <v>1147.17</v>
      </c>
      <c r="CP553" s="4">
        <v>1147.17</v>
      </c>
      <c r="CQ553" s="4">
        <v>1147.17</v>
      </c>
      <c r="CR553" s="4">
        <v>0</v>
      </c>
      <c r="CS553" s="4">
        <v>0</v>
      </c>
      <c r="CT553" s="4">
        <v>99.02</v>
      </c>
      <c r="CU553" s="4">
        <v>0</v>
      </c>
      <c r="CV553" s="4">
        <v>0</v>
      </c>
      <c r="CW553" s="4">
        <v>0</v>
      </c>
      <c r="CX553" s="4">
        <v>0</v>
      </c>
      <c r="CY553" s="4">
        <v>0</v>
      </c>
      <c r="CZ553" s="4">
        <v>0</v>
      </c>
      <c r="DA553" s="4">
        <v>0</v>
      </c>
      <c r="DB553" s="4">
        <v>0</v>
      </c>
      <c r="DC553" s="4">
        <v>0</v>
      </c>
      <c r="DD553" s="4">
        <v>0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>
        <v>0</v>
      </c>
      <c r="DK553" s="4">
        <v>0</v>
      </c>
      <c r="DL553" s="4">
        <v>0</v>
      </c>
      <c r="DM553" s="4">
        <v>0</v>
      </c>
      <c r="DN553" s="4">
        <v>0</v>
      </c>
      <c r="DO553" s="4">
        <v>0</v>
      </c>
      <c r="DP553" s="4">
        <v>0</v>
      </c>
      <c r="DQ553" s="4">
        <v>0</v>
      </c>
      <c r="DR553" s="4">
        <v>0</v>
      </c>
      <c r="DS553" s="4">
        <v>0</v>
      </c>
      <c r="DT553" s="4">
        <v>0</v>
      </c>
      <c r="DU553" s="4">
        <v>0</v>
      </c>
      <c r="DV553" s="4">
        <v>0</v>
      </c>
      <c r="DW553" s="4">
        <v>0</v>
      </c>
      <c r="DX553" s="6">
        <v>0</v>
      </c>
      <c r="DY553" s="4">
        <f>SUM(Tabela14[[#This Row],[jan/25]:[mar/25]])</f>
        <v>7576.04</v>
      </c>
      <c r="DZ553" s="4">
        <f>SUM(Tabela14[[#This Row],[abr/25]:[ago/25]])</f>
        <v>11422.949999999999</v>
      </c>
      <c r="EA553" s="4">
        <f>SUM(Tabela14[[#This Row],[set/25]:[dez/30]])</f>
        <v>47155.069999999971</v>
      </c>
    </row>
    <row r="554" spans="1:131" x14ac:dyDescent="0.25">
      <c r="A554" s="5" t="s">
        <v>1540</v>
      </c>
      <c r="B554" s="2" t="s">
        <v>1346</v>
      </c>
      <c r="C554" s="2" t="s">
        <v>14</v>
      </c>
      <c r="D554" s="2" t="s">
        <v>193</v>
      </c>
      <c r="E554" s="1">
        <v>206</v>
      </c>
      <c r="F554" s="2"/>
      <c r="G554" s="2" t="s">
        <v>42</v>
      </c>
      <c r="H554" s="321"/>
      <c r="I554" s="2"/>
      <c r="J554" s="2"/>
      <c r="K554" s="4"/>
      <c r="L554" s="4"/>
      <c r="M554" s="4">
        <v>0</v>
      </c>
      <c r="N554" s="4">
        <f>Tabela14[[#This Row],[parcela.cef
(total)]]-Tabela14[[#This Row],[parcela.cef
(realizado)]]</f>
        <v>0</v>
      </c>
      <c r="O554" s="1" t="b">
        <v>0</v>
      </c>
      <c r="P554" s="4">
        <v>0</v>
      </c>
      <c r="Q554" s="4">
        <v>0</v>
      </c>
      <c r="R554" s="4">
        <v>0</v>
      </c>
      <c r="S554" s="4">
        <v>0</v>
      </c>
      <c r="T554" s="4">
        <f>SUM(Tabela14[[#This Row],[set/25]:[dez/30]])</f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>
        <v>0</v>
      </c>
      <c r="CS554" s="4">
        <v>0</v>
      </c>
      <c r="CT554" s="4">
        <v>0</v>
      </c>
      <c r="CU554" s="4">
        <v>0</v>
      </c>
      <c r="CV554" s="4">
        <v>0</v>
      </c>
      <c r="CW554" s="4">
        <v>0</v>
      </c>
      <c r="CX554" s="4">
        <v>0</v>
      </c>
      <c r="CY554" s="4">
        <v>0</v>
      </c>
      <c r="CZ554" s="4">
        <v>0</v>
      </c>
      <c r="DA554" s="4">
        <v>0</v>
      </c>
      <c r="DB554" s="4">
        <v>0</v>
      </c>
      <c r="DC554" s="4">
        <v>0</v>
      </c>
      <c r="DD554" s="4">
        <v>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0</v>
      </c>
      <c r="DK554" s="4">
        <v>0</v>
      </c>
      <c r="DL554" s="4">
        <v>0</v>
      </c>
      <c r="DM554" s="4">
        <v>0</v>
      </c>
      <c r="DN554" s="4">
        <v>0</v>
      </c>
      <c r="DO554" s="4">
        <v>0</v>
      </c>
      <c r="DP554" s="4">
        <v>0</v>
      </c>
      <c r="DQ554" s="4">
        <v>0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6">
        <v>0</v>
      </c>
      <c r="DY554" s="4">
        <f>SUM(Tabela14[[#This Row],[jan/25]:[mar/25]])</f>
        <v>0</v>
      </c>
      <c r="DZ554" s="4">
        <f>SUM(Tabela14[[#This Row],[abr/25]:[ago/25]])</f>
        <v>0</v>
      </c>
      <c r="EA554" s="4">
        <f>SUM(Tabela14[[#This Row],[set/25]:[dez/30]])</f>
        <v>0</v>
      </c>
    </row>
    <row r="555" spans="1:131" x14ac:dyDescent="0.25">
      <c r="A555" s="5" t="s">
        <v>1541</v>
      </c>
      <c r="B555" s="2" t="s">
        <v>1346</v>
      </c>
      <c r="C555" s="2" t="s">
        <v>14</v>
      </c>
      <c r="D555" s="2" t="s">
        <v>193</v>
      </c>
      <c r="E555" s="1">
        <v>207</v>
      </c>
      <c r="F555" s="2"/>
      <c r="G555" s="2" t="s">
        <v>42</v>
      </c>
      <c r="H555" s="321"/>
      <c r="I555" s="2" t="s">
        <v>138</v>
      </c>
      <c r="J555" s="2"/>
      <c r="K555" s="4"/>
      <c r="L555" s="4"/>
      <c r="M555" s="4">
        <v>0</v>
      </c>
      <c r="N555" s="4">
        <f>Tabela14[[#This Row],[parcela.cef
(total)]]-Tabela14[[#This Row],[parcela.cef
(realizado)]]</f>
        <v>0</v>
      </c>
      <c r="O555" s="1" t="b">
        <v>0</v>
      </c>
      <c r="P555" s="4">
        <v>0</v>
      </c>
      <c r="Q555" s="4">
        <v>0</v>
      </c>
      <c r="R555" s="4">
        <v>0</v>
      </c>
      <c r="S555" s="4">
        <v>1804.64</v>
      </c>
      <c r="T555" s="4">
        <f>SUM(Tabela14[[#This Row],[set/25]:[dez/30]])</f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1500</v>
      </c>
      <c r="BE555" s="4">
        <v>60.24</v>
      </c>
      <c r="BF555" s="4">
        <v>60.54</v>
      </c>
      <c r="BG555" s="4">
        <v>61.04</v>
      </c>
      <c r="BH555" s="4">
        <v>61.29</v>
      </c>
      <c r="BI555" s="4">
        <v>61.53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0</v>
      </c>
      <c r="CQ555" s="4">
        <v>0</v>
      </c>
      <c r="CR555" s="4">
        <v>0</v>
      </c>
      <c r="CS555" s="4">
        <v>0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0</v>
      </c>
      <c r="CZ555" s="4">
        <v>0</v>
      </c>
      <c r="DA555" s="4">
        <v>0</v>
      </c>
      <c r="DB555" s="4">
        <v>0</v>
      </c>
      <c r="DC555" s="4">
        <v>0</v>
      </c>
      <c r="DD555" s="4">
        <v>0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0</v>
      </c>
      <c r="DK555" s="4">
        <v>0</v>
      </c>
      <c r="DL555" s="4">
        <v>0</v>
      </c>
      <c r="DM555" s="4">
        <v>0</v>
      </c>
      <c r="DN555" s="4">
        <v>0</v>
      </c>
      <c r="DO555" s="4">
        <v>0</v>
      </c>
      <c r="DP555" s="4">
        <v>0</v>
      </c>
      <c r="DQ555" s="4">
        <v>0</v>
      </c>
      <c r="DR555" s="4">
        <v>0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6">
        <v>0</v>
      </c>
      <c r="DY555" s="4">
        <f>SUM(Tabela14[[#This Row],[jan/25]:[mar/25]])</f>
        <v>181.82</v>
      </c>
      <c r="DZ555" s="4">
        <f>SUM(Tabela14[[#This Row],[abr/25]:[ago/25]])</f>
        <v>122.82</v>
      </c>
      <c r="EA555" s="4">
        <f>SUM(Tabela14[[#This Row],[set/25]:[dez/30]])</f>
        <v>0</v>
      </c>
    </row>
    <row r="556" spans="1:131" x14ac:dyDescent="0.25">
      <c r="A556" s="5" t="s">
        <v>1542</v>
      </c>
      <c r="B556" s="2" t="s">
        <v>1346</v>
      </c>
      <c r="C556" s="2" t="s">
        <v>14</v>
      </c>
      <c r="D556" s="2" t="s">
        <v>193</v>
      </c>
      <c r="E556" s="1">
        <v>208</v>
      </c>
      <c r="F556" s="2"/>
      <c r="G556" s="2" t="s">
        <v>42</v>
      </c>
      <c r="H556" s="321"/>
      <c r="I556" s="2"/>
      <c r="J556" s="2"/>
      <c r="K556" s="4"/>
      <c r="L556" s="4"/>
      <c r="M556" s="4">
        <v>0</v>
      </c>
      <c r="N556" s="4">
        <f>Tabela14[[#This Row],[parcela.cef
(total)]]-Tabela14[[#This Row],[parcela.cef
(realizado)]]</f>
        <v>0</v>
      </c>
      <c r="O556" s="1" t="b">
        <v>0</v>
      </c>
      <c r="P556" s="4">
        <v>0</v>
      </c>
      <c r="Q556" s="4">
        <v>0</v>
      </c>
      <c r="R556" s="4">
        <v>0</v>
      </c>
      <c r="S556" s="4">
        <v>0</v>
      </c>
      <c r="T556" s="4">
        <f>SUM(Tabela14[[#This Row],[set/25]:[dez/30]])</f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>
        <v>0</v>
      </c>
      <c r="CS556" s="4">
        <v>0</v>
      </c>
      <c r="CT556" s="4">
        <v>0</v>
      </c>
      <c r="CU556" s="4">
        <v>0</v>
      </c>
      <c r="CV556" s="4">
        <v>0</v>
      </c>
      <c r="CW556" s="4">
        <v>0</v>
      </c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>
        <v>0</v>
      </c>
      <c r="DE556" s="4">
        <v>0</v>
      </c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>
        <v>0</v>
      </c>
      <c r="DL556" s="4">
        <v>0</v>
      </c>
      <c r="DM556" s="4">
        <v>0</v>
      </c>
      <c r="DN556" s="4">
        <v>0</v>
      </c>
      <c r="DO556" s="4">
        <v>0</v>
      </c>
      <c r="DP556" s="4">
        <v>0</v>
      </c>
      <c r="DQ556" s="4">
        <v>0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6">
        <v>0</v>
      </c>
      <c r="DY556" s="4">
        <f>SUM(Tabela14[[#This Row],[jan/25]:[mar/25]])</f>
        <v>0</v>
      </c>
      <c r="DZ556" s="4">
        <f>SUM(Tabela14[[#This Row],[abr/25]:[ago/25]])</f>
        <v>0</v>
      </c>
      <c r="EA556" s="4">
        <f>SUM(Tabela14[[#This Row],[set/25]:[dez/30]])</f>
        <v>0</v>
      </c>
    </row>
    <row r="557" spans="1:131" x14ac:dyDescent="0.25">
      <c r="A557" s="5" t="s">
        <v>1543</v>
      </c>
      <c r="B557" s="2" t="s">
        <v>1346</v>
      </c>
      <c r="C557" s="2" t="s">
        <v>14</v>
      </c>
      <c r="D557" s="2" t="s">
        <v>193</v>
      </c>
      <c r="E557" s="1">
        <v>209</v>
      </c>
      <c r="F557" s="2" t="s">
        <v>1544</v>
      </c>
      <c r="G557" s="2" t="s">
        <v>19</v>
      </c>
      <c r="H557" s="321">
        <v>45878</v>
      </c>
      <c r="I557" s="2" t="s">
        <v>1545</v>
      </c>
      <c r="J557" s="2"/>
      <c r="K557" s="4"/>
      <c r="L557" s="4"/>
      <c r="M557" s="4">
        <v>183754.08</v>
      </c>
      <c r="N557" s="4">
        <f>Tabela14[[#This Row],[parcela.cef
(total)]]-Tabela14[[#This Row],[parcela.cef
(realizado)]]</f>
        <v>0</v>
      </c>
      <c r="O557" s="1" t="b">
        <v>0</v>
      </c>
      <c r="P557" s="4">
        <v>0</v>
      </c>
      <c r="Q557" s="4">
        <v>229000</v>
      </c>
      <c r="R557" s="4">
        <v>0</v>
      </c>
      <c r="S557" s="4">
        <v>46272.95</v>
      </c>
      <c r="T557" s="4">
        <f>SUM(Tabela14[[#This Row],[set/25]:[dez/30]])</f>
        <v>44772.950000000041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1500</v>
      </c>
      <c r="BM557" s="4">
        <v>0</v>
      </c>
      <c r="BN557" s="4">
        <v>630.04999999999995</v>
      </c>
      <c r="BO557" s="4">
        <v>630.04999999999995</v>
      </c>
      <c r="BP557" s="4">
        <v>2130.0500000000002</v>
      </c>
      <c r="BQ557" s="4">
        <v>630.04999999999995</v>
      </c>
      <c r="BR557" s="4">
        <v>630.04999999999995</v>
      </c>
      <c r="BS557" s="4">
        <v>630.04999999999995</v>
      </c>
      <c r="BT557" s="4">
        <v>630.04999999999995</v>
      </c>
      <c r="BU557" s="4">
        <v>630.04999999999995</v>
      </c>
      <c r="BV557" s="4">
        <v>630.04999999999995</v>
      </c>
      <c r="BW557" s="4">
        <v>630.04999999999995</v>
      </c>
      <c r="BX557" s="4">
        <v>630.04999999999995</v>
      </c>
      <c r="BY557" s="4">
        <v>630.04999999999995</v>
      </c>
      <c r="BZ557" s="4">
        <v>630.04999999999995</v>
      </c>
      <c r="CA557" s="4">
        <v>630.04999999999995</v>
      </c>
      <c r="CB557" s="4">
        <v>2630.05</v>
      </c>
      <c r="CC557" s="4">
        <v>630.04999999999995</v>
      </c>
      <c r="CD557" s="4">
        <v>630.04999999999995</v>
      </c>
      <c r="CE557" s="4">
        <v>630.04999999999995</v>
      </c>
      <c r="CF557" s="4">
        <v>630.04999999999995</v>
      </c>
      <c r="CG557" s="4">
        <v>630.04999999999995</v>
      </c>
      <c r="CH557" s="4">
        <v>630.04999999999995</v>
      </c>
      <c r="CI557" s="4">
        <v>630.04999999999995</v>
      </c>
      <c r="CJ557" s="4">
        <v>630.04999999999995</v>
      </c>
      <c r="CK557" s="4">
        <v>630.04999999999995</v>
      </c>
      <c r="CL557" s="4">
        <v>630.04999999999995</v>
      </c>
      <c r="CM557" s="4">
        <v>630.04999999999995</v>
      </c>
      <c r="CN557" s="4">
        <v>2630.05</v>
      </c>
      <c r="CO557" s="4">
        <v>630.04999999999995</v>
      </c>
      <c r="CP557" s="4">
        <v>630.04999999999995</v>
      </c>
      <c r="CQ557" s="4">
        <v>630.04999999999995</v>
      </c>
      <c r="CR557" s="4">
        <v>630.04999999999995</v>
      </c>
      <c r="CS557" s="4">
        <v>630.04999999999995</v>
      </c>
      <c r="CT557" s="4">
        <v>630.04999999999995</v>
      </c>
      <c r="CU557" s="4">
        <v>2730.05</v>
      </c>
      <c r="CV557" s="4">
        <v>630.04999999999995</v>
      </c>
      <c r="CW557" s="4">
        <v>630.04999999999995</v>
      </c>
      <c r="CX557" s="4">
        <v>630.04999999999995</v>
      </c>
      <c r="CY557" s="4">
        <v>630.04999999999995</v>
      </c>
      <c r="CZ557" s="4">
        <v>630.04999999999995</v>
      </c>
      <c r="DA557" s="4">
        <v>630.04999999999995</v>
      </c>
      <c r="DB557" s="4">
        <v>630.04999999999995</v>
      </c>
      <c r="DC557" s="4">
        <v>630.04999999999995</v>
      </c>
      <c r="DD557" s="4">
        <v>630.04999999999995</v>
      </c>
      <c r="DE557" s="4">
        <v>630.04999999999995</v>
      </c>
      <c r="DF557" s="4">
        <v>630.04999999999995</v>
      </c>
      <c r="DG557" s="4">
        <v>630.04999999999995</v>
      </c>
      <c r="DH557" s="4">
        <v>630.04999999999995</v>
      </c>
      <c r="DI557" s="4">
        <v>630.04999999999995</v>
      </c>
      <c r="DJ557" s="4">
        <v>630.04999999999995</v>
      </c>
      <c r="DK557" s="4">
        <v>630.04999999999995</v>
      </c>
      <c r="DL557" s="4">
        <v>630.04999999999995</v>
      </c>
      <c r="DM557" s="4">
        <v>630.04999999999995</v>
      </c>
      <c r="DN557" s="4">
        <v>630.04999999999995</v>
      </c>
      <c r="DO557" s="4">
        <v>630.04999999999995</v>
      </c>
      <c r="DP557" s="4">
        <v>630.04999999999995</v>
      </c>
      <c r="DQ557" s="4">
        <v>630.04999999999995</v>
      </c>
      <c r="DR557" s="4">
        <v>630.04999999999995</v>
      </c>
      <c r="DS557" s="4">
        <v>630.04999999999995</v>
      </c>
      <c r="DT557" s="4">
        <v>630.04999999999995</v>
      </c>
      <c r="DU557" s="4">
        <v>0</v>
      </c>
      <c r="DV557" s="4">
        <v>0</v>
      </c>
      <c r="DW557" s="4">
        <v>0</v>
      </c>
      <c r="DX557" s="6">
        <v>0</v>
      </c>
      <c r="DY557" s="4">
        <f>SUM(Tabela14[[#This Row],[jan/25]:[mar/25]])</f>
        <v>0</v>
      </c>
      <c r="DZ557" s="4">
        <f>SUM(Tabela14[[#This Row],[abr/25]:[ago/25]])</f>
        <v>1500</v>
      </c>
      <c r="EA557" s="4">
        <f>SUM(Tabela14[[#This Row],[set/25]:[dez/30]])</f>
        <v>44772.950000000041</v>
      </c>
    </row>
    <row r="558" spans="1:131" x14ac:dyDescent="0.25">
      <c r="A558" s="5" t="s">
        <v>1546</v>
      </c>
      <c r="B558" s="2" t="s">
        <v>1346</v>
      </c>
      <c r="C558" s="2" t="s">
        <v>14</v>
      </c>
      <c r="D558" s="2" t="s">
        <v>193</v>
      </c>
      <c r="E558" s="1">
        <v>210</v>
      </c>
      <c r="F558" s="2" t="s">
        <v>1547</v>
      </c>
      <c r="G558" s="2" t="s">
        <v>19</v>
      </c>
      <c r="H558" s="321">
        <v>45892</v>
      </c>
      <c r="I558" s="2" t="s">
        <v>1548</v>
      </c>
      <c r="J558" s="2"/>
      <c r="K558" s="4"/>
      <c r="L558" s="4"/>
      <c r="M558" s="4">
        <v>201753.4</v>
      </c>
      <c r="N558" s="4">
        <f>Tabela14[[#This Row],[parcela.cef
(total)]]-Tabela14[[#This Row],[parcela.cef
(realizado)]]</f>
        <v>0</v>
      </c>
      <c r="O558" s="1" t="b">
        <v>0</v>
      </c>
      <c r="P558" s="4">
        <v>0</v>
      </c>
      <c r="Q558" s="4">
        <v>215260</v>
      </c>
      <c r="R558" s="4">
        <v>0</v>
      </c>
      <c r="S558" s="4">
        <v>15326</v>
      </c>
      <c r="T558" s="4">
        <f>SUM(Tabela14[[#This Row],[set/25]:[dez/30]])</f>
        <v>13226.000000000002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2100</v>
      </c>
      <c r="BM558" s="4">
        <v>111.3</v>
      </c>
      <c r="BN558" s="4">
        <v>111.3</v>
      </c>
      <c r="BO558" s="4">
        <v>111.3</v>
      </c>
      <c r="BP558" s="4">
        <v>111.3</v>
      </c>
      <c r="BQ558" s="4">
        <v>111.3</v>
      </c>
      <c r="BR558" s="4">
        <v>111.3</v>
      </c>
      <c r="BS558" s="4">
        <v>111.3</v>
      </c>
      <c r="BT558" s="4">
        <v>111.3</v>
      </c>
      <c r="BU558" s="4">
        <v>111.3</v>
      </c>
      <c r="BV558" s="4">
        <v>111.3</v>
      </c>
      <c r="BW558" s="4">
        <v>111.3</v>
      </c>
      <c r="BX558" s="4">
        <v>111.3</v>
      </c>
      <c r="BY558" s="4">
        <v>111.3</v>
      </c>
      <c r="BZ558" s="4">
        <v>111.3</v>
      </c>
      <c r="CA558" s="4">
        <v>111.3</v>
      </c>
      <c r="CB558" s="4">
        <v>111.3</v>
      </c>
      <c r="CC558" s="4">
        <v>111.3</v>
      </c>
      <c r="CD558" s="4">
        <v>111.3</v>
      </c>
      <c r="CE558" s="4">
        <v>111.3</v>
      </c>
      <c r="CF558" s="4">
        <v>111.3</v>
      </c>
      <c r="CG558" s="4">
        <v>111.3</v>
      </c>
      <c r="CH558" s="4">
        <v>111.3</v>
      </c>
      <c r="CI558" s="4">
        <v>111.3</v>
      </c>
      <c r="CJ558" s="4">
        <v>111.3</v>
      </c>
      <c r="CK558" s="4">
        <v>111.3</v>
      </c>
      <c r="CL558" s="4">
        <v>111.3</v>
      </c>
      <c r="CM558" s="4">
        <v>111.3</v>
      </c>
      <c r="CN558" s="4">
        <v>111.3</v>
      </c>
      <c r="CO558" s="4">
        <v>111.3</v>
      </c>
      <c r="CP558" s="4">
        <v>111.3</v>
      </c>
      <c r="CQ558" s="4">
        <v>111.3</v>
      </c>
      <c r="CR558" s="4">
        <v>111.3</v>
      </c>
      <c r="CS558" s="4">
        <v>111.3</v>
      </c>
      <c r="CT558" s="4">
        <v>111.3</v>
      </c>
      <c r="CU558" s="4">
        <v>537.79999999999995</v>
      </c>
      <c r="CV558" s="4">
        <v>371</v>
      </c>
      <c r="CW558" s="4">
        <v>371</v>
      </c>
      <c r="CX558" s="4">
        <v>371</v>
      </c>
      <c r="CY558" s="4">
        <v>371</v>
      </c>
      <c r="CZ558" s="4">
        <v>371</v>
      </c>
      <c r="DA558" s="4">
        <v>371</v>
      </c>
      <c r="DB558" s="4">
        <v>371</v>
      </c>
      <c r="DC558" s="4">
        <v>371</v>
      </c>
      <c r="DD558" s="4">
        <v>371</v>
      </c>
      <c r="DE558" s="4">
        <v>371</v>
      </c>
      <c r="DF558" s="4">
        <v>371</v>
      </c>
      <c r="DG558" s="4">
        <v>371</v>
      </c>
      <c r="DH558" s="4">
        <v>371</v>
      </c>
      <c r="DI558" s="4">
        <v>371</v>
      </c>
      <c r="DJ558" s="4">
        <v>371</v>
      </c>
      <c r="DK558" s="4">
        <v>371</v>
      </c>
      <c r="DL558" s="4">
        <v>371</v>
      </c>
      <c r="DM558" s="4">
        <v>371</v>
      </c>
      <c r="DN558" s="4">
        <v>371</v>
      </c>
      <c r="DO558" s="4">
        <v>371</v>
      </c>
      <c r="DP558" s="4">
        <v>371</v>
      </c>
      <c r="DQ558" s="4">
        <v>371</v>
      </c>
      <c r="DR558" s="4">
        <v>371</v>
      </c>
      <c r="DS558" s="4">
        <v>371</v>
      </c>
      <c r="DT558" s="4">
        <v>0</v>
      </c>
      <c r="DU558" s="4">
        <v>0</v>
      </c>
      <c r="DV558" s="4">
        <v>0</v>
      </c>
      <c r="DW558" s="4">
        <v>0</v>
      </c>
      <c r="DX558" s="6">
        <v>0</v>
      </c>
      <c r="DY558" s="4">
        <f>SUM(Tabela14[[#This Row],[jan/25]:[mar/25]])</f>
        <v>0</v>
      </c>
      <c r="DZ558" s="4">
        <f>SUM(Tabela14[[#This Row],[abr/25]:[ago/25]])</f>
        <v>2100</v>
      </c>
      <c r="EA558" s="4">
        <f>SUM(Tabela14[[#This Row],[set/25]:[dez/30]])</f>
        <v>13226.000000000002</v>
      </c>
    </row>
    <row r="559" spans="1:131" x14ac:dyDescent="0.25">
      <c r="A559" s="5" t="s">
        <v>1549</v>
      </c>
      <c r="B559" s="2" t="s">
        <v>1346</v>
      </c>
      <c r="C559" s="2" t="s">
        <v>14</v>
      </c>
      <c r="D559" s="2" t="s">
        <v>675</v>
      </c>
      <c r="E559" s="1">
        <v>2101</v>
      </c>
      <c r="F559" s="2"/>
      <c r="G559" s="2" t="s">
        <v>42</v>
      </c>
      <c r="H559" s="321"/>
      <c r="I559" s="2"/>
      <c r="J559" s="2"/>
      <c r="K559" s="4"/>
      <c r="L559" s="4"/>
      <c r="M559" s="4">
        <v>0</v>
      </c>
      <c r="N559" s="4">
        <f>Tabela14[[#This Row],[parcela.cef
(total)]]-Tabela14[[#This Row],[parcela.cef
(realizado)]]</f>
        <v>0</v>
      </c>
      <c r="O559" s="1" t="b">
        <v>0</v>
      </c>
      <c r="P559" s="4">
        <v>0</v>
      </c>
      <c r="Q559" s="4">
        <v>0</v>
      </c>
      <c r="R559" s="4">
        <v>0</v>
      </c>
      <c r="S559" s="4">
        <v>0</v>
      </c>
      <c r="T559" s="4">
        <f>SUM(Tabela14[[#This Row],[set/25]:[dez/30]])</f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0</v>
      </c>
      <c r="CQ559" s="4">
        <v>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0</v>
      </c>
      <c r="CZ559" s="4">
        <v>0</v>
      </c>
      <c r="DA559" s="4">
        <v>0</v>
      </c>
      <c r="DB559" s="4">
        <v>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0</v>
      </c>
      <c r="DK559" s="4">
        <v>0</v>
      </c>
      <c r="DL559" s="4">
        <v>0</v>
      </c>
      <c r="DM559" s="4">
        <v>0</v>
      </c>
      <c r="DN559" s="4">
        <v>0</v>
      </c>
      <c r="DO559" s="4">
        <v>0</v>
      </c>
      <c r="DP559" s="4">
        <v>0</v>
      </c>
      <c r="DQ559" s="4">
        <v>0</v>
      </c>
      <c r="DR559" s="4">
        <v>0</v>
      </c>
      <c r="DS559" s="4">
        <v>0</v>
      </c>
      <c r="DT559" s="4">
        <v>0</v>
      </c>
      <c r="DU559" s="4">
        <v>0</v>
      </c>
      <c r="DV559" s="4">
        <v>0</v>
      </c>
      <c r="DW559" s="4">
        <v>0</v>
      </c>
      <c r="DX559" s="6">
        <v>0</v>
      </c>
      <c r="DY559" s="4">
        <f>SUM(Tabela14[[#This Row],[jan/25]:[mar/25]])</f>
        <v>0</v>
      </c>
      <c r="DZ559" s="4">
        <f>SUM(Tabela14[[#This Row],[abr/25]:[ago/25]])</f>
        <v>0</v>
      </c>
      <c r="EA559" s="4">
        <f>SUM(Tabela14[[#This Row],[set/25]:[dez/30]])</f>
        <v>0</v>
      </c>
    </row>
    <row r="560" spans="1:131" x14ac:dyDescent="0.25">
      <c r="A560" s="5" t="s">
        <v>1550</v>
      </c>
      <c r="B560" s="2" t="s">
        <v>1346</v>
      </c>
      <c r="C560" s="2" t="s">
        <v>14</v>
      </c>
      <c r="D560" s="2" t="s">
        <v>675</v>
      </c>
      <c r="E560" s="1">
        <v>2102</v>
      </c>
      <c r="F560" s="2"/>
      <c r="G560" s="2" t="s">
        <v>42</v>
      </c>
      <c r="H560" s="321"/>
      <c r="I560" s="2"/>
      <c r="J560" s="2"/>
      <c r="K560" s="4"/>
      <c r="L560" s="4"/>
      <c r="M560" s="4">
        <v>0</v>
      </c>
      <c r="N560" s="4">
        <f>Tabela14[[#This Row],[parcela.cef
(total)]]-Tabela14[[#This Row],[parcela.cef
(realizado)]]</f>
        <v>0</v>
      </c>
      <c r="O560" s="1" t="b">
        <v>0</v>
      </c>
      <c r="P560" s="4">
        <v>0</v>
      </c>
      <c r="Q560" s="4">
        <v>0</v>
      </c>
      <c r="R560" s="4">
        <v>0</v>
      </c>
      <c r="S560" s="4">
        <v>0</v>
      </c>
      <c r="T560" s="4">
        <f>SUM(Tabela14[[#This Row],[set/25]:[dez/30]])</f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>
        <v>0</v>
      </c>
      <c r="CS560" s="4">
        <v>0</v>
      </c>
      <c r="CT560" s="4">
        <v>0</v>
      </c>
      <c r="CU560" s="4">
        <v>0</v>
      </c>
      <c r="CV560" s="4">
        <v>0</v>
      </c>
      <c r="CW560" s="4">
        <v>0</v>
      </c>
      <c r="CX560" s="4">
        <v>0</v>
      </c>
      <c r="CY560" s="4">
        <v>0</v>
      </c>
      <c r="CZ560" s="4">
        <v>0</v>
      </c>
      <c r="DA560" s="4">
        <v>0</v>
      </c>
      <c r="DB560" s="4">
        <v>0</v>
      </c>
      <c r="DC560" s="4">
        <v>0</v>
      </c>
      <c r="DD560" s="4">
        <v>0</v>
      </c>
      <c r="DE560" s="4">
        <v>0</v>
      </c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>
        <v>0</v>
      </c>
      <c r="DL560" s="4">
        <v>0</v>
      </c>
      <c r="DM560" s="4">
        <v>0</v>
      </c>
      <c r="DN560" s="4">
        <v>0</v>
      </c>
      <c r="DO560" s="4">
        <v>0</v>
      </c>
      <c r="DP560" s="4">
        <v>0</v>
      </c>
      <c r="DQ560" s="4">
        <v>0</v>
      </c>
      <c r="DR560" s="4">
        <v>0</v>
      </c>
      <c r="DS560" s="4">
        <v>0</v>
      </c>
      <c r="DT560" s="4">
        <v>0</v>
      </c>
      <c r="DU560" s="4">
        <v>0</v>
      </c>
      <c r="DV560" s="4">
        <v>0</v>
      </c>
      <c r="DW560" s="4">
        <v>0</v>
      </c>
      <c r="DX560" s="6">
        <v>0</v>
      </c>
      <c r="DY560" s="4">
        <f>SUM(Tabela14[[#This Row],[jan/25]:[mar/25]])</f>
        <v>0</v>
      </c>
      <c r="DZ560" s="4">
        <f>SUM(Tabela14[[#This Row],[abr/25]:[ago/25]])</f>
        <v>0</v>
      </c>
      <c r="EA560" s="4">
        <f>SUM(Tabela14[[#This Row],[set/25]:[dez/30]])</f>
        <v>0</v>
      </c>
    </row>
    <row r="561" spans="1:131" x14ac:dyDescent="0.25">
      <c r="A561" s="5" t="s">
        <v>1551</v>
      </c>
      <c r="B561" s="2" t="s">
        <v>1346</v>
      </c>
      <c r="C561" s="2" t="s">
        <v>14</v>
      </c>
      <c r="D561" s="2" t="s">
        <v>675</v>
      </c>
      <c r="E561" s="1">
        <v>2103</v>
      </c>
      <c r="F561" s="2"/>
      <c r="G561" s="2" t="s">
        <v>42</v>
      </c>
      <c r="H561" s="321"/>
      <c r="I561" s="2"/>
      <c r="J561" s="2"/>
      <c r="K561" s="4"/>
      <c r="L561" s="4"/>
      <c r="M561" s="4">
        <v>0</v>
      </c>
      <c r="N561" s="4">
        <f>Tabela14[[#This Row],[parcela.cef
(total)]]-Tabela14[[#This Row],[parcela.cef
(realizado)]]</f>
        <v>0</v>
      </c>
      <c r="O561" s="1" t="b">
        <v>0</v>
      </c>
      <c r="P561" s="4">
        <v>0</v>
      </c>
      <c r="Q561" s="4">
        <v>0</v>
      </c>
      <c r="R561" s="4">
        <v>0</v>
      </c>
      <c r="S561" s="4">
        <v>0</v>
      </c>
      <c r="T561" s="4">
        <f>SUM(Tabela14[[#This Row],[set/25]:[dez/30]])</f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0</v>
      </c>
      <c r="CS561" s="4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0</v>
      </c>
      <c r="CZ561" s="4">
        <v>0</v>
      </c>
      <c r="DA561" s="4">
        <v>0</v>
      </c>
      <c r="DB561" s="4">
        <v>0</v>
      </c>
      <c r="DC561" s="4">
        <v>0</v>
      </c>
      <c r="DD561" s="4">
        <v>0</v>
      </c>
      <c r="DE561" s="4">
        <v>0</v>
      </c>
      <c r="DF561" s="4">
        <v>0</v>
      </c>
      <c r="DG561" s="4">
        <v>0</v>
      </c>
      <c r="DH561" s="4">
        <v>0</v>
      </c>
      <c r="DI561" s="4">
        <v>0</v>
      </c>
      <c r="DJ561" s="4">
        <v>0</v>
      </c>
      <c r="DK561" s="4">
        <v>0</v>
      </c>
      <c r="DL561" s="4">
        <v>0</v>
      </c>
      <c r="DM561" s="4">
        <v>0</v>
      </c>
      <c r="DN561" s="4">
        <v>0</v>
      </c>
      <c r="DO561" s="4">
        <v>0</v>
      </c>
      <c r="DP561" s="4">
        <v>0</v>
      </c>
      <c r="DQ561" s="4">
        <v>0</v>
      </c>
      <c r="DR561" s="4">
        <v>0</v>
      </c>
      <c r="DS561" s="4">
        <v>0</v>
      </c>
      <c r="DT561" s="4">
        <v>0</v>
      </c>
      <c r="DU561" s="4">
        <v>0</v>
      </c>
      <c r="DV561" s="4">
        <v>0</v>
      </c>
      <c r="DW561" s="4">
        <v>0</v>
      </c>
      <c r="DX561" s="6">
        <v>0</v>
      </c>
      <c r="DY561" s="4">
        <f>SUM(Tabela14[[#This Row],[jan/25]:[mar/25]])</f>
        <v>0</v>
      </c>
      <c r="DZ561" s="4">
        <f>SUM(Tabela14[[#This Row],[abr/25]:[ago/25]])</f>
        <v>0</v>
      </c>
      <c r="EA561" s="4">
        <f>SUM(Tabela14[[#This Row],[set/25]:[dez/30]])</f>
        <v>0</v>
      </c>
    </row>
    <row r="562" spans="1:131" x14ac:dyDescent="0.25">
      <c r="A562" s="5" t="s">
        <v>1552</v>
      </c>
      <c r="B562" s="2" t="s">
        <v>1346</v>
      </c>
      <c r="C562" s="2" t="s">
        <v>14</v>
      </c>
      <c r="D562" s="2" t="s">
        <v>675</v>
      </c>
      <c r="E562" s="1">
        <v>2104</v>
      </c>
      <c r="F562" s="2"/>
      <c r="G562" s="2" t="s">
        <v>42</v>
      </c>
      <c r="H562" s="321"/>
      <c r="I562" s="2"/>
      <c r="J562" s="2"/>
      <c r="K562" s="4"/>
      <c r="L562" s="4"/>
      <c r="M562" s="4">
        <v>0</v>
      </c>
      <c r="N562" s="4">
        <f>Tabela14[[#This Row],[parcela.cef
(total)]]-Tabela14[[#This Row],[parcela.cef
(realizado)]]</f>
        <v>0</v>
      </c>
      <c r="O562" s="1" t="b">
        <v>0</v>
      </c>
      <c r="P562" s="4">
        <v>0</v>
      </c>
      <c r="Q562" s="4">
        <v>0</v>
      </c>
      <c r="R562" s="4">
        <v>0</v>
      </c>
      <c r="S562" s="4">
        <v>0</v>
      </c>
      <c r="T562" s="4">
        <f>SUM(Tabela14[[#This Row],[set/25]:[dez/30]])</f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0</v>
      </c>
      <c r="CZ562" s="4">
        <v>0</v>
      </c>
      <c r="DA562" s="4">
        <v>0</v>
      </c>
      <c r="DB562" s="4">
        <v>0</v>
      </c>
      <c r="DC562" s="4">
        <v>0</v>
      </c>
      <c r="DD562" s="4">
        <v>0</v>
      </c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>
        <v>0</v>
      </c>
      <c r="DL562" s="4">
        <v>0</v>
      </c>
      <c r="DM562" s="4">
        <v>0</v>
      </c>
      <c r="DN562" s="4">
        <v>0</v>
      </c>
      <c r="DO562" s="4">
        <v>0</v>
      </c>
      <c r="DP562" s="4">
        <v>0</v>
      </c>
      <c r="DQ562" s="4">
        <v>0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6">
        <v>0</v>
      </c>
      <c r="DY562" s="4">
        <f>SUM(Tabela14[[#This Row],[jan/25]:[mar/25]])</f>
        <v>0</v>
      </c>
      <c r="DZ562" s="4">
        <f>SUM(Tabela14[[#This Row],[abr/25]:[ago/25]])</f>
        <v>0</v>
      </c>
      <c r="EA562" s="4">
        <f>SUM(Tabela14[[#This Row],[set/25]:[dez/30]])</f>
        <v>0</v>
      </c>
    </row>
    <row r="563" spans="1:131" x14ac:dyDescent="0.25">
      <c r="A563" s="5" t="s">
        <v>1553</v>
      </c>
      <c r="B563" s="2" t="s">
        <v>1346</v>
      </c>
      <c r="C563" s="2" t="s">
        <v>14</v>
      </c>
      <c r="D563" s="2" t="s">
        <v>675</v>
      </c>
      <c r="E563" s="1">
        <v>2105</v>
      </c>
      <c r="F563" s="2"/>
      <c r="G563" s="2" t="s">
        <v>42</v>
      </c>
      <c r="H563" s="321"/>
      <c r="I563" s="2"/>
      <c r="J563" s="2"/>
      <c r="K563" s="4"/>
      <c r="L563" s="4"/>
      <c r="M563" s="4">
        <v>0</v>
      </c>
      <c r="N563" s="4">
        <f>Tabela14[[#This Row],[parcela.cef
(total)]]-Tabela14[[#This Row],[parcela.cef
(realizado)]]</f>
        <v>0</v>
      </c>
      <c r="O563" s="1" t="b">
        <v>0</v>
      </c>
      <c r="P563" s="4">
        <v>0</v>
      </c>
      <c r="Q563" s="4">
        <v>0</v>
      </c>
      <c r="R563" s="4">
        <v>0</v>
      </c>
      <c r="S563" s="4">
        <v>0</v>
      </c>
      <c r="T563" s="4">
        <f>SUM(Tabela14[[#This Row],[set/25]:[dez/30]])</f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0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0</v>
      </c>
      <c r="CZ563" s="4">
        <v>0</v>
      </c>
      <c r="DA563" s="4">
        <v>0</v>
      </c>
      <c r="DB563" s="4">
        <v>0</v>
      </c>
      <c r="DC563" s="4">
        <v>0</v>
      </c>
      <c r="DD563" s="4">
        <v>0</v>
      </c>
      <c r="DE563" s="4">
        <v>0</v>
      </c>
      <c r="DF563" s="4">
        <v>0</v>
      </c>
      <c r="DG563" s="4">
        <v>0</v>
      </c>
      <c r="DH563" s="4">
        <v>0</v>
      </c>
      <c r="DI563" s="4">
        <v>0</v>
      </c>
      <c r="DJ563" s="4">
        <v>0</v>
      </c>
      <c r="DK563" s="4">
        <v>0</v>
      </c>
      <c r="DL563" s="4">
        <v>0</v>
      </c>
      <c r="DM563" s="4">
        <v>0</v>
      </c>
      <c r="DN563" s="4">
        <v>0</v>
      </c>
      <c r="DO563" s="4">
        <v>0</v>
      </c>
      <c r="DP563" s="4">
        <v>0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6">
        <v>0</v>
      </c>
      <c r="DY563" s="4">
        <f>SUM(Tabela14[[#This Row],[jan/25]:[mar/25]])</f>
        <v>0</v>
      </c>
      <c r="DZ563" s="4">
        <f>SUM(Tabela14[[#This Row],[abr/25]:[ago/25]])</f>
        <v>0</v>
      </c>
      <c r="EA563" s="4">
        <f>SUM(Tabela14[[#This Row],[set/25]:[dez/30]])</f>
        <v>0</v>
      </c>
    </row>
    <row r="564" spans="1:131" x14ac:dyDescent="0.25">
      <c r="A564" s="5" t="s">
        <v>1554</v>
      </c>
      <c r="B564" s="2" t="s">
        <v>1346</v>
      </c>
      <c r="C564" s="2" t="s">
        <v>14</v>
      </c>
      <c r="D564" s="2" t="s">
        <v>675</v>
      </c>
      <c r="E564" s="1">
        <v>2106</v>
      </c>
      <c r="F564" s="2" t="s">
        <v>1555</v>
      </c>
      <c r="G564" s="2" t="s">
        <v>19</v>
      </c>
      <c r="H564" s="321">
        <v>45881</v>
      </c>
      <c r="I564" s="2" t="s">
        <v>983</v>
      </c>
      <c r="J564" s="2"/>
      <c r="K564" s="4"/>
      <c r="L564" s="4"/>
      <c r="M564" s="4">
        <v>268723.33</v>
      </c>
      <c r="N564" s="4">
        <f>Tabela14[[#This Row],[parcela.cef
(total)]]-Tabela14[[#This Row],[parcela.cef
(realizado)]]</f>
        <v>0</v>
      </c>
      <c r="O564" s="1" t="b">
        <v>0</v>
      </c>
      <c r="P564" s="4">
        <v>0</v>
      </c>
      <c r="Q564" s="4">
        <v>309000</v>
      </c>
      <c r="R564" s="4">
        <v>0</v>
      </c>
      <c r="S564" s="4">
        <v>42400</v>
      </c>
      <c r="T564" s="4">
        <f>SUM(Tabela14[[#This Row],[set/25]:[dez/30]])</f>
        <v>37400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5000</v>
      </c>
      <c r="BM564" s="4">
        <v>0</v>
      </c>
      <c r="BN564" s="4">
        <v>300</v>
      </c>
      <c r="BO564" s="4">
        <v>300</v>
      </c>
      <c r="BP564" s="4">
        <v>1300</v>
      </c>
      <c r="BQ564" s="4">
        <v>300</v>
      </c>
      <c r="BR564" s="4">
        <v>300</v>
      </c>
      <c r="BS564" s="4">
        <v>300</v>
      </c>
      <c r="BT564" s="4">
        <v>300</v>
      </c>
      <c r="BU564" s="4">
        <v>300</v>
      </c>
      <c r="BV564" s="4">
        <v>300</v>
      </c>
      <c r="BW564" s="4">
        <v>300</v>
      </c>
      <c r="BX564" s="4">
        <v>300</v>
      </c>
      <c r="BY564" s="4">
        <v>300</v>
      </c>
      <c r="BZ564" s="4">
        <v>300</v>
      </c>
      <c r="CA564" s="4">
        <v>300</v>
      </c>
      <c r="CB564" s="4">
        <v>6500</v>
      </c>
      <c r="CC564" s="4">
        <v>300</v>
      </c>
      <c r="CD564" s="4">
        <v>300</v>
      </c>
      <c r="CE564" s="4">
        <v>300</v>
      </c>
      <c r="CF564" s="4">
        <v>300</v>
      </c>
      <c r="CG564" s="4">
        <v>300</v>
      </c>
      <c r="CH564" s="4">
        <v>300</v>
      </c>
      <c r="CI564" s="4">
        <v>300</v>
      </c>
      <c r="CJ564" s="4">
        <v>300</v>
      </c>
      <c r="CK564" s="4">
        <v>300</v>
      </c>
      <c r="CL564" s="4">
        <v>300</v>
      </c>
      <c r="CM564" s="4">
        <v>300</v>
      </c>
      <c r="CN564" s="4">
        <v>6500</v>
      </c>
      <c r="CO564" s="4">
        <v>300</v>
      </c>
      <c r="CP564" s="4">
        <v>300</v>
      </c>
      <c r="CQ564" s="4">
        <v>300</v>
      </c>
      <c r="CR564" s="4">
        <v>300</v>
      </c>
      <c r="CS564" s="4">
        <v>300</v>
      </c>
      <c r="CT564" s="4">
        <v>300</v>
      </c>
      <c r="CU564" s="4">
        <v>6600</v>
      </c>
      <c r="CV564" s="4">
        <v>300</v>
      </c>
      <c r="CW564" s="4">
        <v>300</v>
      </c>
      <c r="CX564" s="4">
        <v>300</v>
      </c>
      <c r="CY564" s="4">
        <v>300</v>
      </c>
      <c r="CZ564" s="4">
        <v>300</v>
      </c>
      <c r="DA564" s="4">
        <v>300</v>
      </c>
      <c r="DB564" s="4">
        <v>300</v>
      </c>
      <c r="DC564" s="4">
        <v>300</v>
      </c>
      <c r="DD564" s="4">
        <v>300</v>
      </c>
      <c r="DE564" s="4">
        <v>300</v>
      </c>
      <c r="DF564" s="4">
        <v>300</v>
      </c>
      <c r="DG564" s="4">
        <v>300</v>
      </c>
      <c r="DH564" s="4">
        <v>300</v>
      </c>
      <c r="DI564" s="4">
        <v>300</v>
      </c>
      <c r="DJ564" s="4">
        <v>300</v>
      </c>
      <c r="DK564" s="4">
        <v>300</v>
      </c>
      <c r="DL564" s="4">
        <v>300</v>
      </c>
      <c r="DM564" s="4">
        <v>300</v>
      </c>
      <c r="DN564" s="4">
        <v>300</v>
      </c>
      <c r="DO564" s="4">
        <v>300</v>
      </c>
      <c r="DP564" s="4">
        <v>300</v>
      </c>
      <c r="DQ564" s="4">
        <v>300</v>
      </c>
      <c r="DR564" s="4">
        <v>300</v>
      </c>
      <c r="DS564" s="4">
        <v>300</v>
      </c>
      <c r="DT564" s="4">
        <v>300</v>
      </c>
      <c r="DU564" s="4">
        <v>0</v>
      </c>
      <c r="DV564" s="4">
        <v>0</v>
      </c>
      <c r="DW564" s="4">
        <v>0</v>
      </c>
      <c r="DX564" s="6">
        <v>0</v>
      </c>
      <c r="DY564" s="4">
        <f>SUM(Tabela14[[#This Row],[jan/25]:[mar/25]])</f>
        <v>0</v>
      </c>
      <c r="DZ564" s="4">
        <f>SUM(Tabela14[[#This Row],[abr/25]:[ago/25]])</f>
        <v>5000</v>
      </c>
      <c r="EA564" s="4">
        <f>SUM(Tabela14[[#This Row],[set/25]:[dez/30]])</f>
        <v>37400</v>
      </c>
    </row>
    <row r="565" spans="1:131" x14ac:dyDescent="0.25">
      <c r="A565" s="5" t="s">
        <v>1556</v>
      </c>
      <c r="B565" s="2" t="s">
        <v>1346</v>
      </c>
      <c r="C565" s="2" t="s">
        <v>14</v>
      </c>
      <c r="D565" s="2" t="s">
        <v>675</v>
      </c>
      <c r="E565" s="1">
        <v>2107</v>
      </c>
      <c r="F565" s="2"/>
      <c r="G565" s="2" t="s">
        <v>42</v>
      </c>
      <c r="H565" s="321"/>
      <c r="I565" s="2"/>
      <c r="J565" s="2"/>
      <c r="K565" s="4"/>
      <c r="L565" s="4"/>
      <c r="M565" s="4">
        <v>0</v>
      </c>
      <c r="N565" s="4">
        <f>Tabela14[[#This Row],[parcela.cef
(total)]]-Tabela14[[#This Row],[parcela.cef
(realizado)]]</f>
        <v>0</v>
      </c>
      <c r="O565" s="1" t="b">
        <v>0</v>
      </c>
      <c r="P565" s="4">
        <v>0</v>
      </c>
      <c r="Q565" s="4">
        <v>0</v>
      </c>
      <c r="R565" s="4">
        <v>0</v>
      </c>
      <c r="S565" s="4">
        <v>0</v>
      </c>
      <c r="T565" s="4">
        <f>SUM(Tabela14[[#This Row],[set/25]:[dez/30]])</f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0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0</v>
      </c>
      <c r="CZ565" s="4">
        <v>0</v>
      </c>
      <c r="DA565" s="4">
        <v>0</v>
      </c>
      <c r="DB565" s="4">
        <v>0</v>
      </c>
      <c r="DC565" s="4">
        <v>0</v>
      </c>
      <c r="DD565" s="4">
        <v>0</v>
      </c>
      <c r="DE565" s="4">
        <v>0</v>
      </c>
      <c r="DF565" s="4">
        <v>0</v>
      </c>
      <c r="DG565" s="4">
        <v>0</v>
      </c>
      <c r="DH565" s="4">
        <v>0</v>
      </c>
      <c r="DI565" s="4">
        <v>0</v>
      </c>
      <c r="DJ565" s="4">
        <v>0</v>
      </c>
      <c r="DK565" s="4">
        <v>0</v>
      </c>
      <c r="DL565" s="4">
        <v>0</v>
      </c>
      <c r="DM565" s="4">
        <v>0</v>
      </c>
      <c r="DN565" s="4">
        <v>0</v>
      </c>
      <c r="DO565" s="4">
        <v>0</v>
      </c>
      <c r="DP565" s="4">
        <v>0</v>
      </c>
      <c r="DQ565" s="4">
        <v>0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6">
        <v>0</v>
      </c>
      <c r="DY565" s="4">
        <f>SUM(Tabela14[[#This Row],[jan/25]:[mar/25]])</f>
        <v>0</v>
      </c>
      <c r="DZ565" s="4">
        <f>SUM(Tabela14[[#This Row],[abr/25]:[ago/25]])</f>
        <v>0</v>
      </c>
      <c r="EA565" s="4">
        <f>SUM(Tabela14[[#This Row],[set/25]:[dez/30]])</f>
        <v>0</v>
      </c>
    </row>
    <row r="566" spans="1:131" x14ac:dyDescent="0.25">
      <c r="A566" s="5" t="s">
        <v>1557</v>
      </c>
      <c r="B566" s="2" t="s">
        <v>1346</v>
      </c>
      <c r="C566" s="2" t="s">
        <v>14</v>
      </c>
      <c r="D566" s="2" t="s">
        <v>675</v>
      </c>
      <c r="E566" s="1">
        <v>2108</v>
      </c>
      <c r="F566" s="2"/>
      <c r="G566" s="2" t="s">
        <v>42</v>
      </c>
      <c r="H566" s="321"/>
      <c r="I566" s="2"/>
      <c r="J566" s="2"/>
      <c r="K566" s="4"/>
      <c r="L566" s="4"/>
      <c r="M566" s="4">
        <v>0</v>
      </c>
      <c r="N566" s="4">
        <f>Tabela14[[#This Row],[parcela.cef
(total)]]-Tabela14[[#This Row],[parcela.cef
(realizado)]]</f>
        <v>0</v>
      </c>
      <c r="O566" s="1" t="b">
        <v>0</v>
      </c>
      <c r="P566" s="4">
        <v>0</v>
      </c>
      <c r="Q566" s="4">
        <v>0</v>
      </c>
      <c r="R566" s="4">
        <v>0</v>
      </c>
      <c r="S566" s="4">
        <v>0</v>
      </c>
      <c r="T566" s="4">
        <f>SUM(Tabela14[[#This Row],[set/25]:[dez/30]])</f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>
        <v>0</v>
      </c>
      <c r="CS566" s="4">
        <v>0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>
        <v>0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>
        <v>0</v>
      </c>
      <c r="DL566" s="4">
        <v>0</v>
      </c>
      <c r="DM566" s="4">
        <v>0</v>
      </c>
      <c r="DN566" s="4">
        <v>0</v>
      </c>
      <c r="DO566" s="4">
        <v>0</v>
      </c>
      <c r="DP566" s="4">
        <v>0</v>
      </c>
      <c r="DQ566" s="4">
        <v>0</v>
      </c>
      <c r="DR566" s="4">
        <v>0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6">
        <v>0</v>
      </c>
      <c r="DY566" s="4">
        <f>SUM(Tabela14[[#This Row],[jan/25]:[mar/25]])</f>
        <v>0</v>
      </c>
      <c r="DZ566" s="4">
        <f>SUM(Tabela14[[#This Row],[abr/25]:[ago/25]])</f>
        <v>0</v>
      </c>
      <c r="EA566" s="4">
        <f>SUM(Tabela14[[#This Row],[set/25]:[dez/30]])</f>
        <v>0</v>
      </c>
    </row>
    <row r="567" spans="1:131" x14ac:dyDescent="0.25">
      <c r="A567" s="5" t="s">
        <v>1558</v>
      </c>
      <c r="B567" s="2" t="s">
        <v>1346</v>
      </c>
      <c r="C567" s="2" t="s">
        <v>14</v>
      </c>
      <c r="D567" s="2" t="s">
        <v>675</v>
      </c>
      <c r="E567" s="1">
        <v>2109</v>
      </c>
      <c r="F567" s="2" t="s">
        <v>1559</v>
      </c>
      <c r="G567" s="2" t="s">
        <v>19</v>
      </c>
      <c r="H567" s="321">
        <v>45918</v>
      </c>
      <c r="I567" s="2" t="s">
        <v>1560</v>
      </c>
      <c r="J567" s="2"/>
      <c r="K567" s="4"/>
      <c r="L567" s="4"/>
      <c r="M567" s="4">
        <v>196870.68</v>
      </c>
      <c r="N567" s="4">
        <f>Tabela14[[#This Row],[parcela.cef
(total)]]-Tabela14[[#This Row],[parcela.cef
(realizado)]]</f>
        <v>0</v>
      </c>
      <c r="O567" s="1" t="b">
        <v>0</v>
      </c>
      <c r="P567" s="4">
        <v>0</v>
      </c>
      <c r="Q567" s="4">
        <v>224660</v>
      </c>
      <c r="R567" s="4">
        <v>0</v>
      </c>
      <c r="S567" s="4">
        <v>32650.19</v>
      </c>
      <c r="T567" s="4">
        <f>SUM(Tabela14[[#This Row],[set/25]:[dez/30]])</f>
        <v>32650.190000000006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309.38</v>
      </c>
      <c r="BO567" s="4">
        <v>309.38</v>
      </c>
      <c r="BP567" s="4">
        <v>309.38</v>
      </c>
      <c r="BQ567" s="4">
        <v>1134.4000000000001</v>
      </c>
      <c r="BR567" s="4">
        <v>1134.4000000000001</v>
      </c>
      <c r="BS567" s="4">
        <v>1505.66</v>
      </c>
      <c r="BT567" s="4">
        <v>1031.28</v>
      </c>
      <c r="BU567" s="4">
        <v>1031.28</v>
      </c>
      <c r="BV567" s="4">
        <v>1031.28</v>
      </c>
      <c r="BW567" s="4">
        <v>515.64</v>
      </c>
      <c r="BX567" s="4">
        <v>515.64</v>
      </c>
      <c r="BY567" s="4">
        <v>515.64</v>
      </c>
      <c r="BZ567" s="4">
        <v>515.64</v>
      </c>
      <c r="CA567" s="4">
        <v>515.64</v>
      </c>
      <c r="CB567" s="4">
        <v>8765.85</v>
      </c>
      <c r="CC567" s="4">
        <v>515.64</v>
      </c>
      <c r="CD567" s="4">
        <v>515.64</v>
      </c>
      <c r="CE567" s="4">
        <v>515.64</v>
      </c>
      <c r="CF567" s="4">
        <v>515.64</v>
      </c>
      <c r="CG567" s="4">
        <v>309.38</v>
      </c>
      <c r="CH567" s="4">
        <v>309.38</v>
      </c>
      <c r="CI567" s="4">
        <v>309.38</v>
      </c>
      <c r="CJ567" s="4">
        <v>309.38</v>
      </c>
      <c r="CK567" s="4">
        <v>309.38</v>
      </c>
      <c r="CL567" s="4">
        <v>309.38</v>
      </c>
      <c r="CM567" s="4">
        <v>309.38</v>
      </c>
      <c r="CN567" s="4">
        <v>8559.59</v>
      </c>
      <c r="CO567" s="4">
        <v>309.38</v>
      </c>
      <c r="CP567" s="4">
        <v>309.38</v>
      </c>
      <c r="CQ567" s="4">
        <v>0</v>
      </c>
      <c r="CR567" s="4">
        <v>0</v>
      </c>
      <c r="CS567" s="4">
        <v>0</v>
      </c>
      <c r="CT567" s="4">
        <v>0</v>
      </c>
      <c r="CU567" s="4">
        <v>103.13</v>
      </c>
      <c r="CV567" s="4">
        <v>0</v>
      </c>
      <c r="CW567" s="4">
        <v>0</v>
      </c>
      <c r="CX567" s="4">
        <v>0</v>
      </c>
      <c r="CY567" s="4">
        <v>0</v>
      </c>
      <c r="CZ567" s="4">
        <v>0</v>
      </c>
      <c r="DA567" s="4">
        <v>0</v>
      </c>
      <c r="DB567" s="4">
        <v>0</v>
      </c>
      <c r="DC567" s="4">
        <v>0</v>
      </c>
      <c r="DD567" s="4">
        <v>0</v>
      </c>
      <c r="DE567" s="4">
        <v>0</v>
      </c>
      <c r="DF567" s="4">
        <v>0</v>
      </c>
      <c r="DG567" s="4">
        <v>0</v>
      </c>
      <c r="DH567" s="4">
        <v>0</v>
      </c>
      <c r="DI567" s="4">
        <v>0</v>
      </c>
      <c r="DJ567" s="4">
        <v>0</v>
      </c>
      <c r="DK567" s="4">
        <v>0</v>
      </c>
      <c r="DL567" s="4">
        <v>0</v>
      </c>
      <c r="DM567" s="4">
        <v>0</v>
      </c>
      <c r="DN567" s="4">
        <v>0</v>
      </c>
      <c r="DO567" s="4">
        <v>0</v>
      </c>
      <c r="DP567" s="4">
        <v>0</v>
      </c>
      <c r="DQ567" s="4">
        <v>0</v>
      </c>
      <c r="DR567" s="4">
        <v>0</v>
      </c>
      <c r="DS567" s="4">
        <v>0</v>
      </c>
      <c r="DT567" s="4">
        <v>0</v>
      </c>
      <c r="DU567" s="4">
        <v>0</v>
      </c>
      <c r="DV567" s="4">
        <v>0</v>
      </c>
      <c r="DW567" s="4">
        <v>0</v>
      </c>
      <c r="DX567" s="6">
        <v>0</v>
      </c>
      <c r="DY567" s="4">
        <f>SUM(Tabela14[[#This Row],[jan/25]:[mar/25]])</f>
        <v>0</v>
      </c>
      <c r="DZ567" s="4">
        <f>SUM(Tabela14[[#This Row],[abr/25]:[ago/25]])</f>
        <v>0</v>
      </c>
      <c r="EA567" s="4">
        <f>SUM(Tabela14[[#This Row],[set/25]:[dez/30]])</f>
        <v>32650.190000000006</v>
      </c>
    </row>
    <row r="568" spans="1:131" x14ac:dyDescent="0.25">
      <c r="A568" s="5" t="s">
        <v>1561</v>
      </c>
      <c r="B568" s="2" t="s">
        <v>1346</v>
      </c>
      <c r="C568" s="2" t="s">
        <v>14</v>
      </c>
      <c r="D568" s="2" t="s">
        <v>675</v>
      </c>
      <c r="E568" s="1">
        <v>2110</v>
      </c>
      <c r="F568" s="2"/>
      <c r="G568" s="2" t="s">
        <v>42</v>
      </c>
      <c r="H568" s="321"/>
      <c r="I568" s="2"/>
      <c r="J568" s="2"/>
      <c r="K568" s="4"/>
      <c r="L568" s="4"/>
      <c r="M568" s="4">
        <v>0</v>
      </c>
      <c r="N568" s="4">
        <f>Tabela14[[#This Row],[parcela.cef
(total)]]-Tabela14[[#This Row],[parcela.cef
(realizado)]]</f>
        <v>0</v>
      </c>
      <c r="O568" s="1" t="b">
        <v>0</v>
      </c>
      <c r="P568" s="4">
        <v>0</v>
      </c>
      <c r="Q568" s="4">
        <v>0</v>
      </c>
      <c r="R568" s="4">
        <v>0</v>
      </c>
      <c r="S568" s="4">
        <v>0</v>
      </c>
      <c r="T568" s="4">
        <f>SUM(Tabela14[[#This Row],[set/25]:[dez/30]])</f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>
        <v>0</v>
      </c>
      <c r="CS568" s="4">
        <v>0</v>
      </c>
      <c r="CT568" s="4">
        <v>0</v>
      </c>
      <c r="CU568" s="4">
        <v>0</v>
      </c>
      <c r="CV568" s="4">
        <v>0</v>
      </c>
      <c r="CW568" s="4">
        <v>0</v>
      </c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>
        <v>0</v>
      </c>
      <c r="DE568" s="4">
        <v>0</v>
      </c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>
        <v>0</v>
      </c>
      <c r="DL568" s="4">
        <v>0</v>
      </c>
      <c r="DM568" s="4">
        <v>0</v>
      </c>
      <c r="DN568" s="4">
        <v>0</v>
      </c>
      <c r="DO568" s="4">
        <v>0</v>
      </c>
      <c r="DP568" s="4">
        <v>0</v>
      </c>
      <c r="DQ568" s="4">
        <v>0</v>
      </c>
      <c r="DR568" s="4">
        <v>0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6">
        <v>0</v>
      </c>
      <c r="DY568" s="4">
        <f>SUM(Tabela14[[#This Row],[jan/25]:[mar/25]])</f>
        <v>0</v>
      </c>
      <c r="DZ568" s="4">
        <f>SUM(Tabela14[[#This Row],[abr/25]:[ago/25]])</f>
        <v>0</v>
      </c>
      <c r="EA568" s="4">
        <f>SUM(Tabela14[[#This Row],[set/25]:[dez/30]])</f>
        <v>0</v>
      </c>
    </row>
    <row r="569" spans="1:131" x14ac:dyDescent="0.25">
      <c r="A569" s="5" t="s">
        <v>1562</v>
      </c>
      <c r="B569" s="2" t="s">
        <v>1346</v>
      </c>
      <c r="C569" s="2" t="s">
        <v>14</v>
      </c>
      <c r="D569" s="2" t="s">
        <v>702</v>
      </c>
      <c r="E569" s="1">
        <v>2201</v>
      </c>
      <c r="F569" s="2"/>
      <c r="G569" s="2" t="s">
        <v>42</v>
      </c>
      <c r="H569" s="321"/>
      <c r="I569" s="2"/>
      <c r="J569" s="2"/>
      <c r="K569" s="4"/>
      <c r="L569" s="4"/>
      <c r="M569" s="4">
        <v>0</v>
      </c>
      <c r="N569" s="4">
        <f>Tabela14[[#This Row],[parcela.cef
(total)]]-Tabela14[[#This Row],[parcela.cef
(realizado)]]</f>
        <v>0</v>
      </c>
      <c r="O569" s="1" t="b">
        <v>0</v>
      </c>
      <c r="P569" s="4">
        <v>0</v>
      </c>
      <c r="Q569" s="4">
        <v>0</v>
      </c>
      <c r="R569" s="4">
        <v>0</v>
      </c>
      <c r="S569" s="4">
        <v>0</v>
      </c>
      <c r="T569" s="4">
        <f>SUM(Tabela14[[#This Row],[set/25]:[dez/30]])</f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0</v>
      </c>
      <c r="CQ569" s="4">
        <v>0</v>
      </c>
      <c r="CR569" s="4">
        <v>0</v>
      </c>
      <c r="CS569" s="4">
        <v>0</v>
      </c>
      <c r="CT569" s="4">
        <v>0</v>
      </c>
      <c r="CU569" s="4">
        <v>0</v>
      </c>
      <c r="CV569" s="4">
        <v>0</v>
      </c>
      <c r="CW569" s="4">
        <v>0</v>
      </c>
      <c r="CX569" s="4">
        <v>0</v>
      </c>
      <c r="CY569" s="4">
        <v>0</v>
      </c>
      <c r="CZ569" s="4">
        <v>0</v>
      </c>
      <c r="DA569" s="4">
        <v>0</v>
      </c>
      <c r="DB569" s="4">
        <v>0</v>
      </c>
      <c r="DC569" s="4">
        <v>0</v>
      </c>
      <c r="DD569" s="4">
        <v>0</v>
      </c>
      <c r="DE569" s="4">
        <v>0</v>
      </c>
      <c r="DF569" s="4">
        <v>0</v>
      </c>
      <c r="DG569" s="4">
        <v>0</v>
      </c>
      <c r="DH569" s="4">
        <v>0</v>
      </c>
      <c r="DI569" s="4">
        <v>0</v>
      </c>
      <c r="DJ569" s="4">
        <v>0</v>
      </c>
      <c r="DK569" s="4">
        <v>0</v>
      </c>
      <c r="DL569" s="4">
        <v>0</v>
      </c>
      <c r="DM569" s="4">
        <v>0</v>
      </c>
      <c r="DN569" s="4">
        <v>0</v>
      </c>
      <c r="DO569" s="4">
        <v>0</v>
      </c>
      <c r="DP569" s="4">
        <v>0</v>
      </c>
      <c r="DQ569" s="4">
        <v>0</v>
      </c>
      <c r="DR569" s="4">
        <v>0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6">
        <v>0</v>
      </c>
      <c r="DY569" s="4">
        <f>SUM(Tabela14[[#This Row],[jan/25]:[mar/25]])</f>
        <v>0</v>
      </c>
      <c r="DZ569" s="4">
        <f>SUM(Tabela14[[#This Row],[abr/25]:[ago/25]])</f>
        <v>0</v>
      </c>
      <c r="EA569" s="4">
        <f>SUM(Tabela14[[#This Row],[set/25]:[dez/30]])</f>
        <v>0</v>
      </c>
    </row>
    <row r="570" spans="1:131" x14ac:dyDescent="0.25">
      <c r="A570" s="5" t="s">
        <v>1563</v>
      </c>
      <c r="B570" s="2" t="s">
        <v>1346</v>
      </c>
      <c r="C570" s="2" t="s">
        <v>14</v>
      </c>
      <c r="D570" s="2" t="s">
        <v>702</v>
      </c>
      <c r="E570" s="1">
        <v>2202</v>
      </c>
      <c r="F570" s="2"/>
      <c r="G570" s="2" t="s">
        <v>42</v>
      </c>
      <c r="H570" s="321"/>
      <c r="I570" s="2"/>
      <c r="J570" s="2"/>
      <c r="K570" s="4"/>
      <c r="L570" s="4"/>
      <c r="M570" s="4">
        <v>0</v>
      </c>
      <c r="N570" s="4">
        <f>Tabela14[[#This Row],[parcela.cef
(total)]]-Tabela14[[#This Row],[parcela.cef
(realizado)]]</f>
        <v>0</v>
      </c>
      <c r="O570" s="1" t="b">
        <v>0</v>
      </c>
      <c r="P570" s="4">
        <v>0</v>
      </c>
      <c r="Q570" s="4">
        <v>0</v>
      </c>
      <c r="R570" s="4">
        <v>0</v>
      </c>
      <c r="S570" s="4">
        <v>0</v>
      </c>
      <c r="T570" s="4">
        <f>SUM(Tabela14[[#This Row],[set/25]:[dez/30]])</f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0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0</v>
      </c>
      <c r="DK570" s="4">
        <v>0</v>
      </c>
      <c r="DL570" s="4">
        <v>0</v>
      </c>
      <c r="DM570" s="4">
        <v>0</v>
      </c>
      <c r="DN570" s="4">
        <v>0</v>
      </c>
      <c r="DO570" s="4">
        <v>0</v>
      </c>
      <c r="DP570" s="4">
        <v>0</v>
      </c>
      <c r="DQ570" s="4">
        <v>0</v>
      </c>
      <c r="DR570" s="4">
        <v>0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6">
        <v>0</v>
      </c>
      <c r="DY570" s="4">
        <f>SUM(Tabela14[[#This Row],[jan/25]:[mar/25]])</f>
        <v>0</v>
      </c>
      <c r="DZ570" s="4">
        <f>SUM(Tabela14[[#This Row],[abr/25]:[ago/25]])</f>
        <v>0</v>
      </c>
      <c r="EA570" s="4">
        <f>SUM(Tabela14[[#This Row],[set/25]:[dez/30]])</f>
        <v>0</v>
      </c>
    </row>
    <row r="571" spans="1:131" x14ac:dyDescent="0.25">
      <c r="A571" s="5" t="s">
        <v>1564</v>
      </c>
      <c r="B571" s="2" t="s">
        <v>1346</v>
      </c>
      <c r="C571" s="2" t="s">
        <v>14</v>
      </c>
      <c r="D571" s="2" t="s">
        <v>702</v>
      </c>
      <c r="E571" s="1">
        <v>2203</v>
      </c>
      <c r="F571" s="2"/>
      <c r="G571" s="2" t="s">
        <v>42</v>
      </c>
      <c r="H571" s="321"/>
      <c r="I571" s="2"/>
      <c r="J571" s="2"/>
      <c r="K571" s="4"/>
      <c r="L571" s="4"/>
      <c r="M571" s="4">
        <v>0</v>
      </c>
      <c r="N571" s="4">
        <f>Tabela14[[#This Row],[parcela.cef
(total)]]-Tabela14[[#This Row],[parcela.cef
(realizado)]]</f>
        <v>0</v>
      </c>
      <c r="O571" s="1" t="b">
        <v>0</v>
      </c>
      <c r="P571" s="4">
        <v>0</v>
      </c>
      <c r="Q571" s="4">
        <v>0</v>
      </c>
      <c r="R571" s="4">
        <v>0</v>
      </c>
      <c r="S571" s="4">
        <v>0</v>
      </c>
      <c r="T571" s="4">
        <f>SUM(Tabela14[[#This Row],[set/25]:[dez/30]])</f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>
        <v>0</v>
      </c>
      <c r="CR571" s="4">
        <v>0</v>
      </c>
      <c r="CS571" s="4">
        <v>0</v>
      </c>
      <c r="CT571" s="4">
        <v>0</v>
      </c>
      <c r="CU571" s="4">
        <v>0</v>
      </c>
      <c r="CV571" s="4">
        <v>0</v>
      </c>
      <c r="CW571" s="4">
        <v>0</v>
      </c>
      <c r="CX571" s="4">
        <v>0</v>
      </c>
      <c r="CY571" s="4">
        <v>0</v>
      </c>
      <c r="CZ571" s="4">
        <v>0</v>
      </c>
      <c r="DA571" s="4">
        <v>0</v>
      </c>
      <c r="DB571" s="4">
        <v>0</v>
      </c>
      <c r="DC571" s="4">
        <v>0</v>
      </c>
      <c r="DD571" s="4">
        <v>0</v>
      </c>
      <c r="DE571" s="4">
        <v>0</v>
      </c>
      <c r="DF571" s="4">
        <v>0</v>
      </c>
      <c r="DG571" s="4">
        <v>0</v>
      </c>
      <c r="DH571" s="4">
        <v>0</v>
      </c>
      <c r="DI571" s="4">
        <v>0</v>
      </c>
      <c r="DJ571" s="4">
        <v>0</v>
      </c>
      <c r="DK571" s="4">
        <v>0</v>
      </c>
      <c r="DL571" s="4">
        <v>0</v>
      </c>
      <c r="DM571" s="4">
        <v>0</v>
      </c>
      <c r="DN571" s="4">
        <v>0</v>
      </c>
      <c r="DO571" s="4">
        <v>0</v>
      </c>
      <c r="DP571" s="4">
        <v>0</v>
      </c>
      <c r="DQ571" s="4">
        <v>0</v>
      </c>
      <c r="DR571" s="4">
        <v>0</v>
      </c>
      <c r="DS571" s="4">
        <v>0</v>
      </c>
      <c r="DT571" s="4">
        <v>0</v>
      </c>
      <c r="DU571" s="4">
        <v>0</v>
      </c>
      <c r="DV571" s="4">
        <v>0</v>
      </c>
      <c r="DW571" s="4">
        <v>0</v>
      </c>
      <c r="DX571" s="6">
        <v>0</v>
      </c>
      <c r="DY571" s="4">
        <f>SUM(Tabela14[[#This Row],[jan/25]:[mar/25]])</f>
        <v>0</v>
      </c>
      <c r="DZ571" s="4">
        <f>SUM(Tabela14[[#This Row],[abr/25]:[ago/25]])</f>
        <v>0</v>
      </c>
      <c r="EA571" s="4">
        <f>SUM(Tabela14[[#This Row],[set/25]:[dez/30]])</f>
        <v>0</v>
      </c>
    </row>
    <row r="572" spans="1:131" x14ac:dyDescent="0.25">
      <c r="A572" s="5" t="s">
        <v>1565</v>
      </c>
      <c r="B572" s="2" t="s">
        <v>1346</v>
      </c>
      <c r="C572" s="2" t="s">
        <v>14</v>
      </c>
      <c r="D572" s="2" t="s">
        <v>702</v>
      </c>
      <c r="E572" s="1">
        <v>2204</v>
      </c>
      <c r="F572" s="2"/>
      <c r="G572" s="2" t="s">
        <v>42</v>
      </c>
      <c r="H572" s="321"/>
      <c r="I572" s="2"/>
      <c r="J572" s="2"/>
      <c r="K572" s="4"/>
      <c r="L572" s="4"/>
      <c r="M572" s="4">
        <v>0</v>
      </c>
      <c r="N572" s="4">
        <f>Tabela14[[#This Row],[parcela.cef
(total)]]-Tabela14[[#This Row],[parcela.cef
(realizado)]]</f>
        <v>0</v>
      </c>
      <c r="O572" s="1" t="b">
        <v>0</v>
      </c>
      <c r="P572" s="4">
        <v>0</v>
      </c>
      <c r="Q572" s="4">
        <v>0</v>
      </c>
      <c r="R572" s="4">
        <v>0</v>
      </c>
      <c r="S572" s="4">
        <v>0</v>
      </c>
      <c r="T572" s="4">
        <f>SUM(Tabela14[[#This Row],[set/25]:[dez/30]])</f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>
        <v>0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4">
        <v>0</v>
      </c>
      <c r="CZ572" s="4">
        <v>0</v>
      </c>
      <c r="DA572" s="4">
        <v>0</v>
      </c>
      <c r="DB572" s="4">
        <v>0</v>
      </c>
      <c r="DC572" s="4">
        <v>0</v>
      </c>
      <c r="DD572" s="4">
        <v>0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>
        <v>0</v>
      </c>
      <c r="DK572" s="4">
        <v>0</v>
      </c>
      <c r="DL572" s="4">
        <v>0</v>
      </c>
      <c r="DM572" s="4">
        <v>0</v>
      </c>
      <c r="DN572" s="4">
        <v>0</v>
      </c>
      <c r="DO572" s="4">
        <v>0</v>
      </c>
      <c r="DP572" s="4">
        <v>0</v>
      </c>
      <c r="DQ572" s="4">
        <v>0</v>
      </c>
      <c r="DR572" s="4">
        <v>0</v>
      </c>
      <c r="DS572" s="4">
        <v>0</v>
      </c>
      <c r="DT572" s="4">
        <v>0</v>
      </c>
      <c r="DU572" s="4">
        <v>0</v>
      </c>
      <c r="DV572" s="4">
        <v>0</v>
      </c>
      <c r="DW572" s="4">
        <v>0</v>
      </c>
      <c r="DX572" s="6">
        <v>0</v>
      </c>
      <c r="DY572" s="4">
        <f>SUM(Tabela14[[#This Row],[jan/25]:[mar/25]])</f>
        <v>0</v>
      </c>
      <c r="DZ572" s="4">
        <f>SUM(Tabela14[[#This Row],[abr/25]:[ago/25]])</f>
        <v>0</v>
      </c>
      <c r="EA572" s="4">
        <f>SUM(Tabela14[[#This Row],[set/25]:[dez/30]])</f>
        <v>0</v>
      </c>
    </row>
    <row r="573" spans="1:131" x14ac:dyDescent="0.25">
      <c r="A573" s="5" t="s">
        <v>1566</v>
      </c>
      <c r="B573" s="2" t="s">
        <v>1346</v>
      </c>
      <c r="C573" s="2" t="s">
        <v>14</v>
      </c>
      <c r="D573" s="2" t="s">
        <v>702</v>
      </c>
      <c r="E573" s="1">
        <v>2205</v>
      </c>
      <c r="F573" s="2"/>
      <c r="G573" s="2" t="s">
        <v>42</v>
      </c>
      <c r="H573" s="321"/>
      <c r="I573" s="2"/>
      <c r="J573" s="2"/>
      <c r="K573" s="4"/>
      <c r="L573" s="4"/>
      <c r="M573" s="4">
        <v>0</v>
      </c>
      <c r="N573" s="4">
        <f>Tabela14[[#This Row],[parcela.cef
(total)]]-Tabela14[[#This Row],[parcela.cef
(realizado)]]</f>
        <v>0</v>
      </c>
      <c r="O573" s="1" t="b">
        <v>0</v>
      </c>
      <c r="P573" s="4">
        <v>0</v>
      </c>
      <c r="Q573" s="4">
        <v>0</v>
      </c>
      <c r="R573" s="4">
        <v>0</v>
      </c>
      <c r="S573" s="4">
        <v>0</v>
      </c>
      <c r="T573" s="4">
        <f>SUM(Tabela14[[#This Row],[set/25]:[dez/30]])</f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0</v>
      </c>
      <c r="CP573" s="4">
        <v>0</v>
      </c>
      <c r="CQ573" s="4">
        <v>0</v>
      </c>
      <c r="CR573" s="4">
        <v>0</v>
      </c>
      <c r="CS573" s="4">
        <v>0</v>
      </c>
      <c r="CT573" s="4">
        <v>0</v>
      </c>
      <c r="CU573" s="4">
        <v>0</v>
      </c>
      <c r="CV573" s="4">
        <v>0</v>
      </c>
      <c r="CW573" s="4">
        <v>0</v>
      </c>
      <c r="CX573" s="4">
        <v>0</v>
      </c>
      <c r="CY573" s="4">
        <v>0</v>
      </c>
      <c r="CZ573" s="4">
        <v>0</v>
      </c>
      <c r="DA573" s="4">
        <v>0</v>
      </c>
      <c r="DB573" s="4">
        <v>0</v>
      </c>
      <c r="DC573" s="4">
        <v>0</v>
      </c>
      <c r="DD573" s="4">
        <v>0</v>
      </c>
      <c r="DE573" s="4">
        <v>0</v>
      </c>
      <c r="DF573" s="4">
        <v>0</v>
      </c>
      <c r="DG573" s="4">
        <v>0</v>
      </c>
      <c r="DH573" s="4">
        <v>0</v>
      </c>
      <c r="DI573" s="4">
        <v>0</v>
      </c>
      <c r="DJ573" s="4">
        <v>0</v>
      </c>
      <c r="DK573" s="4">
        <v>0</v>
      </c>
      <c r="DL573" s="4">
        <v>0</v>
      </c>
      <c r="DM573" s="4">
        <v>0</v>
      </c>
      <c r="DN573" s="4">
        <v>0</v>
      </c>
      <c r="DO573" s="4">
        <v>0</v>
      </c>
      <c r="DP573" s="4">
        <v>0</v>
      </c>
      <c r="DQ573" s="4">
        <v>0</v>
      </c>
      <c r="DR573" s="4">
        <v>0</v>
      </c>
      <c r="DS573" s="4">
        <v>0</v>
      </c>
      <c r="DT573" s="4">
        <v>0</v>
      </c>
      <c r="DU573" s="4">
        <v>0</v>
      </c>
      <c r="DV573" s="4">
        <v>0</v>
      </c>
      <c r="DW573" s="4">
        <v>0</v>
      </c>
      <c r="DX573" s="6">
        <v>0</v>
      </c>
      <c r="DY573" s="4">
        <f>SUM(Tabela14[[#This Row],[jan/25]:[mar/25]])</f>
        <v>0</v>
      </c>
      <c r="DZ573" s="4">
        <f>SUM(Tabela14[[#This Row],[abr/25]:[ago/25]])</f>
        <v>0</v>
      </c>
      <c r="EA573" s="4">
        <f>SUM(Tabela14[[#This Row],[set/25]:[dez/30]])</f>
        <v>0</v>
      </c>
    </row>
    <row r="574" spans="1:131" x14ac:dyDescent="0.25">
      <c r="A574" s="5" t="s">
        <v>1567</v>
      </c>
      <c r="B574" s="2" t="s">
        <v>1346</v>
      </c>
      <c r="C574" s="2" t="s">
        <v>14</v>
      </c>
      <c r="D574" s="2" t="s">
        <v>702</v>
      </c>
      <c r="E574" s="1">
        <v>2206</v>
      </c>
      <c r="F574" s="2"/>
      <c r="G574" s="2" t="s">
        <v>42</v>
      </c>
      <c r="H574" s="321"/>
      <c r="I574" s="2"/>
      <c r="J574" s="2"/>
      <c r="K574" s="4"/>
      <c r="L574" s="4"/>
      <c r="M574" s="4">
        <v>0</v>
      </c>
      <c r="N574" s="4">
        <f>Tabela14[[#This Row],[parcela.cef
(total)]]-Tabela14[[#This Row],[parcela.cef
(realizado)]]</f>
        <v>0</v>
      </c>
      <c r="O574" s="1" t="b">
        <v>0</v>
      </c>
      <c r="P574" s="4">
        <v>0</v>
      </c>
      <c r="Q574" s="4">
        <v>0</v>
      </c>
      <c r="R574" s="4">
        <v>0</v>
      </c>
      <c r="S574" s="4">
        <v>0</v>
      </c>
      <c r="T574" s="4">
        <f>SUM(Tabela14[[#This Row],[set/25]:[dez/30]])</f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>
        <v>0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>
        <v>0</v>
      </c>
      <c r="DE574" s="4">
        <v>0</v>
      </c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>
        <v>0</v>
      </c>
      <c r="DL574" s="4">
        <v>0</v>
      </c>
      <c r="DM574" s="4">
        <v>0</v>
      </c>
      <c r="DN574" s="4">
        <v>0</v>
      </c>
      <c r="DO574" s="4">
        <v>0</v>
      </c>
      <c r="DP574" s="4">
        <v>0</v>
      </c>
      <c r="DQ574" s="4">
        <v>0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6">
        <v>0</v>
      </c>
      <c r="DY574" s="4">
        <f>SUM(Tabela14[[#This Row],[jan/25]:[mar/25]])</f>
        <v>0</v>
      </c>
      <c r="DZ574" s="4">
        <f>SUM(Tabela14[[#This Row],[abr/25]:[ago/25]])</f>
        <v>0</v>
      </c>
      <c r="EA574" s="4">
        <f>SUM(Tabela14[[#This Row],[set/25]:[dez/30]])</f>
        <v>0</v>
      </c>
    </row>
    <row r="575" spans="1:131" x14ac:dyDescent="0.25">
      <c r="A575" s="5" t="s">
        <v>1568</v>
      </c>
      <c r="B575" s="2" t="s">
        <v>1346</v>
      </c>
      <c r="C575" s="2" t="s">
        <v>14</v>
      </c>
      <c r="D575" s="2" t="s">
        <v>702</v>
      </c>
      <c r="E575" s="1">
        <v>2207</v>
      </c>
      <c r="F575" s="2"/>
      <c r="G575" s="2" t="s">
        <v>42</v>
      </c>
      <c r="H575" s="321"/>
      <c r="I575" s="2"/>
      <c r="J575" s="2"/>
      <c r="K575" s="4"/>
      <c r="L575" s="4"/>
      <c r="M575" s="4">
        <v>0</v>
      </c>
      <c r="N575" s="4">
        <f>Tabela14[[#This Row],[parcela.cef
(total)]]-Tabela14[[#This Row],[parcela.cef
(realizado)]]</f>
        <v>0</v>
      </c>
      <c r="O575" s="1" t="b">
        <v>0</v>
      </c>
      <c r="P575" s="4">
        <v>0</v>
      </c>
      <c r="Q575" s="4">
        <v>0</v>
      </c>
      <c r="R575" s="4">
        <v>0</v>
      </c>
      <c r="S575" s="4">
        <v>0</v>
      </c>
      <c r="T575" s="4">
        <f>SUM(Tabela14[[#This Row],[set/25]:[dez/30]])</f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0</v>
      </c>
      <c r="CZ575" s="4">
        <v>0</v>
      </c>
      <c r="DA575" s="4">
        <v>0</v>
      </c>
      <c r="DB575" s="4">
        <v>0</v>
      </c>
      <c r="DC575" s="4">
        <v>0</v>
      </c>
      <c r="DD575" s="4">
        <v>0</v>
      </c>
      <c r="DE575" s="4">
        <v>0</v>
      </c>
      <c r="DF575" s="4">
        <v>0</v>
      </c>
      <c r="DG575" s="4">
        <v>0</v>
      </c>
      <c r="DH575" s="4">
        <v>0</v>
      </c>
      <c r="DI575" s="4">
        <v>0</v>
      </c>
      <c r="DJ575" s="4">
        <v>0</v>
      </c>
      <c r="DK575" s="4">
        <v>0</v>
      </c>
      <c r="DL575" s="4">
        <v>0</v>
      </c>
      <c r="DM575" s="4">
        <v>0</v>
      </c>
      <c r="DN575" s="4">
        <v>0</v>
      </c>
      <c r="DO575" s="4">
        <v>0</v>
      </c>
      <c r="DP575" s="4">
        <v>0</v>
      </c>
      <c r="DQ575" s="4">
        <v>0</v>
      </c>
      <c r="DR575" s="4">
        <v>0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6">
        <v>0</v>
      </c>
      <c r="DY575" s="4">
        <f>SUM(Tabela14[[#This Row],[jan/25]:[mar/25]])</f>
        <v>0</v>
      </c>
      <c r="DZ575" s="4">
        <f>SUM(Tabela14[[#This Row],[abr/25]:[ago/25]])</f>
        <v>0</v>
      </c>
      <c r="EA575" s="4">
        <f>SUM(Tabela14[[#This Row],[set/25]:[dez/30]])</f>
        <v>0</v>
      </c>
    </row>
    <row r="576" spans="1:131" x14ac:dyDescent="0.25">
      <c r="A576" s="5" t="s">
        <v>1569</v>
      </c>
      <c r="B576" s="2" t="s">
        <v>1346</v>
      </c>
      <c r="C576" s="2" t="s">
        <v>14</v>
      </c>
      <c r="D576" s="2" t="s">
        <v>702</v>
      </c>
      <c r="E576" s="1">
        <v>2208</v>
      </c>
      <c r="F576" s="2"/>
      <c r="G576" s="2" t="s">
        <v>42</v>
      </c>
      <c r="H576" s="321"/>
      <c r="I576" s="2"/>
      <c r="J576" s="2"/>
      <c r="K576" s="4"/>
      <c r="L576" s="4"/>
      <c r="M576" s="4">
        <v>0</v>
      </c>
      <c r="N576" s="4">
        <f>Tabela14[[#This Row],[parcela.cef
(total)]]-Tabela14[[#This Row],[parcela.cef
(realizado)]]</f>
        <v>0</v>
      </c>
      <c r="O576" s="1" t="b">
        <v>0</v>
      </c>
      <c r="P576" s="4">
        <v>0</v>
      </c>
      <c r="Q576" s="4">
        <v>0</v>
      </c>
      <c r="R576" s="4">
        <v>0</v>
      </c>
      <c r="S576" s="4">
        <v>0</v>
      </c>
      <c r="T576" s="4">
        <f>SUM(Tabela14[[#This Row],[set/25]:[dez/30]])</f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>
        <v>0</v>
      </c>
      <c r="CS576" s="4">
        <v>0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>
        <v>0</v>
      </c>
      <c r="DE576" s="4">
        <v>0</v>
      </c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>
        <v>0</v>
      </c>
      <c r="DL576" s="4">
        <v>0</v>
      </c>
      <c r="DM576" s="4">
        <v>0</v>
      </c>
      <c r="DN576" s="4">
        <v>0</v>
      </c>
      <c r="DO576" s="4">
        <v>0</v>
      </c>
      <c r="DP576" s="4">
        <v>0</v>
      </c>
      <c r="DQ576" s="4">
        <v>0</v>
      </c>
      <c r="DR576" s="4">
        <v>0</v>
      </c>
      <c r="DS576" s="4">
        <v>0</v>
      </c>
      <c r="DT576" s="4">
        <v>0</v>
      </c>
      <c r="DU576" s="4">
        <v>0</v>
      </c>
      <c r="DV576" s="4">
        <v>0</v>
      </c>
      <c r="DW576" s="4">
        <v>0</v>
      </c>
      <c r="DX576" s="6">
        <v>0</v>
      </c>
      <c r="DY576" s="4">
        <f>SUM(Tabela14[[#This Row],[jan/25]:[mar/25]])</f>
        <v>0</v>
      </c>
      <c r="DZ576" s="4">
        <f>SUM(Tabela14[[#This Row],[abr/25]:[ago/25]])</f>
        <v>0</v>
      </c>
      <c r="EA576" s="4">
        <f>SUM(Tabela14[[#This Row],[set/25]:[dez/30]])</f>
        <v>0</v>
      </c>
    </row>
    <row r="577" spans="1:131" x14ac:dyDescent="0.25">
      <c r="A577" s="5" t="s">
        <v>1570</v>
      </c>
      <c r="B577" s="2" t="s">
        <v>1346</v>
      </c>
      <c r="C577" s="2" t="s">
        <v>14</v>
      </c>
      <c r="D577" s="2" t="s">
        <v>702</v>
      </c>
      <c r="E577" s="1">
        <v>2209</v>
      </c>
      <c r="F577" s="2" t="s">
        <v>1571</v>
      </c>
      <c r="G577" s="2" t="s">
        <v>19</v>
      </c>
      <c r="H577" s="321">
        <v>45876</v>
      </c>
      <c r="I577" s="2" t="s">
        <v>495</v>
      </c>
      <c r="J577" s="2"/>
      <c r="K577" s="4"/>
      <c r="L577" s="4"/>
      <c r="M577" s="4">
        <v>186713.77</v>
      </c>
      <c r="N577" s="4">
        <f>Tabela14[[#This Row],[parcela.cef
(total)]]-Tabela14[[#This Row],[parcela.cef
(realizado)]]</f>
        <v>0</v>
      </c>
      <c r="O577" s="1" t="b">
        <v>0</v>
      </c>
      <c r="P577" s="4">
        <v>0</v>
      </c>
      <c r="Q577" s="4">
        <v>224660</v>
      </c>
      <c r="R577" s="4">
        <v>0</v>
      </c>
      <c r="S577" s="4">
        <v>35430</v>
      </c>
      <c r="T577" s="4">
        <f>SUM(Tabela14[[#This Row],[set/25]:[dez/30]])</f>
        <v>35130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300</v>
      </c>
      <c r="BM577" s="4">
        <v>0</v>
      </c>
      <c r="BN577" s="4">
        <v>388.2</v>
      </c>
      <c r="BO577" s="4">
        <v>388.2</v>
      </c>
      <c r="BP577" s="4">
        <v>388.2</v>
      </c>
      <c r="BQ577" s="4">
        <v>388.2</v>
      </c>
      <c r="BR577" s="4">
        <v>1077.2</v>
      </c>
      <c r="BS577" s="4">
        <v>1294</v>
      </c>
      <c r="BT577" s="4">
        <v>1294</v>
      </c>
      <c r="BU577" s="4">
        <v>1294</v>
      </c>
      <c r="BV577" s="4">
        <v>1294</v>
      </c>
      <c r="BW577" s="4">
        <v>1294</v>
      </c>
      <c r="BX577" s="4">
        <v>1294</v>
      </c>
      <c r="BY577" s="4">
        <v>1294</v>
      </c>
      <c r="BZ577" s="4">
        <v>1294</v>
      </c>
      <c r="CA577" s="4">
        <v>1294</v>
      </c>
      <c r="CB577" s="4">
        <v>1294</v>
      </c>
      <c r="CC577" s="4">
        <v>1294</v>
      </c>
      <c r="CD577" s="4">
        <v>1294</v>
      </c>
      <c r="CE577" s="4">
        <v>1294</v>
      </c>
      <c r="CF577" s="4">
        <v>1294</v>
      </c>
      <c r="CG577" s="4">
        <v>1294</v>
      </c>
      <c r="CH577" s="4">
        <v>1294</v>
      </c>
      <c r="CI577" s="4">
        <v>1294</v>
      </c>
      <c r="CJ577" s="4">
        <v>1294</v>
      </c>
      <c r="CK577" s="4">
        <v>1294</v>
      </c>
      <c r="CL577" s="4">
        <v>1294</v>
      </c>
      <c r="CM577" s="4">
        <v>1294</v>
      </c>
      <c r="CN577" s="4">
        <v>1294</v>
      </c>
      <c r="CO577" s="4">
        <v>1294</v>
      </c>
      <c r="CP577" s="4">
        <v>1294</v>
      </c>
      <c r="CQ577" s="4">
        <v>1294</v>
      </c>
      <c r="CR577" s="4">
        <v>0</v>
      </c>
      <c r="CS577" s="4">
        <v>0</v>
      </c>
      <c r="CT577" s="4">
        <v>0</v>
      </c>
      <c r="CU577" s="4">
        <v>150</v>
      </c>
      <c r="CV577" s="4">
        <v>0</v>
      </c>
      <c r="CW577" s="4">
        <v>0</v>
      </c>
      <c r="CX577" s="4">
        <v>0</v>
      </c>
      <c r="CY577" s="4">
        <v>0</v>
      </c>
      <c r="CZ577" s="4">
        <v>0</v>
      </c>
      <c r="DA577" s="4">
        <v>0</v>
      </c>
      <c r="DB577" s="4">
        <v>0</v>
      </c>
      <c r="DC577" s="4">
        <v>0</v>
      </c>
      <c r="DD577" s="4">
        <v>0</v>
      </c>
      <c r="DE577" s="4">
        <v>0</v>
      </c>
      <c r="DF577" s="4">
        <v>0</v>
      </c>
      <c r="DG577" s="4">
        <v>0</v>
      </c>
      <c r="DH577" s="4">
        <v>0</v>
      </c>
      <c r="DI577" s="4">
        <v>0</v>
      </c>
      <c r="DJ577" s="4">
        <v>0</v>
      </c>
      <c r="DK577" s="4">
        <v>0</v>
      </c>
      <c r="DL577" s="4">
        <v>0</v>
      </c>
      <c r="DM577" s="4">
        <v>0</v>
      </c>
      <c r="DN577" s="4">
        <v>0</v>
      </c>
      <c r="DO577" s="4">
        <v>0</v>
      </c>
      <c r="DP577" s="4">
        <v>0</v>
      </c>
      <c r="DQ577" s="4">
        <v>0</v>
      </c>
      <c r="DR577" s="4">
        <v>0</v>
      </c>
      <c r="DS577" s="4">
        <v>0</v>
      </c>
      <c r="DT577" s="4">
        <v>0</v>
      </c>
      <c r="DU577" s="4">
        <v>0</v>
      </c>
      <c r="DV577" s="4">
        <v>0</v>
      </c>
      <c r="DW577" s="4">
        <v>0</v>
      </c>
      <c r="DX577" s="6">
        <v>0</v>
      </c>
      <c r="DY577" s="4">
        <f>SUM(Tabela14[[#This Row],[jan/25]:[mar/25]])</f>
        <v>0</v>
      </c>
      <c r="DZ577" s="4">
        <f>SUM(Tabela14[[#This Row],[abr/25]:[ago/25]])</f>
        <v>300</v>
      </c>
      <c r="EA577" s="4">
        <f>SUM(Tabela14[[#This Row],[set/25]:[dez/30]])</f>
        <v>35130</v>
      </c>
    </row>
    <row r="578" spans="1:131" x14ac:dyDescent="0.25">
      <c r="A578" s="5" t="s">
        <v>1572</v>
      </c>
      <c r="B578" s="2" t="s">
        <v>1346</v>
      </c>
      <c r="C578" s="2" t="s">
        <v>14</v>
      </c>
      <c r="D578" s="2" t="s">
        <v>702</v>
      </c>
      <c r="E578" s="1">
        <v>2210</v>
      </c>
      <c r="F578" s="2"/>
      <c r="G578" s="2" t="s">
        <v>42</v>
      </c>
      <c r="H578" s="321"/>
      <c r="I578" s="2"/>
      <c r="J578" s="2"/>
      <c r="K578" s="4"/>
      <c r="L578" s="4"/>
      <c r="M578" s="4">
        <v>0</v>
      </c>
      <c r="N578" s="4">
        <f>Tabela14[[#This Row],[parcela.cef
(total)]]-Tabela14[[#This Row],[parcela.cef
(realizado)]]</f>
        <v>0</v>
      </c>
      <c r="O578" s="1" t="b">
        <v>0</v>
      </c>
      <c r="P578" s="4">
        <v>0</v>
      </c>
      <c r="Q578" s="4">
        <v>0</v>
      </c>
      <c r="R578" s="4">
        <v>0</v>
      </c>
      <c r="S578" s="4">
        <v>0</v>
      </c>
      <c r="T578" s="4">
        <f>SUM(Tabela14[[#This Row],[set/25]:[dez/30]])</f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>
        <v>0</v>
      </c>
      <c r="CS578" s="4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0</v>
      </c>
      <c r="CZ578" s="4">
        <v>0</v>
      </c>
      <c r="DA578" s="4">
        <v>0</v>
      </c>
      <c r="DB578" s="4">
        <v>0</v>
      </c>
      <c r="DC578" s="4">
        <v>0</v>
      </c>
      <c r="DD578" s="4">
        <v>0</v>
      </c>
      <c r="DE578" s="4">
        <v>0</v>
      </c>
      <c r="DF578" s="4">
        <v>0</v>
      </c>
      <c r="DG578" s="4">
        <v>0</v>
      </c>
      <c r="DH578" s="4">
        <v>0</v>
      </c>
      <c r="DI578" s="4">
        <v>0</v>
      </c>
      <c r="DJ578" s="4">
        <v>0</v>
      </c>
      <c r="DK578" s="4">
        <v>0</v>
      </c>
      <c r="DL578" s="4">
        <v>0</v>
      </c>
      <c r="DM578" s="4">
        <v>0</v>
      </c>
      <c r="DN578" s="4">
        <v>0</v>
      </c>
      <c r="DO578" s="4">
        <v>0</v>
      </c>
      <c r="DP578" s="4">
        <v>0</v>
      </c>
      <c r="DQ578" s="4">
        <v>0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6">
        <v>0</v>
      </c>
      <c r="DY578" s="4">
        <f>SUM(Tabela14[[#This Row],[jan/25]:[mar/25]])</f>
        <v>0</v>
      </c>
      <c r="DZ578" s="4">
        <f>SUM(Tabela14[[#This Row],[abr/25]:[ago/25]])</f>
        <v>0</v>
      </c>
      <c r="EA578" s="4">
        <f>SUM(Tabela14[[#This Row],[set/25]:[dez/30]])</f>
        <v>0</v>
      </c>
    </row>
    <row r="579" spans="1:131" x14ac:dyDescent="0.25">
      <c r="A579" s="5" t="s">
        <v>1573</v>
      </c>
      <c r="B579" s="2" t="s">
        <v>1346</v>
      </c>
      <c r="C579" s="2" t="s">
        <v>14</v>
      </c>
      <c r="D579" s="2" t="s">
        <v>731</v>
      </c>
      <c r="E579" s="1">
        <v>2301</v>
      </c>
      <c r="F579" s="2" t="s">
        <v>1574</v>
      </c>
      <c r="G579" s="2" t="s">
        <v>19</v>
      </c>
      <c r="H579" s="321">
        <v>45717</v>
      </c>
      <c r="I579" s="2" t="s">
        <v>238</v>
      </c>
      <c r="J579" s="2"/>
      <c r="K579" s="4"/>
      <c r="L579" s="4"/>
      <c r="M579" s="4">
        <v>318694.53999999998</v>
      </c>
      <c r="N579" s="4">
        <f>Tabela14[[#This Row],[parcela.cef
(total)]]-Tabela14[[#This Row],[parcela.cef
(realizado)]]</f>
        <v>0</v>
      </c>
      <c r="O579" s="1" t="b">
        <v>0</v>
      </c>
      <c r="P579" s="4">
        <v>0</v>
      </c>
      <c r="Q579" s="4">
        <v>311140</v>
      </c>
      <c r="R579" s="4">
        <v>0</v>
      </c>
      <c r="S579" s="4">
        <v>3349.15</v>
      </c>
      <c r="T579" s="4">
        <f>SUM(Tabela14[[#This Row],[set/25]:[dez/30]])</f>
        <v>209.15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3140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0</v>
      </c>
      <c r="CR579" s="4">
        <v>0</v>
      </c>
      <c r="CS579" s="4">
        <v>0</v>
      </c>
      <c r="CT579" s="4">
        <v>0</v>
      </c>
      <c r="CU579" s="4">
        <v>209.15</v>
      </c>
      <c r="CV579" s="4">
        <v>0</v>
      </c>
      <c r="CW579" s="4">
        <v>0</v>
      </c>
      <c r="CX579" s="4">
        <v>0</v>
      </c>
      <c r="CY579" s="4">
        <v>0</v>
      </c>
      <c r="CZ579" s="4">
        <v>0</v>
      </c>
      <c r="DA579" s="4">
        <v>0</v>
      </c>
      <c r="DB579" s="4">
        <v>0</v>
      </c>
      <c r="DC579" s="4">
        <v>0</v>
      </c>
      <c r="DD579" s="4">
        <v>0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0</v>
      </c>
      <c r="DK579" s="4">
        <v>0</v>
      </c>
      <c r="DL579" s="4">
        <v>0</v>
      </c>
      <c r="DM579" s="4">
        <v>0</v>
      </c>
      <c r="DN579" s="4">
        <v>0</v>
      </c>
      <c r="DO579" s="4">
        <v>0</v>
      </c>
      <c r="DP579" s="4">
        <v>0</v>
      </c>
      <c r="DQ579" s="4">
        <v>0</v>
      </c>
      <c r="DR579" s="4">
        <v>0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6">
        <v>0</v>
      </c>
      <c r="DY579" s="4">
        <f>SUM(Tabela14[[#This Row],[jan/25]:[mar/25]])</f>
        <v>3140</v>
      </c>
      <c r="DZ579" s="4">
        <f>SUM(Tabela14[[#This Row],[abr/25]:[ago/25]])</f>
        <v>0</v>
      </c>
      <c r="EA579" s="4">
        <f>SUM(Tabela14[[#This Row],[set/25]:[dez/30]])</f>
        <v>209.15</v>
      </c>
    </row>
    <row r="580" spans="1:131" x14ac:dyDescent="0.25">
      <c r="A580" s="5" t="s">
        <v>1575</v>
      </c>
      <c r="B580" s="2" t="s">
        <v>1346</v>
      </c>
      <c r="C580" s="2" t="s">
        <v>14</v>
      </c>
      <c r="D580" s="2" t="s">
        <v>731</v>
      </c>
      <c r="E580" s="1">
        <v>2302</v>
      </c>
      <c r="F580" s="2"/>
      <c r="G580" s="2" t="s">
        <v>42</v>
      </c>
      <c r="H580" s="321"/>
      <c r="I580" s="2"/>
      <c r="J580" s="2"/>
      <c r="K580" s="4"/>
      <c r="L580" s="4"/>
      <c r="M580" s="4">
        <v>0</v>
      </c>
      <c r="N580" s="4">
        <f>Tabela14[[#This Row],[parcela.cef
(total)]]-Tabela14[[#This Row],[parcela.cef
(realizado)]]</f>
        <v>0</v>
      </c>
      <c r="O580" s="1" t="b">
        <v>0</v>
      </c>
      <c r="P580" s="4">
        <v>0</v>
      </c>
      <c r="Q580" s="4">
        <v>0</v>
      </c>
      <c r="R580" s="4">
        <v>0</v>
      </c>
      <c r="S580" s="4">
        <v>0</v>
      </c>
      <c r="T580" s="4">
        <f>SUM(Tabela14[[#This Row],[set/25]:[dez/30]])</f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>
        <v>0</v>
      </c>
      <c r="DE580" s="4">
        <v>0</v>
      </c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>
        <v>0</v>
      </c>
      <c r="DL580" s="4">
        <v>0</v>
      </c>
      <c r="DM580" s="4">
        <v>0</v>
      </c>
      <c r="DN580" s="4">
        <v>0</v>
      </c>
      <c r="DO580" s="4">
        <v>0</v>
      </c>
      <c r="DP580" s="4">
        <v>0</v>
      </c>
      <c r="DQ580" s="4">
        <v>0</v>
      </c>
      <c r="DR580" s="4">
        <v>0</v>
      </c>
      <c r="DS580" s="4">
        <v>0</v>
      </c>
      <c r="DT580" s="4">
        <v>0</v>
      </c>
      <c r="DU580" s="4">
        <v>0</v>
      </c>
      <c r="DV580" s="4">
        <v>0</v>
      </c>
      <c r="DW580" s="4">
        <v>0</v>
      </c>
      <c r="DX580" s="6">
        <v>0</v>
      </c>
      <c r="DY580" s="4">
        <f>SUM(Tabela14[[#This Row],[jan/25]:[mar/25]])</f>
        <v>0</v>
      </c>
      <c r="DZ580" s="4">
        <f>SUM(Tabela14[[#This Row],[abr/25]:[ago/25]])</f>
        <v>0</v>
      </c>
      <c r="EA580" s="4">
        <f>SUM(Tabela14[[#This Row],[set/25]:[dez/30]])</f>
        <v>0</v>
      </c>
    </row>
    <row r="581" spans="1:131" x14ac:dyDescent="0.25">
      <c r="A581" s="5" t="s">
        <v>1576</v>
      </c>
      <c r="B581" s="2" t="s">
        <v>1346</v>
      </c>
      <c r="C581" s="2" t="s">
        <v>14</v>
      </c>
      <c r="D581" s="2" t="s">
        <v>731</v>
      </c>
      <c r="E581" s="1">
        <v>2303</v>
      </c>
      <c r="F581" s="2" t="s">
        <v>1577</v>
      </c>
      <c r="G581" s="2" t="s">
        <v>19</v>
      </c>
      <c r="H581" s="321">
        <v>45629</v>
      </c>
      <c r="I581" s="2" t="s">
        <v>1276</v>
      </c>
      <c r="J581" s="2"/>
      <c r="K581" s="4"/>
      <c r="L581" s="4"/>
      <c r="M581" s="4">
        <v>295903.5</v>
      </c>
      <c r="N581" s="4">
        <f>Tabela14[[#This Row],[parcela.cef
(total)]]-Tabela14[[#This Row],[parcela.cef
(realizado)]]</f>
        <v>0</v>
      </c>
      <c r="O581" s="1" t="b">
        <v>0</v>
      </c>
      <c r="P581" s="4">
        <v>0</v>
      </c>
      <c r="Q581" s="4">
        <v>393860</v>
      </c>
      <c r="R581" s="4">
        <v>0</v>
      </c>
      <c r="S581" s="4">
        <v>118766.48</v>
      </c>
      <c r="T581" s="4">
        <f>SUM(Tabela14[[#This Row],[set/25]:[dez/30]])</f>
        <v>111724.87999999998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900</v>
      </c>
      <c r="BE581" s="4">
        <v>753</v>
      </c>
      <c r="BF581" s="4">
        <v>756.77</v>
      </c>
      <c r="BG581" s="4">
        <v>763.05</v>
      </c>
      <c r="BH581" s="4">
        <v>766.1</v>
      </c>
      <c r="BI581" s="4">
        <v>769.09</v>
      </c>
      <c r="BJ581" s="4">
        <v>773.09</v>
      </c>
      <c r="BK581" s="4">
        <v>777.57</v>
      </c>
      <c r="BL581" s="4">
        <v>782.93</v>
      </c>
      <c r="BM581" s="4">
        <v>790.06</v>
      </c>
      <c r="BN581" s="4">
        <v>790.06</v>
      </c>
      <c r="BO581" s="4">
        <v>790.06</v>
      </c>
      <c r="BP581" s="4">
        <v>14442.28</v>
      </c>
      <c r="BQ581" s="4">
        <v>2633.53</v>
      </c>
      <c r="BR581" s="4">
        <v>2633.53</v>
      </c>
      <c r="BS581" s="4">
        <v>2633.53</v>
      </c>
      <c r="BT581" s="4">
        <v>2633.53</v>
      </c>
      <c r="BU581" s="4">
        <v>2633.53</v>
      </c>
      <c r="BV581" s="4">
        <v>2633.53</v>
      </c>
      <c r="BW581" s="4">
        <v>2633.53</v>
      </c>
      <c r="BX581" s="4">
        <v>2633.53</v>
      </c>
      <c r="BY581" s="4">
        <v>2633.53</v>
      </c>
      <c r="BZ581" s="4">
        <v>2633.53</v>
      </c>
      <c r="CA581" s="4">
        <v>2633.53</v>
      </c>
      <c r="CB581" s="4">
        <v>18434.71</v>
      </c>
      <c r="CC581" s="4">
        <v>2633.53</v>
      </c>
      <c r="CD581" s="4">
        <v>2633.53</v>
      </c>
      <c r="CE581" s="4">
        <v>2633.53</v>
      </c>
      <c r="CF581" s="4">
        <v>2633.53</v>
      </c>
      <c r="CG581" s="4">
        <v>2633.53</v>
      </c>
      <c r="CH581" s="4">
        <v>2633.53</v>
      </c>
      <c r="CI581" s="4">
        <v>2633.53</v>
      </c>
      <c r="CJ581" s="4">
        <v>2633.53</v>
      </c>
      <c r="CK581" s="4">
        <v>2633.53</v>
      </c>
      <c r="CL581" s="4">
        <v>2633.53</v>
      </c>
      <c r="CM581" s="4">
        <v>2633.53</v>
      </c>
      <c r="CN581" s="4">
        <v>18434.71</v>
      </c>
      <c r="CO581" s="4">
        <v>0</v>
      </c>
      <c r="CP581" s="4">
        <v>0</v>
      </c>
      <c r="CQ581" s="4">
        <v>0</v>
      </c>
      <c r="CR581" s="4">
        <v>0</v>
      </c>
      <c r="CS581" s="4">
        <v>0</v>
      </c>
      <c r="CT581" s="4">
        <v>105.34</v>
      </c>
      <c r="CU581" s="4">
        <v>0</v>
      </c>
      <c r="CV581" s="4">
        <v>0</v>
      </c>
      <c r="CW581" s="4">
        <v>0</v>
      </c>
      <c r="CX581" s="4">
        <v>0</v>
      </c>
      <c r="CY581" s="4">
        <v>0</v>
      </c>
      <c r="CZ581" s="4">
        <v>0</v>
      </c>
      <c r="DA581" s="4">
        <v>0</v>
      </c>
      <c r="DB581" s="4">
        <v>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0</v>
      </c>
      <c r="DK581" s="4">
        <v>0</v>
      </c>
      <c r="DL581" s="4">
        <v>0</v>
      </c>
      <c r="DM581" s="4">
        <v>0</v>
      </c>
      <c r="DN581" s="4">
        <v>0</v>
      </c>
      <c r="DO581" s="4">
        <v>0</v>
      </c>
      <c r="DP581" s="4">
        <v>0</v>
      </c>
      <c r="DQ581" s="4">
        <v>0</v>
      </c>
      <c r="DR581" s="4">
        <v>0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6">
        <v>0</v>
      </c>
      <c r="DY581" s="4">
        <f>SUM(Tabela14[[#This Row],[jan/25]:[mar/25]])</f>
        <v>2272.8199999999997</v>
      </c>
      <c r="DZ581" s="4">
        <f>SUM(Tabela14[[#This Row],[abr/25]:[ago/25]])</f>
        <v>3868.78</v>
      </c>
      <c r="EA581" s="4">
        <f>SUM(Tabela14[[#This Row],[set/25]:[dez/30]])</f>
        <v>111724.87999999998</v>
      </c>
    </row>
    <row r="582" spans="1:131" x14ac:dyDescent="0.25">
      <c r="A582" s="5" t="s">
        <v>1578</v>
      </c>
      <c r="B582" s="2" t="s">
        <v>1346</v>
      </c>
      <c r="C582" s="2" t="s">
        <v>14</v>
      </c>
      <c r="D582" s="2" t="s">
        <v>731</v>
      </c>
      <c r="E582" s="1">
        <v>2304</v>
      </c>
      <c r="F582" s="2"/>
      <c r="G582" s="2" t="s">
        <v>42</v>
      </c>
      <c r="H582" s="321"/>
      <c r="I582" s="2"/>
      <c r="J582" s="2"/>
      <c r="K582" s="4"/>
      <c r="L582" s="4"/>
      <c r="M582" s="4">
        <v>0</v>
      </c>
      <c r="N582" s="4">
        <f>Tabela14[[#This Row],[parcela.cef
(total)]]-Tabela14[[#This Row],[parcela.cef
(realizado)]]</f>
        <v>0</v>
      </c>
      <c r="O582" s="1" t="b">
        <v>0</v>
      </c>
      <c r="P582" s="4">
        <v>0</v>
      </c>
      <c r="Q582" s="4">
        <v>0</v>
      </c>
      <c r="R582" s="4">
        <v>0</v>
      </c>
      <c r="S582" s="4">
        <v>0</v>
      </c>
      <c r="T582" s="4">
        <f>SUM(Tabela14[[#This Row],[set/25]:[dez/30]])</f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0</v>
      </c>
      <c r="CZ582" s="4">
        <v>0</v>
      </c>
      <c r="DA582" s="4">
        <v>0</v>
      </c>
      <c r="DB582" s="4">
        <v>0</v>
      </c>
      <c r="DC582" s="4">
        <v>0</v>
      </c>
      <c r="DD582" s="4">
        <v>0</v>
      </c>
      <c r="DE582" s="4">
        <v>0</v>
      </c>
      <c r="DF582" s="4">
        <v>0</v>
      </c>
      <c r="DG582" s="4">
        <v>0</v>
      </c>
      <c r="DH582" s="4">
        <v>0</v>
      </c>
      <c r="DI582" s="4">
        <v>0</v>
      </c>
      <c r="DJ582" s="4">
        <v>0</v>
      </c>
      <c r="DK582" s="4">
        <v>0</v>
      </c>
      <c r="DL582" s="4">
        <v>0</v>
      </c>
      <c r="DM582" s="4">
        <v>0</v>
      </c>
      <c r="DN582" s="4">
        <v>0</v>
      </c>
      <c r="DO582" s="4">
        <v>0</v>
      </c>
      <c r="DP582" s="4">
        <v>0</v>
      </c>
      <c r="DQ582" s="4">
        <v>0</v>
      </c>
      <c r="DR582" s="4">
        <v>0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6">
        <v>0</v>
      </c>
      <c r="DY582" s="4">
        <f>SUM(Tabela14[[#This Row],[jan/25]:[mar/25]])</f>
        <v>0</v>
      </c>
      <c r="DZ582" s="4">
        <f>SUM(Tabela14[[#This Row],[abr/25]:[ago/25]])</f>
        <v>0</v>
      </c>
      <c r="EA582" s="4">
        <f>SUM(Tabela14[[#This Row],[set/25]:[dez/30]])</f>
        <v>0</v>
      </c>
    </row>
    <row r="583" spans="1:131" x14ac:dyDescent="0.25">
      <c r="A583" s="5" t="s">
        <v>1579</v>
      </c>
      <c r="B583" s="2" t="s">
        <v>1346</v>
      </c>
      <c r="C583" s="2" t="s">
        <v>14</v>
      </c>
      <c r="D583" s="2" t="s">
        <v>731</v>
      </c>
      <c r="E583" s="1">
        <v>2305</v>
      </c>
      <c r="F583" s="2"/>
      <c r="G583" s="2" t="s">
        <v>42</v>
      </c>
      <c r="H583" s="321"/>
      <c r="I583" s="2"/>
      <c r="J583" s="2"/>
      <c r="K583" s="4"/>
      <c r="L583" s="4"/>
      <c r="M583" s="4">
        <v>0</v>
      </c>
      <c r="N583" s="4">
        <f>Tabela14[[#This Row],[parcela.cef
(total)]]-Tabela14[[#This Row],[parcela.cef
(realizado)]]</f>
        <v>0</v>
      </c>
      <c r="O583" s="1" t="b">
        <v>0</v>
      </c>
      <c r="P583" s="4">
        <v>0</v>
      </c>
      <c r="Q583" s="4">
        <v>0</v>
      </c>
      <c r="R583" s="4">
        <v>0</v>
      </c>
      <c r="S583" s="4">
        <v>0</v>
      </c>
      <c r="T583" s="4">
        <f>SUM(Tabela14[[#This Row],[set/25]:[dez/30]])</f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0</v>
      </c>
      <c r="CX583" s="4">
        <v>0</v>
      </c>
      <c r="CY583" s="4">
        <v>0</v>
      </c>
      <c r="CZ583" s="4">
        <v>0</v>
      </c>
      <c r="DA583" s="4">
        <v>0</v>
      </c>
      <c r="DB583" s="4">
        <v>0</v>
      </c>
      <c r="DC583" s="4">
        <v>0</v>
      </c>
      <c r="DD583" s="4">
        <v>0</v>
      </c>
      <c r="DE583" s="4">
        <v>0</v>
      </c>
      <c r="DF583" s="4">
        <v>0</v>
      </c>
      <c r="DG583" s="4">
        <v>0</v>
      </c>
      <c r="DH583" s="4">
        <v>0</v>
      </c>
      <c r="DI583" s="4">
        <v>0</v>
      </c>
      <c r="DJ583" s="4">
        <v>0</v>
      </c>
      <c r="DK583" s="4">
        <v>0</v>
      </c>
      <c r="DL583" s="4">
        <v>0</v>
      </c>
      <c r="DM583" s="4">
        <v>0</v>
      </c>
      <c r="DN583" s="4">
        <v>0</v>
      </c>
      <c r="DO583" s="4">
        <v>0</v>
      </c>
      <c r="DP583" s="4">
        <v>0</v>
      </c>
      <c r="DQ583" s="4">
        <v>0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6">
        <v>0</v>
      </c>
      <c r="DY583" s="4">
        <f>SUM(Tabela14[[#This Row],[jan/25]:[mar/25]])</f>
        <v>0</v>
      </c>
      <c r="DZ583" s="4">
        <f>SUM(Tabela14[[#This Row],[abr/25]:[ago/25]])</f>
        <v>0</v>
      </c>
      <c r="EA583" s="4">
        <f>SUM(Tabela14[[#This Row],[set/25]:[dez/30]])</f>
        <v>0</v>
      </c>
    </row>
    <row r="584" spans="1:131" x14ac:dyDescent="0.25">
      <c r="A584" s="5" t="s">
        <v>1580</v>
      </c>
      <c r="B584" s="2" t="s">
        <v>1346</v>
      </c>
      <c r="C584" s="2" t="s">
        <v>14</v>
      </c>
      <c r="D584" s="2" t="s">
        <v>731</v>
      </c>
      <c r="E584" s="1">
        <v>2310</v>
      </c>
      <c r="F584" s="2"/>
      <c r="G584" s="2" t="s">
        <v>42</v>
      </c>
      <c r="H584" s="321"/>
      <c r="I584" s="2"/>
      <c r="J584" s="2"/>
      <c r="K584" s="4"/>
      <c r="L584" s="4"/>
      <c r="M584" s="4">
        <v>0</v>
      </c>
      <c r="N584" s="4">
        <f>Tabela14[[#This Row],[parcela.cef
(total)]]-Tabela14[[#This Row],[parcela.cef
(realizado)]]</f>
        <v>0</v>
      </c>
      <c r="O584" s="1" t="b">
        <v>0</v>
      </c>
      <c r="P584" s="4">
        <v>0</v>
      </c>
      <c r="Q584" s="4">
        <v>0</v>
      </c>
      <c r="R584" s="4">
        <v>0</v>
      </c>
      <c r="S584" s="4">
        <v>0</v>
      </c>
      <c r="T584" s="4">
        <f>SUM(Tabela14[[#This Row],[set/25]:[dez/30]])</f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0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>
        <v>0</v>
      </c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>
        <v>0</v>
      </c>
      <c r="DL584" s="4">
        <v>0</v>
      </c>
      <c r="DM584" s="4">
        <v>0</v>
      </c>
      <c r="DN584" s="4">
        <v>0</v>
      </c>
      <c r="DO584" s="4">
        <v>0</v>
      </c>
      <c r="DP584" s="4">
        <v>0</v>
      </c>
      <c r="DQ584" s="4">
        <v>0</v>
      </c>
      <c r="DR584" s="4">
        <v>0</v>
      </c>
      <c r="DS584" s="4">
        <v>0</v>
      </c>
      <c r="DT584" s="4">
        <v>0</v>
      </c>
      <c r="DU584" s="4">
        <v>0</v>
      </c>
      <c r="DV584" s="4">
        <v>0</v>
      </c>
      <c r="DW584" s="4">
        <v>0</v>
      </c>
      <c r="DX584" s="6">
        <v>0</v>
      </c>
      <c r="DY584" s="4">
        <f>SUM(Tabela14[[#This Row],[jan/25]:[mar/25]])</f>
        <v>0</v>
      </c>
      <c r="DZ584" s="4">
        <f>SUM(Tabela14[[#This Row],[abr/25]:[ago/25]])</f>
        <v>0</v>
      </c>
      <c r="EA584" s="4">
        <f>SUM(Tabela14[[#This Row],[set/25]:[dez/30]])</f>
        <v>0</v>
      </c>
    </row>
    <row r="585" spans="1:131" x14ac:dyDescent="0.25">
      <c r="A585" s="5" t="s">
        <v>1581</v>
      </c>
      <c r="B585" s="2" t="s">
        <v>1346</v>
      </c>
      <c r="C585" s="2" t="s">
        <v>14</v>
      </c>
      <c r="D585" s="2" t="s">
        <v>212</v>
      </c>
      <c r="E585" s="1">
        <v>301</v>
      </c>
      <c r="F585" s="2" t="s">
        <v>1582</v>
      </c>
      <c r="G585" s="2" t="s">
        <v>19</v>
      </c>
      <c r="H585" s="321">
        <v>45691</v>
      </c>
      <c r="I585" s="2" t="s">
        <v>1183</v>
      </c>
      <c r="J585" s="2"/>
      <c r="K585" s="4"/>
      <c r="L585" s="4"/>
      <c r="M585" s="4">
        <v>273652.08</v>
      </c>
      <c r="N585" s="4">
        <f>Tabela14[[#This Row],[parcela.cef
(total)]]-Tabela14[[#This Row],[parcela.cef
(realizado)]]</f>
        <v>0</v>
      </c>
      <c r="O585" s="1" t="b">
        <v>0</v>
      </c>
      <c r="P585" s="4">
        <v>0</v>
      </c>
      <c r="Q585" s="4">
        <v>292340</v>
      </c>
      <c r="R585" s="4">
        <v>0</v>
      </c>
      <c r="S585" s="4">
        <v>31456.38</v>
      </c>
      <c r="T585" s="4">
        <f>SUM(Tabela14[[#This Row],[set/25]:[dez/30]])</f>
        <v>28414.42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600</v>
      </c>
      <c r="BG585" s="4">
        <v>604.98</v>
      </c>
      <c r="BH585" s="4">
        <v>607.4</v>
      </c>
      <c r="BI585" s="4">
        <v>609.77</v>
      </c>
      <c r="BJ585" s="4">
        <v>205.33</v>
      </c>
      <c r="BK585" s="4">
        <v>206.53</v>
      </c>
      <c r="BL585" s="4">
        <v>207.95</v>
      </c>
      <c r="BM585" s="4">
        <v>209.84</v>
      </c>
      <c r="BN585" s="4">
        <v>209.84</v>
      </c>
      <c r="BO585" s="4">
        <v>209.84</v>
      </c>
      <c r="BP585" s="4">
        <v>2089.0300000000002</v>
      </c>
      <c r="BQ585" s="4">
        <v>209.84</v>
      </c>
      <c r="BR585" s="4">
        <v>209.84</v>
      </c>
      <c r="BS585" s="4">
        <v>209.84</v>
      </c>
      <c r="BT585" s="4">
        <v>209.84</v>
      </c>
      <c r="BU585" s="4">
        <v>209.84</v>
      </c>
      <c r="BV585" s="4">
        <v>209.84</v>
      </c>
      <c r="BW585" s="4">
        <v>209.84</v>
      </c>
      <c r="BX585" s="4">
        <v>209.84</v>
      </c>
      <c r="BY585" s="4">
        <v>209.84</v>
      </c>
      <c r="BZ585" s="4">
        <v>209.84</v>
      </c>
      <c r="CA585" s="4">
        <v>209.84</v>
      </c>
      <c r="CB585" s="4">
        <v>6527.06</v>
      </c>
      <c r="CC585" s="4">
        <v>699.48</v>
      </c>
      <c r="CD585" s="4">
        <v>699.48</v>
      </c>
      <c r="CE585" s="4">
        <v>699.48</v>
      </c>
      <c r="CF585" s="4">
        <v>699.48</v>
      </c>
      <c r="CG585" s="4">
        <v>699.48</v>
      </c>
      <c r="CH585" s="4">
        <v>699.48</v>
      </c>
      <c r="CI585" s="4">
        <v>699.48</v>
      </c>
      <c r="CJ585" s="4">
        <v>699.48</v>
      </c>
      <c r="CK585" s="4">
        <v>699.48</v>
      </c>
      <c r="CL585" s="4">
        <v>699.48</v>
      </c>
      <c r="CM585" s="4">
        <v>699.48</v>
      </c>
      <c r="CN585" s="4">
        <v>6963.45</v>
      </c>
      <c r="CO585" s="4">
        <v>699.48</v>
      </c>
      <c r="CP585" s="4">
        <v>699.48</v>
      </c>
      <c r="CQ585" s="4">
        <v>699.48</v>
      </c>
      <c r="CR585" s="4">
        <v>0</v>
      </c>
      <c r="CS585" s="4">
        <v>0</v>
      </c>
      <c r="CT585" s="4">
        <v>0</v>
      </c>
      <c r="CU585" s="4">
        <v>104.4</v>
      </c>
      <c r="CV585" s="4">
        <v>0</v>
      </c>
      <c r="CW585" s="4">
        <v>0</v>
      </c>
      <c r="CX585" s="4">
        <v>0</v>
      </c>
      <c r="CY585" s="4">
        <v>0</v>
      </c>
      <c r="CZ585" s="4">
        <v>0</v>
      </c>
      <c r="DA585" s="4">
        <v>0</v>
      </c>
      <c r="DB585" s="4">
        <v>0</v>
      </c>
      <c r="DC585" s="4">
        <v>0</v>
      </c>
      <c r="DD585" s="4">
        <v>0</v>
      </c>
      <c r="DE585" s="4">
        <v>0</v>
      </c>
      <c r="DF585" s="4">
        <v>0</v>
      </c>
      <c r="DG585" s="4">
        <v>0</v>
      </c>
      <c r="DH585" s="4">
        <v>0</v>
      </c>
      <c r="DI585" s="4">
        <v>0</v>
      </c>
      <c r="DJ585" s="4">
        <v>0</v>
      </c>
      <c r="DK585" s="4">
        <v>0</v>
      </c>
      <c r="DL585" s="4">
        <v>0</v>
      </c>
      <c r="DM585" s="4">
        <v>0</v>
      </c>
      <c r="DN585" s="4">
        <v>0</v>
      </c>
      <c r="DO585" s="4">
        <v>0</v>
      </c>
      <c r="DP585" s="4">
        <v>0</v>
      </c>
      <c r="DQ585" s="4">
        <v>0</v>
      </c>
      <c r="DR585" s="4">
        <v>0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6">
        <v>0</v>
      </c>
      <c r="DY585" s="4">
        <f>SUM(Tabela14[[#This Row],[jan/25]:[mar/25]])</f>
        <v>1204.98</v>
      </c>
      <c r="DZ585" s="4">
        <f>SUM(Tabela14[[#This Row],[abr/25]:[ago/25]])</f>
        <v>1836.98</v>
      </c>
      <c r="EA585" s="4">
        <f>SUM(Tabela14[[#This Row],[set/25]:[dez/30]])</f>
        <v>28414.42</v>
      </c>
    </row>
    <row r="586" spans="1:131" x14ac:dyDescent="0.25">
      <c r="A586" s="5" t="s">
        <v>1583</v>
      </c>
      <c r="B586" s="2" t="s">
        <v>1346</v>
      </c>
      <c r="C586" s="2" t="s">
        <v>14</v>
      </c>
      <c r="D586" s="2" t="s">
        <v>212</v>
      </c>
      <c r="E586" s="1">
        <v>302</v>
      </c>
      <c r="F586" s="2" t="s">
        <v>1584</v>
      </c>
      <c r="G586" s="2" t="s">
        <v>19</v>
      </c>
      <c r="H586" s="321">
        <v>45868</v>
      </c>
      <c r="I586" s="2" t="s">
        <v>1585</v>
      </c>
      <c r="J586" s="2"/>
      <c r="K586" s="4"/>
      <c r="L586" s="4"/>
      <c r="M586" s="4">
        <v>217256</v>
      </c>
      <c r="N586" s="4">
        <f>Tabela14[[#This Row],[parcela.cef
(total)]]-Tabela14[[#This Row],[parcela.cef
(realizado)]]</f>
        <v>0</v>
      </c>
      <c r="O586" s="1" t="b">
        <v>0</v>
      </c>
      <c r="P586" s="4">
        <v>0</v>
      </c>
      <c r="Q586" s="4">
        <v>281060</v>
      </c>
      <c r="R586" s="4">
        <v>0</v>
      </c>
      <c r="S586" s="4">
        <v>63804</v>
      </c>
      <c r="T586" s="4">
        <f>SUM(Tabela14[[#This Row],[set/25]:[dez/30]])</f>
        <v>46744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15560</v>
      </c>
      <c r="BL586" s="4">
        <v>1500</v>
      </c>
      <c r="BM586" s="4">
        <v>1500</v>
      </c>
      <c r="BN586" s="4">
        <v>1500</v>
      </c>
      <c r="BO586" s="4">
        <v>1500</v>
      </c>
      <c r="BP586" s="4">
        <v>1500</v>
      </c>
      <c r="BQ586" s="4">
        <v>1500</v>
      </c>
      <c r="BR586" s="4">
        <v>1500</v>
      </c>
      <c r="BS586" s="4">
        <v>1500</v>
      </c>
      <c r="BT586" s="4">
        <v>1500</v>
      </c>
      <c r="BU586" s="4">
        <v>1500</v>
      </c>
      <c r="BV586" s="4">
        <v>1500</v>
      </c>
      <c r="BW586" s="4">
        <v>1500</v>
      </c>
      <c r="BX586" s="4">
        <v>1500</v>
      </c>
      <c r="BY586" s="4">
        <v>1500</v>
      </c>
      <c r="BZ586" s="4">
        <v>1500</v>
      </c>
      <c r="CA586" s="4">
        <v>1500</v>
      </c>
      <c r="CB586" s="4">
        <v>1500</v>
      </c>
      <c r="CC586" s="4">
        <v>1500</v>
      </c>
      <c r="CD586" s="4">
        <v>1500</v>
      </c>
      <c r="CE586" s="4">
        <v>1500</v>
      </c>
      <c r="CF586" s="4">
        <v>1500</v>
      </c>
      <c r="CG586" s="4">
        <v>1500</v>
      </c>
      <c r="CH586" s="4">
        <v>1500</v>
      </c>
      <c r="CI586" s="4">
        <v>1500</v>
      </c>
      <c r="CJ586" s="4">
        <v>1500</v>
      </c>
      <c r="CK586" s="4">
        <v>1500</v>
      </c>
      <c r="CL586" s="4">
        <v>1500</v>
      </c>
      <c r="CM586" s="4">
        <v>1500</v>
      </c>
      <c r="CN586" s="4">
        <v>1500</v>
      </c>
      <c r="CO586" s="4">
        <v>1500</v>
      </c>
      <c r="CP586" s="4">
        <v>1500</v>
      </c>
      <c r="CQ586" s="4">
        <v>1500</v>
      </c>
      <c r="CR586" s="4">
        <v>0</v>
      </c>
      <c r="CS586" s="4">
        <v>0</v>
      </c>
      <c r="CT586" s="4">
        <v>0</v>
      </c>
      <c r="CU586" s="4">
        <v>244</v>
      </c>
      <c r="CV586" s="4">
        <v>0</v>
      </c>
      <c r="CW586" s="4">
        <v>0</v>
      </c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>
        <v>0</v>
      </c>
      <c r="DE586" s="4">
        <v>0</v>
      </c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>
        <v>0</v>
      </c>
      <c r="DL586" s="4">
        <v>0</v>
      </c>
      <c r="DM586" s="4">
        <v>0</v>
      </c>
      <c r="DN586" s="4">
        <v>0</v>
      </c>
      <c r="DO586" s="4">
        <v>0</v>
      </c>
      <c r="DP586" s="4">
        <v>0</v>
      </c>
      <c r="DQ586" s="4">
        <v>0</v>
      </c>
      <c r="DR586" s="4">
        <v>0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6">
        <v>0</v>
      </c>
      <c r="DY586" s="4">
        <f>SUM(Tabela14[[#This Row],[jan/25]:[mar/25]])</f>
        <v>0</v>
      </c>
      <c r="DZ586" s="4">
        <f>SUM(Tabela14[[#This Row],[abr/25]:[ago/25]])</f>
        <v>17060</v>
      </c>
      <c r="EA586" s="4">
        <f>SUM(Tabela14[[#This Row],[set/25]:[dez/30]])</f>
        <v>46744</v>
      </c>
    </row>
    <row r="587" spans="1:131" x14ac:dyDescent="0.25">
      <c r="A587" s="5" t="s">
        <v>1586</v>
      </c>
      <c r="B587" s="2" t="s">
        <v>1346</v>
      </c>
      <c r="C587" s="2" t="s">
        <v>14</v>
      </c>
      <c r="D587" s="2" t="s">
        <v>212</v>
      </c>
      <c r="E587" s="1">
        <v>303</v>
      </c>
      <c r="F587" s="2"/>
      <c r="G587" s="2" t="s">
        <v>42</v>
      </c>
      <c r="H587" s="321"/>
      <c r="I587" s="2"/>
      <c r="J587" s="2"/>
      <c r="K587" s="4"/>
      <c r="L587" s="4"/>
      <c r="M587" s="4">
        <v>0</v>
      </c>
      <c r="N587" s="4">
        <f>Tabela14[[#This Row],[parcela.cef
(total)]]-Tabela14[[#This Row],[parcela.cef
(realizado)]]</f>
        <v>0</v>
      </c>
      <c r="O587" s="1" t="b">
        <v>0</v>
      </c>
      <c r="P587" s="4">
        <v>0</v>
      </c>
      <c r="Q587" s="4">
        <v>0</v>
      </c>
      <c r="R587" s="4">
        <v>0</v>
      </c>
      <c r="S587" s="4">
        <v>0</v>
      </c>
      <c r="T587" s="4">
        <f>SUM(Tabela14[[#This Row],[set/25]:[dez/30]])</f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0</v>
      </c>
      <c r="CP587" s="4">
        <v>0</v>
      </c>
      <c r="CQ587" s="4">
        <v>0</v>
      </c>
      <c r="CR587" s="4">
        <v>0</v>
      </c>
      <c r="CS587" s="4">
        <v>0</v>
      </c>
      <c r="CT587" s="4">
        <v>0</v>
      </c>
      <c r="CU587" s="4">
        <v>0</v>
      </c>
      <c r="CV587" s="4">
        <v>0</v>
      </c>
      <c r="CW587" s="4">
        <v>0</v>
      </c>
      <c r="CX587" s="4">
        <v>0</v>
      </c>
      <c r="CY587" s="4">
        <v>0</v>
      </c>
      <c r="CZ587" s="4">
        <v>0</v>
      </c>
      <c r="DA587" s="4">
        <v>0</v>
      </c>
      <c r="DB587" s="4">
        <v>0</v>
      </c>
      <c r="DC587" s="4">
        <v>0</v>
      </c>
      <c r="DD587" s="4">
        <v>0</v>
      </c>
      <c r="DE587" s="4">
        <v>0</v>
      </c>
      <c r="DF587" s="4">
        <v>0</v>
      </c>
      <c r="DG587" s="4">
        <v>0</v>
      </c>
      <c r="DH587" s="4">
        <v>0</v>
      </c>
      <c r="DI587" s="4">
        <v>0</v>
      </c>
      <c r="DJ587" s="4">
        <v>0</v>
      </c>
      <c r="DK587" s="4">
        <v>0</v>
      </c>
      <c r="DL587" s="4">
        <v>0</v>
      </c>
      <c r="DM587" s="4">
        <v>0</v>
      </c>
      <c r="DN587" s="4">
        <v>0</v>
      </c>
      <c r="DO587" s="4">
        <v>0</v>
      </c>
      <c r="DP587" s="4">
        <v>0</v>
      </c>
      <c r="DQ587" s="4">
        <v>0</v>
      </c>
      <c r="DR587" s="4">
        <v>0</v>
      </c>
      <c r="DS587" s="4">
        <v>0</v>
      </c>
      <c r="DT587" s="4">
        <v>0</v>
      </c>
      <c r="DU587" s="4">
        <v>0</v>
      </c>
      <c r="DV587" s="4">
        <v>0</v>
      </c>
      <c r="DW587" s="4">
        <v>0</v>
      </c>
      <c r="DX587" s="6">
        <v>0</v>
      </c>
      <c r="DY587" s="4">
        <f>SUM(Tabela14[[#This Row],[jan/25]:[mar/25]])</f>
        <v>0</v>
      </c>
      <c r="DZ587" s="4">
        <f>SUM(Tabela14[[#This Row],[abr/25]:[ago/25]])</f>
        <v>0</v>
      </c>
      <c r="EA587" s="4">
        <f>SUM(Tabela14[[#This Row],[set/25]:[dez/30]])</f>
        <v>0</v>
      </c>
    </row>
    <row r="588" spans="1:131" x14ac:dyDescent="0.25">
      <c r="A588" s="5" t="s">
        <v>1587</v>
      </c>
      <c r="B588" s="2" t="s">
        <v>1346</v>
      </c>
      <c r="C588" s="2" t="s">
        <v>14</v>
      </c>
      <c r="D588" s="2" t="s">
        <v>212</v>
      </c>
      <c r="E588" s="1">
        <v>304</v>
      </c>
      <c r="F588" s="2" t="s">
        <v>1588</v>
      </c>
      <c r="G588" s="2" t="s">
        <v>19</v>
      </c>
      <c r="H588" s="321">
        <v>45626</v>
      </c>
      <c r="I588" s="2" t="s">
        <v>229</v>
      </c>
      <c r="J588" s="2"/>
      <c r="K588" s="4"/>
      <c r="L588" s="4"/>
      <c r="M588" s="4">
        <v>305339.68</v>
      </c>
      <c r="N588" s="4">
        <f>Tabela14[[#This Row],[parcela.cef
(total)]]-Tabela14[[#This Row],[parcela.cef
(realizado)]]</f>
        <v>0</v>
      </c>
      <c r="O588" s="1" t="b">
        <v>0</v>
      </c>
      <c r="P588" s="4">
        <v>0</v>
      </c>
      <c r="Q588" s="4">
        <v>288500</v>
      </c>
      <c r="R588" s="4">
        <v>0</v>
      </c>
      <c r="S588" s="4">
        <v>594</v>
      </c>
      <c r="T588" s="4">
        <f>SUM(Tabela14[[#This Row],[set/25]:[dez/30]])</f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500</v>
      </c>
      <c r="BE588" s="4">
        <v>0</v>
      </c>
      <c r="BF588" s="4">
        <v>0</v>
      </c>
      <c r="BG588" s="4">
        <v>0</v>
      </c>
      <c r="BH588" s="4">
        <v>0</v>
      </c>
      <c r="BI588" s="4">
        <v>94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0</v>
      </c>
      <c r="CZ588" s="4">
        <v>0</v>
      </c>
      <c r="DA588" s="4">
        <v>0</v>
      </c>
      <c r="DB588" s="4">
        <v>0</v>
      </c>
      <c r="DC588" s="4">
        <v>0</v>
      </c>
      <c r="DD588" s="4">
        <v>0</v>
      </c>
      <c r="DE588" s="4">
        <v>0</v>
      </c>
      <c r="DF588" s="4">
        <v>0</v>
      </c>
      <c r="DG588" s="4">
        <v>0</v>
      </c>
      <c r="DH588" s="4">
        <v>0</v>
      </c>
      <c r="DI588" s="4">
        <v>0</v>
      </c>
      <c r="DJ588" s="4">
        <v>0</v>
      </c>
      <c r="DK588" s="4">
        <v>0</v>
      </c>
      <c r="DL588" s="4">
        <v>0</v>
      </c>
      <c r="DM588" s="4">
        <v>0</v>
      </c>
      <c r="DN588" s="4">
        <v>0</v>
      </c>
      <c r="DO588" s="4">
        <v>0</v>
      </c>
      <c r="DP588" s="4">
        <v>0</v>
      </c>
      <c r="DQ588" s="4">
        <v>0</v>
      </c>
      <c r="DR588" s="4">
        <v>0</v>
      </c>
      <c r="DS588" s="4">
        <v>0</v>
      </c>
      <c r="DT588" s="4">
        <v>0</v>
      </c>
      <c r="DU588" s="4">
        <v>0</v>
      </c>
      <c r="DV588" s="4">
        <v>0</v>
      </c>
      <c r="DW588" s="4">
        <v>0</v>
      </c>
      <c r="DX588" s="6">
        <v>0</v>
      </c>
      <c r="DY588" s="4">
        <f>SUM(Tabela14[[#This Row],[jan/25]:[mar/25]])</f>
        <v>0</v>
      </c>
      <c r="DZ588" s="4">
        <f>SUM(Tabela14[[#This Row],[abr/25]:[ago/25]])</f>
        <v>94</v>
      </c>
      <c r="EA588" s="4">
        <f>SUM(Tabela14[[#This Row],[set/25]:[dez/30]])</f>
        <v>0</v>
      </c>
    </row>
    <row r="589" spans="1:131" x14ac:dyDescent="0.25">
      <c r="A589" s="5" t="s">
        <v>1589</v>
      </c>
      <c r="B589" s="2" t="s">
        <v>1346</v>
      </c>
      <c r="C589" s="2" t="s">
        <v>14</v>
      </c>
      <c r="D589" s="2" t="s">
        <v>212</v>
      </c>
      <c r="E589" s="1">
        <v>305</v>
      </c>
      <c r="F589" s="2" t="s">
        <v>1590</v>
      </c>
      <c r="G589" s="2" t="s">
        <v>19</v>
      </c>
      <c r="H589" s="321">
        <v>45873</v>
      </c>
      <c r="I589" s="2" t="s">
        <v>777</v>
      </c>
      <c r="J589" s="2"/>
      <c r="K589" s="4"/>
      <c r="L589" s="4"/>
      <c r="M589" s="4">
        <v>268824.24</v>
      </c>
      <c r="N589" s="4">
        <f>Tabela14[[#This Row],[parcela.cef
(total)]]-Tabela14[[#This Row],[parcela.cef
(realizado)]]</f>
        <v>0</v>
      </c>
      <c r="O589" s="1" t="b">
        <v>0</v>
      </c>
      <c r="P589" s="4">
        <v>0</v>
      </c>
      <c r="Q589" s="4">
        <v>293020</v>
      </c>
      <c r="R589" s="4">
        <v>0</v>
      </c>
      <c r="S589" s="4">
        <v>26383</v>
      </c>
      <c r="T589" s="4">
        <f>SUM(Tabela14[[#This Row],[set/25]:[dez/30]])</f>
        <v>26083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300</v>
      </c>
      <c r="BM589" s="4">
        <v>0</v>
      </c>
      <c r="BN589" s="4">
        <v>237</v>
      </c>
      <c r="BO589" s="4">
        <v>237</v>
      </c>
      <c r="BP589" s="4">
        <v>1112.7</v>
      </c>
      <c r="BQ589" s="4">
        <v>215.7</v>
      </c>
      <c r="BR589" s="4">
        <v>215.7</v>
      </c>
      <c r="BS589" s="4">
        <v>700.9</v>
      </c>
      <c r="BT589" s="4">
        <v>719</v>
      </c>
      <c r="BU589" s="4">
        <v>719</v>
      </c>
      <c r="BV589" s="4">
        <v>719</v>
      </c>
      <c r="BW589" s="4">
        <v>719</v>
      </c>
      <c r="BX589" s="4">
        <v>719</v>
      </c>
      <c r="BY589" s="4">
        <v>719</v>
      </c>
      <c r="BZ589" s="4">
        <v>719</v>
      </c>
      <c r="CA589" s="4">
        <v>719</v>
      </c>
      <c r="CB589" s="4">
        <v>3709</v>
      </c>
      <c r="CC589" s="4">
        <v>719</v>
      </c>
      <c r="CD589" s="4">
        <v>719</v>
      </c>
      <c r="CE589" s="4">
        <v>719</v>
      </c>
      <c r="CF589" s="4">
        <v>719</v>
      </c>
      <c r="CG589" s="4">
        <v>719</v>
      </c>
      <c r="CH589" s="4">
        <v>719</v>
      </c>
      <c r="CI589" s="4">
        <v>719</v>
      </c>
      <c r="CJ589" s="4">
        <v>719</v>
      </c>
      <c r="CK589" s="4">
        <v>719</v>
      </c>
      <c r="CL589" s="4">
        <v>719</v>
      </c>
      <c r="CM589" s="4">
        <v>719</v>
      </c>
      <c r="CN589" s="4">
        <v>3709</v>
      </c>
      <c r="CO589" s="4">
        <v>719</v>
      </c>
      <c r="CP589" s="4">
        <v>719</v>
      </c>
      <c r="CQ589" s="4">
        <v>719</v>
      </c>
      <c r="CR589" s="4">
        <v>0</v>
      </c>
      <c r="CS589" s="4">
        <v>0</v>
      </c>
      <c r="CT589" s="4">
        <v>0</v>
      </c>
      <c r="CU589" s="4">
        <v>128</v>
      </c>
      <c r="CV589" s="4">
        <v>0</v>
      </c>
      <c r="CW589" s="4">
        <v>0</v>
      </c>
      <c r="CX589" s="4">
        <v>0</v>
      </c>
      <c r="CY589" s="4">
        <v>0</v>
      </c>
      <c r="CZ589" s="4">
        <v>0</v>
      </c>
      <c r="DA589" s="4">
        <v>0</v>
      </c>
      <c r="DB589" s="4">
        <v>0</v>
      </c>
      <c r="DC589" s="4">
        <v>0</v>
      </c>
      <c r="DD589" s="4">
        <v>0</v>
      </c>
      <c r="DE589" s="4">
        <v>0</v>
      </c>
      <c r="DF589" s="4">
        <v>0</v>
      </c>
      <c r="DG589" s="4">
        <v>0</v>
      </c>
      <c r="DH589" s="4">
        <v>0</v>
      </c>
      <c r="DI589" s="4">
        <v>0</v>
      </c>
      <c r="DJ589" s="4">
        <v>0</v>
      </c>
      <c r="DK589" s="4">
        <v>0</v>
      </c>
      <c r="DL589" s="4">
        <v>0</v>
      </c>
      <c r="DM589" s="4">
        <v>0</v>
      </c>
      <c r="DN589" s="4">
        <v>0</v>
      </c>
      <c r="DO589" s="4">
        <v>0</v>
      </c>
      <c r="DP589" s="4">
        <v>0</v>
      </c>
      <c r="DQ589" s="4">
        <v>0</v>
      </c>
      <c r="DR589" s="4">
        <v>0</v>
      </c>
      <c r="DS589" s="4">
        <v>0</v>
      </c>
      <c r="DT589" s="4">
        <v>0</v>
      </c>
      <c r="DU589" s="4">
        <v>0</v>
      </c>
      <c r="DV589" s="4">
        <v>0</v>
      </c>
      <c r="DW589" s="4">
        <v>0</v>
      </c>
      <c r="DX589" s="6">
        <v>0</v>
      </c>
      <c r="DY589" s="4">
        <f>SUM(Tabela14[[#This Row],[jan/25]:[mar/25]])</f>
        <v>0</v>
      </c>
      <c r="DZ589" s="4">
        <f>SUM(Tabela14[[#This Row],[abr/25]:[ago/25]])</f>
        <v>300</v>
      </c>
      <c r="EA589" s="4">
        <f>SUM(Tabela14[[#This Row],[set/25]:[dez/30]])</f>
        <v>26083</v>
      </c>
    </row>
    <row r="590" spans="1:131" x14ac:dyDescent="0.25">
      <c r="A590" s="5" t="s">
        <v>1591</v>
      </c>
      <c r="B590" s="2" t="s">
        <v>1346</v>
      </c>
      <c r="C590" s="2" t="s">
        <v>14</v>
      </c>
      <c r="D590" s="2" t="s">
        <v>212</v>
      </c>
      <c r="E590" s="1">
        <v>306</v>
      </c>
      <c r="F590" s="2" t="s">
        <v>1592</v>
      </c>
      <c r="G590" s="2" t="s">
        <v>19</v>
      </c>
      <c r="H590" s="321">
        <v>45872</v>
      </c>
      <c r="I590" s="2" t="s">
        <v>1593</v>
      </c>
      <c r="J590" s="2"/>
      <c r="K590" s="4"/>
      <c r="L590" s="4"/>
      <c r="M590" s="4">
        <v>287526</v>
      </c>
      <c r="N590" s="4">
        <f>Tabela14[[#This Row],[parcela.cef
(total)]]-Tabela14[[#This Row],[parcela.cef
(realizado)]]</f>
        <v>0</v>
      </c>
      <c r="O590" s="1" t="b">
        <v>0</v>
      </c>
      <c r="P590" s="4">
        <v>0</v>
      </c>
      <c r="Q590" s="4">
        <v>293020</v>
      </c>
      <c r="R590" s="4">
        <v>0</v>
      </c>
      <c r="S590" s="4">
        <v>5395</v>
      </c>
      <c r="T590" s="4">
        <f>SUM(Tabela14[[#This Row],[set/25]:[dez/30]])</f>
        <v>5095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300</v>
      </c>
      <c r="BM590" s="4">
        <v>0</v>
      </c>
      <c r="BN590" s="4">
        <v>99</v>
      </c>
      <c r="BO590" s="4">
        <v>99</v>
      </c>
      <c r="BP590" s="4">
        <v>99</v>
      </c>
      <c r="BQ590" s="4">
        <v>99</v>
      </c>
      <c r="BR590" s="4">
        <v>99</v>
      </c>
      <c r="BS590" s="4">
        <v>99</v>
      </c>
      <c r="BT590" s="4">
        <v>99</v>
      </c>
      <c r="BU590" s="4">
        <v>99</v>
      </c>
      <c r="BV590" s="4">
        <v>99</v>
      </c>
      <c r="BW590" s="4">
        <v>99</v>
      </c>
      <c r="BX590" s="4">
        <v>99</v>
      </c>
      <c r="BY590" s="4">
        <v>99</v>
      </c>
      <c r="BZ590" s="4">
        <v>99</v>
      </c>
      <c r="CA590" s="4">
        <v>99</v>
      </c>
      <c r="CB590" s="4">
        <v>99</v>
      </c>
      <c r="CC590" s="4">
        <v>99</v>
      </c>
      <c r="CD590" s="4">
        <v>99</v>
      </c>
      <c r="CE590" s="4">
        <v>99</v>
      </c>
      <c r="CF590" s="4">
        <v>99</v>
      </c>
      <c r="CG590" s="4">
        <v>99</v>
      </c>
      <c r="CH590" s="4">
        <v>99</v>
      </c>
      <c r="CI590" s="4">
        <v>132</v>
      </c>
      <c r="CJ590" s="4">
        <v>330</v>
      </c>
      <c r="CK590" s="4">
        <v>330</v>
      </c>
      <c r="CL590" s="4">
        <v>330</v>
      </c>
      <c r="CM590" s="4">
        <v>330</v>
      </c>
      <c r="CN590" s="4">
        <v>330</v>
      </c>
      <c r="CO590" s="4">
        <v>330</v>
      </c>
      <c r="CP590" s="4">
        <v>330</v>
      </c>
      <c r="CQ590" s="4">
        <v>330</v>
      </c>
      <c r="CR590" s="4">
        <v>0</v>
      </c>
      <c r="CS590" s="4">
        <v>0</v>
      </c>
      <c r="CT590" s="4">
        <v>0</v>
      </c>
      <c r="CU590" s="4">
        <v>244</v>
      </c>
      <c r="CV590" s="4">
        <v>0</v>
      </c>
      <c r="CW590" s="4">
        <v>0</v>
      </c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>
        <v>0</v>
      </c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>
        <v>0</v>
      </c>
      <c r="DL590" s="4">
        <v>0</v>
      </c>
      <c r="DM590" s="4">
        <v>0</v>
      </c>
      <c r="DN590" s="4">
        <v>0</v>
      </c>
      <c r="DO590" s="4">
        <v>0</v>
      </c>
      <c r="DP590" s="4">
        <v>0</v>
      </c>
      <c r="DQ590" s="4">
        <v>0</v>
      </c>
      <c r="DR590" s="4">
        <v>0</v>
      </c>
      <c r="DS590" s="4">
        <v>0</v>
      </c>
      <c r="DT590" s="4">
        <v>0</v>
      </c>
      <c r="DU590" s="4">
        <v>0</v>
      </c>
      <c r="DV590" s="4">
        <v>0</v>
      </c>
      <c r="DW590" s="4">
        <v>0</v>
      </c>
      <c r="DX590" s="6">
        <v>0</v>
      </c>
      <c r="DY590" s="4">
        <f>SUM(Tabela14[[#This Row],[jan/25]:[mar/25]])</f>
        <v>0</v>
      </c>
      <c r="DZ590" s="4">
        <f>SUM(Tabela14[[#This Row],[abr/25]:[ago/25]])</f>
        <v>300</v>
      </c>
      <c r="EA590" s="4">
        <f>SUM(Tabela14[[#This Row],[set/25]:[dez/30]])</f>
        <v>5095</v>
      </c>
    </row>
    <row r="591" spans="1:131" x14ac:dyDescent="0.25">
      <c r="A591" s="5" t="s">
        <v>1594</v>
      </c>
      <c r="B591" s="2" t="s">
        <v>1346</v>
      </c>
      <c r="C591" s="2" t="s">
        <v>14</v>
      </c>
      <c r="D591" s="2" t="s">
        <v>212</v>
      </c>
      <c r="E591" s="1">
        <v>307</v>
      </c>
      <c r="F591" s="2"/>
      <c r="G591" s="2" t="s">
        <v>42</v>
      </c>
      <c r="H591" s="321"/>
      <c r="I591" s="2"/>
      <c r="J591" s="2"/>
      <c r="K591" s="4"/>
      <c r="L591" s="4"/>
      <c r="M591" s="4">
        <v>0</v>
      </c>
      <c r="N591" s="4">
        <f>Tabela14[[#This Row],[parcela.cef
(total)]]-Tabela14[[#This Row],[parcela.cef
(realizado)]]</f>
        <v>0</v>
      </c>
      <c r="O591" s="1" t="b">
        <v>0</v>
      </c>
      <c r="P591" s="4">
        <v>0</v>
      </c>
      <c r="Q591" s="4">
        <v>0</v>
      </c>
      <c r="R591" s="4">
        <v>0</v>
      </c>
      <c r="S591" s="4">
        <v>0</v>
      </c>
      <c r="T591" s="4">
        <f>SUM(Tabela14[[#This Row],[set/25]:[dez/30]])</f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0</v>
      </c>
      <c r="CP591" s="4">
        <v>0</v>
      </c>
      <c r="CQ591" s="4">
        <v>0</v>
      </c>
      <c r="CR591" s="4">
        <v>0</v>
      </c>
      <c r="CS591" s="4">
        <v>0</v>
      </c>
      <c r="CT591" s="4">
        <v>0</v>
      </c>
      <c r="CU591" s="4">
        <v>0</v>
      </c>
      <c r="CV591" s="4">
        <v>0</v>
      </c>
      <c r="CW591" s="4">
        <v>0</v>
      </c>
      <c r="CX591" s="4">
        <v>0</v>
      </c>
      <c r="CY591" s="4">
        <v>0</v>
      </c>
      <c r="CZ591" s="4">
        <v>0</v>
      </c>
      <c r="DA591" s="4">
        <v>0</v>
      </c>
      <c r="DB591" s="4">
        <v>0</v>
      </c>
      <c r="DC591" s="4">
        <v>0</v>
      </c>
      <c r="DD591" s="4">
        <v>0</v>
      </c>
      <c r="DE591" s="4">
        <v>0</v>
      </c>
      <c r="DF591" s="4">
        <v>0</v>
      </c>
      <c r="DG591" s="4">
        <v>0</v>
      </c>
      <c r="DH591" s="4">
        <v>0</v>
      </c>
      <c r="DI591" s="4">
        <v>0</v>
      </c>
      <c r="DJ591" s="4">
        <v>0</v>
      </c>
      <c r="DK591" s="4">
        <v>0</v>
      </c>
      <c r="DL591" s="4">
        <v>0</v>
      </c>
      <c r="DM591" s="4">
        <v>0</v>
      </c>
      <c r="DN591" s="4">
        <v>0</v>
      </c>
      <c r="DO591" s="4">
        <v>0</v>
      </c>
      <c r="DP591" s="4">
        <v>0</v>
      </c>
      <c r="DQ591" s="4">
        <v>0</v>
      </c>
      <c r="DR591" s="4">
        <v>0</v>
      </c>
      <c r="DS591" s="4">
        <v>0</v>
      </c>
      <c r="DT591" s="4">
        <v>0</v>
      </c>
      <c r="DU591" s="4">
        <v>0</v>
      </c>
      <c r="DV591" s="4">
        <v>0</v>
      </c>
      <c r="DW591" s="4">
        <v>0</v>
      </c>
      <c r="DX591" s="6">
        <v>0</v>
      </c>
      <c r="DY591" s="4">
        <f>SUM(Tabela14[[#This Row],[jan/25]:[mar/25]])</f>
        <v>0</v>
      </c>
      <c r="DZ591" s="4">
        <f>SUM(Tabela14[[#This Row],[abr/25]:[ago/25]])</f>
        <v>0</v>
      </c>
      <c r="EA591" s="4">
        <f>SUM(Tabela14[[#This Row],[set/25]:[dez/30]])</f>
        <v>0</v>
      </c>
    </row>
    <row r="592" spans="1:131" x14ac:dyDescent="0.25">
      <c r="A592" s="5" t="s">
        <v>1595</v>
      </c>
      <c r="B592" s="2" t="s">
        <v>1346</v>
      </c>
      <c r="C592" s="2" t="s">
        <v>14</v>
      </c>
      <c r="D592" s="2" t="s">
        <v>212</v>
      </c>
      <c r="E592" s="1">
        <v>308</v>
      </c>
      <c r="F592" s="2"/>
      <c r="G592" s="2" t="s">
        <v>42</v>
      </c>
      <c r="H592" s="321"/>
      <c r="I592" s="2"/>
      <c r="J592" s="2"/>
      <c r="K592" s="4"/>
      <c r="L592" s="4"/>
      <c r="M592" s="4">
        <v>0</v>
      </c>
      <c r="N592" s="4">
        <f>Tabela14[[#This Row],[parcela.cef
(total)]]-Tabela14[[#This Row],[parcela.cef
(realizado)]]</f>
        <v>0</v>
      </c>
      <c r="O592" s="1" t="b">
        <v>0</v>
      </c>
      <c r="P592" s="4">
        <v>0</v>
      </c>
      <c r="Q592" s="4">
        <v>0</v>
      </c>
      <c r="R592" s="4">
        <v>0</v>
      </c>
      <c r="S592" s="4">
        <v>0</v>
      </c>
      <c r="T592" s="4">
        <f>SUM(Tabela14[[#This Row],[set/25]:[dez/30]])</f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>
        <v>0</v>
      </c>
      <c r="CS592" s="4">
        <v>0</v>
      </c>
      <c r="CT592" s="4">
        <v>0</v>
      </c>
      <c r="CU592" s="4">
        <v>0</v>
      </c>
      <c r="CV592" s="4">
        <v>0</v>
      </c>
      <c r="CW592" s="4">
        <v>0</v>
      </c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>
        <v>0</v>
      </c>
      <c r="DE592" s="4">
        <v>0</v>
      </c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>
        <v>0</v>
      </c>
      <c r="DL592" s="4">
        <v>0</v>
      </c>
      <c r="DM592" s="4">
        <v>0</v>
      </c>
      <c r="DN592" s="4">
        <v>0</v>
      </c>
      <c r="DO592" s="4">
        <v>0</v>
      </c>
      <c r="DP592" s="4">
        <v>0</v>
      </c>
      <c r="DQ592" s="4">
        <v>0</v>
      </c>
      <c r="DR592" s="4">
        <v>0</v>
      </c>
      <c r="DS592" s="4">
        <v>0</v>
      </c>
      <c r="DT592" s="4">
        <v>0</v>
      </c>
      <c r="DU592" s="4">
        <v>0</v>
      </c>
      <c r="DV592" s="4">
        <v>0</v>
      </c>
      <c r="DW592" s="4">
        <v>0</v>
      </c>
      <c r="DX592" s="6">
        <v>0</v>
      </c>
      <c r="DY592" s="4">
        <f>SUM(Tabela14[[#This Row],[jan/25]:[mar/25]])</f>
        <v>0</v>
      </c>
      <c r="DZ592" s="4">
        <f>SUM(Tabela14[[#This Row],[abr/25]:[ago/25]])</f>
        <v>0</v>
      </c>
      <c r="EA592" s="4">
        <f>SUM(Tabela14[[#This Row],[set/25]:[dez/30]])</f>
        <v>0</v>
      </c>
    </row>
    <row r="593" spans="1:131" x14ac:dyDescent="0.25">
      <c r="A593" s="5" t="s">
        <v>1596</v>
      </c>
      <c r="B593" s="2" t="s">
        <v>1346</v>
      </c>
      <c r="C593" s="2" t="s">
        <v>14</v>
      </c>
      <c r="D593" s="2" t="s">
        <v>212</v>
      </c>
      <c r="E593" s="1">
        <v>309</v>
      </c>
      <c r="F593" s="2" t="s">
        <v>1597</v>
      </c>
      <c r="G593" s="2" t="s">
        <v>19</v>
      </c>
      <c r="H593" s="321">
        <v>45861</v>
      </c>
      <c r="I593" s="2" t="s">
        <v>1598</v>
      </c>
      <c r="J593" s="2"/>
      <c r="K593" s="4"/>
      <c r="L593" s="4"/>
      <c r="M593" s="4">
        <v>188147</v>
      </c>
      <c r="N593" s="4">
        <f>Tabela14[[#This Row],[parcela.cef
(total)]]-Tabela14[[#This Row],[parcela.cef
(realizado)]]</f>
        <v>0</v>
      </c>
      <c r="O593" s="1" t="b">
        <v>0</v>
      </c>
      <c r="P593" s="4">
        <v>0</v>
      </c>
      <c r="Q593" s="4">
        <v>226710</v>
      </c>
      <c r="R593" s="4">
        <v>0</v>
      </c>
      <c r="S593" s="4">
        <v>38038.6</v>
      </c>
      <c r="T593" s="4">
        <f>SUM(Tabela14[[#This Row],[set/25]:[dez/30]])</f>
        <v>37189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600</v>
      </c>
      <c r="BL593" s="4">
        <v>249.6</v>
      </c>
      <c r="BM593" s="4">
        <v>0</v>
      </c>
      <c r="BN593" s="4">
        <v>832</v>
      </c>
      <c r="BO593" s="4">
        <v>832</v>
      </c>
      <c r="BP593" s="4">
        <v>3832</v>
      </c>
      <c r="BQ593" s="4">
        <v>832</v>
      </c>
      <c r="BR593" s="4">
        <v>832</v>
      </c>
      <c r="BS593" s="4">
        <v>832</v>
      </c>
      <c r="BT593" s="4">
        <v>832</v>
      </c>
      <c r="BU593" s="4">
        <v>832</v>
      </c>
      <c r="BV593" s="4">
        <v>832</v>
      </c>
      <c r="BW593" s="4">
        <v>832</v>
      </c>
      <c r="BX593" s="4">
        <v>832</v>
      </c>
      <c r="BY593" s="4">
        <v>832</v>
      </c>
      <c r="BZ593" s="4">
        <v>832</v>
      </c>
      <c r="CA593" s="4">
        <v>832</v>
      </c>
      <c r="CB593" s="4">
        <v>3832</v>
      </c>
      <c r="CC593" s="4">
        <v>832</v>
      </c>
      <c r="CD593" s="4">
        <v>832</v>
      </c>
      <c r="CE593" s="4">
        <v>832</v>
      </c>
      <c r="CF593" s="4">
        <v>832</v>
      </c>
      <c r="CG593" s="4">
        <v>832</v>
      </c>
      <c r="CH593" s="4">
        <v>832</v>
      </c>
      <c r="CI593" s="4">
        <v>832</v>
      </c>
      <c r="CJ593" s="4">
        <v>832</v>
      </c>
      <c r="CK593" s="4">
        <v>832</v>
      </c>
      <c r="CL593" s="4">
        <v>832</v>
      </c>
      <c r="CM593" s="4">
        <v>832</v>
      </c>
      <c r="CN593" s="4">
        <v>3832</v>
      </c>
      <c r="CO593" s="4">
        <v>832</v>
      </c>
      <c r="CP593" s="4">
        <v>832</v>
      </c>
      <c r="CQ593" s="4">
        <v>832</v>
      </c>
      <c r="CR593" s="4">
        <v>0</v>
      </c>
      <c r="CS593" s="4">
        <v>0</v>
      </c>
      <c r="CT593" s="4">
        <v>0</v>
      </c>
      <c r="CU593" s="4">
        <v>3229</v>
      </c>
      <c r="CV593" s="4">
        <v>0</v>
      </c>
      <c r="CW593" s="4">
        <v>0</v>
      </c>
      <c r="CX593" s="4">
        <v>0</v>
      </c>
      <c r="CY593" s="4">
        <v>0</v>
      </c>
      <c r="CZ593" s="4">
        <v>0</v>
      </c>
      <c r="DA593" s="4">
        <v>0</v>
      </c>
      <c r="DB593" s="4">
        <v>0</v>
      </c>
      <c r="DC593" s="4">
        <v>0</v>
      </c>
      <c r="DD593" s="4">
        <v>0</v>
      </c>
      <c r="DE593" s="4">
        <v>0</v>
      </c>
      <c r="DF593" s="4">
        <v>0</v>
      </c>
      <c r="DG593" s="4">
        <v>0</v>
      </c>
      <c r="DH593" s="4">
        <v>0</v>
      </c>
      <c r="DI593" s="4">
        <v>0</v>
      </c>
      <c r="DJ593" s="4">
        <v>0</v>
      </c>
      <c r="DK593" s="4">
        <v>0</v>
      </c>
      <c r="DL593" s="4">
        <v>0</v>
      </c>
      <c r="DM593" s="4">
        <v>0</v>
      </c>
      <c r="DN593" s="4">
        <v>0</v>
      </c>
      <c r="DO593" s="4">
        <v>0</v>
      </c>
      <c r="DP593" s="4">
        <v>0</v>
      </c>
      <c r="DQ593" s="4">
        <v>0</v>
      </c>
      <c r="DR593" s="4">
        <v>0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6">
        <v>0</v>
      </c>
      <c r="DY593" s="4">
        <f>SUM(Tabela14[[#This Row],[jan/25]:[mar/25]])</f>
        <v>0</v>
      </c>
      <c r="DZ593" s="4">
        <f>SUM(Tabela14[[#This Row],[abr/25]:[ago/25]])</f>
        <v>849.6</v>
      </c>
      <c r="EA593" s="4">
        <f>SUM(Tabela14[[#This Row],[set/25]:[dez/30]])</f>
        <v>37189</v>
      </c>
    </row>
    <row r="594" spans="1:131" x14ac:dyDescent="0.25">
      <c r="A594" s="5" t="s">
        <v>1599</v>
      </c>
      <c r="B594" s="2" t="s">
        <v>1346</v>
      </c>
      <c r="C594" s="2" t="s">
        <v>14</v>
      </c>
      <c r="D594" s="2" t="s">
        <v>212</v>
      </c>
      <c r="E594" s="1">
        <v>310</v>
      </c>
      <c r="F594" s="2" t="s">
        <v>1600</v>
      </c>
      <c r="G594" s="2" t="s">
        <v>19</v>
      </c>
      <c r="H594" s="321">
        <v>45870</v>
      </c>
      <c r="I594" s="2" t="s">
        <v>787</v>
      </c>
      <c r="J594" s="2"/>
      <c r="K594" s="4"/>
      <c r="L594" s="4"/>
      <c r="M594" s="4">
        <v>208620</v>
      </c>
      <c r="N594" s="4">
        <f>Tabela14[[#This Row],[parcela.cef
(total)]]-Tabela14[[#This Row],[parcela.cef
(realizado)]]</f>
        <v>0</v>
      </c>
      <c r="O594" s="1" t="b">
        <v>0</v>
      </c>
      <c r="P594" s="4">
        <v>0</v>
      </c>
      <c r="Q594" s="4">
        <v>224420</v>
      </c>
      <c r="R594" s="4">
        <v>0</v>
      </c>
      <c r="S594" s="4">
        <v>15672.2</v>
      </c>
      <c r="T594" s="4">
        <f>SUM(Tabela14[[#This Row],[set/25]:[dez/30]])</f>
        <v>15372.2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300</v>
      </c>
      <c r="BM594" s="4">
        <v>0</v>
      </c>
      <c r="BN594" s="4">
        <v>127.8</v>
      </c>
      <c r="BO594" s="4">
        <v>127.8</v>
      </c>
      <c r="BP594" s="4">
        <v>727.8</v>
      </c>
      <c r="BQ594" s="4">
        <v>127.8</v>
      </c>
      <c r="BR594" s="4">
        <v>127.8</v>
      </c>
      <c r="BS594" s="4">
        <v>127.8</v>
      </c>
      <c r="BT594" s="4">
        <v>127.8</v>
      </c>
      <c r="BU594" s="4">
        <v>331.6</v>
      </c>
      <c r="BV594" s="4">
        <v>426</v>
      </c>
      <c r="BW594" s="4">
        <v>426</v>
      </c>
      <c r="BX594" s="4">
        <v>426</v>
      </c>
      <c r="BY594" s="4">
        <v>426</v>
      </c>
      <c r="BZ594" s="4">
        <v>426</v>
      </c>
      <c r="CA594" s="4">
        <v>426</v>
      </c>
      <c r="CB594" s="4">
        <v>2426</v>
      </c>
      <c r="CC594" s="4">
        <v>426</v>
      </c>
      <c r="CD594" s="4">
        <v>426</v>
      </c>
      <c r="CE594" s="4">
        <v>426</v>
      </c>
      <c r="CF594" s="4">
        <v>426</v>
      </c>
      <c r="CG594" s="4">
        <v>426</v>
      </c>
      <c r="CH594" s="4">
        <v>426</v>
      </c>
      <c r="CI594" s="4">
        <v>426</v>
      </c>
      <c r="CJ594" s="4">
        <v>426</v>
      </c>
      <c r="CK594" s="4">
        <v>426</v>
      </c>
      <c r="CL594" s="4">
        <v>426</v>
      </c>
      <c r="CM594" s="4">
        <v>426</v>
      </c>
      <c r="CN594" s="4">
        <v>2426</v>
      </c>
      <c r="CO594" s="4">
        <v>426</v>
      </c>
      <c r="CP594" s="4">
        <v>426</v>
      </c>
      <c r="CQ594" s="4">
        <v>426</v>
      </c>
      <c r="CR594" s="4">
        <v>0</v>
      </c>
      <c r="CS594" s="4">
        <v>0</v>
      </c>
      <c r="CT594" s="4">
        <v>0</v>
      </c>
      <c r="CU594" s="4">
        <v>174</v>
      </c>
      <c r="CV594" s="4">
        <v>0</v>
      </c>
      <c r="CW594" s="4">
        <v>0</v>
      </c>
      <c r="CX594" s="4">
        <v>0</v>
      </c>
      <c r="CY594" s="4">
        <v>0</v>
      </c>
      <c r="CZ594" s="4">
        <v>0</v>
      </c>
      <c r="DA594" s="4">
        <v>0</v>
      </c>
      <c r="DB594" s="4">
        <v>0</v>
      </c>
      <c r="DC594" s="4">
        <v>0</v>
      </c>
      <c r="DD594" s="4">
        <v>0</v>
      </c>
      <c r="DE594" s="4">
        <v>0</v>
      </c>
      <c r="DF594" s="4">
        <v>0</v>
      </c>
      <c r="DG594" s="4">
        <v>0</v>
      </c>
      <c r="DH594" s="4">
        <v>0</v>
      </c>
      <c r="DI594" s="4">
        <v>0</v>
      </c>
      <c r="DJ594" s="4">
        <v>0</v>
      </c>
      <c r="DK594" s="4">
        <v>0</v>
      </c>
      <c r="DL594" s="4">
        <v>0</v>
      </c>
      <c r="DM594" s="4">
        <v>0</v>
      </c>
      <c r="DN594" s="4">
        <v>0</v>
      </c>
      <c r="DO594" s="4">
        <v>0</v>
      </c>
      <c r="DP594" s="4">
        <v>0</v>
      </c>
      <c r="DQ594" s="4">
        <v>0</v>
      </c>
      <c r="DR594" s="4">
        <v>0</v>
      </c>
      <c r="DS594" s="4">
        <v>0</v>
      </c>
      <c r="DT594" s="4">
        <v>0</v>
      </c>
      <c r="DU594" s="4">
        <v>0</v>
      </c>
      <c r="DV594" s="4">
        <v>0</v>
      </c>
      <c r="DW594" s="4">
        <v>0</v>
      </c>
      <c r="DX594" s="6">
        <v>0</v>
      </c>
      <c r="DY594" s="4">
        <f>SUM(Tabela14[[#This Row],[jan/25]:[mar/25]])</f>
        <v>0</v>
      </c>
      <c r="DZ594" s="4">
        <f>SUM(Tabela14[[#This Row],[abr/25]:[ago/25]])</f>
        <v>300</v>
      </c>
      <c r="EA594" s="4">
        <f>SUM(Tabela14[[#This Row],[set/25]:[dez/30]])</f>
        <v>15372.2</v>
      </c>
    </row>
    <row r="595" spans="1:131" x14ac:dyDescent="0.25">
      <c r="A595" s="5" t="s">
        <v>1601</v>
      </c>
      <c r="B595" s="2" t="s">
        <v>1346</v>
      </c>
      <c r="C595" s="2" t="s">
        <v>14</v>
      </c>
      <c r="D595" s="2" t="s">
        <v>235</v>
      </c>
      <c r="E595" s="1">
        <v>401</v>
      </c>
      <c r="F595" s="2"/>
      <c r="G595" s="2" t="s">
        <v>42</v>
      </c>
      <c r="H595" s="321"/>
      <c r="I595" s="2" t="s">
        <v>307</v>
      </c>
      <c r="J595" s="2"/>
      <c r="K595" s="4"/>
      <c r="L595" s="4"/>
      <c r="M595" s="4">
        <v>0</v>
      </c>
      <c r="N595" s="4">
        <f>Tabela14[[#This Row],[parcela.cef
(total)]]-Tabela14[[#This Row],[parcela.cef
(realizado)]]</f>
        <v>0</v>
      </c>
      <c r="O595" s="1" t="b">
        <v>0</v>
      </c>
      <c r="P595" s="4">
        <v>0</v>
      </c>
      <c r="Q595" s="4">
        <v>0</v>
      </c>
      <c r="R595" s="4">
        <v>0</v>
      </c>
      <c r="S595" s="4">
        <v>900</v>
      </c>
      <c r="T595" s="4">
        <f>SUM(Tabela14[[#This Row],[set/25]:[dez/30]])</f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900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0</v>
      </c>
      <c r="CP595" s="4">
        <v>0</v>
      </c>
      <c r="CQ595" s="4">
        <v>0</v>
      </c>
      <c r="CR595" s="4">
        <v>0</v>
      </c>
      <c r="CS595" s="4">
        <v>0</v>
      </c>
      <c r="CT595" s="4">
        <v>0</v>
      </c>
      <c r="CU595" s="4">
        <v>0</v>
      </c>
      <c r="CV595" s="4">
        <v>0</v>
      </c>
      <c r="CW595" s="4">
        <v>0</v>
      </c>
      <c r="CX595" s="4">
        <v>0</v>
      </c>
      <c r="CY595" s="4">
        <v>0</v>
      </c>
      <c r="CZ595" s="4">
        <v>0</v>
      </c>
      <c r="DA595" s="4">
        <v>0</v>
      </c>
      <c r="DB595" s="4">
        <v>0</v>
      </c>
      <c r="DC595" s="4">
        <v>0</v>
      </c>
      <c r="DD595" s="4">
        <v>0</v>
      </c>
      <c r="DE595" s="4">
        <v>0</v>
      </c>
      <c r="DF595" s="4">
        <v>0</v>
      </c>
      <c r="DG595" s="4">
        <v>0</v>
      </c>
      <c r="DH595" s="4">
        <v>0</v>
      </c>
      <c r="DI595" s="4">
        <v>0</v>
      </c>
      <c r="DJ595" s="4">
        <v>0</v>
      </c>
      <c r="DK595" s="4">
        <v>0</v>
      </c>
      <c r="DL595" s="4">
        <v>0</v>
      </c>
      <c r="DM595" s="4">
        <v>0</v>
      </c>
      <c r="DN595" s="4">
        <v>0</v>
      </c>
      <c r="DO595" s="4">
        <v>0</v>
      </c>
      <c r="DP595" s="4">
        <v>0</v>
      </c>
      <c r="DQ595" s="4">
        <v>0</v>
      </c>
      <c r="DR595" s="4">
        <v>0</v>
      </c>
      <c r="DS595" s="4">
        <v>0</v>
      </c>
      <c r="DT595" s="4">
        <v>0</v>
      </c>
      <c r="DU595" s="4">
        <v>0</v>
      </c>
      <c r="DV595" s="4">
        <v>0</v>
      </c>
      <c r="DW595" s="4">
        <v>0</v>
      </c>
      <c r="DX595" s="6">
        <v>0</v>
      </c>
      <c r="DY595" s="4">
        <f>SUM(Tabela14[[#This Row],[jan/25]:[mar/25]])</f>
        <v>900</v>
      </c>
      <c r="DZ595" s="4">
        <f>SUM(Tabela14[[#This Row],[abr/25]:[ago/25]])</f>
        <v>0</v>
      </c>
      <c r="EA595" s="4">
        <f>SUM(Tabela14[[#This Row],[set/25]:[dez/30]])</f>
        <v>0</v>
      </c>
    </row>
    <row r="596" spans="1:131" x14ac:dyDescent="0.25">
      <c r="A596" s="5" t="s">
        <v>1602</v>
      </c>
      <c r="B596" s="2" t="s">
        <v>1346</v>
      </c>
      <c r="C596" s="2" t="s">
        <v>14</v>
      </c>
      <c r="D596" s="2" t="s">
        <v>235</v>
      </c>
      <c r="E596" s="1">
        <v>402</v>
      </c>
      <c r="F596" s="2" t="s">
        <v>1603</v>
      </c>
      <c r="G596" s="2" t="s">
        <v>19</v>
      </c>
      <c r="H596" s="321">
        <v>45626</v>
      </c>
      <c r="I596" s="2" t="s">
        <v>1604</v>
      </c>
      <c r="J596" s="2"/>
      <c r="K596" s="4"/>
      <c r="L596" s="4"/>
      <c r="M596" s="4">
        <v>241811.21</v>
      </c>
      <c r="N596" s="4">
        <f>Tabela14[[#This Row],[parcela.cef
(total)]]-Tabela14[[#This Row],[parcela.cef
(realizado)]]</f>
        <v>0</v>
      </c>
      <c r="O596" s="1" t="b">
        <v>0</v>
      </c>
      <c r="P596" s="4">
        <v>0</v>
      </c>
      <c r="Q596" s="4">
        <v>270777.34000000003</v>
      </c>
      <c r="R596" s="4">
        <v>0</v>
      </c>
      <c r="S596" s="4">
        <v>44986.26</v>
      </c>
      <c r="T596" s="4">
        <f>SUM(Tabela14[[#This Row],[set/25]:[dez/30]])</f>
        <v>40709.919999999998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1500</v>
      </c>
      <c r="BE596" s="4">
        <v>606.5</v>
      </c>
      <c r="BF596" s="4">
        <v>609.53</v>
      </c>
      <c r="BG596" s="4">
        <v>614.59</v>
      </c>
      <c r="BH596" s="4">
        <v>187.27</v>
      </c>
      <c r="BI596" s="4">
        <v>188</v>
      </c>
      <c r="BJ596" s="4">
        <v>188.98</v>
      </c>
      <c r="BK596" s="4">
        <v>190.08</v>
      </c>
      <c r="BL596" s="4">
        <v>191.39</v>
      </c>
      <c r="BM596" s="4">
        <v>0</v>
      </c>
      <c r="BN596" s="4">
        <v>193.13</v>
      </c>
      <c r="BO596" s="4">
        <v>193.13</v>
      </c>
      <c r="BP596" s="4">
        <v>3598.04</v>
      </c>
      <c r="BQ596" s="4">
        <v>643.77</v>
      </c>
      <c r="BR596" s="4">
        <v>643.77</v>
      </c>
      <c r="BS596" s="4">
        <v>643.77</v>
      </c>
      <c r="BT596" s="4">
        <v>643.77</v>
      </c>
      <c r="BU596" s="4">
        <v>643.77</v>
      </c>
      <c r="BV596" s="4">
        <v>643.77</v>
      </c>
      <c r="BW596" s="4">
        <v>643.77</v>
      </c>
      <c r="BX596" s="4">
        <v>643.77</v>
      </c>
      <c r="BY596" s="4">
        <v>643.77</v>
      </c>
      <c r="BZ596" s="4">
        <v>643.77</v>
      </c>
      <c r="CA596" s="4">
        <v>643.77</v>
      </c>
      <c r="CB596" s="4">
        <v>10157.129999999999</v>
      </c>
      <c r="CC596" s="4">
        <v>643.77</v>
      </c>
      <c r="CD596" s="4">
        <v>643.77</v>
      </c>
      <c r="CE596" s="4">
        <v>643.77</v>
      </c>
      <c r="CF596" s="4">
        <v>643.77</v>
      </c>
      <c r="CG596" s="4">
        <v>643.77</v>
      </c>
      <c r="CH596" s="4">
        <v>643.77</v>
      </c>
      <c r="CI596" s="4">
        <v>643.77</v>
      </c>
      <c r="CJ596" s="4">
        <v>643.77</v>
      </c>
      <c r="CK596" s="4">
        <v>643.77</v>
      </c>
      <c r="CL596" s="4">
        <v>643.77</v>
      </c>
      <c r="CM596" s="4">
        <v>643.77</v>
      </c>
      <c r="CN596" s="4">
        <v>10157.129999999999</v>
      </c>
      <c r="CO596" s="4">
        <v>643.77</v>
      </c>
      <c r="CP596" s="4">
        <v>643.77</v>
      </c>
      <c r="CQ596" s="4">
        <v>643.77</v>
      </c>
      <c r="CR596" s="4">
        <v>0</v>
      </c>
      <c r="CS596" s="4">
        <v>0</v>
      </c>
      <c r="CT596" s="4">
        <v>317.11</v>
      </c>
      <c r="CU596" s="4">
        <v>0</v>
      </c>
      <c r="CV596" s="4">
        <v>0</v>
      </c>
      <c r="CW596" s="4">
        <v>0</v>
      </c>
      <c r="CX596" s="4">
        <v>0</v>
      </c>
      <c r="CY596" s="4">
        <v>0</v>
      </c>
      <c r="CZ596" s="4">
        <v>0</v>
      </c>
      <c r="DA596" s="4">
        <v>0</v>
      </c>
      <c r="DB596" s="4">
        <v>0</v>
      </c>
      <c r="DC596" s="4">
        <v>0</v>
      </c>
      <c r="DD596" s="4">
        <v>0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0</v>
      </c>
      <c r="DK596" s="4">
        <v>0</v>
      </c>
      <c r="DL596" s="4">
        <v>0</v>
      </c>
      <c r="DM596" s="4">
        <v>0</v>
      </c>
      <c r="DN596" s="4">
        <v>0</v>
      </c>
      <c r="DO596" s="4">
        <v>0</v>
      </c>
      <c r="DP596" s="4">
        <v>0</v>
      </c>
      <c r="DQ596" s="4">
        <v>0</v>
      </c>
      <c r="DR596" s="4">
        <v>0</v>
      </c>
      <c r="DS596" s="4">
        <v>0</v>
      </c>
      <c r="DT596" s="4">
        <v>0</v>
      </c>
      <c r="DU596" s="4">
        <v>0</v>
      </c>
      <c r="DV596" s="4">
        <v>0</v>
      </c>
      <c r="DW596" s="4">
        <v>0</v>
      </c>
      <c r="DX596" s="6">
        <v>0</v>
      </c>
      <c r="DY596" s="4">
        <f>SUM(Tabela14[[#This Row],[jan/25]:[mar/25]])</f>
        <v>1830.62</v>
      </c>
      <c r="DZ596" s="4">
        <f>SUM(Tabela14[[#This Row],[abr/25]:[ago/25]])</f>
        <v>945.72</v>
      </c>
      <c r="EA596" s="4">
        <f>SUM(Tabela14[[#This Row],[set/25]:[dez/30]])</f>
        <v>40709.919999999998</v>
      </c>
    </row>
    <row r="597" spans="1:131" x14ac:dyDescent="0.25">
      <c r="A597" s="5" t="s">
        <v>1605</v>
      </c>
      <c r="B597" s="2" t="s">
        <v>1346</v>
      </c>
      <c r="C597" s="2" t="s">
        <v>14</v>
      </c>
      <c r="D597" s="2" t="s">
        <v>235</v>
      </c>
      <c r="E597" s="1">
        <v>403</v>
      </c>
      <c r="F597" s="2"/>
      <c r="G597" s="2" t="s">
        <v>42</v>
      </c>
      <c r="H597" s="321"/>
      <c r="I597" s="2" t="s">
        <v>1606</v>
      </c>
      <c r="J597" s="2"/>
      <c r="K597" s="4"/>
      <c r="L597" s="4"/>
      <c r="M597" s="4">
        <v>0</v>
      </c>
      <c r="N597" s="4">
        <f>Tabela14[[#This Row],[parcela.cef
(total)]]-Tabela14[[#This Row],[parcela.cef
(realizado)]]</f>
        <v>0</v>
      </c>
      <c r="O597" s="1" t="b">
        <v>0</v>
      </c>
      <c r="P597" s="4">
        <v>0</v>
      </c>
      <c r="Q597" s="4">
        <v>0</v>
      </c>
      <c r="R597" s="4">
        <v>0</v>
      </c>
      <c r="S597" s="4">
        <v>6000</v>
      </c>
      <c r="T597" s="4">
        <f>SUM(Tabela14[[#This Row],[set/25]:[dez/30]])</f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6000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0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0</v>
      </c>
      <c r="CZ597" s="4">
        <v>0</v>
      </c>
      <c r="DA597" s="4">
        <v>0</v>
      </c>
      <c r="DB597" s="4">
        <v>0</v>
      </c>
      <c r="DC597" s="4">
        <v>0</v>
      </c>
      <c r="DD597" s="4">
        <v>0</v>
      </c>
      <c r="DE597" s="4">
        <v>0</v>
      </c>
      <c r="DF597" s="4">
        <v>0</v>
      </c>
      <c r="DG597" s="4">
        <v>0</v>
      </c>
      <c r="DH597" s="4">
        <v>0</v>
      </c>
      <c r="DI597" s="4">
        <v>0</v>
      </c>
      <c r="DJ597" s="4">
        <v>0</v>
      </c>
      <c r="DK597" s="4">
        <v>0</v>
      </c>
      <c r="DL597" s="4">
        <v>0</v>
      </c>
      <c r="DM597" s="4">
        <v>0</v>
      </c>
      <c r="DN597" s="4">
        <v>0</v>
      </c>
      <c r="DO597" s="4">
        <v>0</v>
      </c>
      <c r="DP597" s="4">
        <v>0</v>
      </c>
      <c r="DQ597" s="4">
        <v>0</v>
      </c>
      <c r="DR597" s="4">
        <v>0</v>
      </c>
      <c r="DS597" s="4">
        <v>0</v>
      </c>
      <c r="DT597" s="4">
        <v>0</v>
      </c>
      <c r="DU597" s="4">
        <v>0</v>
      </c>
      <c r="DV597" s="4">
        <v>0</v>
      </c>
      <c r="DW597" s="4">
        <v>0</v>
      </c>
      <c r="DX597" s="6">
        <v>0</v>
      </c>
      <c r="DY597" s="4">
        <f>SUM(Tabela14[[#This Row],[jan/25]:[mar/25]])</f>
        <v>6000</v>
      </c>
      <c r="DZ597" s="4">
        <f>SUM(Tabela14[[#This Row],[abr/25]:[ago/25]])</f>
        <v>0</v>
      </c>
      <c r="EA597" s="4">
        <f>SUM(Tabela14[[#This Row],[set/25]:[dez/30]])</f>
        <v>0</v>
      </c>
    </row>
    <row r="598" spans="1:131" x14ac:dyDescent="0.25">
      <c r="A598" s="5" t="s">
        <v>1607</v>
      </c>
      <c r="B598" s="2" t="s">
        <v>1346</v>
      </c>
      <c r="C598" s="2" t="s">
        <v>14</v>
      </c>
      <c r="D598" s="2" t="s">
        <v>235</v>
      </c>
      <c r="E598" s="1">
        <v>404</v>
      </c>
      <c r="F598" s="2" t="s">
        <v>1608</v>
      </c>
      <c r="G598" s="2" t="s">
        <v>19</v>
      </c>
      <c r="H598" s="321">
        <v>45752</v>
      </c>
      <c r="I598" s="2" t="s">
        <v>354</v>
      </c>
      <c r="J598" s="2"/>
      <c r="K598" s="4"/>
      <c r="L598" s="4"/>
      <c r="M598" s="4">
        <v>289479.31</v>
      </c>
      <c r="N598" s="4">
        <f>Tabela14[[#This Row],[parcela.cef
(total)]]-Tabela14[[#This Row],[parcela.cef
(realizado)]]</f>
        <v>0</v>
      </c>
      <c r="O598" s="1" t="b">
        <v>0</v>
      </c>
      <c r="P598" s="4">
        <v>0</v>
      </c>
      <c r="Q598" s="4">
        <v>287640</v>
      </c>
      <c r="R598" s="4">
        <v>0</v>
      </c>
      <c r="S598" s="4">
        <v>6939.12</v>
      </c>
      <c r="T598" s="4">
        <f>SUM(Tabela14[[#This Row],[set/25]:[dez/30]])</f>
        <v>2794.619999999999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3780</v>
      </c>
      <c r="BI598" s="4">
        <v>90.35</v>
      </c>
      <c r="BJ598" s="4">
        <v>90.82</v>
      </c>
      <c r="BK598" s="4">
        <v>91.35</v>
      </c>
      <c r="BL598" s="4">
        <v>91.98</v>
      </c>
      <c r="BM598" s="4">
        <v>0</v>
      </c>
      <c r="BN598" s="4">
        <v>92.81</v>
      </c>
      <c r="BO598" s="4">
        <v>92.81</v>
      </c>
      <c r="BP598" s="4">
        <v>92.81</v>
      </c>
      <c r="BQ598" s="4">
        <v>92.81</v>
      </c>
      <c r="BR598" s="4">
        <v>92.81</v>
      </c>
      <c r="BS598" s="4">
        <v>92.81</v>
      </c>
      <c r="BT598" s="4">
        <v>92.81</v>
      </c>
      <c r="BU598" s="4">
        <v>92.81</v>
      </c>
      <c r="BV598" s="4">
        <v>92.81</v>
      </c>
      <c r="BW598" s="4">
        <v>92.81</v>
      </c>
      <c r="BX598" s="4">
        <v>92.81</v>
      </c>
      <c r="BY598" s="4">
        <v>92.81</v>
      </c>
      <c r="BZ598" s="4">
        <v>92.81</v>
      </c>
      <c r="CA598" s="4">
        <v>92.81</v>
      </c>
      <c r="CB598" s="4">
        <v>92.81</v>
      </c>
      <c r="CC598" s="4">
        <v>92.81</v>
      </c>
      <c r="CD598" s="4">
        <v>92.81</v>
      </c>
      <c r="CE598" s="4">
        <v>92.81</v>
      </c>
      <c r="CF598" s="4">
        <v>92.81</v>
      </c>
      <c r="CG598" s="4">
        <v>92.81</v>
      </c>
      <c r="CH598" s="4">
        <v>92.81</v>
      </c>
      <c r="CI598" s="4">
        <v>92.81</v>
      </c>
      <c r="CJ598" s="4">
        <v>92.81</v>
      </c>
      <c r="CK598" s="4">
        <v>92.81</v>
      </c>
      <c r="CL598" s="4">
        <v>92.81</v>
      </c>
      <c r="CM598" s="4">
        <v>92.81</v>
      </c>
      <c r="CN598" s="4">
        <v>92.81</v>
      </c>
      <c r="CO598" s="4">
        <v>92.81</v>
      </c>
      <c r="CP598" s="4">
        <v>92.81</v>
      </c>
      <c r="CQ598" s="4">
        <v>0</v>
      </c>
      <c r="CR598" s="4">
        <v>0</v>
      </c>
      <c r="CS598" s="4">
        <v>0</v>
      </c>
      <c r="CT598" s="4">
        <v>0</v>
      </c>
      <c r="CU598" s="4">
        <v>103.13</v>
      </c>
      <c r="CV598" s="4">
        <v>0</v>
      </c>
      <c r="CW598" s="4">
        <v>0</v>
      </c>
      <c r="CX598" s="4">
        <v>0</v>
      </c>
      <c r="CY598" s="4">
        <v>0</v>
      </c>
      <c r="CZ598" s="4">
        <v>0</v>
      </c>
      <c r="DA598" s="4">
        <v>0</v>
      </c>
      <c r="DB598" s="4">
        <v>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4">
        <v>0</v>
      </c>
      <c r="DJ598" s="4">
        <v>0</v>
      </c>
      <c r="DK598" s="4">
        <v>0</v>
      </c>
      <c r="DL598" s="4">
        <v>0</v>
      </c>
      <c r="DM598" s="4">
        <v>0</v>
      </c>
      <c r="DN598" s="4">
        <v>0</v>
      </c>
      <c r="DO598" s="4">
        <v>0</v>
      </c>
      <c r="DP598" s="4">
        <v>0</v>
      </c>
      <c r="DQ598" s="4">
        <v>0</v>
      </c>
      <c r="DR598" s="4">
        <v>0</v>
      </c>
      <c r="DS598" s="4">
        <v>0</v>
      </c>
      <c r="DT598" s="4">
        <v>0</v>
      </c>
      <c r="DU598" s="4">
        <v>0</v>
      </c>
      <c r="DV598" s="4">
        <v>0</v>
      </c>
      <c r="DW598" s="4">
        <v>0</v>
      </c>
      <c r="DX598" s="6">
        <v>0</v>
      </c>
      <c r="DY598" s="4">
        <f>SUM(Tabela14[[#This Row],[jan/25]:[mar/25]])</f>
        <v>0</v>
      </c>
      <c r="DZ598" s="4">
        <f>SUM(Tabela14[[#This Row],[abr/25]:[ago/25]])</f>
        <v>4144.5</v>
      </c>
      <c r="EA598" s="4">
        <f>SUM(Tabela14[[#This Row],[set/25]:[dez/30]])</f>
        <v>2794.619999999999</v>
      </c>
    </row>
    <row r="599" spans="1:131" x14ac:dyDescent="0.25">
      <c r="A599" s="5" t="s">
        <v>1609</v>
      </c>
      <c r="B599" s="2" t="s">
        <v>1346</v>
      </c>
      <c r="C599" s="2" t="s">
        <v>14</v>
      </c>
      <c r="D599" s="2" t="s">
        <v>235</v>
      </c>
      <c r="E599" s="1">
        <v>405</v>
      </c>
      <c r="F599" s="2" t="s">
        <v>1610</v>
      </c>
      <c r="G599" s="2" t="s">
        <v>19</v>
      </c>
      <c r="H599" s="321">
        <v>45875</v>
      </c>
      <c r="I599" s="2" t="s">
        <v>1611</v>
      </c>
      <c r="J599" s="2"/>
      <c r="K599" s="4"/>
      <c r="L599" s="4"/>
      <c r="M599" s="4">
        <v>289157.61</v>
      </c>
      <c r="N599" s="4">
        <f>Tabela14[[#This Row],[parcela.cef
(total)]]-Tabela14[[#This Row],[parcela.cef
(realizado)]]</f>
        <v>0</v>
      </c>
      <c r="O599" s="1" t="b">
        <v>0</v>
      </c>
      <c r="P599" s="4">
        <v>0</v>
      </c>
      <c r="Q599" s="4">
        <v>296010</v>
      </c>
      <c r="R599" s="4">
        <v>0</v>
      </c>
      <c r="S599" s="4">
        <v>9350.5</v>
      </c>
      <c r="T599" s="4">
        <f>SUM(Tabela14[[#This Row],[set/25]:[dez/30]])</f>
        <v>9050.5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300</v>
      </c>
      <c r="BM599" s="4">
        <v>0</v>
      </c>
      <c r="BN599" s="4">
        <v>109.5</v>
      </c>
      <c r="BO599" s="4">
        <v>109.5</v>
      </c>
      <c r="BP599" s="4">
        <v>109.5</v>
      </c>
      <c r="BQ599" s="4">
        <v>109.5</v>
      </c>
      <c r="BR599" s="4">
        <v>109.5</v>
      </c>
      <c r="BS599" s="4">
        <v>109.5</v>
      </c>
      <c r="BT599" s="4">
        <v>109.5</v>
      </c>
      <c r="BU599" s="4">
        <v>119</v>
      </c>
      <c r="BV599" s="4">
        <v>365</v>
      </c>
      <c r="BW599" s="4">
        <v>365</v>
      </c>
      <c r="BX599" s="4">
        <v>365</v>
      </c>
      <c r="BY599" s="4">
        <v>365</v>
      </c>
      <c r="BZ599" s="4">
        <v>365</v>
      </c>
      <c r="CA599" s="4">
        <v>365</v>
      </c>
      <c r="CB599" s="4">
        <v>365</v>
      </c>
      <c r="CC599" s="4">
        <v>365</v>
      </c>
      <c r="CD599" s="4">
        <v>365</v>
      </c>
      <c r="CE599" s="4">
        <v>365</v>
      </c>
      <c r="CF599" s="4">
        <v>365</v>
      </c>
      <c r="CG599" s="4">
        <v>365</v>
      </c>
      <c r="CH599" s="4">
        <v>365</v>
      </c>
      <c r="CI599" s="4">
        <v>365</v>
      </c>
      <c r="CJ599" s="4">
        <v>365</v>
      </c>
      <c r="CK599" s="4">
        <v>365</v>
      </c>
      <c r="CL599" s="4">
        <v>365</v>
      </c>
      <c r="CM599" s="4">
        <v>365</v>
      </c>
      <c r="CN599" s="4">
        <v>365</v>
      </c>
      <c r="CO599" s="4">
        <v>365</v>
      </c>
      <c r="CP599" s="4">
        <v>365</v>
      </c>
      <c r="CQ599" s="4">
        <v>365</v>
      </c>
      <c r="CR599" s="4">
        <v>0</v>
      </c>
      <c r="CS599" s="4">
        <v>0</v>
      </c>
      <c r="CT599" s="4">
        <v>0</v>
      </c>
      <c r="CU599" s="4">
        <v>135</v>
      </c>
      <c r="CV599" s="4">
        <v>0</v>
      </c>
      <c r="CW599" s="4">
        <v>0</v>
      </c>
      <c r="CX599" s="4">
        <v>0</v>
      </c>
      <c r="CY599" s="4">
        <v>0</v>
      </c>
      <c r="CZ599" s="4">
        <v>0</v>
      </c>
      <c r="DA599" s="4">
        <v>0</v>
      </c>
      <c r="DB599" s="4">
        <v>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4">
        <v>0</v>
      </c>
      <c r="DJ599" s="4">
        <v>0</v>
      </c>
      <c r="DK599" s="4">
        <v>0</v>
      </c>
      <c r="DL599" s="4">
        <v>0</v>
      </c>
      <c r="DM599" s="4">
        <v>0</v>
      </c>
      <c r="DN599" s="4">
        <v>0</v>
      </c>
      <c r="DO599" s="4">
        <v>0</v>
      </c>
      <c r="DP599" s="4">
        <v>0</v>
      </c>
      <c r="DQ599" s="4">
        <v>0</v>
      </c>
      <c r="DR599" s="4">
        <v>0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6">
        <v>0</v>
      </c>
      <c r="DY599" s="4">
        <f>SUM(Tabela14[[#This Row],[jan/25]:[mar/25]])</f>
        <v>0</v>
      </c>
      <c r="DZ599" s="4">
        <f>SUM(Tabela14[[#This Row],[abr/25]:[ago/25]])</f>
        <v>300</v>
      </c>
      <c r="EA599" s="4">
        <f>SUM(Tabela14[[#This Row],[set/25]:[dez/30]])</f>
        <v>9050.5</v>
      </c>
    </row>
    <row r="600" spans="1:131" x14ac:dyDescent="0.25">
      <c r="A600" s="5" t="s">
        <v>1612</v>
      </c>
      <c r="B600" s="2" t="s">
        <v>1346</v>
      </c>
      <c r="C600" s="2" t="s">
        <v>14</v>
      </c>
      <c r="D600" s="2" t="s">
        <v>235</v>
      </c>
      <c r="E600" s="1">
        <v>406</v>
      </c>
      <c r="F600" s="2"/>
      <c r="G600" s="2" t="s">
        <v>46</v>
      </c>
      <c r="H600" s="321"/>
      <c r="I600" s="2"/>
      <c r="J600" s="2"/>
      <c r="K600" s="4"/>
      <c r="L600" s="4"/>
      <c r="M600" s="4">
        <v>0</v>
      </c>
      <c r="N600" s="4">
        <f>Tabela14[[#This Row],[parcela.cef
(total)]]-Tabela14[[#This Row],[parcela.cef
(realizado)]]</f>
        <v>0</v>
      </c>
      <c r="O600" s="1" t="b">
        <v>0</v>
      </c>
      <c r="P600" s="4">
        <v>0</v>
      </c>
      <c r="Q600" s="4">
        <v>0</v>
      </c>
      <c r="R600" s="4">
        <v>0</v>
      </c>
      <c r="S600" s="4">
        <v>0</v>
      </c>
      <c r="T600" s="4">
        <f>SUM(Tabela14[[#This Row],[set/25]:[dez/30]])</f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0</v>
      </c>
      <c r="CS600" s="4">
        <v>0</v>
      </c>
      <c r="CT600" s="4">
        <v>0</v>
      </c>
      <c r="CU600" s="4">
        <v>0</v>
      </c>
      <c r="CV600" s="4">
        <v>0</v>
      </c>
      <c r="CW600" s="4">
        <v>0</v>
      </c>
      <c r="CX600" s="4">
        <v>0</v>
      </c>
      <c r="CY600" s="4">
        <v>0</v>
      </c>
      <c r="CZ600" s="4">
        <v>0</v>
      </c>
      <c r="DA600" s="4">
        <v>0</v>
      </c>
      <c r="DB600" s="4">
        <v>0</v>
      </c>
      <c r="DC600" s="4">
        <v>0</v>
      </c>
      <c r="DD600" s="4">
        <v>0</v>
      </c>
      <c r="DE600" s="4">
        <v>0</v>
      </c>
      <c r="DF600" s="4">
        <v>0</v>
      </c>
      <c r="DG600" s="4">
        <v>0</v>
      </c>
      <c r="DH600" s="4">
        <v>0</v>
      </c>
      <c r="DI600" s="4">
        <v>0</v>
      </c>
      <c r="DJ600" s="4">
        <v>0</v>
      </c>
      <c r="DK600" s="4">
        <v>0</v>
      </c>
      <c r="DL600" s="4">
        <v>0</v>
      </c>
      <c r="DM600" s="4">
        <v>0</v>
      </c>
      <c r="DN600" s="4">
        <v>0</v>
      </c>
      <c r="DO600" s="4">
        <v>0</v>
      </c>
      <c r="DP600" s="4">
        <v>0</v>
      </c>
      <c r="DQ600" s="4">
        <v>0</v>
      </c>
      <c r="DR600" s="4">
        <v>0</v>
      </c>
      <c r="DS600" s="4">
        <v>0</v>
      </c>
      <c r="DT600" s="4">
        <v>0</v>
      </c>
      <c r="DU600" s="4">
        <v>0</v>
      </c>
      <c r="DV600" s="4">
        <v>0</v>
      </c>
      <c r="DW600" s="4">
        <v>0</v>
      </c>
      <c r="DX600" s="6">
        <v>0</v>
      </c>
      <c r="DY600" s="4">
        <f>SUM(Tabela14[[#This Row],[jan/25]:[mar/25]])</f>
        <v>0</v>
      </c>
      <c r="DZ600" s="4">
        <f>SUM(Tabela14[[#This Row],[abr/25]:[ago/25]])</f>
        <v>0</v>
      </c>
      <c r="EA600" s="4">
        <f>SUM(Tabela14[[#This Row],[set/25]:[dez/30]])</f>
        <v>0</v>
      </c>
    </row>
    <row r="601" spans="1:131" x14ac:dyDescent="0.25">
      <c r="A601" s="5" t="s">
        <v>1613</v>
      </c>
      <c r="B601" s="2" t="s">
        <v>1346</v>
      </c>
      <c r="C601" s="2" t="s">
        <v>14</v>
      </c>
      <c r="D601" s="2" t="s">
        <v>235</v>
      </c>
      <c r="E601" s="1">
        <v>407</v>
      </c>
      <c r="F601" s="2"/>
      <c r="G601" s="2" t="s">
        <v>42</v>
      </c>
      <c r="H601" s="321"/>
      <c r="I601" s="2"/>
      <c r="J601" s="2"/>
      <c r="K601" s="4"/>
      <c r="L601" s="4"/>
      <c r="M601" s="4">
        <v>0</v>
      </c>
      <c r="N601" s="4">
        <f>Tabela14[[#This Row],[parcela.cef
(total)]]-Tabela14[[#This Row],[parcela.cef
(realizado)]]</f>
        <v>0</v>
      </c>
      <c r="O601" s="1" t="b">
        <v>0</v>
      </c>
      <c r="P601" s="4">
        <v>0</v>
      </c>
      <c r="Q601" s="4">
        <v>0</v>
      </c>
      <c r="R601" s="4">
        <v>0</v>
      </c>
      <c r="S601" s="4">
        <v>0</v>
      </c>
      <c r="T601" s="4">
        <f>SUM(Tabela14[[#This Row],[set/25]:[dez/30]])</f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0</v>
      </c>
      <c r="CR601" s="4">
        <v>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0</v>
      </c>
      <c r="CZ601" s="4">
        <v>0</v>
      </c>
      <c r="DA601" s="4">
        <v>0</v>
      </c>
      <c r="DB601" s="4">
        <v>0</v>
      </c>
      <c r="DC601" s="4">
        <v>0</v>
      </c>
      <c r="DD601" s="4">
        <v>0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0</v>
      </c>
      <c r="DK601" s="4">
        <v>0</v>
      </c>
      <c r="DL601" s="4">
        <v>0</v>
      </c>
      <c r="DM601" s="4">
        <v>0</v>
      </c>
      <c r="DN601" s="4">
        <v>0</v>
      </c>
      <c r="DO601" s="4">
        <v>0</v>
      </c>
      <c r="DP601" s="4">
        <v>0</v>
      </c>
      <c r="DQ601" s="4">
        <v>0</v>
      </c>
      <c r="DR601" s="4">
        <v>0</v>
      </c>
      <c r="DS601" s="4">
        <v>0</v>
      </c>
      <c r="DT601" s="4">
        <v>0</v>
      </c>
      <c r="DU601" s="4">
        <v>0</v>
      </c>
      <c r="DV601" s="4">
        <v>0</v>
      </c>
      <c r="DW601" s="4">
        <v>0</v>
      </c>
      <c r="DX601" s="6">
        <v>0</v>
      </c>
      <c r="DY601" s="4">
        <f>SUM(Tabela14[[#This Row],[jan/25]:[mar/25]])</f>
        <v>0</v>
      </c>
      <c r="DZ601" s="4">
        <f>SUM(Tabela14[[#This Row],[abr/25]:[ago/25]])</f>
        <v>0</v>
      </c>
      <c r="EA601" s="4">
        <f>SUM(Tabela14[[#This Row],[set/25]:[dez/30]])</f>
        <v>0</v>
      </c>
    </row>
    <row r="602" spans="1:131" x14ac:dyDescent="0.25">
      <c r="A602" s="5" t="s">
        <v>1614</v>
      </c>
      <c r="B602" s="2" t="s">
        <v>1346</v>
      </c>
      <c r="C602" s="2" t="s">
        <v>14</v>
      </c>
      <c r="D602" s="2" t="s">
        <v>235</v>
      </c>
      <c r="E602" s="1">
        <v>408</v>
      </c>
      <c r="F602" s="2"/>
      <c r="G602" s="2" t="s">
        <v>42</v>
      </c>
      <c r="H602" s="321"/>
      <c r="I602" s="2"/>
      <c r="J602" s="2"/>
      <c r="K602" s="4"/>
      <c r="L602" s="4"/>
      <c r="M602" s="4">
        <v>0</v>
      </c>
      <c r="N602" s="4">
        <f>Tabela14[[#This Row],[parcela.cef
(total)]]-Tabela14[[#This Row],[parcela.cef
(realizado)]]</f>
        <v>0</v>
      </c>
      <c r="O602" s="1" t="b">
        <v>0</v>
      </c>
      <c r="P602" s="4">
        <v>0</v>
      </c>
      <c r="Q602" s="4">
        <v>0</v>
      </c>
      <c r="R602" s="4">
        <v>0</v>
      </c>
      <c r="S602" s="4">
        <v>0</v>
      </c>
      <c r="T602" s="4">
        <f>SUM(Tabela14[[#This Row],[set/25]:[dez/30]])</f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0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>
        <v>0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0</v>
      </c>
      <c r="DK602" s="4">
        <v>0</v>
      </c>
      <c r="DL602" s="4">
        <v>0</v>
      </c>
      <c r="DM602" s="4">
        <v>0</v>
      </c>
      <c r="DN602" s="4">
        <v>0</v>
      </c>
      <c r="DO602" s="4">
        <v>0</v>
      </c>
      <c r="DP602" s="4">
        <v>0</v>
      </c>
      <c r="DQ602" s="4">
        <v>0</v>
      </c>
      <c r="DR602" s="4">
        <v>0</v>
      </c>
      <c r="DS602" s="4">
        <v>0</v>
      </c>
      <c r="DT602" s="4">
        <v>0</v>
      </c>
      <c r="DU602" s="4">
        <v>0</v>
      </c>
      <c r="DV602" s="4">
        <v>0</v>
      </c>
      <c r="DW602" s="4">
        <v>0</v>
      </c>
      <c r="DX602" s="6">
        <v>0</v>
      </c>
      <c r="DY602" s="4">
        <f>SUM(Tabela14[[#This Row],[jan/25]:[mar/25]])</f>
        <v>0</v>
      </c>
      <c r="DZ602" s="4">
        <f>SUM(Tabela14[[#This Row],[abr/25]:[ago/25]])</f>
        <v>0</v>
      </c>
      <c r="EA602" s="4">
        <f>SUM(Tabela14[[#This Row],[set/25]:[dez/30]])</f>
        <v>0</v>
      </c>
    </row>
    <row r="603" spans="1:131" x14ac:dyDescent="0.25">
      <c r="A603" s="5" t="s">
        <v>1615</v>
      </c>
      <c r="B603" s="2" t="s">
        <v>1346</v>
      </c>
      <c r="C603" s="2" t="s">
        <v>14</v>
      </c>
      <c r="D603" s="2" t="s">
        <v>235</v>
      </c>
      <c r="E603" s="1">
        <v>409</v>
      </c>
      <c r="F603" s="2" t="s">
        <v>1616</v>
      </c>
      <c r="G603" s="2" t="s">
        <v>19</v>
      </c>
      <c r="H603" s="321">
        <v>45847</v>
      </c>
      <c r="I603" s="2" t="s">
        <v>175</v>
      </c>
      <c r="J603" s="2"/>
      <c r="K603" s="4"/>
      <c r="L603" s="4"/>
      <c r="M603" s="4">
        <v>188619</v>
      </c>
      <c r="N603" s="4">
        <f>Tabela14[[#This Row],[parcela.cef
(total)]]-Tabela14[[#This Row],[parcela.cef
(realizado)]]</f>
        <v>0</v>
      </c>
      <c r="O603" s="1" t="b">
        <v>0</v>
      </c>
      <c r="P603" s="4">
        <v>0</v>
      </c>
      <c r="Q603" s="4">
        <v>215267.52</v>
      </c>
      <c r="R603" s="4">
        <v>0</v>
      </c>
      <c r="S603" s="4">
        <v>26018.52</v>
      </c>
      <c r="T603" s="4">
        <f>SUM(Tabela14[[#This Row],[set/25]:[dez/30]])</f>
        <v>19129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6259.52</v>
      </c>
      <c r="BL603" s="4">
        <v>630</v>
      </c>
      <c r="BM603" s="4">
        <v>0</v>
      </c>
      <c r="BN603" s="4">
        <v>630</v>
      </c>
      <c r="BO603" s="4">
        <v>630</v>
      </c>
      <c r="BP603" s="4">
        <v>630</v>
      </c>
      <c r="BQ603" s="4">
        <v>630</v>
      </c>
      <c r="BR603" s="4">
        <v>630</v>
      </c>
      <c r="BS603" s="4">
        <v>630</v>
      </c>
      <c r="BT603" s="4">
        <v>630</v>
      </c>
      <c r="BU603" s="4">
        <v>630</v>
      </c>
      <c r="BV603" s="4">
        <v>630</v>
      </c>
      <c r="BW603" s="4">
        <v>630</v>
      </c>
      <c r="BX603" s="4">
        <v>630</v>
      </c>
      <c r="BY603" s="4">
        <v>630</v>
      </c>
      <c r="BZ603" s="4">
        <v>630</v>
      </c>
      <c r="CA603" s="4">
        <v>630</v>
      </c>
      <c r="CB603" s="4">
        <v>630</v>
      </c>
      <c r="CC603" s="4">
        <v>630</v>
      </c>
      <c r="CD603" s="4">
        <v>630</v>
      </c>
      <c r="CE603" s="4">
        <v>630</v>
      </c>
      <c r="CF603" s="4">
        <v>630</v>
      </c>
      <c r="CG603" s="4">
        <v>630</v>
      </c>
      <c r="CH603" s="4">
        <v>630</v>
      </c>
      <c r="CI603" s="4">
        <v>630</v>
      </c>
      <c r="CJ603" s="4">
        <v>630</v>
      </c>
      <c r="CK603" s="4">
        <v>630</v>
      </c>
      <c r="CL603" s="4">
        <v>630</v>
      </c>
      <c r="CM603" s="4">
        <v>630</v>
      </c>
      <c r="CN603" s="4">
        <v>630</v>
      </c>
      <c r="CO603" s="4">
        <v>630</v>
      </c>
      <c r="CP603" s="4">
        <v>630</v>
      </c>
      <c r="CQ603" s="4">
        <v>630</v>
      </c>
      <c r="CR603" s="4">
        <v>0</v>
      </c>
      <c r="CS603" s="4">
        <v>0</v>
      </c>
      <c r="CT603" s="4">
        <v>0</v>
      </c>
      <c r="CU603" s="4">
        <v>229</v>
      </c>
      <c r="CV603" s="4">
        <v>0</v>
      </c>
      <c r="CW603" s="4">
        <v>0</v>
      </c>
      <c r="CX603" s="4">
        <v>0</v>
      </c>
      <c r="CY603" s="4">
        <v>0</v>
      </c>
      <c r="CZ603" s="4">
        <v>0</v>
      </c>
      <c r="DA603" s="4">
        <v>0</v>
      </c>
      <c r="DB603" s="4">
        <v>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0</v>
      </c>
      <c r="DK603" s="4">
        <v>0</v>
      </c>
      <c r="DL603" s="4">
        <v>0</v>
      </c>
      <c r="DM603" s="4">
        <v>0</v>
      </c>
      <c r="DN603" s="4">
        <v>0</v>
      </c>
      <c r="DO603" s="4">
        <v>0</v>
      </c>
      <c r="DP603" s="4">
        <v>0</v>
      </c>
      <c r="DQ603" s="4">
        <v>0</v>
      </c>
      <c r="DR603" s="4">
        <v>0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6">
        <v>0</v>
      </c>
      <c r="DY603" s="4">
        <f>SUM(Tabela14[[#This Row],[jan/25]:[mar/25]])</f>
        <v>0</v>
      </c>
      <c r="DZ603" s="4">
        <f>SUM(Tabela14[[#This Row],[abr/25]:[ago/25]])</f>
        <v>6889.52</v>
      </c>
      <c r="EA603" s="4">
        <f>SUM(Tabela14[[#This Row],[set/25]:[dez/30]])</f>
        <v>19129</v>
      </c>
    </row>
    <row r="604" spans="1:131" x14ac:dyDescent="0.25">
      <c r="A604" s="5" t="s">
        <v>1617</v>
      </c>
      <c r="B604" s="2" t="s">
        <v>1346</v>
      </c>
      <c r="C604" s="2" t="s">
        <v>14</v>
      </c>
      <c r="D604" s="2" t="s">
        <v>235</v>
      </c>
      <c r="E604" s="1">
        <v>410</v>
      </c>
      <c r="F604" s="2" t="s">
        <v>1618</v>
      </c>
      <c r="G604" s="2" t="s">
        <v>19</v>
      </c>
      <c r="H604" s="321">
        <v>45847</v>
      </c>
      <c r="I604" s="2" t="s">
        <v>1619</v>
      </c>
      <c r="J604" s="2"/>
      <c r="K604" s="4"/>
      <c r="L604" s="4"/>
      <c r="M604" s="4">
        <v>201899</v>
      </c>
      <c r="N604" s="4">
        <f>Tabela14[[#This Row],[parcela.cef
(total)]]-Tabela14[[#This Row],[parcela.cef
(realizado)]]</f>
        <v>0</v>
      </c>
      <c r="O604" s="1" t="b">
        <v>0</v>
      </c>
      <c r="P604" s="4">
        <v>0</v>
      </c>
      <c r="Q604" s="4">
        <v>226710</v>
      </c>
      <c r="R604" s="4">
        <v>0</v>
      </c>
      <c r="S604" s="4">
        <v>24502</v>
      </c>
      <c r="T604" s="4">
        <f>SUM(Tabela14[[#This Row],[set/25]:[dez/30]])</f>
        <v>21483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2710</v>
      </c>
      <c r="BL604" s="4">
        <v>309</v>
      </c>
      <c r="BM604" s="4">
        <v>0</v>
      </c>
      <c r="BN604" s="4">
        <v>309</v>
      </c>
      <c r="BO604" s="4">
        <v>309</v>
      </c>
      <c r="BP604" s="4">
        <v>4309</v>
      </c>
      <c r="BQ604" s="4">
        <v>309</v>
      </c>
      <c r="BR604" s="4">
        <v>309</v>
      </c>
      <c r="BS604" s="4">
        <v>309</v>
      </c>
      <c r="BT604" s="4">
        <v>309</v>
      </c>
      <c r="BU604" s="4">
        <v>309</v>
      </c>
      <c r="BV604" s="4">
        <v>309</v>
      </c>
      <c r="BW604" s="4">
        <v>309</v>
      </c>
      <c r="BX604" s="4">
        <v>309</v>
      </c>
      <c r="BY604" s="4">
        <v>309</v>
      </c>
      <c r="BZ604" s="4">
        <v>309</v>
      </c>
      <c r="CA604" s="4">
        <v>309</v>
      </c>
      <c r="CB604" s="4">
        <v>4309</v>
      </c>
      <c r="CC604" s="4">
        <v>309</v>
      </c>
      <c r="CD604" s="4">
        <v>309</v>
      </c>
      <c r="CE604" s="4">
        <v>309</v>
      </c>
      <c r="CF604" s="4">
        <v>309</v>
      </c>
      <c r="CG604" s="4">
        <v>309</v>
      </c>
      <c r="CH604" s="4">
        <v>309</v>
      </c>
      <c r="CI604" s="4">
        <v>309</v>
      </c>
      <c r="CJ604" s="4">
        <v>309</v>
      </c>
      <c r="CK604" s="4">
        <v>309</v>
      </c>
      <c r="CL604" s="4">
        <v>309</v>
      </c>
      <c r="CM604" s="4">
        <v>309</v>
      </c>
      <c r="CN604" s="4">
        <v>4309</v>
      </c>
      <c r="CO604" s="4">
        <v>309</v>
      </c>
      <c r="CP604" s="4">
        <v>309</v>
      </c>
      <c r="CQ604" s="4">
        <v>309</v>
      </c>
      <c r="CR604" s="4">
        <v>0</v>
      </c>
      <c r="CS604" s="4">
        <v>0</v>
      </c>
      <c r="CT604" s="4">
        <v>0</v>
      </c>
      <c r="CU604" s="4">
        <v>213</v>
      </c>
      <c r="CV604" s="4">
        <v>0</v>
      </c>
      <c r="CW604" s="4">
        <v>0</v>
      </c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>
        <v>0</v>
      </c>
      <c r="DE604" s="4">
        <v>0</v>
      </c>
      <c r="DF604" s="4">
        <v>0</v>
      </c>
      <c r="DG604" s="4">
        <v>0</v>
      </c>
      <c r="DH604" s="4">
        <v>0</v>
      </c>
      <c r="DI604" s="4">
        <v>0</v>
      </c>
      <c r="DJ604" s="4">
        <v>0</v>
      </c>
      <c r="DK604" s="4">
        <v>0</v>
      </c>
      <c r="DL604" s="4">
        <v>0</v>
      </c>
      <c r="DM604" s="4">
        <v>0</v>
      </c>
      <c r="DN604" s="4">
        <v>0</v>
      </c>
      <c r="DO604" s="4">
        <v>0</v>
      </c>
      <c r="DP604" s="4">
        <v>0</v>
      </c>
      <c r="DQ604" s="4">
        <v>0</v>
      </c>
      <c r="DR604" s="4">
        <v>0</v>
      </c>
      <c r="DS604" s="4">
        <v>0</v>
      </c>
      <c r="DT604" s="4">
        <v>0</v>
      </c>
      <c r="DU604" s="4">
        <v>0</v>
      </c>
      <c r="DV604" s="4">
        <v>0</v>
      </c>
      <c r="DW604" s="4">
        <v>0</v>
      </c>
      <c r="DX604" s="6">
        <v>0</v>
      </c>
      <c r="DY604" s="4">
        <f>SUM(Tabela14[[#This Row],[jan/25]:[mar/25]])</f>
        <v>0</v>
      </c>
      <c r="DZ604" s="4">
        <f>SUM(Tabela14[[#This Row],[abr/25]:[ago/25]])</f>
        <v>3019</v>
      </c>
      <c r="EA604" s="4">
        <f>SUM(Tabela14[[#This Row],[set/25]:[dez/30]])</f>
        <v>21483</v>
      </c>
    </row>
    <row r="605" spans="1:131" x14ac:dyDescent="0.25">
      <c r="A605" s="5" t="s">
        <v>1620</v>
      </c>
      <c r="B605" s="2" t="s">
        <v>1346</v>
      </c>
      <c r="C605" s="2" t="s">
        <v>14</v>
      </c>
      <c r="D605" s="2" t="s">
        <v>256</v>
      </c>
      <c r="E605" s="1">
        <v>501</v>
      </c>
      <c r="F605" s="2" t="s">
        <v>1621</v>
      </c>
      <c r="G605" s="2" t="s">
        <v>19</v>
      </c>
      <c r="H605" s="321">
        <v>45693</v>
      </c>
      <c r="I605" s="2" t="s">
        <v>874</v>
      </c>
      <c r="J605" s="2"/>
      <c r="K605" s="4"/>
      <c r="L605" s="4"/>
      <c r="M605" s="4">
        <v>267680.43</v>
      </c>
      <c r="N605" s="4">
        <f>Tabela14[[#This Row],[parcela.cef
(total)]]-Tabela14[[#This Row],[parcela.cef
(realizado)]]</f>
        <v>0</v>
      </c>
      <c r="O605" s="1" t="b">
        <v>0</v>
      </c>
      <c r="P605" s="4">
        <v>0</v>
      </c>
      <c r="Q605" s="4">
        <v>276360</v>
      </c>
      <c r="R605" s="4">
        <v>0</v>
      </c>
      <c r="S605" s="4">
        <v>20612.810000000001</v>
      </c>
      <c r="T605" s="4">
        <f>SUM(Tabela14[[#This Row],[set/25]:[dez/30]])</f>
        <v>18771.079999999998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300</v>
      </c>
      <c r="BG605" s="4">
        <v>308.83999999999997</v>
      </c>
      <c r="BH605" s="4">
        <v>310.47000000000003</v>
      </c>
      <c r="BI605" s="4">
        <v>311.98</v>
      </c>
      <c r="BJ605" s="4">
        <v>203.75</v>
      </c>
      <c r="BK605" s="4">
        <v>200.36</v>
      </c>
      <c r="BL605" s="4">
        <v>206.33</v>
      </c>
      <c r="BM605" s="4">
        <v>0</v>
      </c>
      <c r="BN605" s="4">
        <v>203.58</v>
      </c>
      <c r="BO605" s="4">
        <v>203.58</v>
      </c>
      <c r="BP605" s="4">
        <v>1393.73</v>
      </c>
      <c r="BQ605" s="4">
        <v>203.58</v>
      </c>
      <c r="BR605" s="4">
        <v>203.58</v>
      </c>
      <c r="BS605" s="4">
        <v>203.58</v>
      </c>
      <c r="BT605" s="4">
        <v>203.58</v>
      </c>
      <c r="BU605" s="4">
        <v>203.58</v>
      </c>
      <c r="BV605" s="4">
        <v>203.58</v>
      </c>
      <c r="BW605" s="4">
        <v>203.58</v>
      </c>
      <c r="BX605" s="4">
        <v>203.58</v>
      </c>
      <c r="BY605" s="4">
        <v>203.58</v>
      </c>
      <c r="BZ605" s="4">
        <v>203.58</v>
      </c>
      <c r="CA605" s="4">
        <v>203.58</v>
      </c>
      <c r="CB605" s="4">
        <v>1393.73</v>
      </c>
      <c r="CC605" s="4">
        <v>203.58</v>
      </c>
      <c r="CD605" s="4">
        <v>240.12</v>
      </c>
      <c r="CE605" s="4">
        <v>678.6</v>
      </c>
      <c r="CF605" s="4">
        <v>678.6</v>
      </c>
      <c r="CG605" s="4">
        <v>678.6</v>
      </c>
      <c r="CH605" s="4">
        <v>678.6</v>
      </c>
      <c r="CI605" s="4">
        <v>678.6</v>
      </c>
      <c r="CJ605" s="4">
        <v>678.6</v>
      </c>
      <c r="CK605" s="4">
        <v>678.6</v>
      </c>
      <c r="CL605" s="4">
        <v>678.6</v>
      </c>
      <c r="CM605" s="4">
        <v>678.6</v>
      </c>
      <c r="CN605" s="4">
        <v>4645.78</v>
      </c>
      <c r="CO605" s="4">
        <v>678.6</v>
      </c>
      <c r="CP605" s="4">
        <v>678.6</v>
      </c>
      <c r="CQ605" s="4">
        <v>678.6</v>
      </c>
      <c r="CR605" s="4">
        <v>0</v>
      </c>
      <c r="CS605" s="4">
        <v>0</v>
      </c>
      <c r="CT605" s="4">
        <v>0</v>
      </c>
      <c r="CU605" s="4">
        <v>104.4</v>
      </c>
      <c r="CV605" s="4">
        <v>0</v>
      </c>
      <c r="CW605" s="4">
        <v>0</v>
      </c>
      <c r="CX605" s="4">
        <v>0</v>
      </c>
      <c r="CY605" s="4">
        <v>0</v>
      </c>
      <c r="CZ605" s="4">
        <v>0</v>
      </c>
      <c r="DA605" s="4">
        <v>0</v>
      </c>
      <c r="DB605" s="4">
        <v>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0</v>
      </c>
      <c r="DK605" s="4">
        <v>0</v>
      </c>
      <c r="DL605" s="4">
        <v>0</v>
      </c>
      <c r="DM605" s="4">
        <v>0</v>
      </c>
      <c r="DN605" s="4">
        <v>0</v>
      </c>
      <c r="DO605" s="4">
        <v>0</v>
      </c>
      <c r="DP605" s="4">
        <v>0</v>
      </c>
      <c r="DQ605" s="4">
        <v>0</v>
      </c>
      <c r="DR605" s="4">
        <v>0</v>
      </c>
      <c r="DS605" s="4">
        <v>0</v>
      </c>
      <c r="DT605" s="4">
        <v>0</v>
      </c>
      <c r="DU605" s="4">
        <v>0</v>
      </c>
      <c r="DV605" s="4">
        <v>0</v>
      </c>
      <c r="DW605" s="4">
        <v>0</v>
      </c>
      <c r="DX605" s="6">
        <v>0</v>
      </c>
      <c r="DY605" s="4">
        <f>SUM(Tabela14[[#This Row],[jan/25]:[mar/25]])</f>
        <v>608.83999999999992</v>
      </c>
      <c r="DZ605" s="4">
        <f>SUM(Tabela14[[#This Row],[abr/25]:[ago/25]])</f>
        <v>1232.8899999999999</v>
      </c>
      <c r="EA605" s="4">
        <f>SUM(Tabela14[[#This Row],[set/25]:[dez/30]])</f>
        <v>18771.079999999998</v>
      </c>
    </row>
    <row r="606" spans="1:131" x14ac:dyDescent="0.25">
      <c r="A606" s="5" t="s">
        <v>1622</v>
      </c>
      <c r="B606" s="2" t="s">
        <v>1346</v>
      </c>
      <c r="C606" s="2" t="s">
        <v>14</v>
      </c>
      <c r="D606" s="2" t="s">
        <v>256</v>
      </c>
      <c r="E606" s="1">
        <v>502</v>
      </c>
      <c r="F606" s="2" t="s">
        <v>1623</v>
      </c>
      <c r="G606" s="2" t="s">
        <v>19</v>
      </c>
      <c r="H606" s="321">
        <v>45683</v>
      </c>
      <c r="I606" s="2" t="s">
        <v>191</v>
      </c>
      <c r="J606" s="2"/>
      <c r="K606" s="4"/>
      <c r="L606" s="4"/>
      <c r="M606" s="4">
        <v>223010.73</v>
      </c>
      <c r="N606" s="4">
        <f>Tabela14[[#This Row],[parcela.cef
(total)]]-Tabela14[[#This Row],[parcela.cef
(realizado)]]</f>
        <v>0</v>
      </c>
      <c r="O606" s="1" t="b">
        <v>0</v>
      </c>
      <c r="P606" s="4">
        <v>0</v>
      </c>
      <c r="Q606" s="4">
        <v>361900</v>
      </c>
      <c r="R606" s="4">
        <v>0</v>
      </c>
      <c r="S606" s="4">
        <v>155295.29</v>
      </c>
      <c r="T606" s="4">
        <f>SUM(Tabela14[[#This Row],[set/25]:[dez/30]])</f>
        <v>134929.15000000011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300</v>
      </c>
      <c r="BF606" s="4">
        <v>16683</v>
      </c>
      <c r="BG606" s="4">
        <v>557.34</v>
      </c>
      <c r="BH606" s="4">
        <v>559.57000000000005</v>
      </c>
      <c r="BI606" s="4">
        <v>561.75</v>
      </c>
      <c r="BJ606" s="4">
        <v>564.66999999999996</v>
      </c>
      <c r="BK606" s="4">
        <v>567.95000000000005</v>
      </c>
      <c r="BL606" s="4">
        <v>571.86</v>
      </c>
      <c r="BM606" s="4">
        <v>0</v>
      </c>
      <c r="BN606" s="4">
        <v>577.07000000000005</v>
      </c>
      <c r="BO606" s="4">
        <v>577.07000000000005</v>
      </c>
      <c r="BP606" s="4">
        <v>44644.12</v>
      </c>
      <c r="BQ606" s="4">
        <v>577.07000000000005</v>
      </c>
      <c r="BR606" s="4">
        <v>577.07000000000005</v>
      </c>
      <c r="BS606" s="4">
        <v>577.07000000000005</v>
      </c>
      <c r="BT606" s="4">
        <v>577.07000000000005</v>
      </c>
      <c r="BU606" s="4">
        <v>577.07000000000005</v>
      </c>
      <c r="BV606" s="4">
        <v>577.07000000000005</v>
      </c>
      <c r="BW606" s="4">
        <v>577.07000000000005</v>
      </c>
      <c r="BX606" s="4">
        <v>577.07000000000005</v>
      </c>
      <c r="BY606" s="4">
        <v>577.07000000000005</v>
      </c>
      <c r="BZ606" s="4">
        <v>577.07000000000005</v>
      </c>
      <c r="CA606" s="4">
        <v>577.07000000000005</v>
      </c>
      <c r="CB606" s="4">
        <v>32053.53</v>
      </c>
      <c r="CC606" s="4">
        <v>577.07000000000005</v>
      </c>
      <c r="CD606" s="4">
        <v>577.07000000000005</v>
      </c>
      <c r="CE606" s="4">
        <v>577.07000000000005</v>
      </c>
      <c r="CF606" s="4">
        <v>577.07000000000005</v>
      </c>
      <c r="CG606" s="4">
        <v>577.07000000000005</v>
      </c>
      <c r="CH606" s="4">
        <v>577.07000000000005</v>
      </c>
      <c r="CI606" s="4">
        <v>577.07000000000005</v>
      </c>
      <c r="CJ606" s="4">
        <v>577.07000000000005</v>
      </c>
      <c r="CK606" s="4">
        <v>577.07000000000005</v>
      </c>
      <c r="CL606" s="4">
        <v>577.07000000000005</v>
      </c>
      <c r="CM606" s="4">
        <v>577.07000000000005</v>
      </c>
      <c r="CN606" s="4">
        <v>42545.69</v>
      </c>
      <c r="CO606" s="4">
        <v>577.07000000000005</v>
      </c>
      <c r="CP606" s="4">
        <v>577.07000000000005</v>
      </c>
      <c r="CQ606" s="4">
        <v>577.07000000000005</v>
      </c>
      <c r="CR606" s="4">
        <v>0</v>
      </c>
      <c r="CS606" s="4">
        <v>0</v>
      </c>
      <c r="CT606" s="4">
        <v>0</v>
      </c>
      <c r="CU606" s="4">
        <v>104.92</v>
      </c>
      <c r="CV606" s="4">
        <v>0</v>
      </c>
      <c r="CW606" s="4">
        <v>0</v>
      </c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>
        <v>0</v>
      </c>
      <c r="DE606" s="4">
        <v>0</v>
      </c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>
        <v>0</v>
      </c>
      <c r="DL606" s="4">
        <v>0</v>
      </c>
      <c r="DM606" s="4">
        <v>0</v>
      </c>
      <c r="DN606" s="4">
        <v>0</v>
      </c>
      <c r="DO606" s="4">
        <v>0</v>
      </c>
      <c r="DP606" s="4">
        <v>0</v>
      </c>
      <c r="DQ606" s="4">
        <v>0</v>
      </c>
      <c r="DR606" s="4">
        <v>0</v>
      </c>
      <c r="DS606" s="4">
        <v>0</v>
      </c>
      <c r="DT606" s="4">
        <v>0</v>
      </c>
      <c r="DU606" s="4">
        <v>0</v>
      </c>
      <c r="DV606" s="4">
        <v>0</v>
      </c>
      <c r="DW606" s="4">
        <v>0</v>
      </c>
      <c r="DX606" s="6">
        <v>0</v>
      </c>
      <c r="DY606" s="4">
        <f>SUM(Tabela14[[#This Row],[jan/25]:[mar/25]])</f>
        <v>17540.34</v>
      </c>
      <c r="DZ606" s="4">
        <f>SUM(Tabela14[[#This Row],[abr/25]:[ago/25]])</f>
        <v>2825.8000000000006</v>
      </c>
      <c r="EA606" s="4">
        <f>SUM(Tabela14[[#This Row],[set/25]:[dez/30]])</f>
        <v>134929.15000000011</v>
      </c>
    </row>
    <row r="607" spans="1:131" x14ac:dyDescent="0.25">
      <c r="A607" s="5" t="s">
        <v>1624</v>
      </c>
      <c r="B607" s="2" t="s">
        <v>1346</v>
      </c>
      <c r="C607" s="2" t="s">
        <v>14</v>
      </c>
      <c r="D607" s="2" t="s">
        <v>256</v>
      </c>
      <c r="E607" s="1">
        <v>503</v>
      </c>
      <c r="F607" s="2"/>
      <c r="G607" s="2" t="s">
        <v>42</v>
      </c>
      <c r="H607" s="321"/>
      <c r="I607" s="2" t="s">
        <v>1625</v>
      </c>
      <c r="J607" s="2"/>
      <c r="K607" s="4"/>
      <c r="L607" s="4"/>
      <c r="M607" s="4">
        <v>0</v>
      </c>
      <c r="N607" s="4">
        <f>Tabela14[[#This Row],[parcela.cef
(total)]]-Tabela14[[#This Row],[parcela.cef
(realizado)]]</f>
        <v>0</v>
      </c>
      <c r="O607" s="1" t="b">
        <v>0</v>
      </c>
      <c r="P607" s="4">
        <v>0</v>
      </c>
      <c r="Q607" s="4">
        <v>0</v>
      </c>
      <c r="R607" s="4">
        <v>0</v>
      </c>
      <c r="S607" s="4">
        <v>5466.51</v>
      </c>
      <c r="T607" s="4">
        <f>SUM(Tabela14[[#This Row],[set/25]:[dez/30]])</f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500</v>
      </c>
      <c r="BF607" s="4">
        <v>816.06</v>
      </c>
      <c r="BG607" s="4">
        <v>822.83</v>
      </c>
      <c r="BH607" s="4">
        <v>826.12</v>
      </c>
      <c r="BI607" s="4">
        <v>829.35</v>
      </c>
      <c r="BJ607" s="4">
        <v>833.66</v>
      </c>
      <c r="BK607" s="4">
        <v>838.49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0</v>
      </c>
      <c r="CR607" s="4">
        <v>0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0</v>
      </c>
      <c r="CZ607" s="4">
        <v>0</v>
      </c>
      <c r="DA607" s="4">
        <v>0</v>
      </c>
      <c r="DB607" s="4">
        <v>0</v>
      </c>
      <c r="DC607" s="4">
        <v>0</v>
      </c>
      <c r="DD607" s="4">
        <v>0</v>
      </c>
      <c r="DE607" s="4">
        <v>0</v>
      </c>
      <c r="DF607" s="4">
        <v>0</v>
      </c>
      <c r="DG607" s="4">
        <v>0</v>
      </c>
      <c r="DH607" s="4">
        <v>0</v>
      </c>
      <c r="DI607" s="4">
        <v>0</v>
      </c>
      <c r="DJ607" s="4">
        <v>0</v>
      </c>
      <c r="DK607" s="4">
        <v>0</v>
      </c>
      <c r="DL607" s="4">
        <v>0</v>
      </c>
      <c r="DM607" s="4">
        <v>0</v>
      </c>
      <c r="DN607" s="4">
        <v>0</v>
      </c>
      <c r="DO607" s="4">
        <v>0</v>
      </c>
      <c r="DP607" s="4">
        <v>0</v>
      </c>
      <c r="DQ607" s="4">
        <v>0</v>
      </c>
      <c r="DR607" s="4">
        <v>0</v>
      </c>
      <c r="DS607" s="4">
        <v>0</v>
      </c>
      <c r="DT607" s="4">
        <v>0</v>
      </c>
      <c r="DU607" s="4">
        <v>0</v>
      </c>
      <c r="DV607" s="4">
        <v>0</v>
      </c>
      <c r="DW607" s="4">
        <v>0</v>
      </c>
      <c r="DX607" s="6">
        <v>0</v>
      </c>
      <c r="DY607" s="4">
        <f>SUM(Tabela14[[#This Row],[jan/25]:[mar/25]])</f>
        <v>2138.89</v>
      </c>
      <c r="DZ607" s="4">
        <f>SUM(Tabela14[[#This Row],[abr/25]:[ago/25]])</f>
        <v>3327.62</v>
      </c>
      <c r="EA607" s="4">
        <f>SUM(Tabela14[[#This Row],[set/25]:[dez/30]])</f>
        <v>0</v>
      </c>
    </row>
    <row r="608" spans="1:131" x14ac:dyDescent="0.25">
      <c r="A608" s="5" t="s">
        <v>1626</v>
      </c>
      <c r="B608" s="2" t="s">
        <v>1346</v>
      </c>
      <c r="C608" s="2" t="s">
        <v>14</v>
      </c>
      <c r="D608" s="2" t="s">
        <v>256</v>
      </c>
      <c r="E608" s="1">
        <v>504</v>
      </c>
      <c r="F608" s="2" t="s">
        <v>1627</v>
      </c>
      <c r="G608" s="2" t="s">
        <v>19</v>
      </c>
      <c r="H608" s="321">
        <v>45626</v>
      </c>
      <c r="I608" s="2" t="s">
        <v>1628</v>
      </c>
      <c r="J608" s="2"/>
      <c r="K608" s="4"/>
      <c r="L608" s="4"/>
      <c r="M608" s="4">
        <v>284977.69</v>
      </c>
      <c r="N608" s="4">
        <f>Tabela14[[#This Row],[parcela.cef
(total)]]-Tabela14[[#This Row],[parcela.cef
(realizado)]]</f>
        <v>0</v>
      </c>
      <c r="O608" s="1" t="b">
        <v>0</v>
      </c>
      <c r="P608" s="4">
        <v>0</v>
      </c>
      <c r="Q608" s="4">
        <v>298500</v>
      </c>
      <c r="R608" s="4">
        <v>0</v>
      </c>
      <c r="S608" s="4">
        <v>29817.11</v>
      </c>
      <c r="T608" s="4">
        <f>SUM(Tabela14[[#This Row],[set/25]:[dez/30]])</f>
        <v>317.11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29500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>
        <v>0</v>
      </c>
      <c r="CS608" s="4">
        <v>0</v>
      </c>
      <c r="CT608" s="4">
        <v>317.11</v>
      </c>
      <c r="CU608" s="4">
        <v>0</v>
      </c>
      <c r="CV608" s="4">
        <v>0</v>
      </c>
      <c r="CW608" s="4">
        <v>0</v>
      </c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>
        <v>0</v>
      </c>
      <c r="DE608" s="4">
        <v>0</v>
      </c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>
        <v>0</v>
      </c>
      <c r="DL608" s="4">
        <v>0</v>
      </c>
      <c r="DM608" s="4">
        <v>0</v>
      </c>
      <c r="DN608" s="4">
        <v>0</v>
      </c>
      <c r="DO608" s="4">
        <v>0</v>
      </c>
      <c r="DP608" s="4">
        <v>0</v>
      </c>
      <c r="DQ608" s="4">
        <v>0</v>
      </c>
      <c r="DR608" s="4">
        <v>0</v>
      </c>
      <c r="DS608" s="4">
        <v>0</v>
      </c>
      <c r="DT608" s="4">
        <v>0</v>
      </c>
      <c r="DU608" s="4">
        <v>0</v>
      </c>
      <c r="DV608" s="4">
        <v>0</v>
      </c>
      <c r="DW608" s="4">
        <v>0</v>
      </c>
      <c r="DX608" s="6">
        <v>0</v>
      </c>
      <c r="DY608" s="4">
        <f>SUM(Tabela14[[#This Row],[jan/25]:[mar/25]])</f>
        <v>0</v>
      </c>
      <c r="DZ608" s="4">
        <f>SUM(Tabela14[[#This Row],[abr/25]:[ago/25]])</f>
        <v>0</v>
      </c>
      <c r="EA608" s="4">
        <f>SUM(Tabela14[[#This Row],[set/25]:[dez/30]])</f>
        <v>317.11</v>
      </c>
    </row>
    <row r="609" spans="1:131" x14ac:dyDescent="0.25">
      <c r="A609" s="5" t="s">
        <v>1629</v>
      </c>
      <c r="B609" s="2" t="s">
        <v>1346</v>
      </c>
      <c r="C609" s="2" t="s">
        <v>14</v>
      </c>
      <c r="D609" s="2" t="s">
        <v>256</v>
      </c>
      <c r="E609" s="1">
        <v>505</v>
      </c>
      <c r="F609" s="2" t="s">
        <v>1630</v>
      </c>
      <c r="G609" s="2" t="s">
        <v>19</v>
      </c>
      <c r="H609" s="321">
        <v>45850</v>
      </c>
      <c r="I609" s="2" t="s">
        <v>1631</v>
      </c>
      <c r="J609" s="2"/>
      <c r="K609" s="4"/>
      <c r="L609" s="4"/>
      <c r="M609" s="4">
        <v>298000</v>
      </c>
      <c r="N609" s="4">
        <f>Tabela14[[#This Row],[parcela.cef
(total)]]-Tabela14[[#This Row],[parcela.cef
(realizado)]]</f>
        <v>0</v>
      </c>
      <c r="O609" s="1" t="b">
        <v>0</v>
      </c>
      <c r="P609" s="4">
        <v>0</v>
      </c>
      <c r="Q609" s="4">
        <v>298500</v>
      </c>
      <c r="R609" s="4">
        <v>0</v>
      </c>
      <c r="S609" s="4">
        <v>500</v>
      </c>
      <c r="T609" s="4">
        <f>SUM(Tabela14[[#This Row],[set/25]:[dez/30]])</f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500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0</v>
      </c>
      <c r="CR609" s="4">
        <v>0</v>
      </c>
      <c r="CS609" s="4">
        <v>0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0</v>
      </c>
      <c r="CZ609" s="4">
        <v>0</v>
      </c>
      <c r="DA609" s="4">
        <v>0</v>
      </c>
      <c r="DB609" s="4">
        <v>0</v>
      </c>
      <c r="DC609" s="4">
        <v>0</v>
      </c>
      <c r="DD609" s="4">
        <v>0</v>
      </c>
      <c r="DE609" s="4">
        <v>0</v>
      </c>
      <c r="DF609" s="4">
        <v>0</v>
      </c>
      <c r="DG609" s="4">
        <v>0</v>
      </c>
      <c r="DH609" s="4">
        <v>0</v>
      </c>
      <c r="DI609" s="4">
        <v>0</v>
      </c>
      <c r="DJ609" s="4">
        <v>0</v>
      </c>
      <c r="DK609" s="4">
        <v>0</v>
      </c>
      <c r="DL609" s="4">
        <v>0</v>
      </c>
      <c r="DM609" s="4">
        <v>0</v>
      </c>
      <c r="DN609" s="4">
        <v>0</v>
      </c>
      <c r="DO609" s="4">
        <v>0</v>
      </c>
      <c r="DP609" s="4">
        <v>0</v>
      </c>
      <c r="DQ609" s="4">
        <v>0</v>
      </c>
      <c r="DR609" s="4">
        <v>0</v>
      </c>
      <c r="DS609" s="4">
        <v>0</v>
      </c>
      <c r="DT609" s="4">
        <v>0</v>
      </c>
      <c r="DU609" s="4">
        <v>0</v>
      </c>
      <c r="DV609" s="4">
        <v>0</v>
      </c>
      <c r="DW609" s="4">
        <v>0</v>
      </c>
      <c r="DX609" s="6">
        <v>0</v>
      </c>
      <c r="DY609" s="4">
        <f>SUM(Tabela14[[#This Row],[jan/25]:[mar/25]])</f>
        <v>0</v>
      </c>
      <c r="DZ609" s="4">
        <f>SUM(Tabela14[[#This Row],[abr/25]:[ago/25]])</f>
        <v>500</v>
      </c>
      <c r="EA609" s="4">
        <f>SUM(Tabela14[[#This Row],[set/25]:[dez/30]])</f>
        <v>0</v>
      </c>
    </row>
    <row r="610" spans="1:131" x14ac:dyDescent="0.25">
      <c r="A610" s="5" t="s">
        <v>1632</v>
      </c>
      <c r="B610" s="2" t="s">
        <v>1346</v>
      </c>
      <c r="C610" s="2" t="s">
        <v>14</v>
      </c>
      <c r="D610" s="2" t="s">
        <v>256</v>
      </c>
      <c r="E610" s="1">
        <v>506</v>
      </c>
      <c r="F610" s="2"/>
      <c r="G610" s="2" t="s">
        <v>46</v>
      </c>
      <c r="H610" s="321"/>
      <c r="I610" s="2"/>
      <c r="J610" s="2"/>
      <c r="K610" s="4"/>
      <c r="L610" s="4"/>
      <c r="M610" s="4">
        <v>0</v>
      </c>
      <c r="N610" s="4">
        <f>Tabela14[[#This Row],[parcela.cef
(total)]]-Tabela14[[#This Row],[parcela.cef
(realizado)]]</f>
        <v>0</v>
      </c>
      <c r="O610" s="1" t="b">
        <v>0</v>
      </c>
      <c r="P610" s="4">
        <v>0</v>
      </c>
      <c r="Q610" s="4">
        <v>0</v>
      </c>
      <c r="R610" s="4">
        <v>0</v>
      </c>
      <c r="S610" s="4">
        <v>0</v>
      </c>
      <c r="T610" s="4">
        <f>SUM(Tabela14[[#This Row],[set/25]:[dez/30]])</f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>
        <v>0</v>
      </c>
      <c r="DL610" s="4">
        <v>0</v>
      </c>
      <c r="DM610" s="4">
        <v>0</v>
      </c>
      <c r="DN610" s="4">
        <v>0</v>
      </c>
      <c r="DO610" s="4">
        <v>0</v>
      </c>
      <c r="DP610" s="4">
        <v>0</v>
      </c>
      <c r="DQ610" s="4">
        <v>0</v>
      </c>
      <c r="DR610" s="4">
        <v>0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6">
        <v>0</v>
      </c>
      <c r="DY610" s="4">
        <f>SUM(Tabela14[[#This Row],[jan/25]:[mar/25]])</f>
        <v>0</v>
      </c>
      <c r="DZ610" s="4">
        <f>SUM(Tabela14[[#This Row],[abr/25]:[ago/25]])</f>
        <v>0</v>
      </c>
      <c r="EA610" s="4">
        <f>SUM(Tabela14[[#This Row],[set/25]:[dez/30]])</f>
        <v>0</v>
      </c>
    </row>
    <row r="611" spans="1:131" x14ac:dyDescent="0.25">
      <c r="A611" s="5" t="s">
        <v>1633</v>
      </c>
      <c r="B611" s="2" t="s">
        <v>1346</v>
      </c>
      <c r="C611" s="2" t="s">
        <v>14</v>
      </c>
      <c r="D611" s="2" t="s">
        <v>256</v>
      </c>
      <c r="E611" s="1">
        <v>507</v>
      </c>
      <c r="F611" s="2" t="s">
        <v>1634</v>
      </c>
      <c r="G611" s="2" t="s">
        <v>19</v>
      </c>
      <c r="H611" s="321">
        <v>45717</v>
      </c>
      <c r="I611" s="2" t="s">
        <v>821</v>
      </c>
      <c r="J611" s="2"/>
      <c r="K611" s="4"/>
      <c r="L611" s="4"/>
      <c r="M611" s="4">
        <v>274650.62</v>
      </c>
      <c r="N611" s="4">
        <f>Tabela14[[#This Row],[parcela.cef
(total)]]-Tabela14[[#This Row],[parcela.cef
(realizado)]]</f>
        <v>0</v>
      </c>
      <c r="O611" s="1" t="b">
        <v>0</v>
      </c>
      <c r="P611" s="4">
        <v>0</v>
      </c>
      <c r="Q611" s="4">
        <v>292340</v>
      </c>
      <c r="R611" s="4">
        <v>0</v>
      </c>
      <c r="S611" s="4">
        <v>28030.080000000002</v>
      </c>
      <c r="T611" s="4">
        <f>SUM(Tabela14[[#This Row],[set/25]:[dez/30]])</f>
        <v>25802.250000000011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300</v>
      </c>
      <c r="BH611" s="4">
        <v>0</v>
      </c>
      <c r="BI611" s="4">
        <v>381.8</v>
      </c>
      <c r="BJ611" s="4">
        <v>383.4</v>
      </c>
      <c r="BK611" s="4">
        <v>385.21</v>
      </c>
      <c r="BL611" s="4">
        <v>777.42</v>
      </c>
      <c r="BM611" s="4">
        <v>385.17</v>
      </c>
      <c r="BN611" s="4">
        <v>385.17</v>
      </c>
      <c r="BO611" s="4">
        <v>385.17</v>
      </c>
      <c r="BP611" s="4">
        <v>385.17</v>
      </c>
      <c r="BQ611" s="4">
        <v>385.17</v>
      </c>
      <c r="BR611" s="4">
        <v>385.17</v>
      </c>
      <c r="BS611" s="4">
        <v>385.17</v>
      </c>
      <c r="BT611" s="4">
        <v>385.17</v>
      </c>
      <c r="BU611" s="4">
        <v>385.17</v>
      </c>
      <c r="BV611" s="4">
        <v>385.17</v>
      </c>
      <c r="BW611" s="4">
        <v>385.17</v>
      </c>
      <c r="BX611" s="4">
        <v>385.17</v>
      </c>
      <c r="BY611" s="4">
        <v>385.17</v>
      </c>
      <c r="BZ611" s="4">
        <v>385.17</v>
      </c>
      <c r="CA611" s="4">
        <v>385.17</v>
      </c>
      <c r="CB611" s="4">
        <v>662.66</v>
      </c>
      <c r="CC611" s="4">
        <v>1283.9000000000001</v>
      </c>
      <c r="CD611" s="4">
        <v>1283.9000000000001</v>
      </c>
      <c r="CE611" s="4">
        <v>1283.9000000000001</v>
      </c>
      <c r="CF611" s="4">
        <v>1283.9000000000001</v>
      </c>
      <c r="CG611" s="4">
        <v>1283.9000000000001</v>
      </c>
      <c r="CH611" s="4">
        <v>1283.9000000000001</v>
      </c>
      <c r="CI611" s="4">
        <v>1283.9000000000001</v>
      </c>
      <c r="CJ611" s="4">
        <v>1283.9000000000001</v>
      </c>
      <c r="CK611" s="4">
        <v>1283.9000000000001</v>
      </c>
      <c r="CL611" s="4">
        <v>1283.9000000000001</v>
      </c>
      <c r="CM611" s="4">
        <v>1283.9000000000001</v>
      </c>
      <c r="CN611" s="4">
        <v>1283.9000000000001</v>
      </c>
      <c r="CO611" s="4">
        <v>1283.9000000000001</v>
      </c>
      <c r="CP611" s="4">
        <v>1283.9000000000001</v>
      </c>
      <c r="CQ611" s="4">
        <v>1283.9000000000001</v>
      </c>
      <c r="CR611" s="4">
        <v>0</v>
      </c>
      <c r="CS611" s="4">
        <v>0</v>
      </c>
      <c r="CT611" s="4">
        <v>0</v>
      </c>
      <c r="CU611" s="4">
        <v>103.54</v>
      </c>
      <c r="CV611" s="4">
        <v>0</v>
      </c>
      <c r="CW611" s="4">
        <v>0</v>
      </c>
      <c r="CX611" s="4">
        <v>0</v>
      </c>
      <c r="CY611" s="4">
        <v>0</v>
      </c>
      <c r="CZ611" s="4">
        <v>0</v>
      </c>
      <c r="DA611" s="4">
        <v>0</v>
      </c>
      <c r="DB611" s="4">
        <v>0</v>
      </c>
      <c r="DC611" s="4">
        <v>0</v>
      </c>
      <c r="DD611" s="4">
        <v>0</v>
      </c>
      <c r="DE611" s="4">
        <v>0</v>
      </c>
      <c r="DF611" s="4">
        <v>0</v>
      </c>
      <c r="DG611" s="4">
        <v>0</v>
      </c>
      <c r="DH611" s="4">
        <v>0</v>
      </c>
      <c r="DI611" s="4">
        <v>0</v>
      </c>
      <c r="DJ611" s="4">
        <v>0</v>
      </c>
      <c r="DK611" s="4">
        <v>0</v>
      </c>
      <c r="DL611" s="4">
        <v>0</v>
      </c>
      <c r="DM611" s="4">
        <v>0</v>
      </c>
      <c r="DN611" s="4">
        <v>0</v>
      </c>
      <c r="DO611" s="4">
        <v>0</v>
      </c>
      <c r="DP611" s="4">
        <v>0</v>
      </c>
      <c r="DQ611" s="4">
        <v>0</v>
      </c>
      <c r="DR611" s="4">
        <v>0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6">
        <v>0</v>
      </c>
      <c r="DY611" s="4">
        <f>SUM(Tabela14[[#This Row],[jan/25]:[mar/25]])</f>
        <v>300</v>
      </c>
      <c r="DZ611" s="4">
        <f>SUM(Tabela14[[#This Row],[abr/25]:[ago/25]])</f>
        <v>1927.83</v>
      </c>
      <c r="EA611" s="4">
        <f>SUM(Tabela14[[#This Row],[set/25]:[dez/30]])</f>
        <v>25802.250000000011</v>
      </c>
    </row>
    <row r="612" spans="1:131" x14ac:dyDescent="0.25">
      <c r="A612" s="5" t="s">
        <v>1635</v>
      </c>
      <c r="B612" s="2" t="s">
        <v>1346</v>
      </c>
      <c r="C612" s="2" t="s">
        <v>14</v>
      </c>
      <c r="D612" s="2" t="s">
        <v>256</v>
      </c>
      <c r="E612" s="1">
        <v>508</v>
      </c>
      <c r="F612" s="2"/>
      <c r="G612" s="2" t="s">
        <v>42</v>
      </c>
      <c r="H612" s="321"/>
      <c r="I612" s="2"/>
      <c r="J612" s="2"/>
      <c r="K612" s="4"/>
      <c r="L612" s="4"/>
      <c r="M612" s="4">
        <v>0</v>
      </c>
      <c r="N612" s="4">
        <f>Tabela14[[#This Row],[parcela.cef
(total)]]-Tabela14[[#This Row],[parcela.cef
(realizado)]]</f>
        <v>0</v>
      </c>
      <c r="O612" s="1" t="b">
        <v>0</v>
      </c>
      <c r="P612" s="4">
        <v>0</v>
      </c>
      <c r="Q612" s="4">
        <v>0</v>
      </c>
      <c r="R612" s="4">
        <v>0</v>
      </c>
      <c r="S612" s="4">
        <v>0</v>
      </c>
      <c r="T612" s="4">
        <f>SUM(Tabela14[[#This Row],[set/25]:[dez/30]])</f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>
        <v>0</v>
      </c>
      <c r="CS612" s="4">
        <v>0</v>
      </c>
      <c r="CT612" s="4">
        <v>0</v>
      </c>
      <c r="CU612" s="4">
        <v>0</v>
      </c>
      <c r="CV612" s="4">
        <v>0</v>
      </c>
      <c r="CW612" s="4">
        <v>0</v>
      </c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>
        <v>0</v>
      </c>
      <c r="DE612" s="4">
        <v>0</v>
      </c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>
        <v>0</v>
      </c>
      <c r="DL612" s="4">
        <v>0</v>
      </c>
      <c r="DM612" s="4">
        <v>0</v>
      </c>
      <c r="DN612" s="4">
        <v>0</v>
      </c>
      <c r="DO612" s="4">
        <v>0</v>
      </c>
      <c r="DP612" s="4">
        <v>0</v>
      </c>
      <c r="DQ612" s="4">
        <v>0</v>
      </c>
      <c r="DR612" s="4">
        <v>0</v>
      </c>
      <c r="DS612" s="4">
        <v>0</v>
      </c>
      <c r="DT612" s="4">
        <v>0</v>
      </c>
      <c r="DU612" s="4">
        <v>0</v>
      </c>
      <c r="DV612" s="4">
        <v>0</v>
      </c>
      <c r="DW612" s="4">
        <v>0</v>
      </c>
      <c r="DX612" s="6">
        <v>0</v>
      </c>
      <c r="DY612" s="4">
        <f>SUM(Tabela14[[#This Row],[jan/25]:[mar/25]])</f>
        <v>0</v>
      </c>
      <c r="DZ612" s="4">
        <f>SUM(Tabela14[[#This Row],[abr/25]:[ago/25]])</f>
        <v>0</v>
      </c>
      <c r="EA612" s="4">
        <f>SUM(Tabela14[[#This Row],[set/25]:[dez/30]])</f>
        <v>0</v>
      </c>
    </row>
    <row r="613" spans="1:131" x14ac:dyDescent="0.25">
      <c r="A613" s="5" t="s">
        <v>1636</v>
      </c>
      <c r="B613" s="2" t="s">
        <v>1346</v>
      </c>
      <c r="C613" s="2" t="s">
        <v>14</v>
      </c>
      <c r="D613" s="2" t="s">
        <v>256</v>
      </c>
      <c r="E613" s="1">
        <v>509</v>
      </c>
      <c r="F613" s="2" t="s">
        <v>1637</v>
      </c>
      <c r="G613" s="2" t="s">
        <v>19</v>
      </c>
      <c r="H613" s="321">
        <v>45835</v>
      </c>
      <c r="I613" s="2" t="s">
        <v>785</v>
      </c>
      <c r="J613" s="2"/>
      <c r="K613" s="4"/>
      <c r="L613" s="4"/>
      <c r="M613" s="4">
        <v>155940</v>
      </c>
      <c r="N613" s="4">
        <f>Tabela14[[#This Row],[parcela.cef
(total)]]-Tabela14[[#This Row],[parcela.cef
(realizado)]]</f>
        <v>0</v>
      </c>
      <c r="O613" s="1" t="b">
        <v>0</v>
      </c>
      <c r="P613" s="4">
        <v>0</v>
      </c>
      <c r="Q613" s="4">
        <v>215260</v>
      </c>
      <c r="R613" s="4">
        <v>0</v>
      </c>
      <c r="S613" s="4">
        <v>59015.199999999997</v>
      </c>
      <c r="T613" s="4">
        <f>SUM(Tabela14[[#This Row],[set/25]:[dez/30]])</f>
        <v>57505.600000000006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1204.8</v>
      </c>
      <c r="BL613" s="4">
        <v>304.8</v>
      </c>
      <c r="BM613" s="4">
        <v>0</v>
      </c>
      <c r="BN613" s="4">
        <v>304.8</v>
      </c>
      <c r="BO613" s="4">
        <v>304.8</v>
      </c>
      <c r="BP613" s="4">
        <v>1204.8</v>
      </c>
      <c r="BQ613" s="4">
        <v>304.8</v>
      </c>
      <c r="BR613" s="4">
        <v>304.8</v>
      </c>
      <c r="BS613" s="4">
        <v>304.8</v>
      </c>
      <c r="BT613" s="4">
        <v>304.8</v>
      </c>
      <c r="BU613" s="4">
        <v>304.8</v>
      </c>
      <c r="BV613" s="4">
        <v>304.8</v>
      </c>
      <c r="BW613" s="4">
        <v>304.8</v>
      </c>
      <c r="BX613" s="4">
        <v>0</v>
      </c>
      <c r="BY613" s="4">
        <v>0</v>
      </c>
      <c r="BZ613" s="4">
        <v>0</v>
      </c>
      <c r="CA613" s="4">
        <v>721.6</v>
      </c>
      <c r="CB613" s="4">
        <v>4016</v>
      </c>
      <c r="CC613" s="4">
        <v>1016</v>
      </c>
      <c r="CD613" s="4">
        <v>1016</v>
      </c>
      <c r="CE613" s="4">
        <v>1016</v>
      </c>
      <c r="CF613" s="4">
        <v>1016</v>
      </c>
      <c r="CG613" s="4">
        <v>1016</v>
      </c>
      <c r="CH613" s="4">
        <v>1016</v>
      </c>
      <c r="CI613" s="4">
        <v>1016</v>
      </c>
      <c r="CJ613" s="4">
        <v>1016</v>
      </c>
      <c r="CK613" s="4">
        <v>1016</v>
      </c>
      <c r="CL613" s="4">
        <v>1016</v>
      </c>
      <c r="CM613" s="4">
        <v>1016</v>
      </c>
      <c r="CN613" s="4">
        <v>4016</v>
      </c>
      <c r="CO613" s="4">
        <v>1016</v>
      </c>
      <c r="CP613" s="4">
        <v>1016</v>
      </c>
      <c r="CQ613" s="4">
        <v>1016</v>
      </c>
      <c r="CR613" s="4">
        <v>1016</v>
      </c>
      <c r="CS613" s="4">
        <v>1016</v>
      </c>
      <c r="CT613" s="4">
        <v>1016</v>
      </c>
      <c r="CU613" s="4">
        <v>1116</v>
      </c>
      <c r="CV613" s="4">
        <v>1016</v>
      </c>
      <c r="CW613" s="4">
        <v>1016</v>
      </c>
      <c r="CX613" s="4">
        <v>1016</v>
      </c>
      <c r="CY613" s="4">
        <v>1016</v>
      </c>
      <c r="CZ613" s="4">
        <v>1016</v>
      </c>
      <c r="DA613" s="4">
        <v>1016</v>
      </c>
      <c r="DB613" s="4">
        <v>1016</v>
      </c>
      <c r="DC613" s="4">
        <v>1016</v>
      </c>
      <c r="DD613" s="4">
        <v>1016</v>
      </c>
      <c r="DE613" s="4">
        <v>1016</v>
      </c>
      <c r="DF613" s="4">
        <v>1016</v>
      </c>
      <c r="DG613" s="4">
        <v>1016</v>
      </c>
      <c r="DH613" s="4">
        <v>1016</v>
      </c>
      <c r="DI613" s="4">
        <v>1016</v>
      </c>
      <c r="DJ613" s="4">
        <v>1016</v>
      </c>
      <c r="DK613" s="4">
        <v>1016</v>
      </c>
      <c r="DL613" s="4">
        <v>1016</v>
      </c>
      <c r="DM613" s="4">
        <v>1016</v>
      </c>
      <c r="DN613" s="4">
        <v>1016</v>
      </c>
      <c r="DO613" s="4">
        <v>1016</v>
      </c>
      <c r="DP613" s="4">
        <v>1016</v>
      </c>
      <c r="DQ613" s="4">
        <v>1016</v>
      </c>
      <c r="DR613" s="4">
        <v>1016</v>
      </c>
      <c r="DS613" s="4">
        <v>1016</v>
      </c>
      <c r="DT613" s="4">
        <v>1016</v>
      </c>
      <c r="DU613" s="4">
        <v>1016</v>
      </c>
      <c r="DV613" s="4">
        <v>0</v>
      </c>
      <c r="DW613" s="4">
        <v>0</v>
      </c>
      <c r="DX613" s="6">
        <v>0</v>
      </c>
      <c r="DY613" s="4">
        <f>SUM(Tabela14[[#This Row],[jan/25]:[mar/25]])</f>
        <v>0</v>
      </c>
      <c r="DZ613" s="4">
        <f>SUM(Tabela14[[#This Row],[abr/25]:[ago/25]])</f>
        <v>1509.6</v>
      </c>
      <c r="EA613" s="4">
        <f>SUM(Tabela14[[#This Row],[set/25]:[dez/30]])</f>
        <v>57505.600000000006</v>
      </c>
    </row>
    <row r="614" spans="1:131" x14ac:dyDescent="0.25">
      <c r="A614" s="5" t="s">
        <v>1638</v>
      </c>
      <c r="B614" s="2" t="s">
        <v>1346</v>
      </c>
      <c r="C614" s="2" t="s">
        <v>14</v>
      </c>
      <c r="D614" s="2" t="s">
        <v>256</v>
      </c>
      <c r="E614" s="1">
        <v>510</v>
      </c>
      <c r="F614" s="2" t="s">
        <v>1639</v>
      </c>
      <c r="G614" s="2" t="s">
        <v>19</v>
      </c>
      <c r="H614" s="321">
        <v>45843</v>
      </c>
      <c r="I614" s="2" t="s">
        <v>773</v>
      </c>
      <c r="J614" s="2"/>
      <c r="K614" s="4"/>
      <c r="L614" s="4"/>
      <c r="M614" s="4">
        <v>205290</v>
      </c>
      <c r="N614" s="4">
        <f>Tabela14[[#This Row],[parcela.cef
(total)]]-Tabela14[[#This Row],[parcela.cef
(realizado)]]</f>
        <v>0</v>
      </c>
      <c r="O614" s="1" t="b">
        <v>0</v>
      </c>
      <c r="P614" s="4">
        <v>0</v>
      </c>
      <c r="Q614" s="4">
        <v>215260</v>
      </c>
      <c r="R614" s="4">
        <v>0</v>
      </c>
      <c r="S614" s="4">
        <v>9970</v>
      </c>
      <c r="T614" s="4">
        <f>SUM(Tabela14[[#This Row],[set/25]:[dez/30]])</f>
        <v>9670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300</v>
      </c>
      <c r="BL614" s="4">
        <v>0</v>
      </c>
      <c r="BM614" s="4">
        <v>0</v>
      </c>
      <c r="BN614" s="4">
        <v>0</v>
      </c>
      <c r="BO614" s="4">
        <v>199.5</v>
      </c>
      <c r="BP614" s="4">
        <v>199.5</v>
      </c>
      <c r="BQ614" s="4">
        <v>199.5</v>
      </c>
      <c r="BR614" s="4">
        <v>199.5</v>
      </c>
      <c r="BS614" s="4">
        <v>199.5</v>
      </c>
      <c r="BT614" s="4">
        <v>199.5</v>
      </c>
      <c r="BU614" s="4">
        <v>199.5</v>
      </c>
      <c r="BV614" s="4">
        <v>199.5</v>
      </c>
      <c r="BW614" s="4">
        <v>199.5</v>
      </c>
      <c r="BX614" s="4">
        <v>199.5</v>
      </c>
      <c r="BY614" s="4">
        <v>199.5</v>
      </c>
      <c r="BZ614" s="4">
        <v>199.5</v>
      </c>
      <c r="CA614" s="4">
        <v>199.5</v>
      </c>
      <c r="CB614" s="4">
        <v>199.5</v>
      </c>
      <c r="CC614" s="4">
        <v>199.5</v>
      </c>
      <c r="CD614" s="4">
        <v>199.5</v>
      </c>
      <c r="CE614" s="4">
        <v>199.5</v>
      </c>
      <c r="CF614" s="4">
        <v>199.5</v>
      </c>
      <c r="CG614" s="4">
        <v>199.5</v>
      </c>
      <c r="CH614" s="4">
        <v>199.5</v>
      </c>
      <c r="CI614" s="4">
        <v>199.5</v>
      </c>
      <c r="CJ614" s="4">
        <v>199.5</v>
      </c>
      <c r="CK614" s="4">
        <v>199.5</v>
      </c>
      <c r="CL614" s="4">
        <v>199.5</v>
      </c>
      <c r="CM614" s="4">
        <v>199.5</v>
      </c>
      <c r="CN614" s="4">
        <v>199.5</v>
      </c>
      <c r="CO614" s="4">
        <v>199.5</v>
      </c>
      <c r="CP614" s="4">
        <v>199.5</v>
      </c>
      <c r="CQ614" s="4">
        <v>659</v>
      </c>
      <c r="CR614" s="4">
        <v>665</v>
      </c>
      <c r="CS614" s="4">
        <v>665</v>
      </c>
      <c r="CT614" s="4">
        <v>665</v>
      </c>
      <c r="CU614" s="4">
        <v>765</v>
      </c>
      <c r="CV614" s="4">
        <v>665</v>
      </c>
      <c r="CW614" s="4">
        <v>0</v>
      </c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>
        <v>0</v>
      </c>
      <c r="DE614" s="4">
        <v>0</v>
      </c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>
        <v>0</v>
      </c>
      <c r="DL614" s="4">
        <v>0</v>
      </c>
      <c r="DM614" s="4">
        <v>0</v>
      </c>
      <c r="DN614" s="4">
        <v>0</v>
      </c>
      <c r="DO614" s="4">
        <v>0</v>
      </c>
      <c r="DP614" s="4">
        <v>0</v>
      </c>
      <c r="DQ614" s="4">
        <v>0</v>
      </c>
      <c r="DR614" s="4">
        <v>0</v>
      </c>
      <c r="DS614" s="4">
        <v>0</v>
      </c>
      <c r="DT614" s="4">
        <v>0</v>
      </c>
      <c r="DU614" s="4">
        <v>0</v>
      </c>
      <c r="DV614" s="4">
        <v>0</v>
      </c>
      <c r="DW614" s="4">
        <v>0</v>
      </c>
      <c r="DX614" s="6">
        <v>0</v>
      </c>
      <c r="DY614" s="4">
        <f>SUM(Tabela14[[#This Row],[jan/25]:[mar/25]])</f>
        <v>0</v>
      </c>
      <c r="DZ614" s="4">
        <f>SUM(Tabela14[[#This Row],[abr/25]:[ago/25]])</f>
        <v>300</v>
      </c>
      <c r="EA614" s="4">
        <f>SUM(Tabela14[[#This Row],[set/25]:[dez/30]])</f>
        <v>9670</v>
      </c>
    </row>
    <row r="615" spans="1:131" x14ac:dyDescent="0.25">
      <c r="A615" s="5" t="s">
        <v>1640</v>
      </c>
      <c r="B615" s="2" t="s">
        <v>1346</v>
      </c>
      <c r="C615" s="2" t="s">
        <v>14</v>
      </c>
      <c r="D615" s="2" t="s">
        <v>280</v>
      </c>
      <c r="E615" s="1">
        <v>601</v>
      </c>
      <c r="F615" s="2" t="s">
        <v>1641</v>
      </c>
      <c r="G615" s="2" t="s">
        <v>19</v>
      </c>
      <c r="H615" s="321">
        <v>45685</v>
      </c>
      <c r="I615" s="2" t="s">
        <v>966</v>
      </c>
      <c r="J615" s="2"/>
      <c r="K615" s="4"/>
      <c r="L615" s="4"/>
      <c r="M615" s="4">
        <v>262559.86</v>
      </c>
      <c r="N615" s="4">
        <f>Tabela14[[#This Row],[parcela.cef
(total)]]-Tabela14[[#This Row],[parcela.cef
(realizado)]]</f>
        <v>0</v>
      </c>
      <c r="O615" s="1" t="b">
        <v>0</v>
      </c>
      <c r="P615" s="4">
        <v>0</v>
      </c>
      <c r="Q615" s="4">
        <v>281060</v>
      </c>
      <c r="R615" s="4">
        <v>0</v>
      </c>
      <c r="S615" s="4">
        <v>32233.53</v>
      </c>
      <c r="T615" s="4">
        <f>SUM(Tabela14[[#This Row],[set/25]:[dez/30]])</f>
        <v>27885.650000000005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3063.88</v>
      </c>
      <c r="BG615" s="4">
        <v>209.15</v>
      </c>
      <c r="BH615" s="4">
        <v>209.99</v>
      </c>
      <c r="BI615" s="4">
        <v>210.81</v>
      </c>
      <c r="BJ615" s="4">
        <v>0</v>
      </c>
      <c r="BK615" s="4">
        <v>434.87</v>
      </c>
      <c r="BL615" s="4">
        <v>219.18</v>
      </c>
      <c r="BM615" s="4">
        <v>216.56</v>
      </c>
      <c r="BN615" s="4">
        <v>216.56</v>
      </c>
      <c r="BO615" s="4">
        <v>216.56</v>
      </c>
      <c r="BP615" s="4">
        <v>1223.81</v>
      </c>
      <c r="BQ615" s="4">
        <v>216.56</v>
      </c>
      <c r="BR615" s="4">
        <v>216.56</v>
      </c>
      <c r="BS615" s="4">
        <v>216.56</v>
      </c>
      <c r="BT615" s="4">
        <v>216.56</v>
      </c>
      <c r="BU615" s="4">
        <v>216.56</v>
      </c>
      <c r="BV615" s="4">
        <v>216.56</v>
      </c>
      <c r="BW615" s="4">
        <v>216.56</v>
      </c>
      <c r="BX615" s="4">
        <v>216.56</v>
      </c>
      <c r="BY615" s="4">
        <v>689.12</v>
      </c>
      <c r="BZ615" s="4">
        <v>721.86</v>
      </c>
      <c r="CA615" s="4">
        <v>721.86</v>
      </c>
      <c r="CB615" s="4">
        <v>5967.94</v>
      </c>
      <c r="CC615" s="4">
        <v>721.86</v>
      </c>
      <c r="CD615" s="4">
        <v>721.86</v>
      </c>
      <c r="CE615" s="4">
        <v>721.86</v>
      </c>
      <c r="CF615" s="4">
        <v>721.86</v>
      </c>
      <c r="CG615" s="4">
        <v>721.86</v>
      </c>
      <c r="CH615" s="4">
        <v>721.86</v>
      </c>
      <c r="CI615" s="4">
        <v>721.86</v>
      </c>
      <c r="CJ615" s="4">
        <v>721.86</v>
      </c>
      <c r="CK615" s="4">
        <v>721.86</v>
      </c>
      <c r="CL615" s="4">
        <v>721.86</v>
      </c>
      <c r="CM615" s="4">
        <v>721.86</v>
      </c>
      <c r="CN615" s="4">
        <v>5967.94</v>
      </c>
      <c r="CO615" s="4">
        <v>721.86</v>
      </c>
      <c r="CP615" s="4">
        <v>721.86</v>
      </c>
      <c r="CQ615" s="4">
        <v>721.86</v>
      </c>
      <c r="CR615" s="4">
        <v>0</v>
      </c>
      <c r="CS615" s="4">
        <v>0</v>
      </c>
      <c r="CT615" s="4">
        <v>0</v>
      </c>
      <c r="CU615" s="4">
        <v>104.92</v>
      </c>
      <c r="CV615" s="4">
        <v>0</v>
      </c>
      <c r="CW615" s="4">
        <v>0</v>
      </c>
      <c r="CX615" s="4">
        <v>0</v>
      </c>
      <c r="CY615" s="4">
        <v>0</v>
      </c>
      <c r="CZ615" s="4">
        <v>0</v>
      </c>
      <c r="DA615" s="4">
        <v>0</v>
      </c>
      <c r="DB615" s="4">
        <v>0</v>
      </c>
      <c r="DC615" s="4">
        <v>0</v>
      </c>
      <c r="DD615" s="4">
        <v>0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0</v>
      </c>
      <c r="DK615" s="4">
        <v>0</v>
      </c>
      <c r="DL615" s="4">
        <v>0</v>
      </c>
      <c r="DM615" s="4">
        <v>0</v>
      </c>
      <c r="DN615" s="4">
        <v>0</v>
      </c>
      <c r="DO615" s="4">
        <v>0</v>
      </c>
      <c r="DP615" s="4">
        <v>0</v>
      </c>
      <c r="DQ615" s="4">
        <v>0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6">
        <v>0</v>
      </c>
      <c r="DY615" s="4">
        <f>SUM(Tabela14[[#This Row],[jan/25]:[mar/25]])</f>
        <v>3273.03</v>
      </c>
      <c r="DZ615" s="4">
        <f>SUM(Tabela14[[#This Row],[abr/25]:[ago/25]])</f>
        <v>1074.8500000000001</v>
      </c>
      <c r="EA615" s="4">
        <f>SUM(Tabela14[[#This Row],[set/25]:[dez/30]])</f>
        <v>27885.650000000005</v>
      </c>
    </row>
    <row r="616" spans="1:131" x14ac:dyDescent="0.25">
      <c r="A616" s="5" t="s">
        <v>1642</v>
      </c>
      <c r="B616" s="2" t="s">
        <v>1346</v>
      </c>
      <c r="C616" s="2" t="s">
        <v>14</v>
      </c>
      <c r="D616" s="2" t="s">
        <v>280</v>
      </c>
      <c r="E616" s="1">
        <v>602</v>
      </c>
      <c r="F616" s="2"/>
      <c r="G616" s="2" t="s">
        <v>42</v>
      </c>
      <c r="H616" s="321"/>
      <c r="I616" s="2" t="s">
        <v>722</v>
      </c>
      <c r="J616" s="2"/>
      <c r="K616" s="4"/>
      <c r="L616" s="4"/>
      <c r="M616" s="4">
        <v>0</v>
      </c>
      <c r="N616" s="4">
        <f>Tabela14[[#This Row],[parcela.cef
(total)]]-Tabela14[[#This Row],[parcela.cef
(realizado)]]</f>
        <v>0</v>
      </c>
      <c r="O616" s="1" t="b">
        <v>0</v>
      </c>
      <c r="P616" s="4">
        <v>0</v>
      </c>
      <c r="Q616" s="4">
        <v>0</v>
      </c>
      <c r="R616" s="4">
        <v>1622.41</v>
      </c>
      <c r="S616" s="4">
        <v>3558.02</v>
      </c>
      <c r="T616" s="4">
        <f>SUM(Tabela14[[#This Row],[set/25]:[dez/30]])</f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300</v>
      </c>
      <c r="BE616" s="4">
        <v>454.87</v>
      </c>
      <c r="BF616" s="4">
        <v>457.15</v>
      </c>
      <c r="BG616" s="4">
        <v>460.94</v>
      </c>
      <c r="BH616" s="4">
        <v>462.78</v>
      </c>
      <c r="BI616" s="4">
        <v>464.59</v>
      </c>
      <c r="BJ616" s="4">
        <v>477.63</v>
      </c>
      <c r="BK616" s="4">
        <v>480.06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>
        <v>0</v>
      </c>
      <c r="CS616" s="4">
        <v>0</v>
      </c>
      <c r="CT616" s="4">
        <v>0</v>
      </c>
      <c r="CU616" s="4">
        <v>0</v>
      </c>
      <c r="CV616" s="4">
        <v>0</v>
      </c>
      <c r="CW616" s="4">
        <v>0</v>
      </c>
      <c r="CX616" s="4">
        <v>0</v>
      </c>
      <c r="CY616" s="4">
        <v>0</v>
      </c>
      <c r="CZ616" s="4">
        <v>0</v>
      </c>
      <c r="DA616" s="4">
        <v>0</v>
      </c>
      <c r="DB616" s="4">
        <v>0</v>
      </c>
      <c r="DC616" s="4">
        <v>0</v>
      </c>
      <c r="DD616" s="4">
        <v>0</v>
      </c>
      <c r="DE616" s="4">
        <v>0</v>
      </c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>
        <v>0</v>
      </c>
      <c r="DL616" s="4">
        <v>0</v>
      </c>
      <c r="DM616" s="4">
        <v>0</v>
      </c>
      <c r="DN616" s="4">
        <v>0</v>
      </c>
      <c r="DO616" s="4">
        <v>0</v>
      </c>
      <c r="DP616" s="4">
        <v>0</v>
      </c>
      <c r="DQ616" s="4">
        <v>0</v>
      </c>
      <c r="DR616" s="4">
        <v>0</v>
      </c>
      <c r="DS616" s="4">
        <v>0</v>
      </c>
      <c r="DT616" s="4">
        <v>0</v>
      </c>
      <c r="DU616" s="4">
        <v>0</v>
      </c>
      <c r="DV616" s="4">
        <v>0</v>
      </c>
      <c r="DW616" s="4">
        <v>0</v>
      </c>
      <c r="DX616" s="6">
        <v>0</v>
      </c>
      <c r="DY616" s="4">
        <f>SUM(Tabela14[[#This Row],[jan/25]:[mar/25]])</f>
        <v>1372.96</v>
      </c>
      <c r="DZ616" s="4">
        <f>SUM(Tabela14[[#This Row],[abr/25]:[ago/25]])</f>
        <v>1885.06</v>
      </c>
      <c r="EA616" s="4">
        <f>SUM(Tabela14[[#This Row],[set/25]:[dez/30]])</f>
        <v>0</v>
      </c>
    </row>
    <row r="617" spans="1:131" x14ac:dyDescent="0.25">
      <c r="A617" s="5" t="s">
        <v>1643</v>
      </c>
      <c r="B617" s="2" t="s">
        <v>1346</v>
      </c>
      <c r="C617" s="2" t="s">
        <v>14</v>
      </c>
      <c r="D617" s="2" t="s">
        <v>280</v>
      </c>
      <c r="E617" s="1">
        <v>603</v>
      </c>
      <c r="F617" s="2" t="s">
        <v>1644</v>
      </c>
      <c r="G617" s="2" t="s">
        <v>19</v>
      </c>
      <c r="H617" s="321">
        <v>45653</v>
      </c>
      <c r="I617" s="2" t="s">
        <v>40</v>
      </c>
      <c r="J617" s="2"/>
      <c r="K617" s="4"/>
      <c r="L617" s="4"/>
      <c r="M617" s="4">
        <v>308228.43</v>
      </c>
      <c r="N617" s="4">
        <f>Tabela14[[#This Row],[parcela.cef
(total)]]-Tabela14[[#This Row],[parcela.cef
(realizado)]]</f>
        <v>0</v>
      </c>
      <c r="O617" s="1" t="b">
        <v>0</v>
      </c>
      <c r="P617" s="4">
        <v>0</v>
      </c>
      <c r="Q617" s="4">
        <v>375060</v>
      </c>
      <c r="R617" s="4">
        <v>0</v>
      </c>
      <c r="S617" s="4">
        <v>86122.8</v>
      </c>
      <c r="T617" s="4">
        <f>SUM(Tabela14[[#This Row],[set/25]:[dez/30]])</f>
        <v>79437.85000000002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3451.8</v>
      </c>
      <c r="BF617" s="4">
        <v>454.06</v>
      </c>
      <c r="BG617" s="4">
        <v>457.83</v>
      </c>
      <c r="BH617" s="4">
        <v>459.66</v>
      </c>
      <c r="BI617" s="4">
        <v>461.45</v>
      </c>
      <c r="BJ617" s="4">
        <v>463.85</v>
      </c>
      <c r="BK617" s="4">
        <v>466.54</v>
      </c>
      <c r="BL617" s="4">
        <v>469.76</v>
      </c>
      <c r="BM617" s="4">
        <v>0</v>
      </c>
      <c r="BN617" s="4">
        <v>474.04</v>
      </c>
      <c r="BO617" s="4">
        <v>474.04</v>
      </c>
      <c r="BP617" s="4">
        <v>7042.06</v>
      </c>
      <c r="BQ617" s="4">
        <v>1580.12</v>
      </c>
      <c r="BR617" s="4">
        <v>1580.12</v>
      </c>
      <c r="BS617" s="4">
        <v>1580.12</v>
      </c>
      <c r="BT617" s="4">
        <v>1580.12</v>
      </c>
      <c r="BU617" s="4">
        <v>1580.12</v>
      </c>
      <c r="BV617" s="4">
        <v>1580.12</v>
      </c>
      <c r="BW617" s="4">
        <v>1580.12</v>
      </c>
      <c r="BX617" s="4">
        <v>1580.12</v>
      </c>
      <c r="BY617" s="4">
        <v>1580.12</v>
      </c>
      <c r="BZ617" s="4">
        <v>1580.12</v>
      </c>
      <c r="CA617" s="4">
        <v>1580.12</v>
      </c>
      <c r="CB617" s="4">
        <v>12719.95</v>
      </c>
      <c r="CC617" s="4">
        <v>1580.12</v>
      </c>
      <c r="CD617" s="4">
        <v>1580.12</v>
      </c>
      <c r="CE617" s="4">
        <v>1580.12</v>
      </c>
      <c r="CF617" s="4">
        <v>1580.12</v>
      </c>
      <c r="CG617" s="4">
        <v>1580.12</v>
      </c>
      <c r="CH617" s="4">
        <v>1580.12</v>
      </c>
      <c r="CI617" s="4">
        <v>1580.12</v>
      </c>
      <c r="CJ617" s="4">
        <v>1580.12</v>
      </c>
      <c r="CK617" s="4">
        <v>1580.12</v>
      </c>
      <c r="CL617" s="4">
        <v>1580.12</v>
      </c>
      <c r="CM617" s="4">
        <v>1580.12</v>
      </c>
      <c r="CN617" s="4">
        <v>12719.95</v>
      </c>
      <c r="CO617" s="4">
        <v>0</v>
      </c>
      <c r="CP617" s="4">
        <v>0</v>
      </c>
      <c r="CQ617" s="4">
        <v>0</v>
      </c>
      <c r="CR617" s="4">
        <v>0</v>
      </c>
      <c r="CS617" s="4">
        <v>0</v>
      </c>
      <c r="CT617" s="4">
        <v>11245.17</v>
      </c>
      <c r="CU617" s="4">
        <v>0</v>
      </c>
      <c r="CV617" s="4">
        <v>0</v>
      </c>
      <c r="CW617" s="4">
        <v>0</v>
      </c>
      <c r="CX617" s="4">
        <v>0</v>
      </c>
      <c r="CY617" s="4">
        <v>0</v>
      </c>
      <c r="CZ617" s="4">
        <v>0</v>
      </c>
      <c r="DA617" s="4">
        <v>0</v>
      </c>
      <c r="DB617" s="4">
        <v>0</v>
      </c>
      <c r="DC617" s="4">
        <v>0</v>
      </c>
      <c r="DD617" s="4">
        <v>0</v>
      </c>
      <c r="DE617" s="4">
        <v>0</v>
      </c>
      <c r="DF617" s="4">
        <v>0</v>
      </c>
      <c r="DG617" s="4">
        <v>0</v>
      </c>
      <c r="DH617" s="4">
        <v>0</v>
      </c>
      <c r="DI617" s="4">
        <v>0</v>
      </c>
      <c r="DJ617" s="4">
        <v>0</v>
      </c>
      <c r="DK617" s="4">
        <v>0</v>
      </c>
      <c r="DL617" s="4">
        <v>0</v>
      </c>
      <c r="DM617" s="4">
        <v>0</v>
      </c>
      <c r="DN617" s="4">
        <v>0</v>
      </c>
      <c r="DO617" s="4">
        <v>0</v>
      </c>
      <c r="DP617" s="4">
        <v>0</v>
      </c>
      <c r="DQ617" s="4">
        <v>0</v>
      </c>
      <c r="DR617" s="4">
        <v>0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6">
        <v>0</v>
      </c>
      <c r="DY617" s="4">
        <f>SUM(Tabela14[[#This Row],[jan/25]:[mar/25]])</f>
        <v>4363.6900000000005</v>
      </c>
      <c r="DZ617" s="4">
        <f>SUM(Tabela14[[#This Row],[abr/25]:[ago/25]])</f>
        <v>2321.2600000000002</v>
      </c>
      <c r="EA617" s="4">
        <f>SUM(Tabela14[[#This Row],[set/25]:[dez/30]])</f>
        <v>79437.85000000002</v>
      </c>
    </row>
    <row r="618" spans="1:131" x14ac:dyDescent="0.25">
      <c r="A618" s="5" t="s">
        <v>1645</v>
      </c>
      <c r="B618" s="2" t="s">
        <v>1346</v>
      </c>
      <c r="C618" s="2" t="s">
        <v>14</v>
      </c>
      <c r="D618" s="2" t="s">
        <v>280</v>
      </c>
      <c r="E618" s="1">
        <v>604</v>
      </c>
      <c r="F618" s="2" t="s">
        <v>1646</v>
      </c>
      <c r="G618" s="2" t="s">
        <v>19</v>
      </c>
      <c r="H618" s="321">
        <v>45654</v>
      </c>
      <c r="I618" s="2" t="s">
        <v>963</v>
      </c>
      <c r="J618" s="2"/>
      <c r="K618" s="4"/>
      <c r="L618" s="4"/>
      <c r="M618" s="4">
        <v>268304.09999999998</v>
      </c>
      <c r="N618" s="4">
        <f>Tabela14[[#This Row],[parcela.cef
(total)]]-Tabela14[[#This Row],[parcela.cef
(realizado)]]</f>
        <v>0</v>
      </c>
      <c r="O618" s="1" t="b">
        <v>0</v>
      </c>
      <c r="P618" s="4">
        <v>0</v>
      </c>
      <c r="Q618" s="4">
        <v>281060</v>
      </c>
      <c r="R618" s="4">
        <v>0</v>
      </c>
      <c r="S618" s="4">
        <v>27593.67</v>
      </c>
      <c r="T618" s="4">
        <f>SUM(Tabela14[[#This Row],[set/25]:[dez/30]])</f>
        <v>23501.659999999993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2102.4</v>
      </c>
      <c r="BF618" s="4">
        <v>605.41</v>
      </c>
      <c r="BG618" s="4">
        <v>610.44000000000005</v>
      </c>
      <c r="BH618" s="4">
        <v>153.22</v>
      </c>
      <c r="BI618" s="4">
        <v>153.82</v>
      </c>
      <c r="BJ618" s="4">
        <v>154.62</v>
      </c>
      <c r="BK618" s="4">
        <v>155.51</v>
      </c>
      <c r="BL618" s="4">
        <v>156.59</v>
      </c>
      <c r="BM618" s="4">
        <v>158.01</v>
      </c>
      <c r="BN618" s="4">
        <v>158.01</v>
      </c>
      <c r="BO618" s="4">
        <v>158.01</v>
      </c>
      <c r="BP618" s="4">
        <v>1738.13</v>
      </c>
      <c r="BQ618" s="4">
        <v>158.01</v>
      </c>
      <c r="BR618" s="4">
        <v>158.01</v>
      </c>
      <c r="BS618" s="4">
        <v>158.01</v>
      </c>
      <c r="BT618" s="4">
        <v>158.01</v>
      </c>
      <c r="BU618" s="4">
        <v>158.01</v>
      </c>
      <c r="BV618" s="4">
        <v>158.01</v>
      </c>
      <c r="BW618" s="4">
        <v>158.01</v>
      </c>
      <c r="BX618" s="4">
        <v>158.01</v>
      </c>
      <c r="BY618" s="4">
        <v>158.01</v>
      </c>
      <c r="BZ618" s="4">
        <v>158.01</v>
      </c>
      <c r="CA618" s="4">
        <v>431.9</v>
      </c>
      <c r="CB618" s="4">
        <v>5793.77</v>
      </c>
      <c r="CC618" s="4">
        <v>526.71</v>
      </c>
      <c r="CD618" s="4">
        <v>526.71</v>
      </c>
      <c r="CE618" s="4">
        <v>526.71</v>
      </c>
      <c r="CF618" s="4">
        <v>526.71</v>
      </c>
      <c r="CG618" s="4">
        <v>526.71</v>
      </c>
      <c r="CH618" s="4">
        <v>526.71</v>
      </c>
      <c r="CI618" s="4">
        <v>526.71</v>
      </c>
      <c r="CJ618" s="4">
        <v>526.71</v>
      </c>
      <c r="CK618" s="4">
        <v>526.71</v>
      </c>
      <c r="CL618" s="4">
        <v>526.71</v>
      </c>
      <c r="CM618" s="4">
        <v>526.71</v>
      </c>
      <c r="CN618" s="4">
        <v>526.71</v>
      </c>
      <c r="CO618" s="4">
        <v>526.71</v>
      </c>
      <c r="CP618" s="4">
        <v>526.71</v>
      </c>
      <c r="CQ618" s="4">
        <v>6004.45</v>
      </c>
      <c r="CR618" s="4">
        <v>0</v>
      </c>
      <c r="CS618" s="4">
        <v>0</v>
      </c>
      <c r="CT618" s="4">
        <v>105.34</v>
      </c>
      <c r="CU618" s="4">
        <v>0</v>
      </c>
      <c r="CV618" s="4">
        <v>0</v>
      </c>
      <c r="CW618" s="4">
        <v>0</v>
      </c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>
        <v>0</v>
      </c>
      <c r="DE618" s="4">
        <v>0</v>
      </c>
      <c r="DF618" s="4">
        <v>0</v>
      </c>
      <c r="DG618" s="4">
        <v>0</v>
      </c>
      <c r="DH618" s="4">
        <v>0</v>
      </c>
      <c r="DI618" s="4">
        <v>0</v>
      </c>
      <c r="DJ618" s="4">
        <v>0</v>
      </c>
      <c r="DK618" s="4">
        <v>0</v>
      </c>
      <c r="DL618" s="4">
        <v>0</v>
      </c>
      <c r="DM618" s="4">
        <v>0</v>
      </c>
      <c r="DN618" s="4">
        <v>0</v>
      </c>
      <c r="DO618" s="4">
        <v>0</v>
      </c>
      <c r="DP618" s="4">
        <v>0</v>
      </c>
      <c r="DQ618" s="4">
        <v>0</v>
      </c>
      <c r="DR618" s="4">
        <v>0</v>
      </c>
      <c r="DS618" s="4">
        <v>0</v>
      </c>
      <c r="DT618" s="4">
        <v>0</v>
      </c>
      <c r="DU618" s="4">
        <v>0</v>
      </c>
      <c r="DV618" s="4">
        <v>0</v>
      </c>
      <c r="DW618" s="4">
        <v>0</v>
      </c>
      <c r="DX618" s="6">
        <v>0</v>
      </c>
      <c r="DY618" s="4">
        <f>SUM(Tabela14[[#This Row],[jan/25]:[mar/25]])</f>
        <v>3318.25</v>
      </c>
      <c r="DZ618" s="4">
        <f>SUM(Tabela14[[#This Row],[abr/25]:[ago/25]])</f>
        <v>773.76</v>
      </c>
      <c r="EA618" s="4">
        <f>SUM(Tabela14[[#This Row],[set/25]:[dez/30]])</f>
        <v>23501.659999999993</v>
      </c>
    </row>
    <row r="619" spans="1:131" x14ac:dyDescent="0.25">
      <c r="A619" s="5" t="s">
        <v>1647</v>
      </c>
      <c r="B619" s="2" t="s">
        <v>1346</v>
      </c>
      <c r="C619" s="2" t="s">
        <v>14</v>
      </c>
      <c r="D619" s="2" t="s">
        <v>280</v>
      </c>
      <c r="E619" s="1">
        <v>605</v>
      </c>
      <c r="F619" s="2" t="s">
        <v>1648</v>
      </c>
      <c r="G619" s="2" t="s">
        <v>19</v>
      </c>
      <c r="H619" s="321">
        <v>45845</v>
      </c>
      <c r="I619" s="2" t="s">
        <v>1649</v>
      </c>
      <c r="J619" s="2"/>
      <c r="K619" s="4"/>
      <c r="L619" s="4"/>
      <c r="M619" s="4">
        <v>271861</v>
      </c>
      <c r="N619" s="4">
        <f>Tabela14[[#This Row],[parcela.cef
(total)]]-Tabela14[[#This Row],[parcela.cef
(realizado)]]</f>
        <v>0</v>
      </c>
      <c r="O619" s="1" t="b">
        <v>0</v>
      </c>
      <c r="P619" s="4">
        <v>0</v>
      </c>
      <c r="Q619" s="4">
        <v>299000</v>
      </c>
      <c r="R619" s="4">
        <v>0</v>
      </c>
      <c r="S619" s="4">
        <v>26705</v>
      </c>
      <c r="T619" s="4">
        <f>SUM(Tabela14[[#This Row],[set/25]:[dez/30]])</f>
        <v>26605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100</v>
      </c>
      <c r="BM619" s="4">
        <v>0</v>
      </c>
      <c r="BN619" s="4">
        <v>234</v>
      </c>
      <c r="BO619" s="4">
        <v>234</v>
      </c>
      <c r="BP619" s="4">
        <v>4734</v>
      </c>
      <c r="BQ619" s="4">
        <v>234</v>
      </c>
      <c r="BR619" s="4">
        <v>234</v>
      </c>
      <c r="BS619" s="4">
        <v>234</v>
      </c>
      <c r="BT619" s="4">
        <v>234</v>
      </c>
      <c r="BU619" s="4">
        <v>234</v>
      </c>
      <c r="BV619" s="4">
        <v>234</v>
      </c>
      <c r="BW619" s="4">
        <v>234</v>
      </c>
      <c r="BX619" s="4">
        <v>234</v>
      </c>
      <c r="BY619" s="4">
        <v>234</v>
      </c>
      <c r="BZ619" s="4">
        <v>234</v>
      </c>
      <c r="CA619" s="4">
        <v>234</v>
      </c>
      <c r="CB619" s="4">
        <v>4734</v>
      </c>
      <c r="CC619" s="4">
        <v>234</v>
      </c>
      <c r="CD619" s="4">
        <v>234</v>
      </c>
      <c r="CE619" s="4">
        <v>234</v>
      </c>
      <c r="CF619" s="4">
        <v>234</v>
      </c>
      <c r="CG619" s="4">
        <v>234</v>
      </c>
      <c r="CH619" s="4">
        <v>234</v>
      </c>
      <c r="CI619" s="4">
        <v>234</v>
      </c>
      <c r="CJ619" s="4">
        <v>234</v>
      </c>
      <c r="CK619" s="4">
        <v>234</v>
      </c>
      <c r="CL619" s="4">
        <v>234</v>
      </c>
      <c r="CM619" s="4">
        <v>234</v>
      </c>
      <c r="CN619" s="4">
        <v>4734</v>
      </c>
      <c r="CO619" s="4">
        <v>234</v>
      </c>
      <c r="CP619" s="4">
        <v>234</v>
      </c>
      <c r="CQ619" s="4">
        <v>234</v>
      </c>
      <c r="CR619" s="4">
        <v>0</v>
      </c>
      <c r="CS619" s="4">
        <v>0</v>
      </c>
      <c r="CT619" s="4">
        <v>0</v>
      </c>
      <c r="CU619" s="4">
        <v>469</v>
      </c>
      <c r="CV619" s="4">
        <v>234</v>
      </c>
      <c r="CW619" s="4">
        <v>234</v>
      </c>
      <c r="CX619" s="4">
        <v>234</v>
      </c>
      <c r="CY619" s="4">
        <v>234</v>
      </c>
      <c r="CZ619" s="4">
        <v>234</v>
      </c>
      <c r="DA619" s="4">
        <v>234</v>
      </c>
      <c r="DB619" s="4">
        <v>234</v>
      </c>
      <c r="DC619" s="4">
        <v>234</v>
      </c>
      <c r="DD619" s="4">
        <v>234</v>
      </c>
      <c r="DE619" s="4">
        <v>234</v>
      </c>
      <c r="DF619" s="4">
        <v>234</v>
      </c>
      <c r="DG619" s="4">
        <v>234</v>
      </c>
      <c r="DH619" s="4">
        <v>234</v>
      </c>
      <c r="DI619" s="4">
        <v>234</v>
      </c>
      <c r="DJ619" s="4">
        <v>234</v>
      </c>
      <c r="DK619" s="4">
        <v>234</v>
      </c>
      <c r="DL619" s="4">
        <v>234</v>
      </c>
      <c r="DM619" s="4">
        <v>234</v>
      </c>
      <c r="DN619" s="4">
        <v>234</v>
      </c>
      <c r="DO619" s="4">
        <v>234</v>
      </c>
      <c r="DP619" s="4">
        <v>234</v>
      </c>
      <c r="DQ619" s="4">
        <v>234</v>
      </c>
      <c r="DR619" s="4">
        <v>234</v>
      </c>
      <c r="DS619" s="4">
        <v>234</v>
      </c>
      <c r="DT619" s="4">
        <v>0</v>
      </c>
      <c r="DU619" s="4">
        <v>0</v>
      </c>
      <c r="DV619" s="4">
        <v>0</v>
      </c>
      <c r="DW619" s="4">
        <v>0</v>
      </c>
      <c r="DX619" s="6">
        <v>0</v>
      </c>
      <c r="DY619" s="4">
        <f>SUM(Tabela14[[#This Row],[jan/25]:[mar/25]])</f>
        <v>0</v>
      </c>
      <c r="DZ619" s="4">
        <f>SUM(Tabela14[[#This Row],[abr/25]:[ago/25]])</f>
        <v>100</v>
      </c>
      <c r="EA619" s="4">
        <f>SUM(Tabela14[[#This Row],[set/25]:[dez/30]])</f>
        <v>26605</v>
      </c>
    </row>
    <row r="620" spans="1:131" x14ac:dyDescent="0.25">
      <c r="A620" s="5" t="s">
        <v>1650</v>
      </c>
      <c r="B620" s="2" t="s">
        <v>1346</v>
      </c>
      <c r="C620" s="2" t="s">
        <v>14</v>
      </c>
      <c r="D620" s="2" t="s">
        <v>280</v>
      </c>
      <c r="E620" s="1">
        <v>606</v>
      </c>
      <c r="F620" s="2" t="s">
        <v>1651</v>
      </c>
      <c r="G620" s="2" t="s">
        <v>19</v>
      </c>
      <c r="H620" s="321">
        <v>45870</v>
      </c>
      <c r="I620" s="2" t="s">
        <v>968</v>
      </c>
      <c r="J620" s="2"/>
      <c r="K620" s="4"/>
      <c r="L620" s="4"/>
      <c r="M620" s="4">
        <v>270009</v>
      </c>
      <c r="N620" s="4">
        <f>Tabela14[[#This Row],[parcela.cef
(total)]]-Tabela14[[#This Row],[parcela.cef
(realizado)]]</f>
        <v>0</v>
      </c>
      <c r="O620" s="1" t="b">
        <v>0</v>
      </c>
      <c r="P620" s="4">
        <v>0</v>
      </c>
      <c r="Q620" s="4">
        <v>298500</v>
      </c>
      <c r="R620" s="4">
        <v>0</v>
      </c>
      <c r="S620" s="4">
        <v>28491</v>
      </c>
      <c r="T620" s="4">
        <f>SUM(Tabela14[[#This Row],[set/25]:[dez/30]])</f>
        <v>23991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4500</v>
      </c>
      <c r="BM620" s="4">
        <v>770</v>
      </c>
      <c r="BN620" s="4">
        <v>770</v>
      </c>
      <c r="BO620" s="4">
        <v>770</v>
      </c>
      <c r="BP620" s="4">
        <v>770</v>
      </c>
      <c r="BQ620" s="4">
        <v>770</v>
      </c>
      <c r="BR620" s="4">
        <v>770</v>
      </c>
      <c r="BS620" s="4">
        <v>770</v>
      </c>
      <c r="BT620" s="4">
        <v>770</v>
      </c>
      <c r="BU620" s="4">
        <v>770</v>
      </c>
      <c r="BV620" s="4">
        <v>770</v>
      </c>
      <c r="BW620" s="4">
        <v>770</v>
      </c>
      <c r="BX620" s="4">
        <v>770</v>
      </c>
      <c r="BY620" s="4">
        <v>770</v>
      </c>
      <c r="BZ620" s="4">
        <v>770</v>
      </c>
      <c r="CA620" s="4">
        <v>770</v>
      </c>
      <c r="CB620" s="4">
        <v>770</v>
      </c>
      <c r="CC620" s="4">
        <v>770</v>
      </c>
      <c r="CD620" s="4">
        <v>770</v>
      </c>
      <c r="CE620" s="4">
        <v>770</v>
      </c>
      <c r="CF620" s="4">
        <v>770</v>
      </c>
      <c r="CG620" s="4">
        <v>770</v>
      </c>
      <c r="CH620" s="4">
        <v>770</v>
      </c>
      <c r="CI620" s="4">
        <v>770</v>
      </c>
      <c r="CJ620" s="4">
        <v>770</v>
      </c>
      <c r="CK620" s="4">
        <v>770</v>
      </c>
      <c r="CL620" s="4">
        <v>770</v>
      </c>
      <c r="CM620" s="4">
        <v>770</v>
      </c>
      <c r="CN620" s="4">
        <v>770</v>
      </c>
      <c r="CO620" s="4">
        <v>770</v>
      </c>
      <c r="CP620" s="4">
        <v>770</v>
      </c>
      <c r="CQ620" s="4">
        <v>770</v>
      </c>
      <c r="CR620" s="4">
        <v>0</v>
      </c>
      <c r="CS620" s="4">
        <v>0</v>
      </c>
      <c r="CT620" s="4">
        <v>0</v>
      </c>
      <c r="CU620" s="4">
        <v>121</v>
      </c>
      <c r="CV620" s="4">
        <v>0</v>
      </c>
      <c r="CW620" s="4">
        <v>0</v>
      </c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>
        <v>0</v>
      </c>
      <c r="DE620" s="4">
        <v>0</v>
      </c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>
        <v>0</v>
      </c>
      <c r="DL620" s="4">
        <v>0</v>
      </c>
      <c r="DM620" s="4">
        <v>0</v>
      </c>
      <c r="DN620" s="4">
        <v>0</v>
      </c>
      <c r="DO620" s="4">
        <v>0</v>
      </c>
      <c r="DP620" s="4">
        <v>0</v>
      </c>
      <c r="DQ620" s="4">
        <v>0</v>
      </c>
      <c r="DR620" s="4">
        <v>0</v>
      </c>
      <c r="DS620" s="4">
        <v>0</v>
      </c>
      <c r="DT620" s="4">
        <v>0</v>
      </c>
      <c r="DU620" s="4">
        <v>0</v>
      </c>
      <c r="DV620" s="4">
        <v>0</v>
      </c>
      <c r="DW620" s="4">
        <v>0</v>
      </c>
      <c r="DX620" s="6">
        <v>0</v>
      </c>
      <c r="DY620" s="4">
        <f>SUM(Tabela14[[#This Row],[jan/25]:[mar/25]])</f>
        <v>0</v>
      </c>
      <c r="DZ620" s="4">
        <f>SUM(Tabela14[[#This Row],[abr/25]:[ago/25]])</f>
        <v>4500</v>
      </c>
      <c r="EA620" s="4">
        <f>SUM(Tabela14[[#This Row],[set/25]:[dez/30]])</f>
        <v>23991</v>
      </c>
    </row>
    <row r="621" spans="1:131" x14ac:dyDescent="0.25">
      <c r="A621" s="5" t="s">
        <v>1652</v>
      </c>
      <c r="B621" s="2" t="s">
        <v>1346</v>
      </c>
      <c r="C621" s="2" t="s">
        <v>14</v>
      </c>
      <c r="D621" s="2" t="s">
        <v>280</v>
      </c>
      <c r="E621" s="1">
        <v>607</v>
      </c>
      <c r="F621" s="2" t="s">
        <v>1653</v>
      </c>
      <c r="G621" s="2" t="s">
        <v>19</v>
      </c>
      <c r="H621" s="321">
        <v>45668</v>
      </c>
      <c r="I621" s="2" t="s">
        <v>1225</v>
      </c>
      <c r="J621" s="2"/>
      <c r="K621" s="4"/>
      <c r="L621" s="4"/>
      <c r="M621" s="4">
        <v>274264.90999999997</v>
      </c>
      <c r="N621" s="4">
        <f>Tabela14[[#This Row],[parcela.cef
(total)]]-Tabela14[[#This Row],[parcela.cef
(realizado)]]</f>
        <v>0</v>
      </c>
      <c r="O621" s="1" t="b">
        <v>0</v>
      </c>
      <c r="P621" s="4">
        <v>0</v>
      </c>
      <c r="Q621" s="4">
        <v>281060</v>
      </c>
      <c r="R621" s="4">
        <v>0</v>
      </c>
      <c r="S621" s="4">
        <v>20323.8</v>
      </c>
      <c r="T621" s="4">
        <f>SUM(Tabela14[[#This Row],[set/25]:[dez/30]])</f>
        <v>16850.390000000003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2400</v>
      </c>
      <c r="BF621" s="4">
        <v>150.75</v>
      </c>
      <c r="BG621" s="4">
        <v>152</v>
      </c>
      <c r="BH621" s="4">
        <v>152.61000000000001</v>
      </c>
      <c r="BI621" s="4">
        <v>153.19999999999999</v>
      </c>
      <c r="BJ621" s="4">
        <v>154</v>
      </c>
      <c r="BK621" s="4">
        <v>154.88999999999999</v>
      </c>
      <c r="BL621" s="4">
        <v>155.96</v>
      </c>
      <c r="BM621" s="4">
        <v>0</v>
      </c>
      <c r="BN621" s="4">
        <v>157.38</v>
      </c>
      <c r="BO621" s="4">
        <v>157.38</v>
      </c>
      <c r="BP621" s="4">
        <v>1416.44</v>
      </c>
      <c r="BQ621" s="4">
        <v>157.38</v>
      </c>
      <c r="BR621" s="4">
        <v>157.38</v>
      </c>
      <c r="BS621" s="4">
        <v>157.38</v>
      </c>
      <c r="BT621" s="4">
        <v>157.38</v>
      </c>
      <c r="BU621" s="4">
        <v>157.38</v>
      </c>
      <c r="BV621" s="4">
        <v>157.38</v>
      </c>
      <c r="BW621" s="4">
        <v>157.38</v>
      </c>
      <c r="BX621" s="4">
        <v>157.38</v>
      </c>
      <c r="BY621" s="4">
        <v>157.38</v>
      </c>
      <c r="BZ621" s="4">
        <v>157.38</v>
      </c>
      <c r="CA621" s="4">
        <v>157.38</v>
      </c>
      <c r="CB621" s="4">
        <v>2790.91</v>
      </c>
      <c r="CC621" s="4">
        <v>524.61</v>
      </c>
      <c r="CD621" s="4">
        <v>524.61</v>
      </c>
      <c r="CE621" s="4">
        <v>524.61</v>
      </c>
      <c r="CF621" s="4">
        <v>524.61</v>
      </c>
      <c r="CG621" s="4">
        <v>524.61</v>
      </c>
      <c r="CH621" s="4">
        <v>524.61</v>
      </c>
      <c r="CI621" s="4">
        <v>524.61</v>
      </c>
      <c r="CJ621" s="4">
        <v>524.61</v>
      </c>
      <c r="CK621" s="4">
        <v>524.61</v>
      </c>
      <c r="CL621" s="4">
        <v>524.61</v>
      </c>
      <c r="CM621" s="4">
        <v>524.61</v>
      </c>
      <c r="CN621" s="4">
        <v>4721.47</v>
      </c>
      <c r="CO621" s="4">
        <v>0</v>
      </c>
      <c r="CP621" s="4">
        <v>0</v>
      </c>
      <c r="CQ621" s="4">
        <v>0</v>
      </c>
      <c r="CR621" s="4">
        <v>0</v>
      </c>
      <c r="CS621" s="4">
        <v>0</v>
      </c>
      <c r="CT621" s="4">
        <v>0</v>
      </c>
      <c r="CU621" s="4">
        <v>104.92</v>
      </c>
      <c r="CV621" s="4">
        <v>0</v>
      </c>
      <c r="CW621" s="4">
        <v>0</v>
      </c>
      <c r="CX621" s="4">
        <v>0</v>
      </c>
      <c r="CY621" s="4">
        <v>0</v>
      </c>
      <c r="CZ621" s="4">
        <v>0</v>
      </c>
      <c r="DA621" s="4">
        <v>0</v>
      </c>
      <c r="DB621" s="4">
        <v>0</v>
      </c>
      <c r="DC621" s="4">
        <v>0</v>
      </c>
      <c r="DD621" s="4">
        <v>0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0</v>
      </c>
      <c r="DK621" s="4">
        <v>0</v>
      </c>
      <c r="DL621" s="4">
        <v>0</v>
      </c>
      <c r="DM621" s="4">
        <v>0</v>
      </c>
      <c r="DN621" s="4">
        <v>0</v>
      </c>
      <c r="DO621" s="4">
        <v>0</v>
      </c>
      <c r="DP621" s="4">
        <v>0</v>
      </c>
      <c r="DQ621" s="4">
        <v>0</v>
      </c>
      <c r="DR621" s="4">
        <v>0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6">
        <v>0</v>
      </c>
      <c r="DY621" s="4">
        <f>SUM(Tabela14[[#This Row],[jan/25]:[mar/25]])</f>
        <v>2702.75</v>
      </c>
      <c r="DZ621" s="4">
        <f>SUM(Tabela14[[#This Row],[abr/25]:[ago/25]])</f>
        <v>770.66000000000008</v>
      </c>
      <c r="EA621" s="4">
        <f>SUM(Tabela14[[#This Row],[set/25]:[dez/30]])</f>
        <v>16850.390000000003</v>
      </c>
    </row>
    <row r="622" spans="1:131" x14ac:dyDescent="0.25">
      <c r="A622" s="5" t="s">
        <v>1654</v>
      </c>
      <c r="B622" s="2" t="s">
        <v>1346</v>
      </c>
      <c r="C622" s="2" t="s">
        <v>14</v>
      </c>
      <c r="D622" s="2" t="s">
        <v>280</v>
      </c>
      <c r="E622" s="1">
        <v>608</v>
      </c>
      <c r="F622" s="2"/>
      <c r="G622" s="2" t="s">
        <v>42</v>
      </c>
      <c r="H622" s="321"/>
      <c r="I622" s="2"/>
      <c r="J622" s="2"/>
      <c r="K622" s="4"/>
      <c r="L622" s="4"/>
      <c r="M622" s="4">
        <v>0</v>
      </c>
      <c r="N622" s="4">
        <f>Tabela14[[#This Row],[parcela.cef
(total)]]-Tabela14[[#This Row],[parcela.cef
(realizado)]]</f>
        <v>0</v>
      </c>
      <c r="O622" s="1" t="b">
        <v>0</v>
      </c>
      <c r="P622" s="4">
        <v>0</v>
      </c>
      <c r="Q622" s="4">
        <v>0</v>
      </c>
      <c r="R622" s="4">
        <v>0</v>
      </c>
      <c r="S622" s="4">
        <v>0</v>
      </c>
      <c r="T622" s="4">
        <f>SUM(Tabela14[[#This Row],[set/25]:[dez/30]])</f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0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0</v>
      </c>
      <c r="CZ622" s="4">
        <v>0</v>
      </c>
      <c r="DA622" s="4">
        <v>0</v>
      </c>
      <c r="DB622" s="4">
        <v>0</v>
      </c>
      <c r="DC622" s="4">
        <v>0</v>
      </c>
      <c r="DD622" s="4">
        <v>0</v>
      </c>
      <c r="DE622" s="4">
        <v>0</v>
      </c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>
        <v>0</v>
      </c>
      <c r="DL622" s="4">
        <v>0</v>
      </c>
      <c r="DM622" s="4">
        <v>0</v>
      </c>
      <c r="DN622" s="4">
        <v>0</v>
      </c>
      <c r="DO622" s="4">
        <v>0</v>
      </c>
      <c r="DP622" s="4">
        <v>0</v>
      </c>
      <c r="DQ622" s="4">
        <v>0</v>
      </c>
      <c r="DR622" s="4">
        <v>0</v>
      </c>
      <c r="DS622" s="4">
        <v>0</v>
      </c>
      <c r="DT622" s="4">
        <v>0</v>
      </c>
      <c r="DU622" s="4">
        <v>0</v>
      </c>
      <c r="DV622" s="4">
        <v>0</v>
      </c>
      <c r="DW622" s="4">
        <v>0</v>
      </c>
      <c r="DX622" s="6">
        <v>0</v>
      </c>
      <c r="DY622" s="4">
        <f>SUM(Tabela14[[#This Row],[jan/25]:[mar/25]])</f>
        <v>0</v>
      </c>
      <c r="DZ622" s="4">
        <f>SUM(Tabela14[[#This Row],[abr/25]:[ago/25]])</f>
        <v>0</v>
      </c>
      <c r="EA622" s="4">
        <f>SUM(Tabela14[[#This Row],[set/25]:[dez/30]])</f>
        <v>0</v>
      </c>
    </row>
    <row r="623" spans="1:131" x14ac:dyDescent="0.25">
      <c r="A623" s="5" t="s">
        <v>1655</v>
      </c>
      <c r="B623" s="2" t="s">
        <v>1346</v>
      </c>
      <c r="C623" s="2" t="s">
        <v>14</v>
      </c>
      <c r="D623" s="2" t="s">
        <v>280</v>
      </c>
      <c r="E623" s="1">
        <v>609</v>
      </c>
      <c r="F623" s="2" t="s">
        <v>1656</v>
      </c>
      <c r="G623" s="2" t="s">
        <v>19</v>
      </c>
      <c r="H623" s="321">
        <v>45860</v>
      </c>
      <c r="I623" s="2" t="s">
        <v>1288</v>
      </c>
      <c r="J623" s="2"/>
      <c r="K623" s="4"/>
      <c r="L623" s="4"/>
      <c r="M623" s="4">
        <v>210229</v>
      </c>
      <c r="N623" s="4">
        <f>Tabela14[[#This Row],[parcela.cef
(total)]]-Tabela14[[#This Row],[parcela.cef
(realizado)]]</f>
        <v>0</v>
      </c>
      <c r="O623" s="1" t="b">
        <v>0</v>
      </c>
      <c r="P623" s="4">
        <v>0</v>
      </c>
      <c r="Q623" s="4">
        <v>228042</v>
      </c>
      <c r="R623" s="4">
        <v>0</v>
      </c>
      <c r="S623" s="4">
        <v>16707</v>
      </c>
      <c r="T623" s="4">
        <f>SUM(Tabela14[[#This Row],[set/25]:[dez/30]])</f>
        <v>16175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532</v>
      </c>
      <c r="BM623" s="4">
        <v>0</v>
      </c>
      <c r="BN623" s="4">
        <v>532</v>
      </c>
      <c r="BO623" s="4">
        <v>532</v>
      </c>
      <c r="BP623" s="4">
        <v>532</v>
      </c>
      <c r="BQ623" s="4">
        <v>532</v>
      </c>
      <c r="BR623" s="4">
        <v>532</v>
      </c>
      <c r="BS623" s="4">
        <v>532</v>
      </c>
      <c r="BT623" s="4">
        <v>532</v>
      </c>
      <c r="BU623" s="4">
        <v>532</v>
      </c>
      <c r="BV623" s="4">
        <v>532</v>
      </c>
      <c r="BW623" s="4">
        <v>532</v>
      </c>
      <c r="BX623" s="4">
        <v>532</v>
      </c>
      <c r="BY623" s="4">
        <v>532</v>
      </c>
      <c r="BZ623" s="4">
        <v>532</v>
      </c>
      <c r="CA623" s="4">
        <v>532</v>
      </c>
      <c r="CB623" s="4">
        <v>532</v>
      </c>
      <c r="CC623" s="4">
        <v>532</v>
      </c>
      <c r="CD623" s="4">
        <v>532</v>
      </c>
      <c r="CE623" s="4">
        <v>532</v>
      </c>
      <c r="CF623" s="4">
        <v>532</v>
      </c>
      <c r="CG623" s="4">
        <v>532</v>
      </c>
      <c r="CH623" s="4">
        <v>532</v>
      </c>
      <c r="CI623" s="4">
        <v>532</v>
      </c>
      <c r="CJ623" s="4">
        <v>532</v>
      </c>
      <c r="CK623" s="4">
        <v>532</v>
      </c>
      <c r="CL623" s="4">
        <v>532</v>
      </c>
      <c r="CM623" s="4">
        <v>532</v>
      </c>
      <c r="CN623" s="4">
        <v>532</v>
      </c>
      <c r="CO623" s="4">
        <v>532</v>
      </c>
      <c r="CP623" s="4">
        <v>532</v>
      </c>
      <c r="CQ623" s="4">
        <v>532</v>
      </c>
      <c r="CR623" s="4">
        <v>0</v>
      </c>
      <c r="CS623" s="4">
        <v>0</v>
      </c>
      <c r="CT623" s="4">
        <v>0</v>
      </c>
      <c r="CU623" s="4">
        <v>215</v>
      </c>
      <c r="CV623" s="4">
        <v>0</v>
      </c>
      <c r="CW623" s="4">
        <v>0</v>
      </c>
      <c r="CX623" s="4">
        <v>0</v>
      </c>
      <c r="CY623" s="4">
        <v>0</v>
      </c>
      <c r="CZ623" s="4">
        <v>0</v>
      </c>
      <c r="DA623" s="4">
        <v>0</v>
      </c>
      <c r="DB623" s="4">
        <v>0</v>
      </c>
      <c r="DC623" s="4">
        <v>0</v>
      </c>
      <c r="DD623" s="4">
        <v>0</v>
      </c>
      <c r="DE623" s="4">
        <v>0</v>
      </c>
      <c r="DF623" s="4">
        <v>0</v>
      </c>
      <c r="DG623" s="4">
        <v>0</v>
      </c>
      <c r="DH623" s="4">
        <v>0</v>
      </c>
      <c r="DI623" s="4">
        <v>0</v>
      </c>
      <c r="DJ623" s="4">
        <v>0</v>
      </c>
      <c r="DK623" s="4">
        <v>0</v>
      </c>
      <c r="DL623" s="4">
        <v>0</v>
      </c>
      <c r="DM623" s="4">
        <v>0</v>
      </c>
      <c r="DN623" s="4">
        <v>0</v>
      </c>
      <c r="DO623" s="4">
        <v>0</v>
      </c>
      <c r="DP623" s="4">
        <v>0</v>
      </c>
      <c r="DQ623" s="4">
        <v>0</v>
      </c>
      <c r="DR623" s="4">
        <v>0</v>
      </c>
      <c r="DS623" s="4">
        <v>0</v>
      </c>
      <c r="DT623" s="4">
        <v>0</v>
      </c>
      <c r="DU623" s="4">
        <v>0</v>
      </c>
      <c r="DV623" s="4">
        <v>0</v>
      </c>
      <c r="DW623" s="4">
        <v>0</v>
      </c>
      <c r="DX623" s="6">
        <v>0</v>
      </c>
      <c r="DY623" s="4">
        <f>SUM(Tabela14[[#This Row],[jan/25]:[mar/25]])</f>
        <v>0</v>
      </c>
      <c r="DZ623" s="4">
        <f>SUM(Tabela14[[#This Row],[abr/25]:[ago/25]])</f>
        <v>532</v>
      </c>
      <c r="EA623" s="4">
        <f>SUM(Tabela14[[#This Row],[set/25]:[dez/30]])</f>
        <v>16175</v>
      </c>
    </row>
    <row r="624" spans="1:131" x14ac:dyDescent="0.25">
      <c r="A624" s="5" t="s">
        <v>1657</v>
      </c>
      <c r="B624" s="2" t="s">
        <v>1346</v>
      </c>
      <c r="C624" s="2" t="s">
        <v>14</v>
      </c>
      <c r="D624" s="2" t="s">
        <v>280</v>
      </c>
      <c r="E624" s="1">
        <v>610</v>
      </c>
      <c r="F624" s="2" t="s">
        <v>1658</v>
      </c>
      <c r="G624" s="2" t="s">
        <v>19</v>
      </c>
      <c r="H624" s="321">
        <v>45829</v>
      </c>
      <c r="I624" s="2" t="s">
        <v>1659</v>
      </c>
      <c r="J624" s="2"/>
      <c r="K624" s="4"/>
      <c r="L624" s="4"/>
      <c r="M624" s="4">
        <v>191147</v>
      </c>
      <c r="N624" s="4">
        <f>Tabela14[[#This Row],[parcela.cef
(total)]]-Tabela14[[#This Row],[parcela.cef
(realizado)]]</f>
        <v>0</v>
      </c>
      <c r="O624" s="1" t="b">
        <v>0</v>
      </c>
      <c r="P624" s="4">
        <v>0</v>
      </c>
      <c r="Q624" s="4">
        <v>229000</v>
      </c>
      <c r="R624" s="4">
        <v>0</v>
      </c>
      <c r="S624" s="4">
        <v>37753</v>
      </c>
      <c r="T624" s="4">
        <f>SUM(Tabela14[[#This Row],[set/25]:[dez/30]])</f>
        <v>37553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100</v>
      </c>
      <c r="BL624" s="4">
        <v>100</v>
      </c>
      <c r="BM624" s="4">
        <v>0</v>
      </c>
      <c r="BN624" s="4">
        <v>630</v>
      </c>
      <c r="BO624" s="4">
        <v>530</v>
      </c>
      <c r="BP624" s="4">
        <v>3030</v>
      </c>
      <c r="BQ624" s="4">
        <v>530</v>
      </c>
      <c r="BR624" s="4">
        <v>530</v>
      </c>
      <c r="BS624" s="4">
        <v>530</v>
      </c>
      <c r="BT624" s="4">
        <v>530</v>
      </c>
      <c r="BU624" s="4">
        <v>530</v>
      </c>
      <c r="BV624" s="4">
        <v>530</v>
      </c>
      <c r="BW624" s="4">
        <v>530</v>
      </c>
      <c r="BX624" s="4">
        <v>530</v>
      </c>
      <c r="BY624" s="4">
        <v>530</v>
      </c>
      <c r="BZ624" s="4">
        <v>530</v>
      </c>
      <c r="CA624" s="4">
        <v>530</v>
      </c>
      <c r="CB624" s="4">
        <v>3030</v>
      </c>
      <c r="CC624" s="4">
        <v>530</v>
      </c>
      <c r="CD624" s="4">
        <v>530</v>
      </c>
      <c r="CE624" s="4">
        <v>530</v>
      </c>
      <c r="CF624" s="4">
        <v>530</v>
      </c>
      <c r="CG624" s="4">
        <v>530</v>
      </c>
      <c r="CH624" s="4">
        <v>530</v>
      </c>
      <c r="CI624" s="4">
        <v>530</v>
      </c>
      <c r="CJ624" s="4">
        <v>530</v>
      </c>
      <c r="CK624" s="4">
        <v>530</v>
      </c>
      <c r="CL624" s="4">
        <v>530</v>
      </c>
      <c r="CM624" s="4">
        <v>530</v>
      </c>
      <c r="CN624" s="4">
        <v>3030</v>
      </c>
      <c r="CO624" s="4">
        <v>530</v>
      </c>
      <c r="CP624" s="4">
        <v>530</v>
      </c>
      <c r="CQ624" s="4">
        <v>0</v>
      </c>
      <c r="CR624" s="4">
        <v>0</v>
      </c>
      <c r="CS624" s="4">
        <v>0</v>
      </c>
      <c r="CT624" s="4">
        <v>0</v>
      </c>
      <c r="CU624" s="4">
        <v>803</v>
      </c>
      <c r="CV624" s="4">
        <v>530</v>
      </c>
      <c r="CW624" s="4">
        <v>530</v>
      </c>
      <c r="CX624" s="4">
        <v>530</v>
      </c>
      <c r="CY624" s="4">
        <v>530</v>
      </c>
      <c r="CZ624" s="4">
        <v>530</v>
      </c>
      <c r="DA624" s="4">
        <v>530</v>
      </c>
      <c r="DB624" s="4">
        <v>530</v>
      </c>
      <c r="DC624" s="4">
        <v>530</v>
      </c>
      <c r="DD624" s="4">
        <v>530</v>
      </c>
      <c r="DE624" s="4">
        <v>530</v>
      </c>
      <c r="DF624" s="4">
        <v>530</v>
      </c>
      <c r="DG624" s="4">
        <v>530</v>
      </c>
      <c r="DH624" s="4">
        <v>530</v>
      </c>
      <c r="DI624" s="4">
        <v>530</v>
      </c>
      <c r="DJ624" s="4">
        <v>530</v>
      </c>
      <c r="DK624" s="4">
        <v>530</v>
      </c>
      <c r="DL624" s="4">
        <v>530</v>
      </c>
      <c r="DM624" s="4">
        <v>530</v>
      </c>
      <c r="DN624" s="4">
        <v>530</v>
      </c>
      <c r="DO624" s="4">
        <v>530</v>
      </c>
      <c r="DP624" s="4">
        <v>530</v>
      </c>
      <c r="DQ624" s="4">
        <v>530</v>
      </c>
      <c r="DR624" s="4">
        <v>530</v>
      </c>
      <c r="DS624" s="4">
        <v>530</v>
      </c>
      <c r="DT624" s="4">
        <v>530</v>
      </c>
      <c r="DU624" s="4">
        <v>530</v>
      </c>
      <c r="DV624" s="4">
        <v>0</v>
      </c>
      <c r="DW624" s="4">
        <v>0</v>
      </c>
      <c r="DX624" s="6">
        <v>0</v>
      </c>
      <c r="DY624" s="4">
        <f>SUM(Tabela14[[#This Row],[jan/25]:[mar/25]])</f>
        <v>0</v>
      </c>
      <c r="DZ624" s="4">
        <f>SUM(Tabela14[[#This Row],[abr/25]:[ago/25]])</f>
        <v>200</v>
      </c>
      <c r="EA624" s="4">
        <f>SUM(Tabela14[[#This Row],[set/25]:[dez/30]])</f>
        <v>37553</v>
      </c>
    </row>
    <row r="625" spans="1:131" x14ac:dyDescent="0.25">
      <c r="A625" s="5" t="s">
        <v>1660</v>
      </c>
      <c r="B625" s="2" t="s">
        <v>1346</v>
      </c>
      <c r="C625" s="2" t="s">
        <v>14</v>
      </c>
      <c r="D625" s="2" t="s">
        <v>304</v>
      </c>
      <c r="E625" s="1">
        <v>701</v>
      </c>
      <c r="F625" s="2" t="s">
        <v>1661</v>
      </c>
      <c r="G625" s="2" t="s">
        <v>19</v>
      </c>
      <c r="H625" s="321">
        <v>45683</v>
      </c>
      <c r="I625" s="2" t="s">
        <v>1662</v>
      </c>
      <c r="J625" s="2"/>
      <c r="K625" s="4"/>
      <c r="L625" s="4"/>
      <c r="M625" s="4">
        <v>226525.6</v>
      </c>
      <c r="N625" s="4">
        <f>Tabela14[[#This Row],[parcela.cef
(total)]]-Tabela14[[#This Row],[parcela.cef
(realizado)]]</f>
        <v>0</v>
      </c>
      <c r="O625" s="1" t="b">
        <v>0</v>
      </c>
      <c r="P625" s="4">
        <v>0</v>
      </c>
      <c r="Q625" s="4">
        <v>281060</v>
      </c>
      <c r="R625" s="4">
        <v>0</v>
      </c>
      <c r="S625" s="4">
        <v>67701.87</v>
      </c>
      <c r="T625" s="4">
        <f>SUM(Tabela14[[#This Row],[set/25]:[dez/30]])</f>
        <v>50152.469999999979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7500</v>
      </c>
      <c r="BF625" s="4">
        <v>2070.3000000000002</v>
      </c>
      <c r="BG625" s="4">
        <v>2533.35</v>
      </c>
      <c r="BH625" s="4">
        <v>2543.4899999999998</v>
      </c>
      <c r="BI625" s="4">
        <v>714.95</v>
      </c>
      <c r="BJ625" s="4">
        <v>0</v>
      </c>
      <c r="BK625" s="4">
        <v>1459.48</v>
      </c>
      <c r="BL625" s="4">
        <v>727.83</v>
      </c>
      <c r="BM625" s="4">
        <v>734.45</v>
      </c>
      <c r="BN625" s="4">
        <v>734.45</v>
      </c>
      <c r="BO625" s="4">
        <v>734.45</v>
      </c>
      <c r="BP625" s="4">
        <v>9128.17</v>
      </c>
      <c r="BQ625" s="4">
        <v>734.45</v>
      </c>
      <c r="BR625" s="4">
        <v>734.45</v>
      </c>
      <c r="BS625" s="4">
        <v>734.45</v>
      </c>
      <c r="BT625" s="4">
        <v>734.45</v>
      </c>
      <c r="BU625" s="4">
        <v>734.45</v>
      </c>
      <c r="BV625" s="4">
        <v>734.45</v>
      </c>
      <c r="BW625" s="4">
        <v>734.45</v>
      </c>
      <c r="BX625" s="4">
        <v>734.45</v>
      </c>
      <c r="BY625" s="4">
        <v>734.45</v>
      </c>
      <c r="BZ625" s="4">
        <v>734.45</v>
      </c>
      <c r="CA625" s="4">
        <v>734.45</v>
      </c>
      <c r="CB625" s="4">
        <v>10177.39</v>
      </c>
      <c r="CC625" s="4">
        <v>734.45</v>
      </c>
      <c r="CD625" s="4">
        <v>734.45</v>
      </c>
      <c r="CE625" s="4">
        <v>734.45</v>
      </c>
      <c r="CF625" s="4">
        <v>734.45</v>
      </c>
      <c r="CG625" s="4">
        <v>734.45</v>
      </c>
      <c r="CH625" s="4">
        <v>734.45</v>
      </c>
      <c r="CI625" s="4">
        <v>734.45</v>
      </c>
      <c r="CJ625" s="4">
        <v>734.45</v>
      </c>
      <c r="CK625" s="4">
        <v>734.45</v>
      </c>
      <c r="CL625" s="4">
        <v>734.45</v>
      </c>
      <c r="CM625" s="4">
        <v>734.45</v>
      </c>
      <c r="CN625" s="4">
        <v>10177.39</v>
      </c>
      <c r="CO625" s="4">
        <v>734.45</v>
      </c>
      <c r="CP625" s="4">
        <v>734.45</v>
      </c>
      <c r="CQ625" s="4">
        <v>734.45</v>
      </c>
      <c r="CR625" s="4">
        <v>0</v>
      </c>
      <c r="CS625" s="4">
        <v>0</v>
      </c>
      <c r="CT625" s="4">
        <v>0</v>
      </c>
      <c r="CU625" s="4">
        <v>104.92</v>
      </c>
      <c r="CV625" s="4">
        <v>0</v>
      </c>
      <c r="CW625" s="4">
        <v>0</v>
      </c>
      <c r="CX625" s="4">
        <v>0</v>
      </c>
      <c r="CY625" s="4">
        <v>0</v>
      </c>
      <c r="CZ625" s="4">
        <v>0</v>
      </c>
      <c r="DA625" s="4">
        <v>0</v>
      </c>
      <c r="DB625" s="4">
        <v>0</v>
      </c>
      <c r="DC625" s="4">
        <v>0</v>
      </c>
      <c r="DD625" s="4">
        <v>0</v>
      </c>
      <c r="DE625" s="4">
        <v>0</v>
      </c>
      <c r="DF625" s="4">
        <v>0</v>
      </c>
      <c r="DG625" s="4">
        <v>0</v>
      </c>
      <c r="DH625" s="4">
        <v>0</v>
      </c>
      <c r="DI625" s="4">
        <v>0</v>
      </c>
      <c r="DJ625" s="4">
        <v>0</v>
      </c>
      <c r="DK625" s="4">
        <v>0</v>
      </c>
      <c r="DL625" s="4">
        <v>0</v>
      </c>
      <c r="DM625" s="4">
        <v>0</v>
      </c>
      <c r="DN625" s="4">
        <v>0</v>
      </c>
      <c r="DO625" s="4">
        <v>0</v>
      </c>
      <c r="DP625" s="4">
        <v>0</v>
      </c>
      <c r="DQ625" s="4">
        <v>0</v>
      </c>
      <c r="DR625" s="4">
        <v>0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6">
        <v>0</v>
      </c>
      <c r="DY625" s="4">
        <f>SUM(Tabela14[[#This Row],[jan/25]:[mar/25]])</f>
        <v>12103.65</v>
      </c>
      <c r="DZ625" s="4">
        <f>SUM(Tabela14[[#This Row],[abr/25]:[ago/25]])</f>
        <v>5445.75</v>
      </c>
      <c r="EA625" s="4">
        <f>SUM(Tabela14[[#This Row],[set/25]:[dez/30]])</f>
        <v>50152.469999999979</v>
      </c>
    </row>
    <row r="626" spans="1:131" x14ac:dyDescent="0.25">
      <c r="A626" s="5" t="s">
        <v>1663</v>
      </c>
      <c r="B626" s="2" t="s">
        <v>1346</v>
      </c>
      <c r="C626" s="2" t="s">
        <v>14</v>
      </c>
      <c r="D626" s="2" t="s">
        <v>304</v>
      </c>
      <c r="E626" s="1">
        <v>702</v>
      </c>
      <c r="F626" s="2" t="s">
        <v>1664</v>
      </c>
      <c r="G626" s="2" t="s">
        <v>19</v>
      </c>
      <c r="H626" s="321">
        <v>45626</v>
      </c>
      <c r="I626" s="2" t="s">
        <v>1164</v>
      </c>
      <c r="J626" s="2"/>
      <c r="K626" s="4"/>
      <c r="L626" s="4"/>
      <c r="M626" s="4">
        <v>273522.40999999997</v>
      </c>
      <c r="N626" s="4">
        <f>Tabela14[[#This Row],[parcela.cef
(total)]]-Tabela14[[#This Row],[parcela.cef
(realizado)]]</f>
        <v>0</v>
      </c>
      <c r="O626" s="1" t="b">
        <v>0</v>
      </c>
      <c r="P626" s="4">
        <v>0</v>
      </c>
      <c r="Q626" s="4">
        <v>361900</v>
      </c>
      <c r="R626" s="4">
        <v>0</v>
      </c>
      <c r="S626" s="4">
        <v>110100.84</v>
      </c>
      <c r="T626" s="4">
        <f>SUM(Tabela14[[#This Row],[set/25]:[dez/30]])</f>
        <v>104890.83000000002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1500</v>
      </c>
      <c r="BE626" s="4">
        <v>454.87</v>
      </c>
      <c r="BF626" s="4">
        <v>457.15</v>
      </c>
      <c r="BG626" s="4">
        <v>460.94</v>
      </c>
      <c r="BH626" s="4">
        <v>462.78</v>
      </c>
      <c r="BI626" s="4">
        <v>464.59</v>
      </c>
      <c r="BJ626" s="4">
        <v>467.01</v>
      </c>
      <c r="BK626" s="4">
        <v>469.71</v>
      </c>
      <c r="BL626" s="4">
        <v>472.96</v>
      </c>
      <c r="BM626" s="4">
        <v>477.26</v>
      </c>
      <c r="BN626" s="4">
        <v>477.26</v>
      </c>
      <c r="BO626" s="4">
        <v>477.26</v>
      </c>
      <c r="BP626" s="4">
        <v>8961.86</v>
      </c>
      <c r="BQ626" s="4">
        <v>1590.86</v>
      </c>
      <c r="BR626" s="4">
        <v>1590.86</v>
      </c>
      <c r="BS626" s="4">
        <v>1590.86</v>
      </c>
      <c r="BT626" s="4">
        <v>1590.86</v>
      </c>
      <c r="BU626" s="4">
        <v>1590.86</v>
      </c>
      <c r="BV626" s="4">
        <v>1590.86</v>
      </c>
      <c r="BW626" s="4">
        <v>1590.86</v>
      </c>
      <c r="BX626" s="4">
        <v>1590.86</v>
      </c>
      <c r="BY626" s="4">
        <v>1590.86</v>
      </c>
      <c r="BZ626" s="4">
        <v>1590.86</v>
      </c>
      <c r="CA626" s="4">
        <v>1590.86</v>
      </c>
      <c r="CB626" s="4">
        <v>17499.490000000002</v>
      </c>
      <c r="CC626" s="4">
        <v>1590.86</v>
      </c>
      <c r="CD626" s="4">
        <v>1590.86</v>
      </c>
      <c r="CE626" s="4">
        <v>1590.86</v>
      </c>
      <c r="CF626" s="4">
        <v>1590.86</v>
      </c>
      <c r="CG626" s="4">
        <v>1590.86</v>
      </c>
      <c r="CH626" s="4">
        <v>1590.86</v>
      </c>
      <c r="CI626" s="4">
        <v>1590.86</v>
      </c>
      <c r="CJ626" s="4">
        <v>1590.86</v>
      </c>
      <c r="CK626" s="4">
        <v>1590.86</v>
      </c>
      <c r="CL626" s="4">
        <v>1590.86</v>
      </c>
      <c r="CM626" s="4">
        <v>1590.86</v>
      </c>
      <c r="CN626" s="4">
        <v>17499.490000000002</v>
      </c>
      <c r="CO626" s="4">
        <v>1590.86</v>
      </c>
      <c r="CP626" s="4">
        <v>1590.86</v>
      </c>
      <c r="CQ626" s="4">
        <v>1590.86</v>
      </c>
      <c r="CR626" s="4">
        <v>19620.650000000001</v>
      </c>
      <c r="CS626" s="4">
        <v>0</v>
      </c>
      <c r="CT626" s="4">
        <v>106.06</v>
      </c>
      <c r="CU626" s="4">
        <v>0</v>
      </c>
      <c r="CV626" s="4">
        <v>0</v>
      </c>
      <c r="CW626" s="4">
        <v>0</v>
      </c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>
        <v>0</v>
      </c>
      <c r="DE626" s="4">
        <v>0</v>
      </c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>
        <v>0</v>
      </c>
      <c r="DL626" s="4">
        <v>0</v>
      </c>
      <c r="DM626" s="4">
        <v>0</v>
      </c>
      <c r="DN626" s="4">
        <v>0</v>
      </c>
      <c r="DO626" s="4">
        <v>0</v>
      </c>
      <c r="DP626" s="4">
        <v>0</v>
      </c>
      <c r="DQ626" s="4">
        <v>0</v>
      </c>
      <c r="DR626" s="4">
        <v>0</v>
      </c>
      <c r="DS626" s="4">
        <v>0</v>
      </c>
      <c r="DT626" s="4">
        <v>0</v>
      </c>
      <c r="DU626" s="4">
        <v>0</v>
      </c>
      <c r="DV626" s="4">
        <v>0</v>
      </c>
      <c r="DW626" s="4">
        <v>0</v>
      </c>
      <c r="DX626" s="6">
        <v>0</v>
      </c>
      <c r="DY626" s="4">
        <f>SUM(Tabela14[[#This Row],[jan/25]:[mar/25]])</f>
        <v>1372.96</v>
      </c>
      <c r="DZ626" s="4">
        <f>SUM(Tabela14[[#This Row],[abr/25]:[ago/25]])</f>
        <v>2337.0499999999997</v>
      </c>
      <c r="EA626" s="4">
        <f>SUM(Tabela14[[#This Row],[set/25]:[dez/30]])</f>
        <v>104890.83000000002</v>
      </c>
    </row>
    <row r="627" spans="1:131" x14ac:dyDescent="0.25">
      <c r="A627" s="5" t="s">
        <v>1665</v>
      </c>
      <c r="B627" s="2" t="s">
        <v>1346</v>
      </c>
      <c r="C627" s="2" t="s">
        <v>14</v>
      </c>
      <c r="D627" s="2" t="s">
        <v>304</v>
      </c>
      <c r="E627" s="1">
        <v>703</v>
      </c>
      <c r="F627" s="2"/>
      <c r="G627" s="2" t="s">
        <v>42</v>
      </c>
      <c r="H627" s="321"/>
      <c r="I627" s="2" t="s">
        <v>1666</v>
      </c>
      <c r="J627" s="2"/>
      <c r="K627" s="4"/>
      <c r="L627" s="4"/>
      <c r="M627" s="4">
        <v>0</v>
      </c>
      <c r="N627" s="4">
        <f>Tabela14[[#This Row],[parcela.cef
(total)]]-Tabela14[[#This Row],[parcela.cef
(realizado)]]</f>
        <v>0</v>
      </c>
      <c r="O627" s="1" t="b">
        <v>0</v>
      </c>
      <c r="P627" s="4">
        <v>0</v>
      </c>
      <c r="Q627" s="4">
        <v>0</v>
      </c>
      <c r="R627" s="4">
        <v>0</v>
      </c>
      <c r="S627" s="4">
        <v>1500</v>
      </c>
      <c r="T627" s="4">
        <f>SUM(Tabela14[[#This Row],[set/25]:[dez/30]])</f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1500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0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0</v>
      </c>
      <c r="CZ627" s="4">
        <v>0</v>
      </c>
      <c r="DA627" s="4">
        <v>0</v>
      </c>
      <c r="DB627" s="4">
        <v>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0</v>
      </c>
      <c r="DK627" s="4">
        <v>0</v>
      </c>
      <c r="DL627" s="4">
        <v>0</v>
      </c>
      <c r="DM627" s="4">
        <v>0</v>
      </c>
      <c r="DN627" s="4">
        <v>0</v>
      </c>
      <c r="DO627" s="4">
        <v>0</v>
      </c>
      <c r="DP627" s="4">
        <v>0</v>
      </c>
      <c r="DQ627" s="4">
        <v>0</v>
      </c>
      <c r="DR627" s="4">
        <v>0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6">
        <v>0</v>
      </c>
      <c r="DY627" s="4">
        <f>SUM(Tabela14[[#This Row],[jan/25]:[mar/25]])</f>
        <v>0</v>
      </c>
      <c r="DZ627" s="4">
        <f>SUM(Tabela14[[#This Row],[abr/25]:[ago/25]])</f>
        <v>0</v>
      </c>
      <c r="EA627" s="4">
        <f>SUM(Tabela14[[#This Row],[set/25]:[dez/30]])</f>
        <v>0</v>
      </c>
    </row>
    <row r="628" spans="1:131" x14ac:dyDescent="0.25">
      <c r="A628" s="5" t="s">
        <v>1667</v>
      </c>
      <c r="B628" s="2" t="s">
        <v>1346</v>
      </c>
      <c r="C628" s="2" t="s">
        <v>14</v>
      </c>
      <c r="D628" s="2" t="s">
        <v>304</v>
      </c>
      <c r="E628" s="1">
        <v>704</v>
      </c>
      <c r="F628" s="2" t="s">
        <v>1668</v>
      </c>
      <c r="G628" s="2" t="s">
        <v>19</v>
      </c>
      <c r="H628" s="321">
        <v>45653</v>
      </c>
      <c r="I628" s="2" t="s">
        <v>1669</v>
      </c>
      <c r="J628" s="2"/>
      <c r="K628" s="4"/>
      <c r="L628" s="4"/>
      <c r="M628" s="4">
        <v>230381.26</v>
      </c>
      <c r="N628" s="4">
        <f>Tabela14[[#This Row],[parcela.cef
(total)]]-Tabela14[[#This Row],[parcela.cef
(realizado)]]</f>
        <v>0</v>
      </c>
      <c r="O628" s="1" t="b">
        <v>0</v>
      </c>
      <c r="P628" s="4">
        <v>0</v>
      </c>
      <c r="Q628" s="4">
        <v>271660</v>
      </c>
      <c r="R628" s="4">
        <v>0</v>
      </c>
      <c r="S628" s="4">
        <v>55530.36</v>
      </c>
      <c r="T628" s="4">
        <f>SUM(Tabela14[[#This Row],[set/25]:[dez/30]])</f>
        <v>49910.729999999989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3900</v>
      </c>
      <c r="BE628" s="4">
        <v>210.84</v>
      </c>
      <c r="BF628" s="4">
        <v>211.89</v>
      </c>
      <c r="BG628" s="4">
        <v>213.65</v>
      </c>
      <c r="BH628" s="4">
        <v>214.51</v>
      </c>
      <c r="BI628" s="4">
        <v>215.34</v>
      </c>
      <c r="BJ628" s="4">
        <v>216.46</v>
      </c>
      <c r="BK628" s="4">
        <v>217.72</v>
      </c>
      <c r="BL628" s="4">
        <v>219.22</v>
      </c>
      <c r="BM628" s="4">
        <v>221.22</v>
      </c>
      <c r="BN628" s="4">
        <v>221.22</v>
      </c>
      <c r="BO628" s="4">
        <v>221.22</v>
      </c>
      <c r="BP628" s="4">
        <v>6162.47</v>
      </c>
      <c r="BQ628" s="4">
        <v>737.39</v>
      </c>
      <c r="BR628" s="4">
        <v>737.39</v>
      </c>
      <c r="BS628" s="4">
        <v>737.39</v>
      </c>
      <c r="BT628" s="4">
        <v>737.39</v>
      </c>
      <c r="BU628" s="4">
        <v>737.39</v>
      </c>
      <c r="BV628" s="4">
        <v>737.39</v>
      </c>
      <c r="BW628" s="4">
        <v>737.39</v>
      </c>
      <c r="BX628" s="4">
        <v>737.39</v>
      </c>
      <c r="BY628" s="4">
        <v>737.39</v>
      </c>
      <c r="BZ628" s="4">
        <v>737.39</v>
      </c>
      <c r="CA628" s="4">
        <v>737.39</v>
      </c>
      <c r="CB628" s="4">
        <v>9164.69</v>
      </c>
      <c r="CC628" s="4">
        <v>737.39</v>
      </c>
      <c r="CD628" s="4">
        <v>737.39</v>
      </c>
      <c r="CE628" s="4">
        <v>737.39</v>
      </c>
      <c r="CF628" s="4">
        <v>737.39</v>
      </c>
      <c r="CG628" s="4">
        <v>737.39</v>
      </c>
      <c r="CH628" s="4">
        <v>737.39</v>
      </c>
      <c r="CI628" s="4">
        <v>737.39</v>
      </c>
      <c r="CJ628" s="4">
        <v>737.39</v>
      </c>
      <c r="CK628" s="4">
        <v>737.39</v>
      </c>
      <c r="CL628" s="4">
        <v>737.39</v>
      </c>
      <c r="CM628" s="4">
        <v>737.39</v>
      </c>
      <c r="CN628" s="4">
        <v>9164.69</v>
      </c>
      <c r="CO628" s="4">
        <v>0</v>
      </c>
      <c r="CP628" s="4">
        <v>0</v>
      </c>
      <c r="CQ628" s="4">
        <v>0</v>
      </c>
      <c r="CR628" s="4">
        <v>0</v>
      </c>
      <c r="CS628" s="4">
        <v>0</v>
      </c>
      <c r="CT628" s="4">
        <v>8532.64</v>
      </c>
      <c r="CU628" s="4">
        <v>0</v>
      </c>
      <c r="CV628" s="4">
        <v>0</v>
      </c>
      <c r="CW628" s="4">
        <v>0</v>
      </c>
      <c r="CX628" s="4">
        <v>0</v>
      </c>
      <c r="CY628" s="4">
        <v>0</v>
      </c>
      <c r="CZ628" s="4">
        <v>0</v>
      </c>
      <c r="DA628" s="4">
        <v>0</v>
      </c>
      <c r="DB628" s="4">
        <v>0</v>
      </c>
      <c r="DC628" s="4">
        <v>0</v>
      </c>
      <c r="DD628" s="4">
        <v>0</v>
      </c>
      <c r="DE628" s="4">
        <v>0</v>
      </c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>
        <v>0</v>
      </c>
      <c r="DL628" s="4">
        <v>0</v>
      </c>
      <c r="DM628" s="4">
        <v>0</v>
      </c>
      <c r="DN628" s="4">
        <v>0</v>
      </c>
      <c r="DO628" s="4">
        <v>0</v>
      </c>
      <c r="DP628" s="4">
        <v>0</v>
      </c>
      <c r="DQ628" s="4">
        <v>0</v>
      </c>
      <c r="DR628" s="4">
        <v>0</v>
      </c>
      <c r="DS628" s="4">
        <v>0</v>
      </c>
      <c r="DT628" s="4">
        <v>0</v>
      </c>
      <c r="DU628" s="4">
        <v>0</v>
      </c>
      <c r="DV628" s="4">
        <v>0</v>
      </c>
      <c r="DW628" s="4">
        <v>0</v>
      </c>
      <c r="DX628" s="6">
        <v>0</v>
      </c>
      <c r="DY628" s="4">
        <f>SUM(Tabela14[[#This Row],[jan/25]:[mar/25]])</f>
        <v>636.38</v>
      </c>
      <c r="DZ628" s="4">
        <f>SUM(Tabela14[[#This Row],[abr/25]:[ago/25]])</f>
        <v>1083.25</v>
      </c>
      <c r="EA628" s="4">
        <f>SUM(Tabela14[[#This Row],[set/25]:[dez/30]])</f>
        <v>49910.729999999989</v>
      </c>
    </row>
    <row r="629" spans="1:131" x14ac:dyDescent="0.25">
      <c r="A629" s="5" t="s">
        <v>1670</v>
      </c>
      <c r="B629" s="2" t="s">
        <v>1346</v>
      </c>
      <c r="C629" s="2" t="s">
        <v>14</v>
      </c>
      <c r="D629" s="2" t="s">
        <v>304</v>
      </c>
      <c r="E629" s="1">
        <v>705</v>
      </c>
      <c r="F629" s="2" t="s">
        <v>1671</v>
      </c>
      <c r="G629" s="2" t="s">
        <v>19</v>
      </c>
      <c r="H629" s="321">
        <v>45835</v>
      </c>
      <c r="I629" s="2" t="s">
        <v>351</v>
      </c>
      <c r="J629" s="2"/>
      <c r="K629" s="4"/>
      <c r="L629" s="4"/>
      <c r="M629" s="4">
        <v>266400</v>
      </c>
      <c r="N629" s="4">
        <f>Tabela14[[#This Row],[parcela.cef
(total)]]-Tabela14[[#This Row],[parcela.cef
(realizado)]]</f>
        <v>0</v>
      </c>
      <c r="O629" s="1" t="b">
        <v>0</v>
      </c>
      <c r="P629" s="4">
        <v>0</v>
      </c>
      <c r="Q629" s="4">
        <v>280160</v>
      </c>
      <c r="R629" s="4">
        <v>0</v>
      </c>
      <c r="S629" s="4">
        <v>13330</v>
      </c>
      <c r="T629" s="4">
        <f>SUM(Tabela14[[#This Row],[set/25]:[dez/30]])</f>
        <v>12900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150</v>
      </c>
      <c r="BL629" s="4">
        <v>280</v>
      </c>
      <c r="BM629" s="4">
        <v>0</v>
      </c>
      <c r="BN629" s="4">
        <v>430</v>
      </c>
      <c r="BO629" s="4">
        <v>430</v>
      </c>
      <c r="BP629" s="4">
        <v>430</v>
      </c>
      <c r="BQ629" s="4">
        <v>430</v>
      </c>
      <c r="BR629" s="4">
        <v>430</v>
      </c>
      <c r="BS629" s="4">
        <v>430</v>
      </c>
      <c r="BT629" s="4">
        <v>430</v>
      </c>
      <c r="BU629" s="4">
        <v>430</v>
      </c>
      <c r="BV629" s="4">
        <v>430</v>
      </c>
      <c r="BW629" s="4">
        <v>430</v>
      </c>
      <c r="BX629" s="4">
        <v>430</v>
      </c>
      <c r="BY629" s="4">
        <v>430</v>
      </c>
      <c r="BZ629" s="4">
        <v>430</v>
      </c>
      <c r="CA629" s="4">
        <v>430</v>
      </c>
      <c r="CB629" s="4">
        <v>430</v>
      </c>
      <c r="CC629" s="4">
        <v>430</v>
      </c>
      <c r="CD629" s="4">
        <v>430</v>
      </c>
      <c r="CE629" s="4">
        <v>430</v>
      </c>
      <c r="CF629" s="4">
        <v>430</v>
      </c>
      <c r="CG629" s="4">
        <v>430</v>
      </c>
      <c r="CH629" s="4">
        <v>430</v>
      </c>
      <c r="CI629" s="4">
        <v>430</v>
      </c>
      <c r="CJ629" s="4">
        <v>430</v>
      </c>
      <c r="CK629" s="4">
        <v>430</v>
      </c>
      <c r="CL629" s="4">
        <v>430</v>
      </c>
      <c r="CM629" s="4">
        <v>430</v>
      </c>
      <c r="CN629" s="4">
        <v>430</v>
      </c>
      <c r="CO629" s="4">
        <v>430</v>
      </c>
      <c r="CP629" s="4">
        <v>430</v>
      </c>
      <c r="CQ629" s="4">
        <v>430</v>
      </c>
      <c r="CR629" s="4">
        <v>0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0</v>
      </c>
      <c r="CZ629" s="4">
        <v>0</v>
      </c>
      <c r="DA629" s="4">
        <v>0</v>
      </c>
      <c r="DB629" s="4">
        <v>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0</v>
      </c>
      <c r="DJ629" s="4">
        <v>0</v>
      </c>
      <c r="DK629" s="4">
        <v>0</v>
      </c>
      <c r="DL629" s="4">
        <v>0</v>
      </c>
      <c r="DM629" s="4">
        <v>0</v>
      </c>
      <c r="DN629" s="4">
        <v>0</v>
      </c>
      <c r="DO629" s="4">
        <v>0</v>
      </c>
      <c r="DP629" s="4">
        <v>0</v>
      </c>
      <c r="DQ629" s="4">
        <v>0</v>
      </c>
      <c r="DR629" s="4">
        <v>0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6">
        <v>0</v>
      </c>
      <c r="DY629" s="4">
        <f>SUM(Tabela14[[#This Row],[jan/25]:[mar/25]])</f>
        <v>0</v>
      </c>
      <c r="DZ629" s="4">
        <f>SUM(Tabela14[[#This Row],[abr/25]:[ago/25]])</f>
        <v>430</v>
      </c>
      <c r="EA629" s="4">
        <f>SUM(Tabela14[[#This Row],[set/25]:[dez/30]])</f>
        <v>12900</v>
      </c>
    </row>
    <row r="630" spans="1:131" x14ac:dyDescent="0.25">
      <c r="A630" s="5" t="s">
        <v>1672</v>
      </c>
      <c r="B630" s="2" t="s">
        <v>1346</v>
      </c>
      <c r="C630" s="2" t="s">
        <v>14</v>
      </c>
      <c r="D630" s="2" t="s">
        <v>304</v>
      </c>
      <c r="E630" s="1">
        <v>706</v>
      </c>
      <c r="F630" s="2" t="s">
        <v>1673</v>
      </c>
      <c r="G630" s="2" t="s">
        <v>19</v>
      </c>
      <c r="H630" s="321">
        <v>45853</v>
      </c>
      <c r="I630" s="2" t="s">
        <v>1674</v>
      </c>
      <c r="J630" s="2"/>
      <c r="K630" s="4"/>
      <c r="L630" s="4"/>
      <c r="M630" s="4">
        <v>266400</v>
      </c>
      <c r="N630" s="4">
        <f>Tabela14[[#This Row],[parcela.cef
(total)]]-Tabela14[[#This Row],[parcela.cef
(realizado)]]</f>
        <v>0</v>
      </c>
      <c r="O630" s="1" t="b">
        <v>0</v>
      </c>
      <c r="P630" s="4">
        <v>0</v>
      </c>
      <c r="Q630" s="4">
        <v>293020</v>
      </c>
      <c r="R630" s="4">
        <v>0</v>
      </c>
      <c r="S630" s="4">
        <v>25747.599999999999</v>
      </c>
      <c r="T630" s="4">
        <f>SUM(Tabela14[[#This Row],[set/25]:[dez/30]])</f>
        <v>25461.4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286.2</v>
      </c>
      <c r="BM630" s="4">
        <v>0</v>
      </c>
      <c r="BN630" s="4">
        <v>286.2</v>
      </c>
      <c r="BO630" s="4">
        <v>286.2</v>
      </c>
      <c r="BP630" s="4">
        <v>286.2</v>
      </c>
      <c r="BQ630" s="4">
        <v>286.2</v>
      </c>
      <c r="BR630" s="4">
        <v>348.6</v>
      </c>
      <c r="BS630" s="4">
        <v>954</v>
      </c>
      <c r="BT630" s="4">
        <v>954</v>
      </c>
      <c r="BU630" s="4">
        <v>954</v>
      </c>
      <c r="BV630" s="4">
        <v>954</v>
      </c>
      <c r="BW630" s="4">
        <v>954</v>
      </c>
      <c r="BX630" s="4">
        <v>954</v>
      </c>
      <c r="BY630" s="4">
        <v>954</v>
      </c>
      <c r="BZ630" s="4">
        <v>954</v>
      </c>
      <c r="CA630" s="4">
        <v>954</v>
      </c>
      <c r="CB630" s="4">
        <v>954</v>
      </c>
      <c r="CC630" s="4">
        <v>954</v>
      </c>
      <c r="CD630" s="4">
        <v>954</v>
      </c>
      <c r="CE630" s="4">
        <v>954</v>
      </c>
      <c r="CF630" s="4">
        <v>954</v>
      </c>
      <c r="CG630" s="4">
        <v>954</v>
      </c>
      <c r="CH630" s="4">
        <v>954</v>
      </c>
      <c r="CI630" s="4">
        <v>954</v>
      </c>
      <c r="CJ630" s="4">
        <v>954</v>
      </c>
      <c r="CK630" s="4">
        <v>954</v>
      </c>
      <c r="CL630" s="4">
        <v>954</v>
      </c>
      <c r="CM630" s="4">
        <v>954</v>
      </c>
      <c r="CN630" s="4">
        <v>954</v>
      </c>
      <c r="CO630" s="4">
        <v>954</v>
      </c>
      <c r="CP630" s="4">
        <v>954</v>
      </c>
      <c r="CQ630" s="4">
        <v>954</v>
      </c>
      <c r="CR630" s="4">
        <v>0</v>
      </c>
      <c r="CS630" s="4">
        <v>0</v>
      </c>
      <c r="CT630" s="4">
        <v>0</v>
      </c>
      <c r="CU630" s="4">
        <v>118</v>
      </c>
      <c r="CV630" s="4">
        <v>0</v>
      </c>
      <c r="CW630" s="4">
        <v>0</v>
      </c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>
        <v>0</v>
      </c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>
        <v>0</v>
      </c>
      <c r="DL630" s="4">
        <v>0</v>
      </c>
      <c r="DM630" s="4">
        <v>0</v>
      </c>
      <c r="DN630" s="4">
        <v>0</v>
      </c>
      <c r="DO630" s="4">
        <v>0</v>
      </c>
      <c r="DP630" s="4">
        <v>0</v>
      </c>
      <c r="DQ630" s="4">
        <v>0</v>
      </c>
      <c r="DR630" s="4">
        <v>0</v>
      </c>
      <c r="DS630" s="4">
        <v>0</v>
      </c>
      <c r="DT630" s="4">
        <v>0</v>
      </c>
      <c r="DU630" s="4">
        <v>0</v>
      </c>
      <c r="DV630" s="4">
        <v>0</v>
      </c>
      <c r="DW630" s="4">
        <v>0</v>
      </c>
      <c r="DX630" s="6">
        <v>0</v>
      </c>
      <c r="DY630" s="4">
        <f>SUM(Tabela14[[#This Row],[jan/25]:[mar/25]])</f>
        <v>0</v>
      </c>
      <c r="DZ630" s="4">
        <f>SUM(Tabela14[[#This Row],[abr/25]:[ago/25]])</f>
        <v>286.2</v>
      </c>
      <c r="EA630" s="4">
        <f>SUM(Tabela14[[#This Row],[set/25]:[dez/30]])</f>
        <v>25461.4</v>
      </c>
    </row>
    <row r="631" spans="1:131" x14ac:dyDescent="0.25">
      <c r="A631" s="5" t="s">
        <v>1675</v>
      </c>
      <c r="B631" s="2" t="s">
        <v>1346</v>
      </c>
      <c r="C631" s="2" t="s">
        <v>14</v>
      </c>
      <c r="D631" s="2" t="s">
        <v>304</v>
      </c>
      <c r="E631" s="1">
        <v>707</v>
      </c>
      <c r="F631" s="2" t="s">
        <v>1676</v>
      </c>
      <c r="G631" s="2" t="s">
        <v>19</v>
      </c>
      <c r="H631" s="321">
        <v>45654</v>
      </c>
      <c r="I631" s="2" t="s">
        <v>218</v>
      </c>
      <c r="J631" s="2"/>
      <c r="K631" s="4"/>
      <c r="L631" s="4"/>
      <c r="M631" s="4">
        <v>268620.13</v>
      </c>
      <c r="N631" s="4">
        <f>Tabela14[[#This Row],[parcela.cef
(total)]]-Tabela14[[#This Row],[parcela.cef
(realizado)]]</f>
        <v>0</v>
      </c>
      <c r="O631" s="1" t="b">
        <v>0</v>
      </c>
      <c r="P631" s="4">
        <v>0</v>
      </c>
      <c r="Q631" s="4">
        <v>281060</v>
      </c>
      <c r="R631" s="4">
        <v>0</v>
      </c>
      <c r="S631" s="4">
        <v>27069.34</v>
      </c>
      <c r="T631" s="4">
        <f>SUM(Tabela14[[#This Row],[set/25]:[dez/30]])</f>
        <v>24449.62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500</v>
      </c>
      <c r="BF631" s="4">
        <v>253.47</v>
      </c>
      <c r="BG631" s="4">
        <v>311.42</v>
      </c>
      <c r="BH631" s="4">
        <v>0</v>
      </c>
      <c r="BI631" s="4">
        <v>621.4</v>
      </c>
      <c r="BJ631" s="4">
        <v>309.23</v>
      </c>
      <c r="BK631" s="4">
        <v>311.02999999999997</v>
      </c>
      <c r="BL631" s="4">
        <v>313.17</v>
      </c>
      <c r="BM631" s="4">
        <v>0</v>
      </c>
      <c r="BN631" s="4">
        <v>316.02</v>
      </c>
      <c r="BO631" s="4">
        <v>316.02</v>
      </c>
      <c r="BP631" s="4">
        <v>948.07</v>
      </c>
      <c r="BQ631" s="4">
        <v>316.02</v>
      </c>
      <c r="BR631" s="4">
        <v>316.02</v>
      </c>
      <c r="BS631" s="4">
        <v>316.02</v>
      </c>
      <c r="BT631" s="4">
        <v>316.02</v>
      </c>
      <c r="BU631" s="4">
        <v>316.02</v>
      </c>
      <c r="BV631" s="4">
        <v>316.02</v>
      </c>
      <c r="BW631" s="4">
        <v>316.02</v>
      </c>
      <c r="BX631" s="4">
        <v>316.02</v>
      </c>
      <c r="BY631" s="4">
        <v>316.02</v>
      </c>
      <c r="BZ631" s="4">
        <v>316.02</v>
      </c>
      <c r="CA631" s="4">
        <v>316.02</v>
      </c>
      <c r="CB631" s="4">
        <v>3065.43</v>
      </c>
      <c r="CC631" s="4">
        <v>1053.4100000000001</v>
      </c>
      <c r="CD631" s="4">
        <v>1053.4100000000001</v>
      </c>
      <c r="CE631" s="4">
        <v>1053.4100000000001</v>
      </c>
      <c r="CF631" s="4">
        <v>1053.4100000000001</v>
      </c>
      <c r="CG631" s="4">
        <v>1053.4100000000001</v>
      </c>
      <c r="CH631" s="4">
        <v>1053.4100000000001</v>
      </c>
      <c r="CI631" s="4">
        <v>1053.4100000000001</v>
      </c>
      <c r="CJ631" s="4">
        <v>1053.4100000000001</v>
      </c>
      <c r="CK631" s="4">
        <v>1053.4100000000001</v>
      </c>
      <c r="CL631" s="4">
        <v>1053.4100000000001</v>
      </c>
      <c r="CM631" s="4">
        <v>1053.4100000000001</v>
      </c>
      <c r="CN631" s="4">
        <v>1053.4100000000001</v>
      </c>
      <c r="CO631" s="4">
        <v>0</v>
      </c>
      <c r="CP631" s="4">
        <v>0</v>
      </c>
      <c r="CQ631" s="4">
        <v>3581.6</v>
      </c>
      <c r="CR631" s="4">
        <v>0</v>
      </c>
      <c r="CS631" s="4">
        <v>0</v>
      </c>
      <c r="CT631" s="4">
        <v>105.34</v>
      </c>
      <c r="CU631" s="4">
        <v>0</v>
      </c>
      <c r="CV631" s="4">
        <v>0</v>
      </c>
      <c r="CW631" s="4">
        <v>0</v>
      </c>
      <c r="CX631" s="4">
        <v>0</v>
      </c>
      <c r="CY631" s="4">
        <v>0</v>
      </c>
      <c r="CZ631" s="4">
        <v>0</v>
      </c>
      <c r="DA631" s="4">
        <v>0</v>
      </c>
      <c r="DB631" s="4">
        <v>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>
        <v>0</v>
      </c>
      <c r="DL631" s="4">
        <v>0</v>
      </c>
      <c r="DM631" s="4">
        <v>0</v>
      </c>
      <c r="DN631" s="4">
        <v>0</v>
      </c>
      <c r="DO631" s="4">
        <v>0</v>
      </c>
      <c r="DP631" s="4">
        <v>0</v>
      </c>
      <c r="DQ631" s="4">
        <v>0</v>
      </c>
      <c r="DR631" s="4">
        <v>0</v>
      </c>
      <c r="DS631" s="4">
        <v>0</v>
      </c>
      <c r="DT631" s="4">
        <v>0</v>
      </c>
      <c r="DU631" s="4">
        <v>0</v>
      </c>
      <c r="DV631" s="4">
        <v>0</v>
      </c>
      <c r="DW631" s="4">
        <v>0</v>
      </c>
      <c r="DX631" s="6">
        <v>0</v>
      </c>
      <c r="DY631" s="4">
        <f>SUM(Tabela14[[#This Row],[jan/25]:[mar/25]])</f>
        <v>1064.8900000000001</v>
      </c>
      <c r="DZ631" s="4">
        <f>SUM(Tabela14[[#This Row],[abr/25]:[ago/25]])</f>
        <v>1554.83</v>
      </c>
      <c r="EA631" s="4">
        <f>SUM(Tabela14[[#This Row],[set/25]:[dez/30]])</f>
        <v>24449.62</v>
      </c>
    </row>
    <row r="632" spans="1:131" x14ac:dyDescent="0.25">
      <c r="A632" s="5" t="s">
        <v>1677</v>
      </c>
      <c r="B632" s="2" t="s">
        <v>1346</v>
      </c>
      <c r="C632" s="2" t="s">
        <v>14</v>
      </c>
      <c r="D632" s="2" t="s">
        <v>304</v>
      </c>
      <c r="E632" s="1">
        <v>708</v>
      </c>
      <c r="F632" s="2"/>
      <c r="G632" s="2" t="s">
        <v>42</v>
      </c>
      <c r="H632" s="321"/>
      <c r="I632" s="2"/>
      <c r="J632" s="2"/>
      <c r="K632" s="4"/>
      <c r="L632" s="4"/>
      <c r="M632" s="4">
        <v>0</v>
      </c>
      <c r="N632" s="4">
        <f>Tabela14[[#This Row],[parcela.cef
(total)]]-Tabela14[[#This Row],[parcela.cef
(realizado)]]</f>
        <v>0</v>
      </c>
      <c r="O632" s="1" t="b">
        <v>0</v>
      </c>
      <c r="P632" s="4">
        <v>0</v>
      </c>
      <c r="Q632" s="4">
        <v>0</v>
      </c>
      <c r="R632" s="4">
        <v>0</v>
      </c>
      <c r="S632" s="4">
        <v>0</v>
      </c>
      <c r="T632" s="4">
        <f>SUM(Tabela14[[#This Row],[set/25]:[dez/30]])</f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0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>
        <v>0</v>
      </c>
      <c r="DE632" s="4">
        <v>0</v>
      </c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>
        <v>0</v>
      </c>
      <c r="DL632" s="4">
        <v>0</v>
      </c>
      <c r="DM632" s="4">
        <v>0</v>
      </c>
      <c r="DN632" s="4">
        <v>0</v>
      </c>
      <c r="DO632" s="4">
        <v>0</v>
      </c>
      <c r="DP632" s="4">
        <v>0</v>
      </c>
      <c r="DQ632" s="4">
        <v>0</v>
      </c>
      <c r="DR632" s="4">
        <v>0</v>
      </c>
      <c r="DS632" s="4">
        <v>0</v>
      </c>
      <c r="DT632" s="4">
        <v>0</v>
      </c>
      <c r="DU632" s="4">
        <v>0</v>
      </c>
      <c r="DV632" s="4">
        <v>0</v>
      </c>
      <c r="DW632" s="4">
        <v>0</v>
      </c>
      <c r="DX632" s="6">
        <v>0</v>
      </c>
      <c r="DY632" s="4">
        <f>SUM(Tabela14[[#This Row],[jan/25]:[mar/25]])</f>
        <v>0</v>
      </c>
      <c r="DZ632" s="4">
        <f>SUM(Tabela14[[#This Row],[abr/25]:[ago/25]])</f>
        <v>0</v>
      </c>
      <c r="EA632" s="4">
        <f>SUM(Tabela14[[#This Row],[set/25]:[dez/30]])</f>
        <v>0</v>
      </c>
    </row>
    <row r="633" spans="1:131" x14ac:dyDescent="0.25">
      <c r="A633" s="5" t="s">
        <v>1678</v>
      </c>
      <c r="B633" s="2" t="s">
        <v>1346</v>
      </c>
      <c r="C633" s="2" t="s">
        <v>14</v>
      </c>
      <c r="D633" s="2" t="s">
        <v>304</v>
      </c>
      <c r="E633" s="1">
        <v>709</v>
      </c>
      <c r="F633" s="2" t="s">
        <v>1679</v>
      </c>
      <c r="G633" s="2" t="s">
        <v>19</v>
      </c>
      <c r="H633" s="321">
        <v>45803</v>
      </c>
      <c r="I633" s="2" t="s">
        <v>881</v>
      </c>
      <c r="J633" s="2"/>
      <c r="K633" s="4"/>
      <c r="L633" s="4"/>
      <c r="M633" s="4">
        <v>184272</v>
      </c>
      <c r="N633" s="4">
        <f>Tabela14[[#This Row],[parcela.cef
(total)]]-Tabela14[[#This Row],[parcela.cef
(realizado)]]</f>
        <v>0</v>
      </c>
      <c r="O633" s="1" t="b">
        <v>0</v>
      </c>
      <c r="P633" s="4">
        <v>0</v>
      </c>
      <c r="Q633" s="4">
        <v>215260</v>
      </c>
      <c r="R633" s="4">
        <v>0</v>
      </c>
      <c r="S633" s="4">
        <v>30032.02</v>
      </c>
      <c r="T633" s="4">
        <f>SUM(Tabela14[[#This Row],[set/25]:[dez/30]])</f>
        <v>30032.02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184.02</v>
      </c>
      <c r="BN633" s="4">
        <v>180</v>
      </c>
      <c r="BO633" s="4">
        <v>180</v>
      </c>
      <c r="BP633" s="4">
        <v>1224</v>
      </c>
      <c r="BQ633" s="4">
        <v>180</v>
      </c>
      <c r="BR633" s="4">
        <v>180</v>
      </c>
      <c r="BS633" s="4">
        <v>180</v>
      </c>
      <c r="BT633" s="4">
        <v>180</v>
      </c>
      <c r="BU633" s="4">
        <v>180</v>
      </c>
      <c r="BV633" s="4">
        <v>180</v>
      </c>
      <c r="BW633" s="4">
        <v>180</v>
      </c>
      <c r="BX633" s="4">
        <v>180</v>
      </c>
      <c r="BY633" s="4">
        <v>180</v>
      </c>
      <c r="BZ633" s="4">
        <v>180</v>
      </c>
      <c r="CA633" s="4">
        <v>180</v>
      </c>
      <c r="CB633" s="4">
        <v>1316</v>
      </c>
      <c r="CC633" s="4">
        <v>600</v>
      </c>
      <c r="CD633" s="4">
        <v>600</v>
      </c>
      <c r="CE633" s="4">
        <v>600</v>
      </c>
      <c r="CF633" s="4">
        <v>600</v>
      </c>
      <c r="CG633" s="4">
        <v>600</v>
      </c>
      <c r="CH633" s="4">
        <v>600</v>
      </c>
      <c r="CI633" s="4">
        <v>600</v>
      </c>
      <c r="CJ633" s="4">
        <v>600</v>
      </c>
      <c r="CK633" s="4">
        <v>600</v>
      </c>
      <c r="CL633" s="4">
        <v>600</v>
      </c>
      <c r="CM633" s="4">
        <v>600</v>
      </c>
      <c r="CN633" s="4">
        <v>4080</v>
      </c>
      <c r="CO633" s="4">
        <v>600</v>
      </c>
      <c r="CP633" s="4">
        <v>600</v>
      </c>
      <c r="CQ633" s="4">
        <v>600</v>
      </c>
      <c r="CR633" s="4">
        <v>0</v>
      </c>
      <c r="CS633" s="4">
        <v>0</v>
      </c>
      <c r="CT633" s="4">
        <v>0</v>
      </c>
      <c r="CU633" s="4">
        <v>704</v>
      </c>
      <c r="CV633" s="4">
        <v>491</v>
      </c>
      <c r="CW633" s="4">
        <v>491</v>
      </c>
      <c r="CX633" s="4">
        <v>491</v>
      </c>
      <c r="CY633" s="4">
        <v>491</v>
      </c>
      <c r="CZ633" s="4">
        <v>491</v>
      </c>
      <c r="DA633" s="4">
        <v>491</v>
      </c>
      <c r="DB633" s="4">
        <v>491</v>
      </c>
      <c r="DC633" s="4">
        <v>491</v>
      </c>
      <c r="DD633" s="4">
        <v>491</v>
      </c>
      <c r="DE633" s="4">
        <v>491</v>
      </c>
      <c r="DF633" s="4">
        <v>491</v>
      </c>
      <c r="DG633" s="4">
        <v>491</v>
      </c>
      <c r="DH633" s="4">
        <v>491</v>
      </c>
      <c r="DI633" s="4">
        <v>491</v>
      </c>
      <c r="DJ633" s="4">
        <v>491</v>
      </c>
      <c r="DK633" s="4">
        <v>491</v>
      </c>
      <c r="DL633" s="4">
        <v>491</v>
      </c>
      <c r="DM633" s="4">
        <v>491</v>
      </c>
      <c r="DN633" s="4">
        <v>491</v>
      </c>
      <c r="DO633" s="4">
        <v>491</v>
      </c>
      <c r="DP633" s="4">
        <v>491</v>
      </c>
      <c r="DQ633" s="4">
        <v>491</v>
      </c>
      <c r="DR633" s="4">
        <v>491</v>
      </c>
      <c r="DS633" s="4">
        <v>491</v>
      </c>
      <c r="DT633" s="4">
        <v>0</v>
      </c>
      <c r="DU633" s="4">
        <v>0</v>
      </c>
      <c r="DV633" s="4">
        <v>0</v>
      </c>
      <c r="DW633" s="4">
        <v>0</v>
      </c>
      <c r="DX633" s="6">
        <v>0</v>
      </c>
      <c r="DY633" s="4">
        <f>SUM(Tabela14[[#This Row],[jan/25]:[mar/25]])</f>
        <v>0</v>
      </c>
      <c r="DZ633" s="4">
        <f>SUM(Tabela14[[#This Row],[abr/25]:[ago/25]])</f>
        <v>0</v>
      </c>
      <c r="EA633" s="4">
        <f>SUM(Tabela14[[#This Row],[set/25]:[dez/30]])</f>
        <v>30032.02</v>
      </c>
    </row>
    <row r="634" spans="1:131" x14ac:dyDescent="0.25">
      <c r="A634" s="5" t="s">
        <v>1680</v>
      </c>
      <c r="B634" s="2" t="s">
        <v>1346</v>
      </c>
      <c r="C634" s="2" t="s">
        <v>14</v>
      </c>
      <c r="D634" s="2" t="s">
        <v>304</v>
      </c>
      <c r="E634" s="1">
        <v>710</v>
      </c>
      <c r="F634" s="2" t="s">
        <v>1681</v>
      </c>
      <c r="G634" s="2" t="s">
        <v>19</v>
      </c>
      <c r="H634" s="321">
        <v>45854</v>
      </c>
      <c r="I634" s="2" t="s">
        <v>1096</v>
      </c>
      <c r="J634" s="2"/>
      <c r="K634" s="4"/>
      <c r="L634" s="4"/>
      <c r="M634" s="4">
        <v>197998</v>
      </c>
      <c r="N634" s="4">
        <f>Tabela14[[#This Row],[parcela.cef
(total)]]-Tabela14[[#This Row],[parcela.cef
(realizado)]]</f>
        <v>0</v>
      </c>
      <c r="O634" s="1" t="b">
        <v>0</v>
      </c>
      <c r="P634" s="4">
        <v>0</v>
      </c>
      <c r="Q634" s="4">
        <v>215260</v>
      </c>
      <c r="R634" s="4">
        <v>0</v>
      </c>
      <c r="S634" s="4">
        <v>16634.89</v>
      </c>
      <c r="T634" s="4">
        <f>SUM(Tabela14[[#This Row],[set/25]:[dez/30]])</f>
        <v>16422.77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212.12</v>
      </c>
      <c r="BM634" s="4">
        <v>0</v>
      </c>
      <c r="BN634" s="4">
        <v>212.12</v>
      </c>
      <c r="BO634" s="4">
        <v>212.12</v>
      </c>
      <c r="BP634" s="4">
        <v>815.6</v>
      </c>
      <c r="BQ634" s="4">
        <v>212.12</v>
      </c>
      <c r="BR634" s="4">
        <v>212.12</v>
      </c>
      <c r="BS634" s="4">
        <v>212.12</v>
      </c>
      <c r="BT634" s="4">
        <v>212.12</v>
      </c>
      <c r="BU634" s="4">
        <v>212.12</v>
      </c>
      <c r="BV634" s="4">
        <v>212.12</v>
      </c>
      <c r="BW634" s="4">
        <v>212.12</v>
      </c>
      <c r="BX634" s="4">
        <v>212.12</v>
      </c>
      <c r="BY634" s="4">
        <v>212.12</v>
      </c>
      <c r="BZ634" s="4">
        <v>212.12</v>
      </c>
      <c r="CA634" s="4">
        <v>212.12</v>
      </c>
      <c r="CB634" s="4">
        <v>815.6</v>
      </c>
      <c r="CC634" s="4">
        <v>212.12</v>
      </c>
      <c r="CD634" s="4">
        <v>212.12</v>
      </c>
      <c r="CE634" s="4">
        <v>305.55</v>
      </c>
      <c r="CF634" s="4">
        <v>707.08</v>
      </c>
      <c r="CG634" s="4">
        <v>707.08</v>
      </c>
      <c r="CH634" s="4">
        <v>707.08</v>
      </c>
      <c r="CI634" s="4">
        <v>707.08</v>
      </c>
      <c r="CJ634" s="4">
        <v>707.08</v>
      </c>
      <c r="CK634" s="4">
        <v>707.08</v>
      </c>
      <c r="CL634" s="4">
        <v>707.08</v>
      </c>
      <c r="CM634" s="4">
        <v>707.08</v>
      </c>
      <c r="CN634" s="4">
        <v>2718.68</v>
      </c>
      <c r="CO634" s="4">
        <v>707.08</v>
      </c>
      <c r="CP634" s="4">
        <v>707.08</v>
      </c>
      <c r="CQ634" s="4">
        <v>707.08</v>
      </c>
      <c r="CR634" s="4">
        <v>707.08</v>
      </c>
      <c r="CS634" s="4">
        <v>0</v>
      </c>
      <c r="CT634" s="4">
        <v>0</v>
      </c>
      <c r="CU634" s="4">
        <v>100.58</v>
      </c>
      <c r="CV634" s="4">
        <v>0</v>
      </c>
      <c r="CW634" s="4">
        <v>0</v>
      </c>
      <c r="CX634" s="4">
        <v>0</v>
      </c>
      <c r="CY634" s="4">
        <v>0</v>
      </c>
      <c r="CZ634" s="4">
        <v>0</v>
      </c>
      <c r="DA634" s="4">
        <v>0</v>
      </c>
      <c r="DB634" s="4">
        <v>0</v>
      </c>
      <c r="DC634" s="4">
        <v>0</v>
      </c>
      <c r="DD634" s="4">
        <v>0</v>
      </c>
      <c r="DE634" s="4">
        <v>0</v>
      </c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>
        <v>0</v>
      </c>
      <c r="DL634" s="4">
        <v>0</v>
      </c>
      <c r="DM634" s="4">
        <v>0</v>
      </c>
      <c r="DN634" s="4">
        <v>0</v>
      </c>
      <c r="DO634" s="4">
        <v>0</v>
      </c>
      <c r="DP634" s="4">
        <v>0</v>
      </c>
      <c r="DQ634" s="4">
        <v>0</v>
      </c>
      <c r="DR634" s="4">
        <v>0</v>
      </c>
      <c r="DS634" s="4">
        <v>0</v>
      </c>
      <c r="DT634" s="4">
        <v>0</v>
      </c>
      <c r="DU634" s="4">
        <v>0</v>
      </c>
      <c r="DV634" s="4">
        <v>0</v>
      </c>
      <c r="DW634" s="4">
        <v>0</v>
      </c>
      <c r="DX634" s="6">
        <v>0</v>
      </c>
      <c r="DY634" s="4">
        <f>SUM(Tabela14[[#This Row],[jan/25]:[mar/25]])</f>
        <v>0</v>
      </c>
      <c r="DZ634" s="4">
        <f>SUM(Tabela14[[#This Row],[abr/25]:[ago/25]])</f>
        <v>212.12</v>
      </c>
      <c r="EA634" s="4">
        <f>SUM(Tabela14[[#This Row],[set/25]:[dez/30]])</f>
        <v>16422.77</v>
      </c>
    </row>
    <row r="635" spans="1:131" x14ac:dyDescent="0.25">
      <c r="A635" s="5" t="s">
        <v>1682</v>
      </c>
      <c r="B635" s="2" t="s">
        <v>1346</v>
      </c>
      <c r="C635" s="2" t="s">
        <v>14</v>
      </c>
      <c r="D635" s="2" t="s">
        <v>324</v>
      </c>
      <c r="E635" s="1">
        <v>801</v>
      </c>
      <c r="F635" s="2" t="s">
        <v>1683</v>
      </c>
      <c r="G635" s="2" t="s">
        <v>19</v>
      </c>
      <c r="H635" s="321">
        <v>45634</v>
      </c>
      <c r="I635" s="2" t="s">
        <v>1684</v>
      </c>
      <c r="J635" s="2"/>
      <c r="K635" s="4"/>
      <c r="L635" s="4"/>
      <c r="M635" s="4">
        <v>0</v>
      </c>
      <c r="N635" s="4">
        <f>Tabela14[[#This Row],[parcela.cef
(total)]]-Tabela14[[#This Row],[parcela.cef
(realizado)]]</f>
        <v>0</v>
      </c>
      <c r="O635" s="1" t="b">
        <v>0</v>
      </c>
      <c r="P635" s="4">
        <v>0</v>
      </c>
      <c r="Q635" s="4">
        <v>281060</v>
      </c>
      <c r="R635" s="4">
        <v>0</v>
      </c>
      <c r="S635" s="4">
        <v>293483.26</v>
      </c>
      <c r="T635" s="4">
        <f>SUM(Tabela14[[#This Row],[set/25]:[dez/30]])</f>
        <v>230465.63999999996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3000</v>
      </c>
      <c r="BE635" s="4">
        <v>34236.400000000001</v>
      </c>
      <c r="BF635" s="4">
        <v>5085.46</v>
      </c>
      <c r="BG635" s="4">
        <v>5220.67</v>
      </c>
      <c r="BH635" s="4">
        <v>3064.39</v>
      </c>
      <c r="BI635" s="4">
        <v>3076.34</v>
      </c>
      <c r="BJ635" s="4">
        <v>3092.34</v>
      </c>
      <c r="BK635" s="4">
        <v>3110.28</v>
      </c>
      <c r="BL635" s="4">
        <v>3131.74</v>
      </c>
      <c r="BM635" s="4">
        <v>3160.24</v>
      </c>
      <c r="BN635" s="4">
        <v>3160.24</v>
      </c>
      <c r="BO635" s="4">
        <v>3160.24</v>
      </c>
      <c r="BP635" s="4">
        <v>13694.36</v>
      </c>
      <c r="BQ635" s="4">
        <v>3160.24</v>
      </c>
      <c r="BR635" s="4">
        <v>3160.24</v>
      </c>
      <c r="BS635" s="4">
        <v>3160.24</v>
      </c>
      <c r="BT635" s="4">
        <v>3160.24</v>
      </c>
      <c r="BU635" s="4">
        <v>3160.24</v>
      </c>
      <c r="BV635" s="4">
        <v>3160.24</v>
      </c>
      <c r="BW635" s="4">
        <v>3160.24</v>
      </c>
      <c r="BX635" s="4">
        <v>3160.24</v>
      </c>
      <c r="BY635" s="4">
        <v>3160.24</v>
      </c>
      <c r="BZ635" s="4">
        <v>3160.24</v>
      </c>
      <c r="CA635" s="4">
        <v>3160.24</v>
      </c>
      <c r="CB635" s="4">
        <v>48456.97</v>
      </c>
      <c r="CC635" s="4">
        <v>3160.24</v>
      </c>
      <c r="CD635" s="4">
        <v>3160.24</v>
      </c>
      <c r="CE635" s="4">
        <v>3160.24</v>
      </c>
      <c r="CF635" s="4">
        <v>3160.24</v>
      </c>
      <c r="CG635" s="4">
        <v>3160.24</v>
      </c>
      <c r="CH635" s="4">
        <v>3160.24</v>
      </c>
      <c r="CI635" s="4">
        <v>3160.24</v>
      </c>
      <c r="CJ635" s="4">
        <v>3160.24</v>
      </c>
      <c r="CK635" s="4">
        <v>3160.24</v>
      </c>
      <c r="CL635" s="4">
        <v>3160.24</v>
      </c>
      <c r="CM635" s="4">
        <v>3160.24</v>
      </c>
      <c r="CN635" s="4">
        <v>48456.97</v>
      </c>
      <c r="CO635" s="4">
        <v>3160.24</v>
      </c>
      <c r="CP635" s="4">
        <v>3160.24</v>
      </c>
      <c r="CQ635" s="4">
        <v>34530.86</v>
      </c>
      <c r="CR635" s="4">
        <v>0</v>
      </c>
      <c r="CS635" s="4">
        <v>0</v>
      </c>
      <c r="CT635" s="4">
        <v>0</v>
      </c>
      <c r="CU635" s="4">
        <v>0</v>
      </c>
      <c r="CV635" s="4">
        <v>0</v>
      </c>
      <c r="CW635" s="4">
        <v>0</v>
      </c>
      <c r="CX635" s="4">
        <v>0</v>
      </c>
      <c r="CY635" s="4">
        <v>0</v>
      </c>
      <c r="CZ635" s="4">
        <v>0</v>
      </c>
      <c r="DA635" s="4">
        <v>0</v>
      </c>
      <c r="DB635" s="4">
        <v>0</v>
      </c>
      <c r="DC635" s="4">
        <v>0</v>
      </c>
      <c r="DD635" s="4">
        <v>0</v>
      </c>
      <c r="DE635" s="4">
        <v>0</v>
      </c>
      <c r="DF635" s="4">
        <v>0</v>
      </c>
      <c r="DG635" s="4">
        <v>0</v>
      </c>
      <c r="DH635" s="4">
        <v>0</v>
      </c>
      <c r="DI635" s="4">
        <v>0</v>
      </c>
      <c r="DJ635" s="4">
        <v>0</v>
      </c>
      <c r="DK635" s="4">
        <v>0</v>
      </c>
      <c r="DL635" s="4">
        <v>0</v>
      </c>
      <c r="DM635" s="4">
        <v>0</v>
      </c>
      <c r="DN635" s="4">
        <v>0</v>
      </c>
      <c r="DO635" s="4">
        <v>0</v>
      </c>
      <c r="DP635" s="4">
        <v>0</v>
      </c>
      <c r="DQ635" s="4">
        <v>0</v>
      </c>
      <c r="DR635" s="4">
        <v>0</v>
      </c>
      <c r="DS635" s="4">
        <v>0</v>
      </c>
      <c r="DT635" s="4">
        <v>0</v>
      </c>
      <c r="DU635" s="4">
        <v>0</v>
      </c>
      <c r="DV635" s="4">
        <v>0</v>
      </c>
      <c r="DW635" s="4">
        <v>0</v>
      </c>
      <c r="DX635" s="6">
        <v>0</v>
      </c>
      <c r="DY635" s="4">
        <f>SUM(Tabela14[[#This Row],[jan/25]:[mar/25]])</f>
        <v>44542.53</v>
      </c>
      <c r="DZ635" s="4">
        <f>SUM(Tabela14[[#This Row],[abr/25]:[ago/25]])</f>
        <v>15475.09</v>
      </c>
      <c r="EA635" s="4">
        <f>SUM(Tabela14[[#This Row],[set/25]:[dez/30]])</f>
        <v>230465.63999999996</v>
      </c>
    </row>
    <row r="636" spans="1:131" x14ac:dyDescent="0.25">
      <c r="A636" s="5" t="s">
        <v>1685</v>
      </c>
      <c r="B636" s="2" t="s">
        <v>1346</v>
      </c>
      <c r="C636" s="2" t="s">
        <v>14</v>
      </c>
      <c r="D636" s="2" t="s">
        <v>324</v>
      </c>
      <c r="E636" s="1">
        <v>802</v>
      </c>
      <c r="F636" s="2" t="s">
        <v>1686</v>
      </c>
      <c r="G636" s="2" t="s">
        <v>19</v>
      </c>
      <c r="H636" s="321">
        <v>45626</v>
      </c>
      <c r="I636" s="2" t="s">
        <v>715</v>
      </c>
      <c r="J636" s="2"/>
      <c r="K636" s="4"/>
      <c r="L636" s="4"/>
      <c r="M636" s="4">
        <v>178828.93</v>
      </c>
      <c r="N636" s="4">
        <f>Tabela14[[#This Row],[parcela.cef
(total)]]-Tabela14[[#This Row],[parcela.cef
(realizado)]]</f>
        <v>0</v>
      </c>
      <c r="O636" s="1" t="b">
        <v>0</v>
      </c>
      <c r="P636" s="4">
        <v>0</v>
      </c>
      <c r="Q636" s="4">
        <v>361900</v>
      </c>
      <c r="R636" s="4">
        <v>0</v>
      </c>
      <c r="S636" s="4">
        <v>201306.56</v>
      </c>
      <c r="T636" s="4">
        <f>SUM(Tabela14[[#This Row],[set/25]:[dez/30]])</f>
        <v>136162.10000000003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56900</v>
      </c>
      <c r="BE636" s="4">
        <v>1010.83</v>
      </c>
      <c r="BF636" s="4">
        <v>1015.88</v>
      </c>
      <c r="BG636" s="4">
        <v>1024.31</v>
      </c>
      <c r="BH636" s="4">
        <v>1028.4100000000001</v>
      </c>
      <c r="BI636" s="4">
        <v>1032.42</v>
      </c>
      <c r="BJ636" s="4">
        <v>1037.79</v>
      </c>
      <c r="BK636" s="4">
        <v>1043.81</v>
      </c>
      <c r="BL636" s="4">
        <v>1051.01</v>
      </c>
      <c r="BM636" s="4">
        <v>1060.58</v>
      </c>
      <c r="BN636" s="4">
        <v>1060.58</v>
      </c>
      <c r="BO636" s="4">
        <v>1060.58</v>
      </c>
      <c r="BP636" s="4">
        <v>22272.09</v>
      </c>
      <c r="BQ636" s="4">
        <v>1060.58</v>
      </c>
      <c r="BR636" s="4">
        <v>1060.58</v>
      </c>
      <c r="BS636" s="4">
        <v>1060.58</v>
      </c>
      <c r="BT636" s="4">
        <v>1060.58</v>
      </c>
      <c r="BU636" s="4">
        <v>1060.58</v>
      </c>
      <c r="BV636" s="4">
        <v>1060.58</v>
      </c>
      <c r="BW636" s="4">
        <v>1060.58</v>
      </c>
      <c r="BX636" s="4">
        <v>1060.58</v>
      </c>
      <c r="BY636" s="4">
        <v>1060.58</v>
      </c>
      <c r="BZ636" s="4">
        <v>1060.58</v>
      </c>
      <c r="CA636" s="4">
        <v>1060.58</v>
      </c>
      <c r="CB636" s="4">
        <v>22272.09</v>
      </c>
      <c r="CC636" s="4">
        <v>1060.58</v>
      </c>
      <c r="CD636" s="4">
        <v>1060.58</v>
      </c>
      <c r="CE636" s="4">
        <v>1060.58</v>
      </c>
      <c r="CF636" s="4">
        <v>1060.58</v>
      </c>
      <c r="CG636" s="4">
        <v>1060.58</v>
      </c>
      <c r="CH636" s="4">
        <v>32877.839999999997</v>
      </c>
      <c r="CI636" s="4">
        <v>1060.58</v>
      </c>
      <c r="CJ636" s="4">
        <v>1060.58</v>
      </c>
      <c r="CK636" s="4">
        <v>1060.58</v>
      </c>
      <c r="CL636" s="4">
        <v>1060.58</v>
      </c>
      <c r="CM636" s="4">
        <v>1060.58</v>
      </c>
      <c r="CN636" s="4">
        <v>32877.839999999997</v>
      </c>
      <c r="CO636" s="4">
        <v>0</v>
      </c>
      <c r="CP636" s="4">
        <v>0</v>
      </c>
      <c r="CQ636" s="4">
        <v>0</v>
      </c>
      <c r="CR636" s="4">
        <v>0</v>
      </c>
      <c r="CS636" s="4">
        <v>0</v>
      </c>
      <c r="CT636" s="4">
        <v>408.32</v>
      </c>
      <c r="CU636" s="4">
        <v>0</v>
      </c>
      <c r="CV636" s="4">
        <v>0</v>
      </c>
      <c r="CW636" s="4">
        <v>0</v>
      </c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>
        <v>0</v>
      </c>
      <c r="DE636" s="4">
        <v>0</v>
      </c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>
        <v>0</v>
      </c>
      <c r="DL636" s="4">
        <v>0</v>
      </c>
      <c r="DM636" s="4">
        <v>0</v>
      </c>
      <c r="DN636" s="4">
        <v>0</v>
      </c>
      <c r="DO636" s="4">
        <v>0</v>
      </c>
      <c r="DP636" s="4">
        <v>0</v>
      </c>
      <c r="DQ636" s="4">
        <v>0</v>
      </c>
      <c r="DR636" s="4">
        <v>0</v>
      </c>
      <c r="DS636" s="4">
        <v>0</v>
      </c>
      <c r="DT636" s="4">
        <v>0</v>
      </c>
      <c r="DU636" s="4">
        <v>0</v>
      </c>
      <c r="DV636" s="4">
        <v>0</v>
      </c>
      <c r="DW636" s="4">
        <v>0</v>
      </c>
      <c r="DX636" s="6">
        <v>0</v>
      </c>
      <c r="DY636" s="4">
        <f>SUM(Tabela14[[#This Row],[jan/25]:[mar/25]])</f>
        <v>3051.02</v>
      </c>
      <c r="DZ636" s="4">
        <f>SUM(Tabela14[[#This Row],[abr/25]:[ago/25]])</f>
        <v>5193.4400000000005</v>
      </c>
      <c r="EA636" s="4">
        <f>SUM(Tabela14[[#This Row],[set/25]:[dez/30]])</f>
        <v>136162.10000000003</v>
      </c>
    </row>
    <row r="637" spans="1:131" x14ac:dyDescent="0.25">
      <c r="A637" s="5" t="s">
        <v>1687</v>
      </c>
      <c r="B637" s="2" t="s">
        <v>1346</v>
      </c>
      <c r="C637" s="2" t="s">
        <v>14</v>
      </c>
      <c r="D637" s="2" t="s">
        <v>324</v>
      </c>
      <c r="E637" s="1">
        <v>803</v>
      </c>
      <c r="F637" s="2"/>
      <c r="G637" s="2" t="s">
        <v>42</v>
      </c>
      <c r="H637" s="321"/>
      <c r="I637" s="2"/>
      <c r="J637" s="2"/>
      <c r="K637" s="4"/>
      <c r="L637" s="4"/>
      <c r="M637" s="4">
        <v>0</v>
      </c>
      <c r="N637" s="4">
        <f>Tabela14[[#This Row],[parcela.cef
(total)]]-Tabela14[[#This Row],[parcela.cef
(realizado)]]</f>
        <v>0</v>
      </c>
      <c r="O637" s="1" t="b">
        <v>0</v>
      </c>
      <c r="P637" s="4">
        <v>0</v>
      </c>
      <c r="Q637" s="4">
        <v>0</v>
      </c>
      <c r="R637" s="4">
        <v>0</v>
      </c>
      <c r="S637" s="4">
        <v>0</v>
      </c>
      <c r="T637" s="4">
        <f>SUM(Tabela14[[#This Row],[set/25]:[dez/30]])</f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0</v>
      </c>
      <c r="CR637" s="4">
        <v>0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0</v>
      </c>
      <c r="CZ637" s="4">
        <v>0</v>
      </c>
      <c r="DA637" s="4">
        <v>0</v>
      </c>
      <c r="DB637" s="4">
        <v>0</v>
      </c>
      <c r="DC637" s="4">
        <v>0</v>
      </c>
      <c r="DD637" s="4">
        <v>0</v>
      </c>
      <c r="DE637" s="4">
        <v>0</v>
      </c>
      <c r="DF637" s="4">
        <v>0</v>
      </c>
      <c r="DG637" s="4">
        <v>0</v>
      </c>
      <c r="DH637" s="4">
        <v>0</v>
      </c>
      <c r="DI637" s="4">
        <v>0</v>
      </c>
      <c r="DJ637" s="4">
        <v>0</v>
      </c>
      <c r="DK637" s="4">
        <v>0</v>
      </c>
      <c r="DL637" s="4">
        <v>0</v>
      </c>
      <c r="DM637" s="4">
        <v>0</v>
      </c>
      <c r="DN637" s="4">
        <v>0</v>
      </c>
      <c r="DO637" s="4">
        <v>0</v>
      </c>
      <c r="DP637" s="4">
        <v>0</v>
      </c>
      <c r="DQ637" s="4">
        <v>0</v>
      </c>
      <c r="DR637" s="4">
        <v>0</v>
      </c>
      <c r="DS637" s="4">
        <v>0</v>
      </c>
      <c r="DT637" s="4">
        <v>0</v>
      </c>
      <c r="DU637" s="4">
        <v>0</v>
      </c>
      <c r="DV637" s="4">
        <v>0</v>
      </c>
      <c r="DW637" s="4">
        <v>0</v>
      </c>
      <c r="DX637" s="6">
        <v>0</v>
      </c>
      <c r="DY637" s="4">
        <f>SUM(Tabela14[[#This Row],[jan/25]:[mar/25]])</f>
        <v>0</v>
      </c>
      <c r="DZ637" s="4">
        <f>SUM(Tabela14[[#This Row],[abr/25]:[ago/25]])</f>
        <v>0</v>
      </c>
      <c r="EA637" s="4">
        <f>SUM(Tabela14[[#This Row],[set/25]:[dez/30]])</f>
        <v>0</v>
      </c>
    </row>
    <row r="638" spans="1:131" x14ac:dyDescent="0.25">
      <c r="A638" s="5" t="s">
        <v>1688</v>
      </c>
      <c r="B638" s="2" t="s">
        <v>1346</v>
      </c>
      <c r="C638" s="2" t="s">
        <v>14</v>
      </c>
      <c r="D638" s="2" t="s">
        <v>324</v>
      </c>
      <c r="E638" s="1">
        <v>804</v>
      </c>
      <c r="F638" s="2" t="s">
        <v>1689</v>
      </c>
      <c r="G638" s="2" t="s">
        <v>19</v>
      </c>
      <c r="H638" s="321">
        <v>45627</v>
      </c>
      <c r="I638" s="2" t="s">
        <v>1690</v>
      </c>
      <c r="J638" s="2"/>
      <c r="K638" s="4"/>
      <c r="L638" s="4"/>
      <c r="M638" s="4">
        <v>0</v>
      </c>
      <c r="N638" s="4">
        <f>Tabela14[[#This Row],[parcela.cef
(total)]]-Tabela14[[#This Row],[parcela.cef
(realizado)]]</f>
        <v>0</v>
      </c>
      <c r="O638" s="1" t="b">
        <v>0</v>
      </c>
      <c r="P638" s="4">
        <v>0</v>
      </c>
      <c r="Q638" s="4">
        <v>268944.34000000003</v>
      </c>
      <c r="R638" s="4">
        <v>0</v>
      </c>
      <c r="S638" s="4">
        <v>281886.18</v>
      </c>
      <c r="T638" s="4">
        <f>SUM(Tabela14[[#This Row],[set/25]:[dez/30]])</f>
        <v>227030.30000000008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4500</v>
      </c>
      <c r="BE638" s="4">
        <v>2093.04</v>
      </c>
      <c r="BF638" s="4">
        <v>5193.0600000000004</v>
      </c>
      <c r="BG638" s="4">
        <v>7069.88</v>
      </c>
      <c r="BH638" s="4">
        <v>7098.16</v>
      </c>
      <c r="BI638" s="4">
        <v>0</v>
      </c>
      <c r="BJ638" s="4">
        <v>14443.15</v>
      </c>
      <c r="BK638" s="4">
        <v>7204.44</v>
      </c>
      <c r="BL638" s="4">
        <v>7254.15</v>
      </c>
      <c r="BM638" s="4">
        <v>7320.16</v>
      </c>
      <c r="BN638" s="4">
        <v>7320.16</v>
      </c>
      <c r="BO638" s="4">
        <v>7320.16</v>
      </c>
      <c r="BP638" s="4">
        <v>7320.16</v>
      </c>
      <c r="BQ638" s="4">
        <v>7320.16</v>
      </c>
      <c r="BR638" s="4">
        <v>7320.16</v>
      </c>
      <c r="BS638" s="4">
        <v>7320.16</v>
      </c>
      <c r="BT638" s="4">
        <v>7320.16</v>
      </c>
      <c r="BU638" s="4">
        <v>7320.16</v>
      </c>
      <c r="BV638" s="4">
        <v>7320.16</v>
      </c>
      <c r="BW638" s="4">
        <v>7320.16</v>
      </c>
      <c r="BX638" s="4">
        <v>7320.16</v>
      </c>
      <c r="BY638" s="4">
        <v>7320.16</v>
      </c>
      <c r="BZ638" s="4">
        <v>7320.16</v>
      </c>
      <c r="CA638" s="4">
        <v>7320.16</v>
      </c>
      <c r="CB638" s="4">
        <v>7320.16</v>
      </c>
      <c r="CC638" s="4">
        <v>7320.16</v>
      </c>
      <c r="CD638" s="4">
        <v>7320.16</v>
      </c>
      <c r="CE638" s="4">
        <v>7320.16</v>
      </c>
      <c r="CF638" s="4">
        <v>7320.16</v>
      </c>
      <c r="CG638" s="4">
        <v>7320.16</v>
      </c>
      <c r="CH638" s="4">
        <v>7320.16</v>
      </c>
      <c r="CI638" s="4">
        <v>7320.16</v>
      </c>
      <c r="CJ638" s="4">
        <v>7320.16</v>
      </c>
      <c r="CK638" s="4">
        <v>7320.16</v>
      </c>
      <c r="CL638" s="4">
        <v>7320.16</v>
      </c>
      <c r="CM638" s="4">
        <v>7320.16</v>
      </c>
      <c r="CN638" s="4">
        <v>7320.16</v>
      </c>
      <c r="CO638" s="4">
        <v>7320.16</v>
      </c>
      <c r="CP638" s="4">
        <v>7320.16</v>
      </c>
      <c r="CQ638" s="4">
        <v>7320.16</v>
      </c>
      <c r="CR638" s="4">
        <v>0</v>
      </c>
      <c r="CS638" s="4">
        <v>0</v>
      </c>
      <c r="CT638" s="4">
        <v>105.34</v>
      </c>
      <c r="CU638" s="4">
        <v>0</v>
      </c>
      <c r="CV638" s="4">
        <v>0</v>
      </c>
      <c r="CW638" s="4">
        <v>0</v>
      </c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>
        <v>0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>
        <v>0</v>
      </c>
      <c r="DL638" s="4">
        <v>0</v>
      </c>
      <c r="DM638" s="4">
        <v>0</v>
      </c>
      <c r="DN638" s="4">
        <v>0</v>
      </c>
      <c r="DO638" s="4">
        <v>0</v>
      </c>
      <c r="DP638" s="4">
        <v>0</v>
      </c>
      <c r="DQ638" s="4">
        <v>0</v>
      </c>
      <c r="DR638" s="4">
        <v>0</v>
      </c>
      <c r="DS638" s="4">
        <v>0</v>
      </c>
      <c r="DT638" s="4">
        <v>0</v>
      </c>
      <c r="DU638" s="4">
        <v>0</v>
      </c>
      <c r="DV638" s="4">
        <v>0</v>
      </c>
      <c r="DW638" s="4">
        <v>0</v>
      </c>
      <c r="DX638" s="6">
        <v>0</v>
      </c>
      <c r="DY638" s="4">
        <f>SUM(Tabela14[[#This Row],[jan/25]:[mar/25]])</f>
        <v>14355.98</v>
      </c>
      <c r="DZ638" s="4">
        <f>SUM(Tabela14[[#This Row],[abr/25]:[ago/25]])</f>
        <v>35999.899999999994</v>
      </c>
      <c r="EA638" s="4">
        <f>SUM(Tabela14[[#This Row],[set/25]:[dez/30]])</f>
        <v>227030.30000000008</v>
      </c>
    </row>
    <row r="639" spans="1:131" x14ac:dyDescent="0.25">
      <c r="A639" s="5" t="s">
        <v>1691</v>
      </c>
      <c r="B639" s="2" t="s">
        <v>1346</v>
      </c>
      <c r="C639" s="2" t="s">
        <v>14</v>
      </c>
      <c r="D639" s="2" t="s">
        <v>324</v>
      </c>
      <c r="E639" s="1">
        <v>805</v>
      </c>
      <c r="F639" s="2" t="s">
        <v>1692</v>
      </c>
      <c r="G639" s="2" t="s">
        <v>19</v>
      </c>
      <c r="H639" s="321">
        <v>45836</v>
      </c>
      <c r="I639" s="2" t="s">
        <v>771</v>
      </c>
      <c r="J639" s="2"/>
      <c r="K639" s="4"/>
      <c r="L639" s="4"/>
      <c r="M639" s="4">
        <v>266400</v>
      </c>
      <c r="N639" s="4">
        <f>Tabela14[[#This Row],[parcela.cef
(total)]]-Tabela14[[#This Row],[parcela.cef
(realizado)]]</f>
        <v>0</v>
      </c>
      <c r="O639" s="1" t="b">
        <v>0</v>
      </c>
      <c r="P639" s="4">
        <v>0</v>
      </c>
      <c r="Q639" s="4">
        <v>281060</v>
      </c>
      <c r="R639" s="4">
        <v>0</v>
      </c>
      <c r="S639" s="4">
        <v>14668.84</v>
      </c>
      <c r="T639" s="4">
        <f>SUM(Tabela14[[#This Row],[set/25]:[dez/30]])</f>
        <v>11252.599999999999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3208.33</v>
      </c>
      <c r="BL639" s="4">
        <v>207.91</v>
      </c>
      <c r="BM639" s="4">
        <v>203.7</v>
      </c>
      <c r="BN639" s="4">
        <v>203.7</v>
      </c>
      <c r="BO639" s="4">
        <v>203.7</v>
      </c>
      <c r="BP639" s="4">
        <v>203.7</v>
      </c>
      <c r="BQ639" s="4">
        <v>203.7</v>
      </c>
      <c r="BR639" s="4">
        <v>203.7</v>
      </c>
      <c r="BS639" s="4">
        <v>203.7</v>
      </c>
      <c r="BT639" s="4">
        <v>203.7</v>
      </c>
      <c r="BU639" s="4">
        <v>203.7</v>
      </c>
      <c r="BV639" s="4">
        <v>203.7</v>
      </c>
      <c r="BW639" s="4">
        <v>203.7</v>
      </c>
      <c r="BX639" s="4">
        <v>203.7</v>
      </c>
      <c r="BY639" s="4">
        <v>203.7</v>
      </c>
      <c r="BZ639" s="4">
        <v>203.7</v>
      </c>
      <c r="CA639" s="4">
        <v>203.7</v>
      </c>
      <c r="CB639" s="4">
        <v>203.7</v>
      </c>
      <c r="CC639" s="4">
        <v>203.7</v>
      </c>
      <c r="CD639" s="4">
        <v>203.7</v>
      </c>
      <c r="CE639" s="4">
        <v>203.7</v>
      </c>
      <c r="CF639" s="4">
        <v>203.7</v>
      </c>
      <c r="CG639" s="4">
        <v>203.7</v>
      </c>
      <c r="CH639" s="4">
        <v>670.9</v>
      </c>
      <c r="CI639" s="4">
        <v>679</v>
      </c>
      <c r="CJ639" s="4">
        <v>679</v>
      </c>
      <c r="CK639" s="4">
        <v>679</v>
      </c>
      <c r="CL639" s="4">
        <v>679</v>
      </c>
      <c r="CM639" s="4">
        <v>679</v>
      </c>
      <c r="CN639" s="4">
        <v>679</v>
      </c>
      <c r="CO639" s="4">
        <v>679</v>
      </c>
      <c r="CP639" s="4">
        <v>679</v>
      </c>
      <c r="CQ639" s="4">
        <v>679</v>
      </c>
      <c r="CR639" s="4">
        <v>0</v>
      </c>
      <c r="CS639" s="4">
        <v>0</v>
      </c>
      <c r="CT639" s="4">
        <v>0</v>
      </c>
      <c r="CU639" s="4">
        <v>193</v>
      </c>
      <c r="CV639" s="4">
        <v>0</v>
      </c>
      <c r="CW639" s="4">
        <v>0</v>
      </c>
      <c r="CX639" s="4">
        <v>0</v>
      </c>
      <c r="CY639" s="4">
        <v>0</v>
      </c>
      <c r="CZ639" s="4">
        <v>0</v>
      </c>
      <c r="DA639" s="4">
        <v>0</v>
      </c>
      <c r="DB639" s="4">
        <v>0</v>
      </c>
      <c r="DC639" s="4">
        <v>0</v>
      </c>
      <c r="DD639" s="4">
        <v>0</v>
      </c>
      <c r="DE639" s="4">
        <v>0</v>
      </c>
      <c r="DF639" s="4">
        <v>0</v>
      </c>
      <c r="DG639" s="4">
        <v>0</v>
      </c>
      <c r="DH639" s="4">
        <v>0</v>
      </c>
      <c r="DI639" s="4">
        <v>0</v>
      </c>
      <c r="DJ639" s="4">
        <v>0</v>
      </c>
      <c r="DK639" s="4">
        <v>0</v>
      </c>
      <c r="DL639" s="4">
        <v>0</v>
      </c>
      <c r="DM639" s="4">
        <v>0</v>
      </c>
      <c r="DN639" s="4">
        <v>0</v>
      </c>
      <c r="DO639" s="4">
        <v>0</v>
      </c>
      <c r="DP639" s="4">
        <v>0</v>
      </c>
      <c r="DQ639" s="4">
        <v>0</v>
      </c>
      <c r="DR639" s="4">
        <v>0</v>
      </c>
      <c r="DS639" s="4">
        <v>0</v>
      </c>
      <c r="DT639" s="4">
        <v>0</v>
      </c>
      <c r="DU639" s="4">
        <v>0</v>
      </c>
      <c r="DV639" s="4">
        <v>0</v>
      </c>
      <c r="DW639" s="4">
        <v>0</v>
      </c>
      <c r="DX639" s="6">
        <v>0</v>
      </c>
      <c r="DY639" s="4">
        <f>SUM(Tabela14[[#This Row],[jan/25]:[mar/25]])</f>
        <v>0</v>
      </c>
      <c r="DZ639" s="4">
        <f>SUM(Tabela14[[#This Row],[abr/25]:[ago/25]])</f>
        <v>3416.24</v>
      </c>
      <c r="EA639" s="4">
        <f>SUM(Tabela14[[#This Row],[set/25]:[dez/30]])</f>
        <v>11252.599999999999</v>
      </c>
    </row>
    <row r="640" spans="1:131" x14ac:dyDescent="0.25">
      <c r="A640" s="5" t="s">
        <v>1693</v>
      </c>
      <c r="B640" s="2" t="s">
        <v>1346</v>
      </c>
      <c r="C640" s="2" t="s">
        <v>14</v>
      </c>
      <c r="D640" s="2" t="s">
        <v>324</v>
      </c>
      <c r="E640" s="1">
        <v>806</v>
      </c>
      <c r="F640" s="2" t="s">
        <v>1694</v>
      </c>
      <c r="G640" s="2" t="s">
        <v>19</v>
      </c>
      <c r="H640" s="321">
        <v>45860</v>
      </c>
      <c r="I640" s="2" t="s">
        <v>1695</v>
      </c>
      <c r="J640" s="2"/>
      <c r="K640" s="4"/>
      <c r="L640" s="4"/>
      <c r="M640" s="4">
        <v>266400</v>
      </c>
      <c r="N640" s="4">
        <f>Tabela14[[#This Row],[parcela.cef
(total)]]-Tabela14[[#This Row],[parcela.cef
(realizado)]]</f>
        <v>0</v>
      </c>
      <c r="O640" s="1" t="b">
        <v>0</v>
      </c>
      <c r="P640" s="4">
        <v>0</v>
      </c>
      <c r="Q640" s="4">
        <v>281060</v>
      </c>
      <c r="R640" s="4">
        <v>0</v>
      </c>
      <c r="S640" s="4">
        <v>13319.45</v>
      </c>
      <c r="T640" s="4">
        <f>SUM(Tabela14[[#This Row],[set/25]:[dez/30]])</f>
        <v>12860.000000000002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459.45</v>
      </c>
      <c r="BM640" s="4">
        <v>0</v>
      </c>
      <c r="BN640" s="4">
        <v>264.3</v>
      </c>
      <c r="BO640" s="4">
        <v>264.3</v>
      </c>
      <c r="BP640" s="4">
        <v>264.3</v>
      </c>
      <c r="BQ640" s="4">
        <v>264.3</v>
      </c>
      <c r="BR640" s="4">
        <v>264.3</v>
      </c>
      <c r="BS640" s="4">
        <v>264.3</v>
      </c>
      <c r="BT640" s="4">
        <v>264.3</v>
      </c>
      <c r="BU640" s="4">
        <v>264.3</v>
      </c>
      <c r="BV640" s="4">
        <v>264.3</v>
      </c>
      <c r="BW640" s="4">
        <v>264.3</v>
      </c>
      <c r="BX640" s="4">
        <v>264.3</v>
      </c>
      <c r="BY640" s="4">
        <v>264.3</v>
      </c>
      <c r="BZ640" s="4">
        <v>264.3</v>
      </c>
      <c r="CA640" s="4">
        <v>264.3</v>
      </c>
      <c r="CB640" s="4">
        <v>264.3</v>
      </c>
      <c r="CC640" s="4">
        <v>264.3</v>
      </c>
      <c r="CD640" s="4">
        <v>264.3</v>
      </c>
      <c r="CE640" s="4">
        <v>264.3</v>
      </c>
      <c r="CF640" s="4">
        <v>264.3</v>
      </c>
      <c r="CG640" s="4">
        <v>264.3</v>
      </c>
      <c r="CH640" s="4">
        <v>264.3</v>
      </c>
      <c r="CI640" s="4">
        <v>264.3</v>
      </c>
      <c r="CJ640" s="4">
        <v>708.4</v>
      </c>
      <c r="CK640" s="4">
        <v>881</v>
      </c>
      <c r="CL640" s="4">
        <v>881</v>
      </c>
      <c r="CM640" s="4">
        <v>881</v>
      </c>
      <c r="CN640" s="4">
        <v>881</v>
      </c>
      <c r="CO640" s="4">
        <v>881</v>
      </c>
      <c r="CP640" s="4">
        <v>881</v>
      </c>
      <c r="CQ640" s="4">
        <v>881</v>
      </c>
      <c r="CR640" s="4">
        <v>0</v>
      </c>
      <c r="CS640" s="4">
        <v>0</v>
      </c>
      <c r="CT640" s="4">
        <v>0</v>
      </c>
      <c r="CU640" s="4">
        <v>170</v>
      </c>
      <c r="CV640" s="4">
        <v>0</v>
      </c>
      <c r="CW640" s="4">
        <v>0</v>
      </c>
      <c r="CX640" s="4">
        <v>0</v>
      </c>
      <c r="CY640" s="4">
        <v>0</v>
      </c>
      <c r="CZ640" s="4">
        <v>0</v>
      </c>
      <c r="DA640" s="4">
        <v>0</v>
      </c>
      <c r="DB640" s="4">
        <v>0</v>
      </c>
      <c r="DC640" s="4">
        <v>0</v>
      </c>
      <c r="DD640" s="4">
        <v>0</v>
      </c>
      <c r="DE640" s="4">
        <v>0</v>
      </c>
      <c r="DF640" s="4">
        <v>0</v>
      </c>
      <c r="DG640" s="4">
        <v>0</v>
      </c>
      <c r="DH640" s="4">
        <v>0</v>
      </c>
      <c r="DI640" s="4">
        <v>0</v>
      </c>
      <c r="DJ640" s="4">
        <v>0</v>
      </c>
      <c r="DK640" s="4">
        <v>0</v>
      </c>
      <c r="DL640" s="4">
        <v>0</v>
      </c>
      <c r="DM640" s="4">
        <v>0</v>
      </c>
      <c r="DN640" s="4">
        <v>0</v>
      </c>
      <c r="DO640" s="4">
        <v>0</v>
      </c>
      <c r="DP640" s="4">
        <v>0</v>
      </c>
      <c r="DQ640" s="4">
        <v>0</v>
      </c>
      <c r="DR640" s="4">
        <v>0</v>
      </c>
      <c r="DS640" s="4">
        <v>0</v>
      </c>
      <c r="DT640" s="4">
        <v>0</v>
      </c>
      <c r="DU640" s="4">
        <v>0</v>
      </c>
      <c r="DV640" s="4">
        <v>0</v>
      </c>
      <c r="DW640" s="4">
        <v>0</v>
      </c>
      <c r="DX640" s="6">
        <v>0</v>
      </c>
      <c r="DY640" s="4">
        <f>SUM(Tabela14[[#This Row],[jan/25]:[mar/25]])</f>
        <v>0</v>
      </c>
      <c r="DZ640" s="4">
        <f>SUM(Tabela14[[#This Row],[abr/25]:[ago/25]])</f>
        <v>459.45</v>
      </c>
      <c r="EA640" s="4">
        <f>SUM(Tabela14[[#This Row],[set/25]:[dez/30]])</f>
        <v>12860.000000000002</v>
      </c>
    </row>
    <row r="641" spans="1:131" x14ac:dyDescent="0.25">
      <c r="A641" s="5" t="s">
        <v>1696</v>
      </c>
      <c r="B641" s="2" t="s">
        <v>1346</v>
      </c>
      <c r="C641" s="2" t="s">
        <v>14</v>
      </c>
      <c r="D641" s="2" t="s">
        <v>324</v>
      </c>
      <c r="E641" s="1">
        <v>807</v>
      </c>
      <c r="F641" s="2" t="s">
        <v>1697</v>
      </c>
      <c r="G641" s="2" t="s">
        <v>19</v>
      </c>
      <c r="H641" s="321">
        <v>45626</v>
      </c>
      <c r="I641" s="2" t="s">
        <v>1698</v>
      </c>
      <c r="J641" s="2"/>
      <c r="K641" s="4"/>
      <c r="L641" s="4"/>
      <c r="M641" s="4">
        <v>210737.4</v>
      </c>
      <c r="N641" s="4">
        <f>Tabela14[[#This Row],[parcela.cef
(total)]]-Tabela14[[#This Row],[parcela.cef
(realizado)]]</f>
        <v>0</v>
      </c>
      <c r="O641" s="1" t="b">
        <v>0</v>
      </c>
      <c r="P641" s="4">
        <v>0</v>
      </c>
      <c r="Q641" s="4">
        <v>281060</v>
      </c>
      <c r="R641" s="4">
        <v>0</v>
      </c>
      <c r="S641" s="4">
        <v>87164.75</v>
      </c>
      <c r="T641" s="4">
        <f>SUM(Tabela14[[#This Row],[set/25]:[dez/30]])</f>
        <v>81143.620000000024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300</v>
      </c>
      <c r="BE641" s="4">
        <v>1516.24</v>
      </c>
      <c r="BF641" s="4">
        <v>152.38</v>
      </c>
      <c r="BG641" s="4">
        <v>153.65</v>
      </c>
      <c r="BH641" s="4">
        <v>154.26</v>
      </c>
      <c r="BI641" s="4">
        <v>154.86000000000001</v>
      </c>
      <c r="BJ641" s="4">
        <v>3269.04</v>
      </c>
      <c r="BK641" s="4">
        <v>159.85</v>
      </c>
      <c r="BL641" s="4">
        <v>160.85</v>
      </c>
      <c r="BM641" s="4">
        <v>159.09</v>
      </c>
      <c r="BN641" s="4">
        <v>159.09</v>
      </c>
      <c r="BO641" s="4">
        <v>159.09</v>
      </c>
      <c r="BP641" s="4">
        <v>7699.78</v>
      </c>
      <c r="BQ641" s="4">
        <v>530.29</v>
      </c>
      <c r="BR641" s="4">
        <v>530.29</v>
      </c>
      <c r="BS641" s="4">
        <v>530.29</v>
      </c>
      <c r="BT641" s="4">
        <v>530.29</v>
      </c>
      <c r="BU641" s="4">
        <v>530.29</v>
      </c>
      <c r="BV641" s="4">
        <v>11136.04</v>
      </c>
      <c r="BW641" s="4">
        <v>530.29</v>
      </c>
      <c r="BX641" s="4">
        <v>530.29</v>
      </c>
      <c r="BY641" s="4">
        <v>530.29</v>
      </c>
      <c r="BZ641" s="4">
        <v>530.29</v>
      </c>
      <c r="CA641" s="4">
        <v>530.29</v>
      </c>
      <c r="CB641" s="4">
        <v>11136.04</v>
      </c>
      <c r="CC641" s="4">
        <v>530.29</v>
      </c>
      <c r="CD641" s="4">
        <v>530.29</v>
      </c>
      <c r="CE641" s="4">
        <v>530.29</v>
      </c>
      <c r="CF641" s="4">
        <v>530.29</v>
      </c>
      <c r="CG641" s="4">
        <v>530.29</v>
      </c>
      <c r="CH641" s="4">
        <v>11136.04</v>
      </c>
      <c r="CI641" s="4">
        <v>530.29</v>
      </c>
      <c r="CJ641" s="4">
        <v>530.29</v>
      </c>
      <c r="CK641" s="4">
        <v>530.29</v>
      </c>
      <c r="CL641" s="4">
        <v>530.29</v>
      </c>
      <c r="CM641" s="4">
        <v>530.29</v>
      </c>
      <c r="CN641" s="4">
        <v>28105.25</v>
      </c>
      <c r="CO641" s="4">
        <v>530.29</v>
      </c>
      <c r="CP641" s="4">
        <v>0</v>
      </c>
      <c r="CQ641" s="4">
        <v>0</v>
      </c>
      <c r="CR641" s="4">
        <v>0</v>
      </c>
      <c r="CS641" s="4">
        <v>0</v>
      </c>
      <c r="CT641" s="4">
        <v>317.11</v>
      </c>
      <c r="CU641" s="4">
        <v>0</v>
      </c>
      <c r="CV641" s="4">
        <v>0</v>
      </c>
      <c r="CW641" s="4">
        <v>0</v>
      </c>
      <c r="CX641" s="4">
        <v>0</v>
      </c>
      <c r="CY641" s="4">
        <v>0</v>
      </c>
      <c r="CZ641" s="4">
        <v>0</v>
      </c>
      <c r="DA641" s="4">
        <v>0</v>
      </c>
      <c r="DB641" s="4">
        <v>0</v>
      </c>
      <c r="DC641" s="4">
        <v>0</v>
      </c>
      <c r="DD641" s="4">
        <v>0</v>
      </c>
      <c r="DE641" s="4">
        <v>0</v>
      </c>
      <c r="DF641" s="4">
        <v>0</v>
      </c>
      <c r="DG641" s="4">
        <v>0</v>
      </c>
      <c r="DH641" s="4">
        <v>0</v>
      </c>
      <c r="DI641" s="4">
        <v>0</v>
      </c>
      <c r="DJ641" s="4">
        <v>0</v>
      </c>
      <c r="DK641" s="4">
        <v>0</v>
      </c>
      <c r="DL641" s="4">
        <v>0</v>
      </c>
      <c r="DM641" s="4">
        <v>0</v>
      </c>
      <c r="DN641" s="4">
        <v>0</v>
      </c>
      <c r="DO641" s="4">
        <v>0</v>
      </c>
      <c r="DP641" s="4">
        <v>0</v>
      </c>
      <c r="DQ641" s="4">
        <v>0</v>
      </c>
      <c r="DR641" s="4">
        <v>0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6">
        <v>0</v>
      </c>
      <c r="DY641" s="4">
        <f>SUM(Tabela14[[#This Row],[jan/25]:[mar/25]])</f>
        <v>1822.27</v>
      </c>
      <c r="DZ641" s="4">
        <f>SUM(Tabela14[[#This Row],[abr/25]:[ago/25]])</f>
        <v>3898.8599999999997</v>
      </c>
      <c r="EA641" s="4">
        <f>SUM(Tabela14[[#This Row],[set/25]:[dez/30]])</f>
        <v>81143.620000000024</v>
      </c>
    </row>
    <row r="642" spans="1:131" x14ac:dyDescent="0.25">
      <c r="A642" s="5" t="s">
        <v>1699</v>
      </c>
      <c r="B642" s="2" t="s">
        <v>1346</v>
      </c>
      <c r="C642" s="2" t="s">
        <v>14</v>
      </c>
      <c r="D642" s="2" t="s">
        <v>324</v>
      </c>
      <c r="E642" s="1">
        <v>808</v>
      </c>
      <c r="F642" s="2" t="s">
        <v>1700</v>
      </c>
      <c r="G642" s="2" t="s">
        <v>19</v>
      </c>
      <c r="H642" s="321">
        <v>45690</v>
      </c>
      <c r="I642" s="2" t="s">
        <v>677</v>
      </c>
      <c r="J642" s="2"/>
      <c r="K642" s="4"/>
      <c r="L642" s="4"/>
      <c r="M642" s="4">
        <v>262481.33</v>
      </c>
      <c r="N642" s="4">
        <f>Tabela14[[#This Row],[parcela.cef
(total)]]-Tabela14[[#This Row],[parcela.cef
(realizado)]]</f>
        <v>0</v>
      </c>
      <c r="O642" s="1" t="b">
        <v>0</v>
      </c>
      <c r="P642" s="4">
        <v>0</v>
      </c>
      <c r="Q642" s="4">
        <v>282940</v>
      </c>
      <c r="R642" s="4">
        <v>0</v>
      </c>
      <c r="S642" s="4">
        <v>32525.82</v>
      </c>
      <c r="T642" s="4">
        <f>SUM(Tabela14[[#This Row],[set/25]:[dez/30]])</f>
        <v>27933.180000000008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3000</v>
      </c>
      <c r="BG642" s="4">
        <v>302.49</v>
      </c>
      <c r="BH642" s="4">
        <v>310.07</v>
      </c>
      <c r="BI642" s="4">
        <v>304.88</v>
      </c>
      <c r="BJ642" s="4">
        <v>225.14</v>
      </c>
      <c r="BK642" s="4">
        <v>226.59</v>
      </c>
      <c r="BL642" s="4">
        <v>223.47</v>
      </c>
      <c r="BM642" s="4">
        <v>0</v>
      </c>
      <c r="BN642" s="4">
        <v>225.5</v>
      </c>
      <c r="BO642" s="4">
        <v>225.5</v>
      </c>
      <c r="BP642" s="4">
        <v>1478.29</v>
      </c>
      <c r="BQ642" s="4">
        <v>225.5</v>
      </c>
      <c r="BR642" s="4">
        <v>225.5</v>
      </c>
      <c r="BS642" s="4">
        <v>225.5</v>
      </c>
      <c r="BT642" s="4">
        <v>225.5</v>
      </c>
      <c r="BU642" s="4">
        <v>225.5</v>
      </c>
      <c r="BV642" s="4">
        <v>634.75</v>
      </c>
      <c r="BW642" s="4">
        <v>751.68</v>
      </c>
      <c r="BX642" s="4">
        <v>751.68</v>
      </c>
      <c r="BY642" s="4">
        <v>751.68</v>
      </c>
      <c r="BZ642" s="4">
        <v>751.68</v>
      </c>
      <c r="CA642" s="4">
        <v>751.68</v>
      </c>
      <c r="CB642" s="4">
        <v>4927.66</v>
      </c>
      <c r="CC642" s="4">
        <v>751.68</v>
      </c>
      <c r="CD642" s="4">
        <v>751.68</v>
      </c>
      <c r="CE642" s="4">
        <v>751.68</v>
      </c>
      <c r="CF642" s="4">
        <v>751.68</v>
      </c>
      <c r="CG642" s="4">
        <v>751.68</v>
      </c>
      <c r="CH642" s="4">
        <v>751.68</v>
      </c>
      <c r="CI642" s="4">
        <v>751.68</v>
      </c>
      <c r="CJ642" s="4">
        <v>751.68</v>
      </c>
      <c r="CK642" s="4">
        <v>751.68</v>
      </c>
      <c r="CL642" s="4">
        <v>751.68</v>
      </c>
      <c r="CM642" s="4">
        <v>751.68</v>
      </c>
      <c r="CN642" s="4">
        <v>4927.66</v>
      </c>
      <c r="CO642" s="4">
        <v>751.68</v>
      </c>
      <c r="CP642" s="4">
        <v>751.68</v>
      </c>
      <c r="CQ642" s="4">
        <v>751.68</v>
      </c>
      <c r="CR642" s="4">
        <v>0</v>
      </c>
      <c r="CS642" s="4">
        <v>0</v>
      </c>
      <c r="CT642" s="4">
        <v>0</v>
      </c>
      <c r="CU642" s="4">
        <v>104.4</v>
      </c>
      <c r="CV642" s="4">
        <v>0</v>
      </c>
      <c r="CW642" s="4">
        <v>0</v>
      </c>
      <c r="CX642" s="4">
        <v>0</v>
      </c>
      <c r="CY642" s="4">
        <v>0</v>
      </c>
      <c r="CZ642" s="4">
        <v>0</v>
      </c>
      <c r="DA642" s="4">
        <v>0</v>
      </c>
      <c r="DB642" s="4">
        <v>0</v>
      </c>
      <c r="DC642" s="4">
        <v>0</v>
      </c>
      <c r="DD642" s="4">
        <v>0</v>
      </c>
      <c r="DE642" s="4">
        <v>0</v>
      </c>
      <c r="DF642" s="4">
        <v>0</v>
      </c>
      <c r="DG642" s="4">
        <v>0</v>
      </c>
      <c r="DH642" s="4">
        <v>0</v>
      </c>
      <c r="DI642" s="4">
        <v>0</v>
      </c>
      <c r="DJ642" s="4">
        <v>0</v>
      </c>
      <c r="DK642" s="4">
        <v>0</v>
      </c>
      <c r="DL642" s="4">
        <v>0</v>
      </c>
      <c r="DM642" s="4">
        <v>0</v>
      </c>
      <c r="DN642" s="4">
        <v>0</v>
      </c>
      <c r="DO642" s="4">
        <v>0</v>
      </c>
      <c r="DP642" s="4">
        <v>0</v>
      </c>
      <c r="DQ642" s="4">
        <v>0</v>
      </c>
      <c r="DR642" s="4">
        <v>0</v>
      </c>
      <c r="DS642" s="4">
        <v>0</v>
      </c>
      <c r="DT642" s="4">
        <v>0</v>
      </c>
      <c r="DU642" s="4">
        <v>0</v>
      </c>
      <c r="DV642" s="4">
        <v>0</v>
      </c>
      <c r="DW642" s="4">
        <v>0</v>
      </c>
      <c r="DX642" s="6">
        <v>0</v>
      </c>
      <c r="DY642" s="4">
        <f>SUM(Tabela14[[#This Row],[jan/25]:[mar/25]])</f>
        <v>3302.49</v>
      </c>
      <c r="DZ642" s="4">
        <f>SUM(Tabela14[[#This Row],[abr/25]:[ago/25]])</f>
        <v>1290.1500000000001</v>
      </c>
      <c r="EA642" s="4">
        <f>SUM(Tabela14[[#This Row],[set/25]:[dez/30]])</f>
        <v>27933.180000000008</v>
      </c>
    </row>
    <row r="643" spans="1:131" x14ac:dyDescent="0.25">
      <c r="A643" s="5" t="s">
        <v>1701</v>
      </c>
      <c r="B643" s="2" t="s">
        <v>1346</v>
      </c>
      <c r="C643" s="2" t="s">
        <v>14</v>
      </c>
      <c r="D643" s="2" t="s">
        <v>324</v>
      </c>
      <c r="E643" s="1">
        <v>809</v>
      </c>
      <c r="F643" s="2" t="s">
        <v>1702</v>
      </c>
      <c r="G643" s="2" t="s">
        <v>19</v>
      </c>
      <c r="H643" s="321">
        <v>45627</v>
      </c>
      <c r="I643" s="2" t="s">
        <v>1703</v>
      </c>
      <c r="J643" s="2"/>
      <c r="K643" s="4"/>
      <c r="L643" s="4"/>
      <c r="M643" s="4">
        <v>0</v>
      </c>
      <c r="N643" s="4">
        <f>Tabela14[[#This Row],[parcela.cef
(total)]]-Tabela14[[#This Row],[parcela.cef
(realizado)]]</f>
        <v>0</v>
      </c>
      <c r="O643" s="1" t="b">
        <v>0</v>
      </c>
      <c r="P643" s="4">
        <v>0</v>
      </c>
      <c r="Q643" s="4">
        <v>226164</v>
      </c>
      <c r="R643" s="4">
        <v>0</v>
      </c>
      <c r="S643" s="4">
        <v>234390.61</v>
      </c>
      <c r="T643" s="4">
        <f>SUM(Tabela14[[#This Row],[set/25]:[dez/30]])</f>
        <v>200780.36999999997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6000</v>
      </c>
      <c r="BE643" s="4">
        <v>4582.26</v>
      </c>
      <c r="BF643" s="4">
        <v>5045.1000000000004</v>
      </c>
      <c r="BG643" s="4">
        <v>5086.97</v>
      </c>
      <c r="BH643" s="4">
        <v>2553.66</v>
      </c>
      <c r="BI643" s="4">
        <v>2563.62</v>
      </c>
      <c r="BJ643" s="4">
        <v>2576.9499999999998</v>
      </c>
      <c r="BK643" s="4">
        <v>2591.9</v>
      </c>
      <c r="BL643" s="4">
        <v>2609.7800000000002</v>
      </c>
      <c r="BM643" s="4">
        <v>0</v>
      </c>
      <c r="BN643" s="4">
        <v>2633.53</v>
      </c>
      <c r="BO643" s="4">
        <v>2633.53</v>
      </c>
      <c r="BP643" s="4">
        <v>85326.399999999994</v>
      </c>
      <c r="BQ643" s="4">
        <v>2633.53</v>
      </c>
      <c r="BR643" s="4">
        <v>2633.53</v>
      </c>
      <c r="BS643" s="4">
        <v>2633.53</v>
      </c>
      <c r="BT643" s="4">
        <v>2633.53</v>
      </c>
      <c r="BU643" s="4">
        <v>2633.53</v>
      </c>
      <c r="BV643" s="4">
        <v>2633.53</v>
      </c>
      <c r="BW643" s="4">
        <v>2633.53</v>
      </c>
      <c r="BX643" s="4">
        <v>2633.53</v>
      </c>
      <c r="BY643" s="4">
        <v>2633.53</v>
      </c>
      <c r="BZ643" s="4">
        <v>2633.53</v>
      </c>
      <c r="CA643" s="4">
        <v>2633.53</v>
      </c>
      <c r="CB643" s="4">
        <v>22121.66</v>
      </c>
      <c r="CC643" s="4">
        <v>2633.53</v>
      </c>
      <c r="CD643" s="4">
        <v>2633.53</v>
      </c>
      <c r="CE643" s="4">
        <v>2633.53</v>
      </c>
      <c r="CF643" s="4">
        <v>2633.53</v>
      </c>
      <c r="CG643" s="4">
        <v>2633.53</v>
      </c>
      <c r="CH643" s="4">
        <v>2633.53</v>
      </c>
      <c r="CI643" s="4">
        <v>2633.53</v>
      </c>
      <c r="CJ643" s="4">
        <v>2633.53</v>
      </c>
      <c r="CK643" s="4">
        <v>2633.53</v>
      </c>
      <c r="CL643" s="4">
        <v>2633.53</v>
      </c>
      <c r="CM643" s="4">
        <v>2633.53</v>
      </c>
      <c r="CN643" s="4">
        <v>22121.66</v>
      </c>
      <c r="CO643" s="4">
        <v>2633.53</v>
      </c>
      <c r="CP643" s="4">
        <v>2633.53</v>
      </c>
      <c r="CQ643" s="4">
        <v>2633.53</v>
      </c>
      <c r="CR643" s="4">
        <v>0</v>
      </c>
      <c r="CS643" s="4">
        <v>0</v>
      </c>
      <c r="CT643" s="4">
        <v>105.34</v>
      </c>
      <c r="CU643" s="4">
        <v>0</v>
      </c>
      <c r="CV643" s="4">
        <v>0</v>
      </c>
      <c r="CW643" s="4">
        <v>0</v>
      </c>
      <c r="CX643" s="4">
        <v>0</v>
      </c>
      <c r="CY643" s="4">
        <v>0</v>
      </c>
      <c r="CZ643" s="4">
        <v>0</v>
      </c>
      <c r="DA643" s="4">
        <v>0</v>
      </c>
      <c r="DB643" s="4">
        <v>0</v>
      </c>
      <c r="DC643" s="4">
        <v>0</v>
      </c>
      <c r="DD643" s="4">
        <v>0</v>
      </c>
      <c r="DE643" s="4">
        <v>0</v>
      </c>
      <c r="DF643" s="4">
        <v>0</v>
      </c>
      <c r="DG643" s="4">
        <v>0</v>
      </c>
      <c r="DH643" s="4">
        <v>0</v>
      </c>
      <c r="DI643" s="4">
        <v>0</v>
      </c>
      <c r="DJ643" s="4">
        <v>0</v>
      </c>
      <c r="DK643" s="4">
        <v>0</v>
      </c>
      <c r="DL643" s="4">
        <v>0</v>
      </c>
      <c r="DM643" s="4">
        <v>0</v>
      </c>
      <c r="DN643" s="4">
        <v>0</v>
      </c>
      <c r="DO643" s="4">
        <v>0</v>
      </c>
      <c r="DP643" s="4">
        <v>0</v>
      </c>
      <c r="DQ643" s="4">
        <v>0</v>
      </c>
      <c r="DR643" s="4">
        <v>0</v>
      </c>
      <c r="DS643" s="4">
        <v>0</v>
      </c>
      <c r="DT643" s="4">
        <v>0</v>
      </c>
      <c r="DU643" s="4">
        <v>0</v>
      </c>
      <c r="DV643" s="4">
        <v>0</v>
      </c>
      <c r="DW643" s="4">
        <v>0</v>
      </c>
      <c r="DX643" s="6">
        <v>0</v>
      </c>
      <c r="DY643" s="4">
        <f>SUM(Tabela14[[#This Row],[jan/25]:[mar/25]])</f>
        <v>14714.330000000002</v>
      </c>
      <c r="DZ643" s="4">
        <f>SUM(Tabela14[[#This Row],[abr/25]:[ago/25]])</f>
        <v>12895.91</v>
      </c>
      <c r="EA643" s="4">
        <f>SUM(Tabela14[[#This Row],[set/25]:[dez/30]])</f>
        <v>200780.36999999997</v>
      </c>
    </row>
    <row r="644" spans="1:131" x14ac:dyDescent="0.25">
      <c r="A644" s="5" t="s">
        <v>1704</v>
      </c>
      <c r="B644" s="2" t="s">
        <v>1346</v>
      </c>
      <c r="C644" s="2" t="s">
        <v>14</v>
      </c>
      <c r="D644" s="2" t="s">
        <v>324</v>
      </c>
      <c r="E644" s="1">
        <v>810</v>
      </c>
      <c r="F644" s="2" t="s">
        <v>1705</v>
      </c>
      <c r="G644" s="2" t="s">
        <v>19</v>
      </c>
      <c r="H644" s="321">
        <v>45852</v>
      </c>
      <c r="I644" s="2" t="s">
        <v>1706</v>
      </c>
      <c r="J644" s="2"/>
      <c r="K644" s="4"/>
      <c r="L644" s="4"/>
      <c r="M644" s="4">
        <v>190220</v>
      </c>
      <c r="N644" s="4">
        <f>Tabela14[[#This Row],[parcela.cef
(total)]]-Tabela14[[#This Row],[parcela.cef
(realizado)]]</f>
        <v>0</v>
      </c>
      <c r="O644" s="1" t="b">
        <v>0</v>
      </c>
      <c r="P644" s="4">
        <v>0</v>
      </c>
      <c r="Q644" s="4">
        <v>216863</v>
      </c>
      <c r="R644" s="4">
        <v>0</v>
      </c>
      <c r="S644" s="4">
        <v>25666.2</v>
      </c>
      <c r="T644" s="4">
        <f>SUM(Tabela14[[#This Row],[set/25]:[dez/30]])</f>
        <v>25440.6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225.6</v>
      </c>
      <c r="BM644" s="4">
        <v>0</v>
      </c>
      <c r="BN644" s="4">
        <v>225.6</v>
      </c>
      <c r="BO644" s="4">
        <v>225.6</v>
      </c>
      <c r="BP644" s="4">
        <v>1425.6</v>
      </c>
      <c r="BQ644" s="4">
        <v>225.6</v>
      </c>
      <c r="BR644" s="4">
        <v>225.6</v>
      </c>
      <c r="BS644" s="4">
        <v>225.6</v>
      </c>
      <c r="BT644" s="4">
        <v>225.6</v>
      </c>
      <c r="BU644" s="4">
        <v>225.6</v>
      </c>
      <c r="BV644" s="4">
        <v>225.6</v>
      </c>
      <c r="BW644" s="4">
        <v>225.6</v>
      </c>
      <c r="BX644" s="4">
        <v>225.6</v>
      </c>
      <c r="BY644" s="4">
        <v>225.6</v>
      </c>
      <c r="BZ644" s="4">
        <v>537.4</v>
      </c>
      <c r="CA644" s="4">
        <v>752</v>
      </c>
      <c r="CB644" s="4">
        <v>4752</v>
      </c>
      <c r="CC644" s="4">
        <v>752</v>
      </c>
      <c r="CD644" s="4">
        <v>752</v>
      </c>
      <c r="CE644" s="4">
        <v>752</v>
      </c>
      <c r="CF644" s="4">
        <v>752</v>
      </c>
      <c r="CG644" s="4">
        <v>752</v>
      </c>
      <c r="CH644" s="4">
        <v>752</v>
      </c>
      <c r="CI644" s="4">
        <v>752</v>
      </c>
      <c r="CJ644" s="4">
        <v>752</v>
      </c>
      <c r="CK644" s="4">
        <v>752</v>
      </c>
      <c r="CL644" s="4">
        <v>752</v>
      </c>
      <c r="CM644" s="4">
        <v>752</v>
      </c>
      <c r="CN644" s="4">
        <v>4752</v>
      </c>
      <c r="CO644" s="4">
        <v>752</v>
      </c>
      <c r="CP644" s="4">
        <v>752</v>
      </c>
      <c r="CQ644" s="4">
        <v>752</v>
      </c>
      <c r="CR644" s="4">
        <v>0</v>
      </c>
      <c r="CS644" s="4">
        <v>0</v>
      </c>
      <c r="CT644" s="4">
        <v>0</v>
      </c>
      <c r="CU644" s="4">
        <v>212</v>
      </c>
      <c r="CV644" s="4">
        <v>0</v>
      </c>
      <c r="CW644" s="4">
        <v>0</v>
      </c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>
        <v>0</v>
      </c>
      <c r="DE644" s="4">
        <v>0</v>
      </c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>
        <v>0</v>
      </c>
      <c r="DL644" s="4">
        <v>0</v>
      </c>
      <c r="DM644" s="4">
        <v>0</v>
      </c>
      <c r="DN644" s="4">
        <v>0</v>
      </c>
      <c r="DO644" s="4">
        <v>0</v>
      </c>
      <c r="DP644" s="4">
        <v>0</v>
      </c>
      <c r="DQ644" s="4">
        <v>0</v>
      </c>
      <c r="DR644" s="4">
        <v>0</v>
      </c>
      <c r="DS644" s="4">
        <v>0</v>
      </c>
      <c r="DT644" s="4">
        <v>0</v>
      </c>
      <c r="DU644" s="4">
        <v>0</v>
      </c>
      <c r="DV644" s="4">
        <v>0</v>
      </c>
      <c r="DW644" s="4">
        <v>0</v>
      </c>
      <c r="DX644" s="6">
        <v>0</v>
      </c>
      <c r="DY644" s="4">
        <f>SUM(Tabela14[[#This Row],[jan/25]:[mar/25]])</f>
        <v>0</v>
      </c>
      <c r="DZ644" s="4">
        <f>SUM(Tabela14[[#This Row],[abr/25]:[ago/25]])</f>
        <v>225.6</v>
      </c>
      <c r="EA644" s="4">
        <f>SUM(Tabela14[[#This Row],[set/25]:[dez/30]])</f>
        <v>25440.6</v>
      </c>
    </row>
    <row r="645" spans="1:131" x14ac:dyDescent="0.25">
      <c r="A645" s="5" t="s">
        <v>1707</v>
      </c>
      <c r="B645" s="2" t="s">
        <v>1346</v>
      </c>
      <c r="C645" s="2" t="s">
        <v>14</v>
      </c>
      <c r="D645" s="2" t="s">
        <v>349</v>
      </c>
      <c r="E645" s="1">
        <v>901</v>
      </c>
      <c r="F645" s="2" t="s">
        <v>1708</v>
      </c>
      <c r="G645" s="2" t="s">
        <v>19</v>
      </c>
      <c r="H645" s="321">
        <v>45673</v>
      </c>
      <c r="I645" s="2" t="s">
        <v>1709</v>
      </c>
      <c r="J645" s="2"/>
      <c r="K645" s="4"/>
      <c r="L645" s="4"/>
      <c r="M645" s="4">
        <v>262198.93</v>
      </c>
      <c r="N645" s="4">
        <f>Tabela14[[#This Row],[parcela.cef
(total)]]-Tabela14[[#This Row],[parcela.cef
(realizado)]]</f>
        <v>0</v>
      </c>
      <c r="O645" s="1" t="b">
        <v>0</v>
      </c>
      <c r="P645" s="4">
        <v>0</v>
      </c>
      <c r="Q645" s="4">
        <v>281060</v>
      </c>
      <c r="R645" s="4">
        <v>0</v>
      </c>
      <c r="S645" s="4">
        <v>32248.87</v>
      </c>
      <c r="T645" s="4">
        <f>SUM(Tabela14[[#This Row],[set/25]:[dez/30]])</f>
        <v>27531.399999999998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3000</v>
      </c>
      <c r="BF645" s="4">
        <v>241.2</v>
      </c>
      <c r="BG645" s="4">
        <v>243.2</v>
      </c>
      <c r="BH645" s="4">
        <v>244.17</v>
      </c>
      <c r="BI645" s="4">
        <v>245.13</v>
      </c>
      <c r="BJ645" s="4">
        <v>246.4</v>
      </c>
      <c r="BK645" s="4">
        <v>247.83</v>
      </c>
      <c r="BL645" s="4">
        <v>249.54</v>
      </c>
      <c r="BM645" s="4">
        <v>0</v>
      </c>
      <c r="BN645" s="4">
        <v>251.81</v>
      </c>
      <c r="BO645" s="4">
        <v>251.81</v>
      </c>
      <c r="BP645" s="4">
        <v>2581.0700000000002</v>
      </c>
      <c r="BQ645" s="4">
        <v>839.37</v>
      </c>
      <c r="BR645" s="4">
        <v>524.61</v>
      </c>
      <c r="BS645" s="4">
        <v>524.61</v>
      </c>
      <c r="BT645" s="4">
        <v>524.61</v>
      </c>
      <c r="BU645" s="4">
        <v>524.61</v>
      </c>
      <c r="BV645" s="4">
        <v>524.61</v>
      </c>
      <c r="BW645" s="4">
        <v>524.61</v>
      </c>
      <c r="BX645" s="4">
        <v>524.61</v>
      </c>
      <c r="BY645" s="4">
        <v>524.61</v>
      </c>
      <c r="BZ645" s="4">
        <v>524.61</v>
      </c>
      <c r="CA645" s="4">
        <v>524.61</v>
      </c>
      <c r="CB645" s="4">
        <v>7869.12</v>
      </c>
      <c r="CC645" s="4">
        <v>524.61</v>
      </c>
      <c r="CD645" s="4">
        <v>209.84</v>
      </c>
      <c r="CE645" s="4">
        <v>209.84</v>
      </c>
      <c r="CF645" s="4">
        <v>209.84</v>
      </c>
      <c r="CG645" s="4">
        <v>209.84</v>
      </c>
      <c r="CH645" s="4">
        <v>209.84</v>
      </c>
      <c r="CI645" s="4">
        <v>209.84</v>
      </c>
      <c r="CJ645" s="4">
        <v>209.84</v>
      </c>
      <c r="CK645" s="4">
        <v>209.84</v>
      </c>
      <c r="CL645" s="4">
        <v>209.84</v>
      </c>
      <c r="CM645" s="4">
        <v>209.84</v>
      </c>
      <c r="CN645" s="4">
        <v>7554.35</v>
      </c>
      <c r="CO645" s="4">
        <v>209.84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104.92</v>
      </c>
      <c r="CV645" s="4">
        <v>0</v>
      </c>
      <c r="CW645" s="4">
        <v>0</v>
      </c>
      <c r="CX645" s="4">
        <v>0</v>
      </c>
      <c r="CY645" s="4">
        <v>0</v>
      </c>
      <c r="CZ645" s="4">
        <v>0</v>
      </c>
      <c r="DA645" s="4">
        <v>0</v>
      </c>
      <c r="DB645" s="4">
        <v>0</v>
      </c>
      <c r="DC645" s="4">
        <v>0</v>
      </c>
      <c r="DD645" s="4">
        <v>0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0</v>
      </c>
      <c r="DK645" s="4">
        <v>0</v>
      </c>
      <c r="DL645" s="4">
        <v>0</v>
      </c>
      <c r="DM645" s="4">
        <v>0</v>
      </c>
      <c r="DN645" s="4">
        <v>0</v>
      </c>
      <c r="DO645" s="4">
        <v>0</v>
      </c>
      <c r="DP645" s="4">
        <v>0</v>
      </c>
      <c r="DQ645" s="4">
        <v>0</v>
      </c>
      <c r="DR645" s="4">
        <v>0</v>
      </c>
      <c r="DS645" s="4">
        <v>0</v>
      </c>
      <c r="DT645" s="4">
        <v>0</v>
      </c>
      <c r="DU645" s="4">
        <v>0</v>
      </c>
      <c r="DV645" s="4">
        <v>0</v>
      </c>
      <c r="DW645" s="4">
        <v>0</v>
      </c>
      <c r="DX645" s="6">
        <v>0</v>
      </c>
      <c r="DY645" s="4">
        <f>SUM(Tabela14[[#This Row],[jan/25]:[mar/25]])</f>
        <v>3484.3999999999996</v>
      </c>
      <c r="DZ645" s="4">
        <f>SUM(Tabela14[[#This Row],[abr/25]:[ago/25]])</f>
        <v>1233.07</v>
      </c>
      <c r="EA645" s="4">
        <f>SUM(Tabela14[[#This Row],[set/25]:[dez/30]])</f>
        <v>27531.399999999998</v>
      </c>
    </row>
    <row r="646" spans="1:131" x14ac:dyDescent="0.25">
      <c r="A646" s="5" t="s">
        <v>1710</v>
      </c>
      <c r="B646" s="2" t="s">
        <v>1346</v>
      </c>
      <c r="C646" s="2" t="s">
        <v>14</v>
      </c>
      <c r="D646" s="2" t="s">
        <v>349</v>
      </c>
      <c r="E646" s="1">
        <v>902</v>
      </c>
      <c r="F646" s="2" t="s">
        <v>1711</v>
      </c>
      <c r="G646" s="2" t="s">
        <v>19</v>
      </c>
      <c r="H646" s="321">
        <v>45626</v>
      </c>
      <c r="I646" s="2" t="s">
        <v>1712</v>
      </c>
      <c r="J646" s="2"/>
      <c r="K646" s="4"/>
      <c r="L646" s="4"/>
      <c r="M646" s="4">
        <v>221251.95</v>
      </c>
      <c r="N646" s="4">
        <f>Tabela14[[#This Row],[parcela.cef
(total)]]-Tabela14[[#This Row],[parcela.cef
(realizado)]]</f>
        <v>0</v>
      </c>
      <c r="O646" s="1" t="b">
        <v>0</v>
      </c>
      <c r="P646" s="4">
        <v>0</v>
      </c>
      <c r="Q646" s="4">
        <v>361900</v>
      </c>
      <c r="R646" s="4">
        <v>0</v>
      </c>
      <c r="S646" s="4">
        <v>157822.97</v>
      </c>
      <c r="T646" s="4">
        <f>SUM(Tabela14[[#This Row],[set/25]:[dez/30]])</f>
        <v>92678.510000000038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56900</v>
      </c>
      <c r="BE646" s="4">
        <v>1010.83</v>
      </c>
      <c r="BF646" s="4">
        <v>1015.88</v>
      </c>
      <c r="BG646" s="4">
        <v>1024.31</v>
      </c>
      <c r="BH646" s="4">
        <v>1028.4100000000001</v>
      </c>
      <c r="BI646" s="4">
        <v>1032.42</v>
      </c>
      <c r="BJ646" s="4">
        <v>1037.79</v>
      </c>
      <c r="BK646" s="4">
        <v>1043.81</v>
      </c>
      <c r="BL646" s="4">
        <v>1051.01</v>
      </c>
      <c r="BM646" s="4">
        <v>0</v>
      </c>
      <c r="BN646" s="4">
        <v>1060.58</v>
      </c>
      <c r="BO646" s="4">
        <v>1060.58</v>
      </c>
      <c r="BP646" s="4">
        <v>22272.09</v>
      </c>
      <c r="BQ646" s="4">
        <v>1060.58</v>
      </c>
      <c r="BR646" s="4">
        <v>1060.58</v>
      </c>
      <c r="BS646" s="4">
        <v>1060.58</v>
      </c>
      <c r="BT646" s="4">
        <v>1060.58</v>
      </c>
      <c r="BU646" s="4">
        <v>1060.58</v>
      </c>
      <c r="BV646" s="4">
        <v>1060.58</v>
      </c>
      <c r="BW646" s="4">
        <v>1060.58</v>
      </c>
      <c r="BX646" s="4">
        <v>1060.58</v>
      </c>
      <c r="BY646" s="4">
        <v>1060.58</v>
      </c>
      <c r="BZ646" s="4">
        <v>1060.58</v>
      </c>
      <c r="CA646" s="4">
        <v>1060.58</v>
      </c>
      <c r="CB646" s="4">
        <v>22272.09</v>
      </c>
      <c r="CC646" s="4">
        <v>1060.58</v>
      </c>
      <c r="CD646" s="4">
        <v>1060.58</v>
      </c>
      <c r="CE646" s="4">
        <v>1060.58</v>
      </c>
      <c r="CF646" s="4">
        <v>1060.58</v>
      </c>
      <c r="CG646" s="4">
        <v>1060.58</v>
      </c>
      <c r="CH646" s="4">
        <v>1060.58</v>
      </c>
      <c r="CI646" s="4">
        <v>1060.58</v>
      </c>
      <c r="CJ646" s="4">
        <v>1060.58</v>
      </c>
      <c r="CK646" s="4">
        <v>1060.58</v>
      </c>
      <c r="CL646" s="4">
        <v>1060.58</v>
      </c>
      <c r="CM646" s="4">
        <v>1060.58</v>
      </c>
      <c r="CN646" s="4">
        <v>22272.09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408.32</v>
      </c>
      <c r="CU646" s="4">
        <v>0</v>
      </c>
      <c r="CV646" s="4">
        <v>0</v>
      </c>
      <c r="CW646" s="4">
        <v>0</v>
      </c>
      <c r="CX646" s="4">
        <v>0</v>
      </c>
      <c r="CY646" s="4">
        <v>0</v>
      </c>
      <c r="CZ646" s="4">
        <v>0</v>
      </c>
      <c r="DA646" s="4">
        <v>0</v>
      </c>
      <c r="DB646" s="4">
        <v>0</v>
      </c>
      <c r="DC646" s="4">
        <v>0</v>
      </c>
      <c r="DD646" s="4">
        <v>0</v>
      </c>
      <c r="DE646" s="4">
        <v>0</v>
      </c>
      <c r="DF646" s="4">
        <v>0</v>
      </c>
      <c r="DG646" s="4">
        <v>0</v>
      </c>
      <c r="DH646" s="4">
        <v>0</v>
      </c>
      <c r="DI646" s="4">
        <v>0</v>
      </c>
      <c r="DJ646" s="4">
        <v>0</v>
      </c>
      <c r="DK646" s="4">
        <v>0</v>
      </c>
      <c r="DL646" s="4">
        <v>0</v>
      </c>
      <c r="DM646" s="4">
        <v>0</v>
      </c>
      <c r="DN646" s="4">
        <v>0</v>
      </c>
      <c r="DO646" s="4">
        <v>0</v>
      </c>
      <c r="DP646" s="4">
        <v>0</v>
      </c>
      <c r="DQ646" s="4">
        <v>0</v>
      </c>
      <c r="DR646" s="4">
        <v>0</v>
      </c>
      <c r="DS646" s="4">
        <v>0</v>
      </c>
      <c r="DT646" s="4">
        <v>0</v>
      </c>
      <c r="DU646" s="4">
        <v>0</v>
      </c>
      <c r="DV646" s="4">
        <v>0</v>
      </c>
      <c r="DW646" s="4">
        <v>0</v>
      </c>
      <c r="DX646" s="6">
        <v>0</v>
      </c>
      <c r="DY646" s="4">
        <f>SUM(Tabela14[[#This Row],[jan/25]:[mar/25]])</f>
        <v>3051.02</v>
      </c>
      <c r="DZ646" s="4">
        <f>SUM(Tabela14[[#This Row],[abr/25]:[ago/25]])</f>
        <v>5193.4400000000005</v>
      </c>
      <c r="EA646" s="4">
        <f>SUM(Tabela14[[#This Row],[set/25]:[dez/30]])</f>
        <v>92678.510000000038</v>
      </c>
    </row>
    <row r="647" spans="1:131" x14ac:dyDescent="0.25">
      <c r="A647" s="5" t="s">
        <v>1713</v>
      </c>
      <c r="B647" s="2" t="s">
        <v>1346</v>
      </c>
      <c r="C647" s="2" t="s">
        <v>14</v>
      </c>
      <c r="D647" s="2" t="s">
        <v>349</v>
      </c>
      <c r="E647" s="1">
        <v>903</v>
      </c>
      <c r="F647" s="2" t="s">
        <v>1714</v>
      </c>
      <c r="G647" s="2" t="s">
        <v>19</v>
      </c>
      <c r="H647" s="321">
        <v>45627</v>
      </c>
      <c r="I647" s="2" t="s">
        <v>1715</v>
      </c>
      <c r="J647" s="2"/>
      <c r="K647" s="4"/>
      <c r="L647" s="4"/>
      <c r="M647" s="4">
        <v>316023.67999999999</v>
      </c>
      <c r="N647" s="4">
        <f>Tabela14[[#This Row],[parcela.cef
(total)]]-Tabela14[[#This Row],[parcela.cef
(realizado)]]</f>
        <v>0</v>
      </c>
      <c r="O647" s="1" t="b">
        <v>0</v>
      </c>
      <c r="P647" s="4">
        <v>0</v>
      </c>
      <c r="Q647" s="4">
        <v>365566</v>
      </c>
      <c r="R647" s="4">
        <v>0</v>
      </c>
      <c r="S647" s="4">
        <v>68442.58</v>
      </c>
      <c r="T647" s="4">
        <f>SUM(Tabela14[[#This Row],[set/25]:[dez/30]])</f>
        <v>62494.619999999944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3000</v>
      </c>
      <c r="BE647" s="4">
        <v>361.44</v>
      </c>
      <c r="BF647" s="4">
        <v>363.25</v>
      </c>
      <c r="BG647" s="4">
        <v>366.26</v>
      </c>
      <c r="BH647" s="4">
        <v>367.73</v>
      </c>
      <c r="BI647" s="4">
        <v>369.16</v>
      </c>
      <c r="BJ647" s="4">
        <v>371.08</v>
      </c>
      <c r="BK647" s="4">
        <v>373.23</v>
      </c>
      <c r="BL647" s="4">
        <v>375.81</v>
      </c>
      <c r="BM647" s="4">
        <v>0</v>
      </c>
      <c r="BN647" s="4">
        <v>379.23</v>
      </c>
      <c r="BO647" s="4">
        <v>379.23</v>
      </c>
      <c r="BP647" s="4">
        <v>6432.14</v>
      </c>
      <c r="BQ647" s="4">
        <v>1264.0899999999999</v>
      </c>
      <c r="BR647" s="4">
        <v>1264.0899999999999</v>
      </c>
      <c r="BS647" s="4">
        <v>1264.0899999999999</v>
      </c>
      <c r="BT647" s="4">
        <v>1264.0899999999999</v>
      </c>
      <c r="BU647" s="4">
        <v>1264.0899999999999</v>
      </c>
      <c r="BV647" s="4">
        <v>1264.0899999999999</v>
      </c>
      <c r="BW647" s="4">
        <v>1264.0899999999999</v>
      </c>
      <c r="BX647" s="4">
        <v>1264.0899999999999</v>
      </c>
      <c r="BY647" s="4">
        <v>1264.0899999999999</v>
      </c>
      <c r="BZ647" s="4">
        <v>1264.0899999999999</v>
      </c>
      <c r="CA647" s="4">
        <v>1264.0899999999999</v>
      </c>
      <c r="CB647" s="4">
        <v>22332.34</v>
      </c>
      <c r="CC647" s="4">
        <v>1264.0899999999999</v>
      </c>
      <c r="CD647" s="4">
        <v>1264.0899999999999</v>
      </c>
      <c r="CE647" s="4">
        <v>1264.0899999999999</v>
      </c>
      <c r="CF647" s="4">
        <v>1264.0899999999999</v>
      </c>
      <c r="CG647" s="4">
        <v>1264.0899999999999</v>
      </c>
      <c r="CH647" s="4">
        <v>1264.0899999999999</v>
      </c>
      <c r="CI647" s="4">
        <v>1264.0899999999999</v>
      </c>
      <c r="CJ647" s="4">
        <v>1264.0899999999999</v>
      </c>
      <c r="CK647" s="4">
        <v>1264.0899999999999</v>
      </c>
      <c r="CL647" s="4">
        <v>1264.0899999999999</v>
      </c>
      <c r="CM647" s="4">
        <v>1264.0899999999999</v>
      </c>
      <c r="CN647" s="4">
        <v>1264.0899999999999</v>
      </c>
      <c r="CO647" s="4">
        <v>1264.0899999999999</v>
      </c>
      <c r="CP647" s="4">
        <v>1264.0899999999999</v>
      </c>
      <c r="CQ647" s="4">
        <v>1264.0899999999999</v>
      </c>
      <c r="CR647" s="4">
        <v>0</v>
      </c>
      <c r="CS647" s="4">
        <v>0</v>
      </c>
      <c r="CT647" s="4">
        <v>105.34</v>
      </c>
      <c r="CU647" s="4">
        <v>0</v>
      </c>
      <c r="CV647" s="4">
        <v>0</v>
      </c>
      <c r="CW647" s="4">
        <v>0</v>
      </c>
      <c r="CX647" s="4">
        <v>0</v>
      </c>
      <c r="CY647" s="4">
        <v>0</v>
      </c>
      <c r="CZ647" s="4">
        <v>0</v>
      </c>
      <c r="DA647" s="4">
        <v>0</v>
      </c>
      <c r="DB647" s="4">
        <v>0</v>
      </c>
      <c r="DC647" s="4">
        <v>0</v>
      </c>
      <c r="DD647" s="4">
        <v>0</v>
      </c>
      <c r="DE647" s="4">
        <v>0</v>
      </c>
      <c r="DF647" s="4">
        <v>0</v>
      </c>
      <c r="DG647" s="4">
        <v>0</v>
      </c>
      <c r="DH647" s="4">
        <v>0</v>
      </c>
      <c r="DI647" s="4">
        <v>0</v>
      </c>
      <c r="DJ647" s="4">
        <v>0</v>
      </c>
      <c r="DK647" s="4">
        <v>0</v>
      </c>
      <c r="DL647" s="4">
        <v>0</v>
      </c>
      <c r="DM647" s="4">
        <v>0</v>
      </c>
      <c r="DN647" s="4">
        <v>0</v>
      </c>
      <c r="DO647" s="4">
        <v>0</v>
      </c>
      <c r="DP647" s="4">
        <v>0</v>
      </c>
      <c r="DQ647" s="4">
        <v>0</v>
      </c>
      <c r="DR647" s="4">
        <v>0</v>
      </c>
      <c r="DS647" s="4">
        <v>0</v>
      </c>
      <c r="DT647" s="4">
        <v>0</v>
      </c>
      <c r="DU647" s="4">
        <v>0</v>
      </c>
      <c r="DV647" s="4">
        <v>0</v>
      </c>
      <c r="DW647" s="4">
        <v>0</v>
      </c>
      <c r="DX647" s="6">
        <v>0</v>
      </c>
      <c r="DY647" s="4">
        <f>SUM(Tabela14[[#This Row],[jan/25]:[mar/25]])</f>
        <v>1090.95</v>
      </c>
      <c r="DZ647" s="4">
        <f>SUM(Tabela14[[#This Row],[abr/25]:[ago/25]])</f>
        <v>1857.01</v>
      </c>
      <c r="EA647" s="4">
        <f>SUM(Tabela14[[#This Row],[set/25]:[dez/30]])</f>
        <v>62494.619999999944</v>
      </c>
    </row>
    <row r="648" spans="1:131" x14ac:dyDescent="0.25">
      <c r="A648" s="5" t="s">
        <v>1716</v>
      </c>
      <c r="B648" s="2" t="s">
        <v>1346</v>
      </c>
      <c r="C648" s="2" t="s">
        <v>14</v>
      </c>
      <c r="D648" s="2" t="s">
        <v>349</v>
      </c>
      <c r="E648" s="1">
        <v>904</v>
      </c>
      <c r="F648" s="2"/>
      <c r="G648" s="2" t="s">
        <v>16</v>
      </c>
      <c r="H648" s="321"/>
      <c r="I648" s="2"/>
      <c r="J648" s="2"/>
      <c r="K648" s="4"/>
      <c r="L648" s="4"/>
      <c r="M648" s="4">
        <v>0</v>
      </c>
      <c r="N648" s="4">
        <f>Tabela14[[#This Row],[parcela.cef
(total)]]-Tabela14[[#This Row],[parcela.cef
(realizado)]]</f>
        <v>0</v>
      </c>
      <c r="O648" s="1" t="b">
        <v>0</v>
      </c>
      <c r="P648" s="4">
        <v>0</v>
      </c>
      <c r="Q648" s="4">
        <v>0</v>
      </c>
      <c r="R648" s="4">
        <v>0</v>
      </c>
      <c r="S648" s="4">
        <v>0</v>
      </c>
      <c r="T648" s="4">
        <f>SUM(Tabela14[[#This Row],[set/25]:[dez/30]])</f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>
        <v>0</v>
      </c>
      <c r="CS648" s="4">
        <v>0</v>
      </c>
      <c r="CT648" s="4">
        <v>0</v>
      </c>
      <c r="CU648" s="4">
        <v>0</v>
      </c>
      <c r="CV648" s="4">
        <v>0</v>
      </c>
      <c r="CW648" s="4">
        <v>0</v>
      </c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>
        <v>0</v>
      </c>
      <c r="DE648" s="4">
        <v>0</v>
      </c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>
        <v>0</v>
      </c>
      <c r="DL648" s="4">
        <v>0</v>
      </c>
      <c r="DM648" s="4">
        <v>0</v>
      </c>
      <c r="DN648" s="4">
        <v>0</v>
      </c>
      <c r="DO648" s="4">
        <v>0</v>
      </c>
      <c r="DP648" s="4">
        <v>0</v>
      </c>
      <c r="DQ648" s="4">
        <v>0</v>
      </c>
      <c r="DR648" s="4">
        <v>0</v>
      </c>
      <c r="DS648" s="4">
        <v>0</v>
      </c>
      <c r="DT648" s="4">
        <v>0</v>
      </c>
      <c r="DU648" s="4">
        <v>0</v>
      </c>
      <c r="DV648" s="4">
        <v>0</v>
      </c>
      <c r="DW648" s="4">
        <v>0</v>
      </c>
      <c r="DX648" s="6">
        <v>0</v>
      </c>
      <c r="DY648" s="4">
        <f>SUM(Tabela14[[#This Row],[jan/25]:[mar/25]])</f>
        <v>0</v>
      </c>
      <c r="DZ648" s="4">
        <f>SUM(Tabela14[[#This Row],[abr/25]:[ago/25]])</f>
        <v>0</v>
      </c>
      <c r="EA648" s="4">
        <f>SUM(Tabela14[[#This Row],[set/25]:[dez/30]])</f>
        <v>0</v>
      </c>
    </row>
    <row r="649" spans="1:131" x14ac:dyDescent="0.25">
      <c r="A649" s="5" t="s">
        <v>1717</v>
      </c>
      <c r="B649" s="2" t="s">
        <v>1346</v>
      </c>
      <c r="C649" s="2" t="s">
        <v>14</v>
      </c>
      <c r="D649" s="2" t="s">
        <v>349</v>
      </c>
      <c r="E649" s="1">
        <v>905</v>
      </c>
      <c r="F649" s="2" t="s">
        <v>1718</v>
      </c>
      <c r="G649" s="2" t="s">
        <v>19</v>
      </c>
      <c r="H649" s="321">
        <v>45862</v>
      </c>
      <c r="I649" s="2" t="s">
        <v>1719</v>
      </c>
      <c r="J649" s="2"/>
      <c r="K649" s="4"/>
      <c r="L649" s="4"/>
      <c r="M649" s="4">
        <v>267785.28000000003</v>
      </c>
      <c r="N649" s="4">
        <f>Tabela14[[#This Row],[parcela.cef
(total)]]-Tabela14[[#This Row],[parcela.cef
(realizado)]]</f>
        <v>0</v>
      </c>
      <c r="O649" s="1" t="b">
        <v>0</v>
      </c>
      <c r="P649" s="4">
        <v>0</v>
      </c>
      <c r="Q649" s="4">
        <v>268600</v>
      </c>
      <c r="R649" s="4">
        <v>0</v>
      </c>
      <c r="S649" s="4">
        <v>1050</v>
      </c>
      <c r="T649" s="4">
        <f>SUM(Tabela14[[#This Row],[set/25]:[dez/30]])</f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1050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0</v>
      </c>
      <c r="CQ649" s="4">
        <v>0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0</v>
      </c>
      <c r="CZ649" s="4">
        <v>0</v>
      </c>
      <c r="DA649" s="4">
        <v>0</v>
      </c>
      <c r="DB649" s="4">
        <v>0</v>
      </c>
      <c r="DC649" s="4">
        <v>0</v>
      </c>
      <c r="DD649" s="4">
        <v>0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0</v>
      </c>
      <c r="DK649" s="4">
        <v>0</v>
      </c>
      <c r="DL649" s="4">
        <v>0</v>
      </c>
      <c r="DM649" s="4">
        <v>0</v>
      </c>
      <c r="DN649" s="4">
        <v>0</v>
      </c>
      <c r="DO649" s="4">
        <v>0</v>
      </c>
      <c r="DP649" s="4">
        <v>0</v>
      </c>
      <c r="DQ649" s="4">
        <v>0</v>
      </c>
      <c r="DR649" s="4">
        <v>0</v>
      </c>
      <c r="DS649" s="4">
        <v>0</v>
      </c>
      <c r="DT649" s="4">
        <v>0</v>
      </c>
      <c r="DU649" s="4">
        <v>0</v>
      </c>
      <c r="DV649" s="4">
        <v>0</v>
      </c>
      <c r="DW649" s="4">
        <v>0</v>
      </c>
      <c r="DX649" s="6">
        <v>0</v>
      </c>
      <c r="DY649" s="4">
        <f>SUM(Tabela14[[#This Row],[jan/25]:[mar/25]])</f>
        <v>0</v>
      </c>
      <c r="DZ649" s="4">
        <f>SUM(Tabela14[[#This Row],[abr/25]:[ago/25]])</f>
        <v>1050</v>
      </c>
      <c r="EA649" s="4">
        <f>SUM(Tabela14[[#This Row],[set/25]:[dez/30]])</f>
        <v>0</v>
      </c>
    </row>
    <row r="650" spans="1:131" x14ac:dyDescent="0.25">
      <c r="A650" s="5" t="s">
        <v>1720</v>
      </c>
      <c r="B650" s="2" t="s">
        <v>1346</v>
      </c>
      <c r="C650" s="2" t="s">
        <v>14</v>
      </c>
      <c r="D650" s="2" t="s">
        <v>349</v>
      </c>
      <c r="E650" s="1">
        <v>906</v>
      </c>
      <c r="F650" s="2" t="s">
        <v>1721</v>
      </c>
      <c r="G650" s="2" t="s">
        <v>19</v>
      </c>
      <c r="H650" s="321">
        <v>45868</v>
      </c>
      <c r="I650" s="2" t="s">
        <v>1722</v>
      </c>
      <c r="J650" s="2"/>
      <c r="K650" s="4"/>
      <c r="L650" s="4"/>
      <c r="M650" s="4">
        <v>266400</v>
      </c>
      <c r="N650" s="4">
        <f>Tabela14[[#This Row],[parcela.cef
(total)]]-Tabela14[[#This Row],[parcela.cef
(realizado)]]</f>
        <v>0</v>
      </c>
      <c r="O650" s="1" t="b">
        <v>0</v>
      </c>
      <c r="P650" s="4">
        <v>0</v>
      </c>
      <c r="Q650" s="4">
        <v>291914</v>
      </c>
      <c r="R650" s="4">
        <v>0</v>
      </c>
      <c r="S650" s="4">
        <v>24060</v>
      </c>
      <c r="T650" s="4">
        <f>SUM(Tabela14[[#This Row],[set/25]:[dez/30]])</f>
        <v>23290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770</v>
      </c>
      <c r="BM650" s="4">
        <v>0</v>
      </c>
      <c r="BN650" s="4">
        <v>770</v>
      </c>
      <c r="BO650" s="4">
        <v>770</v>
      </c>
      <c r="BP650" s="4">
        <v>770</v>
      </c>
      <c r="BQ650" s="4">
        <v>770</v>
      </c>
      <c r="BR650" s="4">
        <v>770</v>
      </c>
      <c r="BS650" s="4">
        <v>770</v>
      </c>
      <c r="BT650" s="4">
        <v>770</v>
      </c>
      <c r="BU650" s="4">
        <v>770</v>
      </c>
      <c r="BV650" s="4">
        <v>770</v>
      </c>
      <c r="BW650" s="4">
        <v>770</v>
      </c>
      <c r="BX650" s="4">
        <v>770</v>
      </c>
      <c r="BY650" s="4">
        <v>770</v>
      </c>
      <c r="BZ650" s="4">
        <v>770</v>
      </c>
      <c r="CA650" s="4">
        <v>770</v>
      </c>
      <c r="CB650" s="4">
        <v>770</v>
      </c>
      <c r="CC650" s="4">
        <v>770</v>
      </c>
      <c r="CD650" s="4">
        <v>770</v>
      </c>
      <c r="CE650" s="4">
        <v>770</v>
      </c>
      <c r="CF650" s="4">
        <v>770</v>
      </c>
      <c r="CG650" s="4">
        <v>770</v>
      </c>
      <c r="CH650" s="4">
        <v>770</v>
      </c>
      <c r="CI650" s="4">
        <v>770</v>
      </c>
      <c r="CJ650" s="4">
        <v>770</v>
      </c>
      <c r="CK650" s="4">
        <v>770</v>
      </c>
      <c r="CL650" s="4">
        <v>770</v>
      </c>
      <c r="CM650" s="4">
        <v>770</v>
      </c>
      <c r="CN650" s="4">
        <v>770</v>
      </c>
      <c r="CO650" s="4">
        <v>770</v>
      </c>
      <c r="CP650" s="4">
        <v>770</v>
      </c>
      <c r="CQ650" s="4">
        <v>770</v>
      </c>
      <c r="CR650" s="4">
        <v>0</v>
      </c>
      <c r="CS650" s="4">
        <v>0</v>
      </c>
      <c r="CT650" s="4">
        <v>0</v>
      </c>
      <c r="CU650" s="4">
        <v>190</v>
      </c>
      <c r="CV650" s="4">
        <v>0</v>
      </c>
      <c r="CW650" s="4">
        <v>0</v>
      </c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>
        <v>0</v>
      </c>
      <c r="DE650" s="4">
        <v>0</v>
      </c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>
        <v>0</v>
      </c>
      <c r="DL650" s="4">
        <v>0</v>
      </c>
      <c r="DM650" s="4">
        <v>0</v>
      </c>
      <c r="DN650" s="4">
        <v>0</v>
      </c>
      <c r="DO650" s="4">
        <v>0</v>
      </c>
      <c r="DP650" s="4">
        <v>0</v>
      </c>
      <c r="DQ650" s="4">
        <v>0</v>
      </c>
      <c r="DR650" s="4">
        <v>0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6">
        <v>0</v>
      </c>
      <c r="DY650" s="4">
        <f>SUM(Tabela14[[#This Row],[jan/25]:[mar/25]])</f>
        <v>0</v>
      </c>
      <c r="DZ650" s="4">
        <f>SUM(Tabela14[[#This Row],[abr/25]:[ago/25]])</f>
        <v>770</v>
      </c>
      <c r="EA650" s="4">
        <f>SUM(Tabela14[[#This Row],[set/25]:[dez/30]])</f>
        <v>23290</v>
      </c>
    </row>
    <row r="651" spans="1:131" x14ac:dyDescent="0.25">
      <c r="A651" s="5" t="s">
        <v>1723</v>
      </c>
      <c r="B651" s="2" t="s">
        <v>1346</v>
      </c>
      <c r="C651" s="2" t="s">
        <v>14</v>
      </c>
      <c r="D651" s="2" t="s">
        <v>349</v>
      </c>
      <c r="E651" s="1">
        <v>907</v>
      </c>
      <c r="F651" s="2"/>
      <c r="G651" s="2" t="s">
        <v>42</v>
      </c>
      <c r="H651" s="321"/>
      <c r="I651" s="2" t="s">
        <v>1724</v>
      </c>
      <c r="J651" s="2"/>
      <c r="K651" s="4"/>
      <c r="L651" s="4"/>
      <c r="M651" s="4">
        <v>0</v>
      </c>
      <c r="N651" s="4">
        <f>Tabela14[[#This Row],[parcela.cef
(total)]]-Tabela14[[#This Row],[parcela.cef
(realizado)]]</f>
        <v>0</v>
      </c>
      <c r="O651" s="1" t="b">
        <v>0</v>
      </c>
      <c r="P651" s="4">
        <v>0</v>
      </c>
      <c r="Q651" s="4">
        <v>0</v>
      </c>
      <c r="R651" s="4">
        <v>0</v>
      </c>
      <c r="S651" s="4">
        <v>5206.6400000000003</v>
      </c>
      <c r="T651" s="4">
        <f>SUM(Tabela14[[#This Row],[set/25]:[dez/30]])</f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5000</v>
      </c>
      <c r="BE651" s="4">
        <v>0</v>
      </c>
      <c r="BF651" s="4">
        <v>206.64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0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0</v>
      </c>
      <c r="CZ651" s="4">
        <v>0</v>
      </c>
      <c r="DA651" s="4">
        <v>0</v>
      </c>
      <c r="DB651" s="4">
        <v>0</v>
      </c>
      <c r="DC651" s="4">
        <v>0</v>
      </c>
      <c r="DD651" s="4">
        <v>0</v>
      </c>
      <c r="DE651" s="4">
        <v>0</v>
      </c>
      <c r="DF651" s="4">
        <v>0</v>
      </c>
      <c r="DG651" s="4">
        <v>0</v>
      </c>
      <c r="DH651" s="4">
        <v>0</v>
      </c>
      <c r="DI651" s="4">
        <v>0</v>
      </c>
      <c r="DJ651" s="4">
        <v>0</v>
      </c>
      <c r="DK651" s="4">
        <v>0</v>
      </c>
      <c r="DL651" s="4">
        <v>0</v>
      </c>
      <c r="DM651" s="4">
        <v>0</v>
      </c>
      <c r="DN651" s="4">
        <v>0</v>
      </c>
      <c r="DO651" s="4">
        <v>0</v>
      </c>
      <c r="DP651" s="4">
        <v>0</v>
      </c>
      <c r="DQ651" s="4">
        <v>0</v>
      </c>
      <c r="DR651" s="4">
        <v>0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6">
        <v>0</v>
      </c>
      <c r="DY651" s="4">
        <f>SUM(Tabela14[[#This Row],[jan/25]:[mar/25]])</f>
        <v>206.64</v>
      </c>
      <c r="DZ651" s="4">
        <f>SUM(Tabela14[[#This Row],[abr/25]:[ago/25]])</f>
        <v>0</v>
      </c>
      <c r="EA651" s="4">
        <f>SUM(Tabela14[[#This Row],[set/25]:[dez/30]])</f>
        <v>0</v>
      </c>
    </row>
    <row r="652" spans="1:131" x14ac:dyDescent="0.25">
      <c r="A652" s="5" t="s">
        <v>1725</v>
      </c>
      <c r="B652" s="2" t="s">
        <v>1346</v>
      </c>
      <c r="C652" s="2" t="s">
        <v>14</v>
      </c>
      <c r="D652" s="2" t="s">
        <v>349</v>
      </c>
      <c r="E652" s="1">
        <v>908</v>
      </c>
      <c r="F652" s="2" t="s">
        <v>1726</v>
      </c>
      <c r="G652" s="2" t="s">
        <v>19</v>
      </c>
      <c r="H652" s="321">
        <v>45689</v>
      </c>
      <c r="I652" s="2" t="s">
        <v>48</v>
      </c>
      <c r="J652" s="2"/>
      <c r="K652" s="4"/>
      <c r="L652" s="4"/>
      <c r="M652" s="4">
        <v>276867.59000000003</v>
      </c>
      <c r="N652" s="4">
        <f>Tabela14[[#This Row],[parcela.cef
(total)]]-Tabela14[[#This Row],[parcela.cef
(realizado)]]</f>
        <v>0</v>
      </c>
      <c r="O652" s="1" t="b">
        <v>0</v>
      </c>
      <c r="P652" s="4">
        <v>0</v>
      </c>
      <c r="Q652" s="4">
        <v>281060</v>
      </c>
      <c r="R652" s="4">
        <v>0</v>
      </c>
      <c r="S652" s="4">
        <v>16250.58</v>
      </c>
      <c r="T652" s="4">
        <f>SUM(Tabela14[[#This Row],[set/25]:[dez/30]])</f>
        <v>12558.740000000005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300</v>
      </c>
      <c r="BG652" s="4">
        <v>925.92</v>
      </c>
      <c r="BH652" s="4">
        <v>911.1</v>
      </c>
      <c r="BI652" s="4">
        <v>914.65</v>
      </c>
      <c r="BJ652" s="4">
        <v>212.08</v>
      </c>
      <c r="BK652" s="4">
        <v>213.31</v>
      </c>
      <c r="BL652" s="4">
        <v>214.78</v>
      </c>
      <c r="BM652" s="4">
        <v>0</v>
      </c>
      <c r="BN652" s="4">
        <v>216.73</v>
      </c>
      <c r="BO652" s="4">
        <v>216.73</v>
      </c>
      <c r="BP652" s="4">
        <v>216.73</v>
      </c>
      <c r="BQ652" s="4">
        <v>216.73</v>
      </c>
      <c r="BR652" s="4">
        <v>216.73</v>
      </c>
      <c r="BS652" s="4">
        <v>216.73</v>
      </c>
      <c r="BT652" s="4">
        <v>216.73</v>
      </c>
      <c r="BU652" s="4">
        <v>216.73</v>
      </c>
      <c r="BV652" s="4">
        <v>216.73</v>
      </c>
      <c r="BW652" s="4">
        <v>216.73</v>
      </c>
      <c r="BX652" s="4">
        <v>216.73</v>
      </c>
      <c r="BY652" s="4">
        <v>216.73</v>
      </c>
      <c r="BZ652" s="4">
        <v>216.73</v>
      </c>
      <c r="CA652" s="4">
        <v>216.73</v>
      </c>
      <c r="CB652" s="4">
        <v>216.73</v>
      </c>
      <c r="CC652" s="4">
        <v>216.73</v>
      </c>
      <c r="CD652" s="4">
        <v>216.73</v>
      </c>
      <c r="CE652" s="4">
        <v>216.73</v>
      </c>
      <c r="CF652" s="4">
        <v>426.79</v>
      </c>
      <c r="CG652" s="4">
        <v>722.44</v>
      </c>
      <c r="CH652" s="4">
        <v>722.44</v>
      </c>
      <c r="CI652" s="4">
        <v>722.44</v>
      </c>
      <c r="CJ652" s="4">
        <v>722.44</v>
      </c>
      <c r="CK652" s="4">
        <v>722.44</v>
      </c>
      <c r="CL652" s="4">
        <v>722.44</v>
      </c>
      <c r="CM652" s="4">
        <v>722.44</v>
      </c>
      <c r="CN652" s="4">
        <v>722.44</v>
      </c>
      <c r="CO652" s="4">
        <v>722.44</v>
      </c>
      <c r="CP652" s="4">
        <v>722.44</v>
      </c>
      <c r="CQ652" s="4">
        <v>722.44</v>
      </c>
      <c r="CR652" s="4">
        <v>0</v>
      </c>
      <c r="CS652" s="4">
        <v>0</v>
      </c>
      <c r="CT652" s="4">
        <v>0</v>
      </c>
      <c r="CU652" s="4">
        <v>283.97000000000003</v>
      </c>
      <c r="CV652" s="4">
        <v>0</v>
      </c>
      <c r="CW652" s="4">
        <v>0</v>
      </c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>
        <v>0</v>
      </c>
      <c r="DL652" s="4">
        <v>0</v>
      </c>
      <c r="DM652" s="4">
        <v>0</v>
      </c>
      <c r="DN652" s="4">
        <v>0</v>
      </c>
      <c r="DO652" s="4">
        <v>0</v>
      </c>
      <c r="DP652" s="4">
        <v>0</v>
      </c>
      <c r="DQ652" s="4">
        <v>0</v>
      </c>
      <c r="DR652" s="4">
        <v>0</v>
      </c>
      <c r="DS652" s="4">
        <v>0</v>
      </c>
      <c r="DT652" s="4">
        <v>0</v>
      </c>
      <c r="DU652" s="4">
        <v>0</v>
      </c>
      <c r="DV652" s="4">
        <v>0</v>
      </c>
      <c r="DW652" s="4">
        <v>0</v>
      </c>
      <c r="DX652" s="6">
        <v>0</v>
      </c>
      <c r="DY652" s="4">
        <f>SUM(Tabela14[[#This Row],[jan/25]:[mar/25]])</f>
        <v>1225.92</v>
      </c>
      <c r="DZ652" s="4">
        <f>SUM(Tabela14[[#This Row],[abr/25]:[ago/25]])</f>
        <v>2465.92</v>
      </c>
      <c r="EA652" s="4">
        <f>SUM(Tabela14[[#This Row],[set/25]:[dez/30]])</f>
        <v>12558.740000000005</v>
      </c>
    </row>
    <row r="653" spans="1:131" x14ac:dyDescent="0.25">
      <c r="A653" s="5" t="s">
        <v>1727</v>
      </c>
      <c r="B653" s="2" t="s">
        <v>1346</v>
      </c>
      <c r="C653" s="2" t="s">
        <v>14</v>
      </c>
      <c r="D653" s="2" t="s">
        <v>349</v>
      </c>
      <c r="E653" s="1">
        <v>909</v>
      </c>
      <c r="F653" s="2" t="s">
        <v>1728</v>
      </c>
      <c r="G653" s="2" t="s">
        <v>19</v>
      </c>
      <c r="H653" s="321">
        <v>45626</v>
      </c>
      <c r="I653" s="2" t="s">
        <v>1729</v>
      </c>
      <c r="J653" s="2"/>
      <c r="K653" s="4"/>
      <c r="L653" s="4"/>
      <c r="M653" s="4">
        <v>216704.2</v>
      </c>
      <c r="N653" s="4">
        <f>Tabela14[[#This Row],[parcela.cef
(total)]]-Tabela14[[#This Row],[parcela.cef
(realizado)]]</f>
        <v>0</v>
      </c>
      <c r="O653" s="1" t="b">
        <v>0</v>
      </c>
      <c r="P653" s="4">
        <v>0</v>
      </c>
      <c r="Q653" s="4">
        <v>234060</v>
      </c>
      <c r="R653" s="4">
        <v>1840.15</v>
      </c>
      <c r="S653" s="4">
        <v>30140.48</v>
      </c>
      <c r="T653" s="4">
        <f>SUM(Tabela14[[#This Row],[set/25]:[dez/30]])</f>
        <v>12030.019999999997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15060</v>
      </c>
      <c r="BE653" s="4">
        <v>374.01</v>
      </c>
      <c r="BF653" s="4">
        <v>375.88</v>
      </c>
      <c r="BG653" s="4">
        <v>379</v>
      </c>
      <c r="BH653" s="4">
        <v>380.51</v>
      </c>
      <c r="BI653" s="4">
        <v>382</v>
      </c>
      <c r="BJ653" s="4">
        <v>383.98</v>
      </c>
      <c r="BK653" s="4">
        <v>386.21</v>
      </c>
      <c r="BL653" s="4">
        <v>388.87</v>
      </c>
      <c r="BM653" s="4">
        <v>0</v>
      </c>
      <c r="BN653" s="4">
        <v>392.41</v>
      </c>
      <c r="BO653" s="4">
        <v>392.41</v>
      </c>
      <c r="BP653" s="4">
        <v>392.41</v>
      </c>
      <c r="BQ653" s="4">
        <v>392.41</v>
      </c>
      <c r="BR653" s="4">
        <v>392.41</v>
      </c>
      <c r="BS653" s="4">
        <v>392.41</v>
      </c>
      <c r="BT653" s="4">
        <v>392.41</v>
      </c>
      <c r="BU653" s="4">
        <v>392.41</v>
      </c>
      <c r="BV653" s="4">
        <v>392.41</v>
      </c>
      <c r="BW653" s="4">
        <v>392.41</v>
      </c>
      <c r="BX653" s="4">
        <v>392.41</v>
      </c>
      <c r="BY653" s="4">
        <v>392.41</v>
      </c>
      <c r="BZ653" s="4">
        <v>392.41</v>
      </c>
      <c r="CA653" s="4">
        <v>392.41</v>
      </c>
      <c r="CB653" s="4">
        <v>392.41</v>
      </c>
      <c r="CC653" s="4">
        <v>392.41</v>
      </c>
      <c r="CD653" s="4">
        <v>392.41</v>
      </c>
      <c r="CE653" s="4">
        <v>392.41</v>
      </c>
      <c r="CF653" s="4">
        <v>392.41</v>
      </c>
      <c r="CG653" s="4">
        <v>392.41</v>
      </c>
      <c r="CH653" s="4">
        <v>392.41</v>
      </c>
      <c r="CI653" s="4">
        <v>392.41</v>
      </c>
      <c r="CJ653" s="4">
        <v>392.41</v>
      </c>
      <c r="CK653" s="4">
        <v>392.41</v>
      </c>
      <c r="CL653" s="4">
        <v>392.41</v>
      </c>
      <c r="CM653" s="4">
        <v>392.41</v>
      </c>
      <c r="CN653" s="4">
        <v>392.41</v>
      </c>
      <c r="CO653" s="4">
        <v>392.41</v>
      </c>
      <c r="CP653" s="4">
        <v>392.41</v>
      </c>
      <c r="CQ653" s="4">
        <v>392.41</v>
      </c>
      <c r="CR653" s="4">
        <v>0</v>
      </c>
      <c r="CS653" s="4">
        <v>0</v>
      </c>
      <c r="CT653" s="4">
        <v>257.72000000000003</v>
      </c>
      <c r="CU653" s="4">
        <v>0</v>
      </c>
      <c r="CV653" s="4">
        <v>0</v>
      </c>
      <c r="CW653" s="4">
        <v>0</v>
      </c>
      <c r="CX653" s="4">
        <v>0</v>
      </c>
      <c r="CY653" s="4">
        <v>0</v>
      </c>
      <c r="CZ653" s="4">
        <v>0</v>
      </c>
      <c r="DA653" s="4">
        <v>0</v>
      </c>
      <c r="DB653" s="4">
        <v>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0</v>
      </c>
      <c r="DN653" s="4">
        <v>0</v>
      </c>
      <c r="DO653" s="4">
        <v>0</v>
      </c>
      <c r="DP653" s="4">
        <v>0</v>
      </c>
      <c r="DQ653" s="4">
        <v>0</v>
      </c>
      <c r="DR653" s="4">
        <v>0</v>
      </c>
      <c r="DS653" s="4">
        <v>0</v>
      </c>
      <c r="DT653" s="4">
        <v>0</v>
      </c>
      <c r="DU653" s="4">
        <v>0</v>
      </c>
      <c r="DV653" s="4">
        <v>0</v>
      </c>
      <c r="DW653" s="4">
        <v>0</v>
      </c>
      <c r="DX653" s="6">
        <v>0</v>
      </c>
      <c r="DY653" s="4">
        <f>SUM(Tabela14[[#This Row],[jan/25]:[mar/25]])</f>
        <v>1128.8899999999999</v>
      </c>
      <c r="DZ653" s="4">
        <f>SUM(Tabela14[[#This Row],[abr/25]:[ago/25]])</f>
        <v>1921.5700000000002</v>
      </c>
      <c r="EA653" s="4">
        <f>SUM(Tabela14[[#This Row],[set/25]:[dez/30]])</f>
        <v>12030.019999999997</v>
      </c>
    </row>
    <row r="654" spans="1:131" x14ac:dyDescent="0.25">
      <c r="A654" s="5" t="s">
        <v>1730</v>
      </c>
      <c r="B654" s="2" t="s">
        <v>1346</v>
      </c>
      <c r="C654" s="2" t="s">
        <v>14</v>
      </c>
      <c r="D654" s="2" t="s">
        <v>349</v>
      </c>
      <c r="E654" s="1">
        <v>910</v>
      </c>
      <c r="F654" s="2" t="s">
        <v>1731</v>
      </c>
      <c r="G654" s="2" t="s">
        <v>19</v>
      </c>
      <c r="H654" s="321">
        <v>45738</v>
      </c>
      <c r="I654" s="2" t="s">
        <v>733</v>
      </c>
      <c r="J654" s="2"/>
      <c r="K654" s="4"/>
      <c r="L654" s="4"/>
      <c r="M654" s="4">
        <v>187304.15</v>
      </c>
      <c r="N654" s="4">
        <f>Tabela14[[#This Row],[parcela.cef
(total)]]-Tabela14[[#This Row],[parcela.cef
(realizado)]]</f>
        <v>0</v>
      </c>
      <c r="O654" s="1" t="b">
        <v>0</v>
      </c>
      <c r="P654" s="4">
        <v>0</v>
      </c>
      <c r="Q654" s="4">
        <v>243460</v>
      </c>
      <c r="R654" s="4">
        <v>0</v>
      </c>
      <c r="S654" s="4">
        <v>64641.64</v>
      </c>
      <c r="T654" s="4">
        <f>SUM(Tabela14[[#This Row],[set/25]:[dez/30]])</f>
        <v>59929.009999999958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2100</v>
      </c>
      <c r="BH654" s="4">
        <v>602.4</v>
      </c>
      <c r="BI654" s="4">
        <v>604.75</v>
      </c>
      <c r="BJ654" s="4">
        <v>607.89</v>
      </c>
      <c r="BK654" s="4">
        <v>397.42</v>
      </c>
      <c r="BL654" s="4">
        <v>400.17</v>
      </c>
      <c r="BM654" s="4">
        <v>403.81</v>
      </c>
      <c r="BN654" s="4">
        <v>403.81</v>
      </c>
      <c r="BO654" s="4">
        <v>403.81</v>
      </c>
      <c r="BP654" s="4">
        <v>3427.18</v>
      </c>
      <c r="BQ654" s="4">
        <v>1346.02</v>
      </c>
      <c r="BR654" s="4">
        <v>1346.02</v>
      </c>
      <c r="BS654" s="4">
        <v>1346.02</v>
      </c>
      <c r="BT654" s="4">
        <v>1346.02</v>
      </c>
      <c r="BU654" s="4">
        <v>1346.02</v>
      </c>
      <c r="BV654" s="4">
        <v>5384.09</v>
      </c>
      <c r="BW654" s="4">
        <v>1346.02</v>
      </c>
      <c r="BX654" s="4">
        <v>1346.02</v>
      </c>
      <c r="BY654" s="4">
        <v>1346.02</v>
      </c>
      <c r="BZ654" s="4">
        <v>1346.02</v>
      </c>
      <c r="CA654" s="4">
        <v>1346.02</v>
      </c>
      <c r="CB654" s="4">
        <v>5384.09</v>
      </c>
      <c r="CC654" s="4">
        <v>1346.02</v>
      </c>
      <c r="CD654" s="4">
        <v>1346.02</v>
      </c>
      <c r="CE654" s="4">
        <v>1346.02</v>
      </c>
      <c r="CF654" s="4">
        <v>1346.02</v>
      </c>
      <c r="CG654" s="4">
        <v>1346.02</v>
      </c>
      <c r="CH654" s="4">
        <v>1346.02</v>
      </c>
      <c r="CI654" s="4">
        <v>1346.02</v>
      </c>
      <c r="CJ654" s="4">
        <v>1346.02</v>
      </c>
      <c r="CK654" s="4">
        <v>1346.02</v>
      </c>
      <c r="CL654" s="4">
        <v>1346.02</v>
      </c>
      <c r="CM654" s="4">
        <v>1346.02</v>
      </c>
      <c r="CN654" s="4">
        <v>5384.09</v>
      </c>
      <c r="CO654" s="4">
        <v>1346.02</v>
      </c>
      <c r="CP654" s="4">
        <v>1346.02</v>
      </c>
      <c r="CQ654" s="4">
        <v>1346.02</v>
      </c>
      <c r="CR654" s="4">
        <v>1346.02</v>
      </c>
      <c r="CS654" s="4">
        <v>1346.02</v>
      </c>
      <c r="CT654" s="4">
        <v>0</v>
      </c>
      <c r="CU654" s="4">
        <v>4141.6099999999997</v>
      </c>
      <c r="CV654" s="4">
        <v>0</v>
      </c>
      <c r="CW654" s="4">
        <v>0</v>
      </c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>
        <v>0</v>
      </c>
      <c r="DE654" s="4">
        <v>0</v>
      </c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>
        <v>0</v>
      </c>
      <c r="DL654" s="4">
        <v>0</v>
      </c>
      <c r="DM654" s="4">
        <v>0</v>
      </c>
      <c r="DN654" s="4">
        <v>0</v>
      </c>
      <c r="DO654" s="4">
        <v>0</v>
      </c>
      <c r="DP654" s="4">
        <v>0</v>
      </c>
      <c r="DQ654" s="4">
        <v>0</v>
      </c>
      <c r="DR654" s="4">
        <v>0</v>
      </c>
      <c r="DS654" s="4">
        <v>0</v>
      </c>
      <c r="DT654" s="4">
        <v>0</v>
      </c>
      <c r="DU654" s="4">
        <v>0</v>
      </c>
      <c r="DV654" s="4">
        <v>0</v>
      </c>
      <c r="DW654" s="4">
        <v>0</v>
      </c>
      <c r="DX654" s="6">
        <v>0</v>
      </c>
      <c r="DY654" s="4">
        <f>SUM(Tabela14[[#This Row],[jan/25]:[mar/25]])</f>
        <v>2100</v>
      </c>
      <c r="DZ654" s="4">
        <f>SUM(Tabela14[[#This Row],[abr/25]:[ago/25]])</f>
        <v>2612.63</v>
      </c>
      <c r="EA654" s="4">
        <f>SUM(Tabela14[[#This Row],[set/25]:[dez/30]])</f>
        <v>59929.009999999958</v>
      </c>
    </row>
    <row r="655" spans="1:131" x14ac:dyDescent="0.25">
      <c r="A655" s="5" t="s">
        <v>1732</v>
      </c>
      <c r="B655" s="2" t="s">
        <v>1733</v>
      </c>
      <c r="C655" s="2" t="s">
        <v>14</v>
      </c>
      <c r="D655" s="2" t="s">
        <v>15</v>
      </c>
      <c r="E655" s="1">
        <v>1001</v>
      </c>
      <c r="F655" s="2" t="s">
        <v>1734</v>
      </c>
      <c r="G655" s="2" t="s">
        <v>19</v>
      </c>
      <c r="H655" s="321">
        <v>45180</v>
      </c>
      <c r="I655" s="2" t="s">
        <v>1669</v>
      </c>
      <c r="J655" s="2"/>
      <c r="K655" s="4"/>
      <c r="L655" s="4"/>
      <c r="M655" s="4">
        <v>0</v>
      </c>
      <c r="N655" s="4">
        <f>Tabela14[[#This Row],[parcela.cef
(total)]]-Tabela14[[#This Row],[parcela.cef
(realizado)]]</f>
        <v>0</v>
      </c>
      <c r="O655" s="1" t="b">
        <v>0</v>
      </c>
      <c r="P655" s="4">
        <v>0</v>
      </c>
      <c r="Q655" s="4">
        <v>270000</v>
      </c>
      <c r="R655" s="4">
        <v>0</v>
      </c>
      <c r="S655" s="4">
        <v>270000</v>
      </c>
      <c r="T655" s="4">
        <f>SUM(Tabela14[[#This Row],[set/25]:[dez/30]])</f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270000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0</v>
      </c>
      <c r="CR655" s="4">
        <v>0</v>
      </c>
      <c r="CS655" s="4">
        <v>0</v>
      </c>
      <c r="CT655" s="4">
        <v>0</v>
      </c>
      <c r="CU655" s="4">
        <v>0</v>
      </c>
      <c r="CV655" s="4">
        <v>0</v>
      </c>
      <c r="CW655" s="4">
        <v>0</v>
      </c>
      <c r="CX655" s="4">
        <v>0</v>
      </c>
      <c r="CY655" s="4">
        <v>0</v>
      </c>
      <c r="CZ655" s="4">
        <v>0</v>
      </c>
      <c r="DA655" s="4">
        <v>0</v>
      </c>
      <c r="DB655" s="4">
        <v>0</v>
      </c>
      <c r="DC655" s="4">
        <v>0</v>
      </c>
      <c r="DD655" s="4">
        <v>0</v>
      </c>
      <c r="DE655" s="4">
        <v>0</v>
      </c>
      <c r="DF655" s="4">
        <v>0</v>
      </c>
      <c r="DG655" s="4">
        <v>0</v>
      </c>
      <c r="DH655" s="4">
        <v>0</v>
      </c>
      <c r="DI655" s="4">
        <v>0</v>
      </c>
      <c r="DJ655" s="4">
        <v>0</v>
      </c>
      <c r="DK655" s="4">
        <v>0</v>
      </c>
      <c r="DL655" s="4">
        <v>0</v>
      </c>
      <c r="DM655" s="4">
        <v>0</v>
      </c>
      <c r="DN655" s="4">
        <v>0</v>
      </c>
      <c r="DO655" s="4">
        <v>0</v>
      </c>
      <c r="DP655" s="4">
        <v>0</v>
      </c>
      <c r="DQ655" s="4">
        <v>0</v>
      </c>
      <c r="DR655" s="4">
        <v>0</v>
      </c>
      <c r="DS655" s="4">
        <v>0</v>
      </c>
      <c r="DT655" s="4">
        <v>0</v>
      </c>
      <c r="DU655" s="4">
        <v>0</v>
      </c>
      <c r="DV655" s="4">
        <v>0</v>
      </c>
      <c r="DW655" s="4">
        <v>0</v>
      </c>
      <c r="DX655" s="6">
        <v>0</v>
      </c>
      <c r="DY655" s="4">
        <f>SUM(Tabela14[[#This Row],[jan/25]:[mar/25]])</f>
        <v>0</v>
      </c>
      <c r="DZ655" s="4">
        <f>SUM(Tabela14[[#This Row],[abr/25]:[ago/25]])</f>
        <v>0</v>
      </c>
      <c r="EA655" s="4">
        <f>SUM(Tabela14[[#This Row],[set/25]:[dez/30]])</f>
        <v>0</v>
      </c>
    </row>
    <row r="656" spans="1:131" x14ac:dyDescent="0.25">
      <c r="A656" s="5" t="s">
        <v>1735</v>
      </c>
      <c r="B656" s="2" t="s">
        <v>1733</v>
      </c>
      <c r="C656" s="2" t="s">
        <v>14</v>
      </c>
      <c r="D656" s="2" t="s">
        <v>15</v>
      </c>
      <c r="E656" s="1">
        <v>1002</v>
      </c>
      <c r="F656" s="2" t="s">
        <v>1736</v>
      </c>
      <c r="G656" s="2" t="s">
        <v>19</v>
      </c>
      <c r="H656" s="321">
        <v>45372</v>
      </c>
      <c r="I656" s="2" t="s">
        <v>1715</v>
      </c>
      <c r="J656" s="2"/>
      <c r="K656" s="4"/>
      <c r="L656" s="4"/>
      <c r="M656" s="4">
        <v>0</v>
      </c>
      <c r="N656" s="4">
        <f>Tabela14[[#This Row],[parcela.cef
(total)]]-Tabela14[[#This Row],[parcela.cef
(realizado)]]</f>
        <v>0</v>
      </c>
      <c r="O656" s="1" t="b">
        <v>0</v>
      </c>
      <c r="P656" s="4">
        <v>0</v>
      </c>
      <c r="Q656" s="4">
        <v>459000</v>
      </c>
      <c r="R656" s="4">
        <v>0</v>
      </c>
      <c r="S656" s="4">
        <v>498852.52</v>
      </c>
      <c r="T656" s="4">
        <f>SUM(Tabela14[[#This Row],[set/25]:[dez/30]])</f>
        <v>360499.28000000009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50000</v>
      </c>
      <c r="AV656" s="4">
        <v>2002.6</v>
      </c>
      <c r="AW656" s="4">
        <v>2008.21</v>
      </c>
      <c r="AX656" s="4">
        <v>2018.65</v>
      </c>
      <c r="AY656" s="4">
        <v>2036.01</v>
      </c>
      <c r="AZ656" s="4">
        <v>2050.4699999999998</v>
      </c>
      <c r="BA656" s="4">
        <v>2065.23</v>
      </c>
      <c r="BB656" s="4">
        <v>2079.69</v>
      </c>
      <c r="BC656" s="4">
        <v>2091.75</v>
      </c>
      <c r="BD656" s="4">
        <v>54755.27</v>
      </c>
      <c r="BE656" s="4">
        <v>2114.4</v>
      </c>
      <c r="BF656" s="4">
        <v>2124.9699999999998</v>
      </c>
      <c r="BG656" s="4">
        <v>2142.61</v>
      </c>
      <c r="BH656" s="4">
        <v>2151.1799999999998</v>
      </c>
      <c r="BI656" s="4">
        <v>2159.5700000000002</v>
      </c>
      <c r="BJ656" s="4">
        <v>2170.79</v>
      </c>
      <c r="BK656" s="4">
        <v>2183.39</v>
      </c>
      <c r="BL656" s="4">
        <v>2198.4499999999998</v>
      </c>
      <c r="BM656" s="4">
        <v>2218.46</v>
      </c>
      <c r="BN656" s="4">
        <v>2218.46</v>
      </c>
      <c r="BO656" s="4">
        <v>2218.46</v>
      </c>
      <c r="BP656" s="4">
        <v>57679.88</v>
      </c>
      <c r="BQ656" s="4">
        <v>2218.46</v>
      </c>
      <c r="BR656" s="4">
        <v>2218.46</v>
      </c>
      <c r="BS656" s="4">
        <v>2218.46</v>
      </c>
      <c r="BT656" s="4">
        <v>2218.46</v>
      </c>
      <c r="BU656" s="4">
        <v>2218.46</v>
      </c>
      <c r="BV656" s="4">
        <v>2218.46</v>
      </c>
      <c r="BW656" s="4">
        <v>2218.46</v>
      </c>
      <c r="BX656" s="4">
        <v>2218.46</v>
      </c>
      <c r="BY656" s="4">
        <v>2218.46</v>
      </c>
      <c r="BZ656" s="4">
        <v>2218.46</v>
      </c>
      <c r="CA656" s="4">
        <v>2218.46</v>
      </c>
      <c r="CB656" s="4">
        <v>2218.46</v>
      </c>
      <c r="CC656" s="4">
        <v>2218.46</v>
      </c>
      <c r="CD656" s="4">
        <v>2218.46</v>
      </c>
      <c r="CE656" s="4">
        <v>265105.58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4">
        <v>0</v>
      </c>
      <c r="CW656" s="4">
        <v>0</v>
      </c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>
        <v>0</v>
      </c>
      <c r="DE656" s="4">
        <v>0</v>
      </c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>
        <v>0</v>
      </c>
      <c r="DL656" s="4">
        <v>0</v>
      </c>
      <c r="DM656" s="4">
        <v>0</v>
      </c>
      <c r="DN656" s="4">
        <v>0</v>
      </c>
      <c r="DO656" s="4">
        <v>0</v>
      </c>
      <c r="DP656" s="4">
        <v>0</v>
      </c>
      <c r="DQ656" s="4">
        <v>0</v>
      </c>
      <c r="DR656" s="4">
        <v>0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6">
        <v>0</v>
      </c>
      <c r="DY656" s="4">
        <f>SUM(Tabela14[[#This Row],[jan/25]:[mar/25]])</f>
        <v>6381.98</v>
      </c>
      <c r="DZ656" s="4">
        <f>SUM(Tabela14[[#This Row],[abr/25]:[ago/25]])</f>
        <v>10863.380000000001</v>
      </c>
      <c r="EA656" s="4">
        <f>SUM(Tabela14[[#This Row],[set/25]:[dez/30]])</f>
        <v>360499.28000000009</v>
      </c>
    </row>
    <row r="657" spans="1:131" x14ac:dyDescent="0.25">
      <c r="A657" s="5" t="s">
        <v>1737</v>
      </c>
      <c r="B657" s="2" t="s">
        <v>1733</v>
      </c>
      <c r="C657" s="2" t="s">
        <v>14</v>
      </c>
      <c r="D657" s="2" t="s">
        <v>15</v>
      </c>
      <c r="E657" s="1">
        <v>1003</v>
      </c>
      <c r="F657" s="2" t="s">
        <v>1736</v>
      </c>
      <c r="G657" s="2" t="s">
        <v>19</v>
      </c>
      <c r="H657" s="321">
        <v>45372</v>
      </c>
      <c r="I657" s="2" t="s">
        <v>1690</v>
      </c>
      <c r="J657" s="2"/>
      <c r="K657" s="4"/>
      <c r="L657" s="4"/>
      <c r="M657" s="4">
        <v>0</v>
      </c>
      <c r="N657" s="4">
        <f>Tabela14[[#This Row],[parcela.cef
(total)]]-Tabela14[[#This Row],[parcela.cef
(realizado)]]</f>
        <v>0</v>
      </c>
      <c r="O657" s="1" t="b">
        <v>0</v>
      </c>
      <c r="P657" s="4">
        <v>0</v>
      </c>
      <c r="Q657" s="4">
        <v>459000</v>
      </c>
      <c r="R657" s="4">
        <v>0</v>
      </c>
      <c r="S657" s="4">
        <v>498852.52</v>
      </c>
      <c r="T657" s="4">
        <f>SUM(Tabela14[[#This Row],[set/25]:[dez/30]])</f>
        <v>360499.28000000009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50000</v>
      </c>
      <c r="AV657" s="4">
        <v>2002.6</v>
      </c>
      <c r="AW657" s="4">
        <v>2008.21</v>
      </c>
      <c r="AX657" s="4">
        <v>2018.65</v>
      </c>
      <c r="AY657" s="4">
        <v>2036.01</v>
      </c>
      <c r="AZ657" s="4">
        <v>2050.4699999999998</v>
      </c>
      <c r="BA657" s="4">
        <v>2065.23</v>
      </c>
      <c r="BB657" s="4">
        <v>2079.69</v>
      </c>
      <c r="BC657" s="4">
        <v>2091.75</v>
      </c>
      <c r="BD657" s="4">
        <v>54755.27</v>
      </c>
      <c r="BE657" s="4">
        <v>2114.4</v>
      </c>
      <c r="BF657" s="4">
        <v>2124.9699999999998</v>
      </c>
      <c r="BG657" s="4">
        <v>2142.61</v>
      </c>
      <c r="BH657" s="4">
        <v>2151.1799999999998</v>
      </c>
      <c r="BI657" s="4">
        <v>2159.5700000000002</v>
      </c>
      <c r="BJ657" s="4">
        <v>2170.79</v>
      </c>
      <c r="BK657" s="4">
        <v>2183.39</v>
      </c>
      <c r="BL657" s="4">
        <v>2198.4499999999998</v>
      </c>
      <c r="BM657" s="4">
        <v>2218.46</v>
      </c>
      <c r="BN657" s="4">
        <v>2218.46</v>
      </c>
      <c r="BO657" s="4">
        <v>2218.46</v>
      </c>
      <c r="BP657" s="4">
        <v>57679.88</v>
      </c>
      <c r="BQ657" s="4">
        <v>2218.46</v>
      </c>
      <c r="BR657" s="4">
        <v>2218.46</v>
      </c>
      <c r="BS657" s="4">
        <v>2218.46</v>
      </c>
      <c r="BT657" s="4">
        <v>2218.46</v>
      </c>
      <c r="BU657" s="4">
        <v>2218.46</v>
      </c>
      <c r="BV657" s="4">
        <v>2218.46</v>
      </c>
      <c r="BW657" s="4">
        <v>2218.46</v>
      </c>
      <c r="BX657" s="4">
        <v>2218.46</v>
      </c>
      <c r="BY657" s="4">
        <v>2218.46</v>
      </c>
      <c r="BZ657" s="4">
        <v>2218.46</v>
      </c>
      <c r="CA657" s="4">
        <v>2218.46</v>
      </c>
      <c r="CB657" s="4">
        <v>2218.46</v>
      </c>
      <c r="CC657" s="4">
        <v>2218.46</v>
      </c>
      <c r="CD657" s="4">
        <v>2218.46</v>
      </c>
      <c r="CE657" s="4">
        <v>265105.58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0</v>
      </c>
      <c r="CP657" s="4">
        <v>0</v>
      </c>
      <c r="CQ657" s="4">
        <v>0</v>
      </c>
      <c r="CR657" s="4">
        <v>0</v>
      </c>
      <c r="CS657" s="4">
        <v>0</v>
      </c>
      <c r="CT657" s="4">
        <v>0</v>
      </c>
      <c r="CU657" s="4">
        <v>0</v>
      </c>
      <c r="CV657" s="4">
        <v>0</v>
      </c>
      <c r="CW657" s="4">
        <v>0</v>
      </c>
      <c r="CX657" s="4">
        <v>0</v>
      </c>
      <c r="CY657" s="4">
        <v>0</v>
      </c>
      <c r="CZ657" s="4">
        <v>0</v>
      </c>
      <c r="DA657" s="4">
        <v>0</v>
      </c>
      <c r="DB657" s="4">
        <v>0</v>
      </c>
      <c r="DC657" s="4">
        <v>0</v>
      </c>
      <c r="DD657" s="4">
        <v>0</v>
      </c>
      <c r="DE657" s="4">
        <v>0</v>
      </c>
      <c r="DF657" s="4">
        <v>0</v>
      </c>
      <c r="DG657" s="4">
        <v>0</v>
      </c>
      <c r="DH657" s="4">
        <v>0</v>
      </c>
      <c r="DI657" s="4">
        <v>0</v>
      </c>
      <c r="DJ657" s="4">
        <v>0</v>
      </c>
      <c r="DK657" s="4">
        <v>0</v>
      </c>
      <c r="DL657" s="4">
        <v>0</v>
      </c>
      <c r="DM657" s="4">
        <v>0</v>
      </c>
      <c r="DN657" s="4">
        <v>0</v>
      </c>
      <c r="DO657" s="4">
        <v>0</v>
      </c>
      <c r="DP657" s="4">
        <v>0</v>
      </c>
      <c r="DQ657" s="4">
        <v>0</v>
      </c>
      <c r="DR657" s="4">
        <v>0</v>
      </c>
      <c r="DS657" s="4">
        <v>0</v>
      </c>
      <c r="DT657" s="4">
        <v>0</v>
      </c>
      <c r="DU657" s="4">
        <v>0</v>
      </c>
      <c r="DV657" s="4">
        <v>0</v>
      </c>
      <c r="DW657" s="4">
        <v>0</v>
      </c>
      <c r="DX657" s="6">
        <v>0</v>
      </c>
      <c r="DY657" s="4">
        <f>SUM(Tabela14[[#This Row],[jan/25]:[mar/25]])</f>
        <v>6381.98</v>
      </c>
      <c r="DZ657" s="4">
        <f>SUM(Tabela14[[#This Row],[abr/25]:[ago/25]])</f>
        <v>10863.380000000001</v>
      </c>
      <c r="EA657" s="4">
        <f>SUM(Tabela14[[#This Row],[set/25]:[dez/30]])</f>
        <v>360499.28000000009</v>
      </c>
    </row>
    <row r="658" spans="1:131" x14ac:dyDescent="0.25">
      <c r="A658" s="5" t="s">
        <v>1738</v>
      </c>
      <c r="B658" s="2" t="s">
        <v>1733</v>
      </c>
      <c r="C658" s="2" t="s">
        <v>14</v>
      </c>
      <c r="D658" s="2" t="s">
        <v>15</v>
      </c>
      <c r="E658" s="1">
        <v>1004</v>
      </c>
      <c r="F658" s="2" t="s">
        <v>1739</v>
      </c>
      <c r="G658" s="2" t="s">
        <v>19</v>
      </c>
      <c r="H658" s="321">
        <v>45882</v>
      </c>
      <c r="I658" s="2" t="s">
        <v>317</v>
      </c>
      <c r="J658" s="2"/>
      <c r="K658" s="4"/>
      <c r="L658" s="4"/>
      <c r="M658" s="4">
        <v>0</v>
      </c>
      <c r="N658" s="4">
        <f>Tabela14[[#This Row],[parcela.cef
(total)]]-Tabela14[[#This Row],[parcela.cef
(realizado)]]</f>
        <v>0</v>
      </c>
      <c r="O658" s="1" t="b">
        <v>0</v>
      </c>
      <c r="P658" s="4">
        <v>0</v>
      </c>
      <c r="Q658" s="4">
        <v>540550</v>
      </c>
      <c r="R658" s="4">
        <v>0</v>
      </c>
      <c r="S658" s="4">
        <v>570936.66</v>
      </c>
      <c r="T658" s="4">
        <f>SUM(Tabela14[[#This Row],[set/25]:[dez/30]])</f>
        <v>566161.82000000007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4774.84</v>
      </c>
      <c r="BM658" s="4">
        <v>4821.21</v>
      </c>
      <c r="BN658" s="4">
        <v>4818.29</v>
      </c>
      <c r="BO658" s="4">
        <v>4818.29</v>
      </c>
      <c r="BP658" s="4">
        <v>4818.29</v>
      </c>
      <c r="BQ658" s="4">
        <v>4818.29</v>
      </c>
      <c r="BR658" s="4">
        <v>4818.29</v>
      </c>
      <c r="BS658" s="4">
        <v>32549</v>
      </c>
      <c r="BT658" s="4">
        <v>4818.29</v>
      </c>
      <c r="BU658" s="4">
        <v>4818.29</v>
      </c>
      <c r="BV658" s="4">
        <v>4818.29</v>
      </c>
      <c r="BW658" s="4">
        <v>4818.29</v>
      </c>
      <c r="BX658" s="4">
        <v>4818.29</v>
      </c>
      <c r="BY658" s="4">
        <v>4818.29</v>
      </c>
      <c r="BZ658" s="4">
        <v>4818.29</v>
      </c>
      <c r="CA658" s="4">
        <v>4818.29</v>
      </c>
      <c r="CB658" s="4">
        <v>4818.29</v>
      </c>
      <c r="CC658" s="4">
        <v>4818.29</v>
      </c>
      <c r="CD658" s="4">
        <v>34767.46</v>
      </c>
      <c r="CE658" s="4">
        <v>402143.9</v>
      </c>
      <c r="CF658" s="4">
        <v>5151.0600000000004</v>
      </c>
      <c r="CG658" s="4">
        <v>4818.29</v>
      </c>
      <c r="CH658" s="4">
        <v>4818.29</v>
      </c>
      <c r="CI658" s="4">
        <v>4818.26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>
        <v>0</v>
      </c>
      <c r="CS658" s="4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>
        <v>0</v>
      </c>
      <c r="DE658" s="4">
        <v>0</v>
      </c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>
        <v>0</v>
      </c>
      <c r="DL658" s="4">
        <v>0</v>
      </c>
      <c r="DM658" s="4">
        <v>0</v>
      </c>
      <c r="DN658" s="4">
        <v>0</v>
      </c>
      <c r="DO658" s="4">
        <v>0</v>
      </c>
      <c r="DP658" s="4">
        <v>0</v>
      </c>
      <c r="DQ658" s="4">
        <v>0</v>
      </c>
      <c r="DR658" s="4">
        <v>0</v>
      </c>
      <c r="DS658" s="4">
        <v>0</v>
      </c>
      <c r="DT658" s="4">
        <v>0</v>
      </c>
      <c r="DU658" s="4">
        <v>0</v>
      </c>
      <c r="DV658" s="4">
        <v>0</v>
      </c>
      <c r="DW658" s="4">
        <v>0</v>
      </c>
      <c r="DX658" s="6">
        <v>0</v>
      </c>
      <c r="DY658" s="4">
        <f>SUM(Tabela14[[#This Row],[jan/25]:[mar/25]])</f>
        <v>0</v>
      </c>
      <c r="DZ658" s="4">
        <f>SUM(Tabela14[[#This Row],[abr/25]:[ago/25]])</f>
        <v>4774.84</v>
      </c>
      <c r="EA658" s="4">
        <f>SUM(Tabela14[[#This Row],[set/25]:[dez/30]])</f>
        <v>566161.82000000007</v>
      </c>
    </row>
    <row r="659" spans="1:131" x14ac:dyDescent="0.25">
      <c r="A659" s="5" t="s">
        <v>1740</v>
      </c>
      <c r="B659" s="2" t="s">
        <v>1733</v>
      </c>
      <c r="C659" s="2" t="s">
        <v>14</v>
      </c>
      <c r="D659" s="2" t="s">
        <v>15</v>
      </c>
      <c r="E659" s="1">
        <v>1005</v>
      </c>
      <c r="F659" s="2"/>
      <c r="G659" s="2" t="s">
        <v>16</v>
      </c>
      <c r="H659" s="321"/>
      <c r="I659" s="2"/>
      <c r="J659" s="2"/>
      <c r="K659" s="4"/>
      <c r="L659" s="4"/>
      <c r="M659" s="4">
        <v>0</v>
      </c>
      <c r="N659" s="4">
        <f>Tabela14[[#This Row],[parcela.cef
(total)]]-Tabela14[[#This Row],[parcela.cef
(realizado)]]</f>
        <v>0</v>
      </c>
      <c r="O659" s="1" t="b">
        <v>0</v>
      </c>
      <c r="P659" s="4">
        <v>0</v>
      </c>
      <c r="Q659" s="4">
        <v>0</v>
      </c>
      <c r="R659" s="4">
        <v>0</v>
      </c>
      <c r="S659" s="4">
        <v>0</v>
      </c>
      <c r="T659" s="4">
        <f>SUM(Tabela14[[#This Row],[set/25]:[dez/30]])</f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0</v>
      </c>
      <c r="CZ659" s="4">
        <v>0</v>
      </c>
      <c r="DA659" s="4">
        <v>0</v>
      </c>
      <c r="DB659" s="4">
        <v>0</v>
      </c>
      <c r="DC659" s="4">
        <v>0</v>
      </c>
      <c r="DD659" s="4">
        <v>0</v>
      </c>
      <c r="DE659" s="4">
        <v>0</v>
      </c>
      <c r="DF659" s="4">
        <v>0</v>
      </c>
      <c r="DG659" s="4">
        <v>0</v>
      </c>
      <c r="DH659" s="4">
        <v>0</v>
      </c>
      <c r="DI659" s="4">
        <v>0</v>
      </c>
      <c r="DJ659" s="4">
        <v>0</v>
      </c>
      <c r="DK659" s="4">
        <v>0</v>
      </c>
      <c r="DL659" s="4">
        <v>0</v>
      </c>
      <c r="DM659" s="4">
        <v>0</v>
      </c>
      <c r="DN659" s="4">
        <v>0</v>
      </c>
      <c r="DO659" s="4">
        <v>0</v>
      </c>
      <c r="DP659" s="4">
        <v>0</v>
      </c>
      <c r="DQ659" s="4">
        <v>0</v>
      </c>
      <c r="DR659" s="4">
        <v>0</v>
      </c>
      <c r="DS659" s="4">
        <v>0</v>
      </c>
      <c r="DT659" s="4">
        <v>0</v>
      </c>
      <c r="DU659" s="4">
        <v>0</v>
      </c>
      <c r="DV659" s="4">
        <v>0</v>
      </c>
      <c r="DW659" s="4">
        <v>0</v>
      </c>
      <c r="DX659" s="6">
        <v>0</v>
      </c>
      <c r="DY659" s="4">
        <f>SUM(Tabela14[[#This Row],[jan/25]:[mar/25]])</f>
        <v>0</v>
      </c>
      <c r="DZ659" s="4">
        <f>SUM(Tabela14[[#This Row],[abr/25]:[ago/25]])</f>
        <v>0</v>
      </c>
      <c r="EA659" s="4">
        <f>SUM(Tabela14[[#This Row],[set/25]:[dez/30]])</f>
        <v>0</v>
      </c>
    </row>
    <row r="660" spans="1:131" x14ac:dyDescent="0.25">
      <c r="A660" s="5" t="s">
        <v>1741</v>
      </c>
      <c r="B660" s="2" t="s">
        <v>1733</v>
      </c>
      <c r="C660" s="2" t="s">
        <v>14</v>
      </c>
      <c r="D660" s="2" t="s">
        <v>15</v>
      </c>
      <c r="E660" s="1">
        <v>1006</v>
      </c>
      <c r="F660" s="2"/>
      <c r="G660" s="2" t="s">
        <v>16</v>
      </c>
      <c r="H660" s="321"/>
      <c r="I660" s="2"/>
      <c r="J660" s="2"/>
      <c r="K660" s="4"/>
      <c r="L660" s="4"/>
      <c r="M660" s="4">
        <v>0</v>
      </c>
      <c r="N660" s="4">
        <f>Tabela14[[#This Row],[parcela.cef
(total)]]-Tabela14[[#This Row],[parcela.cef
(realizado)]]</f>
        <v>0</v>
      </c>
      <c r="O660" s="1" t="b">
        <v>0</v>
      </c>
      <c r="P660" s="4">
        <v>0</v>
      </c>
      <c r="Q660" s="4">
        <v>0</v>
      </c>
      <c r="R660" s="4">
        <v>0</v>
      </c>
      <c r="S660" s="4">
        <v>0</v>
      </c>
      <c r="T660" s="4">
        <f>SUM(Tabela14[[#This Row],[set/25]:[dez/30]])</f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>
        <v>0</v>
      </c>
      <c r="DE660" s="4">
        <v>0</v>
      </c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>
        <v>0</v>
      </c>
      <c r="DL660" s="4">
        <v>0</v>
      </c>
      <c r="DM660" s="4">
        <v>0</v>
      </c>
      <c r="DN660" s="4">
        <v>0</v>
      </c>
      <c r="DO660" s="4">
        <v>0</v>
      </c>
      <c r="DP660" s="4">
        <v>0</v>
      </c>
      <c r="DQ660" s="4">
        <v>0</v>
      </c>
      <c r="DR660" s="4">
        <v>0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6">
        <v>0</v>
      </c>
      <c r="DY660" s="4">
        <f>SUM(Tabela14[[#This Row],[jan/25]:[mar/25]])</f>
        <v>0</v>
      </c>
      <c r="DZ660" s="4">
        <f>SUM(Tabela14[[#This Row],[abr/25]:[ago/25]])</f>
        <v>0</v>
      </c>
      <c r="EA660" s="4">
        <f>SUM(Tabela14[[#This Row],[set/25]:[dez/30]])</f>
        <v>0</v>
      </c>
    </row>
    <row r="661" spans="1:131" x14ac:dyDescent="0.25">
      <c r="A661" s="5" t="s">
        <v>1742</v>
      </c>
      <c r="B661" s="2" t="s">
        <v>1733</v>
      </c>
      <c r="C661" s="2" t="s">
        <v>14</v>
      </c>
      <c r="D661" s="2" t="s">
        <v>55</v>
      </c>
      <c r="E661" s="1">
        <v>1101</v>
      </c>
      <c r="F661" s="2"/>
      <c r="G661" s="2" t="s">
        <v>16</v>
      </c>
      <c r="H661" s="321"/>
      <c r="I661" s="2"/>
      <c r="J661" s="2"/>
      <c r="K661" s="4"/>
      <c r="L661" s="4"/>
      <c r="M661" s="4">
        <v>0</v>
      </c>
      <c r="N661" s="4">
        <f>Tabela14[[#This Row],[parcela.cef
(total)]]-Tabela14[[#This Row],[parcela.cef
(realizado)]]</f>
        <v>0</v>
      </c>
      <c r="O661" s="1" t="b">
        <v>0</v>
      </c>
      <c r="P661" s="4">
        <v>0</v>
      </c>
      <c r="Q661" s="4">
        <v>0</v>
      </c>
      <c r="R661" s="4">
        <v>0</v>
      </c>
      <c r="S661" s="4">
        <v>0</v>
      </c>
      <c r="T661" s="4">
        <f>SUM(Tabela14[[#This Row],[set/25]:[dez/30]])</f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4">
        <v>0</v>
      </c>
      <c r="CX661" s="4">
        <v>0</v>
      </c>
      <c r="CY661" s="4">
        <v>0</v>
      </c>
      <c r="CZ661" s="4">
        <v>0</v>
      </c>
      <c r="DA661" s="4">
        <v>0</v>
      </c>
      <c r="DB661" s="4">
        <v>0</v>
      </c>
      <c r="DC661" s="4">
        <v>0</v>
      </c>
      <c r="DD661" s="4">
        <v>0</v>
      </c>
      <c r="DE661" s="4">
        <v>0</v>
      </c>
      <c r="DF661" s="4">
        <v>0</v>
      </c>
      <c r="DG661" s="4">
        <v>0</v>
      </c>
      <c r="DH661" s="4">
        <v>0</v>
      </c>
      <c r="DI661" s="4">
        <v>0</v>
      </c>
      <c r="DJ661" s="4">
        <v>0</v>
      </c>
      <c r="DK661" s="4">
        <v>0</v>
      </c>
      <c r="DL661" s="4">
        <v>0</v>
      </c>
      <c r="DM661" s="4">
        <v>0</v>
      </c>
      <c r="DN661" s="4">
        <v>0</v>
      </c>
      <c r="DO661" s="4">
        <v>0</v>
      </c>
      <c r="DP661" s="4">
        <v>0</v>
      </c>
      <c r="DQ661" s="4">
        <v>0</v>
      </c>
      <c r="DR661" s="4">
        <v>0</v>
      </c>
      <c r="DS661" s="4">
        <v>0</v>
      </c>
      <c r="DT661" s="4">
        <v>0</v>
      </c>
      <c r="DU661" s="4">
        <v>0</v>
      </c>
      <c r="DV661" s="4">
        <v>0</v>
      </c>
      <c r="DW661" s="4">
        <v>0</v>
      </c>
      <c r="DX661" s="6">
        <v>0</v>
      </c>
      <c r="DY661" s="4">
        <f>SUM(Tabela14[[#This Row],[jan/25]:[mar/25]])</f>
        <v>0</v>
      </c>
      <c r="DZ661" s="4">
        <f>SUM(Tabela14[[#This Row],[abr/25]:[ago/25]])</f>
        <v>0</v>
      </c>
      <c r="EA661" s="4">
        <f>SUM(Tabela14[[#This Row],[set/25]:[dez/30]])</f>
        <v>0</v>
      </c>
    </row>
    <row r="662" spans="1:131" x14ac:dyDescent="0.25">
      <c r="A662" s="5" t="s">
        <v>1743</v>
      </c>
      <c r="B662" s="2" t="s">
        <v>1733</v>
      </c>
      <c r="C662" s="2" t="s">
        <v>14</v>
      </c>
      <c r="D662" s="2" t="s">
        <v>55</v>
      </c>
      <c r="E662" s="1">
        <v>1102</v>
      </c>
      <c r="F662" s="2"/>
      <c r="G662" s="2" t="s">
        <v>42</v>
      </c>
      <c r="H662" s="321"/>
      <c r="I662" s="2"/>
      <c r="J662" s="2"/>
      <c r="K662" s="4"/>
      <c r="L662" s="4"/>
      <c r="M662" s="4">
        <v>0</v>
      </c>
      <c r="N662" s="4">
        <f>Tabela14[[#This Row],[parcela.cef
(total)]]-Tabela14[[#This Row],[parcela.cef
(realizado)]]</f>
        <v>0</v>
      </c>
      <c r="O662" s="1" t="b">
        <v>0</v>
      </c>
      <c r="P662" s="4">
        <v>0</v>
      </c>
      <c r="Q662" s="4">
        <v>0</v>
      </c>
      <c r="R662" s="4">
        <v>0</v>
      </c>
      <c r="S662" s="4">
        <v>0</v>
      </c>
      <c r="T662" s="4">
        <f>SUM(Tabela14[[#This Row],[set/25]:[dez/30]])</f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>
        <v>0</v>
      </c>
      <c r="CS662" s="4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4">
        <v>0</v>
      </c>
      <c r="CZ662" s="4">
        <v>0</v>
      </c>
      <c r="DA662" s="4">
        <v>0</v>
      </c>
      <c r="DB662" s="4">
        <v>0</v>
      </c>
      <c r="DC662" s="4">
        <v>0</v>
      </c>
      <c r="DD662" s="4">
        <v>0</v>
      </c>
      <c r="DE662" s="4">
        <v>0</v>
      </c>
      <c r="DF662" s="4">
        <v>0</v>
      </c>
      <c r="DG662" s="4">
        <v>0</v>
      </c>
      <c r="DH662" s="4">
        <v>0</v>
      </c>
      <c r="DI662" s="4">
        <v>0</v>
      </c>
      <c r="DJ662" s="4">
        <v>0</v>
      </c>
      <c r="DK662" s="4">
        <v>0</v>
      </c>
      <c r="DL662" s="4">
        <v>0</v>
      </c>
      <c r="DM662" s="4">
        <v>0</v>
      </c>
      <c r="DN662" s="4">
        <v>0</v>
      </c>
      <c r="DO662" s="4">
        <v>0</v>
      </c>
      <c r="DP662" s="4">
        <v>0</v>
      </c>
      <c r="DQ662" s="4">
        <v>0</v>
      </c>
      <c r="DR662" s="4">
        <v>0</v>
      </c>
      <c r="DS662" s="4">
        <v>0</v>
      </c>
      <c r="DT662" s="4">
        <v>0</v>
      </c>
      <c r="DU662" s="4">
        <v>0</v>
      </c>
      <c r="DV662" s="4">
        <v>0</v>
      </c>
      <c r="DW662" s="4">
        <v>0</v>
      </c>
      <c r="DX662" s="6">
        <v>0</v>
      </c>
      <c r="DY662" s="4">
        <f>SUM(Tabela14[[#This Row],[jan/25]:[mar/25]])</f>
        <v>0</v>
      </c>
      <c r="DZ662" s="4">
        <f>SUM(Tabela14[[#This Row],[abr/25]:[ago/25]])</f>
        <v>0</v>
      </c>
      <c r="EA662" s="4">
        <f>SUM(Tabela14[[#This Row],[set/25]:[dez/30]])</f>
        <v>0</v>
      </c>
    </row>
    <row r="663" spans="1:131" x14ac:dyDescent="0.25">
      <c r="A663" s="5" t="s">
        <v>1744</v>
      </c>
      <c r="B663" s="2" t="s">
        <v>1733</v>
      </c>
      <c r="C663" s="2" t="s">
        <v>14</v>
      </c>
      <c r="D663" s="2" t="s">
        <v>55</v>
      </c>
      <c r="E663" s="1">
        <v>1103</v>
      </c>
      <c r="F663" s="2" t="s">
        <v>1745</v>
      </c>
      <c r="G663" s="2" t="s">
        <v>19</v>
      </c>
      <c r="H663" s="321">
        <v>45408</v>
      </c>
      <c r="I663" s="2" t="s">
        <v>159</v>
      </c>
      <c r="J663" s="2"/>
      <c r="K663" s="4"/>
      <c r="L663" s="4"/>
      <c r="M663" s="4">
        <v>0</v>
      </c>
      <c r="N663" s="4">
        <f>Tabela14[[#This Row],[parcela.cef
(total)]]-Tabela14[[#This Row],[parcela.cef
(realizado)]]</f>
        <v>0</v>
      </c>
      <c r="O663" s="1" t="b">
        <v>0</v>
      </c>
      <c r="P663" s="4">
        <v>0</v>
      </c>
      <c r="Q663" s="4">
        <v>459000</v>
      </c>
      <c r="R663" s="4">
        <v>0</v>
      </c>
      <c r="S663" s="4">
        <v>494024.44</v>
      </c>
      <c r="T663" s="4">
        <f>SUM(Tabela14[[#This Row],[set/25]:[dez/30]])</f>
        <v>447573.61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1516.38</v>
      </c>
      <c r="AX663" s="4">
        <v>1524.27</v>
      </c>
      <c r="AY663" s="4">
        <v>1537.39</v>
      </c>
      <c r="AZ663" s="4">
        <v>1537.85</v>
      </c>
      <c r="BA663" s="4">
        <v>1548.92</v>
      </c>
      <c r="BB663" s="4">
        <v>1559.76</v>
      </c>
      <c r="BC663" s="4">
        <v>1568.81</v>
      </c>
      <c r="BD663" s="4">
        <v>1579.48</v>
      </c>
      <c r="BE663" s="4">
        <v>22729.759999999998</v>
      </c>
      <c r="BF663" s="4">
        <v>1593.73</v>
      </c>
      <c r="BG663" s="4">
        <v>1606.95</v>
      </c>
      <c r="BH663" s="4">
        <v>1613.38</v>
      </c>
      <c r="BI663" s="4">
        <v>1619.67</v>
      </c>
      <c r="BJ663" s="4">
        <v>1628.1</v>
      </c>
      <c r="BK663" s="4">
        <v>1637.54</v>
      </c>
      <c r="BL663" s="4">
        <v>1648.84</v>
      </c>
      <c r="BM663" s="4">
        <v>0</v>
      </c>
      <c r="BN663" s="4">
        <v>1663.84</v>
      </c>
      <c r="BO663" s="4">
        <v>1663.84</v>
      </c>
      <c r="BP663" s="4">
        <v>1663.84</v>
      </c>
      <c r="BQ663" s="4">
        <v>23848.41</v>
      </c>
      <c r="BR663" s="4">
        <v>1663.84</v>
      </c>
      <c r="BS663" s="4">
        <v>1663.84</v>
      </c>
      <c r="BT663" s="4">
        <v>1663.84</v>
      </c>
      <c r="BU663" s="4">
        <v>1663.84</v>
      </c>
      <c r="BV663" s="4">
        <v>1663.84</v>
      </c>
      <c r="BW663" s="4">
        <v>1663.84</v>
      </c>
      <c r="BX663" s="4">
        <v>1663.84</v>
      </c>
      <c r="BY663" s="4">
        <v>1663.84</v>
      </c>
      <c r="BZ663" s="4">
        <v>1663.84</v>
      </c>
      <c r="CA663" s="4">
        <v>1663.84</v>
      </c>
      <c r="CB663" s="4">
        <v>1663.84</v>
      </c>
      <c r="CC663" s="4">
        <v>23848.41</v>
      </c>
      <c r="CD663" s="4">
        <v>1663.84</v>
      </c>
      <c r="CE663" s="4">
        <v>374365.68</v>
      </c>
      <c r="CF663" s="4">
        <v>553.51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0</v>
      </c>
      <c r="CZ663" s="4">
        <v>0</v>
      </c>
      <c r="DA663" s="4">
        <v>0</v>
      </c>
      <c r="DB663" s="4">
        <v>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4">
        <v>0</v>
      </c>
      <c r="DJ663" s="4">
        <v>0</v>
      </c>
      <c r="DK663" s="4">
        <v>0</v>
      </c>
      <c r="DL663" s="4">
        <v>0</v>
      </c>
      <c r="DM663" s="4">
        <v>0</v>
      </c>
      <c r="DN663" s="4">
        <v>0</v>
      </c>
      <c r="DO663" s="4">
        <v>0</v>
      </c>
      <c r="DP663" s="4">
        <v>0</v>
      </c>
      <c r="DQ663" s="4">
        <v>0</v>
      </c>
      <c r="DR663" s="4">
        <v>0</v>
      </c>
      <c r="DS663" s="4">
        <v>0</v>
      </c>
      <c r="DT663" s="4">
        <v>0</v>
      </c>
      <c r="DU663" s="4">
        <v>0</v>
      </c>
      <c r="DV663" s="4">
        <v>0</v>
      </c>
      <c r="DW663" s="4">
        <v>0</v>
      </c>
      <c r="DX663" s="6">
        <v>0</v>
      </c>
      <c r="DY663" s="4">
        <f>SUM(Tabela14[[#This Row],[jan/25]:[mar/25]])</f>
        <v>25930.44</v>
      </c>
      <c r="DZ663" s="4">
        <f>SUM(Tabela14[[#This Row],[abr/25]:[ago/25]])</f>
        <v>8147.53</v>
      </c>
      <c r="EA663" s="4">
        <f>SUM(Tabela14[[#This Row],[set/25]:[dez/30]])</f>
        <v>447573.61</v>
      </c>
    </row>
    <row r="664" spans="1:131" x14ac:dyDescent="0.25">
      <c r="A664" s="5" t="s">
        <v>1746</v>
      </c>
      <c r="B664" s="2" t="s">
        <v>1733</v>
      </c>
      <c r="C664" s="2" t="s">
        <v>14</v>
      </c>
      <c r="D664" s="2" t="s">
        <v>55</v>
      </c>
      <c r="E664" s="1">
        <v>1104</v>
      </c>
      <c r="F664" s="2" t="s">
        <v>1747</v>
      </c>
      <c r="G664" s="2" t="s">
        <v>19</v>
      </c>
      <c r="H664" s="321">
        <v>45804</v>
      </c>
      <c r="I664" s="2" t="s">
        <v>711</v>
      </c>
      <c r="J664" s="2"/>
      <c r="K664" s="4"/>
      <c r="L664" s="4"/>
      <c r="M664" s="4">
        <v>0</v>
      </c>
      <c r="N664" s="4">
        <f>Tabela14[[#This Row],[parcela.cef
(total)]]-Tabela14[[#This Row],[parcela.cef
(realizado)]]</f>
        <v>0</v>
      </c>
      <c r="O664" s="1" t="b">
        <v>0</v>
      </c>
      <c r="P664" s="4">
        <v>0</v>
      </c>
      <c r="Q664" s="4">
        <v>539608.39</v>
      </c>
      <c r="R664" s="4">
        <v>0</v>
      </c>
      <c r="S664" s="4">
        <v>502177.26</v>
      </c>
      <c r="T664" s="4">
        <f>SUM(Tabela14[[#This Row],[set/25]:[dez/30]])</f>
        <v>496278.56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1953.72</v>
      </c>
      <c r="BK664" s="4">
        <v>1965.05</v>
      </c>
      <c r="BL664" s="4">
        <v>1979.93</v>
      </c>
      <c r="BM664" s="4">
        <v>0</v>
      </c>
      <c r="BN664" s="4">
        <v>1996.61</v>
      </c>
      <c r="BO664" s="4">
        <v>1996.61</v>
      </c>
      <c r="BP664" s="4">
        <v>18635.04</v>
      </c>
      <c r="BQ664" s="4">
        <v>1996.61</v>
      </c>
      <c r="BR664" s="4">
        <v>1996.61</v>
      </c>
      <c r="BS664" s="4">
        <v>1996.61</v>
      </c>
      <c r="BT664" s="4">
        <v>1996.61</v>
      </c>
      <c r="BU664" s="4">
        <v>1996.61</v>
      </c>
      <c r="BV664" s="4">
        <v>18635.04</v>
      </c>
      <c r="BW664" s="4">
        <v>1996.61</v>
      </c>
      <c r="BX664" s="4">
        <v>1996.61</v>
      </c>
      <c r="BY664" s="4">
        <v>1996.61</v>
      </c>
      <c r="BZ664" s="4">
        <v>1996.61</v>
      </c>
      <c r="CA664" s="4">
        <v>1996.61</v>
      </c>
      <c r="CB664" s="4">
        <v>1996.61</v>
      </c>
      <c r="CC664" s="4">
        <v>1996.61</v>
      </c>
      <c r="CD664" s="4">
        <v>430424.79</v>
      </c>
      <c r="CE664" s="4">
        <v>0</v>
      </c>
      <c r="CF664" s="4">
        <v>631.15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>
        <v>0</v>
      </c>
      <c r="CS664" s="4">
        <v>0</v>
      </c>
      <c r="CT664" s="4">
        <v>0</v>
      </c>
      <c r="CU664" s="4">
        <v>0</v>
      </c>
      <c r="CV664" s="4">
        <v>0</v>
      </c>
      <c r="CW664" s="4">
        <v>0</v>
      </c>
      <c r="CX664" s="4">
        <v>0</v>
      </c>
      <c r="CY664" s="4">
        <v>0</v>
      </c>
      <c r="CZ664" s="4">
        <v>0</v>
      </c>
      <c r="DA664" s="4">
        <v>0</v>
      </c>
      <c r="DB664" s="4">
        <v>0</v>
      </c>
      <c r="DC664" s="4">
        <v>0</v>
      </c>
      <c r="DD664" s="4">
        <v>0</v>
      </c>
      <c r="DE664" s="4">
        <v>0</v>
      </c>
      <c r="DF664" s="4">
        <v>0</v>
      </c>
      <c r="DG664" s="4">
        <v>0</v>
      </c>
      <c r="DH664" s="4">
        <v>0</v>
      </c>
      <c r="DI664" s="4">
        <v>0</v>
      </c>
      <c r="DJ664" s="4">
        <v>0</v>
      </c>
      <c r="DK664" s="4">
        <v>0</v>
      </c>
      <c r="DL664" s="4">
        <v>0</v>
      </c>
      <c r="DM664" s="4">
        <v>0</v>
      </c>
      <c r="DN664" s="4">
        <v>0</v>
      </c>
      <c r="DO664" s="4">
        <v>0</v>
      </c>
      <c r="DP664" s="4">
        <v>0</v>
      </c>
      <c r="DQ664" s="4">
        <v>0</v>
      </c>
      <c r="DR664" s="4">
        <v>0</v>
      </c>
      <c r="DS664" s="4">
        <v>0</v>
      </c>
      <c r="DT664" s="4">
        <v>0</v>
      </c>
      <c r="DU664" s="4">
        <v>0</v>
      </c>
      <c r="DV664" s="4">
        <v>0</v>
      </c>
      <c r="DW664" s="4">
        <v>0</v>
      </c>
      <c r="DX664" s="6">
        <v>0</v>
      </c>
      <c r="DY664" s="4">
        <f>SUM(Tabela14[[#This Row],[jan/25]:[mar/25]])</f>
        <v>0</v>
      </c>
      <c r="DZ664" s="4">
        <f>SUM(Tabela14[[#This Row],[abr/25]:[ago/25]])</f>
        <v>5898.7</v>
      </c>
      <c r="EA664" s="4">
        <f>SUM(Tabela14[[#This Row],[set/25]:[dez/30]])</f>
        <v>496278.56</v>
      </c>
    </row>
    <row r="665" spans="1:131" x14ac:dyDescent="0.25">
      <c r="A665" s="5" t="s">
        <v>1748</v>
      </c>
      <c r="B665" s="2" t="s">
        <v>1733</v>
      </c>
      <c r="C665" s="2" t="s">
        <v>14</v>
      </c>
      <c r="D665" s="2" t="s">
        <v>55</v>
      </c>
      <c r="E665" s="1">
        <v>1105</v>
      </c>
      <c r="F665" s="2"/>
      <c r="G665" s="2" t="s">
        <v>16</v>
      </c>
      <c r="H665" s="321"/>
      <c r="I665" s="2"/>
      <c r="J665" s="2"/>
      <c r="K665" s="4"/>
      <c r="L665" s="4"/>
      <c r="M665" s="4">
        <v>0</v>
      </c>
      <c r="N665" s="4">
        <f>Tabela14[[#This Row],[parcela.cef
(total)]]-Tabela14[[#This Row],[parcela.cef
(realizado)]]</f>
        <v>0</v>
      </c>
      <c r="O665" s="1" t="b">
        <v>0</v>
      </c>
      <c r="P665" s="4">
        <v>0</v>
      </c>
      <c r="Q665" s="4">
        <v>0</v>
      </c>
      <c r="R665" s="4">
        <v>0</v>
      </c>
      <c r="S665" s="4">
        <v>0</v>
      </c>
      <c r="T665" s="4">
        <f>SUM(Tabela14[[#This Row],[set/25]:[dez/30]])</f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0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  <c r="DE665" s="4">
        <v>0</v>
      </c>
      <c r="DF665" s="4">
        <v>0</v>
      </c>
      <c r="DG665" s="4">
        <v>0</v>
      </c>
      <c r="DH665" s="4">
        <v>0</v>
      </c>
      <c r="DI665" s="4">
        <v>0</v>
      </c>
      <c r="DJ665" s="4">
        <v>0</v>
      </c>
      <c r="DK665" s="4">
        <v>0</v>
      </c>
      <c r="DL665" s="4">
        <v>0</v>
      </c>
      <c r="DM665" s="4">
        <v>0</v>
      </c>
      <c r="DN665" s="4">
        <v>0</v>
      </c>
      <c r="DO665" s="4">
        <v>0</v>
      </c>
      <c r="DP665" s="4">
        <v>0</v>
      </c>
      <c r="DQ665" s="4">
        <v>0</v>
      </c>
      <c r="DR665" s="4">
        <v>0</v>
      </c>
      <c r="DS665" s="4">
        <v>0</v>
      </c>
      <c r="DT665" s="4">
        <v>0</v>
      </c>
      <c r="DU665" s="4">
        <v>0</v>
      </c>
      <c r="DV665" s="4">
        <v>0</v>
      </c>
      <c r="DW665" s="4">
        <v>0</v>
      </c>
      <c r="DX665" s="6">
        <v>0</v>
      </c>
      <c r="DY665" s="4">
        <f>SUM(Tabela14[[#This Row],[jan/25]:[mar/25]])</f>
        <v>0</v>
      </c>
      <c r="DZ665" s="4">
        <f>SUM(Tabela14[[#This Row],[abr/25]:[ago/25]])</f>
        <v>0</v>
      </c>
      <c r="EA665" s="4">
        <f>SUM(Tabela14[[#This Row],[set/25]:[dez/30]])</f>
        <v>0</v>
      </c>
    </row>
    <row r="666" spans="1:131" x14ac:dyDescent="0.25">
      <c r="A666" s="5" t="s">
        <v>1749</v>
      </c>
      <c r="B666" s="2" t="s">
        <v>1733</v>
      </c>
      <c r="C666" s="2" t="s">
        <v>14</v>
      </c>
      <c r="D666" s="2" t="s">
        <v>55</v>
      </c>
      <c r="E666" s="1">
        <v>1106</v>
      </c>
      <c r="F666" s="2"/>
      <c r="G666" s="2" t="s">
        <v>42</v>
      </c>
      <c r="H666" s="321"/>
      <c r="I666" s="2" t="s">
        <v>229</v>
      </c>
      <c r="J666" s="2"/>
      <c r="K666" s="4"/>
      <c r="L666" s="4"/>
      <c r="M666" s="4">
        <v>0</v>
      </c>
      <c r="N666" s="4">
        <f>Tabela14[[#This Row],[parcela.cef
(total)]]-Tabela14[[#This Row],[parcela.cef
(realizado)]]</f>
        <v>0</v>
      </c>
      <c r="O666" s="1" t="b">
        <v>0</v>
      </c>
      <c r="P666" s="4">
        <v>0</v>
      </c>
      <c r="Q666" s="4">
        <v>0</v>
      </c>
      <c r="R666" s="4">
        <v>0</v>
      </c>
      <c r="S666" s="4">
        <v>20094.18</v>
      </c>
      <c r="T666" s="4">
        <f>SUM(Tabela14[[#This Row],[set/25]:[dez/30]])</f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11050</v>
      </c>
      <c r="AV666" s="4">
        <v>3003.9</v>
      </c>
      <c r="AW666" s="4">
        <v>3012.31</v>
      </c>
      <c r="AX666" s="4">
        <v>3027.97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>
        <v>0</v>
      </c>
      <c r="CS666" s="4">
        <v>0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4">
        <v>0</v>
      </c>
      <c r="CZ666" s="4">
        <v>0</v>
      </c>
      <c r="DA666" s="4">
        <v>0</v>
      </c>
      <c r="DB666" s="4">
        <v>0</v>
      </c>
      <c r="DC666" s="4">
        <v>0</v>
      </c>
      <c r="DD666" s="4">
        <v>0</v>
      </c>
      <c r="DE666" s="4">
        <v>0</v>
      </c>
      <c r="DF666" s="4">
        <v>0</v>
      </c>
      <c r="DG666" s="4">
        <v>0</v>
      </c>
      <c r="DH666" s="4">
        <v>0</v>
      </c>
      <c r="DI666" s="4">
        <v>0</v>
      </c>
      <c r="DJ666" s="4">
        <v>0</v>
      </c>
      <c r="DK666" s="4">
        <v>0</v>
      </c>
      <c r="DL666" s="4">
        <v>0</v>
      </c>
      <c r="DM666" s="4">
        <v>0</v>
      </c>
      <c r="DN666" s="4">
        <v>0</v>
      </c>
      <c r="DO666" s="4">
        <v>0</v>
      </c>
      <c r="DP666" s="4">
        <v>0</v>
      </c>
      <c r="DQ666" s="4">
        <v>0</v>
      </c>
      <c r="DR666" s="4">
        <v>0</v>
      </c>
      <c r="DS666" s="4">
        <v>0</v>
      </c>
      <c r="DT666" s="4">
        <v>0</v>
      </c>
      <c r="DU666" s="4">
        <v>0</v>
      </c>
      <c r="DV666" s="4">
        <v>0</v>
      </c>
      <c r="DW666" s="4">
        <v>0</v>
      </c>
      <c r="DX666" s="6">
        <v>0</v>
      </c>
      <c r="DY666" s="4">
        <f>SUM(Tabela14[[#This Row],[jan/25]:[mar/25]])</f>
        <v>0</v>
      </c>
      <c r="DZ666" s="4">
        <f>SUM(Tabela14[[#This Row],[abr/25]:[ago/25]])</f>
        <v>0</v>
      </c>
      <c r="EA666" s="4">
        <f>SUM(Tabela14[[#This Row],[set/25]:[dez/30]])</f>
        <v>0</v>
      </c>
    </row>
    <row r="667" spans="1:131" x14ac:dyDescent="0.25">
      <c r="A667" s="5" t="s">
        <v>1750</v>
      </c>
      <c r="B667" s="2" t="s">
        <v>1733</v>
      </c>
      <c r="C667" s="2" t="s">
        <v>14</v>
      </c>
      <c r="D667" s="2" t="s">
        <v>83</v>
      </c>
      <c r="E667" s="1">
        <v>1201</v>
      </c>
      <c r="F667" s="2" t="s">
        <v>1751</v>
      </c>
      <c r="G667" s="2" t="s">
        <v>19</v>
      </c>
      <c r="H667" s="321">
        <v>45804</v>
      </c>
      <c r="I667" s="2" t="s">
        <v>1194</v>
      </c>
      <c r="J667" s="2"/>
      <c r="K667" s="4"/>
      <c r="L667" s="4"/>
      <c r="M667" s="4">
        <v>0</v>
      </c>
      <c r="N667" s="4">
        <f>Tabela14[[#This Row],[parcela.cef
(total)]]-Tabela14[[#This Row],[parcela.cef
(realizado)]]</f>
        <v>0</v>
      </c>
      <c r="O667" s="1" t="b">
        <v>0</v>
      </c>
      <c r="P667" s="4">
        <v>0</v>
      </c>
      <c r="Q667" s="4">
        <v>459000</v>
      </c>
      <c r="R667" s="4">
        <v>0</v>
      </c>
      <c r="S667" s="4">
        <v>317781.21999999997</v>
      </c>
      <c r="T667" s="4">
        <f>SUM(Tabela14[[#This Row],[set/25]:[dez/30]])</f>
        <v>307965.05000000005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3251.96</v>
      </c>
      <c r="BK667" s="4">
        <v>3270.82</v>
      </c>
      <c r="BL667" s="4">
        <v>3293.39</v>
      </c>
      <c r="BM667" s="4">
        <v>0</v>
      </c>
      <c r="BN667" s="4">
        <v>3323.36</v>
      </c>
      <c r="BO667" s="4">
        <v>3323.36</v>
      </c>
      <c r="BP667" s="4">
        <v>36557.01</v>
      </c>
      <c r="BQ667" s="4">
        <v>3323.36</v>
      </c>
      <c r="BR667" s="4">
        <v>3323.36</v>
      </c>
      <c r="BS667" s="4">
        <v>3323.36</v>
      </c>
      <c r="BT667" s="4">
        <v>3323.36</v>
      </c>
      <c r="BU667" s="4">
        <v>3323.36</v>
      </c>
      <c r="BV667" s="4">
        <v>3323.36</v>
      </c>
      <c r="BW667" s="4">
        <v>3323.36</v>
      </c>
      <c r="BX667" s="4">
        <v>3323.36</v>
      </c>
      <c r="BY667" s="4">
        <v>3323.36</v>
      </c>
      <c r="BZ667" s="4">
        <v>3323.36</v>
      </c>
      <c r="CA667" s="4">
        <v>3323.36</v>
      </c>
      <c r="CB667" s="4">
        <v>36557.01</v>
      </c>
      <c r="CC667" s="4">
        <v>3323.36</v>
      </c>
      <c r="CD667" s="4">
        <v>3323.36</v>
      </c>
      <c r="CE667" s="4">
        <v>185000.63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0</v>
      </c>
      <c r="CZ667" s="4">
        <v>0</v>
      </c>
      <c r="DA667" s="4">
        <v>0</v>
      </c>
      <c r="DB667" s="4">
        <v>0</v>
      </c>
      <c r="DC667" s="4">
        <v>0</v>
      </c>
      <c r="DD667" s="4">
        <v>0</v>
      </c>
      <c r="DE667" s="4">
        <v>0</v>
      </c>
      <c r="DF667" s="4">
        <v>0</v>
      </c>
      <c r="DG667" s="4">
        <v>0</v>
      </c>
      <c r="DH667" s="4">
        <v>0</v>
      </c>
      <c r="DI667" s="4">
        <v>0</v>
      </c>
      <c r="DJ667" s="4">
        <v>0</v>
      </c>
      <c r="DK667" s="4">
        <v>0</v>
      </c>
      <c r="DL667" s="4">
        <v>0</v>
      </c>
      <c r="DM667" s="4">
        <v>0</v>
      </c>
      <c r="DN667" s="4">
        <v>0</v>
      </c>
      <c r="DO667" s="4">
        <v>0</v>
      </c>
      <c r="DP667" s="4">
        <v>0</v>
      </c>
      <c r="DQ667" s="4">
        <v>0</v>
      </c>
      <c r="DR667" s="4">
        <v>0</v>
      </c>
      <c r="DS667" s="4">
        <v>0</v>
      </c>
      <c r="DT667" s="4">
        <v>0</v>
      </c>
      <c r="DU667" s="4">
        <v>0</v>
      </c>
      <c r="DV667" s="4">
        <v>0</v>
      </c>
      <c r="DW667" s="4">
        <v>0</v>
      </c>
      <c r="DX667" s="6">
        <v>0</v>
      </c>
      <c r="DY667" s="4">
        <f>SUM(Tabela14[[#This Row],[jan/25]:[mar/25]])</f>
        <v>0</v>
      </c>
      <c r="DZ667" s="4">
        <f>SUM(Tabela14[[#This Row],[abr/25]:[ago/25]])</f>
        <v>9816.17</v>
      </c>
      <c r="EA667" s="4">
        <f>SUM(Tabela14[[#This Row],[set/25]:[dez/30]])</f>
        <v>307965.05000000005</v>
      </c>
    </row>
    <row r="668" spans="1:131" x14ac:dyDescent="0.25">
      <c r="A668" s="5" t="s">
        <v>1752</v>
      </c>
      <c r="B668" s="2" t="s">
        <v>1733</v>
      </c>
      <c r="C668" s="2" t="s">
        <v>14</v>
      </c>
      <c r="D668" s="2" t="s">
        <v>83</v>
      </c>
      <c r="E668" s="1">
        <v>1202</v>
      </c>
      <c r="F668" s="2" t="s">
        <v>1753</v>
      </c>
      <c r="G668" s="2" t="s">
        <v>19</v>
      </c>
      <c r="H668" s="321">
        <v>45377</v>
      </c>
      <c r="I668" s="2" t="s">
        <v>1724</v>
      </c>
      <c r="J668" s="2"/>
      <c r="K668" s="4"/>
      <c r="L668" s="4"/>
      <c r="M668" s="4">
        <v>0</v>
      </c>
      <c r="N668" s="4">
        <f>Tabela14[[#This Row],[parcela.cef
(total)]]-Tabela14[[#This Row],[parcela.cef
(realizado)]]</f>
        <v>0</v>
      </c>
      <c r="O668" s="1" t="b">
        <v>0</v>
      </c>
      <c r="P668" s="4">
        <v>0</v>
      </c>
      <c r="Q668" s="4">
        <v>474050</v>
      </c>
      <c r="R668" s="4">
        <v>0</v>
      </c>
      <c r="S668" s="4">
        <v>523185.89</v>
      </c>
      <c r="T668" s="4">
        <f>SUM(Tabela14[[#This Row],[set/25]:[dez/30]])</f>
        <v>473862.3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7501.95</v>
      </c>
      <c r="AW668" s="4">
        <v>1506.16</v>
      </c>
      <c r="AX668" s="4">
        <v>1513.99</v>
      </c>
      <c r="AY668" s="4">
        <v>763.5</v>
      </c>
      <c r="AZ668" s="4">
        <v>1255.71</v>
      </c>
      <c r="BA668" s="4">
        <v>1239.1400000000001</v>
      </c>
      <c r="BB668" s="4">
        <v>1247.81</v>
      </c>
      <c r="BC668" s="4">
        <v>1255.05</v>
      </c>
      <c r="BD668" s="4">
        <v>1263.58</v>
      </c>
      <c r="BE668" s="4">
        <v>1268.6400000000001</v>
      </c>
      <c r="BF668" s="4">
        <v>1274.98</v>
      </c>
      <c r="BG668" s="4">
        <v>22711.61</v>
      </c>
      <c r="BH668" s="4">
        <v>1292</v>
      </c>
      <c r="BI668" s="4">
        <v>1295.74</v>
      </c>
      <c r="BJ668" s="4">
        <v>1304.6300000000001</v>
      </c>
      <c r="BK668" s="4">
        <v>1310.03</v>
      </c>
      <c r="BL668" s="4">
        <v>1319.07</v>
      </c>
      <c r="BM668" s="4">
        <v>1331.07</v>
      </c>
      <c r="BN668" s="4">
        <v>1331.07</v>
      </c>
      <c r="BO668" s="4">
        <v>1331.07</v>
      </c>
      <c r="BP668" s="4">
        <v>1331.07</v>
      </c>
      <c r="BQ668" s="4">
        <v>1331.07</v>
      </c>
      <c r="BR668" s="4">
        <v>1331.07</v>
      </c>
      <c r="BS668" s="4">
        <v>23515.64</v>
      </c>
      <c r="BT668" s="4">
        <v>1331.07</v>
      </c>
      <c r="BU668" s="4">
        <v>1331.07</v>
      </c>
      <c r="BV668" s="4">
        <v>1331.07</v>
      </c>
      <c r="BW668" s="4">
        <v>1331.07</v>
      </c>
      <c r="BX668" s="4">
        <v>1331.07</v>
      </c>
      <c r="BY668" s="4">
        <v>1331.07</v>
      </c>
      <c r="BZ668" s="4">
        <v>1331.07</v>
      </c>
      <c r="CA668" s="4">
        <v>1331.07</v>
      </c>
      <c r="CB668" s="4">
        <v>1331.07</v>
      </c>
      <c r="CC668" s="4">
        <v>1331.07</v>
      </c>
      <c r="CD668" s="4">
        <v>77645.990000000005</v>
      </c>
      <c r="CE668" s="4">
        <v>350850.05</v>
      </c>
      <c r="CF668" s="4">
        <v>553.5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>
        <v>0</v>
      </c>
      <c r="CS668" s="4">
        <v>0</v>
      </c>
      <c r="CT668" s="4">
        <v>0</v>
      </c>
      <c r="CU668" s="4">
        <v>0</v>
      </c>
      <c r="CV668" s="4">
        <v>0</v>
      </c>
      <c r="CW668" s="4">
        <v>0</v>
      </c>
      <c r="CX668" s="4">
        <v>0</v>
      </c>
      <c r="CY668" s="4">
        <v>0</v>
      </c>
      <c r="CZ668" s="4">
        <v>0</v>
      </c>
      <c r="DA668" s="4">
        <v>0</v>
      </c>
      <c r="DB668" s="4">
        <v>0</v>
      </c>
      <c r="DC668" s="4">
        <v>0</v>
      </c>
      <c r="DD668" s="4">
        <v>0</v>
      </c>
      <c r="DE668" s="4">
        <v>0</v>
      </c>
      <c r="DF668" s="4">
        <v>0</v>
      </c>
      <c r="DG668" s="4">
        <v>0</v>
      </c>
      <c r="DH668" s="4">
        <v>0</v>
      </c>
      <c r="DI668" s="4">
        <v>0</v>
      </c>
      <c r="DJ668" s="4">
        <v>0</v>
      </c>
      <c r="DK668" s="4">
        <v>0</v>
      </c>
      <c r="DL668" s="4">
        <v>0</v>
      </c>
      <c r="DM668" s="4">
        <v>0</v>
      </c>
      <c r="DN668" s="4">
        <v>0</v>
      </c>
      <c r="DO668" s="4">
        <v>0</v>
      </c>
      <c r="DP668" s="4">
        <v>0</v>
      </c>
      <c r="DQ668" s="4">
        <v>0</v>
      </c>
      <c r="DR668" s="4">
        <v>0</v>
      </c>
      <c r="DS668" s="4">
        <v>0</v>
      </c>
      <c r="DT668" s="4">
        <v>0</v>
      </c>
      <c r="DU668" s="4">
        <v>0</v>
      </c>
      <c r="DV668" s="4">
        <v>0</v>
      </c>
      <c r="DW668" s="4">
        <v>0</v>
      </c>
      <c r="DX668" s="6">
        <v>0</v>
      </c>
      <c r="DY668" s="4">
        <f>SUM(Tabela14[[#This Row],[jan/25]:[mar/25]])</f>
        <v>25255.23</v>
      </c>
      <c r="DZ668" s="4">
        <f>SUM(Tabela14[[#This Row],[abr/25]:[ago/25]])</f>
        <v>6521.4699999999993</v>
      </c>
      <c r="EA668" s="4">
        <f>SUM(Tabela14[[#This Row],[set/25]:[dez/30]])</f>
        <v>473862.3</v>
      </c>
    </row>
    <row r="669" spans="1:131" x14ac:dyDescent="0.25">
      <c r="A669" s="5" t="s">
        <v>1754</v>
      </c>
      <c r="B669" s="2" t="s">
        <v>1733</v>
      </c>
      <c r="C669" s="2" t="s">
        <v>14</v>
      </c>
      <c r="D669" s="2" t="s">
        <v>83</v>
      </c>
      <c r="E669" s="1">
        <v>1203</v>
      </c>
      <c r="F669" s="2" t="s">
        <v>1755</v>
      </c>
      <c r="G669" s="2" t="s">
        <v>19</v>
      </c>
      <c r="H669" s="321">
        <v>45395</v>
      </c>
      <c r="I669" s="2" t="s">
        <v>191</v>
      </c>
      <c r="J669" s="2"/>
      <c r="K669" s="4"/>
      <c r="L669" s="4"/>
      <c r="M669" s="4">
        <v>0</v>
      </c>
      <c r="N669" s="4">
        <f>Tabela14[[#This Row],[parcela.cef
(total)]]-Tabela14[[#This Row],[parcela.cef
(realizado)]]</f>
        <v>0</v>
      </c>
      <c r="O669" s="1" t="b">
        <v>0</v>
      </c>
      <c r="P669" s="4">
        <v>0</v>
      </c>
      <c r="Q669" s="4">
        <v>474050</v>
      </c>
      <c r="R669" s="4">
        <v>0</v>
      </c>
      <c r="S669" s="4">
        <v>522512.82</v>
      </c>
      <c r="T669" s="4">
        <f>SUM(Tabela14[[#This Row],[set/25]:[dez/30]])</f>
        <v>496610.38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50</v>
      </c>
      <c r="AW669" s="4">
        <v>1133.1600000000001</v>
      </c>
      <c r="AX669" s="4">
        <v>1139.06</v>
      </c>
      <c r="AY669" s="4">
        <v>1148.8499999999999</v>
      </c>
      <c r="AZ669" s="4">
        <v>1157.01</v>
      </c>
      <c r="BA669" s="4">
        <v>1165.3399999999999</v>
      </c>
      <c r="BB669" s="4">
        <v>1173.5</v>
      </c>
      <c r="BC669" s="4">
        <v>1180.3</v>
      </c>
      <c r="BD669" s="4">
        <v>8023.85</v>
      </c>
      <c r="BE669" s="4">
        <v>1193.48</v>
      </c>
      <c r="BF669" s="4">
        <v>1199.05</v>
      </c>
      <c r="BG669" s="4">
        <v>1209</v>
      </c>
      <c r="BH669" s="4">
        <v>1213.8399999999999</v>
      </c>
      <c r="BI669" s="4">
        <v>1218.57</v>
      </c>
      <c r="BJ669" s="4">
        <v>1224.9100000000001</v>
      </c>
      <c r="BK669" s="4">
        <v>1232.01</v>
      </c>
      <c r="BL669" s="4">
        <v>1240.51</v>
      </c>
      <c r="BM669" s="4">
        <v>0</v>
      </c>
      <c r="BN669" s="4">
        <v>1251.8</v>
      </c>
      <c r="BO669" s="4">
        <v>1251.8</v>
      </c>
      <c r="BP669" s="4">
        <v>8452.42</v>
      </c>
      <c r="BQ669" s="4">
        <v>1251.8</v>
      </c>
      <c r="BR669" s="4">
        <v>1251.8</v>
      </c>
      <c r="BS669" s="4">
        <v>1251.8</v>
      </c>
      <c r="BT669" s="4">
        <v>1251.8</v>
      </c>
      <c r="BU669" s="4">
        <v>1251.8</v>
      </c>
      <c r="BV669" s="4">
        <v>1251.8</v>
      </c>
      <c r="BW669" s="4">
        <v>1251.8</v>
      </c>
      <c r="BX669" s="4">
        <v>1251.8</v>
      </c>
      <c r="BY669" s="4">
        <v>1251.8</v>
      </c>
      <c r="BZ669" s="4">
        <v>1251.8</v>
      </c>
      <c r="CA669" s="4">
        <v>1251.8</v>
      </c>
      <c r="CB669" s="4">
        <v>8452.42</v>
      </c>
      <c r="CC669" s="4">
        <v>1251.8</v>
      </c>
      <c r="CD669" s="4">
        <v>19940.189999999999</v>
      </c>
      <c r="CE669" s="4">
        <v>441686.26</v>
      </c>
      <c r="CF669" s="4">
        <v>553.89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0</v>
      </c>
      <c r="CZ669" s="4">
        <v>0</v>
      </c>
      <c r="DA669" s="4">
        <v>0</v>
      </c>
      <c r="DB669" s="4">
        <v>0</v>
      </c>
      <c r="DC669" s="4">
        <v>0</v>
      </c>
      <c r="DD669" s="4">
        <v>0</v>
      </c>
      <c r="DE669" s="4">
        <v>0</v>
      </c>
      <c r="DF669" s="4">
        <v>0</v>
      </c>
      <c r="DG669" s="4">
        <v>0</v>
      </c>
      <c r="DH669" s="4">
        <v>0</v>
      </c>
      <c r="DI669" s="4">
        <v>0</v>
      </c>
      <c r="DJ669" s="4">
        <v>0</v>
      </c>
      <c r="DK669" s="4">
        <v>0</v>
      </c>
      <c r="DL669" s="4">
        <v>0</v>
      </c>
      <c r="DM669" s="4">
        <v>0</v>
      </c>
      <c r="DN669" s="4">
        <v>0</v>
      </c>
      <c r="DO669" s="4">
        <v>0</v>
      </c>
      <c r="DP669" s="4">
        <v>0</v>
      </c>
      <c r="DQ669" s="4">
        <v>0</v>
      </c>
      <c r="DR669" s="4">
        <v>0</v>
      </c>
      <c r="DS669" s="4">
        <v>0</v>
      </c>
      <c r="DT669" s="4">
        <v>0</v>
      </c>
      <c r="DU669" s="4">
        <v>0</v>
      </c>
      <c r="DV669" s="4">
        <v>0</v>
      </c>
      <c r="DW669" s="4">
        <v>0</v>
      </c>
      <c r="DX669" s="6">
        <v>0</v>
      </c>
      <c r="DY669" s="4">
        <f>SUM(Tabela14[[#This Row],[jan/25]:[mar/25]])</f>
        <v>3601.5299999999997</v>
      </c>
      <c r="DZ669" s="4">
        <f>SUM(Tabela14[[#This Row],[abr/25]:[ago/25]])</f>
        <v>6129.84</v>
      </c>
      <c r="EA669" s="4">
        <f>SUM(Tabela14[[#This Row],[set/25]:[dez/30]])</f>
        <v>496610.38</v>
      </c>
    </row>
    <row r="670" spans="1:131" x14ac:dyDescent="0.25">
      <c r="A670" s="5" t="s">
        <v>1756</v>
      </c>
      <c r="B670" s="2" t="s">
        <v>1733</v>
      </c>
      <c r="C670" s="2" t="s">
        <v>14</v>
      </c>
      <c r="D670" s="2" t="s">
        <v>83</v>
      </c>
      <c r="E670" s="1">
        <v>1204</v>
      </c>
      <c r="F670" s="2" t="s">
        <v>1757</v>
      </c>
      <c r="G670" s="2" t="s">
        <v>19</v>
      </c>
      <c r="H670" s="321">
        <v>45419</v>
      </c>
      <c r="I670" s="2" t="s">
        <v>618</v>
      </c>
      <c r="J670" s="2"/>
      <c r="K670" s="4"/>
      <c r="L670" s="4"/>
      <c r="M670" s="4">
        <v>0</v>
      </c>
      <c r="N670" s="4">
        <f>Tabela14[[#This Row],[parcela.cef
(total)]]-Tabela14[[#This Row],[parcela.cef
(realizado)]]</f>
        <v>0</v>
      </c>
      <c r="O670" s="1" t="b">
        <v>0</v>
      </c>
      <c r="P670" s="4">
        <v>0</v>
      </c>
      <c r="Q670" s="4">
        <v>540962.19999999995</v>
      </c>
      <c r="R670" s="4">
        <v>0</v>
      </c>
      <c r="S670" s="4">
        <v>590030.68000000005</v>
      </c>
      <c r="T670" s="4">
        <f>SUM(Tabela14[[#This Row],[set/25]:[dez/30]])</f>
        <v>529387.59000000008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1816.78</v>
      </c>
      <c r="AY670" s="4">
        <v>1870.28</v>
      </c>
      <c r="AZ670" s="4">
        <v>1845.42</v>
      </c>
      <c r="BA670" s="4">
        <v>1858.71</v>
      </c>
      <c r="BB670" s="4">
        <v>1871.72</v>
      </c>
      <c r="BC670" s="4">
        <v>1888.24</v>
      </c>
      <c r="BD670" s="4">
        <v>17690.16</v>
      </c>
      <c r="BE670" s="4">
        <v>1902.96</v>
      </c>
      <c r="BF670" s="4">
        <v>1912.47</v>
      </c>
      <c r="BG670" s="4">
        <v>1928.34</v>
      </c>
      <c r="BH670" s="4">
        <v>1936.06</v>
      </c>
      <c r="BI670" s="4">
        <v>1943.61</v>
      </c>
      <c r="BJ670" s="4">
        <v>18234.68</v>
      </c>
      <c r="BK670" s="4">
        <v>1965.05</v>
      </c>
      <c r="BL670" s="4">
        <v>1978.61</v>
      </c>
      <c r="BM670" s="4">
        <v>0</v>
      </c>
      <c r="BN670" s="4">
        <v>1996.61</v>
      </c>
      <c r="BO670" s="4">
        <v>1996.61</v>
      </c>
      <c r="BP670" s="4">
        <v>18635.04</v>
      </c>
      <c r="BQ670" s="4">
        <v>1996.61</v>
      </c>
      <c r="BR670" s="4">
        <v>1996.61</v>
      </c>
      <c r="BS670" s="4">
        <v>1996.61</v>
      </c>
      <c r="BT670" s="4">
        <v>1996.61</v>
      </c>
      <c r="BU670" s="4">
        <v>1996.61</v>
      </c>
      <c r="BV670" s="4">
        <v>18635.04</v>
      </c>
      <c r="BW670" s="4">
        <v>1996.61</v>
      </c>
      <c r="BX670" s="4">
        <v>1996.61</v>
      </c>
      <c r="BY670" s="4">
        <v>1996.61</v>
      </c>
      <c r="BZ670" s="4">
        <v>1996.61</v>
      </c>
      <c r="CA670" s="4">
        <v>1996.61</v>
      </c>
      <c r="CB670" s="4">
        <v>1996.61</v>
      </c>
      <c r="CC670" s="4">
        <v>1996.61</v>
      </c>
      <c r="CD670" s="4">
        <v>35273.46</v>
      </c>
      <c r="CE670" s="4">
        <v>396732.06</v>
      </c>
      <c r="CF670" s="4">
        <v>631.15</v>
      </c>
      <c r="CG670" s="4">
        <v>31528.3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>
        <v>0</v>
      </c>
      <c r="CS670" s="4">
        <v>0</v>
      </c>
      <c r="CT670" s="4">
        <v>0</v>
      </c>
      <c r="CU670" s="4">
        <v>0</v>
      </c>
      <c r="CV670" s="4">
        <v>0</v>
      </c>
      <c r="CW670" s="4">
        <v>0</v>
      </c>
      <c r="CX670" s="4">
        <v>0</v>
      </c>
      <c r="CY670" s="4">
        <v>0</v>
      </c>
      <c r="CZ670" s="4">
        <v>0</v>
      </c>
      <c r="DA670" s="4">
        <v>0</v>
      </c>
      <c r="DB670" s="4">
        <v>0</v>
      </c>
      <c r="DC670" s="4">
        <v>0</v>
      </c>
      <c r="DD670" s="4">
        <v>0</v>
      </c>
      <c r="DE670" s="4">
        <v>0</v>
      </c>
      <c r="DF670" s="4">
        <v>0</v>
      </c>
      <c r="DG670" s="4">
        <v>0</v>
      </c>
      <c r="DH670" s="4">
        <v>0</v>
      </c>
      <c r="DI670" s="4">
        <v>0</v>
      </c>
      <c r="DJ670" s="4">
        <v>0</v>
      </c>
      <c r="DK670" s="4">
        <v>0</v>
      </c>
      <c r="DL670" s="4">
        <v>0</v>
      </c>
      <c r="DM670" s="4">
        <v>0</v>
      </c>
      <c r="DN670" s="4">
        <v>0</v>
      </c>
      <c r="DO670" s="4">
        <v>0</v>
      </c>
      <c r="DP670" s="4">
        <v>0</v>
      </c>
      <c r="DQ670" s="4">
        <v>0</v>
      </c>
      <c r="DR670" s="4">
        <v>0</v>
      </c>
      <c r="DS670" s="4">
        <v>0</v>
      </c>
      <c r="DT670" s="4">
        <v>0</v>
      </c>
      <c r="DU670" s="4">
        <v>0</v>
      </c>
      <c r="DV670" s="4">
        <v>0</v>
      </c>
      <c r="DW670" s="4">
        <v>0</v>
      </c>
      <c r="DX670" s="6">
        <v>0</v>
      </c>
      <c r="DY670" s="4">
        <f>SUM(Tabela14[[#This Row],[jan/25]:[mar/25]])</f>
        <v>5743.77</v>
      </c>
      <c r="DZ670" s="4">
        <f>SUM(Tabela14[[#This Row],[abr/25]:[ago/25]])</f>
        <v>26058.01</v>
      </c>
      <c r="EA670" s="4">
        <f>SUM(Tabela14[[#This Row],[set/25]:[dez/30]])</f>
        <v>529387.59000000008</v>
      </c>
    </row>
    <row r="671" spans="1:131" x14ac:dyDescent="0.25">
      <c r="A671" s="5" t="s">
        <v>1758</v>
      </c>
      <c r="B671" s="2" t="s">
        <v>1733</v>
      </c>
      <c r="C671" s="2" t="s">
        <v>14</v>
      </c>
      <c r="D671" s="2" t="s">
        <v>83</v>
      </c>
      <c r="E671" s="1">
        <v>1205</v>
      </c>
      <c r="F671" s="2" t="s">
        <v>1759</v>
      </c>
      <c r="G671" s="2" t="s">
        <v>19</v>
      </c>
      <c r="H671" s="321">
        <v>45366</v>
      </c>
      <c r="I671" s="2" t="s">
        <v>1116</v>
      </c>
      <c r="J671" s="2"/>
      <c r="K671" s="4"/>
      <c r="L671" s="4"/>
      <c r="M671" s="4">
        <v>0</v>
      </c>
      <c r="N671" s="4">
        <f>Tabela14[[#This Row],[parcela.cef
(total)]]-Tabela14[[#This Row],[parcela.cef
(realizado)]]</f>
        <v>0</v>
      </c>
      <c r="O671" s="1" t="b">
        <v>0</v>
      </c>
      <c r="P671" s="4">
        <v>0</v>
      </c>
      <c r="Q671" s="4">
        <v>475000</v>
      </c>
      <c r="R671" s="4">
        <v>0</v>
      </c>
      <c r="S671" s="4">
        <v>490857.17</v>
      </c>
      <c r="T671" s="4">
        <f>SUM(Tabela14[[#This Row],[set/25]:[dez/30]])</f>
        <v>166384.23000000001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240000</v>
      </c>
      <c r="AW671" s="4">
        <v>5020.5200000000004</v>
      </c>
      <c r="AX671" s="4">
        <v>5152.59</v>
      </c>
      <c r="AY671" s="4">
        <v>5203.7299999999996</v>
      </c>
      <c r="AZ671" s="4">
        <v>5126.17</v>
      </c>
      <c r="BA671" s="4">
        <v>5163.07</v>
      </c>
      <c r="BB671" s="4">
        <v>5199.21</v>
      </c>
      <c r="BC671" s="4">
        <v>5229.37</v>
      </c>
      <c r="BD671" s="4">
        <v>5264.93</v>
      </c>
      <c r="BE671" s="4">
        <v>5285.99</v>
      </c>
      <c r="BF671" s="4">
        <v>5315.96</v>
      </c>
      <c r="BG671" s="4">
        <v>5352.97</v>
      </c>
      <c r="BH671" s="4">
        <v>5377.94</v>
      </c>
      <c r="BI671" s="4">
        <v>5398.91</v>
      </c>
      <c r="BJ671" s="4">
        <v>5426.99</v>
      </c>
      <c r="BK671" s="4">
        <v>5458.46</v>
      </c>
      <c r="BL671" s="4">
        <v>5496.13</v>
      </c>
      <c r="BM671" s="4">
        <v>0</v>
      </c>
      <c r="BN671" s="4">
        <v>5546.14</v>
      </c>
      <c r="BO671" s="4">
        <v>5546.14</v>
      </c>
      <c r="BP671" s="4">
        <v>5546.14</v>
      </c>
      <c r="BQ671" s="4">
        <v>5546.14</v>
      </c>
      <c r="BR671" s="4">
        <v>5546.14</v>
      </c>
      <c r="BS671" s="4">
        <v>5546.14</v>
      </c>
      <c r="BT671" s="4">
        <v>5546.14</v>
      </c>
      <c r="BU671" s="4">
        <v>5546.14</v>
      </c>
      <c r="BV671" s="4">
        <v>5546.14</v>
      </c>
      <c r="BW671" s="4">
        <v>5546.14</v>
      </c>
      <c r="BX671" s="4">
        <v>5546.14</v>
      </c>
      <c r="BY671" s="4">
        <v>5546.14</v>
      </c>
      <c r="BZ671" s="4">
        <v>5546.14</v>
      </c>
      <c r="CA671" s="4">
        <v>5546.14</v>
      </c>
      <c r="CB671" s="4">
        <v>5546.14</v>
      </c>
      <c r="CC671" s="4">
        <v>5546.14</v>
      </c>
      <c r="CD671" s="4">
        <v>0</v>
      </c>
      <c r="CE671" s="4">
        <v>77645.990000000005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0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4">
        <v>0</v>
      </c>
      <c r="CY671" s="4">
        <v>0</v>
      </c>
      <c r="CZ671" s="4">
        <v>0</v>
      </c>
      <c r="DA671" s="4">
        <v>0</v>
      </c>
      <c r="DB671" s="4">
        <v>0</v>
      </c>
      <c r="DC671" s="4">
        <v>0</v>
      </c>
      <c r="DD671" s="4">
        <v>0</v>
      </c>
      <c r="DE671" s="4">
        <v>0</v>
      </c>
      <c r="DF671" s="4">
        <v>0</v>
      </c>
      <c r="DG671" s="4">
        <v>0</v>
      </c>
      <c r="DH671" s="4">
        <v>0</v>
      </c>
      <c r="DI671" s="4">
        <v>0</v>
      </c>
      <c r="DJ671" s="4">
        <v>0</v>
      </c>
      <c r="DK671" s="4">
        <v>0</v>
      </c>
      <c r="DL671" s="4">
        <v>0</v>
      </c>
      <c r="DM671" s="4">
        <v>0</v>
      </c>
      <c r="DN671" s="4">
        <v>0</v>
      </c>
      <c r="DO671" s="4">
        <v>0</v>
      </c>
      <c r="DP671" s="4">
        <v>0</v>
      </c>
      <c r="DQ671" s="4">
        <v>0</v>
      </c>
      <c r="DR671" s="4">
        <v>0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6">
        <v>0</v>
      </c>
      <c r="DY671" s="4">
        <f>SUM(Tabela14[[#This Row],[jan/25]:[mar/25]])</f>
        <v>15954.920000000002</v>
      </c>
      <c r="DZ671" s="4">
        <f>SUM(Tabela14[[#This Row],[abr/25]:[ago/25]])</f>
        <v>27158.43</v>
      </c>
      <c r="EA671" s="4">
        <f>SUM(Tabela14[[#This Row],[set/25]:[dez/30]])</f>
        <v>166384.23000000001</v>
      </c>
    </row>
    <row r="672" spans="1:131" x14ac:dyDescent="0.25">
      <c r="A672" s="5" t="s">
        <v>1760</v>
      </c>
      <c r="B672" s="2" t="s">
        <v>1733</v>
      </c>
      <c r="C672" s="2" t="s">
        <v>14</v>
      </c>
      <c r="D672" s="2" t="s">
        <v>83</v>
      </c>
      <c r="E672" s="1">
        <v>1206</v>
      </c>
      <c r="F672" s="2" t="s">
        <v>1761</v>
      </c>
      <c r="G672" s="2" t="s">
        <v>19</v>
      </c>
      <c r="H672" s="321">
        <v>45367</v>
      </c>
      <c r="I672" s="2" t="s">
        <v>1458</v>
      </c>
      <c r="J672" s="2"/>
      <c r="K672" s="4"/>
      <c r="L672" s="4"/>
      <c r="M672" s="4">
        <v>0</v>
      </c>
      <c r="N672" s="4">
        <f>Tabela14[[#This Row],[parcela.cef
(total)]]-Tabela14[[#This Row],[parcela.cef
(realizado)]]</f>
        <v>0</v>
      </c>
      <c r="O672" s="1" t="b">
        <v>0</v>
      </c>
      <c r="P672" s="4">
        <v>0</v>
      </c>
      <c r="Q672" s="4">
        <v>360050</v>
      </c>
      <c r="R672" s="4">
        <v>0</v>
      </c>
      <c r="S672" s="4">
        <v>391850.78</v>
      </c>
      <c r="T672" s="4">
        <f>SUM(Tabela14[[#This Row],[set/25]:[dez/30]])</f>
        <v>327222.44999999995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11050</v>
      </c>
      <c r="AV672" s="4">
        <v>3003.9</v>
      </c>
      <c r="AW672" s="4">
        <v>3012.31</v>
      </c>
      <c r="AX672" s="4">
        <v>3027.97</v>
      </c>
      <c r="AY672" s="4">
        <v>3054.02</v>
      </c>
      <c r="AZ672" s="4">
        <v>3075.7</v>
      </c>
      <c r="BA672" s="4">
        <v>3097.84</v>
      </c>
      <c r="BB672" s="4">
        <v>3119.53</v>
      </c>
      <c r="BC672" s="4">
        <v>3137.62</v>
      </c>
      <c r="BD672" s="4">
        <v>3158.96</v>
      </c>
      <c r="BE672" s="4">
        <v>3174.77</v>
      </c>
      <c r="BF672" s="4">
        <v>3196.99</v>
      </c>
      <c r="BG672" s="4">
        <v>3214.98</v>
      </c>
      <c r="BH672" s="4">
        <v>3233.24</v>
      </c>
      <c r="BI672" s="4">
        <v>3239.35</v>
      </c>
      <c r="BJ672" s="4">
        <v>3256.19</v>
      </c>
      <c r="BK672" s="4">
        <v>3275.08</v>
      </c>
      <c r="BL672" s="4">
        <v>3299.88</v>
      </c>
      <c r="BM672" s="4">
        <v>0</v>
      </c>
      <c r="BN672" s="4">
        <v>3327.69</v>
      </c>
      <c r="BO672" s="4">
        <v>3327.69</v>
      </c>
      <c r="BP672" s="4">
        <v>3327.69</v>
      </c>
      <c r="BQ672" s="4">
        <v>3327.69</v>
      </c>
      <c r="BR672" s="4">
        <v>3327.69</v>
      </c>
      <c r="BS672" s="4">
        <v>3327.69</v>
      </c>
      <c r="BT672" s="4">
        <v>3327.69</v>
      </c>
      <c r="BU672" s="4">
        <v>3327.69</v>
      </c>
      <c r="BV672" s="4">
        <v>3327.69</v>
      </c>
      <c r="BW672" s="4">
        <v>3327.69</v>
      </c>
      <c r="BX672" s="4">
        <v>3327.69</v>
      </c>
      <c r="BY672" s="4">
        <v>3327.69</v>
      </c>
      <c r="BZ672" s="4">
        <v>3327.69</v>
      </c>
      <c r="CA672" s="4">
        <v>3327.69</v>
      </c>
      <c r="CB672" s="4">
        <v>3327.69</v>
      </c>
      <c r="CC672" s="4">
        <v>0</v>
      </c>
      <c r="CD672" s="4">
        <v>0</v>
      </c>
      <c r="CE672" s="4">
        <v>277307.09999999998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0</v>
      </c>
      <c r="CS672" s="4">
        <v>0</v>
      </c>
      <c r="CT672" s="4">
        <v>0</v>
      </c>
      <c r="CU672" s="4">
        <v>0</v>
      </c>
      <c r="CV672" s="4">
        <v>0</v>
      </c>
      <c r="CW672" s="4">
        <v>0</v>
      </c>
      <c r="CX672" s="4">
        <v>0</v>
      </c>
      <c r="CY672" s="4">
        <v>0</v>
      </c>
      <c r="CZ672" s="4">
        <v>0</v>
      </c>
      <c r="DA672" s="4">
        <v>0</v>
      </c>
      <c r="DB672" s="4">
        <v>0</v>
      </c>
      <c r="DC672" s="4">
        <v>0</v>
      </c>
      <c r="DD672" s="4">
        <v>0</v>
      </c>
      <c r="DE672" s="4">
        <v>0</v>
      </c>
      <c r="DF672" s="4">
        <v>0</v>
      </c>
      <c r="DG672" s="4">
        <v>0</v>
      </c>
      <c r="DH672" s="4">
        <v>0</v>
      </c>
      <c r="DI672" s="4">
        <v>0</v>
      </c>
      <c r="DJ672" s="4">
        <v>0</v>
      </c>
      <c r="DK672" s="4">
        <v>0</v>
      </c>
      <c r="DL672" s="4">
        <v>0</v>
      </c>
      <c r="DM672" s="4">
        <v>0</v>
      </c>
      <c r="DN672" s="4">
        <v>0</v>
      </c>
      <c r="DO672" s="4">
        <v>0</v>
      </c>
      <c r="DP672" s="4">
        <v>0</v>
      </c>
      <c r="DQ672" s="4">
        <v>0</v>
      </c>
      <c r="DR672" s="4">
        <v>0</v>
      </c>
      <c r="DS672" s="4">
        <v>0</v>
      </c>
      <c r="DT672" s="4">
        <v>0</v>
      </c>
      <c r="DU672" s="4">
        <v>0</v>
      </c>
      <c r="DV672" s="4">
        <v>0</v>
      </c>
      <c r="DW672" s="4">
        <v>0</v>
      </c>
      <c r="DX672" s="6">
        <v>0</v>
      </c>
      <c r="DY672" s="4">
        <f>SUM(Tabela14[[#This Row],[jan/25]:[mar/25]])</f>
        <v>9586.74</v>
      </c>
      <c r="DZ672" s="4">
        <f>SUM(Tabela14[[#This Row],[abr/25]:[ago/25]])</f>
        <v>16303.740000000002</v>
      </c>
      <c r="EA672" s="4">
        <f>SUM(Tabela14[[#This Row],[set/25]:[dez/30]])</f>
        <v>327222.44999999995</v>
      </c>
    </row>
    <row r="673" spans="1:131" x14ac:dyDescent="0.25">
      <c r="A673" s="5" t="s">
        <v>1762</v>
      </c>
      <c r="B673" s="2" t="s">
        <v>1733</v>
      </c>
      <c r="C673" s="2" t="s">
        <v>14</v>
      </c>
      <c r="D673" s="2" t="s">
        <v>193</v>
      </c>
      <c r="E673" s="1">
        <v>201</v>
      </c>
      <c r="F673" s="2" t="s">
        <v>1763</v>
      </c>
      <c r="G673" s="2" t="s">
        <v>19</v>
      </c>
      <c r="H673" s="321">
        <v>45381</v>
      </c>
      <c r="I673" s="2" t="s">
        <v>1537</v>
      </c>
      <c r="J673" s="2"/>
      <c r="K673" s="4"/>
      <c r="L673" s="4"/>
      <c r="M673" s="4">
        <v>0</v>
      </c>
      <c r="N673" s="4">
        <f>Tabela14[[#This Row],[parcela.cef
(total)]]-Tabela14[[#This Row],[parcela.cef
(realizado)]]</f>
        <v>0</v>
      </c>
      <c r="O673" s="1" t="b">
        <v>0</v>
      </c>
      <c r="P673" s="4">
        <v>0</v>
      </c>
      <c r="Q673" s="4">
        <v>301516</v>
      </c>
      <c r="R673" s="4">
        <v>0</v>
      </c>
      <c r="S673" s="4">
        <v>325468.21999999997</v>
      </c>
      <c r="T673" s="4">
        <f>SUM(Tabela14[[#This Row],[set/25]:[dez/30]])</f>
        <v>261722.55000000002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24676.18</v>
      </c>
      <c r="AW673" s="4">
        <v>6317.82</v>
      </c>
      <c r="AX673" s="4">
        <v>6350.67</v>
      </c>
      <c r="AY673" s="4">
        <v>26401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10468.9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24427.43</v>
      </c>
      <c r="CE673" s="4">
        <v>226477.26</v>
      </c>
      <c r="CF673" s="4">
        <v>348.96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0</v>
      </c>
      <c r="CP673" s="4">
        <v>0</v>
      </c>
      <c r="CQ673" s="4">
        <v>0</v>
      </c>
      <c r="CR673" s="4">
        <v>0</v>
      </c>
      <c r="CS673" s="4">
        <v>0</v>
      </c>
      <c r="CT673" s="4">
        <v>0</v>
      </c>
      <c r="CU673" s="4">
        <v>0</v>
      </c>
      <c r="CV673" s="4">
        <v>0</v>
      </c>
      <c r="CW673" s="4">
        <v>0</v>
      </c>
      <c r="CX673" s="4">
        <v>0</v>
      </c>
      <c r="CY673" s="4">
        <v>0</v>
      </c>
      <c r="CZ673" s="4">
        <v>0</v>
      </c>
      <c r="DA673" s="4">
        <v>0</v>
      </c>
      <c r="DB673" s="4">
        <v>0</v>
      </c>
      <c r="DC673" s="4">
        <v>0</v>
      </c>
      <c r="DD673" s="4">
        <v>0</v>
      </c>
      <c r="DE673" s="4">
        <v>0</v>
      </c>
      <c r="DF673" s="4">
        <v>0</v>
      </c>
      <c r="DG673" s="4">
        <v>0</v>
      </c>
      <c r="DH673" s="4">
        <v>0</v>
      </c>
      <c r="DI673" s="4">
        <v>0</v>
      </c>
      <c r="DJ673" s="4">
        <v>0</v>
      </c>
      <c r="DK673" s="4">
        <v>0</v>
      </c>
      <c r="DL673" s="4">
        <v>0</v>
      </c>
      <c r="DM673" s="4">
        <v>0</v>
      </c>
      <c r="DN673" s="4">
        <v>0</v>
      </c>
      <c r="DO673" s="4">
        <v>0</v>
      </c>
      <c r="DP673" s="4">
        <v>0</v>
      </c>
      <c r="DQ673" s="4">
        <v>0</v>
      </c>
      <c r="DR673" s="4">
        <v>0</v>
      </c>
      <c r="DS673" s="4">
        <v>0</v>
      </c>
      <c r="DT673" s="4">
        <v>0</v>
      </c>
      <c r="DU673" s="4">
        <v>0</v>
      </c>
      <c r="DV673" s="4">
        <v>0</v>
      </c>
      <c r="DW673" s="4">
        <v>0</v>
      </c>
      <c r="DX673" s="6">
        <v>0</v>
      </c>
      <c r="DY673" s="4">
        <f>SUM(Tabela14[[#This Row],[jan/25]:[mar/25]])</f>
        <v>0</v>
      </c>
      <c r="DZ673" s="4">
        <f>SUM(Tabela14[[#This Row],[abr/25]:[ago/25]])</f>
        <v>0</v>
      </c>
      <c r="EA673" s="4">
        <f>SUM(Tabela14[[#This Row],[set/25]:[dez/30]])</f>
        <v>261722.55000000002</v>
      </c>
    </row>
    <row r="674" spans="1:131" x14ac:dyDescent="0.25">
      <c r="A674" s="5" t="s">
        <v>1764</v>
      </c>
      <c r="B674" s="2" t="s">
        <v>1733</v>
      </c>
      <c r="C674" s="2" t="s">
        <v>14</v>
      </c>
      <c r="D674" s="2" t="s">
        <v>193</v>
      </c>
      <c r="E674" s="1">
        <v>202</v>
      </c>
      <c r="F674" s="2"/>
      <c r="G674" s="2" t="s">
        <v>16</v>
      </c>
      <c r="H674" s="321"/>
      <c r="I674" s="2"/>
      <c r="J674" s="2"/>
      <c r="K674" s="4"/>
      <c r="L674" s="4"/>
      <c r="M674" s="4">
        <v>0</v>
      </c>
      <c r="N674" s="4">
        <f>Tabela14[[#This Row],[parcela.cef
(total)]]-Tabela14[[#This Row],[parcela.cef
(realizado)]]</f>
        <v>0</v>
      </c>
      <c r="O674" s="1" t="b">
        <v>0</v>
      </c>
      <c r="P674" s="4">
        <v>0</v>
      </c>
      <c r="Q674" s="4">
        <v>0</v>
      </c>
      <c r="R674" s="4">
        <v>0</v>
      </c>
      <c r="S674" s="4">
        <v>0</v>
      </c>
      <c r="T674" s="4">
        <f>SUM(Tabela14[[#This Row],[set/25]:[dez/30]])</f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>
        <v>0</v>
      </c>
      <c r="CS674" s="4">
        <v>0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0</v>
      </c>
      <c r="CZ674" s="4">
        <v>0</v>
      </c>
      <c r="DA674" s="4">
        <v>0</v>
      </c>
      <c r="DB674" s="4">
        <v>0</v>
      </c>
      <c r="DC674" s="4">
        <v>0</v>
      </c>
      <c r="DD674" s="4">
        <v>0</v>
      </c>
      <c r="DE674" s="4">
        <v>0</v>
      </c>
      <c r="DF674" s="4">
        <v>0</v>
      </c>
      <c r="DG674" s="4">
        <v>0</v>
      </c>
      <c r="DH674" s="4">
        <v>0</v>
      </c>
      <c r="DI674" s="4">
        <v>0</v>
      </c>
      <c r="DJ674" s="4">
        <v>0</v>
      </c>
      <c r="DK674" s="4">
        <v>0</v>
      </c>
      <c r="DL674" s="4">
        <v>0</v>
      </c>
      <c r="DM674" s="4">
        <v>0</v>
      </c>
      <c r="DN674" s="4">
        <v>0</v>
      </c>
      <c r="DO674" s="4">
        <v>0</v>
      </c>
      <c r="DP674" s="4">
        <v>0</v>
      </c>
      <c r="DQ674" s="4">
        <v>0</v>
      </c>
      <c r="DR674" s="4">
        <v>0</v>
      </c>
      <c r="DS674" s="4">
        <v>0</v>
      </c>
      <c r="DT674" s="4">
        <v>0</v>
      </c>
      <c r="DU674" s="4">
        <v>0</v>
      </c>
      <c r="DV674" s="4">
        <v>0</v>
      </c>
      <c r="DW674" s="4">
        <v>0</v>
      </c>
      <c r="DX674" s="6">
        <v>0</v>
      </c>
      <c r="DY674" s="4">
        <f>SUM(Tabela14[[#This Row],[jan/25]:[mar/25]])</f>
        <v>0</v>
      </c>
      <c r="DZ674" s="4">
        <f>SUM(Tabela14[[#This Row],[abr/25]:[ago/25]])</f>
        <v>0</v>
      </c>
      <c r="EA674" s="4">
        <f>SUM(Tabela14[[#This Row],[set/25]:[dez/30]])</f>
        <v>0</v>
      </c>
    </row>
    <row r="675" spans="1:131" x14ac:dyDescent="0.25">
      <c r="A675" s="5" t="s">
        <v>1765</v>
      </c>
      <c r="B675" s="2" t="s">
        <v>1733</v>
      </c>
      <c r="C675" s="2" t="s">
        <v>14</v>
      </c>
      <c r="D675" s="2" t="s">
        <v>193</v>
      </c>
      <c r="E675" s="1">
        <v>203</v>
      </c>
      <c r="F675" s="2" t="s">
        <v>1766</v>
      </c>
      <c r="G675" s="2" t="s">
        <v>19</v>
      </c>
      <c r="H675" s="321">
        <v>45139</v>
      </c>
      <c r="I675" s="2"/>
      <c r="J675" s="2"/>
      <c r="K675" s="4"/>
      <c r="L675" s="4"/>
      <c r="M675" s="4">
        <v>0</v>
      </c>
      <c r="N675" s="4">
        <f>Tabela14[[#This Row],[parcela.cef
(total)]]-Tabela14[[#This Row],[parcela.cef
(realizado)]]</f>
        <v>0</v>
      </c>
      <c r="O675" s="1" t="b">
        <v>0</v>
      </c>
      <c r="P675" s="4">
        <v>0</v>
      </c>
      <c r="Q675" s="4">
        <v>225750</v>
      </c>
      <c r="R675" s="4">
        <v>0</v>
      </c>
      <c r="S675" s="4">
        <v>0</v>
      </c>
      <c r="T675" s="4">
        <f>SUM(Tabela14[[#This Row],[set/25]:[dez/30]])</f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0</v>
      </c>
      <c r="CQ675" s="4">
        <v>0</v>
      </c>
      <c r="CR675" s="4">
        <v>0</v>
      </c>
      <c r="CS675" s="4">
        <v>0</v>
      </c>
      <c r="CT675" s="4">
        <v>0</v>
      </c>
      <c r="CU675" s="4">
        <v>0</v>
      </c>
      <c r="CV675" s="4">
        <v>0</v>
      </c>
      <c r="CW675" s="4">
        <v>0</v>
      </c>
      <c r="CX675" s="4">
        <v>0</v>
      </c>
      <c r="CY675" s="4">
        <v>0</v>
      </c>
      <c r="CZ675" s="4">
        <v>0</v>
      </c>
      <c r="DA675" s="4">
        <v>0</v>
      </c>
      <c r="DB675" s="4">
        <v>0</v>
      </c>
      <c r="DC675" s="4">
        <v>0</v>
      </c>
      <c r="DD675" s="4">
        <v>0</v>
      </c>
      <c r="DE675" s="4">
        <v>0</v>
      </c>
      <c r="DF675" s="4">
        <v>0</v>
      </c>
      <c r="DG675" s="4">
        <v>0</v>
      </c>
      <c r="DH675" s="4">
        <v>0</v>
      </c>
      <c r="DI675" s="4">
        <v>0</v>
      </c>
      <c r="DJ675" s="4">
        <v>0</v>
      </c>
      <c r="DK675" s="4">
        <v>0</v>
      </c>
      <c r="DL675" s="4">
        <v>0</v>
      </c>
      <c r="DM675" s="4">
        <v>0</v>
      </c>
      <c r="DN675" s="4">
        <v>0</v>
      </c>
      <c r="DO675" s="4">
        <v>0</v>
      </c>
      <c r="DP675" s="4">
        <v>0</v>
      </c>
      <c r="DQ675" s="4">
        <v>0</v>
      </c>
      <c r="DR675" s="4">
        <v>0</v>
      </c>
      <c r="DS675" s="4">
        <v>0</v>
      </c>
      <c r="DT675" s="4">
        <v>0</v>
      </c>
      <c r="DU675" s="4">
        <v>0</v>
      </c>
      <c r="DV675" s="4">
        <v>0</v>
      </c>
      <c r="DW675" s="4">
        <v>0</v>
      </c>
      <c r="DX675" s="6">
        <v>0</v>
      </c>
      <c r="DY675" s="4">
        <f>SUM(Tabela14[[#This Row],[jan/25]:[mar/25]])</f>
        <v>0</v>
      </c>
      <c r="DZ675" s="4">
        <f>SUM(Tabela14[[#This Row],[abr/25]:[ago/25]])</f>
        <v>0</v>
      </c>
      <c r="EA675" s="4">
        <f>SUM(Tabela14[[#This Row],[set/25]:[dez/30]])</f>
        <v>0</v>
      </c>
    </row>
    <row r="676" spans="1:131" x14ac:dyDescent="0.25">
      <c r="A676" s="5" t="s">
        <v>1767</v>
      </c>
      <c r="B676" s="2" t="s">
        <v>1733</v>
      </c>
      <c r="C676" s="2" t="s">
        <v>14</v>
      </c>
      <c r="D676" s="2" t="s">
        <v>193</v>
      </c>
      <c r="E676" s="1">
        <v>204</v>
      </c>
      <c r="F676" s="2" t="s">
        <v>1768</v>
      </c>
      <c r="G676" s="2" t="s">
        <v>19</v>
      </c>
      <c r="H676" s="321">
        <v>45395</v>
      </c>
      <c r="I676" s="2" t="s">
        <v>1709</v>
      </c>
      <c r="J676" s="2"/>
      <c r="K676" s="4"/>
      <c r="L676" s="4"/>
      <c r="M676" s="4">
        <v>0</v>
      </c>
      <c r="N676" s="4">
        <f>Tabela14[[#This Row],[parcela.cef
(total)]]-Tabela14[[#This Row],[parcela.cef
(realizado)]]</f>
        <v>0</v>
      </c>
      <c r="O676" s="1" t="b">
        <v>0</v>
      </c>
      <c r="P676" s="4">
        <v>0</v>
      </c>
      <c r="Q676" s="4">
        <v>408500</v>
      </c>
      <c r="R676" s="4">
        <v>0</v>
      </c>
      <c r="S676" s="4">
        <v>448789.27</v>
      </c>
      <c r="T676" s="4">
        <f>SUM(Tabela14[[#This Row],[set/25]:[dez/30]])</f>
        <v>397475.3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18500</v>
      </c>
      <c r="AW676" s="4">
        <v>1203.3599999999999</v>
      </c>
      <c r="AX676" s="4">
        <v>1209.6199999999999</v>
      </c>
      <c r="AY676" s="4">
        <v>1220.02</v>
      </c>
      <c r="AZ676" s="4">
        <v>1228.68</v>
      </c>
      <c r="BA676" s="4">
        <v>1237.53</v>
      </c>
      <c r="BB676" s="4">
        <v>1246.19</v>
      </c>
      <c r="BC676" s="4">
        <v>1253.42</v>
      </c>
      <c r="BD676" s="4">
        <v>13881.37</v>
      </c>
      <c r="BE676" s="4">
        <v>1266.99</v>
      </c>
      <c r="BF676" s="4">
        <v>1273.33</v>
      </c>
      <c r="BG676" s="4">
        <v>1283.8900000000001</v>
      </c>
      <c r="BH676" s="4">
        <v>1289.03</v>
      </c>
      <c r="BI676" s="4">
        <v>1294.06</v>
      </c>
      <c r="BJ676" s="4">
        <v>1300.79</v>
      </c>
      <c r="BK676" s="4">
        <v>1308.33</v>
      </c>
      <c r="BL676" s="4">
        <v>1317.36</v>
      </c>
      <c r="BM676" s="4">
        <v>1330.16</v>
      </c>
      <c r="BN676" s="4">
        <v>1329.35</v>
      </c>
      <c r="BO676" s="4">
        <v>1329.35</v>
      </c>
      <c r="BP676" s="4">
        <v>14622.81</v>
      </c>
      <c r="BQ676" s="4">
        <v>1329.35</v>
      </c>
      <c r="BR676" s="4">
        <v>1329.35</v>
      </c>
      <c r="BS676" s="4">
        <v>1329.35</v>
      </c>
      <c r="BT676" s="4">
        <v>1329.35</v>
      </c>
      <c r="BU676" s="4">
        <v>1329.35</v>
      </c>
      <c r="BV676" s="4">
        <v>1329.35</v>
      </c>
      <c r="BW676" s="4">
        <v>1329.35</v>
      </c>
      <c r="BX676" s="4">
        <v>1329.35</v>
      </c>
      <c r="BY676" s="4">
        <v>1329.35</v>
      </c>
      <c r="BZ676" s="4">
        <v>1329.35</v>
      </c>
      <c r="CA676" s="4">
        <v>1329.35</v>
      </c>
      <c r="CB676" s="4">
        <v>14622.81</v>
      </c>
      <c r="CC676" s="4">
        <v>1329.35</v>
      </c>
      <c r="CD676" s="4">
        <v>0</v>
      </c>
      <c r="CE676" s="4">
        <v>347790.12</v>
      </c>
      <c r="CF676" s="4">
        <v>498.5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>
        <v>0</v>
      </c>
      <c r="CS676" s="4">
        <v>0</v>
      </c>
      <c r="CT676" s="4">
        <v>0</v>
      </c>
      <c r="CU676" s="4">
        <v>0</v>
      </c>
      <c r="CV676" s="4">
        <v>0</v>
      </c>
      <c r="CW676" s="4">
        <v>0</v>
      </c>
      <c r="CX676" s="4">
        <v>0</v>
      </c>
      <c r="CY676" s="4">
        <v>0</v>
      </c>
      <c r="CZ676" s="4">
        <v>0</v>
      </c>
      <c r="DA676" s="4">
        <v>0</v>
      </c>
      <c r="DB676" s="4">
        <v>0</v>
      </c>
      <c r="DC676" s="4">
        <v>0</v>
      </c>
      <c r="DD676" s="4">
        <v>0</v>
      </c>
      <c r="DE676" s="4">
        <v>0</v>
      </c>
      <c r="DF676" s="4">
        <v>0</v>
      </c>
      <c r="DG676" s="4">
        <v>0</v>
      </c>
      <c r="DH676" s="4">
        <v>0</v>
      </c>
      <c r="DI676" s="4">
        <v>0</v>
      </c>
      <c r="DJ676" s="4">
        <v>0</v>
      </c>
      <c r="DK676" s="4">
        <v>0</v>
      </c>
      <c r="DL676" s="4">
        <v>0</v>
      </c>
      <c r="DM676" s="4">
        <v>0</v>
      </c>
      <c r="DN676" s="4">
        <v>0</v>
      </c>
      <c r="DO676" s="4">
        <v>0</v>
      </c>
      <c r="DP676" s="4">
        <v>0</v>
      </c>
      <c r="DQ676" s="4">
        <v>0</v>
      </c>
      <c r="DR676" s="4">
        <v>0</v>
      </c>
      <c r="DS676" s="4">
        <v>0</v>
      </c>
      <c r="DT676" s="4">
        <v>0</v>
      </c>
      <c r="DU676" s="4">
        <v>0</v>
      </c>
      <c r="DV676" s="4">
        <v>0</v>
      </c>
      <c r="DW676" s="4">
        <v>0</v>
      </c>
      <c r="DX676" s="6">
        <v>0</v>
      </c>
      <c r="DY676" s="4">
        <f>SUM(Tabela14[[#This Row],[jan/25]:[mar/25]])</f>
        <v>3824.21</v>
      </c>
      <c r="DZ676" s="4">
        <f>SUM(Tabela14[[#This Row],[abr/25]:[ago/25]])</f>
        <v>6509.57</v>
      </c>
      <c r="EA676" s="4">
        <f>SUM(Tabela14[[#This Row],[set/25]:[dez/30]])</f>
        <v>397475.3</v>
      </c>
    </row>
    <row r="677" spans="1:131" x14ac:dyDescent="0.25">
      <c r="A677" s="5" t="s">
        <v>1769</v>
      </c>
      <c r="B677" s="2" t="s">
        <v>1733</v>
      </c>
      <c r="C677" s="2" t="s">
        <v>14</v>
      </c>
      <c r="D677" s="2" t="s">
        <v>193</v>
      </c>
      <c r="E677" s="1">
        <v>205</v>
      </c>
      <c r="F677" s="2" t="s">
        <v>1770</v>
      </c>
      <c r="G677" s="2" t="s">
        <v>19</v>
      </c>
      <c r="H677" s="321">
        <v>45062</v>
      </c>
      <c r="I677" s="2" t="s">
        <v>1771</v>
      </c>
      <c r="J677" s="2"/>
      <c r="K677" s="4"/>
      <c r="L677" s="4"/>
      <c r="M677" s="4">
        <v>0</v>
      </c>
      <c r="N677" s="4">
        <f>Tabela14[[#This Row],[parcela.cef
(total)]]-Tabela14[[#This Row],[parcela.cef
(realizado)]]</f>
        <v>0</v>
      </c>
      <c r="O677" s="1" t="b">
        <v>0</v>
      </c>
      <c r="P677" s="4">
        <v>0</v>
      </c>
      <c r="Q677" s="4">
        <v>378000</v>
      </c>
      <c r="R677" s="4">
        <v>0</v>
      </c>
      <c r="S677" s="4">
        <v>378000</v>
      </c>
      <c r="T677" s="4">
        <f>SUM(Tabela14[[#This Row],[set/25]:[dez/30]])</f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378000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>
        <v>0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4">
        <v>0</v>
      </c>
      <c r="CY677" s="4">
        <v>0</v>
      </c>
      <c r="CZ677" s="4">
        <v>0</v>
      </c>
      <c r="DA677" s="4">
        <v>0</v>
      </c>
      <c r="DB677" s="4">
        <v>0</v>
      </c>
      <c r="DC677" s="4">
        <v>0</v>
      </c>
      <c r="DD677" s="4">
        <v>0</v>
      </c>
      <c r="DE677" s="4">
        <v>0</v>
      </c>
      <c r="DF677" s="4">
        <v>0</v>
      </c>
      <c r="DG677" s="4">
        <v>0</v>
      </c>
      <c r="DH677" s="4">
        <v>0</v>
      </c>
      <c r="DI677" s="4">
        <v>0</v>
      </c>
      <c r="DJ677" s="4">
        <v>0</v>
      </c>
      <c r="DK677" s="4">
        <v>0</v>
      </c>
      <c r="DL677" s="4">
        <v>0</v>
      </c>
      <c r="DM677" s="4">
        <v>0</v>
      </c>
      <c r="DN677" s="4">
        <v>0</v>
      </c>
      <c r="DO677" s="4">
        <v>0</v>
      </c>
      <c r="DP677" s="4">
        <v>0</v>
      </c>
      <c r="DQ677" s="4">
        <v>0</v>
      </c>
      <c r="DR677" s="4">
        <v>0</v>
      </c>
      <c r="DS677" s="4">
        <v>0</v>
      </c>
      <c r="DT677" s="4">
        <v>0</v>
      </c>
      <c r="DU677" s="4">
        <v>0</v>
      </c>
      <c r="DV677" s="4">
        <v>0</v>
      </c>
      <c r="DW677" s="4">
        <v>0</v>
      </c>
      <c r="DX677" s="6">
        <v>0</v>
      </c>
      <c r="DY677" s="4">
        <f>SUM(Tabela14[[#This Row],[jan/25]:[mar/25]])</f>
        <v>0</v>
      </c>
      <c r="DZ677" s="4">
        <f>SUM(Tabela14[[#This Row],[abr/25]:[ago/25]])</f>
        <v>0</v>
      </c>
      <c r="EA677" s="4">
        <f>SUM(Tabela14[[#This Row],[set/25]:[dez/30]])</f>
        <v>0</v>
      </c>
    </row>
    <row r="678" spans="1:131" x14ac:dyDescent="0.25">
      <c r="A678" s="5" t="s">
        <v>1772</v>
      </c>
      <c r="B678" s="2" t="s">
        <v>1733</v>
      </c>
      <c r="C678" s="2" t="s">
        <v>14</v>
      </c>
      <c r="D678" s="2" t="s">
        <v>193</v>
      </c>
      <c r="E678" s="1">
        <v>206</v>
      </c>
      <c r="F678" s="2" t="s">
        <v>1773</v>
      </c>
      <c r="G678" s="2" t="s">
        <v>19</v>
      </c>
      <c r="H678" s="321">
        <v>45430</v>
      </c>
      <c r="I678" s="2" t="s">
        <v>48</v>
      </c>
      <c r="J678" s="2"/>
      <c r="K678" s="4"/>
      <c r="L678" s="4"/>
      <c r="M678" s="4">
        <v>0</v>
      </c>
      <c r="N678" s="4">
        <f>Tabela14[[#This Row],[parcela.cef
(total)]]-Tabela14[[#This Row],[parcela.cef
(realizado)]]</f>
        <v>0</v>
      </c>
      <c r="O678" s="1" t="b">
        <v>0</v>
      </c>
      <c r="P678" s="4">
        <v>0</v>
      </c>
      <c r="Q678" s="4">
        <v>478660</v>
      </c>
      <c r="R678" s="4">
        <v>0</v>
      </c>
      <c r="S678" s="4">
        <v>525100</v>
      </c>
      <c r="T678" s="4">
        <f>SUM(Tabela14[[#This Row],[set/25]:[dez/30]])</f>
        <v>481971.77999999997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1200</v>
      </c>
      <c r="AX678" s="4">
        <v>1206.24</v>
      </c>
      <c r="AY678" s="4">
        <v>1216.6099999999999</v>
      </c>
      <c r="AZ678" s="4">
        <v>1225.25</v>
      </c>
      <c r="BA678" s="4">
        <v>1234.07</v>
      </c>
      <c r="BB678" s="4">
        <v>1719.08</v>
      </c>
      <c r="BC678" s="4">
        <v>4166.3999999999996</v>
      </c>
      <c r="BD678" s="4">
        <v>4194.7299999999996</v>
      </c>
      <c r="BE678" s="4">
        <v>4211.51</v>
      </c>
      <c r="BF678" s="4">
        <v>4232.57</v>
      </c>
      <c r="BG678" s="4">
        <v>1662.27</v>
      </c>
      <c r="BH678" s="4">
        <v>1668.92</v>
      </c>
      <c r="BI678" s="4">
        <v>1675.43</v>
      </c>
      <c r="BJ678" s="4">
        <v>10115.64</v>
      </c>
      <c r="BK678" s="4">
        <v>1693.91</v>
      </c>
      <c r="BL678" s="4">
        <v>1705.59</v>
      </c>
      <c r="BM678" s="4">
        <v>0</v>
      </c>
      <c r="BN678" s="4">
        <v>1721.11</v>
      </c>
      <c r="BO678" s="4">
        <v>1721.11</v>
      </c>
      <c r="BP678" s="4">
        <v>1721.11</v>
      </c>
      <c r="BQ678" s="4">
        <v>1721.11</v>
      </c>
      <c r="BR678" s="4">
        <v>1721.11</v>
      </c>
      <c r="BS678" s="4">
        <v>1721.11</v>
      </c>
      <c r="BT678" s="4">
        <v>1721.11</v>
      </c>
      <c r="BU678" s="4">
        <v>1721.11</v>
      </c>
      <c r="BV678" s="4">
        <v>10337.73</v>
      </c>
      <c r="BW678" s="4">
        <v>1721.11</v>
      </c>
      <c r="BX678" s="4">
        <v>1721.11</v>
      </c>
      <c r="BY678" s="4">
        <v>1721.11</v>
      </c>
      <c r="BZ678" s="4">
        <v>1721.11</v>
      </c>
      <c r="CA678" s="4">
        <v>1721.11</v>
      </c>
      <c r="CB678" s="4">
        <v>0</v>
      </c>
      <c r="CC678" s="4">
        <v>0</v>
      </c>
      <c r="CD678" s="4">
        <v>25410.2</v>
      </c>
      <c r="CE678" s="4">
        <v>423849.42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>
        <v>0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0</v>
      </c>
      <c r="CZ678" s="4">
        <v>0</v>
      </c>
      <c r="DA678" s="4">
        <v>0</v>
      </c>
      <c r="DB678" s="4">
        <v>0</v>
      </c>
      <c r="DC678" s="4">
        <v>0</v>
      </c>
      <c r="DD678" s="4">
        <v>0</v>
      </c>
      <c r="DE678" s="4">
        <v>0</v>
      </c>
      <c r="DF678" s="4">
        <v>0</v>
      </c>
      <c r="DG678" s="4">
        <v>0</v>
      </c>
      <c r="DH678" s="4">
        <v>0</v>
      </c>
      <c r="DI678" s="4">
        <v>0</v>
      </c>
      <c r="DJ678" s="4">
        <v>0</v>
      </c>
      <c r="DK678" s="4">
        <v>0</v>
      </c>
      <c r="DL678" s="4">
        <v>0</v>
      </c>
      <c r="DM678" s="4">
        <v>0</v>
      </c>
      <c r="DN678" s="4">
        <v>0</v>
      </c>
      <c r="DO678" s="4">
        <v>0</v>
      </c>
      <c r="DP678" s="4">
        <v>0</v>
      </c>
      <c r="DQ678" s="4">
        <v>0</v>
      </c>
      <c r="DR678" s="4">
        <v>0</v>
      </c>
      <c r="DS678" s="4">
        <v>0</v>
      </c>
      <c r="DT678" s="4">
        <v>0</v>
      </c>
      <c r="DU678" s="4">
        <v>0</v>
      </c>
      <c r="DV678" s="4">
        <v>0</v>
      </c>
      <c r="DW678" s="4">
        <v>0</v>
      </c>
      <c r="DX678" s="6">
        <v>0</v>
      </c>
      <c r="DY678" s="4">
        <f>SUM(Tabela14[[#This Row],[jan/25]:[mar/25]])</f>
        <v>10106.35</v>
      </c>
      <c r="DZ678" s="4">
        <f>SUM(Tabela14[[#This Row],[abr/25]:[ago/25]])</f>
        <v>16859.489999999998</v>
      </c>
      <c r="EA678" s="4">
        <f>SUM(Tabela14[[#This Row],[set/25]:[dez/30]])</f>
        <v>481971.77999999997</v>
      </c>
    </row>
    <row r="679" spans="1:131" x14ac:dyDescent="0.25">
      <c r="A679" s="5" t="s">
        <v>1774</v>
      </c>
      <c r="B679" s="2" t="s">
        <v>1733</v>
      </c>
      <c r="C679" s="2" t="s">
        <v>14</v>
      </c>
      <c r="D679" s="2" t="s">
        <v>193</v>
      </c>
      <c r="E679" s="1">
        <v>207</v>
      </c>
      <c r="F679" s="2" t="s">
        <v>1775</v>
      </c>
      <c r="G679" s="2" t="s">
        <v>19</v>
      </c>
      <c r="H679" s="321">
        <v>45414</v>
      </c>
      <c r="I679" s="2" t="s">
        <v>1374</v>
      </c>
      <c r="J679" s="2"/>
      <c r="K679" s="4"/>
      <c r="L679" s="4"/>
      <c r="M679" s="4">
        <v>0</v>
      </c>
      <c r="N679" s="4">
        <f>Tabela14[[#This Row],[parcela.cef
(total)]]-Tabela14[[#This Row],[parcela.cef
(realizado)]]</f>
        <v>0</v>
      </c>
      <c r="O679" s="1" t="b">
        <v>0</v>
      </c>
      <c r="P679" s="4">
        <v>0</v>
      </c>
      <c r="Q679" s="4">
        <v>458325.6</v>
      </c>
      <c r="R679" s="4">
        <v>0</v>
      </c>
      <c r="S679" s="4">
        <v>503675.69</v>
      </c>
      <c r="T679" s="4">
        <f>SUM(Tabela14[[#This Row],[set/25]:[dez/30]])</f>
        <v>475986.51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7236.72</v>
      </c>
      <c r="AX679" s="4">
        <v>727.43</v>
      </c>
      <c r="AY679" s="4">
        <v>733.69</v>
      </c>
      <c r="AZ679" s="4">
        <v>738.9</v>
      </c>
      <c r="BA679" s="4">
        <v>307.95</v>
      </c>
      <c r="BB679" s="4">
        <v>310.11</v>
      </c>
      <c r="BC679" s="4">
        <v>311.91000000000003</v>
      </c>
      <c r="BD679" s="4">
        <v>968.26</v>
      </c>
      <c r="BE679" s="4">
        <v>1050.95</v>
      </c>
      <c r="BF679" s="4">
        <v>1056.21</v>
      </c>
      <c r="BG679" s="4">
        <v>1065.32</v>
      </c>
      <c r="BH679" s="4">
        <v>1069.23</v>
      </c>
      <c r="BI679" s="4">
        <v>8855.5499999999993</v>
      </c>
      <c r="BJ679" s="4">
        <v>1078.98</v>
      </c>
      <c r="BK679" s="4">
        <v>1085.24</v>
      </c>
      <c r="BL679" s="4">
        <v>1092.73</v>
      </c>
      <c r="BM679" s="4">
        <v>0</v>
      </c>
      <c r="BN679" s="4">
        <v>1102.67</v>
      </c>
      <c r="BO679" s="4">
        <v>1102.67</v>
      </c>
      <c r="BP679" s="4">
        <v>1102.67</v>
      </c>
      <c r="BQ679" s="4">
        <v>1102.67</v>
      </c>
      <c r="BR679" s="4">
        <v>1102.67</v>
      </c>
      <c r="BS679" s="4">
        <v>1102.67</v>
      </c>
      <c r="BT679" s="4">
        <v>1102.67</v>
      </c>
      <c r="BU679" s="4">
        <v>9097.0400000000009</v>
      </c>
      <c r="BV679" s="4">
        <v>1102.67</v>
      </c>
      <c r="BW679" s="4">
        <v>1102.67</v>
      </c>
      <c r="BX679" s="4">
        <v>1102.67</v>
      </c>
      <c r="BY679" s="4">
        <v>1102.67</v>
      </c>
      <c r="BZ679" s="4">
        <v>1102.67</v>
      </c>
      <c r="CA679" s="4">
        <v>1102.67</v>
      </c>
      <c r="CB679" s="4">
        <v>1102.67</v>
      </c>
      <c r="CC679" s="4">
        <v>1102.67</v>
      </c>
      <c r="CD679" s="4">
        <v>23450.09</v>
      </c>
      <c r="CE679" s="4">
        <v>426899.33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0</v>
      </c>
      <c r="CZ679" s="4">
        <v>0</v>
      </c>
      <c r="DA679" s="4">
        <v>0</v>
      </c>
      <c r="DB679" s="4">
        <v>0</v>
      </c>
      <c r="DC679" s="4">
        <v>0</v>
      </c>
      <c r="DD679" s="4">
        <v>0</v>
      </c>
      <c r="DE679" s="4">
        <v>0</v>
      </c>
      <c r="DF679" s="4">
        <v>0</v>
      </c>
      <c r="DG679" s="4">
        <v>0</v>
      </c>
      <c r="DH679" s="4">
        <v>0</v>
      </c>
      <c r="DI679" s="4">
        <v>0</v>
      </c>
      <c r="DJ679" s="4">
        <v>0</v>
      </c>
      <c r="DK679" s="4">
        <v>0</v>
      </c>
      <c r="DL679" s="4">
        <v>0</v>
      </c>
      <c r="DM679" s="4">
        <v>0</v>
      </c>
      <c r="DN679" s="4">
        <v>0</v>
      </c>
      <c r="DO679" s="4">
        <v>0</v>
      </c>
      <c r="DP679" s="4">
        <v>0</v>
      </c>
      <c r="DQ679" s="4">
        <v>0</v>
      </c>
      <c r="DR679" s="4">
        <v>0</v>
      </c>
      <c r="DS679" s="4">
        <v>0</v>
      </c>
      <c r="DT679" s="4">
        <v>0</v>
      </c>
      <c r="DU679" s="4">
        <v>0</v>
      </c>
      <c r="DV679" s="4">
        <v>0</v>
      </c>
      <c r="DW679" s="4">
        <v>0</v>
      </c>
      <c r="DX679" s="6">
        <v>0</v>
      </c>
      <c r="DY679" s="4">
        <f>SUM(Tabela14[[#This Row],[jan/25]:[mar/25]])</f>
        <v>3172.4799999999996</v>
      </c>
      <c r="DZ679" s="4">
        <f>SUM(Tabela14[[#This Row],[abr/25]:[ago/25]])</f>
        <v>13181.729999999998</v>
      </c>
      <c r="EA679" s="4">
        <f>SUM(Tabela14[[#This Row],[set/25]:[dez/30]])</f>
        <v>475986.51</v>
      </c>
    </row>
    <row r="680" spans="1:131" x14ac:dyDescent="0.25">
      <c r="A680" s="5" t="s">
        <v>1776</v>
      </c>
      <c r="B680" s="2" t="s">
        <v>1733</v>
      </c>
      <c r="C680" s="2" t="s">
        <v>14</v>
      </c>
      <c r="D680" s="2" t="s">
        <v>193</v>
      </c>
      <c r="E680" s="1">
        <v>208</v>
      </c>
      <c r="F680" s="2" t="s">
        <v>1777</v>
      </c>
      <c r="G680" s="2" t="s">
        <v>19</v>
      </c>
      <c r="H680" s="321">
        <v>45063</v>
      </c>
      <c r="I680" s="2" t="s">
        <v>748</v>
      </c>
      <c r="J680" s="2"/>
      <c r="K680" s="4"/>
      <c r="L680" s="4"/>
      <c r="M680" s="4">
        <v>0</v>
      </c>
      <c r="N680" s="4">
        <f>Tabela14[[#This Row],[parcela.cef
(total)]]-Tabela14[[#This Row],[parcela.cef
(realizado)]]</f>
        <v>0</v>
      </c>
      <c r="O680" s="1" t="b">
        <v>0</v>
      </c>
      <c r="P680" s="4">
        <v>0</v>
      </c>
      <c r="Q680" s="4">
        <v>257400</v>
      </c>
      <c r="R680" s="4">
        <v>0</v>
      </c>
      <c r="S680" s="4">
        <v>257400</v>
      </c>
      <c r="T680" s="4">
        <f>SUM(Tabela14[[#This Row],[set/25]:[dez/30]])</f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121400</v>
      </c>
      <c r="AL680" s="4">
        <v>0</v>
      </c>
      <c r="AM680" s="4">
        <v>0</v>
      </c>
      <c r="AN680" s="4">
        <v>68000</v>
      </c>
      <c r="AO680" s="4">
        <v>34000</v>
      </c>
      <c r="AP680" s="4">
        <v>34000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0</v>
      </c>
      <c r="CZ680" s="4">
        <v>0</v>
      </c>
      <c r="DA680" s="4">
        <v>0</v>
      </c>
      <c r="DB680" s="4">
        <v>0</v>
      </c>
      <c r="DC680" s="4">
        <v>0</v>
      </c>
      <c r="DD680" s="4">
        <v>0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0</v>
      </c>
      <c r="DK680" s="4">
        <v>0</v>
      </c>
      <c r="DL680" s="4">
        <v>0</v>
      </c>
      <c r="DM680" s="4">
        <v>0</v>
      </c>
      <c r="DN680" s="4">
        <v>0</v>
      </c>
      <c r="DO680" s="4">
        <v>0</v>
      </c>
      <c r="DP680" s="4">
        <v>0</v>
      </c>
      <c r="DQ680" s="4">
        <v>0</v>
      </c>
      <c r="DR680" s="4">
        <v>0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6">
        <v>0</v>
      </c>
      <c r="DY680" s="4">
        <f>SUM(Tabela14[[#This Row],[jan/25]:[mar/25]])</f>
        <v>0</v>
      </c>
      <c r="DZ680" s="4">
        <f>SUM(Tabela14[[#This Row],[abr/25]:[ago/25]])</f>
        <v>0</v>
      </c>
      <c r="EA680" s="4">
        <f>SUM(Tabela14[[#This Row],[set/25]:[dez/30]])</f>
        <v>0</v>
      </c>
    </row>
    <row r="681" spans="1:131" x14ac:dyDescent="0.25">
      <c r="A681" s="5" t="s">
        <v>1778</v>
      </c>
      <c r="B681" s="2" t="s">
        <v>1733</v>
      </c>
      <c r="C681" s="2" t="s">
        <v>14</v>
      </c>
      <c r="D681" s="2" t="s">
        <v>193</v>
      </c>
      <c r="E681" s="1">
        <v>209</v>
      </c>
      <c r="F681" s="2" t="s">
        <v>1766</v>
      </c>
      <c r="G681" s="2" t="s">
        <v>19</v>
      </c>
      <c r="H681" s="321">
        <v>45139</v>
      </c>
      <c r="I681" s="2"/>
      <c r="J681" s="2"/>
      <c r="K681" s="4"/>
      <c r="L681" s="4"/>
      <c r="M681" s="4">
        <v>0</v>
      </c>
      <c r="N681" s="4">
        <f>Tabela14[[#This Row],[parcela.cef
(total)]]-Tabela14[[#This Row],[parcela.cef
(realizado)]]</f>
        <v>0</v>
      </c>
      <c r="O681" s="1" t="b">
        <v>0</v>
      </c>
      <c r="P681" s="4">
        <v>0</v>
      </c>
      <c r="Q681" s="4">
        <v>225750</v>
      </c>
      <c r="R681" s="4">
        <v>0</v>
      </c>
      <c r="S681" s="4">
        <v>0</v>
      </c>
      <c r="T681" s="4">
        <f>SUM(Tabela14[[#This Row],[set/25]:[dez/30]])</f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0</v>
      </c>
      <c r="CQ681" s="4">
        <v>0</v>
      </c>
      <c r="CR681" s="4">
        <v>0</v>
      </c>
      <c r="CS681" s="4">
        <v>0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0</v>
      </c>
      <c r="CZ681" s="4">
        <v>0</v>
      </c>
      <c r="DA681" s="4">
        <v>0</v>
      </c>
      <c r="DB681" s="4">
        <v>0</v>
      </c>
      <c r="DC681" s="4">
        <v>0</v>
      </c>
      <c r="DD681" s="4">
        <v>0</v>
      </c>
      <c r="DE681" s="4">
        <v>0</v>
      </c>
      <c r="DF681" s="4">
        <v>0</v>
      </c>
      <c r="DG681" s="4">
        <v>0</v>
      </c>
      <c r="DH681" s="4">
        <v>0</v>
      </c>
      <c r="DI681" s="4">
        <v>0</v>
      </c>
      <c r="DJ681" s="4">
        <v>0</v>
      </c>
      <c r="DK681" s="4">
        <v>0</v>
      </c>
      <c r="DL681" s="4">
        <v>0</v>
      </c>
      <c r="DM681" s="4">
        <v>0</v>
      </c>
      <c r="DN681" s="4">
        <v>0</v>
      </c>
      <c r="DO681" s="4">
        <v>0</v>
      </c>
      <c r="DP681" s="4">
        <v>0</v>
      </c>
      <c r="DQ681" s="4">
        <v>0</v>
      </c>
      <c r="DR681" s="4">
        <v>0</v>
      </c>
      <c r="DS681" s="4">
        <v>0</v>
      </c>
      <c r="DT681" s="4">
        <v>0</v>
      </c>
      <c r="DU681" s="4">
        <v>0</v>
      </c>
      <c r="DV681" s="4">
        <v>0</v>
      </c>
      <c r="DW681" s="4">
        <v>0</v>
      </c>
      <c r="DX681" s="6">
        <v>0</v>
      </c>
      <c r="DY681" s="4">
        <f>SUM(Tabela14[[#This Row],[jan/25]:[mar/25]])</f>
        <v>0</v>
      </c>
      <c r="DZ681" s="4">
        <f>SUM(Tabela14[[#This Row],[abr/25]:[ago/25]])</f>
        <v>0</v>
      </c>
      <c r="EA681" s="4">
        <f>SUM(Tabela14[[#This Row],[set/25]:[dez/30]])</f>
        <v>0</v>
      </c>
    </row>
    <row r="682" spans="1:131" x14ac:dyDescent="0.25">
      <c r="A682" s="5" t="s">
        <v>1779</v>
      </c>
      <c r="B682" s="2" t="s">
        <v>1733</v>
      </c>
      <c r="C682" s="2" t="s">
        <v>14</v>
      </c>
      <c r="D682" s="2" t="s">
        <v>193</v>
      </c>
      <c r="E682" s="1">
        <v>210</v>
      </c>
      <c r="F682" s="2" t="s">
        <v>1766</v>
      </c>
      <c r="G682" s="2" t="s">
        <v>19</v>
      </c>
      <c r="H682" s="321">
        <v>45139</v>
      </c>
      <c r="I682" s="2" t="s">
        <v>1703</v>
      </c>
      <c r="J682" s="2"/>
      <c r="K682" s="4"/>
      <c r="L682" s="4"/>
      <c r="M682" s="4">
        <v>0</v>
      </c>
      <c r="N682" s="4">
        <f>Tabela14[[#This Row],[parcela.cef
(total)]]-Tabela14[[#This Row],[parcela.cef
(realizado)]]</f>
        <v>0</v>
      </c>
      <c r="O682" s="1" t="b">
        <v>0</v>
      </c>
      <c r="P682" s="4">
        <v>0</v>
      </c>
      <c r="Q682" s="4">
        <v>225750</v>
      </c>
      <c r="R682" s="4">
        <v>0</v>
      </c>
      <c r="S682" s="4">
        <v>677250</v>
      </c>
      <c r="T682" s="4">
        <f>SUM(Tabela14[[#This Row],[set/25]:[dez/30]])</f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677250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0</v>
      </c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>
        <v>0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0</v>
      </c>
      <c r="DK682" s="4">
        <v>0</v>
      </c>
      <c r="DL682" s="4">
        <v>0</v>
      </c>
      <c r="DM682" s="4">
        <v>0</v>
      </c>
      <c r="DN682" s="4">
        <v>0</v>
      </c>
      <c r="DO682" s="4">
        <v>0</v>
      </c>
      <c r="DP682" s="4">
        <v>0</v>
      </c>
      <c r="DQ682" s="4">
        <v>0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6">
        <v>0</v>
      </c>
      <c r="DY682" s="4">
        <f>SUM(Tabela14[[#This Row],[jan/25]:[mar/25]])</f>
        <v>0</v>
      </c>
      <c r="DZ682" s="4">
        <f>SUM(Tabela14[[#This Row],[abr/25]:[ago/25]])</f>
        <v>0</v>
      </c>
      <c r="EA682" s="4">
        <f>SUM(Tabela14[[#This Row],[set/25]:[dez/30]])</f>
        <v>0</v>
      </c>
    </row>
    <row r="683" spans="1:131" x14ac:dyDescent="0.25">
      <c r="A683" s="5" t="s">
        <v>1780</v>
      </c>
      <c r="B683" s="2" t="s">
        <v>1733</v>
      </c>
      <c r="C683" s="2" t="s">
        <v>14</v>
      </c>
      <c r="D683" s="2" t="s">
        <v>212</v>
      </c>
      <c r="E683" s="1">
        <v>301</v>
      </c>
      <c r="F683" s="2" t="s">
        <v>1781</v>
      </c>
      <c r="G683" s="2" t="s">
        <v>19</v>
      </c>
      <c r="H683" s="321">
        <v>45398</v>
      </c>
      <c r="I683" s="2" t="s">
        <v>218</v>
      </c>
      <c r="J683" s="2"/>
      <c r="K683" s="4"/>
      <c r="L683" s="4"/>
      <c r="M683" s="4">
        <v>0</v>
      </c>
      <c r="N683" s="4">
        <f>Tabela14[[#This Row],[parcela.cef
(total)]]-Tabela14[[#This Row],[parcela.cef
(realizado)]]</f>
        <v>0</v>
      </c>
      <c r="O683" s="1" t="b">
        <v>0</v>
      </c>
      <c r="P683" s="4">
        <v>0</v>
      </c>
      <c r="Q683" s="4">
        <v>474050</v>
      </c>
      <c r="R683" s="4">
        <v>0</v>
      </c>
      <c r="S683" s="4">
        <v>524456.56000000006</v>
      </c>
      <c r="T683" s="4">
        <f>SUM(Tabela14[[#This Row],[set/25]:[dez/30]])</f>
        <v>498948.70999999996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900</v>
      </c>
      <c r="AW683" s="4">
        <v>0</v>
      </c>
      <c r="AX683" s="4">
        <v>907.21</v>
      </c>
      <c r="AY683" s="4">
        <v>915.02</v>
      </c>
      <c r="AZ683" s="4">
        <v>376.81</v>
      </c>
      <c r="BA683" s="4">
        <v>371.26</v>
      </c>
      <c r="BB683" s="4">
        <v>373.86</v>
      </c>
      <c r="BC683" s="4">
        <v>376.03</v>
      </c>
      <c r="BD683" s="4">
        <v>378.58</v>
      </c>
      <c r="BE683" s="4">
        <v>380.1</v>
      </c>
      <c r="BF683" s="4">
        <v>382.91</v>
      </c>
      <c r="BG683" s="4">
        <v>460.06</v>
      </c>
      <c r="BH683" s="4">
        <v>0</v>
      </c>
      <c r="BI683" s="4">
        <v>1294.19</v>
      </c>
      <c r="BJ683" s="4">
        <v>2606.0300000000002</v>
      </c>
      <c r="BK683" s="4">
        <v>0</v>
      </c>
      <c r="BL683" s="4">
        <v>15785.79</v>
      </c>
      <c r="BM683" s="4">
        <v>1330.16</v>
      </c>
      <c r="BN683" s="4">
        <v>1329.35</v>
      </c>
      <c r="BO683" s="4">
        <v>1329.35</v>
      </c>
      <c r="BP683" s="4">
        <v>1329.35</v>
      </c>
      <c r="BQ683" s="4">
        <v>1329.35</v>
      </c>
      <c r="BR683" s="4">
        <v>1329.35</v>
      </c>
      <c r="BS683" s="4">
        <v>1329.35</v>
      </c>
      <c r="BT683" s="4">
        <v>14622.81</v>
      </c>
      <c r="BU683" s="4">
        <v>1329.35</v>
      </c>
      <c r="BV683" s="4">
        <v>1329.35</v>
      </c>
      <c r="BW683" s="4">
        <v>1329.35</v>
      </c>
      <c r="BX683" s="4">
        <v>1329.35</v>
      </c>
      <c r="BY683" s="4">
        <v>1329.35</v>
      </c>
      <c r="BZ683" s="4">
        <v>1329.35</v>
      </c>
      <c r="CA683" s="4">
        <v>1329.35</v>
      </c>
      <c r="CB683" s="4">
        <v>1329.35</v>
      </c>
      <c r="CC683" s="4">
        <v>1329.35</v>
      </c>
      <c r="CD683" s="4">
        <v>20273.63</v>
      </c>
      <c r="CE683" s="4">
        <v>442229.07</v>
      </c>
      <c r="CF683" s="4">
        <v>552.79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0</v>
      </c>
      <c r="CQ683" s="4">
        <v>0</v>
      </c>
      <c r="CR683" s="4">
        <v>0</v>
      </c>
      <c r="CS683" s="4">
        <v>0</v>
      </c>
      <c r="CT683" s="4">
        <v>0</v>
      </c>
      <c r="CU683" s="4">
        <v>0</v>
      </c>
      <c r="CV683" s="4">
        <v>0</v>
      </c>
      <c r="CW683" s="4">
        <v>0</v>
      </c>
      <c r="CX683" s="4">
        <v>0</v>
      </c>
      <c r="CY683" s="4">
        <v>0</v>
      </c>
      <c r="CZ683" s="4">
        <v>0</v>
      </c>
      <c r="DA683" s="4">
        <v>0</v>
      </c>
      <c r="DB683" s="4">
        <v>0</v>
      </c>
      <c r="DC683" s="4">
        <v>0</v>
      </c>
      <c r="DD683" s="4">
        <v>0</v>
      </c>
      <c r="DE683" s="4">
        <v>0</v>
      </c>
      <c r="DF683" s="4">
        <v>0</v>
      </c>
      <c r="DG683" s="4">
        <v>0</v>
      </c>
      <c r="DH683" s="4">
        <v>0</v>
      </c>
      <c r="DI683" s="4">
        <v>0</v>
      </c>
      <c r="DJ683" s="4">
        <v>0</v>
      </c>
      <c r="DK683" s="4">
        <v>0</v>
      </c>
      <c r="DL683" s="4">
        <v>0</v>
      </c>
      <c r="DM683" s="4">
        <v>0</v>
      </c>
      <c r="DN683" s="4">
        <v>0</v>
      </c>
      <c r="DO683" s="4">
        <v>0</v>
      </c>
      <c r="DP683" s="4">
        <v>0</v>
      </c>
      <c r="DQ683" s="4">
        <v>0</v>
      </c>
      <c r="DR683" s="4">
        <v>0</v>
      </c>
      <c r="DS683" s="4">
        <v>0</v>
      </c>
      <c r="DT683" s="4">
        <v>0</v>
      </c>
      <c r="DU683" s="4">
        <v>0</v>
      </c>
      <c r="DV683" s="4">
        <v>0</v>
      </c>
      <c r="DW683" s="4">
        <v>0</v>
      </c>
      <c r="DX683" s="6">
        <v>0</v>
      </c>
      <c r="DY683" s="4">
        <f>SUM(Tabela14[[#This Row],[jan/25]:[mar/25]])</f>
        <v>1223.07</v>
      </c>
      <c r="DZ683" s="4">
        <f>SUM(Tabela14[[#This Row],[abr/25]:[ago/25]])</f>
        <v>19686.010000000002</v>
      </c>
      <c r="EA683" s="4">
        <f>SUM(Tabela14[[#This Row],[set/25]:[dez/30]])</f>
        <v>498948.70999999996</v>
      </c>
    </row>
    <row r="684" spans="1:131" x14ac:dyDescent="0.25">
      <c r="A684" s="5" t="s">
        <v>1782</v>
      </c>
      <c r="B684" s="2" t="s">
        <v>1733</v>
      </c>
      <c r="C684" s="2" t="s">
        <v>14</v>
      </c>
      <c r="D684" s="2" t="s">
        <v>212</v>
      </c>
      <c r="E684" s="1">
        <v>302</v>
      </c>
      <c r="F684" s="2" t="s">
        <v>1783</v>
      </c>
      <c r="G684" s="2" t="s">
        <v>19</v>
      </c>
      <c r="H684" s="321">
        <v>45398</v>
      </c>
      <c r="I684" s="2" t="s">
        <v>40</v>
      </c>
      <c r="J684" s="2"/>
      <c r="K684" s="4"/>
      <c r="L684" s="4"/>
      <c r="M684" s="4">
        <v>0</v>
      </c>
      <c r="N684" s="4">
        <f>Tabela14[[#This Row],[parcela.cef
(total)]]-Tabela14[[#This Row],[parcela.cef
(realizado)]]</f>
        <v>0</v>
      </c>
      <c r="O684" s="1" t="b">
        <v>0</v>
      </c>
      <c r="P684" s="4">
        <v>0</v>
      </c>
      <c r="Q684" s="4">
        <v>474050</v>
      </c>
      <c r="R684" s="4">
        <v>0</v>
      </c>
      <c r="S684" s="4">
        <v>521616.37</v>
      </c>
      <c r="T684" s="4">
        <f>SUM(Tabela14[[#This Row],[set/25]:[dez/30]])</f>
        <v>490196.34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10050</v>
      </c>
      <c r="AW684" s="4">
        <v>2507</v>
      </c>
      <c r="AX684" s="4">
        <v>2520.04</v>
      </c>
      <c r="AY684" s="4">
        <v>2541.71</v>
      </c>
      <c r="AZ684" s="4">
        <v>1023.9</v>
      </c>
      <c r="BA684" s="4">
        <v>1031.27</v>
      </c>
      <c r="BB684" s="4">
        <v>1038.49</v>
      </c>
      <c r="BC684" s="4">
        <v>1044.52</v>
      </c>
      <c r="BD684" s="4">
        <v>1051.6199999999999</v>
      </c>
      <c r="BE684" s="4">
        <v>1055.83</v>
      </c>
      <c r="BF684" s="4">
        <v>1061.0999999999999</v>
      </c>
      <c r="BG684" s="4">
        <v>1069.9100000000001</v>
      </c>
      <c r="BH684" s="4">
        <v>1074.19</v>
      </c>
      <c r="BI684" s="4">
        <v>1078.3800000000001</v>
      </c>
      <c r="BJ684" s="4">
        <v>1083.99</v>
      </c>
      <c r="BK684" s="4">
        <v>1090.28</v>
      </c>
      <c r="BL684" s="4">
        <v>1097.8</v>
      </c>
      <c r="BM684" s="4">
        <v>0</v>
      </c>
      <c r="BN684" s="4">
        <v>1107.79</v>
      </c>
      <c r="BO684" s="4">
        <v>1107.79</v>
      </c>
      <c r="BP684" s="4">
        <v>1107.79</v>
      </c>
      <c r="BQ684" s="4">
        <v>1107.79</v>
      </c>
      <c r="BR684" s="4">
        <v>1107.79</v>
      </c>
      <c r="BS684" s="4">
        <v>1107.79</v>
      </c>
      <c r="BT684" s="4">
        <v>1107.79</v>
      </c>
      <c r="BU684" s="4">
        <v>1107.79</v>
      </c>
      <c r="BV684" s="4">
        <v>1107.79</v>
      </c>
      <c r="BW684" s="4">
        <v>1107.79</v>
      </c>
      <c r="BX684" s="4">
        <v>1107.79</v>
      </c>
      <c r="BY684" s="4">
        <v>1107.79</v>
      </c>
      <c r="BZ684" s="4">
        <v>1107.79</v>
      </c>
      <c r="CA684" s="4">
        <v>1107.79</v>
      </c>
      <c r="CB684" s="4">
        <v>1107.79</v>
      </c>
      <c r="CC684" s="4">
        <v>1107.79</v>
      </c>
      <c r="CD684" s="4">
        <v>22155.77</v>
      </c>
      <c r="CE684" s="4">
        <v>449763.14</v>
      </c>
      <c r="CF684" s="4">
        <v>552.79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0</v>
      </c>
      <c r="CS684" s="4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>
        <v>0</v>
      </c>
      <c r="DE684" s="4">
        <v>0</v>
      </c>
      <c r="DF684" s="4">
        <v>0</v>
      </c>
      <c r="DG684" s="4">
        <v>0</v>
      </c>
      <c r="DH684" s="4">
        <v>0</v>
      </c>
      <c r="DI684" s="4">
        <v>0</v>
      </c>
      <c r="DJ684" s="4">
        <v>0</v>
      </c>
      <c r="DK684" s="4">
        <v>0</v>
      </c>
      <c r="DL684" s="4">
        <v>0</v>
      </c>
      <c r="DM684" s="4">
        <v>0</v>
      </c>
      <c r="DN684" s="4">
        <v>0</v>
      </c>
      <c r="DO684" s="4">
        <v>0</v>
      </c>
      <c r="DP684" s="4">
        <v>0</v>
      </c>
      <c r="DQ684" s="4">
        <v>0</v>
      </c>
      <c r="DR684" s="4">
        <v>0</v>
      </c>
      <c r="DS684" s="4">
        <v>0</v>
      </c>
      <c r="DT684" s="4">
        <v>0</v>
      </c>
      <c r="DU684" s="4">
        <v>0</v>
      </c>
      <c r="DV684" s="4">
        <v>0</v>
      </c>
      <c r="DW684" s="4">
        <v>0</v>
      </c>
      <c r="DX684" s="6">
        <v>0</v>
      </c>
      <c r="DY684" s="4">
        <f>SUM(Tabela14[[#This Row],[jan/25]:[mar/25]])</f>
        <v>3186.84</v>
      </c>
      <c r="DZ684" s="4">
        <f>SUM(Tabela14[[#This Row],[abr/25]:[ago/25]])</f>
        <v>5424.64</v>
      </c>
      <c r="EA684" s="4">
        <f>SUM(Tabela14[[#This Row],[set/25]:[dez/30]])</f>
        <v>490196.34</v>
      </c>
    </row>
    <row r="685" spans="1:131" x14ac:dyDescent="0.25">
      <c r="A685" s="5" t="s">
        <v>1784</v>
      </c>
      <c r="B685" s="2" t="s">
        <v>1733</v>
      </c>
      <c r="C685" s="2" t="s">
        <v>14</v>
      </c>
      <c r="D685" s="2" t="s">
        <v>212</v>
      </c>
      <c r="E685" s="1">
        <v>303</v>
      </c>
      <c r="F685" s="2" t="s">
        <v>1785</v>
      </c>
      <c r="G685" s="2" t="s">
        <v>19</v>
      </c>
      <c r="H685" s="321">
        <v>45409</v>
      </c>
      <c r="I685" s="2" t="s">
        <v>1662</v>
      </c>
      <c r="J685" s="2"/>
      <c r="K685" s="4"/>
      <c r="L685" s="4"/>
      <c r="M685" s="4">
        <v>0</v>
      </c>
      <c r="N685" s="4">
        <f>Tabela14[[#This Row],[parcela.cef
(total)]]-Tabela14[[#This Row],[parcela.cef
(realizado)]]</f>
        <v>0</v>
      </c>
      <c r="O685" s="1" t="b">
        <v>0</v>
      </c>
      <c r="P685" s="4">
        <v>0</v>
      </c>
      <c r="Q685" s="4">
        <v>461225</v>
      </c>
      <c r="R685" s="4">
        <v>0</v>
      </c>
      <c r="S685" s="4">
        <v>499694.42</v>
      </c>
      <c r="T685" s="4">
        <f>SUM(Tabela14[[#This Row],[set/25]:[dez/30]])</f>
        <v>384956.47000000003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7500</v>
      </c>
      <c r="AW685" s="4">
        <v>18276.03</v>
      </c>
      <c r="AX685" s="4">
        <v>25200.36</v>
      </c>
      <c r="AY685" s="4">
        <v>25417.09</v>
      </c>
      <c r="AZ685" s="4">
        <v>2047.8</v>
      </c>
      <c r="BA685" s="4">
        <v>2062.5500000000002</v>
      </c>
      <c r="BB685" s="4">
        <v>2076.9899999999998</v>
      </c>
      <c r="BC685" s="4">
        <v>2089.0300000000002</v>
      </c>
      <c r="BD685" s="4">
        <v>2103.2399999999998</v>
      </c>
      <c r="BE685" s="4">
        <v>2111.65</v>
      </c>
      <c r="BF685" s="4">
        <v>2122.21</v>
      </c>
      <c r="BG685" s="4">
        <v>2139.8200000000002</v>
      </c>
      <c r="BH685" s="4">
        <v>12890.29</v>
      </c>
      <c r="BI685" s="4">
        <v>2156.7600000000002</v>
      </c>
      <c r="BJ685" s="4">
        <v>2167.98</v>
      </c>
      <c r="BK685" s="4">
        <v>2180.5500000000002</v>
      </c>
      <c r="BL685" s="4">
        <v>2195.6</v>
      </c>
      <c r="BM685" s="4">
        <v>0</v>
      </c>
      <c r="BN685" s="4">
        <v>2215.58</v>
      </c>
      <c r="BO685" s="4">
        <v>2215.58</v>
      </c>
      <c r="BP685" s="4">
        <v>2215.58</v>
      </c>
      <c r="BQ685" s="4">
        <v>2215.58</v>
      </c>
      <c r="BR685" s="4">
        <v>2215.58</v>
      </c>
      <c r="BS685" s="4">
        <v>2215.58</v>
      </c>
      <c r="BT685" s="4">
        <v>13293.46</v>
      </c>
      <c r="BU685" s="4">
        <v>2215.58</v>
      </c>
      <c r="BV685" s="4">
        <v>2215.58</v>
      </c>
      <c r="BW685" s="4">
        <v>2215.58</v>
      </c>
      <c r="BX685" s="4">
        <v>2215.58</v>
      </c>
      <c r="BY685" s="4">
        <v>2215.58</v>
      </c>
      <c r="BZ685" s="4">
        <v>2215.58</v>
      </c>
      <c r="CA685" s="4">
        <v>2215.58</v>
      </c>
      <c r="CB685" s="4">
        <v>2215.58</v>
      </c>
      <c r="CC685" s="4">
        <v>2215.58</v>
      </c>
      <c r="CD685" s="4">
        <v>22155.77</v>
      </c>
      <c r="CE685" s="4">
        <v>315719.65000000002</v>
      </c>
      <c r="CF685" s="4">
        <v>0</v>
      </c>
      <c r="CG685" s="4">
        <v>553.89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0</v>
      </c>
      <c r="CR685" s="4">
        <v>0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0</v>
      </c>
      <c r="CZ685" s="4">
        <v>0</v>
      </c>
      <c r="DA685" s="4">
        <v>0</v>
      </c>
      <c r="DB685" s="4">
        <v>0</v>
      </c>
      <c r="DC685" s="4">
        <v>0</v>
      </c>
      <c r="DD685" s="4">
        <v>0</v>
      </c>
      <c r="DE685" s="4">
        <v>0</v>
      </c>
      <c r="DF685" s="4">
        <v>0</v>
      </c>
      <c r="DG685" s="4">
        <v>0</v>
      </c>
      <c r="DH685" s="4">
        <v>0</v>
      </c>
      <c r="DI685" s="4">
        <v>0</v>
      </c>
      <c r="DJ685" s="4">
        <v>0</v>
      </c>
      <c r="DK685" s="4">
        <v>0</v>
      </c>
      <c r="DL685" s="4">
        <v>0</v>
      </c>
      <c r="DM685" s="4">
        <v>0</v>
      </c>
      <c r="DN685" s="4">
        <v>0</v>
      </c>
      <c r="DO685" s="4">
        <v>0</v>
      </c>
      <c r="DP685" s="4">
        <v>0</v>
      </c>
      <c r="DQ685" s="4">
        <v>0</v>
      </c>
      <c r="DR685" s="4">
        <v>0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6">
        <v>0</v>
      </c>
      <c r="DY685" s="4">
        <f>SUM(Tabela14[[#This Row],[jan/25]:[mar/25]])</f>
        <v>6373.68</v>
      </c>
      <c r="DZ685" s="4">
        <f>SUM(Tabela14[[#This Row],[abr/25]:[ago/25]])</f>
        <v>21591.18</v>
      </c>
      <c r="EA685" s="4">
        <f>SUM(Tabela14[[#This Row],[set/25]:[dez/30]])</f>
        <v>384956.47000000003</v>
      </c>
    </row>
    <row r="686" spans="1:131" x14ac:dyDescent="0.25">
      <c r="A686" s="5" t="s">
        <v>1786</v>
      </c>
      <c r="B686" s="2" t="s">
        <v>1733</v>
      </c>
      <c r="C686" s="2" t="s">
        <v>14</v>
      </c>
      <c r="D686" s="2" t="s">
        <v>212</v>
      </c>
      <c r="E686" s="1">
        <v>304</v>
      </c>
      <c r="F686" s="2" t="s">
        <v>1787</v>
      </c>
      <c r="G686" s="2" t="s">
        <v>19</v>
      </c>
      <c r="H686" s="321">
        <v>45138</v>
      </c>
      <c r="I686" s="2" t="s">
        <v>277</v>
      </c>
      <c r="J686" s="2"/>
      <c r="K686" s="4"/>
      <c r="L686" s="4"/>
      <c r="M686" s="4">
        <v>0</v>
      </c>
      <c r="N686" s="4">
        <f>Tabela14[[#This Row],[parcela.cef
(total)]]-Tabela14[[#This Row],[parcela.cef
(realizado)]]</f>
        <v>0</v>
      </c>
      <c r="O686" s="1" t="b">
        <v>0</v>
      </c>
      <c r="P686" s="4">
        <v>0</v>
      </c>
      <c r="Q686" s="4">
        <v>460000</v>
      </c>
      <c r="R686" s="4">
        <v>0</v>
      </c>
      <c r="S686" s="4">
        <v>461675</v>
      </c>
      <c r="T686" s="4">
        <f>SUM(Tabela14[[#This Row],[set/25]:[dez/30]])</f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81675</v>
      </c>
      <c r="AO686" s="4">
        <v>75000</v>
      </c>
      <c r="AP686" s="4">
        <v>305000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>
        <v>0</v>
      </c>
      <c r="CS686" s="4">
        <v>0</v>
      </c>
      <c r="CT686" s="4">
        <v>0</v>
      </c>
      <c r="CU686" s="4">
        <v>0</v>
      </c>
      <c r="CV686" s="4">
        <v>0</v>
      </c>
      <c r="CW686" s="4">
        <v>0</v>
      </c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>
        <v>0</v>
      </c>
      <c r="DE686" s="4">
        <v>0</v>
      </c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>
        <v>0</v>
      </c>
      <c r="DL686" s="4">
        <v>0</v>
      </c>
      <c r="DM686" s="4">
        <v>0</v>
      </c>
      <c r="DN686" s="4">
        <v>0</v>
      </c>
      <c r="DO686" s="4">
        <v>0</v>
      </c>
      <c r="DP686" s="4">
        <v>0</v>
      </c>
      <c r="DQ686" s="4">
        <v>0</v>
      </c>
      <c r="DR686" s="4">
        <v>0</v>
      </c>
      <c r="DS686" s="4">
        <v>0</v>
      </c>
      <c r="DT686" s="4">
        <v>0</v>
      </c>
      <c r="DU686" s="4">
        <v>0</v>
      </c>
      <c r="DV686" s="4">
        <v>0</v>
      </c>
      <c r="DW686" s="4">
        <v>0</v>
      </c>
      <c r="DX686" s="6">
        <v>0</v>
      </c>
      <c r="DY686" s="4">
        <f>SUM(Tabela14[[#This Row],[jan/25]:[mar/25]])</f>
        <v>0</v>
      </c>
      <c r="DZ686" s="4">
        <f>SUM(Tabela14[[#This Row],[abr/25]:[ago/25]])</f>
        <v>0</v>
      </c>
      <c r="EA686" s="4">
        <f>SUM(Tabela14[[#This Row],[set/25]:[dez/30]])</f>
        <v>0</v>
      </c>
    </row>
    <row r="687" spans="1:131" x14ac:dyDescent="0.25">
      <c r="A687" s="5" t="s">
        <v>1788</v>
      </c>
      <c r="B687" s="2" t="s">
        <v>1733</v>
      </c>
      <c r="C687" s="2" t="s">
        <v>14</v>
      </c>
      <c r="D687" s="2" t="s">
        <v>212</v>
      </c>
      <c r="E687" s="1">
        <v>305</v>
      </c>
      <c r="F687" s="2" t="s">
        <v>1789</v>
      </c>
      <c r="G687" s="2" t="s">
        <v>19</v>
      </c>
      <c r="H687" s="321">
        <v>45128</v>
      </c>
      <c r="I687" s="2" t="s">
        <v>1790</v>
      </c>
      <c r="J687" s="2"/>
      <c r="K687" s="4"/>
      <c r="L687" s="4"/>
      <c r="M687" s="4">
        <v>0</v>
      </c>
      <c r="N687" s="4">
        <f>Tabela14[[#This Row],[parcela.cef
(total)]]-Tabela14[[#This Row],[parcela.cef
(realizado)]]</f>
        <v>0</v>
      </c>
      <c r="O687" s="1" t="b">
        <v>0</v>
      </c>
      <c r="P687" s="4">
        <v>0</v>
      </c>
      <c r="Q687" s="4">
        <v>380000</v>
      </c>
      <c r="R687" s="4">
        <v>0</v>
      </c>
      <c r="S687" s="4">
        <v>380000</v>
      </c>
      <c r="T687" s="4">
        <f>SUM(Tabela14[[#This Row],[set/25]:[dez/30]])</f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5000</v>
      </c>
      <c r="AN687" s="4">
        <v>125000</v>
      </c>
      <c r="AO687" s="4">
        <v>125000</v>
      </c>
      <c r="AP687" s="4">
        <v>125000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0</v>
      </c>
      <c r="CQ687" s="4">
        <v>0</v>
      </c>
      <c r="CR687" s="4">
        <v>0</v>
      </c>
      <c r="CS687" s="4">
        <v>0</v>
      </c>
      <c r="CT687" s="4">
        <v>0</v>
      </c>
      <c r="CU687" s="4">
        <v>0</v>
      </c>
      <c r="CV687" s="4">
        <v>0</v>
      </c>
      <c r="CW687" s="4">
        <v>0</v>
      </c>
      <c r="CX687" s="4">
        <v>0</v>
      </c>
      <c r="CY687" s="4">
        <v>0</v>
      </c>
      <c r="CZ687" s="4">
        <v>0</v>
      </c>
      <c r="DA687" s="4">
        <v>0</v>
      </c>
      <c r="DB687" s="4">
        <v>0</v>
      </c>
      <c r="DC687" s="4">
        <v>0</v>
      </c>
      <c r="DD687" s="4">
        <v>0</v>
      </c>
      <c r="DE687" s="4">
        <v>0</v>
      </c>
      <c r="DF687" s="4">
        <v>0</v>
      </c>
      <c r="DG687" s="4">
        <v>0</v>
      </c>
      <c r="DH687" s="4">
        <v>0</v>
      </c>
      <c r="DI687" s="4">
        <v>0</v>
      </c>
      <c r="DJ687" s="4">
        <v>0</v>
      </c>
      <c r="DK687" s="4">
        <v>0</v>
      </c>
      <c r="DL687" s="4">
        <v>0</v>
      </c>
      <c r="DM687" s="4">
        <v>0</v>
      </c>
      <c r="DN687" s="4">
        <v>0</v>
      </c>
      <c r="DO687" s="4">
        <v>0</v>
      </c>
      <c r="DP687" s="4">
        <v>0</v>
      </c>
      <c r="DQ687" s="4">
        <v>0</v>
      </c>
      <c r="DR687" s="4">
        <v>0</v>
      </c>
      <c r="DS687" s="4">
        <v>0</v>
      </c>
      <c r="DT687" s="4">
        <v>0</v>
      </c>
      <c r="DU687" s="4">
        <v>0</v>
      </c>
      <c r="DV687" s="4">
        <v>0</v>
      </c>
      <c r="DW687" s="4">
        <v>0</v>
      </c>
      <c r="DX687" s="6">
        <v>0</v>
      </c>
      <c r="DY687" s="4">
        <f>SUM(Tabela14[[#This Row],[jan/25]:[mar/25]])</f>
        <v>0</v>
      </c>
      <c r="DZ687" s="4">
        <f>SUM(Tabela14[[#This Row],[abr/25]:[ago/25]])</f>
        <v>0</v>
      </c>
      <c r="EA687" s="4">
        <f>SUM(Tabela14[[#This Row],[set/25]:[dez/30]])</f>
        <v>0</v>
      </c>
    </row>
    <row r="688" spans="1:131" x14ac:dyDescent="0.25">
      <c r="A688" s="5" t="s">
        <v>1791</v>
      </c>
      <c r="B688" s="2" t="s">
        <v>1733</v>
      </c>
      <c r="C688" s="2" t="s">
        <v>14</v>
      </c>
      <c r="D688" s="2" t="s">
        <v>212</v>
      </c>
      <c r="E688" s="1">
        <v>306</v>
      </c>
      <c r="F688" s="2" t="s">
        <v>1792</v>
      </c>
      <c r="G688" s="2" t="s">
        <v>19</v>
      </c>
      <c r="H688" s="321">
        <v>45139</v>
      </c>
      <c r="I688" s="2" t="s">
        <v>1026</v>
      </c>
      <c r="J688" s="2"/>
      <c r="K688" s="4"/>
      <c r="L688" s="4"/>
      <c r="M688" s="4">
        <v>0</v>
      </c>
      <c r="N688" s="4">
        <f>Tabela14[[#This Row],[parcela.cef
(total)]]-Tabela14[[#This Row],[parcela.cef
(realizado)]]</f>
        <v>0</v>
      </c>
      <c r="O688" s="1" t="b">
        <v>0</v>
      </c>
      <c r="P688" s="4">
        <v>0</v>
      </c>
      <c r="Q688" s="4">
        <v>250000</v>
      </c>
      <c r="R688" s="4">
        <v>0</v>
      </c>
      <c r="S688" s="4">
        <v>250000</v>
      </c>
      <c r="T688" s="4">
        <f>SUM(Tabela14[[#This Row],[set/25]:[dez/30]])</f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100000</v>
      </c>
      <c r="AO688" s="4">
        <v>75000</v>
      </c>
      <c r="AP688" s="4">
        <v>75000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  <c r="CS688" s="4">
        <v>0</v>
      </c>
      <c r="CT688" s="4">
        <v>0</v>
      </c>
      <c r="CU688" s="4">
        <v>0</v>
      </c>
      <c r="CV688" s="4">
        <v>0</v>
      </c>
      <c r="CW688" s="4">
        <v>0</v>
      </c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>
        <v>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0</v>
      </c>
      <c r="DN688" s="4">
        <v>0</v>
      </c>
      <c r="DO688" s="4">
        <v>0</v>
      </c>
      <c r="DP688" s="4">
        <v>0</v>
      </c>
      <c r="DQ688" s="4">
        <v>0</v>
      </c>
      <c r="DR688" s="4">
        <v>0</v>
      </c>
      <c r="DS688" s="4">
        <v>0</v>
      </c>
      <c r="DT688" s="4">
        <v>0</v>
      </c>
      <c r="DU688" s="4">
        <v>0</v>
      </c>
      <c r="DV688" s="4">
        <v>0</v>
      </c>
      <c r="DW688" s="4">
        <v>0</v>
      </c>
      <c r="DX688" s="6">
        <v>0</v>
      </c>
      <c r="DY688" s="4">
        <f>SUM(Tabela14[[#This Row],[jan/25]:[mar/25]])</f>
        <v>0</v>
      </c>
      <c r="DZ688" s="4">
        <f>SUM(Tabela14[[#This Row],[abr/25]:[ago/25]])</f>
        <v>0</v>
      </c>
      <c r="EA688" s="4">
        <f>SUM(Tabela14[[#This Row],[set/25]:[dez/30]])</f>
        <v>0</v>
      </c>
    </row>
    <row r="689" spans="1:131" x14ac:dyDescent="0.25">
      <c r="A689" s="5" t="s">
        <v>1793</v>
      </c>
      <c r="B689" s="2" t="s">
        <v>1733</v>
      </c>
      <c r="C689" s="2" t="s">
        <v>14</v>
      </c>
      <c r="D689" s="2" t="s">
        <v>235</v>
      </c>
      <c r="E689" s="1">
        <v>401</v>
      </c>
      <c r="F689" s="2" t="s">
        <v>1794</v>
      </c>
      <c r="G689" s="2" t="s">
        <v>19</v>
      </c>
      <c r="H689" s="321">
        <v>45396</v>
      </c>
      <c r="I689" s="2" t="s">
        <v>135</v>
      </c>
      <c r="J689" s="2"/>
      <c r="K689" s="4"/>
      <c r="L689" s="4"/>
      <c r="M689" s="4">
        <v>0</v>
      </c>
      <c r="N689" s="4">
        <f>Tabela14[[#This Row],[parcela.cef
(total)]]-Tabela14[[#This Row],[parcela.cef
(realizado)]]</f>
        <v>0</v>
      </c>
      <c r="O689" s="1" t="b">
        <v>0</v>
      </c>
      <c r="P689" s="4">
        <v>0</v>
      </c>
      <c r="Q689" s="4">
        <v>474050</v>
      </c>
      <c r="R689" s="4">
        <v>0</v>
      </c>
      <c r="S689" s="4">
        <v>506967.8</v>
      </c>
      <c r="T689" s="4">
        <f>SUM(Tabela14[[#This Row],[set/25]:[dez/30]])</f>
        <v>501384.99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1200</v>
      </c>
      <c r="AX689" s="4">
        <v>0</v>
      </c>
      <c r="AY689" s="4">
        <v>1236.21</v>
      </c>
      <c r="AZ689" s="4">
        <v>1251.8</v>
      </c>
      <c r="BA689" s="4">
        <v>315.61</v>
      </c>
      <c r="BB689" s="4">
        <v>309.38</v>
      </c>
      <c r="BC689" s="4">
        <v>0</v>
      </c>
      <c r="BD689" s="4">
        <v>311.55</v>
      </c>
      <c r="BE689" s="4">
        <v>317.55</v>
      </c>
      <c r="BF689" s="4">
        <v>640.71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1107.79</v>
      </c>
      <c r="BN689" s="4">
        <v>1107.79</v>
      </c>
      <c r="BO689" s="4">
        <v>1107.79</v>
      </c>
      <c r="BP689" s="4">
        <v>1107.79</v>
      </c>
      <c r="BQ689" s="4">
        <v>1107.79</v>
      </c>
      <c r="BR689" s="4">
        <v>1107.79</v>
      </c>
      <c r="BS689" s="4">
        <v>1107.79</v>
      </c>
      <c r="BT689" s="4">
        <v>12628.79</v>
      </c>
      <c r="BU689" s="4">
        <v>1107.79</v>
      </c>
      <c r="BV689" s="4">
        <v>1107.79</v>
      </c>
      <c r="BW689" s="4">
        <v>1107.79</v>
      </c>
      <c r="BX689" s="4">
        <v>1107.79</v>
      </c>
      <c r="BY689" s="4">
        <v>1107.79</v>
      </c>
      <c r="BZ689" s="4">
        <v>1107.79</v>
      </c>
      <c r="CA689" s="4">
        <v>1107.79</v>
      </c>
      <c r="CB689" s="4">
        <v>1107.79</v>
      </c>
      <c r="CC689" s="4">
        <v>1107.79</v>
      </c>
      <c r="CD689" s="4">
        <v>29356.38</v>
      </c>
      <c r="CE689" s="4">
        <v>441675.18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>
        <v>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0</v>
      </c>
      <c r="CZ689" s="4">
        <v>0</v>
      </c>
      <c r="DA689" s="4">
        <v>0</v>
      </c>
      <c r="DB689" s="4">
        <v>0</v>
      </c>
      <c r="DC689" s="4">
        <v>0</v>
      </c>
      <c r="DD689" s="4">
        <v>0</v>
      </c>
      <c r="DE689" s="4">
        <v>0</v>
      </c>
      <c r="DF689" s="4">
        <v>0</v>
      </c>
      <c r="DG689" s="4">
        <v>0</v>
      </c>
      <c r="DH689" s="4">
        <v>0</v>
      </c>
      <c r="DI689" s="4">
        <v>0</v>
      </c>
      <c r="DJ689" s="4">
        <v>0</v>
      </c>
      <c r="DK689" s="4">
        <v>0</v>
      </c>
      <c r="DL689" s="4">
        <v>0</v>
      </c>
      <c r="DM689" s="4">
        <v>0</v>
      </c>
      <c r="DN689" s="4">
        <v>0</v>
      </c>
      <c r="DO689" s="4">
        <v>0</v>
      </c>
      <c r="DP689" s="4">
        <v>0</v>
      </c>
      <c r="DQ689" s="4">
        <v>0</v>
      </c>
      <c r="DR689" s="4">
        <v>0</v>
      </c>
      <c r="DS689" s="4">
        <v>0</v>
      </c>
      <c r="DT689" s="4">
        <v>0</v>
      </c>
      <c r="DU689" s="4">
        <v>0</v>
      </c>
      <c r="DV689" s="4">
        <v>0</v>
      </c>
      <c r="DW689" s="4">
        <v>0</v>
      </c>
      <c r="DX689" s="6">
        <v>0</v>
      </c>
      <c r="DY689" s="4">
        <f>SUM(Tabela14[[#This Row],[jan/25]:[mar/25]])</f>
        <v>958.26</v>
      </c>
      <c r="DZ689" s="4">
        <f>SUM(Tabela14[[#This Row],[abr/25]:[ago/25]])</f>
        <v>0</v>
      </c>
      <c r="EA689" s="4">
        <f>SUM(Tabela14[[#This Row],[set/25]:[dez/30]])</f>
        <v>501384.99</v>
      </c>
    </row>
    <row r="690" spans="1:131" x14ac:dyDescent="0.25">
      <c r="A690" s="5" t="s">
        <v>1795</v>
      </c>
      <c r="B690" s="2" t="s">
        <v>1733</v>
      </c>
      <c r="C690" s="2" t="s">
        <v>14</v>
      </c>
      <c r="D690" s="2" t="s">
        <v>235</v>
      </c>
      <c r="E690" s="1">
        <v>402</v>
      </c>
      <c r="F690" s="2" t="s">
        <v>1796</v>
      </c>
      <c r="G690" s="2" t="s">
        <v>19</v>
      </c>
      <c r="H690" s="321">
        <v>45395</v>
      </c>
      <c r="I690" s="2" t="s">
        <v>1364</v>
      </c>
      <c r="J690" s="2"/>
      <c r="K690" s="4"/>
      <c r="L690" s="4"/>
      <c r="M690" s="4">
        <v>0</v>
      </c>
      <c r="N690" s="4">
        <f>Tabela14[[#This Row],[parcela.cef
(total)]]-Tabela14[[#This Row],[parcela.cef
(realizado)]]</f>
        <v>0</v>
      </c>
      <c r="O690" s="1" t="b">
        <v>0</v>
      </c>
      <c r="P690" s="4">
        <v>0</v>
      </c>
      <c r="Q690" s="4">
        <v>473684.47999999998</v>
      </c>
      <c r="R690" s="4">
        <v>0</v>
      </c>
      <c r="S690" s="4">
        <v>517829.57</v>
      </c>
      <c r="T690" s="4">
        <f>SUM(Tabela14[[#This Row],[set/25]:[dez/30]])</f>
        <v>451928.91000000003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8774.48</v>
      </c>
      <c r="AW690" s="4">
        <v>2501.9899999999998</v>
      </c>
      <c r="AX690" s="4">
        <v>2515</v>
      </c>
      <c r="AY690" s="4">
        <v>2536.63</v>
      </c>
      <c r="AZ690" s="4">
        <v>2047.8</v>
      </c>
      <c r="BA690" s="4">
        <v>2062.5500000000002</v>
      </c>
      <c r="BB690" s="4">
        <v>2076.9899999999998</v>
      </c>
      <c r="BC690" s="4">
        <v>2089.0300000000002</v>
      </c>
      <c r="BD690" s="4">
        <v>2103.2399999999998</v>
      </c>
      <c r="BE690" s="4">
        <v>15912.65</v>
      </c>
      <c r="BF690" s="4">
        <v>10291.209999999999</v>
      </c>
      <c r="BG690" s="4">
        <v>2139.8200000000002</v>
      </c>
      <c r="BH690" s="4">
        <v>2148.38</v>
      </c>
      <c r="BI690" s="4">
        <v>2156.7600000000002</v>
      </c>
      <c r="BJ690" s="4">
        <v>2167.98</v>
      </c>
      <c r="BK690" s="4">
        <v>2180.5500000000002</v>
      </c>
      <c r="BL690" s="4">
        <v>2195.6</v>
      </c>
      <c r="BM690" s="4">
        <v>0</v>
      </c>
      <c r="BN690" s="4">
        <v>2215.58</v>
      </c>
      <c r="BO690" s="4">
        <v>2215.58</v>
      </c>
      <c r="BP690" s="4">
        <v>2215.58</v>
      </c>
      <c r="BQ690" s="4">
        <v>2215.58</v>
      </c>
      <c r="BR690" s="4">
        <v>2215.58</v>
      </c>
      <c r="BS690" s="4">
        <v>2215.58</v>
      </c>
      <c r="BT690" s="4">
        <v>2215.58</v>
      </c>
      <c r="BU690" s="4">
        <v>2215.58</v>
      </c>
      <c r="BV690" s="4">
        <v>2215.58</v>
      </c>
      <c r="BW690" s="4">
        <v>2215.58</v>
      </c>
      <c r="BX690" s="4">
        <v>2215.58</v>
      </c>
      <c r="BY690" s="4">
        <v>2215.58</v>
      </c>
      <c r="BZ690" s="4">
        <v>2215.58</v>
      </c>
      <c r="CA690" s="4">
        <v>0</v>
      </c>
      <c r="CB690" s="4">
        <v>0</v>
      </c>
      <c r="CC690" s="4">
        <v>0</v>
      </c>
      <c r="CD690" s="4">
        <v>24322.6</v>
      </c>
      <c r="CE690" s="4">
        <v>398803.77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>
        <v>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>
        <v>0</v>
      </c>
      <c r="DE690" s="4">
        <v>0</v>
      </c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>
        <v>0</v>
      </c>
      <c r="DL690" s="4">
        <v>0</v>
      </c>
      <c r="DM690" s="4">
        <v>0</v>
      </c>
      <c r="DN690" s="4">
        <v>0</v>
      </c>
      <c r="DO690" s="4">
        <v>0</v>
      </c>
      <c r="DP690" s="4">
        <v>0</v>
      </c>
      <c r="DQ690" s="4">
        <v>0</v>
      </c>
      <c r="DR690" s="4">
        <v>0</v>
      </c>
      <c r="DS690" s="4">
        <v>0</v>
      </c>
      <c r="DT690" s="4">
        <v>0</v>
      </c>
      <c r="DU690" s="4">
        <v>0</v>
      </c>
      <c r="DV690" s="4">
        <v>0</v>
      </c>
      <c r="DW690" s="4">
        <v>0</v>
      </c>
      <c r="DX690" s="6">
        <v>0</v>
      </c>
      <c r="DY690" s="4">
        <f>SUM(Tabela14[[#This Row],[jan/25]:[mar/25]])</f>
        <v>28343.68</v>
      </c>
      <c r="DZ690" s="4">
        <f>SUM(Tabela14[[#This Row],[abr/25]:[ago/25]])</f>
        <v>10849.270000000002</v>
      </c>
      <c r="EA690" s="4">
        <f>SUM(Tabela14[[#This Row],[set/25]:[dez/30]])</f>
        <v>451928.91000000003</v>
      </c>
    </row>
    <row r="691" spans="1:131" x14ac:dyDescent="0.25">
      <c r="A691" s="5" t="s">
        <v>1797</v>
      </c>
      <c r="B691" s="2" t="s">
        <v>1733</v>
      </c>
      <c r="C691" s="2" t="s">
        <v>14</v>
      </c>
      <c r="D691" s="2" t="s">
        <v>235</v>
      </c>
      <c r="E691" s="1">
        <v>403</v>
      </c>
      <c r="F691" s="2" t="s">
        <v>1783</v>
      </c>
      <c r="G691" s="2" t="s">
        <v>19</v>
      </c>
      <c r="H691" s="321">
        <v>45398</v>
      </c>
      <c r="I691" s="2" t="s">
        <v>963</v>
      </c>
      <c r="J691" s="2"/>
      <c r="K691" s="4"/>
      <c r="L691" s="4"/>
      <c r="M691" s="4">
        <v>0</v>
      </c>
      <c r="N691" s="4">
        <f>Tabela14[[#This Row],[parcela.cef
(total)]]-Tabela14[[#This Row],[parcela.cef
(realizado)]]</f>
        <v>0</v>
      </c>
      <c r="O691" s="1" t="b">
        <v>0</v>
      </c>
      <c r="P691" s="4">
        <v>0</v>
      </c>
      <c r="Q691" s="4">
        <v>474050</v>
      </c>
      <c r="R691" s="4">
        <v>0</v>
      </c>
      <c r="S691" s="4">
        <v>521616.37</v>
      </c>
      <c r="T691" s="4">
        <f>SUM(Tabela14[[#This Row],[set/25]:[dez/30]])</f>
        <v>490196.34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10050</v>
      </c>
      <c r="AW691" s="4">
        <v>2507</v>
      </c>
      <c r="AX691" s="4">
        <v>2520.04</v>
      </c>
      <c r="AY691" s="4">
        <v>2541.71</v>
      </c>
      <c r="AZ691" s="4">
        <v>1023.9</v>
      </c>
      <c r="BA691" s="4">
        <v>1031.27</v>
      </c>
      <c r="BB691" s="4">
        <v>1038.49</v>
      </c>
      <c r="BC691" s="4">
        <v>1044.52</v>
      </c>
      <c r="BD691" s="4">
        <v>1051.6199999999999</v>
      </c>
      <c r="BE691" s="4">
        <v>1055.83</v>
      </c>
      <c r="BF691" s="4">
        <v>1061.0999999999999</v>
      </c>
      <c r="BG691" s="4">
        <v>1069.9100000000001</v>
      </c>
      <c r="BH691" s="4">
        <v>1074.19</v>
      </c>
      <c r="BI691" s="4">
        <v>1078.3800000000001</v>
      </c>
      <c r="BJ691" s="4">
        <v>1083.99</v>
      </c>
      <c r="BK691" s="4">
        <v>1090.28</v>
      </c>
      <c r="BL691" s="4">
        <v>1097.8</v>
      </c>
      <c r="BM691" s="4">
        <v>0</v>
      </c>
      <c r="BN691" s="4">
        <v>1107.79</v>
      </c>
      <c r="BO691" s="4">
        <v>1107.79</v>
      </c>
      <c r="BP691" s="4">
        <v>1107.79</v>
      </c>
      <c r="BQ691" s="4">
        <v>1107.79</v>
      </c>
      <c r="BR691" s="4">
        <v>1107.79</v>
      </c>
      <c r="BS691" s="4">
        <v>1107.79</v>
      </c>
      <c r="BT691" s="4">
        <v>1107.79</v>
      </c>
      <c r="BU691" s="4">
        <v>1107.79</v>
      </c>
      <c r="BV691" s="4">
        <v>1107.79</v>
      </c>
      <c r="BW691" s="4">
        <v>1107.79</v>
      </c>
      <c r="BX691" s="4">
        <v>1107.79</v>
      </c>
      <c r="BY691" s="4">
        <v>1107.79</v>
      </c>
      <c r="BZ691" s="4">
        <v>1107.79</v>
      </c>
      <c r="CA691" s="4">
        <v>1107.79</v>
      </c>
      <c r="CB691" s="4">
        <v>1107.79</v>
      </c>
      <c r="CC691" s="4">
        <v>1107.79</v>
      </c>
      <c r="CD691" s="4">
        <v>22155.77</v>
      </c>
      <c r="CE691" s="4">
        <v>449763.14</v>
      </c>
      <c r="CF691" s="4">
        <v>552.79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0</v>
      </c>
      <c r="CS691" s="4">
        <v>0</v>
      </c>
      <c r="CT691" s="4">
        <v>0</v>
      </c>
      <c r="CU691" s="4">
        <v>0</v>
      </c>
      <c r="CV691" s="4">
        <v>0</v>
      </c>
      <c r="CW691" s="4">
        <v>0</v>
      </c>
      <c r="CX691" s="4">
        <v>0</v>
      </c>
      <c r="CY691" s="4">
        <v>0</v>
      </c>
      <c r="CZ691" s="4">
        <v>0</v>
      </c>
      <c r="DA691" s="4">
        <v>0</v>
      </c>
      <c r="DB691" s="4">
        <v>0</v>
      </c>
      <c r="DC691" s="4">
        <v>0</v>
      </c>
      <c r="DD691" s="4">
        <v>0</v>
      </c>
      <c r="DE691" s="4">
        <v>0</v>
      </c>
      <c r="DF691" s="4">
        <v>0</v>
      </c>
      <c r="DG691" s="4">
        <v>0</v>
      </c>
      <c r="DH691" s="4">
        <v>0</v>
      </c>
      <c r="DI691" s="4">
        <v>0</v>
      </c>
      <c r="DJ691" s="4">
        <v>0</v>
      </c>
      <c r="DK691" s="4">
        <v>0</v>
      </c>
      <c r="DL691" s="4">
        <v>0</v>
      </c>
      <c r="DM691" s="4">
        <v>0</v>
      </c>
      <c r="DN691" s="4">
        <v>0</v>
      </c>
      <c r="DO691" s="4">
        <v>0</v>
      </c>
      <c r="DP691" s="4">
        <v>0</v>
      </c>
      <c r="DQ691" s="4">
        <v>0</v>
      </c>
      <c r="DR691" s="4">
        <v>0</v>
      </c>
      <c r="DS691" s="4">
        <v>0</v>
      </c>
      <c r="DT691" s="4">
        <v>0</v>
      </c>
      <c r="DU691" s="4">
        <v>0</v>
      </c>
      <c r="DV691" s="4">
        <v>0</v>
      </c>
      <c r="DW691" s="4">
        <v>0</v>
      </c>
      <c r="DX691" s="6">
        <v>0</v>
      </c>
      <c r="DY691" s="4">
        <f>SUM(Tabela14[[#This Row],[jan/25]:[mar/25]])</f>
        <v>3186.84</v>
      </c>
      <c r="DZ691" s="4">
        <f>SUM(Tabela14[[#This Row],[abr/25]:[ago/25]])</f>
        <v>5424.64</v>
      </c>
      <c r="EA691" s="4">
        <f>SUM(Tabela14[[#This Row],[set/25]:[dez/30]])</f>
        <v>490196.34</v>
      </c>
    </row>
    <row r="692" spans="1:131" x14ac:dyDescent="0.25">
      <c r="A692" s="5" t="s">
        <v>1798</v>
      </c>
      <c r="B692" s="2" t="s">
        <v>1733</v>
      </c>
      <c r="C692" s="2" t="s">
        <v>14</v>
      </c>
      <c r="D692" s="2" t="s">
        <v>235</v>
      </c>
      <c r="E692" s="1">
        <v>404</v>
      </c>
      <c r="F692" s="2" t="s">
        <v>1799</v>
      </c>
      <c r="G692" s="2" t="s">
        <v>19</v>
      </c>
      <c r="H692" s="321">
        <v>45390</v>
      </c>
      <c r="I692" s="2" t="s">
        <v>1625</v>
      </c>
      <c r="J692" s="2"/>
      <c r="K692" s="4"/>
      <c r="L692" s="4"/>
      <c r="M692" s="4">
        <v>0</v>
      </c>
      <c r="N692" s="4">
        <f>Tabela14[[#This Row],[parcela.cef
(total)]]-Tabela14[[#This Row],[parcela.cef
(realizado)]]</f>
        <v>0</v>
      </c>
      <c r="O692" s="1" t="b">
        <v>0</v>
      </c>
      <c r="P692" s="4">
        <v>0</v>
      </c>
      <c r="Q692" s="4">
        <v>540550</v>
      </c>
      <c r="R692" s="4">
        <v>0</v>
      </c>
      <c r="S692" s="4">
        <v>591127.49</v>
      </c>
      <c r="T692" s="4">
        <f>SUM(Tabela14[[#This Row],[set/25]:[dez/30]])</f>
        <v>494180.63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28450</v>
      </c>
      <c r="AW692" s="4">
        <v>11411.86</v>
      </c>
      <c r="AX692" s="4">
        <v>11471.21</v>
      </c>
      <c r="AY692" s="4">
        <v>11569.86</v>
      </c>
      <c r="AZ692" s="4">
        <v>1165.2</v>
      </c>
      <c r="BA692" s="4">
        <v>1173.5899999999999</v>
      </c>
      <c r="BB692" s="4">
        <v>1181.8</v>
      </c>
      <c r="BC692" s="4">
        <v>1188.6600000000001</v>
      </c>
      <c r="BD692" s="4">
        <v>1196.74</v>
      </c>
      <c r="BE692" s="4">
        <v>1201.93</v>
      </c>
      <c r="BF692" s="4">
        <v>1207.54</v>
      </c>
      <c r="BG692" s="4">
        <v>1217.56</v>
      </c>
      <c r="BH692" s="4">
        <v>19558.88</v>
      </c>
      <c r="BI692" s="4">
        <v>1227.2</v>
      </c>
      <c r="BJ692" s="4">
        <v>1234.81</v>
      </c>
      <c r="BK692" s="4">
        <v>1240.73</v>
      </c>
      <c r="BL692" s="4">
        <v>1249.29</v>
      </c>
      <c r="BM692" s="4">
        <v>1261.42</v>
      </c>
      <c r="BN692" s="4">
        <v>1260.6600000000001</v>
      </c>
      <c r="BO692" s="4">
        <v>1260.6600000000001</v>
      </c>
      <c r="BP692" s="4">
        <v>1260.6600000000001</v>
      </c>
      <c r="BQ692" s="4">
        <v>1260.6600000000001</v>
      </c>
      <c r="BR692" s="4">
        <v>1260.6600000000001</v>
      </c>
      <c r="BS692" s="4">
        <v>1260.6600000000001</v>
      </c>
      <c r="BT692" s="4">
        <v>20170.61</v>
      </c>
      <c r="BU692" s="4">
        <v>1260.6600000000001</v>
      </c>
      <c r="BV692" s="4">
        <v>1260.6600000000001</v>
      </c>
      <c r="BW692" s="4">
        <v>1260.6600000000001</v>
      </c>
      <c r="BX692" s="4">
        <v>1260.6600000000001</v>
      </c>
      <c r="BY692" s="4">
        <v>1260.6600000000001</v>
      </c>
      <c r="BZ692" s="4">
        <v>1260.6600000000001</v>
      </c>
      <c r="CA692" s="4">
        <v>1260.6600000000001</v>
      </c>
      <c r="CB692" s="4">
        <v>1260.6600000000001</v>
      </c>
      <c r="CC692" s="4">
        <v>1260.6600000000001</v>
      </c>
      <c r="CD692" s="4">
        <v>44123.21</v>
      </c>
      <c r="CE692" s="4">
        <v>409085.16</v>
      </c>
      <c r="CF692" s="4">
        <v>0</v>
      </c>
      <c r="CG692" s="4">
        <v>630.33000000000004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>
        <v>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>
        <v>0</v>
      </c>
      <c r="DL692" s="4">
        <v>0</v>
      </c>
      <c r="DM692" s="4">
        <v>0</v>
      </c>
      <c r="DN692" s="4">
        <v>0</v>
      </c>
      <c r="DO692" s="4">
        <v>0</v>
      </c>
      <c r="DP692" s="4">
        <v>0</v>
      </c>
      <c r="DQ692" s="4">
        <v>0</v>
      </c>
      <c r="DR692" s="4">
        <v>0</v>
      </c>
      <c r="DS692" s="4">
        <v>0</v>
      </c>
      <c r="DT692" s="4">
        <v>0</v>
      </c>
      <c r="DU692" s="4">
        <v>0</v>
      </c>
      <c r="DV692" s="4">
        <v>0</v>
      </c>
      <c r="DW692" s="4">
        <v>0</v>
      </c>
      <c r="DX692" s="6">
        <v>0</v>
      </c>
      <c r="DY692" s="4">
        <f>SUM(Tabela14[[#This Row],[jan/25]:[mar/25]])</f>
        <v>3627.03</v>
      </c>
      <c r="DZ692" s="4">
        <f>SUM(Tabela14[[#This Row],[abr/25]:[ago/25]])</f>
        <v>24510.910000000003</v>
      </c>
      <c r="EA692" s="4">
        <f>SUM(Tabela14[[#This Row],[set/25]:[dez/30]])</f>
        <v>494180.63</v>
      </c>
    </row>
    <row r="693" spans="1:131" x14ac:dyDescent="0.25">
      <c r="A693" s="5" t="s">
        <v>1800</v>
      </c>
      <c r="B693" s="2" t="s">
        <v>1733</v>
      </c>
      <c r="C693" s="2" t="s">
        <v>14</v>
      </c>
      <c r="D693" s="2" t="s">
        <v>235</v>
      </c>
      <c r="E693" s="1">
        <v>405</v>
      </c>
      <c r="F693" s="2" t="s">
        <v>1801</v>
      </c>
      <c r="G693" s="2" t="s">
        <v>19</v>
      </c>
      <c r="H693" s="321">
        <v>45387</v>
      </c>
      <c r="I693" s="2" t="s">
        <v>1484</v>
      </c>
      <c r="J693" s="2"/>
      <c r="K693" s="4"/>
      <c r="L693" s="4"/>
      <c r="M693" s="4">
        <v>0</v>
      </c>
      <c r="N693" s="4">
        <f>Tabela14[[#This Row],[parcela.cef
(total)]]-Tabela14[[#This Row],[parcela.cef
(realizado)]]</f>
        <v>0</v>
      </c>
      <c r="O693" s="1" t="b">
        <v>0</v>
      </c>
      <c r="P693" s="4">
        <v>0</v>
      </c>
      <c r="Q693" s="4">
        <v>427500</v>
      </c>
      <c r="R693" s="4">
        <v>0</v>
      </c>
      <c r="S693" s="4">
        <v>428230.1</v>
      </c>
      <c r="T693" s="4">
        <f>SUM(Tabela14[[#This Row],[set/25]:[dez/30]])</f>
        <v>553.89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212500</v>
      </c>
      <c r="AW693" s="4">
        <v>200560</v>
      </c>
      <c r="AX693" s="4">
        <v>0</v>
      </c>
      <c r="AY693" s="4">
        <v>14616.21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553.89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0</v>
      </c>
      <c r="CR693" s="4">
        <v>0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0</v>
      </c>
      <c r="CZ693" s="4">
        <v>0</v>
      </c>
      <c r="DA693" s="4">
        <v>0</v>
      </c>
      <c r="DB693" s="4">
        <v>0</v>
      </c>
      <c r="DC693" s="4">
        <v>0</v>
      </c>
      <c r="DD693" s="4">
        <v>0</v>
      </c>
      <c r="DE693" s="4">
        <v>0</v>
      </c>
      <c r="DF693" s="4">
        <v>0</v>
      </c>
      <c r="DG693" s="4">
        <v>0</v>
      </c>
      <c r="DH693" s="4">
        <v>0</v>
      </c>
      <c r="DI693" s="4">
        <v>0</v>
      </c>
      <c r="DJ693" s="4">
        <v>0</v>
      </c>
      <c r="DK693" s="4">
        <v>0</v>
      </c>
      <c r="DL693" s="4">
        <v>0</v>
      </c>
      <c r="DM693" s="4">
        <v>0</v>
      </c>
      <c r="DN693" s="4">
        <v>0</v>
      </c>
      <c r="DO693" s="4">
        <v>0</v>
      </c>
      <c r="DP693" s="4">
        <v>0</v>
      </c>
      <c r="DQ693" s="4">
        <v>0</v>
      </c>
      <c r="DR693" s="4">
        <v>0</v>
      </c>
      <c r="DS693" s="4">
        <v>0</v>
      </c>
      <c r="DT693" s="4">
        <v>0</v>
      </c>
      <c r="DU693" s="4">
        <v>0</v>
      </c>
      <c r="DV693" s="4">
        <v>0</v>
      </c>
      <c r="DW693" s="4">
        <v>0</v>
      </c>
      <c r="DX693" s="6">
        <v>0</v>
      </c>
      <c r="DY693" s="4">
        <f>SUM(Tabela14[[#This Row],[jan/25]:[mar/25]])</f>
        <v>0</v>
      </c>
      <c r="DZ693" s="4">
        <f>SUM(Tabela14[[#This Row],[abr/25]:[ago/25]])</f>
        <v>0</v>
      </c>
      <c r="EA693" s="4">
        <f>SUM(Tabela14[[#This Row],[set/25]:[dez/30]])</f>
        <v>553.89</v>
      </c>
    </row>
    <row r="694" spans="1:131" x14ac:dyDescent="0.25">
      <c r="A694" s="5" t="s">
        <v>1802</v>
      </c>
      <c r="B694" s="2" t="s">
        <v>1733</v>
      </c>
      <c r="C694" s="2" t="s">
        <v>14</v>
      </c>
      <c r="D694" s="2" t="s">
        <v>235</v>
      </c>
      <c r="E694" s="1">
        <v>406</v>
      </c>
      <c r="F694" s="2" t="s">
        <v>1803</v>
      </c>
      <c r="G694" s="2" t="s">
        <v>19</v>
      </c>
      <c r="H694" s="321">
        <v>45395</v>
      </c>
      <c r="I694" s="2" t="s">
        <v>210</v>
      </c>
      <c r="J694" s="2"/>
      <c r="K694" s="4"/>
      <c r="L694" s="4"/>
      <c r="M694" s="4">
        <v>0</v>
      </c>
      <c r="N694" s="4">
        <f>Tabela14[[#This Row],[parcela.cef
(total)]]-Tabela14[[#This Row],[parcela.cef
(realizado)]]</f>
        <v>0</v>
      </c>
      <c r="O694" s="1" t="b">
        <v>0</v>
      </c>
      <c r="P694" s="4">
        <v>0</v>
      </c>
      <c r="Q694" s="4">
        <v>361641.25</v>
      </c>
      <c r="R694" s="4">
        <v>0</v>
      </c>
      <c r="S694" s="4">
        <v>390233.84</v>
      </c>
      <c r="T694" s="4">
        <f>SUM(Tabela14[[#This Row],[set/25]:[dez/30]])</f>
        <v>290174.03999999998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80966.25</v>
      </c>
      <c r="AW694" s="4">
        <v>0</v>
      </c>
      <c r="AX694" s="4">
        <v>1525.9</v>
      </c>
      <c r="AY694" s="4">
        <v>762.51</v>
      </c>
      <c r="AZ694" s="4">
        <v>767.93</v>
      </c>
      <c r="BA694" s="4">
        <v>0</v>
      </c>
      <c r="BB694" s="4">
        <v>1552.33</v>
      </c>
      <c r="BC694" s="4">
        <v>783.39</v>
      </c>
      <c r="BD694" s="4">
        <v>788.71</v>
      </c>
      <c r="BE694" s="4">
        <v>793.17</v>
      </c>
      <c r="BF694" s="4">
        <v>796.1</v>
      </c>
      <c r="BG694" s="4">
        <v>802.97</v>
      </c>
      <c r="BH694" s="4">
        <v>806.72</v>
      </c>
      <c r="BI694" s="4">
        <v>7259.23</v>
      </c>
      <c r="BJ694" s="4">
        <v>812.99</v>
      </c>
      <c r="BK694" s="4">
        <v>817.71</v>
      </c>
      <c r="BL694" s="4">
        <v>823.89</v>
      </c>
      <c r="BM694" s="4">
        <v>0</v>
      </c>
      <c r="BN694" s="4">
        <v>830.84</v>
      </c>
      <c r="BO694" s="4">
        <v>830.84</v>
      </c>
      <c r="BP694" s="4">
        <v>830.84</v>
      </c>
      <c r="BQ694" s="4">
        <v>830.84</v>
      </c>
      <c r="BR694" s="4">
        <v>830.84</v>
      </c>
      <c r="BS694" s="4">
        <v>830.84</v>
      </c>
      <c r="BT694" s="4">
        <v>7460.95</v>
      </c>
      <c r="BU694" s="4">
        <v>830.84</v>
      </c>
      <c r="BV694" s="4">
        <v>830.84</v>
      </c>
      <c r="BW694" s="4">
        <v>830.84</v>
      </c>
      <c r="BX694" s="4">
        <v>830.84</v>
      </c>
      <c r="BY694" s="4">
        <v>830.84</v>
      </c>
      <c r="BZ694" s="4">
        <v>830.84</v>
      </c>
      <c r="CA694" s="4">
        <v>830.84</v>
      </c>
      <c r="CB694" s="4">
        <v>830.84</v>
      </c>
      <c r="CC694" s="4">
        <v>830.84</v>
      </c>
      <c r="CD694" s="4">
        <v>19890.34</v>
      </c>
      <c r="CE694" s="4">
        <v>250360.15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>
        <v>0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>
        <v>0</v>
      </c>
      <c r="DL694" s="4">
        <v>0</v>
      </c>
      <c r="DM694" s="4">
        <v>0</v>
      </c>
      <c r="DN694" s="4">
        <v>0</v>
      </c>
      <c r="DO694" s="4">
        <v>0</v>
      </c>
      <c r="DP694" s="4">
        <v>0</v>
      </c>
      <c r="DQ694" s="4">
        <v>0</v>
      </c>
      <c r="DR694" s="4">
        <v>0</v>
      </c>
      <c r="DS694" s="4">
        <v>0</v>
      </c>
      <c r="DT694" s="4">
        <v>0</v>
      </c>
      <c r="DU694" s="4">
        <v>0</v>
      </c>
      <c r="DV694" s="4">
        <v>0</v>
      </c>
      <c r="DW694" s="4">
        <v>0</v>
      </c>
      <c r="DX694" s="6">
        <v>0</v>
      </c>
      <c r="DY694" s="4">
        <f>SUM(Tabela14[[#This Row],[jan/25]:[mar/25]])</f>
        <v>2392.2399999999998</v>
      </c>
      <c r="DZ694" s="4">
        <f>SUM(Tabela14[[#This Row],[abr/25]:[ago/25]])</f>
        <v>10520.54</v>
      </c>
      <c r="EA694" s="4">
        <f>SUM(Tabela14[[#This Row],[set/25]:[dez/30]])</f>
        <v>290174.03999999998</v>
      </c>
    </row>
    <row r="695" spans="1:131" x14ac:dyDescent="0.25">
      <c r="A695" s="5" t="s">
        <v>1804</v>
      </c>
      <c r="B695" s="2" t="s">
        <v>1733</v>
      </c>
      <c r="C695" s="2" t="s">
        <v>14</v>
      </c>
      <c r="D695" s="2" t="s">
        <v>256</v>
      </c>
      <c r="E695" s="1">
        <v>501</v>
      </c>
      <c r="F695" s="2" t="s">
        <v>197</v>
      </c>
      <c r="G695" s="2" t="s">
        <v>19</v>
      </c>
      <c r="H695" s="321">
        <v>45440</v>
      </c>
      <c r="I695" s="2" t="s">
        <v>1606</v>
      </c>
      <c r="J695" s="2"/>
      <c r="K695" s="4"/>
      <c r="L695" s="4"/>
      <c r="M695" s="4">
        <v>0</v>
      </c>
      <c r="N695" s="4">
        <f>Tabela14[[#This Row],[parcela.cef
(total)]]-Tabela14[[#This Row],[parcela.cef
(realizado)]]</f>
        <v>0</v>
      </c>
      <c r="O695" s="1" t="b">
        <v>0</v>
      </c>
      <c r="P695" s="4">
        <v>0</v>
      </c>
      <c r="Q695" s="4">
        <v>303820.86</v>
      </c>
      <c r="R695" s="4">
        <v>0</v>
      </c>
      <c r="S695" s="4">
        <v>303820.86</v>
      </c>
      <c r="T695" s="4">
        <f>SUM(Tabela14[[#This Row],[set/25]:[dez/30]])</f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303820.86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0</v>
      </c>
      <c r="CX695" s="4">
        <v>0</v>
      </c>
      <c r="CY695" s="4">
        <v>0</v>
      </c>
      <c r="CZ695" s="4">
        <v>0</v>
      </c>
      <c r="DA695" s="4">
        <v>0</v>
      </c>
      <c r="DB695" s="4">
        <v>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0</v>
      </c>
      <c r="DK695" s="4">
        <v>0</v>
      </c>
      <c r="DL695" s="4">
        <v>0</v>
      </c>
      <c r="DM695" s="4">
        <v>0</v>
      </c>
      <c r="DN695" s="4">
        <v>0</v>
      </c>
      <c r="DO695" s="4">
        <v>0</v>
      </c>
      <c r="DP695" s="4">
        <v>0</v>
      </c>
      <c r="DQ695" s="4">
        <v>0</v>
      </c>
      <c r="DR695" s="4">
        <v>0</v>
      </c>
      <c r="DS695" s="4">
        <v>0</v>
      </c>
      <c r="DT695" s="4">
        <v>0</v>
      </c>
      <c r="DU695" s="4">
        <v>0</v>
      </c>
      <c r="DV695" s="4">
        <v>0</v>
      </c>
      <c r="DW695" s="4">
        <v>0</v>
      </c>
      <c r="DX695" s="6">
        <v>0</v>
      </c>
      <c r="DY695" s="4">
        <f>SUM(Tabela14[[#This Row],[jan/25]:[mar/25]])</f>
        <v>0</v>
      </c>
      <c r="DZ695" s="4">
        <f>SUM(Tabela14[[#This Row],[abr/25]:[ago/25]])</f>
        <v>0</v>
      </c>
      <c r="EA695" s="4">
        <f>SUM(Tabela14[[#This Row],[set/25]:[dez/30]])</f>
        <v>0</v>
      </c>
    </row>
    <row r="696" spans="1:131" x14ac:dyDescent="0.25">
      <c r="A696" s="5" t="s">
        <v>1805</v>
      </c>
      <c r="B696" s="2" t="s">
        <v>1733</v>
      </c>
      <c r="C696" s="2" t="s">
        <v>14</v>
      </c>
      <c r="D696" s="2" t="s">
        <v>256</v>
      </c>
      <c r="E696" s="1">
        <v>502</v>
      </c>
      <c r="F696" s="2" t="s">
        <v>1806</v>
      </c>
      <c r="G696" s="2" t="s">
        <v>19</v>
      </c>
      <c r="H696" s="321">
        <v>45395</v>
      </c>
      <c r="I696" s="2" t="s">
        <v>1225</v>
      </c>
      <c r="J696" s="2"/>
      <c r="K696" s="4"/>
      <c r="L696" s="4"/>
      <c r="M696" s="4">
        <v>0</v>
      </c>
      <c r="N696" s="4">
        <f>Tabela14[[#This Row],[parcela.cef
(total)]]-Tabela14[[#This Row],[parcela.cef
(realizado)]]</f>
        <v>0</v>
      </c>
      <c r="O696" s="1" t="b">
        <v>0</v>
      </c>
      <c r="P696" s="4">
        <v>0</v>
      </c>
      <c r="Q696" s="4">
        <v>474050</v>
      </c>
      <c r="R696" s="4">
        <v>0</v>
      </c>
      <c r="S696" s="4">
        <v>522691.38</v>
      </c>
      <c r="T696" s="4">
        <f>SUM(Tabela14[[#This Row],[set/25]:[dez/30]])</f>
        <v>490750.9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15050</v>
      </c>
      <c r="AW696" s="4">
        <v>1023.19</v>
      </c>
      <c r="AX696" s="4">
        <v>1028.51</v>
      </c>
      <c r="AY696" s="4">
        <v>1016.68</v>
      </c>
      <c r="AZ696" s="4">
        <v>1044.72</v>
      </c>
      <c r="BA696" s="4">
        <v>1031.27</v>
      </c>
      <c r="BB696" s="4">
        <v>1038.49</v>
      </c>
      <c r="BC696" s="4">
        <v>1044.52</v>
      </c>
      <c r="BD696" s="4">
        <v>1051.6199999999999</v>
      </c>
      <c r="BE696" s="4">
        <v>1055.83</v>
      </c>
      <c r="BF696" s="4">
        <v>1061.0999999999999</v>
      </c>
      <c r="BG696" s="4">
        <v>1069.9100000000001</v>
      </c>
      <c r="BH696" s="4">
        <v>1074.19</v>
      </c>
      <c r="BI696" s="4">
        <v>1078.3800000000001</v>
      </c>
      <c r="BJ696" s="4">
        <v>1083.99</v>
      </c>
      <c r="BK696" s="4">
        <v>1090.28</v>
      </c>
      <c r="BL696" s="4">
        <v>1097.8</v>
      </c>
      <c r="BM696" s="4">
        <v>1108.46</v>
      </c>
      <c r="BN696" s="4">
        <v>1107.79</v>
      </c>
      <c r="BO696" s="4">
        <v>1107.79</v>
      </c>
      <c r="BP696" s="4">
        <v>1107.79</v>
      </c>
      <c r="BQ696" s="4">
        <v>1107.79</v>
      </c>
      <c r="BR696" s="4">
        <v>1107.79</v>
      </c>
      <c r="BS696" s="4">
        <v>1107.79</v>
      </c>
      <c r="BT696" s="4">
        <v>23263.56</v>
      </c>
      <c r="BU696" s="4">
        <v>1107.79</v>
      </c>
      <c r="BV696" s="4">
        <v>1107.79</v>
      </c>
      <c r="BW696" s="4">
        <v>1107.79</v>
      </c>
      <c r="BX696" s="4">
        <v>1107.79</v>
      </c>
      <c r="BY696" s="4">
        <v>1107.79</v>
      </c>
      <c r="BZ696" s="4">
        <v>1107.79</v>
      </c>
      <c r="CA696" s="4">
        <v>1107.79</v>
      </c>
      <c r="CB696" s="4">
        <v>1107.79</v>
      </c>
      <c r="CC696" s="4">
        <v>1107.79</v>
      </c>
      <c r="CD696" s="4">
        <v>11077.88</v>
      </c>
      <c r="CE696" s="4">
        <v>438130.26</v>
      </c>
      <c r="CF696" s="4">
        <v>0</v>
      </c>
      <c r="CG696" s="4">
        <v>553.89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>
        <v>0</v>
      </c>
      <c r="DE696" s="4">
        <v>0</v>
      </c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>
        <v>0</v>
      </c>
      <c r="DL696" s="4">
        <v>0</v>
      </c>
      <c r="DM696" s="4">
        <v>0</v>
      </c>
      <c r="DN696" s="4">
        <v>0</v>
      </c>
      <c r="DO696" s="4">
        <v>0</v>
      </c>
      <c r="DP696" s="4">
        <v>0</v>
      </c>
      <c r="DQ696" s="4">
        <v>0</v>
      </c>
      <c r="DR696" s="4">
        <v>0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6">
        <v>0</v>
      </c>
      <c r="DY696" s="4">
        <f>SUM(Tabela14[[#This Row],[jan/25]:[mar/25]])</f>
        <v>3186.84</v>
      </c>
      <c r="DZ696" s="4">
        <f>SUM(Tabela14[[#This Row],[abr/25]:[ago/25]])</f>
        <v>5424.64</v>
      </c>
      <c r="EA696" s="4">
        <f>SUM(Tabela14[[#This Row],[set/25]:[dez/30]])</f>
        <v>490750.9</v>
      </c>
    </row>
    <row r="697" spans="1:131" x14ac:dyDescent="0.25">
      <c r="A697" s="5" t="s">
        <v>1807</v>
      </c>
      <c r="B697" s="2" t="s">
        <v>1733</v>
      </c>
      <c r="C697" s="2" t="s">
        <v>14</v>
      </c>
      <c r="D697" s="2" t="s">
        <v>256</v>
      </c>
      <c r="E697" s="1">
        <v>503</v>
      </c>
      <c r="F697" s="2" t="s">
        <v>1808</v>
      </c>
      <c r="G697" s="2" t="s">
        <v>19</v>
      </c>
      <c r="H697" s="321">
        <v>45390</v>
      </c>
      <c r="I697" s="2" t="s">
        <v>1666</v>
      </c>
      <c r="J697" s="2"/>
      <c r="K697" s="4"/>
      <c r="L697" s="4"/>
      <c r="M697" s="4">
        <v>0</v>
      </c>
      <c r="N697" s="4">
        <f>Tabela14[[#This Row],[parcela.cef
(total)]]-Tabela14[[#This Row],[parcela.cef
(realizado)]]</f>
        <v>0</v>
      </c>
      <c r="O697" s="1" t="b">
        <v>0</v>
      </c>
      <c r="P697" s="4">
        <v>0</v>
      </c>
      <c r="Q697" s="4">
        <v>470250</v>
      </c>
      <c r="R697" s="4">
        <v>0</v>
      </c>
      <c r="S697" s="4">
        <v>511755.47</v>
      </c>
      <c r="T697" s="4">
        <f>SUM(Tabela14[[#This Row],[set/25]:[dez/30]])</f>
        <v>427606.19000000006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25250</v>
      </c>
      <c r="AW697" s="4">
        <v>3008.4</v>
      </c>
      <c r="AX697" s="4">
        <v>3024.04</v>
      </c>
      <c r="AY697" s="4">
        <v>3050.05</v>
      </c>
      <c r="AZ697" s="4">
        <v>3071.71</v>
      </c>
      <c r="BA697" s="4">
        <v>3093.82</v>
      </c>
      <c r="BB697" s="4">
        <v>3115.48</v>
      </c>
      <c r="BC697" s="4">
        <v>3133.55</v>
      </c>
      <c r="BD697" s="4">
        <v>11567.81</v>
      </c>
      <c r="BE697" s="4">
        <v>3167.48</v>
      </c>
      <c r="BF697" s="4">
        <v>3183.31</v>
      </c>
      <c r="BG697" s="4">
        <v>3209.74</v>
      </c>
      <c r="BH697" s="4">
        <v>3222.57</v>
      </c>
      <c r="BI697" s="4">
        <v>3235.14</v>
      </c>
      <c r="BJ697" s="4">
        <v>3251.96</v>
      </c>
      <c r="BK697" s="4">
        <v>3270.83</v>
      </c>
      <c r="BL697" s="4">
        <v>3293.39</v>
      </c>
      <c r="BM697" s="4">
        <v>0</v>
      </c>
      <c r="BN697" s="4">
        <v>3323.36</v>
      </c>
      <c r="BO697" s="4">
        <v>3323.36</v>
      </c>
      <c r="BP697" s="4">
        <v>12185.67</v>
      </c>
      <c r="BQ697" s="4">
        <v>3323.36</v>
      </c>
      <c r="BR697" s="4">
        <v>3323.36</v>
      </c>
      <c r="BS697" s="4">
        <v>3323.36</v>
      </c>
      <c r="BT697" s="4">
        <v>3323.36</v>
      </c>
      <c r="BU697" s="4">
        <v>3323.36</v>
      </c>
      <c r="BV697" s="4">
        <v>3323.36</v>
      </c>
      <c r="BW697" s="4">
        <v>3323.36</v>
      </c>
      <c r="BX697" s="4">
        <v>3323.36</v>
      </c>
      <c r="BY697" s="4">
        <v>3323.36</v>
      </c>
      <c r="BZ697" s="4">
        <v>3323.36</v>
      </c>
      <c r="CA697" s="4">
        <v>3323.36</v>
      </c>
      <c r="CB697" s="4">
        <v>3323.36</v>
      </c>
      <c r="CC697" s="4">
        <v>3323.36</v>
      </c>
      <c r="CD697" s="4">
        <v>9970.09</v>
      </c>
      <c r="CE697" s="4">
        <v>355046.14</v>
      </c>
      <c r="CF697" s="4">
        <v>0</v>
      </c>
      <c r="CG697" s="4">
        <v>553.89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4">
        <v>0</v>
      </c>
      <c r="CZ697" s="4">
        <v>0</v>
      </c>
      <c r="DA697" s="4">
        <v>0</v>
      </c>
      <c r="DB697" s="4">
        <v>0</v>
      </c>
      <c r="DC697" s="4">
        <v>0</v>
      </c>
      <c r="DD697" s="4">
        <v>0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0</v>
      </c>
      <c r="DK697" s="4">
        <v>0</v>
      </c>
      <c r="DL697" s="4">
        <v>0</v>
      </c>
      <c r="DM697" s="4">
        <v>0</v>
      </c>
      <c r="DN697" s="4">
        <v>0</v>
      </c>
      <c r="DO697" s="4">
        <v>0</v>
      </c>
      <c r="DP697" s="4">
        <v>0</v>
      </c>
      <c r="DQ697" s="4">
        <v>0</v>
      </c>
      <c r="DR697" s="4">
        <v>0</v>
      </c>
      <c r="DS697" s="4">
        <v>0</v>
      </c>
      <c r="DT697" s="4">
        <v>0</v>
      </c>
      <c r="DU697" s="4">
        <v>0</v>
      </c>
      <c r="DV697" s="4">
        <v>0</v>
      </c>
      <c r="DW697" s="4">
        <v>0</v>
      </c>
      <c r="DX697" s="6">
        <v>0</v>
      </c>
      <c r="DY697" s="4">
        <f>SUM(Tabela14[[#This Row],[jan/25]:[mar/25]])</f>
        <v>9560.5299999999988</v>
      </c>
      <c r="DZ697" s="4">
        <f>SUM(Tabela14[[#This Row],[abr/25]:[ago/25]])</f>
        <v>16273.89</v>
      </c>
      <c r="EA697" s="4">
        <f>SUM(Tabela14[[#This Row],[set/25]:[dez/30]])</f>
        <v>427606.19000000006</v>
      </c>
    </row>
    <row r="698" spans="1:131" x14ac:dyDescent="0.25">
      <c r="A698" s="5" t="s">
        <v>1809</v>
      </c>
      <c r="B698" s="2" t="s">
        <v>1733</v>
      </c>
      <c r="C698" s="2" t="s">
        <v>14</v>
      </c>
      <c r="D698" s="2" t="s">
        <v>256</v>
      </c>
      <c r="E698" s="1">
        <v>504</v>
      </c>
      <c r="F698" s="2" t="s">
        <v>1810</v>
      </c>
      <c r="G698" s="2" t="s">
        <v>19</v>
      </c>
      <c r="H698" s="321">
        <v>45377</v>
      </c>
      <c r="I698" s="2" t="s">
        <v>1729</v>
      </c>
      <c r="J698" s="2"/>
      <c r="K698" s="4"/>
      <c r="L698" s="4"/>
      <c r="M698" s="4">
        <v>0</v>
      </c>
      <c r="N698" s="4">
        <f>Tabela14[[#This Row],[parcela.cef
(total)]]-Tabela14[[#This Row],[parcela.cef
(realizado)]]</f>
        <v>0</v>
      </c>
      <c r="O698" s="1" t="b">
        <v>0</v>
      </c>
      <c r="P698" s="4">
        <v>0</v>
      </c>
      <c r="Q698" s="4">
        <v>540550</v>
      </c>
      <c r="R698" s="4">
        <v>0</v>
      </c>
      <c r="S698" s="4">
        <v>592141.62</v>
      </c>
      <c r="T698" s="4">
        <f>SUM(Tabela14[[#This Row],[set/25]:[dez/30]])</f>
        <v>510245.02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31550</v>
      </c>
      <c r="AV698" s="4">
        <v>1501.95</v>
      </c>
      <c r="AW698" s="4">
        <v>1506.16</v>
      </c>
      <c r="AX698" s="4">
        <v>1513.99</v>
      </c>
      <c r="AY698" s="4">
        <v>1527.01</v>
      </c>
      <c r="AZ698" s="4">
        <v>1537.85</v>
      </c>
      <c r="BA698" s="4">
        <v>1548.92</v>
      </c>
      <c r="BB698" s="4">
        <v>1559.76</v>
      </c>
      <c r="BC698" s="4">
        <v>1568.81</v>
      </c>
      <c r="BD698" s="4">
        <v>1579.48</v>
      </c>
      <c r="BE698" s="4">
        <v>1585.8</v>
      </c>
      <c r="BF698" s="4">
        <v>1593.73</v>
      </c>
      <c r="BG698" s="4">
        <v>25175.61</v>
      </c>
      <c r="BH698" s="4">
        <v>1613.38</v>
      </c>
      <c r="BI698" s="4">
        <v>1619.67</v>
      </c>
      <c r="BJ698" s="4">
        <v>1628.1</v>
      </c>
      <c r="BK698" s="4">
        <v>1637.54</v>
      </c>
      <c r="BL698" s="4">
        <v>1648.84</v>
      </c>
      <c r="BM698" s="4">
        <v>0</v>
      </c>
      <c r="BN698" s="4">
        <v>1663.84</v>
      </c>
      <c r="BO698" s="4">
        <v>1663.84</v>
      </c>
      <c r="BP698" s="4">
        <v>1663.84</v>
      </c>
      <c r="BQ698" s="4">
        <v>1663.84</v>
      </c>
      <c r="BR698" s="4">
        <v>1663.84</v>
      </c>
      <c r="BS698" s="4">
        <v>26066.86</v>
      </c>
      <c r="BT698" s="4">
        <v>1663.84</v>
      </c>
      <c r="BU698" s="4">
        <v>1663.84</v>
      </c>
      <c r="BV698" s="4">
        <v>1663.84</v>
      </c>
      <c r="BW698" s="4">
        <v>1663.84</v>
      </c>
      <c r="BX698" s="4">
        <v>1663.84</v>
      </c>
      <c r="BY698" s="4">
        <v>1663.84</v>
      </c>
      <c r="BZ698" s="4">
        <v>1663.84</v>
      </c>
      <c r="CA698" s="4">
        <v>1663.84</v>
      </c>
      <c r="CB698" s="4">
        <v>1663.84</v>
      </c>
      <c r="CC698" s="4">
        <v>1663.84</v>
      </c>
      <c r="CD698" s="4">
        <v>72099.850000000006</v>
      </c>
      <c r="CE698" s="4">
        <v>386489.56</v>
      </c>
      <c r="CF698" s="4">
        <v>631.15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0</v>
      </c>
      <c r="CZ698" s="4">
        <v>0</v>
      </c>
      <c r="DA698" s="4">
        <v>0</v>
      </c>
      <c r="DB698" s="4">
        <v>0</v>
      </c>
      <c r="DC698" s="4">
        <v>0</v>
      </c>
      <c r="DD698" s="4">
        <v>0</v>
      </c>
      <c r="DE698" s="4">
        <v>0</v>
      </c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>
        <v>0</v>
      </c>
      <c r="DL698" s="4">
        <v>0</v>
      </c>
      <c r="DM698" s="4">
        <v>0</v>
      </c>
      <c r="DN698" s="4">
        <v>0</v>
      </c>
      <c r="DO698" s="4">
        <v>0</v>
      </c>
      <c r="DP698" s="4">
        <v>0</v>
      </c>
      <c r="DQ698" s="4">
        <v>0</v>
      </c>
      <c r="DR698" s="4">
        <v>0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6">
        <v>0</v>
      </c>
      <c r="DY698" s="4">
        <f>SUM(Tabela14[[#This Row],[jan/25]:[mar/25]])</f>
        <v>28355.14</v>
      </c>
      <c r="DZ698" s="4">
        <f>SUM(Tabela14[[#This Row],[abr/25]:[ago/25]])</f>
        <v>8147.53</v>
      </c>
      <c r="EA698" s="4">
        <f>SUM(Tabela14[[#This Row],[set/25]:[dez/30]])</f>
        <v>510245.02</v>
      </c>
    </row>
    <row r="699" spans="1:131" x14ac:dyDescent="0.25">
      <c r="A699" s="5" t="s">
        <v>1811</v>
      </c>
      <c r="B699" s="2" t="s">
        <v>1733</v>
      </c>
      <c r="C699" s="2" t="s">
        <v>14</v>
      </c>
      <c r="D699" s="2" t="s">
        <v>256</v>
      </c>
      <c r="E699" s="1">
        <v>505</v>
      </c>
      <c r="F699" s="2" t="s">
        <v>1812</v>
      </c>
      <c r="G699" s="2" t="s">
        <v>19</v>
      </c>
      <c r="H699" s="321">
        <v>45804</v>
      </c>
      <c r="I699" s="2" t="s">
        <v>187</v>
      </c>
      <c r="J699" s="2"/>
      <c r="K699" s="4"/>
      <c r="L699" s="4"/>
      <c r="M699" s="4">
        <v>0</v>
      </c>
      <c r="N699" s="4">
        <f>Tabela14[[#This Row],[parcela.cef
(total)]]-Tabela14[[#This Row],[parcela.cef
(realizado)]]</f>
        <v>0</v>
      </c>
      <c r="O699" s="1" t="b">
        <v>0</v>
      </c>
      <c r="P699" s="4">
        <v>0</v>
      </c>
      <c r="Q699" s="4">
        <v>456000</v>
      </c>
      <c r="R699" s="4">
        <v>0</v>
      </c>
      <c r="S699" s="4">
        <v>360370.81</v>
      </c>
      <c r="T699" s="4">
        <f>SUM(Tabela14[[#This Row],[set/25]:[dez/30]])</f>
        <v>352180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2713.5</v>
      </c>
      <c r="BK699" s="4">
        <v>2729.24</v>
      </c>
      <c r="BL699" s="4">
        <v>2748.07</v>
      </c>
      <c r="BM699" s="4">
        <v>0</v>
      </c>
      <c r="BN699" s="4">
        <v>2773.07</v>
      </c>
      <c r="BO699" s="4">
        <v>2773.07</v>
      </c>
      <c r="BP699" s="4">
        <v>24957.64</v>
      </c>
      <c r="BQ699" s="4">
        <v>2773.07</v>
      </c>
      <c r="BR699" s="4">
        <v>2773.07</v>
      </c>
      <c r="BS699" s="4">
        <v>2773.07</v>
      </c>
      <c r="BT699" s="4">
        <v>2773.07</v>
      </c>
      <c r="BU699" s="4">
        <v>2773.07</v>
      </c>
      <c r="BV699" s="4">
        <v>2773.07</v>
      </c>
      <c r="BW699" s="4">
        <v>2773.07</v>
      </c>
      <c r="BX699" s="4">
        <v>2773.07</v>
      </c>
      <c r="BY699" s="4">
        <v>2773.07</v>
      </c>
      <c r="BZ699" s="4">
        <v>2773.07</v>
      </c>
      <c r="CA699" s="4">
        <v>2773.07</v>
      </c>
      <c r="CB699" s="4">
        <v>2773.07</v>
      </c>
      <c r="CC699" s="4">
        <v>2773.07</v>
      </c>
      <c r="CD699" s="4">
        <v>2773.07</v>
      </c>
      <c r="CE699" s="4">
        <v>282298.63</v>
      </c>
      <c r="CF699" s="4">
        <v>554.61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0</v>
      </c>
      <c r="CR699" s="4">
        <v>0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4">
        <v>0</v>
      </c>
      <c r="CZ699" s="4">
        <v>0</v>
      </c>
      <c r="DA699" s="4">
        <v>0</v>
      </c>
      <c r="DB699" s="4">
        <v>0</v>
      </c>
      <c r="DC699" s="4">
        <v>0</v>
      </c>
      <c r="DD699" s="4">
        <v>0</v>
      </c>
      <c r="DE699" s="4">
        <v>0</v>
      </c>
      <c r="DF699" s="4">
        <v>0</v>
      </c>
      <c r="DG699" s="4">
        <v>0</v>
      </c>
      <c r="DH699" s="4">
        <v>0</v>
      </c>
      <c r="DI699" s="4">
        <v>0</v>
      </c>
      <c r="DJ699" s="4">
        <v>0</v>
      </c>
      <c r="DK699" s="4">
        <v>0</v>
      </c>
      <c r="DL699" s="4">
        <v>0</v>
      </c>
      <c r="DM699" s="4">
        <v>0</v>
      </c>
      <c r="DN699" s="4">
        <v>0</v>
      </c>
      <c r="DO699" s="4">
        <v>0</v>
      </c>
      <c r="DP699" s="4">
        <v>0</v>
      </c>
      <c r="DQ699" s="4">
        <v>0</v>
      </c>
      <c r="DR699" s="4">
        <v>0</v>
      </c>
      <c r="DS699" s="4">
        <v>0</v>
      </c>
      <c r="DT699" s="4">
        <v>0</v>
      </c>
      <c r="DU699" s="4">
        <v>0</v>
      </c>
      <c r="DV699" s="4">
        <v>0</v>
      </c>
      <c r="DW699" s="4">
        <v>0</v>
      </c>
      <c r="DX699" s="6">
        <v>0</v>
      </c>
      <c r="DY699" s="4">
        <f>SUM(Tabela14[[#This Row],[jan/25]:[mar/25]])</f>
        <v>0</v>
      </c>
      <c r="DZ699" s="4">
        <f>SUM(Tabela14[[#This Row],[abr/25]:[ago/25]])</f>
        <v>8190.8099999999995</v>
      </c>
      <c r="EA699" s="4">
        <f>SUM(Tabela14[[#This Row],[set/25]:[dez/30]])</f>
        <v>352180</v>
      </c>
    </row>
    <row r="700" spans="1:131" x14ac:dyDescent="0.25">
      <c r="A700" s="5" t="s">
        <v>1813</v>
      </c>
      <c r="B700" s="2" t="s">
        <v>1733</v>
      </c>
      <c r="C700" s="2" t="s">
        <v>14</v>
      </c>
      <c r="D700" s="2" t="s">
        <v>256</v>
      </c>
      <c r="E700" s="1">
        <v>506</v>
      </c>
      <c r="F700" s="2"/>
      <c r="G700" s="2" t="s">
        <v>16</v>
      </c>
      <c r="H700" s="321"/>
      <c r="I700" s="2"/>
      <c r="J700" s="2"/>
      <c r="K700" s="4"/>
      <c r="L700" s="4"/>
      <c r="M700" s="4">
        <v>0</v>
      </c>
      <c r="N700" s="4">
        <f>Tabela14[[#This Row],[parcela.cef
(total)]]-Tabela14[[#This Row],[parcela.cef
(realizado)]]</f>
        <v>0</v>
      </c>
      <c r="O700" s="1" t="b">
        <v>0</v>
      </c>
      <c r="P700" s="4">
        <v>0</v>
      </c>
      <c r="Q700" s="4">
        <v>0</v>
      </c>
      <c r="R700" s="4">
        <v>0</v>
      </c>
      <c r="S700" s="4">
        <v>0</v>
      </c>
      <c r="T700" s="4">
        <f>SUM(Tabela14[[#This Row],[set/25]:[dez/30]])</f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>
        <v>0</v>
      </c>
      <c r="DE700" s="4">
        <v>0</v>
      </c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>
        <v>0</v>
      </c>
      <c r="DL700" s="4">
        <v>0</v>
      </c>
      <c r="DM700" s="4">
        <v>0</v>
      </c>
      <c r="DN700" s="4">
        <v>0</v>
      </c>
      <c r="DO700" s="4">
        <v>0</v>
      </c>
      <c r="DP700" s="4">
        <v>0</v>
      </c>
      <c r="DQ700" s="4">
        <v>0</v>
      </c>
      <c r="DR700" s="4">
        <v>0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6">
        <v>0</v>
      </c>
      <c r="DY700" s="4">
        <f>SUM(Tabela14[[#This Row],[jan/25]:[mar/25]])</f>
        <v>0</v>
      </c>
      <c r="DZ700" s="4">
        <f>SUM(Tabela14[[#This Row],[abr/25]:[ago/25]])</f>
        <v>0</v>
      </c>
      <c r="EA700" s="4">
        <f>SUM(Tabela14[[#This Row],[set/25]:[dez/30]])</f>
        <v>0</v>
      </c>
    </row>
    <row r="701" spans="1:131" x14ac:dyDescent="0.25">
      <c r="A701" s="5" t="s">
        <v>1814</v>
      </c>
      <c r="B701" s="2" t="s">
        <v>1733</v>
      </c>
      <c r="C701" s="2" t="s">
        <v>14</v>
      </c>
      <c r="D701" s="2" t="s">
        <v>280</v>
      </c>
      <c r="E701" s="1">
        <v>601</v>
      </c>
      <c r="F701" s="2"/>
      <c r="G701" s="2" t="s">
        <v>16</v>
      </c>
      <c r="H701" s="321"/>
      <c r="I701" s="2"/>
      <c r="J701" s="2"/>
      <c r="K701" s="4"/>
      <c r="L701" s="4"/>
      <c r="M701" s="4">
        <v>0</v>
      </c>
      <c r="N701" s="4">
        <f>Tabela14[[#This Row],[parcela.cef
(total)]]-Tabela14[[#This Row],[parcela.cef
(realizado)]]</f>
        <v>0</v>
      </c>
      <c r="O701" s="1" t="b">
        <v>0</v>
      </c>
      <c r="P701" s="4">
        <v>0</v>
      </c>
      <c r="Q701" s="4">
        <v>0</v>
      </c>
      <c r="R701" s="4">
        <v>0</v>
      </c>
      <c r="S701" s="4">
        <v>0</v>
      </c>
      <c r="T701" s="4">
        <f>SUM(Tabela14[[#This Row],[set/25]:[dez/30]])</f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0</v>
      </c>
      <c r="CR701" s="4">
        <v>0</v>
      </c>
      <c r="CS701" s="4">
        <v>0</v>
      </c>
      <c r="CT701" s="4">
        <v>0</v>
      </c>
      <c r="CU701" s="4">
        <v>0</v>
      </c>
      <c r="CV701" s="4">
        <v>0</v>
      </c>
      <c r="CW701" s="4">
        <v>0</v>
      </c>
      <c r="CX701" s="4">
        <v>0</v>
      </c>
      <c r="CY701" s="4">
        <v>0</v>
      </c>
      <c r="CZ701" s="4">
        <v>0</v>
      </c>
      <c r="DA701" s="4">
        <v>0</v>
      </c>
      <c r="DB701" s="4">
        <v>0</v>
      </c>
      <c r="DC701" s="4">
        <v>0</v>
      </c>
      <c r="DD701" s="4">
        <v>0</v>
      </c>
      <c r="DE701" s="4">
        <v>0</v>
      </c>
      <c r="DF701" s="4">
        <v>0</v>
      </c>
      <c r="DG701" s="4">
        <v>0</v>
      </c>
      <c r="DH701" s="4">
        <v>0</v>
      </c>
      <c r="DI701" s="4">
        <v>0</v>
      </c>
      <c r="DJ701" s="4">
        <v>0</v>
      </c>
      <c r="DK701" s="4">
        <v>0</v>
      </c>
      <c r="DL701" s="4">
        <v>0</v>
      </c>
      <c r="DM701" s="4">
        <v>0</v>
      </c>
      <c r="DN701" s="4">
        <v>0</v>
      </c>
      <c r="DO701" s="4">
        <v>0</v>
      </c>
      <c r="DP701" s="4">
        <v>0</v>
      </c>
      <c r="DQ701" s="4">
        <v>0</v>
      </c>
      <c r="DR701" s="4">
        <v>0</v>
      </c>
      <c r="DS701" s="4">
        <v>0</v>
      </c>
      <c r="DT701" s="4">
        <v>0</v>
      </c>
      <c r="DU701" s="4">
        <v>0</v>
      </c>
      <c r="DV701" s="4">
        <v>0</v>
      </c>
      <c r="DW701" s="4">
        <v>0</v>
      </c>
      <c r="DX701" s="6">
        <v>0</v>
      </c>
      <c r="DY701" s="4">
        <f>SUM(Tabela14[[#This Row],[jan/25]:[mar/25]])</f>
        <v>0</v>
      </c>
      <c r="DZ701" s="4">
        <f>SUM(Tabela14[[#This Row],[abr/25]:[ago/25]])</f>
        <v>0</v>
      </c>
      <c r="EA701" s="4">
        <f>SUM(Tabela14[[#This Row],[set/25]:[dez/30]])</f>
        <v>0</v>
      </c>
    </row>
    <row r="702" spans="1:131" x14ac:dyDescent="0.25">
      <c r="A702" s="5" t="s">
        <v>1815</v>
      </c>
      <c r="B702" s="2" t="s">
        <v>1733</v>
      </c>
      <c r="C702" s="2" t="s">
        <v>14</v>
      </c>
      <c r="D702" s="2" t="s">
        <v>280</v>
      </c>
      <c r="E702" s="1">
        <v>602</v>
      </c>
      <c r="F702" s="2" t="s">
        <v>1816</v>
      </c>
      <c r="G702" s="2" t="s">
        <v>19</v>
      </c>
      <c r="H702" s="321">
        <v>45399</v>
      </c>
      <c r="I702" s="2" t="s">
        <v>81</v>
      </c>
      <c r="J702" s="2"/>
      <c r="K702" s="4"/>
      <c r="L702" s="4"/>
      <c r="M702" s="4">
        <v>0</v>
      </c>
      <c r="N702" s="4">
        <f>Tabela14[[#This Row],[parcela.cef
(total)]]-Tabela14[[#This Row],[parcela.cef
(realizado)]]</f>
        <v>0</v>
      </c>
      <c r="O702" s="1" t="b">
        <v>0</v>
      </c>
      <c r="P702" s="4">
        <v>0</v>
      </c>
      <c r="Q702" s="4">
        <v>427975</v>
      </c>
      <c r="R702" s="4">
        <v>0</v>
      </c>
      <c r="S702" s="4">
        <v>423775.29</v>
      </c>
      <c r="T702" s="4">
        <f>SUM(Tabela14[[#This Row],[set/25]:[dez/30]])</f>
        <v>553.89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2475</v>
      </c>
      <c r="AW702" s="4">
        <v>25070</v>
      </c>
      <c r="AX702" s="4">
        <v>25200.36</v>
      </c>
      <c r="AY702" s="4">
        <v>25417.09</v>
      </c>
      <c r="AZ702" s="4">
        <v>25597.55</v>
      </c>
      <c r="BA702" s="4">
        <v>25781.85</v>
      </c>
      <c r="BB702" s="4">
        <v>25962.32</v>
      </c>
      <c r="BC702" s="4">
        <v>26112.91</v>
      </c>
      <c r="BD702" s="4">
        <v>26290.47</v>
      </c>
      <c r="BE702" s="4">
        <v>26395.63</v>
      </c>
      <c r="BF702" s="4">
        <v>26527.61</v>
      </c>
      <c r="BG702" s="4">
        <v>26747.79</v>
      </c>
      <c r="BH702" s="4">
        <v>26854.78</v>
      </c>
      <c r="BI702" s="4">
        <v>26986.49</v>
      </c>
      <c r="BJ702" s="4">
        <v>27099.71</v>
      </c>
      <c r="BK702" s="4">
        <v>27256.880000000001</v>
      </c>
      <c r="BL702" s="4">
        <v>27444.959999999999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553.89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0</v>
      </c>
      <c r="CZ702" s="4">
        <v>0</v>
      </c>
      <c r="DA702" s="4">
        <v>0</v>
      </c>
      <c r="DB702" s="4">
        <v>0</v>
      </c>
      <c r="DC702" s="4">
        <v>0</v>
      </c>
      <c r="DD702" s="4">
        <v>0</v>
      </c>
      <c r="DE702" s="4">
        <v>0</v>
      </c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>
        <v>0</v>
      </c>
      <c r="DL702" s="4">
        <v>0</v>
      </c>
      <c r="DM702" s="4">
        <v>0</v>
      </c>
      <c r="DN702" s="4">
        <v>0</v>
      </c>
      <c r="DO702" s="4">
        <v>0</v>
      </c>
      <c r="DP702" s="4">
        <v>0</v>
      </c>
      <c r="DQ702" s="4">
        <v>0</v>
      </c>
      <c r="DR702" s="4">
        <v>0</v>
      </c>
      <c r="DS702" s="4">
        <v>0</v>
      </c>
      <c r="DT702" s="4">
        <v>0</v>
      </c>
      <c r="DU702" s="4">
        <v>0</v>
      </c>
      <c r="DV702" s="4">
        <v>0</v>
      </c>
      <c r="DW702" s="4">
        <v>0</v>
      </c>
      <c r="DX702" s="6">
        <v>0</v>
      </c>
      <c r="DY702" s="4">
        <f>SUM(Tabela14[[#This Row],[jan/25]:[mar/25]])</f>
        <v>79671.03</v>
      </c>
      <c r="DZ702" s="4">
        <f>SUM(Tabela14[[#This Row],[abr/25]:[ago/25]])</f>
        <v>135642.82</v>
      </c>
      <c r="EA702" s="4">
        <f>SUM(Tabela14[[#This Row],[set/25]:[dez/30]])</f>
        <v>553.89</v>
      </c>
    </row>
    <row r="703" spans="1:131" x14ac:dyDescent="0.25">
      <c r="A703" s="5" t="s">
        <v>1817</v>
      </c>
      <c r="B703" s="2" t="s">
        <v>1733</v>
      </c>
      <c r="C703" s="2" t="s">
        <v>14</v>
      </c>
      <c r="D703" s="2" t="s">
        <v>280</v>
      </c>
      <c r="E703" s="1">
        <v>603</v>
      </c>
      <c r="F703" s="2" t="s">
        <v>1818</v>
      </c>
      <c r="G703" s="2" t="s">
        <v>19</v>
      </c>
      <c r="H703" s="321">
        <v>45821</v>
      </c>
      <c r="I703" s="2" t="s">
        <v>314</v>
      </c>
      <c r="J703" s="2"/>
      <c r="K703" s="4"/>
      <c r="L703" s="4"/>
      <c r="M703" s="4">
        <v>0</v>
      </c>
      <c r="N703" s="4">
        <f>Tabela14[[#This Row],[parcela.cef
(total)]]-Tabela14[[#This Row],[parcela.cef
(realizado)]]</f>
        <v>0</v>
      </c>
      <c r="O703" s="1" t="b">
        <v>0</v>
      </c>
      <c r="P703" s="4">
        <v>0</v>
      </c>
      <c r="Q703" s="4">
        <v>466626.72</v>
      </c>
      <c r="R703" s="4">
        <v>0</v>
      </c>
      <c r="S703" s="4">
        <v>466626.72</v>
      </c>
      <c r="T703" s="4">
        <f>SUM(Tabela14[[#This Row],[set/25]:[dez/30]])</f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466626.72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0</v>
      </c>
      <c r="CR703" s="4">
        <v>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0</v>
      </c>
      <c r="CZ703" s="4">
        <v>0</v>
      </c>
      <c r="DA703" s="4">
        <v>0</v>
      </c>
      <c r="DB703" s="4">
        <v>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0</v>
      </c>
      <c r="DK703" s="4">
        <v>0</v>
      </c>
      <c r="DL703" s="4">
        <v>0</v>
      </c>
      <c r="DM703" s="4">
        <v>0</v>
      </c>
      <c r="DN703" s="4">
        <v>0</v>
      </c>
      <c r="DO703" s="4">
        <v>0</v>
      </c>
      <c r="DP703" s="4">
        <v>0</v>
      </c>
      <c r="DQ703" s="4">
        <v>0</v>
      </c>
      <c r="DR703" s="4">
        <v>0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6">
        <v>0</v>
      </c>
      <c r="DY703" s="4">
        <f>SUM(Tabela14[[#This Row],[jan/25]:[mar/25]])</f>
        <v>0</v>
      </c>
      <c r="DZ703" s="4">
        <f>SUM(Tabela14[[#This Row],[abr/25]:[ago/25]])</f>
        <v>466626.72</v>
      </c>
      <c r="EA703" s="4">
        <f>SUM(Tabela14[[#This Row],[set/25]:[dez/30]])</f>
        <v>0</v>
      </c>
    </row>
    <row r="704" spans="1:131" x14ac:dyDescent="0.25">
      <c r="A704" s="5" t="s">
        <v>1819</v>
      </c>
      <c r="B704" s="2" t="s">
        <v>1733</v>
      </c>
      <c r="C704" s="2" t="s">
        <v>14</v>
      </c>
      <c r="D704" s="2" t="s">
        <v>280</v>
      </c>
      <c r="E704" s="1">
        <v>604</v>
      </c>
      <c r="F704" s="2" t="s">
        <v>1820</v>
      </c>
      <c r="G704" s="2" t="s">
        <v>19</v>
      </c>
      <c r="H704" s="321">
        <v>45716</v>
      </c>
      <c r="I704" s="2" t="s">
        <v>966</v>
      </c>
      <c r="J704" s="2"/>
      <c r="K704" s="4"/>
      <c r="L704" s="4"/>
      <c r="M704" s="4">
        <v>0</v>
      </c>
      <c r="N704" s="4">
        <f>Tabela14[[#This Row],[parcela.cef
(total)]]-Tabela14[[#This Row],[parcela.cef
(realizado)]]</f>
        <v>0</v>
      </c>
      <c r="O704" s="1" t="b">
        <v>0</v>
      </c>
      <c r="P704" s="4">
        <v>0</v>
      </c>
      <c r="Q704" s="4">
        <v>580074</v>
      </c>
      <c r="R704" s="4">
        <v>0</v>
      </c>
      <c r="S704" s="4">
        <v>602123.55000000005</v>
      </c>
      <c r="T704" s="4">
        <f>SUM(Tabela14[[#This Row],[set/25]:[dez/30]])</f>
        <v>576389.9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15000</v>
      </c>
      <c r="BH704" s="4">
        <v>759.25</v>
      </c>
      <c r="BI704" s="4">
        <v>2260.21</v>
      </c>
      <c r="BJ704" s="4">
        <v>2559.0100000000002</v>
      </c>
      <c r="BK704" s="4">
        <v>2568.73</v>
      </c>
      <c r="BL704" s="4">
        <v>2586.4499999999998</v>
      </c>
      <c r="BM704" s="4">
        <v>0</v>
      </c>
      <c r="BN704" s="4">
        <v>2609.9899999999998</v>
      </c>
      <c r="BO704" s="4">
        <v>2609.9899999999998</v>
      </c>
      <c r="BP704" s="4">
        <v>23489.9</v>
      </c>
      <c r="BQ704" s="4">
        <v>2609.9899999999998</v>
      </c>
      <c r="BR704" s="4">
        <v>2609.9899999999998</v>
      </c>
      <c r="BS704" s="4">
        <v>2609.9899999999998</v>
      </c>
      <c r="BT704" s="4">
        <v>2609.9899999999998</v>
      </c>
      <c r="BU704" s="4">
        <v>2609.9899999999998</v>
      </c>
      <c r="BV704" s="4">
        <v>2609.9899999999998</v>
      </c>
      <c r="BW704" s="4">
        <v>2609.9899999999998</v>
      </c>
      <c r="BX704" s="4">
        <v>2609.9899999999998</v>
      </c>
      <c r="BY704" s="4">
        <v>2609.9899999999998</v>
      </c>
      <c r="BZ704" s="4">
        <v>2609.9899999999998</v>
      </c>
      <c r="CA704" s="4">
        <v>2609.9899999999998</v>
      </c>
      <c r="CB704" s="4">
        <v>23489.9</v>
      </c>
      <c r="CC704" s="4">
        <v>2609.9899999999998</v>
      </c>
      <c r="CD704" s="4">
        <v>54809.760000000002</v>
      </c>
      <c r="CE704" s="4">
        <v>437956.08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104.4</v>
      </c>
      <c r="CO704" s="4">
        <v>0</v>
      </c>
      <c r="CP704" s="4">
        <v>0</v>
      </c>
      <c r="CQ704" s="4">
        <v>0</v>
      </c>
      <c r="CR704" s="4">
        <v>0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>
        <v>0</v>
      </c>
      <c r="DE704" s="4">
        <v>0</v>
      </c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>
        <v>0</v>
      </c>
      <c r="DL704" s="4">
        <v>0</v>
      </c>
      <c r="DM704" s="4">
        <v>0</v>
      </c>
      <c r="DN704" s="4">
        <v>0</v>
      </c>
      <c r="DO704" s="4">
        <v>0</v>
      </c>
      <c r="DP704" s="4">
        <v>0</v>
      </c>
      <c r="DQ704" s="4">
        <v>0</v>
      </c>
      <c r="DR704" s="4">
        <v>0</v>
      </c>
      <c r="DS704" s="4">
        <v>0</v>
      </c>
      <c r="DT704" s="4">
        <v>0</v>
      </c>
      <c r="DU704" s="4">
        <v>0</v>
      </c>
      <c r="DV704" s="4">
        <v>0</v>
      </c>
      <c r="DW704" s="4">
        <v>0</v>
      </c>
      <c r="DX704" s="6">
        <v>0</v>
      </c>
      <c r="DY704" s="4">
        <f>SUM(Tabela14[[#This Row],[jan/25]:[mar/25]])</f>
        <v>15000</v>
      </c>
      <c r="DZ704" s="4">
        <f>SUM(Tabela14[[#This Row],[abr/25]:[ago/25]])</f>
        <v>10733.650000000001</v>
      </c>
      <c r="EA704" s="4">
        <f>SUM(Tabela14[[#This Row],[set/25]:[dez/30]])</f>
        <v>576389.9</v>
      </c>
    </row>
    <row r="705" spans="1:131" x14ac:dyDescent="0.25">
      <c r="A705" s="5" t="s">
        <v>1821</v>
      </c>
      <c r="B705" s="2" t="s">
        <v>1733</v>
      </c>
      <c r="C705" s="2" t="s">
        <v>14</v>
      </c>
      <c r="D705" s="2" t="s">
        <v>280</v>
      </c>
      <c r="E705" s="1">
        <v>605</v>
      </c>
      <c r="F705" s="2" t="s">
        <v>1822</v>
      </c>
      <c r="G705" s="2" t="s">
        <v>19</v>
      </c>
      <c r="H705" s="321">
        <v>45402</v>
      </c>
      <c r="I705" s="2" t="s">
        <v>52</v>
      </c>
      <c r="J705" s="2"/>
      <c r="K705" s="4"/>
      <c r="L705" s="4"/>
      <c r="M705" s="4">
        <v>0</v>
      </c>
      <c r="N705" s="4">
        <f>Tabela14[[#This Row],[parcela.cef
(total)]]-Tabela14[[#This Row],[parcela.cef
(realizado)]]</f>
        <v>0</v>
      </c>
      <c r="O705" s="1" t="b">
        <v>0</v>
      </c>
      <c r="P705" s="4">
        <v>0</v>
      </c>
      <c r="Q705" s="4">
        <v>474050</v>
      </c>
      <c r="R705" s="4">
        <v>0</v>
      </c>
      <c r="S705" s="4">
        <v>522123.22</v>
      </c>
      <c r="T705" s="4">
        <f>SUM(Tabela14[[#This Row],[set/25]:[dez/30]])</f>
        <v>488534.65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7500</v>
      </c>
      <c r="AW705" s="4">
        <v>902.52</v>
      </c>
      <c r="AX705" s="4">
        <v>907.21</v>
      </c>
      <c r="AY705" s="4">
        <v>915.02</v>
      </c>
      <c r="AZ705" s="4">
        <v>307.17</v>
      </c>
      <c r="BA705" s="4">
        <v>567.20000000000005</v>
      </c>
      <c r="BB705" s="4">
        <v>1038.49</v>
      </c>
      <c r="BC705" s="4">
        <v>1044.52</v>
      </c>
      <c r="BD705" s="4">
        <v>1051.6199999999999</v>
      </c>
      <c r="BE705" s="4">
        <v>1055.83</v>
      </c>
      <c r="BF705" s="4">
        <v>1061.45</v>
      </c>
      <c r="BG705" s="4">
        <v>1069.9100000000001</v>
      </c>
      <c r="BH705" s="4">
        <v>11816.1</v>
      </c>
      <c r="BI705" s="4">
        <v>1078.3800000000001</v>
      </c>
      <c r="BJ705" s="4">
        <v>1085.07</v>
      </c>
      <c r="BK705" s="4">
        <v>1090.28</v>
      </c>
      <c r="BL705" s="4">
        <v>1097.8</v>
      </c>
      <c r="BM705" s="4">
        <v>0</v>
      </c>
      <c r="BN705" s="4">
        <v>1107.79</v>
      </c>
      <c r="BO705" s="4">
        <v>1107.79</v>
      </c>
      <c r="BP705" s="4">
        <v>1107.79</v>
      </c>
      <c r="BQ705" s="4">
        <v>1107.79</v>
      </c>
      <c r="BR705" s="4">
        <v>1107.79</v>
      </c>
      <c r="BS705" s="4">
        <v>1107.79</v>
      </c>
      <c r="BT705" s="4">
        <v>12185.67</v>
      </c>
      <c r="BU705" s="4">
        <v>1107.79</v>
      </c>
      <c r="BV705" s="4">
        <v>1107.79</v>
      </c>
      <c r="BW705" s="4">
        <v>1107.79</v>
      </c>
      <c r="BX705" s="4">
        <v>1107.79</v>
      </c>
      <c r="BY705" s="4">
        <v>1107.79</v>
      </c>
      <c r="BZ705" s="4">
        <v>1107.79</v>
      </c>
      <c r="CA705" s="4">
        <v>1107.79</v>
      </c>
      <c r="CB705" s="4">
        <v>1107.79</v>
      </c>
      <c r="CC705" s="4">
        <v>1107.79</v>
      </c>
      <c r="CD705" s="4">
        <v>22155.77</v>
      </c>
      <c r="CE705" s="4">
        <v>437022.47</v>
      </c>
      <c r="CF705" s="4">
        <v>553.89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0</v>
      </c>
      <c r="CR705" s="4">
        <v>0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0</v>
      </c>
      <c r="CZ705" s="4">
        <v>0</v>
      </c>
      <c r="DA705" s="4">
        <v>0</v>
      </c>
      <c r="DB705" s="4">
        <v>0</v>
      </c>
      <c r="DC705" s="4">
        <v>0</v>
      </c>
      <c r="DD705" s="4">
        <v>0</v>
      </c>
      <c r="DE705" s="4">
        <v>0</v>
      </c>
      <c r="DF705" s="4">
        <v>0</v>
      </c>
      <c r="DG705" s="4">
        <v>0</v>
      </c>
      <c r="DH705" s="4">
        <v>0</v>
      </c>
      <c r="DI705" s="4">
        <v>0</v>
      </c>
      <c r="DJ705" s="4">
        <v>0</v>
      </c>
      <c r="DK705" s="4">
        <v>0</v>
      </c>
      <c r="DL705" s="4">
        <v>0</v>
      </c>
      <c r="DM705" s="4">
        <v>0</v>
      </c>
      <c r="DN705" s="4">
        <v>0</v>
      </c>
      <c r="DO705" s="4">
        <v>0</v>
      </c>
      <c r="DP705" s="4">
        <v>0</v>
      </c>
      <c r="DQ705" s="4">
        <v>0</v>
      </c>
      <c r="DR705" s="4">
        <v>0</v>
      </c>
      <c r="DS705" s="4">
        <v>0</v>
      </c>
      <c r="DT705" s="4">
        <v>0</v>
      </c>
      <c r="DU705" s="4">
        <v>0</v>
      </c>
      <c r="DV705" s="4">
        <v>0</v>
      </c>
      <c r="DW705" s="4">
        <v>0</v>
      </c>
      <c r="DX705" s="6">
        <v>0</v>
      </c>
      <c r="DY705" s="4">
        <f>SUM(Tabela14[[#This Row],[jan/25]:[mar/25]])</f>
        <v>3187.1899999999996</v>
      </c>
      <c r="DZ705" s="4">
        <f>SUM(Tabela14[[#This Row],[abr/25]:[ago/25]])</f>
        <v>16167.63</v>
      </c>
      <c r="EA705" s="4">
        <f>SUM(Tabela14[[#This Row],[set/25]:[dez/30]])</f>
        <v>488534.65</v>
      </c>
    </row>
    <row r="706" spans="1:131" x14ac:dyDescent="0.25">
      <c r="A706" s="5" t="s">
        <v>1823</v>
      </c>
      <c r="B706" s="2" t="s">
        <v>1733</v>
      </c>
      <c r="C706" s="2" t="s">
        <v>14</v>
      </c>
      <c r="D706" s="2" t="s">
        <v>280</v>
      </c>
      <c r="E706" s="1">
        <v>606</v>
      </c>
      <c r="F706" s="2"/>
      <c r="G706" s="2" t="s">
        <v>16</v>
      </c>
      <c r="H706" s="321"/>
      <c r="I706" s="2"/>
      <c r="J706" s="2"/>
      <c r="K706" s="4"/>
      <c r="L706" s="4"/>
      <c r="M706" s="4">
        <v>0</v>
      </c>
      <c r="N706" s="4">
        <f>Tabela14[[#This Row],[parcela.cef
(total)]]-Tabela14[[#This Row],[parcela.cef
(realizado)]]</f>
        <v>0</v>
      </c>
      <c r="O706" s="1" t="b">
        <v>0</v>
      </c>
      <c r="P706" s="4">
        <v>0</v>
      </c>
      <c r="Q706" s="4">
        <v>0</v>
      </c>
      <c r="R706" s="4">
        <v>0</v>
      </c>
      <c r="S706" s="4">
        <v>0</v>
      </c>
      <c r="T706" s="4">
        <f>SUM(Tabela14[[#This Row],[set/25]:[dez/30]])</f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>
        <v>0</v>
      </c>
      <c r="CS706" s="4">
        <v>0</v>
      </c>
      <c r="CT706" s="4">
        <v>0</v>
      </c>
      <c r="CU706" s="4">
        <v>0</v>
      </c>
      <c r="CV706" s="4">
        <v>0</v>
      </c>
      <c r="CW706" s="4">
        <v>0</v>
      </c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>
        <v>0</v>
      </c>
      <c r="DE706" s="4">
        <v>0</v>
      </c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>
        <v>0</v>
      </c>
      <c r="DL706" s="4">
        <v>0</v>
      </c>
      <c r="DM706" s="4">
        <v>0</v>
      </c>
      <c r="DN706" s="4">
        <v>0</v>
      </c>
      <c r="DO706" s="4">
        <v>0</v>
      </c>
      <c r="DP706" s="4">
        <v>0</v>
      </c>
      <c r="DQ706" s="4">
        <v>0</v>
      </c>
      <c r="DR706" s="4">
        <v>0</v>
      </c>
      <c r="DS706" s="4">
        <v>0</v>
      </c>
      <c r="DT706" s="4">
        <v>0</v>
      </c>
      <c r="DU706" s="4">
        <v>0</v>
      </c>
      <c r="DV706" s="4">
        <v>0</v>
      </c>
      <c r="DW706" s="4">
        <v>0</v>
      </c>
      <c r="DX706" s="6">
        <v>0</v>
      </c>
      <c r="DY706" s="4">
        <f>SUM(Tabela14[[#This Row],[jan/25]:[mar/25]])</f>
        <v>0</v>
      </c>
      <c r="DZ706" s="4">
        <f>SUM(Tabela14[[#This Row],[abr/25]:[ago/25]])</f>
        <v>0</v>
      </c>
      <c r="EA706" s="4">
        <f>SUM(Tabela14[[#This Row],[set/25]:[dez/30]])</f>
        <v>0</v>
      </c>
    </row>
    <row r="707" spans="1:131" x14ac:dyDescent="0.25">
      <c r="A707" s="5" t="s">
        <v>1824</v>
      </c>
      <c r="B707" s="2" t="s">
        <v>1733</v>
      </c>
      <c r="C707" s="2" t="s">
        <v>14</v>
      </c>
      <c r="D707" s="2" t="s">
        <v>304</v>
      </c>
      <c r="E707" s="1">
        <v>701</v>
      </c>
      <c r="F707" s="2"/>
      <c r="G707" s="2" t="s">
        <v>42</v>
      </c>
      <c r="H707" s="321"/>
      <c r="I707" s="2"/>
      <c r="J707" s="2"/>
      <c r="K707" s="4"/>
      <c r="L707" s="4"/>
      <c r="M707" s="4">
        <v>0</v>
      </c>
      <c r="N707" s="4">
        <f>Tabela14[[#This Row],[parcela.cef
(total)]]-Tabela14[[#This Row],[parcela.cef
(realizado)]]</f>
        <v>0</v>
      </c>
      <c r="O707" s="1" t="b">
        <v>0</v>
      </c>
      <c r="P707" s="4">
        <v>0</v>
      </c>
      <c r="Q707" s="4">
        <v>0</v>
      </c>
      <c r="R707" s="4">
        <v>0</v>
      </c>
      <c r="S707" s="4">
        <v>0</v>
      </c>
      <c r="T707" s="4">
        <f>SUM(Tabela14[[#This Row],[set/25]:[dez/30]])</f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0</v>
      </c>
      <c r="CP707" s="4">
        <v>0</v>
      </c>
      <c r="CQ707" s="4">
        <v>0</v>
      </c>
      <c r="CR707" s="4">
        <v>0</v>
      </c>
      <c r="CS707" s="4">
        <v>0</v>
      </c>
      <c r="CT707" s="4">
        <v>0</v>
      </c>
      <c r="CU707" s="4">
        <v>0</v>
      </c>
      <c r="CV707" s="4">
        <v>0</v>
      </c>
      <c r="CW707" s="4">
        <v>0</v>
      </c>
      <c r="CX707" s="4">
        <v>0</v>
      </c>
      <c r="CY707" s="4">
        <v>0</v>
      </c>
      <c r="CZ707" s="4">
        <v>0</v>
      </c>
      <c r="DA707" s="4">
        <v>0</v>
      </c>
      <c r="DB707" s="4">
        <v>0</v>
      </c>
      <c r="DC707" s="4">
        <v>0</v>
      </c>
      <c r="DD707" s="4">
        <v>0</v>
      </c>
      <c r="DE707" s="4">
        <v>0</v>
      </c>
      <c r="DF707" s="4">
        <v>0</v>
      </c>
      <c r="DG707" s="4">
        <v>0</v>
      </c>
      <c r="DH707" s="4">
        <v>0</v>
      </c>
      <c r="DI707" s="4">
        <v>0</v>
      </c>
      <c r="DJ707" s="4">
        <v>0</v>
      </c>
      <c r="DK707" s="4">
        <v>0</v>
      </c>
      <c r="DL707" s="4">
        <v>0</v>
      </c>
      <c r="DM707" s="4">
        <v>0</v>
      </c>
      <c r="DN707" s="4">
        <v>0</v>
      </c>
      <c r="DO707" s="4">
        <v>0</v>
      </c>
      <c r="DP707" s="4">
        <v>0</v>
      </c>
      <c r="DQ707" s="4">
        <v>0</v>
      </c>
      <c r="DR707" s="4">
        <v>0</v>
      </c>
      <c r="DS707" s="4">
        <v>0</v>
      </c>
      <c r="DT707" s="4">
        <v>0</v>
      </c>
      <c r="DU707" s="4">
        <v>0</v>
      </c>
      <c r="DV707" s="4">
        <v>0</v>
      </c>
      <c r="DW707" s="4">
        <v>0</v>
      </c>
      <c r="DX707" s="6">
        <v>0</v>
      </c>
      <c r="DY707" s="4">
        <f>SUM(Tabela14[[#This Row],[jan/25]:[mar/25]])</f>
        <v>0</v>
      </c>
      <c r="DZ707" s="4">
        <f>SUM(Tabela14[[#This Row],[abr/25]:[ago/25]])</f>
        <v>0</v>
      </c>
      <c r="EA707" s="4">
        <f>SUM(Tabela14[[#This Row],[set/25]:[dez/30]])</f>
        <v>0</v>
      </c>
    </row>
    <row r="708" spans="1:131" x14ac:dyDescent="0.25">
      <c r="A708" s="5" t="s">
        <v>1825</v>
      </c>
      <c r="B708" s="2" t="s">
        <v>1733</v>
      </c>
      <c r="C708" s="2" t="s">
        <v>14</v>
      </c>
      <c r="D708" s="2" t="s">
        <v>304</v>
      </c>
      <c r="E708" s="1">
        <v>702</v>
      </c>
      <c r="F708" s="2" t="s">
        <v>1826</v>
      </c>
      <c r="G708" s="2" t="s">
        <v>19</v>
      </c>
      <c r="H708" s="321">
        <v>45377</v>
      </c>
      <c r="I708" s="2" t="s">
        <v>1350</v>
      </c>
      <c r="J708" s="2"/>
      <c r="K708" s="4"/>
      <c r="L708" s="4"/>
      <c r="M708" s="4">
        <v>0</v>
      </c>
      <c r="N708" s="4">
        <f>Tabela14[[#This Row],[parcela.cef
(total)]]-Tabela14[[#This Row],[parcela.cef
(realizado)]]</f>
        <v>0</v>
      </c>
      <c r="O708" s="1" t="b">
        <v>0</v>
      </c>
      <c r="P708" s="4">
        <v>0</v>
      </c>
      <c r="Q708" s="4">
        <v>455224.67</v>
      </c>
      <c r="R708" s="4">
        <v>0</v>
      </c>
      <c r="S708" s="4">
        <v>487723.61</v>
      </c>
      <c r="T708" s="4">
        <f>SUM(Tabela14[[#This Row],[set/25]:[dez/30]])</f>
        <v>313250.44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126040.81</v>
      </c>
      <c r="AV708" s="4">
        <v>8010.4</v>
      </c>
      <c r="AW708" s="4">
        <v>8032.83</v>
      </c>
      <c r="AX708" s="4">
        <v>8074.6</v>
      </c>
      <c r="AY708" s="4">
        <v>799.8</v>
      </c>
      <c r="AZ708" s="4">
        <v>789.43</v>
      </c>
      <c r="BA708" s="4">
        <v>0</v>
      </c>
      <c r="BB708" s="4">
        <v>1595.79</v>
      </c>
      <c r="BC708" s="4">
        <v>805.32</v>
      </c>
      <c r="BD708" s="4">
        <v>0</v>
      </c>
      <c r="BE708" s="4">
        <v>1628.08</v>
      </c>
      <c r="BF708" s="4">
        <v>818.11</v>
      </c>
      <c r="BG708" s="4">
        <v>13694.21</v>
      </c>
      <c r="BH708" s="4">
        <v>828.2</v>
      </c>
      <c r="BI708" s="4">
        <v>831.43</v>
      </c>
      <c r="BJ708" s="4">
        <v>836.32</v>
      </c>
      <c r="BK708" s="4">
        <v>841.44</v>
      </c>
      <c r="BL708" s="4">
        <v>846.4</v>
      </c>
      <c r="BM708" s="4">
        <v>854.11</v>
      </c>
      <c r="BN708" s="4">
        <v>854.11</v>
      </c>
      <c r="BO708" s="4">
        <v>854.11</v>
      </c>
      <c r="BP708" s="4">
        <v>854.11</v>
      </c>
      <c r="BQ708" s="4">
        <v>854.11</v>
      </c>
      <c r="BR708" s="4">
        <v>854.11</v>
      </c>
      <c r="BS708" s="4">
        <v>14164.85</v>
      </c>
      <c r="BT708" s="4">
        <v>854.11</v>
      </c>
      <c r="BU708" s="4">
        <v>854.11</v>
      </c>
      <c r="BV708" s="4">
        <v>854.11</v>
      </c>
      <c r="BW708" s="4">
        <v>854.11</v>
      </c>
      <c r="BX708" s="4">
        <v>854.11</v>
      </c>
      <c r="BY708" s="4">
        <v>854.11</v>
      </c>
      <c r="BZ708" s="4">
        <v>854.11</v>
      </c>
      <c r="CA708" s="4">
        <v>854.11</v>
      </c>
      <c r="CB708" s="4">
        <v>854.11</v>
      </c>
      <c r="CC708" s="4">
        <v>854.11</v>
      </c>
      <c r="CD708" s="4">
        <v>0</v>
      </c>
      <c r="CE708" s="4">
        <v>284866.33</v>
      </c>
      <c r="CF708" s="4">
        <v>553.5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>
        <v>0</v>
      </c>
      <c r="CS708" s="4">
        <v>0</v>
      </c>
      <c r="CT708" s="4">
        <v>0</v>
      </c>
      <c r="CU708" s="4">
        <v>0</v>
      </c>
      <c r="CV708" s="4">
        <v>0</v>
      </c>
      <c r="CW708" s="4">
        <v>0</v>
      </c>
      <c r="CX708" s="4">
        <v>0</v>
      </c>
      <c r="CY708" s="4">
        <v>0</v>
      </c>
      <c r="CZ708" s="4">
        <v>0</v>
      </c>
      <c r="DA708" s="4">
        <v>0</v>
      </c>
      <c r="DB708" s="4">
        <v>0</v>
      </c>
      <c r="DC708" s="4">
        <v>0</v>
      </c>
      <c r="DD708" s="4">
        <v>0</v>
      </c>
      <c r="DE708" s="4">
        <v>0</v>
      </c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>
        <v>0</v>
      </c>
      <c r="DL708" s="4">
        <v>0</v>
      </c>
      <c r="DM708" s="4">
        <v>0</v>
      </c>
      <c r="DN708" s="4">
        <v>0</v>
      </c>
      <c r="DO708" s="4">
        <v>0</v>
      </c>
      <c r="DP708" s="4">
        <v>0</v>
      </c>
      <c r="DQ708" s="4">
        <v>0</v>
      </c>
      <c r="DR708" s="4">
        <v>0</v>
      </c>
      <c r="DS708" s="4">
        <v>0</v>
      </c>
      <c r="DT708" s="4">
        <v>0</v>
      </c>
      <c r="DU708" s="4">
        <v>0</v>
      </c>
      <c r="DV708" s="4">
        <v>0</v>
      </c>
      <c r="DW708" s="4">
        <v>0</v>
      </c>
      <c r="DX708" s="6">
        <v>0</v>
      </c>
      <c r="DY708" s="4">
        <f>SUM(Tabela14[[#This Row],[jan/25]:[mar/25]])</f>
        <v>16140.4</v>
      </c>
      <c r="DZ708" s="4">
        <f>SUM(Tabela14[[#This Row],[abr/25]:[ago/25]])</f>
        <v>4183.79</v>
      </c>
      <c r="EA708" s="4">
        <f>SUM(Tabela14[[#This Row],[set/25]:[dez/30]])</f>
        <v>313250.44</v>
      </c>
    </row>
    <row r="709" spans="1:131" x14ac:dyDescent="0.25">
      <c r="A709" s="5" t="s">
        <v>1827</v>
      </c>
      <c r="B709" s="2" t="s">
        <v>1733</v>
      </c>
      <c r="C709" s="2" t="s">
        <v>14</v>
      </c>
      <c r="D709" s="2" t="s">
        <v>304</v>
      </c>
      <c r="E709" s="1">
        <v>703</v>
      </c>
      <c r="F709" s="2"/>
      <c r="G709" s="2" t="s">
        <v>16</v>
      </c>
      <c r="H709" s="321"/>
      <c r="I709" s="2"/>
      <c r="J709" s="2"/>
      <c r="K709" s="4"/>
      <c r="L709" s="4"/>
      <c r="M709" s="4">
        <v>0</v>
      </c>
      <c r="N709" s="4">
        <f>Tabela14[[#This Row],[parcela.cef
(total)]]-Tabela14[[#This Row],[parcela.cef
(realizado)]]</f>
        <v>0</v>
      </c>
      <c r="O709" s="1" t="b">
        <v>0</v>
      </c>
      <c r="P709" s="4">
        <v>0</v>
      </c>
      <c r="Q709" s="4">
        <v>0</v>
      </c>
      <c r="R709" s="4">
        <v>0</v>
      </c>
      <c r="S709" s="4">
        <v>0</v>
      </c>
      <c r="T709" s="4">
        <f>SUM(Tabela14[[#This Row],[set/25]:[dez/30]])</f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0</v>
      </c>
      <c r="CZ709" s="4">
        <v>0</v>
      </c>
      <c r="DA709" s="4">
        <v>0</v>
      </c>
      <c r="DB709" s="4">
        <v>0</v>
      </c>
      <c r="DC709" s="4">
        <v>0</v>
      </c>
      <c r="DD709" s="4">
        <v>0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0</v>
      </c>
      <c r="DK709" s="4">
        <v>0</v>
      </c>
      <c r="DL709" s="4">
        <v>0</v>
      </c>
      <c r="DM709" s="4">
        <v>0</v>
      </c>
      <c r="DN709" s="4">
        <v>0</v>
      </c>
      <c r="DO709" s="4">
        <v>0</v>
      </c>
      <c r="DP709" s="4">
        <v>0</v>
      </c>
      <c r="DQ709" s="4">
        <v>0</v>
      </c>
      <c r="DR709" s="4">
        <v>0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6">
        <v>0</v>
      </c>
      <c r="DY709" s="4">
        <f>SUM(Tabela14[[#This Row],[jan/25]:[mar/25]])</f>
        <v>0</v>
      </c>
      <c r="DZ709" s="4">
        <f>SUM(Tabela14[[#This Row],[abr/25]:[ago/25]])</f>
        <v>0</v>
      </c>
      <c r="EA709" s="4">
        <f>SUM(Tabela14[[#This Row],[set/25]:[dez/30]])</f>
        <v>0</v>
      </c>
    </row>
    <row r="710" spans="1:131" x14ac:dyDescent="0.25">
      <c r="A710" s="5" t="s">
        <v>1828</v>
      </c>
      <c r="B710" s="2" t="s">
        <v>1733</v>
      </c>
      <c r="C710" s="2" t="s">
        <v>14</v>
      </c>
      <c r="D710" s="2" t="s">
        <v>304</v>
      </c>
      <c r="E710" s="1">
        <v>704</v>
      </c>
      <c r="F710" s="2" t="s">
        <v>1829</v>
      </c>
      <c r="G710" s="2" t="s">
        <v>19</v>
      </c>
      <c r="H710" s="321">
        <v>45377</v>
      </c>
      <c r="I710" s="2" t="s">
        <v>1628</v>
      </c>
      <c r="J710" s="2"/>
      <c r="K710" s="4"/>
      <c r="L710" s="4"/>
      <c r="M710" s="4">
        <v>0</v>
      </c>
      <c r="N710" s="4">
        <f>Tabela14[[#This Row],[parcela.cef
(total)]]-Tabela14[[#This Row],[parcela.cef
(realizado)]]</f>
        <v>0</v>
      </c>
      <c r="O710" s="1" t="b">
        <v>0</v>
      </c>
      <c r="P710" s="4">
        <v>0</v>
      </c>
      <c r="Q710" s="4">
        <v>540550</v>
      </c>
      <c r="R710" s="4">
        <v>0</v>
      </c>
      <c r="S710" s="4">
        <v>593962.23999999999</v>
      </c>
      <c r="T710" s="4">
        <f>SUM(Tabela14[[#This Row],[set/25]:[dez/30]])</f>
        <v>524665.06999999995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9600.7800000000007</v>
      </c>
      <c r="AW710" s="4">
        <v>602.46</v>
      </c>
      <c r="AX710" s="4">
        <v>605.59</v>
      </c>
      <c r="AY710" s="4">
        <v>610.79999999999995</v>
      </c>
      <c r="AZ710" s="4">
        <v>615.14</v>
      </c>
      <c r="BA710" s="4">
        <v>1600.55</v>
      </c>
      <c r="BB710" s="4">
        <v>2079.69</v>
      </c>
      <c r="BC710" s="4">
        <v>2091.75</v>
      </c>
      <c r="BD710" s="4">
        <v>2105.9699999999998</v>
      </c>
      <c r="BE710" s="4">
        <v>2114.4</v>
      </c>
      <c r="BF710" s="4">
        <v>2124.9699999999998</v>
      </c>
      <c r="BG710" s="4">
        <v>34281.69</v>
      </c>
      <c r="BH710" s="4">
        <v>2151.1799999999998</v>
      </c>
      <c r="BI710" s="4">
        <v>2159.5700000000002</v>
      </c>
      <c r="BJ710" s="4">
        <v>2170.79</v>
      </c>
      <c r="BK710" s="4">
        <v>2183.39</v>
      </c>
      <c r="BL710" s="4">
        <v>2198.4499999999998</v>
      </c>
      <c r="BM710" s="4">
        <v>0</v>
      </c>
      <c r="BN710" s="4">
        <v>2218.46</v>
      </c>
      <c r="BO710" s="4">
        <v>2218.46</v>
      </c>
      <c r="BP710" s="4">
        <v>2218.46</v>
      </c>
      <c r="BQ710" s="4">
        <v>2218.46</v>
      </c>
      <c r="BR710" s="4">
        <v>2218.46</v>
      </c>
      <c r="BS710" s="4">
        <v>35495.31</v>
      </c>
      <c r="BT710" s="4">
        <v>2218.46</v>
      </c>
      <c r="BU710" s="4">
        <v>2218.46</v>
      </c>
      <c r="BV710" s="4">
        <v>2218.46</v>
      </c>
      <c r="BW710" s="4">
        <v>2218.46</v>
      </c>
      <c r="BX710" s="4">
        <v>2218.46</v>
      </c>
      <c r="BY710" s="4">
        <v>2218.46</v>
      </c>
      <c r="BZ710" s="4">
        <v>2218.46</v>
      </c>
      <c r="CA710" s="4">
        <v>2218.46</v>
      </c>
      <c r="CB710" s="4">
        <v>2218.46</v>
      </c>
      <c r="CC710" s="4">
        <v>2218.46</v>
      </c>
      <c r="CD710" s="4">
        <v>46587.59</v>
      </c>
      <c r="CE710" s="4">
        <v>408674.12</v>
      </c>
      <c r="CF710" s="4">
        <v>631.15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>
        <v>0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>
        <v>0</v>
      </c>
      <c r="DE710" s="4">
        <v>0</v>
      </c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>
        <v>0</v>
      </c>
      <c r="DL710" s="4">
        <v>0</v>
      </c>
      <c r="DM710" s="4">
        <v>0</v>
      </c>
      <c r="DN710" s="4">
        <v>0</v>
      </c>
      <c r="DO710" s="4">
        <v>0</v>
      </c>
      <c r="DP710" s="4">
        <v>0</v>
      </c>
      <c r="DQ710" s="4">
        <v>0</v>
      </c>
      <c r="DR710" s="4">
        <v>0</v>
      </c>
      <c r="DS710" s="4">
        <v>0</v>
      </c>
      <c r="DT710" s="4">
        <v>0</v>
      </c>
      <c r="DU710" s="4">
        <v>0</v>
      </c>
      <c r="DV710" s="4">
        <v>0</v>
      </c>
      <c r="DW710" s="4">
        <v>0</v>
      </c>
      <c r="DX710" s="6">
        <v>0</v>
      </c>
      <c r="DY710" s="4">
        <f>SUM(Tabela14[[#This Row],[jan/25]:[mar/25]])</f>
        <v>38521.060000000005</v>
      </c>
      <c r="DZ710" s="4">
        <f>SUM(Tabela14[[#This Row],[abr/25]:[ago/25]])</f>
        <v>10863.380000000001</v>
      </c>
      <c r="EA710" s="4">
        <f>SUM(Tabela14[[#This Row],[set/25]:[dez/30]])</f>
        <v>524665.06999999995</v>
      </c>
    </row>
    <row r="711" spans="1:131" x14ac:dyDescent="0.25">
      <c r="A711" s="5" t="s">
        <v>1830</v>
      </c>
      <c r="B711" s="2" t="s">
        <v>1733</v>
      </c>
      <c r="C711" s="2" t="s">
        <v>14</v>
      </c>
      <c r="D711" s="2" t="s">
        <v>304</v>
      </c>
      <c r="E711" s="1">
        <v>705</v>
      </c>
      <c r="F711" s="2" t="s">
        <v>1831</v>
      </c>
      <c r="G711" s="2" t="s">
        <v>19</v>
      </c>
      <c r="H711" s="321">
        <v>45349</v>
      </c>
      <c r="I711" s="2" t="s">
        <v>1604</v>
      </c>
      <c r="J711" s="2"/>
      <c r="K711" s="4"/>
      <c r="L711" s="4"/>
      <c r="M711" s="4">
        <v>0</v>
      </c>
      <c r="N711" s="4">
        <f>Tabela14[[#This Row],[parcela.cef
(total)]]-Tabela14[[#This Row],[parcela.cef
(realizado)]]</f>
        <v>0</v>
      </c>
      <c r="O711" s="1" t="b">
        <v>0</v>
      </c>
      <c r="P711" s="4">
        <v>0</v>
      </c>
      <c r="Q711" s="4">
        <v>420000</v>
      </c>
      <c r="R711" s="4">
        <v>0</v>
      </c>
      <c r="S711" s="4">
        <v>424297.7</v>
      </c>
      <c r="T711" s="4">
        <f>SUM(Tabela14[[#This Row],[set/25]:[dez/30]])</f>
        <v>75631.189999999988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200000</v>
      </c>
      <c r="AV711" s="4">
        <v>3012.01</v>
      </c>
      <c r="AW711" s="4">
        <v>3020.44</v>
      </c>
      <c r="AX711" s="4">
        <v>3036.15</v>
      </c>
      <c r="AY711" s="4">
        <v>76827.259999999995</v>
      </c>
      <c r="AZ711" s="4">
        <v>3084</v>
      </c>
      <c r="BA711" s="4">
        <v>3106.21</v>
      </c>
      <c r="BB711" s="4">
        <v>3127.95</v>
      </c>
      <c r="BC711" s="4">
        <v>3146.09</v>
      </c>
      <c r="BD711" s="4">
        <v>3167.49</v>
      </c>
      <c r="BE711" s="4">
        <v>24381.21</v>
      </c>
      <c r="BF711" s="4">
        <v>3196.06</v>
      </c>
      <c r="BG711" s="4">
        <v>3222.59</v>
      </c>
      <c r="BH711" s="4">
        <v>3235.48</v>
      </c>
      <c r="BI711" s="4">
        <v>3248.09</v>
      </c>
      <c r="BJ711" s="4">
        <v>3264.98</v>
      </c>
      <c r="BK711" s="4">
        <v>3283.92</v>
      </c>
      <c r="BL711" s="4">
        <v>3306.58</v>
      </c>
      <c r="BM711" s="4">
        <v>0</v>
      </c>
      <c r="BN711" s="4">
        <v>3336.67</v>
      </c>
      <c r="BO711" s="4">
        <v>3336.67</v>
      </c>
      <c r="BP711" s="4">
        <v>3336.67</v>
      </c>
      <c r="BQ711" s="4">
        <v>25581.14</v>
      </c>
      <c r="BR711" s="4">
        <v>3336.67</v>
      </c>
      <c r="BS711" s="4">
        <v>3336.67</v>
      </c>
      <c r="BT711" s="4">
        <v>3336.67</v>
      </c>
      <c r="BU711" s="4">
        <v>3336.67</v>
      </c>
      <c r="BV711" s="4">
        <v>3336.67</v>
      </c>
      <c r="BW711" s="4">
        <v>3336.67</v>
      </c>
      <c r="BX711" s="4">
        <v>3336.67</v>
      </c>
      <c r="BY711" s="4">
        <v>3336.67</v>
      </c>
      <c r="BZ711" s="4">
        <v>3336.67</v>
      </c>
      <c r="CA711" s="4">
        <v>3336.67</v>
      </c>
      <c r="CB711" s="4">
        <v>3336.67</v>
      </c>
      <c r="CC711" s="4">
        <v>3336.67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0</v>
      </c>
      <c r="CP711" s="4">
        <v>0</v>
      </c>
      <c r="CQ711" s="4">
        <v>0</v>
      </c>
      <c r="CR711" s="4">
        <v>0</v>
      </c>
      <c r="CS711" s="4">
        <v>0</v>
      </c>
      <c r="CT711" s="4">
        <v>0</v>
      </c>
      <c r="CU711" s="4">
        <v>0</v>
      </c>
      <c r="CV711" s="4">
        <v>0</v>
      </c>
      <c r="CW711" s="4">
        <v>0</v>
      </c>
      <c r="CX711" s="4">
        <v>0</v>
      </c>
      <c r="CY711" s="4">
        <v>0</v>
      </c>
      <c r="CZ711" s="4">
        <v>0</v>
      </c>
      <c r="DA711" s="4">
        <v>0</v>
      </c>
      <c r="DB711" s="4">
        <v>0</v>
      </c>
      <c r="DC711" s="4">
        <v>0</v>
      </c>
      <c r="DD711" s="4">
        <v>0</v>
      </c>
      <c r="DE711" s="4">
        <v>0</v>
      </c>
      <c r="DF711" s="4">
        <v>0</v>
      </c>
      <c r="DG711" s="4">
        <v>0</v>
      </c>
      <c r="DH711" s="4">
        <v>0</v>
      </c>
      <c r="DI711" s="4">
        <v>0</v>
      </c>
      <c r="DJ711" s="4">
        <v>0</v>
      </c>
      <c r="DK711" s="4">
        <v>0</v>
      </c>
      <c r="DL711" s="4">
        <v>0</v>
      </c>
      <c r="DM711" s="4">
        <v>0</v>
      </c>
      <c r="DN711" s="4">
        <v>0</v>
      </c>
      <c r="DO711" s="4">
        <v>0</v>
      </c>
      <c r="DP711" s="4">
        <v>0</v>
      </c>
      <c r="DQ711" s="4">
        <v>0</v>
      </c>
      <c r="DR711" s="4">
        <v>0</v>
      </c>
      <c r="DS711" s="4">
        <v>0</v>
      </c>
      <c r="DT711" s="4">
        <v>0</v>
      </c>
      <c r="DU711" s="4">
        <v>0</v>
      </c>
      <c r="DV711" s="4">
        <v>0</v>
      </c>
      <c r="DW711" s="4">
        <v>0</v>
      </c>
      <c r="DX711" s="6">
        <v>0</v>
      </c>
      <c r="DY711" s="4">
        <f>SUM(Tabela14[[#This Row],[jan/25]:[mar/25]])</f>
        <v>30799.86</v>
      </c>
      <c r="DZ711" s="4">
        <f>SUM(Tabela14[[#This Row],[abr/25]:[ago/25]])</f>
        <v>16339.05</v>
      </c>
      <c r="EA711" s="4">
        <f>SUM(Tabela14[[#This Row],[set/25]:[dez/30]])</f>
        <v>75631.189999999988</v>
      </c>
    </row>
    <row r="712" spans="1:131" x14ac:dyDescent="0.25">
      <c r="A712" s="5" t="s">
        <v>1832</v>
      </c>
      <c r="B712" s="2" t="s">
        <v>1733</v>
      </c>
      <c r="C712" s="2" t="s">
        <v>14</v>
      </c>
      <c r="D712" s="2" t="s">
        <v>304</v>
      </c>
      <c r="E712" s="1">
        <v>706</v>
      </c>
      <c r="F712" s="2" t="s">
        <v>1833</v>
      </c>
      <c r="G712" s="2" t="s">
        <v>19</v>
      </c>
      <c r="H712" s="321">
        <v>45804</v>
      </c>
      <c r="I712" s="2" t="s">
        <v>342</v>
      </c>
      <c r="J712" s="2"/>
      <c r="K712" s="4"/>
      <c r="L712" s="4"/>
      <c r="M712" s="4">
        <v>0</v>
      </c>
      <c r="N712" s="4">
        <f>Tabela14[[#This Row],[parcela.cef
(total)]]-Tabela14[[#This Row],[parcela.cef
(realizado)]]</f>
        <v>0</v>
      </c>
      <c r="O712" s="1" t="b">
        <v>0</v>
      </c>
      <c r="P712" s="4">
        <v>0</v>
      </c>
      <c r="Q712" s="4">
        <v>379050</v>
      </c>
      <c r="R712" s="4">
        <v>0</v>
      </c>
      <c r="S712" s="4">
        <v>434860</v>
      </c>
      <c r="T712" s="4">
        <f>SUM(Tabela14[[#This Row],[set/25]:[dez/30]])</f>
        <v>412406.58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1229.5</v>
      </c>
      <c r="BK712" s="4">
        <v>19978.759999999998</v>
      </c>
      <c r="BL712" s="4">
        <v>1245.1600000000001</v>
      </c>
      <c r="BM712" s="4">
        <v>0</v>
      </c>
      <c r="BN712" s="4">
        <v>1256.5</v>
      </c>
      <c r="BO712" s="4">
        <v>1256.5</v>
      </c>
      <c r="BP712" s="4">
        <v>1256.5</v>
      </c>
      <c r="BQ712" s="4">
        <v>20299.68</v>
      </c>
      <c r="BR712" s="4">
        <v>1256.5</v>
      </c>
      <c r="BS712" s="4">
        <v>1256.5</v>
      </c>
      <c r="BT712" s="4">
        <v>1256.5</v>
      </c>
      <c r="BU712" s="4">
        <v>1256.5</v>
      </c>
      <c r="BV712" s="4">
        <v>1256.5</v>
      </c>
      <c r="BW712" s="4">
        <v>20299.68</v>
      </c>
      <c r="BX712" s="4">
        <v>1256.5</v>
      </c>
      <c r="BY712" s="4">
        <v>1256.5</v>
      </c>
      <c r="BZ712" s="4">
        <v>1256.5</v>
      </c>
      <c r="CA712" s="4">
        <v>1256.5</v>
      </c>
      <c r="CB712" s="4">
        <v>1256.47</v>
      </c>
      <c r="CC712" s="4">
        <v>19043.18</v>
      </c>
      <c r="CD712" s="4">
        <v>0</v>
      </c>
      <c r="CE712" s="4">
        <v>335921.75</v>
      </c>
      <c r="CF712" s="4">
        <v>507.82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0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>
        <v>0</v>
      </c>
      <c r="DE712" s="4">
        <v>0</v>
      </c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>
        <v>0</v>
      </c>
      <c r="DL712" s="4">
        <v>0</v>
      </c>
      <c r="DM712" s="4">
        <v>0</v>
      </c>
      <c r="DN712" s="4">
        <v>0</v>
      </c>
      <c r="DO712" s="4">
        <v>0</v>
      </c>
      <c r="DP712" s="4">
        <v>0</v>
      </c>
      <c r="DQ712" s="4">
        <v>0</v>
      </c>
      <c r="DR712" s="4">
        <v>0</v>
      </c>
      <c r="DS712" s="4">
        <v>0</v>
      </c>
      <c r="DT712" s="4">
        <v>0</v>
      </c>
      <c r="DU712" s="4">
        <v>0</v>
      </c>
      <c r="DV712" s="4">
        <v>0</v>
      </c>
      <c r="DW712" s="4">
        <v>0</v>
      </c>
      <c r="DX712" s="6">
        <v>0</v>
      </c>
      <c r="DY712" s="4">
        <f>SUM(Tabela14[[#This Row],[jan/25]:[mar/25]])</f>
        <v>0</v>
      </c>
      <c r="DZ712" s="4">
        <f>SUM(Tabela14[[#This Row],[abr/25]:[ago/25]])</f>
        <v>22453.42</v>
      </c>
      <c r="EA712" s="4">
        <f>SUM(Tabela14[[#This Row],[set/25]:[dez/30]])</f>
        <v>412406.58</v>
      </c>
    </row>
    <row r="713" spans="1:131" x14ac:dyDescent="0.25">
      <c r="A713" s="5" t="s">
        <v>1834</v>
      </c>
      <c r="B713" s="2" t="s">
        <v>1733</v>
      </c>
      <c r="C713" s="2" t="s">
        <v>14</v>
      </c>
      <c r="D713" s="2" t="s">
        <v>324</v>
      </c>
      <c r="E713" s="1">
        <v>801</v>
      </c>
      <c r="F713" s="2"/>
      <c r="G713" s="2" t="s">
        <v>16</v>
      </c>
      <c r="H713" s="321"/>
      <c r="I713" s="2"/>
      <c r="J713" s="2"/>
      <c r="K713" s="4"/>
      <c r="L713" s="4"/>
      <c r="M713" s="4">
        <v>0</v>
      </c>
      <c r="N713" s="4">
        <f>Tabela14[[#This Row],[parcela.cef
(total)]]-Tabela14[[#This Row],[parcela.cef
(realizado)]]</f>
        <v>0</v>
      </c>
      <c r="O713" s="1" t="b">
        <v>0</v>
      </c>
      <c r="P713" s="4">
        <v>0</v>
      </c>
      <c r="Q713" s="4">
        <v>0</v>
      </c>
      <c r="R713" s="4">
        <v>0</v>
      </c>
      <c r="S713" s="4">
        <v>0</v>
      </c>
      <c r="T713" s="4">
        <f>SUM(Tabela14[[#This Row],[set/25]:[dez/30]])</f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0</v>
      </c>
      <c r="CR713" s="4">
        <v>0</v>
      </c>
      <c r="CS713" s="4">
        <v>0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0</v>
      </c>
      <c r="CZ713" s="4">
        <v>0</v>
      </c>
      <c r="DA713" s="4">
        <v>0</v>
      </c>
      <c r="DB713" s="4">
        <v>0</v>
      </c>
      <c r="DC713" s="4">
        <v>0</v>
      </c>
      <c r="DD713" s="4">
        <v>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0</v>
      </c>
      <c r="DK713" s="4">
        <v>0</v>
      </c>
      <c r="DL713" s="4">
        <v>0</v>
      </c>
      <c r="DM713" s="4">
        <v>0</v>
      </c>
      <c r="DN713" s="4">
        <v>0</v>
      </c>
      <c r="DO713" s="4">
        <v>0</v>
      </c>
      <c r="DP713" s="4">
        <v>0</v>
      </c>
      <c r="DQ713" s="4">
        <v>0</v>
      </c>
      <c r="DR713" s="4">
        <v>0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6">
        <v>0</v>
      </c>
      <c r="DY713" s="4">
        <f>SUM(Tabela14[[#This Row],[jan/25]:[mar/25]])</f>
        <v>0</v>
      </c>
      <c r="DZ713" s="4">
        <f>SUM(Tabela14[[#This Row],[abr/25]:[ago/25]])</f>
        <v>0</v>
      </c>
      <c r="EA713" s="4">
        <f>SUM(Tabela14[[#This Row],[set/25]:[dez/30]])</f>
        <v>0</v>
      </c>
    </row>
    <row r="714" spans="1:131" x14ac:dyDescent="0.25">
      <c r="A714" s="5" t="s">
        <v>1835</v>
      </c>
      <c r="B714" s="2" t="s">
        <v>1733</v>
      </c>
      <c r="C714" s="2" t="s">
        <v>14</v>
      </c>
      <c r="D714" s="2" t="s">
        <v>324</v>
      </c>
      <c r="E714" s="1">
        <v>802</v>
      </c>
      <c r="F714" s="2" t="s">
        <v>1836</v>
      </c>
      <c r="G714" s="2" t="s">
        <v>19</v>
      </c>
      <c r="H714" s="321">
        <v>45383</v>
      </c>
      <c r="I714" s="2" t="s">
        <v>1401</v>
      </c>
      <c r="J714" s="2"/>
      <c r="K714" s="4"/>
      <c r="L714" s="4"/>
      <c r="M714" s="4">
        <v>0</v>
      </c>
      <c r="N714" s="4">
        <f>Tabela14[[#This Row],[parcela.cef
(total)]]-Tabela14[[#This Row],[parcela.cef
(realizado)]]</f>
        <v>0</v>
      </c>
      <c r="O714" s="1" t="b">
        <v>0</v>
      </c>
      <c r="P714" s="4">
        <v>0</v>
      </c>
      <c r="Q714" s="4">
        <v>444000</v>
      </c>
      <c r="R714" s="4">
        <v>0</v>
      </c>
      <c r="S714" s="4">
        <v>477874.08</v>
      </c>
      <c r="T714" s="4">
        <f>SUM(Tabela14[[#This Row],[set/25]:[dez/30]])</f>
        <v>432078.11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1504.2</v>
      </c>
      <c r="AX714" s="4">
        <v>1512.02</v>
      </c>
      <c r="AY714" s="4">
        <v>1525.03</v>
      </c>
      <c r="AZ714" s="4">
        <v>1535.85</v>
      </c>
      <c r="BA714" s="4">
        <v>1546.91</v>
      </c>
      <c r="BB714" s="4">
        <v>1557.74</v>
      </c>
      <c r="BC714" s="4">
        <v>1566.77</v>
      </c>
      <c r="BD714" s="4">
        <v>1577.43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31811.1</v>
      </c>
      <c r="BK714" s="4">
        <v>0</v>
      </c>
      <c r="BL714" s="4">
        <v>1658.92</v>
      </c>
      <c r="BM714" s="4">
        <v>1702.4</v>
      </c>
      <c r="BN714" s="4">
        <v>1661.68</v>
      </c>
      <c r="BO714" s="4">
        <v>1661.68</v>
      </c>
      <c r="BP714" s="4">
        <v>23817.45</v>
      </c>
      <c r="BQ714" s="4">
        <v>1661.68</v>
      </c>
      <c r="BR714" s="4">
        <v>1661.68</v>
      </c>
      <c r="BS714" s="4">
        <v>1661.68</v>
      </c>
      <c r="BT714" s="4">
        <v>1661.68</v>
      </c>
      <c r="BU714" s="4">
        <v>1661.68</v>
      </c>
      <c r="BV714" s="4">
        <v>1661.68</v>
      </c>
      <c r="BW714" s="4">
        <v>1661.68</v>
      </c>
      <c r="BX714" s="4">
        <v>1661.68</v>
      </c>
      <c r="BY714" s="4">
        <v>1661.68</v>
      </c>
      <c r="BZ714" s="4">
        <v>1661.68</v>
      </c>
      <c r="CA714" s="4">
        <v>1661.68</v>
      </c>
      <c r="CB714" s="4">
        <v>23817.45</v>
      </c>
      <c r="CC714" s="4">
        <v>1661.68</v>
      </c>
      <c r="CD714" s="4">
        <v>1661.68</v>
      </c>
      <c r="CE714" s="4">
        <v>357815.61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>
        <v>0</v>
      </c>
      <c r="CS714" s="4">
        <v>0</v>
      </c>
      <c r="CT714" s="4">
        <v>0</v>
      </c>
      <c r="CU714" s="4">
        <v>0</v>
      </c>
      <c r="CV714" s="4">
        <v>0</v>
      </c>
      <c r="CW714" s="4">
        <v>0</v>
      </c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>
        <v>0</v>
      </c>
      <c r="DE714" s="4">
        <v>0</v>
      </c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>
        <v>0</v>
      </c>
      <c r="DL714" s="4">
        <v>0</v>
      </c>
      <c r="DM714" s="4">
        <v>0</v>
      </c>
      <c r="DN714" s="4">
        <v>0</v>
      </c>
      <c r="DO714" s="4">
        <v>0</v>
      </c>
      <c r="DP714" s="4">
        <v>0</v>
      </c>
      <c r="DQ714" s="4">
        <v>0</v>
      </c>
      <c r="DR714" s="4">
        <v>0</v>
      </c>
      <c r="DS714" s="4">
        <v>0</v>
      </c>
      <c r="DT714" s="4">
        <v>0</v>
      </c>
      <c r="DU714" s="4">
        <v>0</v>
      </c>
      <c r="DV714" s="4">
        <v>0</v>
      </c>
      <c r="DW714" s="4">
        <v>0</v>
      </c>
      <c r="DX714" s="6">
        <v>0</v>
      </c>
      <c r="DY714" s="4">
        <f>SUM(Tabela14[[#This Row],[jan/25]:[mar/25]])</f>
        <v>0</v>
      </c>
      <c r="DZ714" s="4">
        <f>SUM(Tabela14[[#This Row],[abr/25]:[ago/25]])</f>
        <v>33470.019999999997</v>
      </c>
      <c r="EA714" s="4">
        <f>SUM(Tabela14[[#This Row],[set/25]:[dez/30]])</f>
        <v>432078.11</v>
      </c>
    </row>
    <row r="715" spans="1:131" x14ac:dyDescent="0.25">
      <c r="A715" s="5" t="s">
        <v>1837</v>
      </c>
      <c r="B715" s="2" t="s">
        <v>1733</v>
      </c>
      <c r="C715" s="2" t="s">
        <v>14</v>
      </c>
      <c r="D715" s="2" t="s">
        <v>324</v>
      </c>
      <c r="E715" s="1">
        <v>803</v>
      </c>
      <c r="F715" s="2" t="s">
        <v>1836</v>
      </c>
      <c r="G715" s="2" t="s">
        <v>19</v>
      </c>
      <c r="H715" s="321">
        <v>45386</v>
      </c>
      <c r="I715" s="2" t="s">
        <v>1684</v>
      </c>
      <c r="J715" s="2"/>
      <c r="K715" s="4"/>
      <c r="L715" s="4"/>
      <c r="M715" s="4">
        <v>0</v>
      </c>
      <c r="N715" s="4">
        <f>Tabela14[[#This Row],[parcela.cef
(total)]]-Tabela14[[#This Row],[parcela.cef
(realizado)]]</f>
        <v>0</v>
      </c>
      <c r="O715" s="1" t="b">
        <v>0</v>
      </c>
      <c r="P715" s="4">
        <v>0</v>
      </c>
      <c r="Q715" s="4">
        <v>414000</v>
      </c>
      <c r="R715" s="4">
        <v>0</v>
      </c>
      <c r="S715" s="4">
        <v>454640.43</v>
      </c>
      <c r="T715" s="4">
        <f>SUM(Tabela14[[#This Row],[set/25]:[dez/30]])</f>
        <v>398844.46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10000</v>
      </c>
      <c r="AW715" s="4">
        <v>1504.2</v>
      </c>
      <c r="AX715" s="4">
        <v>1512.02</v>
      </c>
      <c r="AY715" s="4">
        <v>1525.03</v>
      </c>
      <c r="AZ715" s="4">
        <v>1535.85</v>
      </c>
      <c r="BA715" s="4">
        <v>1546.91</v>
      </c>
      <c r="BB715" s="4">
        <v>1557.74</v>
      </c>
      <c r="BC715" s="4">
        <v>1566.77</v>
      </c>
      <c r="BD715" s="4">
        <v>1577.43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31811.1</v>
      </c>
      <c r="BK715" s="4">
        <v>0</v>
      </c>
      <c r="BL715" s="4">
        <v>1658.92</v>
      </c>
      <c r="BM715" s="4">
        <v>1702.4</v>
      </c>
      <c r="BN715" s="4">
        <v>1661.68</v>
      </c>
      <c r="BO715" s="4">
        <v>1661.68</v>
      </c>
      <c r="BP715" s="4">
        <v>23817.45</v>
      </c>
      <c r="BQ715" s="4">
        <v>1661.68</v>
      </c>
      <c r="BR715" s="4">
        <v>1661.68</v>
      </c>
      <c r="BS715" s="4">
        <v>1661.68</v>
      </c>
      <c r="BT715" s="4">
        <v>1661.68</v>
      </c>
      <c r="BU715" s="4">
        <v>1661.68</v>
      </c>
      <c r="BV715" s="4">
        <v>1661.68</v>
      </c>
      <c r="BW715" s="4">
        <v>1661.68</v>
      </c>
      <c r="BX715" s="4">
        <v>1661.68</v>
      </c>
      <c r="BY715" s="4">
        <v>1661.68</v>
      </c>
      <c r="BZ715" s="4">
        <v>1661.68</v>
      </c>
      <c r="CA715" s="4">
        <v>1661.68</v>
      </c>
      <c r="CB715" s="4">
        <v>23817.45</v>
      </c>
      <c r="CC715" s="4">
        <v>1661.68</v>
      </c>
      <c r="CD715" s="4">
        <v>1661.68</v>
      </c>
      <c r="CE715" s="4">
        <v>324581.96000000002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0</v>
      </c>
      <c r="CQ715" s="4">
        <v>0</v>
      </c>
      <c r="CR715" s="4">
        <v>0</v>
      </c>
      <c r="CS715" s="4">
        <v>0</v>
      </c>
      <c r="CT715" s="4">
        <v>0</v>
      </c>
      <c r="CU715" s="4">
        <v>0</v>
      </c>
      <c r="CV715" s="4">
        <v>0</v>
      </c>
      <c r="CW715" s="4">
        <v>0</v>
      </c>
      <c r="CX715" s="4">
        <v>0</v>
      </c>
      <c r="CY715" s="4">
        <v>0</v>
      </c>
      <c r="CZ715" s="4">
        <v>0</v>
      </c>
      <c r="DA715" s="4">
        <v>0</v>
      </c>
      <c r="DB715" s="4">
        <v>0</v>
      </c>
      <c r="DC715" s="4">
        <v>0</v>
      </c>
      <c r="DD715" s="4">
        <v>0</v>
      </c>
      <c r="DE715" s="4">
        <v>0</v>
      </c>
      <c r="DF715" s="4">
        <v>0</v>
      </c>
      <c r="DG715" s="4">
        <v>0</v>
      </c>
      <c r="DH715" s="4">
        <v>0</v>
      </c>
      <c r="DI715" s="4">
        <v>0</v>
      </c>
      <c r="DJ715" s="4">
        <v>0</v>
      </c>
      <c r="DK715" s="4">
        <v>0</v>
      </c>
      <c r="DL715" s="4">
        <v>0</v>
      </c>
      <c r="DM715" s="4">
        <v>0</v>
      </c>
      <c r="DN715" s="4">
        <v>0</v>
      </c>
      <c r="DO715" s="4">
        <v>0</v>
      </c>
      <c r="DP715" s="4">
        <v>0</v>
      </c>
      <c r="DQ715" s="4">
        <v>0</v>
      </c>
      <c r="DR715" s="4">
        <v>0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6">
        <v>0</v>
      </c>
      <c r="DY715" s="4">
        <f>SUM(Tabela14[[#This Row],[jan/25]:[mar/25]])</f>
        <v>0</v>
      </c>
      <c r="DZ715" s="4">
        <f>SUM(Tabela14[[#This Row],[abr/25]:[ago/25]])</f>
        <v>33470.019999999997</v>
      </c>
      <c r="EA715" s="4">
        <f>SUM(Tabela14[[#This Row],[set/25]:[dez/30]])</f>
        <v>398844.46</v>
      </c>
    </row>
    <row r="716" spans="1:131" x14ac:dyDescent="0.25">
      <c r="A716" s="5" t="s">
        <v>1838</v>
      </c>
      <c r="B716" s="2" t="s">
        <v>1733</v>
      </c>
      <c r="C716" s="2" t="s">
        <v>14</v>
      </c>
      <c r="D716" s="2" t="s">
        <v>324</v>
      </c>
      <c r="E716" s="1">
        <v>804</v>
      </c>
      <c r="F716" s="2" t="s">
        <v>1839</v>
      </c>
      <c r="G716" s="2" t="s">
        <v>19</v>
      </c>
      <c r="H716" s="321">
        <v>45377</v>
      </c>
      <c r="I716" s="2" t="s">
        <v>195</v>
      </c>
      <c r="J716" s="2"/>
      <c r="K716" s="4"/>
      <c r="L716" s="4"/>
      <c r="M716" s="4">
        <v>0</v>
      </c>
      <c r="N716" s="4">
        <f>Tabela14[[#This Row],[parcela.cef
(total)]]-Tabela14[[#This Row],[parcela.cef
(realizado)]]</f>
        <v>0</v>
      </c>
      <c r="O716" s="1" t="b">
        <v>0</v>
      </c>
      <c r="P716" s="4">
        <v>0</v>
      </c>
      <c r="Q716" s="4">
        <v>540550</v>
      </c>
      <c r="R716" s="4">
        <v>0</v>
      </c>
      <c r="S716" s="4">
        <v>590293.32999999996</v>
      </c>
      <c r="T716" s="4">
        <f>SUM(Tabela14[[#This Row],[set/25]:[dez/30]])</f>
        <v>492908.51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40091.69</v>
      </c>
      <c r="AW716" s="4">
        <v>11179.8</v>
      </c>
      <c r="AX716" s="4">
        <v>11486.12</v>
      </c>
      <c r="AY716" s="4">
        <v>1121.1199999999999</v>
      </c>
      <c r="AZ716" s="4">
        <v>1129.08</v>
      </c>
      <c r="BA716" s="4">
        <v>1137.21</v>
      </c>
      <c r="BB716" s="4">
        <v>1145.17</v>
      </c>
      <c r="BC716" s="4">
        <v>1151.81</v>
      </c>
      <c r="BD716" s="4">
        <v>1159.6400000000001</v>
      </c>
      <c r="BE716" s="4">
        <v>1164.28</v>
      </c>
      <c r="BF716" s="4">
        <v>1170.0999999999999</v>
      </c>
      <c r="BG716" s="4">
        <v>19466.939999999999</v>
      </c>
      <c r="BH716" s="4">
        <v>1184.53</v>
      </c>
      <c r="BI716" s="4">
        <v>1189.1500000000001</v>
      </c>
      <c r="BJ716" s="4">
        <v>1195.3399999999999</v>
      </c>
      <c r="BK716" s="4">
        <v>1202.27</v>
      </c>
      <c r="BL716" s="4">
        <v>1210.57</v>
      </c>
      <c r="BM716" s="4">
        <v>0</v>
      </c>
      <c r="BN716" s="4">
        <v>1221.58</v>
      </c>
      <c r="BO716" s="4">
        <v>1221.58</v>
      </c>
      <c r="BP716" s="4">
        <v>1221.58</v>
      </c>
      <c r="BQ716" s="4">
        <v>1221.58</v>
      </c>
      <c r="BR716" s="4">
        <v>1221.58</v>
      </c>
      <c r="BS716" s="4">
        <v>20156.11</v>
      </c>
      <c r="BT716" s="4">
        <v>1221.58</v>
      </c>
      <c r="BU716" s="4">
        <v>1221.58</v>
      </c>
      <c r="BV716" s="4">
        <v>1221.58</v>
      </c>
      <c r="BW716" s="4">
        <v>1221.58</v>
      </c>
      <c r="BX716" s="4">
        <v>1221.58</v>
      </c>
      <c r="BY716" s="4">
        <v>1221.58</v>
      </c>
      <c r="BZ716" s="4">
        <v>1221.58</v>
      </c>
      <c r="CA716" s="4">
        <v>1221.58</v>
      </c>
      <c r="CB716" s="4">
        <v>1221.58</v>
      </c>
      <c r="CC716" s="4">
        <v>1221.58</v>
      </c>
      <c r="CD716" s="4">
        <v>44180.57</v>
      </c>
      <c r="CE716" s="4">
        <v>409616.98</v>
      </c>
      <c r="CF716" s="4">
        <v>631.15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>
        <v>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0</v>
      </c>
      <c r="CZ716" s="4">
        <v>0</v>
      </c>
      <c r="DA716" s="4">
        <v>0</v>
      </c>
      <c r="DB716" s="4">
        <v>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4">
        <v>0</v>
      </c>
      <c r="DJ716" s="4">
        <v>0</v>
      </c>
      <c r="DK716" s="4">
        <v>0</v>
      </c>
      <c r="DL716" s="4">
        <v>0</v>
      </c>
      <c r="DM716" s="4">
        <v>0</v>
      </c>
      <c r="DN716" s="4">
        <v>0</v>
      </c>
      <c r="DO716" s="4">
        <v>0</v>
      </c>
      <c r="DP716" s="4">
        <v>0</v>
      </c>
      <c r="DQ716" s="4">
        <v>0</v>
      </c>
      <c r="DR716" s="4">
        <v>0</v>
      </c>
      <c r="DS716" s="4">
        <v>0</v>
      </c>
      <c r="DT716" s="4">
        <v>0</v>
      </c>
      <c r="DU716" s="4">
        <v>0</v>
      </c>
      <c r="DV716" s="4">
        <v>0</v>
      </c>
      <c r="DW716" s="4">
        <v>0</v>
      </c>
      <c r="DX716" s="6">
        <v>0</v>
      </c>
      <c r="DY716" s="4">
        <f>SUM(Tabela14[[#This Row],[jan/25]:[mar/25]])</f>
        <v>21801.32</v>
      </c>
      <c r="DZ716" s="4">
        <f>SUM(Tabela14[[#This Row],[abr/25]:[ago/25]])</f>
        <v>5981.8600000000006</v>
      </c>
      <c r="EA716" s="4">
        <f>SUM(Tabela14[[#This Row],[set/25]:[dez/30]])</f>
        <v>492908.51</v>
      </c>
    </row>
    <row r="717" spans="1:131" x14ac:dyDescent="0.25">
      <c r="A717" s="5" t="s">
        <v>1840</v>
      </c>
      <c r="B717" s="2" t="s">
        <v>1733</v>
      </c>
      <c r="C717" s="2" t="s">
        <v>14</v>
      </c>
      <c r="D717" s="2" t="s">
        <v>324</v>
      </c>
      <c r="E717" s="1">
        <v>805</v>
      </c>
      <c r="F717" s="2"/>
      <c r="G717" s="2" t="s">
        <v>16</v>
      </c>
      <c r="H717" s="321"/>
      <c r="I717" s="2"/>
      <c r="J717" s="2"/>
      <c r="K717" s="4"/>
      <c r="L717" s="4"/>
      <c r="M717" s="4">
        <v>0</v>
      </c>
      <c r="N717" s="4">
        <f>Tabela14[[#This Row],[parcela.cef
(total)]]-Tabela14[[#This Row],[parcela.cef
(realizado)]]</f>
        <v>0</v>
      </c>
      <c r="O717" s="1" t="b">
        <v>0</v>
      </c>
      <c r="P717" s="4">
        <v>0</v>
      </c>
      <c r="Q717" s="4">
        <v>0</v>
      </c>
      <c r="R717" s="4">
        <v>0</v>
      </c>
      <c r="S717" s="4">
        <v>0</v>
      </c>
      <c r="T717" s="4">
        <f>SUM(Tabela14[[#This Row],[set/25]:[dez/30]])</f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0</v>
      </c>
      <c r="CZ717" s="4">
        <v>0</v>
      </c>
      <c r="DA717" s="4">
        <v>0</v>
      </c>
      <c r="DB717" s="4">
        <v>0</v>
      </c>
      <c r="DC717" s="4">
        <v>0</v>
      </c>
      <c r="DD717" s="4">
        <v>0</v>
      </c>
      <c r="DE717" s="4">
        <v>0</v>
      </c>
      <c r="DF717" s="4">
        <v>0</v>
      </c>
      <c r="DG717" s="4">
        <v>0</v>
      </c>
      <c r="DH717" s="4">
        <v>0</v>
      </c>
      <c r="DI717" s="4">
        <v>0</v>
      </c>
      <c r="DJ717" s="4">
        <v>0</v>
      </c>
      <c r="DK717" s="4">
        <v>0</v>
      </c>
      <c r="DL717" s="4">
        <v>0</v>
      </c>
      <c r="DM717" s="4">
        <v>0</v>
      </c>
      <c r="DN717" s="4">
        <v>0</v>
      </c>
      <c r="DO717" s="4">
        <v>0</v>
      </c>
      <c r="DP717" s="4">
        <v>0</v>
      </c>
      <c r="DQ717" s="4">
        <v>0</v>
      </c>
      <c r="DR717" s="4">
        <v>0</v>
      </c>
      <c r="DS717" s="4">
        <v>0</v>
      </c>
      <c r="DT717" s="4">
        <v>0</v>
      </c>
      <c r="DU717" s="4">
        <v>0</v>
      </c>
      <c r="DV717" s="4">
        <v>0</v>
      </c>
      <c r="DW717" s="4">
        <v>0</v>
      </c>
      <c r="DX717" s="6">
        <v>0</v>
      </c>
      <c r="DY717" s="4">
        <f>SUM(Tabela14[[#This Row],[jan/25]:[mar/25]])</f>
        <v>0</v>
      </c>
      <c r="DZ717" s="4">
        <f>SUM(Tabela14[[#This Row],[abr/25]:[ago/25]])</f>
        <v>0</v>
      </c>
      <c r="EA717" s="4">
        <f>SUM(Tabela14[[#This Row],[set/25]:[dez/30]])</f>
        <v>0</v>
      </c>
    </row>
    <row r="718" spans="1:131" x14ac:dyDescent="0.25">
      <c r="A718" s="5" t="s">
        <v>1841</v>
      </c>
      <c r="B718" s="2" t="s">
        <v>1733</v>
      </c>
      <c r="C718" s="2" t="s">
        <v>14</v>
      </c>
      <c r="D718" s="2" t="s">
        <v>324</v>
      </c>
      <c r="E718" s="1">
        <v>806</v>
      </c>
      <c r="F718" s="2" t="s">
        <v>1842</v>
      </c>
      <c r="G718" s="2" t="s">
        <v>19</v>
      </c>
      <c r="H718" s="321">
        <v>45377</v>
      </c>
      <c r="I718" s="2" t="s">
        <v>138</v>
      </c>
      <c r="J718" s="2"/>
      <c r="K718" s="4"/>
      <c r="L718" s="4"/>
      <c r="M718" s="4">
        <v>0</v>
      </c>
      <c r="N718" s="4">
        <f>Tabela14[[#This Row],[parcela.cef
(total)]]-Tabela14[[#This Row],[parcela.cef
(realizado)]]</f>
        <v>0</v>
      </c>
      <c r="O718" s="1" t="b">
        <v>0</v>
      </c>
      <c r="P718" s="4">
        <v>0</v>
      </c>
      <c r="Q718" s="4">
        <v>365750</v>
      </c>
      <c r="R718" s="4">
        <v>0</v>
      </c>
      <c r="S718" s="4">
        <v>400752.48</v>
      </c>
      <c r="T718" s="4">
        <f>SUM(Tabela14[[#This Row],[set/25]:[dez/30]])</f>
        <v>341469.10000000003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2775</v>
      </c>
      <c r="AV718" s="4">
        <v>2838.83</v>
      </c>
      <c r="AW718" s="4">
        <v>2962.11</v>
      </c>
      <c r="AX718" s="4">
        <v>9336.26</v>
      </c>
      <c r="AY718" s="4">
        <v>1367.94</v>
      </c>
      <c r="AZ718" s="4">
        <v>1377.66</v>
      </c>
      <c r="BA718" s="4">
        <v>1387.58</v>
      </c>
      <c r="BB718" s="4">
        <v>1397.29</v>
      </c>
      <c r="BC718" s="4">
        <v>1405.39</v>
      </c>
      <c r="BD718" s="4">
        <v>1414.95</v>
      </c>
      <c r="BE718" s="4">
        <v>1420.61</v>
      </c>
      <c r="BF718" s="4">
        <v>1427.71</v>
      </c>
      <c r="BG718" s="4">
        <v>22873.23</v>
      </c>
      <c r="BH718" s="4">
        <v>1445.32</v>
      </c>
      <c r="BI718" s="4">
        <v>1450.96</v>
      </c>
      <c r="BJ718" s="4">
        <v>1458.5</v>
      </c>
      <c r="BK718" s="4">
        <v>1466.96</v>
      </c>
      <c r="BL718" s="4">
        <v>1477.08</v>
      </c>
      <c r="BM718" s="4">
        <v>0</v>
      </c>
      <c r="BN718" s="4">
        <v>1490.53</v>
      </c>
      <c r="BO718" s="4">
        <v>1490.53</v>
      </c>
      <c r="BP718" s="4">
        <v>1490.53</v>
      </c>
      <c r="BQ718" s="4">
        <v>1490.53</v>
      </c>
      <c r="BR718" s="4">
        <v>1490.53</v>
      </c>
      <c r="BS718" s="4">
        <v>23675.1</v>
      </c>
      <c r="BT718" s="4">
        <v>1490.53</v>
      </c>
      <c r="BU718" s="4">
        <v>1490.53</v>
      </c>
      <c r="BV718" s="4">
        <v>1490.53</v>
      </c>
      <c r="BW718" s="4">
        <v>1490.53</v>
      </c>
      <c r="BX718" s="4">
        <v>1490.53</v>
      </c>
      <c r="BY718" s="4">
        <v>1490.53</v>
      </c>
      <c r="BZ718" s="4">
        <v>1490.53</v>
      </c>
      <c r="CA718" s="4">
        <v>1490.53</v>
      </c>
      <c r="CB718" s="4">
        <v>1490.53</v>
      </c>
      <c r="CC718" s="4">
        <v>1490.53</v>
      </c>
      <c r="CD718" s="4">
        <v>23675.1</v>
      </c>
      <c r="CE718" s="4">
        <v>271317.26</v>
      </c>
      <c r="CF718" s="4">
        <v>443.69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>
        <v>0</v>
      </c>
      <c r="CS718" s="4">
        <v>0</v>
      </c>
      <c r="CT718" s="4">
        <v>0</v>
      </c>
      <c r="CU718" s="4">
        <v>0</v>
      </c>
      <c r="CV718" s="4">
        <v>0</v>
      </c>
      <c r="CW718" s="4">
        <v>0</v>
      </c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>
        <v>0</v>
      </c>
      <c r="DE718" s="4">
        <v>0</v>
      </c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>
        <v>0</v>
      </c>
      <c r="DL718" s="4">
        <v>0</v>
      </c>
      <c r="DM718" s="4">
        <v>0</v>
      </c>
      <c r="DN718" s="4">
        <v>0</v>
      </c>
      <c r="DO718" s="4">
        <v>0</v>
      </c>
      <c r="DP718" s="4">
        <v>0</v>
      </c>
      <c r="DQ718" s="4">
        <v>0</v>
      </c>
      <c r="DR718" s="4">
        <v>0</v>
      </c>
      <c r="DS718" s="4">
        <v>0</v>
      </c>
      <c r="DT718" s="4">
        <v>0</v>
      </c>
      <c r="DU718" s="4">
        <v>0</v>
      </c>
      <c r="DV718" s="4">
        <v>0</v>
      </c>
      <c r="DW718" s="4">
        <v>0</v>
      </c>
      <c r="DX718" s="6">
        <v>0</v>
      </c>
      <c r="DY718" s="4">
        <f>SUM(Tabela14[[#This Row],[jan/25]:[mar/25]])</f>
        <v>25721.55</v>
      </c>
      <c r="DZ718" s="4">
        <f>SUM(Tabela14[[#This Row],[abr/25]:[ago/25]])</f>
        <v>7298.82</v>
      </c>
      <c r="EA718" s="4">
        <f>SUM(Tabela14[[#This Row],[set/25]:[dez/30]])</f>
        <v>341469.10000000003</v>
      </c>
    </row>
    <row r="719" spans="1:131" x14ac:dyDescent="0.25">
      <c r="A719" s="5" t="s">
        <v>1843</v>
      </c>
      <c r="B719" s="2" t="s">
        <v>1733</v>
      </c>
      <c r="C719" s="2" t="s">
        <v>14</v>
      </c>
      <c r="D719" s="2" t="s">
        <v>349</v>
      </c>
      <c r="E719" s="1">
        <v>901</v>
      </c>
      <c r="F719" s="2" t="s">
        <v>1844</v>
      </c>
      <c r="G719" s="2" t="s">
        <v>19</v>
      </c>
      <c r="H719" s="321">
        <v>45383</v>
      </c>
      <c r="I719" s="2" t="s">
        <v>202</v>
      </c>
      <c r="J719" s="2"/>
      <c r="K719" s="4"/>
      <c r="L719" s="4"/>
      <c r="M719" s="4">
        <v>0</v>
      </c>
      <c r="N719" s="4">
        <f>Tabela14[[#This Row],[parcela.cef
(total)]]-Tabela14[[#This Row],[parcela.cef
(realizado)]]</f>
        <v>0</v>
      </c>
      <c r="O719" s="1" t="b">
        <v>0</v>
      </c>
      <c r="P719" s="4">
        <v>0</v>
      </c>
      <c r="Q719" s="4">
        <v>355000</v>
      </c>
      <c r="R719" s="4">
        <v>0</v>
      </c>
      <c r="S719" s="4">
        <v>368111.01</v>
      </c>
      <c r="T719" s="4">
        <f>SUM(Tabela14[[#This Row],[set/25]:[dez/30]])</f>
        <v>136811.82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206055.49</v>
      </c>
      <c r="AW719" s="4">
        <v>1504.2</v>
      </c>
      <c r="AX719" s="4">
        <v>1512.02</v>
      </c>
      <c r="AY719" s="4">
        <v>1525.03</v>
      </c>
      <c r="AZ719" s="4">
        <v>1535.85</v>
      </c>
      <c r="BA719" s="4">
        <v>1546.91</v>
      </c>
      <c r="BB719" s="4">
        <v>1557.74</v>
      </c>
      <c r="BC719" s="4">
        <v>1566.77</v>
      </c>
      <c r="BD719" s="4">
        <v>1577.43</v>
      </c>
      <c r="BE719" s="4">
        <v>1584.27</v>
      </c>
      <c r="BF719" s="4">
        <v>1591.66</v>
      </c>
      <c r="BG719" s="4">
        <v>1604.87</v>
      </c>
      <c r="BH719" s="4">
        <v>1611.29</v>
      </c>
      <c r="BI719" s="4">
        <v>1617.57</v>
      </c>
      <c r="BJ719" s="4">
        <v>1625.98</v>
      </c>
      <c r="BK719" s="4">
        <v>1635.41</v>
      </c>
      <c r="BL719" s="4">
        <v>1646.7</v>
      </c>
      <c r="BM719" s="4">
        <v>0</v>
      </c>
      <c r="BN719" s="4">
        <v>1661.68</v>
      </c>
      <c r="BO719" s="4">
        <v>1661.68</v>
      </c>
      <c r="BP719" s="4">
        <v>1661.68</v>
      </c>
      <c r="BQ719" s="4">
        <v>1661.68</v>
      </c>
      <c r="BR719" s="4">
        <v>1661.68</v>
      </c>
      <c r="BS719" s="4">
        <v>1661.68</v>
      </c>
      <c r="BT719" s="4">
        <v>1661.68</v>
      </c>
      <c r="BU719" s="4">
        <v>1661.68</v>
      </c>
      <c r="BV719" s="4">
        <v>1661.68</v>
      </c>
      <c r="BW719" s="4">
        <v>1661.68</v>
      </c>
      <c r="BX719" s="4">
        <v>1661.68</v>
      </c>
      <c r="BY719" s="4">
        <v>1661.68</v>
      </c>
      <c r="BZ719" s="4">
        <v>1661.68</v>
      </c>
      <c r="CA719" s="4">
        <v>0</v>
      </c>
      <c r="CB719" s="4">
        <v>0</v>
      </c>
      <c r="CC719" s="4">
        <v>0</v>
      </c>
      <c r="CD719" s="4">
        <v>0</v>
      </c>
      <c r="CE719" s="4">
        <v>115209.98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0</v>
      </c>
      <c r="CQ719" s="4">
        <v>0</v>
      </c>
      <c r="CR719" s="4">
        <v>0</v>
      </c>
      <c r="CS719" s="4">
        <v>0</v>
      </c>
      <c r="CT719" s="4">
        <v>0</v>
      </c>
      <c r="CU719" s="4">
        <v>0</v>
      </c>
      <c r="CV719" s="4">
        <v>0</v>
      </c>
      <c r="CW719" s="4">
        <v>0</v>
      </c>
      <c r="CX719" s="4">
        <v>0</v>
      </c>
      <c r="CY719" s="4">
        <v>0</v>
      </c>
      <c r="CZ719" s="4">
        <v>0</v>
      </c>
      <c r="DA719" s="4">
        <v>0</v>
      </c>
      <c r="DB719" s="4">
        <v>0</v>
      </c>
      <c r="DC719" s="4">
        <v>0</v>
      </c>
      <c r="DD719" s="4">
        <v>0</v>
      </c>
      <c r="DE719" s="4">
        <v>0</v>
      </c>
      <c r="DF719" s="4">
        <v>0</v>
      </c>
      <c r="DG719" s="4">
        <v>0</v>
      </c>
      <c r="DH719" s="4">
        <v>0</v>
      </c>
      <c r="DI719" s="4">
        <v>0</v>
      </c>
      <c r="DJ719" s="4">
        <v>0</v>
      </c>
      <c r="DK719" s="4">
        <v>0</v>
      </c>
      <c r="DL719" s="4">
        <v>0</v>
      </c>
      <c r="DM719" s="4">
        <v>0</v>
      </c>
      <c r="DN719" s="4">
        <v>0</v>
      </c>
      <c r="DO719" s="4">
        <v>0</v>
      </c>
      <c r="DP719" s="4">
        <v>0</v>
      </c>
      <c r="DQ719" s="4">
        <v>0</v>
      </c>
      <c r="DR719" s="4">
        <v>0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6">
        <v>0</v>
      </c>
      <c r="DY719" s="4">
        <f>SUM(Tabela14[[#This Row],[jan/25]:[mar/25]])</f>
        <v>4780.8</v>
      </c>
      <c r="DZ719" s="4">
        <f>SUM(Tabela14[[#This Row],[abr/25]:[ago/25]])</f>
        <v>8136.95</v>
      </c>
      <c r="EA719" s="4">
        <f>SUM(Tabela14[[#This Row],[set/25]:[dez/30]])</f>
        <v>136811.82</v>
      </c>
    </row>
    <row r="720" spans="1:131" x14ac:dyDescent="0.25">
      <c r="A720" s="5" t="s">
        <v>1845</v>
      </c>
      <c r="B720" s="2" t="s">
        <v>1733</v>
      </c>
      <c r="C720" s="2" t="s">
        <v>14</v>
      </c>
      <c r="D720" s="2" t="s">
        <v>349</v>
      </c>
      <c r="E720" s="1">
        <v>902</v>
      </c>
      <c r="F720" s="2"/>
      <c r="G720" s="2" t="s">
        <v>16</v>
      </c>
      <c r="H720" s="321"/>
      <c r="I720" s="2"/>
      <c r="J720" s="2"/>
      <c r="K720" s="4"/>
      <c r="L720" s="4"/>
      <c r="M720" s="4">
        <v>0</v>
      </c>
      <c r="N720" s="4">
        <f>Tabela14[[#This Row],[parcela.cef
(total)]]-Tabela14[[#This Row],[parcela.cef
(realizado)]]</f>
        <v>0</v>
      </c>
      <c r="O720" s="1" t="b">
        <v>0</v>
      </c>
      <c r="P720" s="4">
        <v>0</v>
      </c>
      <c r="Q720" s="4">
        <v>0</v>
      </c>
      <c r="R720" s="4">
        <v>0</v>
      </c>
      <c r="S720" s="4">
        <v>0</v>
      </c>
      <c r="T720" s="4">
        <f>SUM(Tabela14[[#This Row],[set/25]:[dez/30]])</f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>
        <v>0</v>
      </c>
      <c r="CS720" s="4">
        <v>0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0</v>
      </c>
      <c r="CZ720" s="4">
        <v>0</v>
      </c>
      <c r="DA720" s="4">
        <v>0</v>
      </c>
      <c r="DB720" s="4">
        <v>0</v>
      </c>
      <c r="DC720" s="4">
        <v>0</v>
      </c>
      <c r="DD720" s="4">
        <v>0</v>
      </c>
      <c r="DE720" s="4">
        <v>0</v>
      </c>
      <c r="DF720" s="4">
        <v>0</v>
      </c>
      <c r="DG720" s="4">
        <v>0</v>
      </c>
      <c r="DH720" s="4">
        <v>0</v>
      </c>
      <c r="DI720" s="4">
        <v>0</v>
      </c>
      <c r="DJ720" s="4">
        <v>0</v>
      </c>
      <c r="DK720" s="4">
        <v>0</v>
      </c>
      <c r="DL720" s="4">
        <v>0</v>
      </c>
      <c r="DM720" s="4">
        <v>0</v>
      </c>
      <c r="DN720" s="4">
        <v>0</v>
      </c>
      <c r="DO720" s="4">
        <v>0</v>
      </c>
      <c r="DP720" s="4">
        <v>0</v>
      </c>
      <c r="DQ720" s="4">
        <v>0</v>
      </c>
      <c r="DR720" s="4">
        <v>0</v>
      </c>
      <c r="DS720" s="4">
        <v>0</v>
      </c>
      <c r="DT720" s="4">
        <v>0</v>
      </c>
      <c r="DU720" s="4">
        <v>0</v>
      </c>
      <c r="DV720" s="4">
        <v>0</v>
      </c>
      <c r="DW720" s="4">
        <v>0</v>
      </c>
      <c r="DX720" s="6">
        <v>0</v>
      </c>
      <c r="DY720" s="4">
        <f>SUM(Tabela14[[#This Row],[jan/25]:[mar/25]])</f>
        <v>0</v>
      </c>
      <c r="DZ720" s="4">
        <f>SUM(Tabela14[[#This Row],[abr/25]:[ago/25]])</f>
        <v>0</v>
      </c>
      <c r="EA720" s="4">
        <f>SUM(Tabela14[[#This Row],[set/25]:[dez/30]])</f>
        <v>0</v>
      </c>
    </row>
    <row r="721" spans="1:131" x14ac:dyDescent="0.25">
      <c r="A721" s="5" t="s">
        <v>1846</v>
      </c>
      <c r="B721" s="2" t="s">
        <v>1733</v>
      </c>
      <c r="C721" s="2" t="s">
        <v>14</v>
      </c>
      <c r="D721" s="2" t="s">
        <v>349</v>
      </c>
      <c r="E721" s="1">
        <v>903</v>
      </c>
      <c r="F721" s="2"/>
      <c r="G721" s="2" t="s">
        <v>16</v>
      </c>
      <c r="H721" s="321"/>
      <c r="I721" s="2"/>
      <c r="J721" s="2"/>
      <c r="K721" s="4"/>
      <c r="L721" s="4"/>
      <c r="M721" s="4">
        <v>0</v>
      </c>
      <c r="N721" s="4">
        <f>Tabela14[[#This Row],[parcela.cef
(total)]]-Tabela14[[#This Row],[parcela.cef
(realizado)]]</f>
        <v>0</v>
      </c>
      <c r="O721" s="1" t="b">
        <v>0</v>
      </c>
      <c r="P721" s="4">
        <v>0</v>
      </c>
      <c r="Q721" s="4">
        <v>0</v>
      </c>
      <c r="R721" s="4">
        <v>0</v>
      </c>
      <c r="S721" s="4">
        <v>0</v>
      </c>
      <c r="T721" s="4">
        <f>SUM(Tabela14[[#This Row],[set/25]:[dez/30]])</f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0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0</v>
      </c>
      <c r="CZ721" s="4">
        <v>0</v>
      </c>
      <c r="DA721" s="4">
        <v>0</v>
      </c>
      <c r="DB721" s="4">
        <v>0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0</v>
      </c>
      <c r="DK721" s="4">
        <v>0</v>
      </c>
      <c r="DL721" s="4">
        <v>0</v>
      </c>
      <c r="DM721" s="4">
        <v>0</v>
      </c>
      <c r="DN721" s="4">
        <v>0</v>
      </c>
      <c r="DO721" s="4">
        <v>0</v>
      </c>
      <c r="DP721" s="4">
        <v>0</v>
      </c>
      <c r="DQ721" s="4">
        <v>0</v>
      </c>
      <c r="DR721" s="4">
        <v>0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6">
        <v>0</v>
      </c>
      <c r="DY721" s="4">
        <f>SUM(Tabela14[[#This Row],[jan/25]:[mar/25]])</f>
        <v>0</v>
      </c>
      <c r="DZ721" s="4">
        <f>SUM(Tabela14[[#This Row],[abr/25]:[ago/25]])</f>
        <v>0</v>
      </c>
      <c r="EA721" s="4">
        <f>SUM(Tabela14[[#This Row],[set/25]:[dez/30]])</f>
        <v>0</v>
      </c>
    </row>
    <row r="722" spans="1:131" x14ac:dyDescent="0.25">
      <c r="A722" s="5" t="s">
        <v>1847</v>
      </c>
      <c r="B722" s="2" t="s">
        <v>1733</v>
      </c>
      <c r="C722" s="2" t="s">
        <v>14</v>
      </c>
      <c r="D722" s="2" t="s">
        <v>349</v>
      </c>
      <c r="E722" s="1">
        <v>904</v>
      </c>
      <c r="F722" s="2" t="s">
        <v>1848</v>
      </c>
      <c r="G722" s="2" t="s">
        <v>19</v>
      </c>
      <c r="H722" s="321">
        <v>45377</v>
      </c>
      <c r="I722" s="2" t="s">
        <v>790</v>
      </c>
      <c r="J722" s="2"/>
      <c r="K722" s="4"/>
      <c r="L722" s="4"/>
      <c r="M722" s="4">
        <v>0</v>
      </c>
      <c r="N722" s="4">
        <f>Tabela14[[#This Row],[parcela.cef
(total)]]-Tabela14[[#This Row],[parcela.cef
(realizado)]]</f>
        <v>0</v>
      </c>
      <c r="O722" s="1" t="b">
        <v>0</v>
      </c>
      <c r="P722" s="4">
        <v>0</v>
      </c>
      <c r="Q722" s="4">
        <v>540550</v>
      </c>
      <c r="R722" s="4">
        <v>0</v>
      </c>
      <c r="S722" s="4">
        <v>592852.6</v>
      </c>
      <c r="T722" s="4">
        <f>SUM(Tabela14[[#This Row],[set/25]:[dez/30]])</f>
        <v>535757.38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1500</v>
      </c>
      <c r="AV722" s="4">
        <v>9011.7000000000007</v>
      </c>
      <c r="AW722" s="4">
        <v>903.69</v>
      </c>
      <c r="AX722" s="4">
        <v>1160.72</v>
      </c>
      <c r="AY722" s="4">
        <v>3054.02</v>
      </c>
      <c r="AZ722" s="4">
        <v>3075.7</v>
      </c>
      <c r="BA722" s="4">
        <v>3097.84</v>
      </c>
      <c r="BB722" s="4">
        <v>3119.53</v>
      </c>
      <c r="BC722" s="4">
        <v>3137.62</v>
      </c>
      <c r="BD722" s="4">
        <v>3161.06</v>
      </c>
      <c r="BE722" s="4">
        <v>3174.77</v>
      </c>
      <c r="BF722" s="4">
        <v>3188.51</v>
      </c>
      <c r="BG722" s="4">
        <v>3213.91</v>
      </c>
      <c r="BH722" s="4">
        <v>3226.76</v>
      </c>
      <c r="BI722" s="4">
        <v>3239.35</v>
      </c>
      <c r="BJ722" s="4">
        <v>3256.19</v>
      </c>
      <c r="BK722" s="4">
        <v>3276.17</v>
      </c>
      <c r="BL722" s="4">
        <v>3297.68</v>
      </c>
      <c r="BM722" s="4">
        <v>0</v>
      </c>
      <c r="BN722" s="4">
        <v>3327.69</v>
      </c>
      <c r="BO722" s="4">
        <v>3327.69</v>
      </c>
      <c r="BP722" s="4">
        <v>14419.97</v>
      </c>
      <c r="BQ722" s="4">
        <v>3327.69</v>
      </c>
      <c r="BR722" s="4">
        <v>3327.69</v>
      </c>
      <c r="BS722" s="4">
        <v>3327.69</v>
      </c>
      <c r="BT722" s="4">
        <v>3327.69</v>
      </c>
      <c r="BU722" s="4">
        <v>3327.69</v>
      </c>
      <c r="BV722" s="4">
        <v>3327.69</v>
      </c>
      <c r="BW722" s="4">
        <v>3327.69</v>
      </c>
      <c r="BX722" s="4">
        <v>3327.69</v>
      </c>
      <c r="BY722" s="4">
        <v>3327.69</v>
      </c>
      <c r="BZ722" s="4">
        <v>3327.69</v>
      </c>
      <c r="CA722" s="4">
        <v>3327.69</v>
      </c>
      <c r="CB722" s="4">
        <v>14419.97</v>
      </c>
      <c r="CC722" s="4">
        <v>3327.69</v>
      </c>
      <c r="CD722" s="4">
        <v>51024.51</v>
      </c>
      <c r="CE722" s="4">
        <v>408674.12</v>
      </c>
      <c r="CF722" s="4">
        <v>631.15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0</v>
      </c>
      <c r="CV722" s="4">
        <v>0</v>
      </c>
      <c r="CW722" s="4">
        <v>0</v>
      </c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>
        <v>0</v>
      </c>
      <c r="DE722" s="4">
        <v>0</v>
      </c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>
        <v>0</v>
      </c>
      <c r="DL722" s="4">
        <v>0</v>
      </c>
      <c r="DM722" s="4">
        <v>0</v>
      </c>
      <c r="DN722" s="4">
        <v>0</v>
      </c>
      <c r="DO722" s="4">
        <v>0</v>
      </c>
      <c r="DP722" s="4">
        <v>0</v>
      </c>
      <c r="DQ722" s="4">
        <v>0</v>
      </c>
      <c r="DR722" s="4">
        <v>0</v>
      </c>
      <c r="DS722" s="4">
        <v>0</v>
      </c>
      <c r="DT722" s="4">
        <v>0</v>
      </c>
      <c r="DU722" s="4">
        <v>0</v>
      </c>
      <c r="DV722" s="4">
        <v>0</v>
      </c>
      <c r="DW722" s="4">
        <v>0</v>
      </c>
      <c r="DX722" s="6">
        <v>0</v>
      </c>
      <c r="DY722" s="4">
        <f>SUM(Tabela14[[#This Row],[jan/25]:[mar/25]])</f>
        <v>9577.19</v>
      </c>
      <c r="DZ722" s="4">
        <f>SUM(Tabela14[[#This Row],[abr/25]:[ago/25]])</f>
        <v>16296.150000000001</v>
      </c>
      <c r="EA722" s="4">
        <f>SUM(Tabela14[[#This Row],[set/25]:[dez/30]])</f>
        <v>535757.38</v>
      </c>
    </row>
    <row r="723" spans="1:131" x14ac:dyDescent="0.25">
      <c r="A723" s="5" t="s">
        <v>1849</v>
      </c>
      <c r="B723" s="2" t="s">
        <v>1733</v>
      </c>
      <c r="C723" s="2" t="s">
        <v>14</v>
      </c>
      <c r="D723" s="2" t="s">
        <v>349</v>
      </c>
      <c r="E723" s="1">
        <v>905</v>
      </c>
      <c r="F723" s="2" t="s">
        <v>1850</v>
      </c>
      <c r="G723" s="2" t="s">
        <v>19</v>
      </c>
      <c r="H723" s="321">
        <v>45379</v>
      </c>
      <c r="I723" s="2" t="s">
        <v>722</v>
      </c>
      <c r="J723" s="2"/>
      <c r="K723" s="4"/>
      <c r="L723" s="4"/>
      <c r="M723" s="4">
        <v>0</v>
      </c>
      <c r="N723" s="4">
        <f>Tabela14[[#This Row],[parcela.cef
(total)]]-Tabela14[[#This Row],[parcela.cef
(realizado)]]</f>
        <v>0</v>
      </c>
      <c r="O723" s="1" t="b">
        <v>0</v>
      </c>
      <c r="P723" s="4">
        <v>0</v>
      </c>
      <c r="Q723" s="4">
        <v>477777.9</v>
      </c>
      <c r="R723" s="4">
        <v>0</v>
      </c>
      <c r="S723" s="4">
        <v>521825.18</v>
      </c>
      <c r="T723" s="4">
        <f>SUM(Tabela14[[#This Row],[set/25]:[dez/30]])</f>
        <v>426762.97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34607.9</v>
      </c>
      <c r="AV723" s="4">
        <v>9992.9699999999993</v>
      </c>
      <c r="AW723" s="4">
        <v>10020.950000000001</v>
      </c>
      <c r="AX723" s="4">
        <v>10073.06</v>
      </c>
      <c r="AY723" s="4">
        <v>983.2</v>
      </c>
      <c r="AZ723" s="4">
        <v>990.18</v>
      </c>
      <c r="BA723" s="4">
        <v>997.31</v>
      </c>
      <c r="BB723" s="4">
        <v>1004.29</v>
      </c>
      <c r="BC723" s="4">
        <v>1010.12</v>
      </c>
      <c r="BD723" s="4">
        <v>1016.98</v>
      </c>
      <c r="BE723" s="4">
        <v>1021.05</v>
      </c>
      <c r="BF723" s="4">
        <v>1026.1600000000001</v>
      </c>
      <c r="BG723" s="4">
        <v>17072.07</v>
      </c>
      <c r="BH723" s="4">
        <v>1038.81</v>
      </c>
      <c r="BI723" s="4">
        <v>1042.8599999999999</v>
      </c>
      <c r="BJ723" s="4">
        <v>1048.29</v>
      </c>
      <c r="BK723" s="4">
        <v>1054.3699999999999</v>
      </c>
      <c r="BL723" s="4">
        <v>1061.6400000000001</v>
      </c>
      <c r="BM723" s="4">
        <v>1071.3</v>
      </c>
      <c r="BN723" s="4">
        <v>1071.3</v>
      </c>
      <c r="BO723" s="4">
        <v>1071.3</v>
      </c>
      <c r="BP723" s="4">
        <v>1071.3</v>
      </c>
      <c r="BQ723" s="4">
        <v>1071.3</v>
      </c>
      <c r="BR723" s="4">
        <v>1071.3</v>
      </c>
      <c r="BS723" s="4">
        <v>17676.45</v>
      </c>
      <c r="BT723" s="4">
        <v>1071.3</v>
      </c>
      <c r="BU723" s="4">
        <v>1071.3</v>
      </c>
      <c r="BV723" s="4">
        <v>1071.3</v>
      </c>
      <c r="BW723" s="4">
        <v>1071.3</v>
      </c>
      <c r="BX723" s="4">
        <v>1071.3</v>
      </c>
      <c r="BY723" s="4">
        <v>1071.3</v>
      </c>
      <c r="BZ723" s="4">
        <v>1071.3</v>
      </c>
      <c r="CA723" s="4">
        <v>1071.3</v>
      </c>
      <c r="CB723" s="4">
        <v>1071.3</v>
      </c>
      <c r="CC723" s="4">
        <v>1071.3</v>
      </c>
      <c r="CD723" s="4">
        <v>32167.62</v>
      </c>
      <c r="CE723" s="4">
        <v>359224.6</v>
      </c>
      <c r="CF723" s="4">
        <v>553.5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>
        <v>0</v>
      </c>
      <c r="CR723" s="4">
        <v>0</v>
      </c>
      <c r="CS723" s="4">
        <v>0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0</v>
      </c>
      <c r="CZ723" s="4">
        <v>0</v>
      </c>
      <c r="DA723" s="4">
        <v>0</v>
      </c>
      <c r="DB723" s="4">
        <v>0</v>
      </c>
      <c r="DC723" s="4">
        <v>0</v>
      </c>
      <c r="DD723" s="4">
        <v>0</v>
      </c>
      <c r="DE723" s="4">
        <v>0</v>
      </c>
      <c r="DF723" s="4">
        <v>0</v>
      </c>
      <c r="DG723" s="4">
        <v>0</v>
      </c>
      <c r="DH723" s="4">
        <v>0</v>
      </c>
      <c r="DI723" s="4">
        <v>0</v>
      </c>
      <c r="DJ723" s="4">
        <v>0</v>
      </c>
      <c r="DK723" s="4">
        <v>0</v>
      </c>
      <c r="DL723" s="4">
        <v>0</v>
      </c>
      <c r="DM723" s="4">
        <v>0</v>
      </c>
      <c r="DN723" s="4">
        <v>0</v>
      </c>
      <c r="DO723" s="4">
        <v>0</v>
      </c>
      <c r="DP723" s="4">
        <v>0</v>
      </c>
      <c r="DQ723" s="4">
        <v>0</v>
      </c>
      <c r="DR723" s="4">
        <v>0</v>
      </c>
      <c r="DS723" s="4">
        <v>0</v>
      </c>
      <c r="DT723" s="4">
        <v>0</v>
      </c>
      <c r="DU723" s="4">
        <v>0</v>
      </c>
      <c r="DV723" s="4">
        <v>0</v>
      </c>
      <c r="DW723" s="4">
        <v>0</v>
      </c>
      <c r="DX723" s="6">
        <v>0</v>
      </c>
      <c r="DY723" s="4">
        <f>SUM(Tabela14[[#This Row],[jan/25]:[mar/25]])</f>
        <v>19119.28</v>
      </c>
      <c r="DZ723" s="4">
        <f>SUM(Tabela14[[#This Row],[abr/25]:[ago/25]])</f>
        <v>5245.97</v>
      </c>
      <c r="EA723" s="4">
        <f>SUM(Tabela14[[#This Row],[set/25]:[dez/30]])</f>
        <v>426762.97</v>
      </c>
    </row>
    <row r="724" spans="1:131" x14ac:dyDescent="0.25">
      <c r="A724" s="5" t="s">
        <v>1851</v>
      </c>
      <c r="B724" s="2" t="s">
        <v>1733</v>
      </c>
      <c r="C724" s="2" t="s">
        <v>14</v>
      </c>
      <c r="D724" s="2" t="s">
        <v>349</v>
      </c>
      <c r="E724" s="1">
        <v>906</v>
      </c>
      <c r="F724" s="2" t="s">
        <v>1852</v>
      </c>
      <c r="G724" s="2" t="s">
        <v>19</v>
      </c>
      <c r="H724" s="321">
        <v>45839</v>
      </c>
      <c r="I724" s="2" t="s">
        <v>145</v>
      </c>
      <c r="J724" s="2"/>
      <c r="K724" s="4"/>
      <c r="L724" s="4"/>
      <c r="M724" s="4">
        <v>0</v>
      </c>
      <c r="N724" s="4">
        <f>Tabela14[[#This Row],[parcela.cef
(total)]]-Tabela14[[#This Row],[parcela.cef
(realizado)]]</f>
        <v>0</v>
      </c>
      <c r="O724" s="1" t="b">
        <v>0</v>
      </c>
      <c r="P724" s="4">
        <v>0</v>
      </c>
      <c r="Q724" s="4">
        <v>375000.06</v>
      </c>
      <c r="R724" s="4">
        <v>0</v>
      </c>
      <c r="S724" s="4">
        <v>340811.14</v>
      </c>
      <c r="T724" s="4">
        <f>SUM(Tabela14[[#This Row],[set/25]:[dez/30]])</f>
        <v>336453.71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4357.43</v>
      </c>
      <c r="BM724" s="4">
        <v>4392.43</v>
      </c>
      <c r="BN724" s="4">
        <v>4389.7700000000004</v>
      </c>
      <c r="BO724" s="4">
        <v>4389.7700000000004</v>
      </c>
      <c r="BP724" s="4">
        <v>4389.7700000000004</v>
      </c>
      <c r="BQ724" s="4">
        <v>4389.7700000000004</v>
      </c>
      <c r="BR724" s="4">
        <v>4389.7700000000004</v>
      </c>
      <c r="BS724" s="4">
        <v>4389.7700000000004</v>
      </c>
      <c r="BT724" s="4">
        <v>4389.7700000000004</v>
      </c>
      <c r="BU724" s="4">
        <v>4389.7700000000004</v>
      </c>
      <c r="BV724" s="4">
        <v>4389.7700000000004</v>
      </c>
      <c r="BW724" s="4">
        <v>4389.7700000000004</v>
      </c>
      <c r="BX724" s="4">
        <v>4389.7700000000004</v>
      </c>
      <c r="BY724" s="4">
        <v>4389.7700000000004</v>
      </c>
      <c r="BZ724" s="4">
        <v>4389.7700000000004</v>
      </c>
      <c r="CA724" s="4">
        <v>4389.7700000000004</v>
      </c>
      <c r="CB724" s="4">
        <v>4389.6899999999996</v>
      </c>
      <c r="CC724" s="4">
        <v>0</v>
      </c>
      <c r="CD724" s="4">
        <v>0</v>
      </c>
      <c r="CE724" s="4">
        <v>266214.81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>
        <v>0</v>
      </c>
      <c r="DE724" s="4">
        <v>0</v>
      </c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>
        <v>0</v>
      </c>
      <c r="DL724" s="4">
        <v>0</v>
      </c>
      <c r="DM724" s="4">
        <v>0</v>
      </c>
      <c r="DN724" s="4">
        <v>0</v>
      </c>
      <c r="DO724" s="4">
        <v>0</v>
      </c>
      <c r="DP724" s="4">
        <v>0</v>
      </c>
      <c r="DQ724" s="4">
        <v>0</v>
      </c>
      <c r="DR724" s="4">
        <v>0</v>
      </c>
      <c r="DS724" s="4">
        <v>0</v>
      </c>
      <c r="DT724" s="4">
        <v>0</v>
      </c>
      <c r="DU724" s="4">
        <v>0</v>
      </c>
      <c r="DV724" s="4">
        <v>0</v>
      </c>
      <c r="DW724" s="4">
        <v>0</v>
      </c>
      <c r="DX724" s="6">
        <v>0</v>
      </c>
      <c r="DY724" s="4">
        <f>SUM(Tabela14[[#This Row],[jan/25]:[mar/25]])</f>
        <v>0</v>
      </c>
      <c r="DZ724" s="4">
        <f>SUM(Tabela14[[#This Row],[abr/25]:[ago/25]])</f>
        <v>4357.43</v>
      </c>
      <c r="EA724" s="4">
        <f>SUM(Tabela14[[#This Row],[set/25]:[dez/30]])</f>
        <v>336453.71</v>
      </c>
    </row>
    <row r="725" spans="1:131" x14ac:dyDescent="0.25">
      <c r="A725" s="5" t="s">
        <v>1853</v>
      </c>
      <c r="B725" s="2" t="s">
        <v>1733</v>
      </c>
      <c r="C725" s="2" t="s">
        <v>369</v>
      </c>
      <c r="D725" s="2" t="s">
        <v>370</v>
      </c>
      <c r="E725" s="1">
        <v>1</v>
      </c>
      <c r="F725" s="2"/>
      <c r="G725" s="2" t="s">
        <v>16</v>
      </c>
      <c r="H725" s="321"/>
      <c r="I725" s="2"/>
      <c r="J725" s="2"/>
      <c r="K725" s="4"/>
      <c r="L725" s="4"/>
      <c r="M725" s="4">
        <v>0</v>
      </c>
      <c r="N725" s="4">
        <f>Tabela14[[#This Row],[parcela.cef
(total)]]-Tabela14[[#This Row],[parcela.cef
(realizado)]]</f>
        <v>0</v>
      </c>
      <c r="O725" s="1" t="b">
        <v>0</v>
      </c>
      <c r="P725" s="4">
        <v>0</v>
      </c>
      <c r="Q725" s="4">
        <v>0</v>
      </c>
      <c r="R725" s="4">
        <v>0</v>
      </c>
      <c r="S725" s="4">
        <v>0</v>
      </c>
      <c r="T725" s="4">
        <f>SUM(Tabela14[[#This Row],[set/25]:[dez/30]])</f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0</v>
      </c>
      <c r="CR725" s="4">
        <v>0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4">
        <v>0</v>
      </c>
      <c r="CZ725" s="4">
        <v>0</v>
      </c>
      <c r="DA725" s="4">
        <v>0</v>
      </c>
      <c r="DB725" s="4">
        <v>0</v>
      </c>
      <c r="DC725" s="4">
        <v>0</v>
      </c>
      <c r="DD725" s="4">
        <v>0</v>
      </c>
      <c r="DE725" s="4">
        <v>0</v>
      </c>
      <c r="DF725" s="4">
        <v>0</v>
      </c>
      <c r="DG725" s="4">
        <v>0</v>
      </c>
      <c r="DH725" s="4">
        <v>0</v>
      </c>
      <c r="DI725" s="4">
        <v>0</v>
      </c>
      <c r="DJ725" s="4">
        <v>0</v>
      </c>
      <c r="DK725" s="4">
        <v>0</v>
      </c>
      <c r="DL725" s="4">
        <v>0</v>
      </c>
      <c r="DM725" s="4">
        <v>0</v>
      </c>
      <c r="DN725" s="4">
        <v>0</v>
      </c>
      <c r="DO725" s="4">
        <v>0</v>
      </c>
      <c r="DP725" s="4">
        <v>0</v>
      </c>
      <c r="DQ725" s="4">
        <v>0</v>
      </c>
      <c r="DR725" s="4">
        <v>0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6">
        <v>0</v>
      </c>
      <c r="DY725" s="4">
        <f>SUM(Tabela14[[#This Row],[jan/25]:[mar/25]])</f>
        <v>0</v>
      </c>
      <c r="DZ725" s="4">
        <f>SUM(Tabela14[[#This Row],[abr/25]:[ago/25]])</f>
        <v>0</v>
      </c>
      <c r="EA725" s="4">
        <f>SUM(Tabela14[[#This Row],[set/25]:[dez/30]])</f>
        <v>0</v>
      </c>
    </row>
    <row r="726" spans="1:131" x14ac:dyDescent="0.25">
      <c r="A726" s="5" t="s">
        <v>1854</v>
      </c>
      <c r="B726" s="2" t="s">
        <v>1733</v>
      </c>
      <c r="C726" s="2" t="s">
        <v>369</v>
      </c>
      <c r="D726" s="2" t="s">
        <v>370</v>
      </c>
      <c r="E726" s="1">
        <v>2</v>
      </c>
      <c r="F726" s="2"/>
      <c r="G726" s="2" t="s">
        <v>16</v>
      </c>
      <c r="H726" s="321"/>
      <c r="I726" s="2"/>
      <c r="J726" s="2"/>
      <c r="K726" s="4"/>
      <c r="L726" s="4"/>
      <c r="M726" s="4">
        <v>0</v>
      </c>
      <c r="N726" s="4">
        <f>Tabela14[[#This Row],[parcela.cef
(total)]]-Tabela14[[#This Row],[parcela.cef
(realizado)]]</f>
        <v>0</v>
      </c>
      <c r="O726" s="1" t="b">
        <v>0</v>
      </c>
      <c r="P726" s="4">
        <v>0</v>
      </c>
      <c r="Q726" s="4">
        <v>0</v>
      </c>
      <c r="R726" s="4">
        <v>0</v>
      </c>
      <c r="S726" s="4">
        <v>0</v>
      </c>
      <c r="T726" s="4">
        <f>SUM(Tabela14[[#This Row],[set/25]:[dez/30]])</f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>
        <v>0</v>
      </c>
      <c r="CS726" s="4">
        <v>0</v>
      </c>
      <c r="CT726" s="4">
        <v>0</v>
      </c>
      <c r="CU726" s="4">
        <v>0</v>
      </c>
      <c r="CV726" s="4">
        <v>0</v>
      </c>
      <c r="CW726" s="4">
        <v>0</v>
      </c>
      <c r="CX726" s="4">
        <v>0</v>
      </c>
      <c r="CY726" s="4">
        <v>0</v>
      </c>
      <c r="CZ726" s="4">
        <v>0</v>
      </c>
      <c r="DA726" s="4">
        <v>0</v>
      </c>
      <c r="DB726" s="4">
        <v>0</v>
      </c>
      <c r="DC726" s="4">
        <v>0</v>
      </c>
      <c r="DD726" s="4">
        <v>0</v>
      </c>
      <c r="DE726" s="4">
        <v>0</v>
      </c>
      <c r="DF726" s="4">
        <v>0</v>
      </c>
      <c r="DG726" s="4">
        <v>0</v>
      </c>
      <c r="DH726" s="4">
        <v>0</v>
      </c>
      <c r="DI726" s="4">
        <v>0</v>
      </c>
      <c r="DJ726" s="4">
        <v>0</v>
      </c>
      <c r="DK726" s="4">
        <v>0</v>
      </c>
      <c r="DL726" s="4">
        <v>0</v>
      </c>
      <c r="DM726" s="4">
        <v>0</v>
      </c>
      <c r="DN726" s="4">
        <v>0</v>
      </c>
      <c r="DO726" s="4">
        <v>0</v>
      </c>
      <c r="DP726" s="4">
        <v>0</v>
      </c>
      <c r="DQ726" s="4">
        <v>0</v>
      </c>
      <c r="DR726" s="4">
        <v>0</v>
      </c>
      <c r="DS726" s="4">
        <v>0</v>
      </c>
      <c r="DT726" s="4">
        <v>0</v>
      </c>
      <c r="DU726" s="4">
        <v>0</v>
      </c>
      <c r="DV726" s="4">
        <v>0</v>
      </c>
      <c r="DW726" s="4">
        <v>0</v>
      </c>
      <c r="DX726" s="6">
        <v>0</v>
      </c>
      <c r="DY726" s="4">
        <f>SUM(Tabela14[[#This Row],[jan/25]:[mar/25]])</f>
        <v>0</v>
      </c>
      <c r="DZ726" s="4">
        <f>SUM(Tabela14[[#This Row],[abr/25]:[ago/25]])</f>
        <v>0</v>
      </c>
      <c r="EA726" s="4">
        <f>SUM(Tabela14[[#This Row],[set/25]:[dez/30]])</f>
        <v>0</v>
      </c>
    </row>
    <row r="727" spans="1:131" x14ac:dyDescent="0.25">
      <c r="A727" s="5" t="s">
        <v>1855</v>
      </c>
      <c r="B727" s="2" t="s">
        <v>1856</v>
      </c>
      <c r="C727" s="2" t="s">
        <v>14</v>
      </c>
      <c r="D727" s="2" t="s">
        <v>15</v>
      </c>
      <c r="E727" s="1">
        <v>1001</v>
      </c>
      <c r="F727" s="2" t="s">
        <v>1857</v>
      </c>
      <c r="G727" s="2" t="s">
        <v>19</v>
      </c>
      <c r="H727" s="321">
        <v>45272</v>
      </c>
      <c r="I727" s="2" t="s">
        <v>874</v>
      </c>
      <c r="J727" s="2" t="s">
        <v>1858</v>
      </c>
      <c r="K727" s="4">
        <v>260878.78</v>
      </c>
      <c r="L727" s="4">
        <v>71900.03</v>
      </c>
      <c r="M727" s="4">
        <v>0</v>
      </c>
      <c r="N727" s="4">
        <f>Tabela14[[#This Row],[parcela.cef
(total)]]-Tabela14[[#This Row],[parcela.cef
(realizado)]]</f>
        <v>188978.75</v>
      </c>
      <c r="O727" s="1" t="b">
        <v>0</v>
      </c>
      <c r="P727" s="4">
        <v>282252.08</v>
      </c>
      <c r="Q727" s="4">
        <v>293550</v>
      </c>
      <c r="R727" s="4">
        <v>7534.46</v>
      </c>
      <c r="S727" s="4">
        <v>43901.32</v>
      </c>
      <c r="T727" s="4">
        <f>SUM(Tabela14[[#This Row],[set/25]:[dez/30]])</f>
        <v>29988.949999999993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3000</v>
      </c>
      <c r="AS727" s="4">
        <v>450.32</v>
      </c>
      <c r="AT727" s="4">
        <v>451.71</v>
      </c>
      <c r="AU727" s="4">
        <v>452.93</v>
      </c>
      <c r="AV727" s="4">
        <v>165.07</v>
      </c>
      <c r="AW727" s="4">
        <v>165.53</v>
      </c>
      <c r="AX727" s="4">
        <v>166.39</v>
      </c>
      <c r="AY727" s="4">
        <v>167.82</v>
      </c>
      <c r="AZ727" s="4">
        <v>169.02</v>
      </c>
      <c r="BA727" s="4">
        <v>170.23</v>
      </c>
      <c r="BB727" s="4">
        <v>171.43</v>
      </c>
      <c r="BC727" s="4">
        <v>172.42</v>
      </c>
      <c r="BD727" s="4">
        <v>5472.81</v>
      </c>
      <c r="BE727" s="4">
        <v>174.29</v>
      </c>
      <c r="BF727" s="4">
        <v>175.16</v>
      </c>
      <c r="BG727" s="4">
        <v>176.61</v>
      </c>
      <c r="BH727" s="4">
        <v>177.32</v>
      </c>
      <c r="BI727" s="4">
        <v>232.9</v>
      </c>
      <c r="BJ727" s="4">
        <v>596.45000000000005</v>
      </c>
      <c r="BK727" s="4">
        <v>599.91</v>
      </c>
      <c r="BL727" s="4">
        <v>604.04999999999995</v>
      </c>
      <c r="BM727" s="4">
        <v>0</v>
      </c>
      <c r="BN727" s="4">
        <v>609.54999999999995</v>
      </c>
      <c r="BO727" s="4">
        <v>609.54999999999995</v>
      </c>
      <c r="BP727" s="4">
        <v>6191.81</v>
      </c>
      <c r="BQ727" s="4">
        <v>609.54999999999995</v>
      </c>
      <c r="BR727" s="4">
        <v>609.54999999999995</v>
      </c>
      <c r="BS727" s="4">
        <v>609.54999999999995</v>
      </c>
      <c r="BT727" s="4">
        <v>609.54999999999995</v>
      </c>
      <c r="BU727" s="4">
        <v>609.54999999999995</v>
      </c>
      <c r="BV727" s="4">
        <v>609.54999999999995</v>
      </c>
      <c r="BW727" s="4">
        <v>609.54999999999995</v>
      </c>
      <c r="BX727" s="4">
        <v>609.54999999999995</v>
      </c>
      <c r="BY727" s="4">
        <v>609.54999999999995</v>
      </c>
      <c r="BZ727" s="4">
        <v>16746.78</v>
      </c>
      <c r="CA727" s="4">
        <v>0</v>
      </c>
      <c r="CB727" s="4">
        <v>345.31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0</v>
      </c>
      <c r="CR727" s="4">
        <v>0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0</v>
      </c>
      <c r="CY727" s="4">
        <v>0</v>
      </c>
      <c r="CZ727" s="4">
        <v>0</v>
      </c>
      <c r="DA727" s="4">
        <v>0</v>
      </c>
      <c r="DB727" s="4">
        <v>0</v>
      </c>
      <c r="DC727" s="4">
        <v>0</v>
      </c>
      <c r="DD727" s="4">
        <v>0</v>
      </c>
      <c r="DE727" s="4">
        <v>0</v>
      </c>
      <c r="DF727" s="4">
        <v>0</v>
      </c>
      <c r="DG727" s="4">
        <v>0</v>
      </c>
      <c r="DH727" s="4">
        <v>0</v>
      </c>
      <c r="DI727" s="4">
        <v>0</v>
      </c>
      <c r="DJ727" s="4">
        <v>0</v>
      </c>
      <c r="DK727" s="4">
        <v>0</v>
      </c>
      <c r="DL727" s="4">
        <v>0</v>
      </c>
      <c r="DM727" s="4">
        <v>0</v>
      </c>
      <c r="DN727" s="4">
        <v>0</v>
      </c>
      <c r="DO727" s="4">
        <v>0</v>
      </c>
      <c r="DP727" s="4">
        <v>0</v>
      </c>
      <c r="DQ727" s="4">
        <v>0</v>
      </c>
      <c r="DR727" s="4">
        <v>0</v>
      </c>
      <c r="DS727" s="4">
        <v>0</v>
      </c>
      <c r="DT727" s="4">
        <v>0</v>
      </c>
      <c r="DU727" s="4">
        <v>0</v>
      </c>
      <c r="DV727" s="4">
        <v>0</v>
      </c>
      <c r="DW727" s="4">
        <v>0</v>
      </c>
      <c r="DX727" s="6">
        <v>0</v>
      </c>
      <c r="DY727" s="4">
        <f>SUM(Tabela14[[#This Row],[jan/25]:[mar/25]])</f>
        <v>526.05999999999995</v>
      </c>
      <c r="DZ727" s="4">
        <f>SUM(Tabela14[[#This Row],[abr/25]:[ago/25]])</f>
        <v>2210.63</v>
      </c>
      <c r="EA727" s="4">
        <f>SUM(Tabela14[[#This Row],[set/25]:[dez/30]])</f>
        <v>29988.949999999993</v>
      </c>
    </row>
    <row r="728" spans="1:131" x14ac:dyDescent="0.25">
      <c r="A728" s="5" t="s">
        <v>1859</v>
      </c>
      <c r="B728" s="2" t="s">
        <v>1856</v>
      </c>
      <c r="C728" s="2" t="s">
        <v>14</v>
      </c>
      <c r="D728" s="2" t="s">
        <v>15</v>
      </c>
      <c r="E728" s="1">
        <v>1002</v>
      </c>
      <c r="F728" s="2" t="s">
        <v>1860</v>
      </c>
      <c r="G728" s="2" t="s">
        <v>19</v>
      </c>
      <c r="H728" s="321">
        <v>45866</v>
      </c>
      <c r="I728" s="2" t="s">
        <v>179</v>
      </c>
      <c r="J728" s="2" t="s">
        <v>1861</v>
      </c>
      <c r="K728" s="4">
        <v>271249.86</v>
      </c>
      <c r="L728" s="4">
        <v>72815.649999999994</v>
      </c>
      <c r="M728" s="4">
        <v>0</v>
      </c>
      <c r="N728" s="4">
        <f>Tabela14[[#This Row],[parcela.cef
(total)]]-Tabela14[[#This Row],[parcela.cef
(realizado)]]</f>
        <v>198434.21</v>
      </c>
      <c r="O728" s="1" t="b">
        <v>0</v>
      </c>
      <c r="P728" s="4">
        <v>271249.86</v>
      </c>
      <c r="Q728" s="4">
        <v>293554.33</v>
      </c>
      <c r="R728" s="4">
        <v>0</v>
      </c>
      <c r="S728" s="4">
        <v>7581.06</v>
      </c>
      <c r="T728" s="4">
        <f>SUM(Tabela14[[#This Row],[set/25]:[dez/30]])</f>
        <v>7011.2800000000025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569.78</v>
      </c>
      <c r="BM728" s="4">
        <v>0</v>
      </c>
      <c r="BN728" s="4">
        <v>574.97</v>
      </c>
      <c r="BO728" s="4">
        <v>574.97</v>
      </c>
      <c r="BP728" s="4">
        <v>574.97</v>
      </c>
      <c r="BQ728" s="4">
        <v>574.97</v>
      </c>
      <c r="BR728" s="4">
        <v>574.97</v>
      </c>
      <c r="BS728" s="4">
        <v>574.97</v>
      </c>
      <c r="BT728" s="4">
        <v>574.97</v>
      </c>
      <c r="BU728" s="4">
        <v>574.97</v>
      </c>
      <c r="BV728" s="4">
        <v>574.97</v>
      </c>
      <c r="BW728" s="4">
        <v>574.97</v>
      </c>
      <c r="BX728" s="4">
        <v>574.97</v>
      </c>
      <c r="BY728" s="4">
        <v>574.97</v>
      </c>
      <c r="BZ728" s="4">
        <v>0</v>
      </c>
      <c r="CA728" s="4">
        <v>0</v>
      </c>
      <c r="CB728" s="4">
        <v>111.64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>
        <v>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>
        <v>0</v>
      </c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>
        <v>0</v>
      </c>
      <c r="DL728" s="4">
        <v>0</v>
      </c>
      <c r="DM728" s="4">
        <v>0</v>
      </c>
      <c r="DN728" s="4">
        <v>0</v>
      </c>
      <c r="DO728" s="4">
        <v>0</v>
      </c>
      <c r="DP728" s="4">
        <v>0</v>
      </c>
      <c r="DQ728" s="4">
        <v>0</v>
      </c>
      <c r="DR728" s="4">
        <v>0</v>
      </c>
      <c r="DS728" s="4">
        <v>0</v>
      </c>
      <c r="DT728" s="4">
        <v>0</v>
      </c>
      <c r="DU728" s="4">
        <v>0</v>
      </c>
      <c r="DV728" s="4">
        <v>0</v>
      </c>
      <c r="DW728" s="4">
        <v>0</v>
      </c>
      <c r="DX728" s="6">
        <v>0</v>
      </c>
      <c r="DY728" s="4">
        <f>SUM(Tabela14[[#This Row],[jan/25]:[mar/25]])</f>
        <v>0</v>
      </c>
      <c r="DZ728" s="4">
        <f>SUM(Tabela14[[#This Row],[abr/25]:[ago/25]])</f>
        <v>569.78</v>
      </c>
      <c r="EA728" s="4">
        <f>SUM(Tabela14[[#This Row],[set/25]:[dez/30]])</f>
        <v>7011.2800000000025</v>
      </c>
    </row>
    <row r="729" spans="1:131" x14ac:dyDescent="0.25">
      <c r="A729" s="5" t="s">
        <v>1862</v>
      </c>
      <c r="B729" s="2" t="s">
        <v>1856</v>
      </c>
      <c r="C729" s="2" t="s">
        <v>14</v>
      </c>
      <c r="D729" s="2" t="s">
        <v>15</v>
      </c>
      <c r="E729" s="1">
        <v>1003</v>
      </c>
      <c r="F729" s="2"/>
      <c r="G729" s="2" t="s">
        <v>16</v>
      </c>
      <c r="H729" s="321"/>
      <c r="I729" s="2"/>
      <c r="J729" s="2"/>
      <c r="K729" s="4"/>
      <c r="L729" s="4"/>
      <c r="M729" s="4">
        <v>0</v>
      </c>
      <c r="N729" s="4">
        <f>Tabela14[[#This Row],[parcela.cef
(total)]]-Tabela14[[#This Row],[parcela.cef
(realizado)]]</f>
        <v>0</v>
      </c>
      <c r="O729" s="1" t="b">
        <v>0</v>
      </c>
      <c r="P729" s="4">
        <v>0</v>
      </c>
      <c r="Q729" s="4">
        <v>0</v>
      </c>
      <c r="R729" s="4">
        <v>0</v>
      </c>
      <c r="S729" s="4">
        <v>0</v>
      </c>
      <c r="T729" s="4">
        <f>SUM(Tabela14[[#This Row],[set/25]:[dez/30]])</f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0</v>
      </c>
      <c r="CZ729" s="4">
        <v>0</v>
      </c>
      <c r="DA729" s="4">
        <v>0</v>
      </c>
      <c r="DB729" s="4">
        <v>0</v>
      </c>
      <c r="DC729" s="4">
        <v>0</v>
      </c>
      <c r="DD729" s="4">
        <v>0</v>
      </c>
      <c r="DE729" s="4">
        <v>0</v>
      </c>
      <c r="DF729" s="4">
        <v>0</v>
      </c>
      <c r="DG729" s="4">
        <v>0</v>
      </c>
      <c r="DH729" s="4">
        <v>0</v>
      </c>
      <c r="DI729" s="4">
        <v>0</v>
      </c>
      <c r="DJ729" s="4">
        <v>0</v>
      </c>
      <c r="DK729" s="4">
        <v>0</v>
      </c>
      <c r="DL729" s="4">
        <v>0</v>
      </c>
      <c r="DM729" s="4">
        <v>0</v>
      </c>
      <c r="DN729" s="4">
        <v>0</v>
      </c>
      <c r="DO729" s="4">
        <v>0</v>
      </c>
      <c r="DP729" s="4">
        <v>0</v>
      </c>
      <c r="DQ729" s="4">
        <v>0</v>
      </c>
      <c r="DR729" s="4">
        <v>0</v>
      </c>
      <c r="DS729" s="4">
        <v>0</v>
      </c>
      <c r="DT729" s="4">
        <v>0</v>
      </c>
      <c r="DU729" s="4">
        <v>0</v>
      </c>
      <c r="DV729" s="4">
        <v>0</v>
      </c>
      <c r="DW729" s="4">
        <v>0</v>
      </c>
      <c r="DX729" s="6">
        <v>0</v>
      </c>
      <c r="DY729" s="4">
        <f>SUM(Tabela14[[#This Row],[jan/25]:[mar/25]])</f>
        <v>0</v>
      </c>
      <c r="DZ729" s="4">
        <f>SUM(Tabela14[[#This Row],[abr/25]:[ago/25]])</f>
        <v>0</v>
      </c>
      <c r="EA729" s="4">
        <f>SUM(Tabela14[[#This Row],[set/25]:[dez/30]])</f>
        <v>0</v>
      </c>
    </row>
    <row r="730" spans="1:131" x14ac:dyDescent="0.25">
      <c r="A730" s="5" t="s">
        <v>1863</v>
      </c>
      <c r="B730" s="2" t="s">
        <v>1856</v>
      </c>
      <c r="C730" s="2" t="s">
        <v>14</v>
      </c>
      <c r="D730" s="2" t="s">
        <v>15</v>
      </c>
      <c r="E730" s="1">
        <v>1004</v>
      </c>
      <c r="F730" s="2" t="s">
        <v>1864</v>
      </c>
      <c r="G730" s="2" t="s">
        <v>19</v>
      </c>
      <c r="H730" s="321">
        <v>45785</v>
      </c>
      <c r="I730" s="2" t="s">
        <v>1865</v>
      </c>
      <c r="J730" s="2" t="s">
        <v>1866</v>
      </c>
      <c r="K730" s="4">
        <v>279741.88</v>
      </c>
      <c r="L730" s="4">
        <v>73852.25</v>
      </c>
      <c r="M730" s="4">
        <v>0</v>
      </c>
      <c r="N730" s="4">
        <f>Tabela14[[#This Row],[parcela.cef
(total)]]-Tabela14[[#This Row],[parcela.cef
(realizado)]]</f>
        <v>205889.63</v>
      </c>
      <c r="O730" s="1" t="b">
        <v>0</v>
      </c>
      <c r="P730" s="4">
        <v>279741.88</v>
      </c>
      <c r="Q730" s="4">
        <v>328060</v>
      </c>
      <c r="R730" s="4">
        <v>0</v>
      </c>
      <c r="S730" s="4">
        <v>47292.72</v>
      </c>
      <c r="T730" s="4">
        <f>SUM(Tabela14[[#This Row],[set/25]:[dez/30]])</f>
        <v>44960.409999999982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866.53</v>
      </c>
      <c r="BJ730" s="4">
        <v>485.59</v>
      </c>
      <c r="BK730" s="4">
        <v>488.41</v>
      </c>
      <c r="BL730" s="4">
        <v>491.78</v>
      </c>
      <c r="BM730" s="4">
        <v>0</v>
      </c>
      <c r="BN730" s="4">
        <v>496.25</v>
      </c>
      <c r="BO730" s="4">
        <v>496.25</v>
      </c>
      <c r="BP730" s="4">
        <v>2352.5500000000002</v>
      </c>
      <c r="BQ730" s="4">
        <v>872.87</v>
      </c>
      <c r="BR730" s="4">
        <v>1654.17</v>
      </c>
      <c r="BS730" s="4">
        <v>1654.17</v>
      </c>
      <c r="BT730" s="4">
        <v>1654.17</v>
      </c>
      <c r="BU730" s="4">
        <v>1654.17</v>
      </c>
      <c r="BV730" s="4">
        <v>1654.17</v>
      </c>
      <c r="BW730" s="4">
        <v>7841.83</v>
      </c>
      <c r="BX730" s="4">
        <v>1654.17</v>
      </c>
      <c r="BY730" s="4">
        <v>1654.17</v>
      </c>
      <c r="BZ730" s="4">
        <v>1654.17</v>
      </c>
      <c r="CA730" s="4">
        <v>1654.17</v>
      </c>
      <c r="CB730" s="4">
        <v>7841.83</v>
      </c>
      <c r="CC730" s="4">
        <v>1654.17</v>
      </c>
      <c r="CD730" s="4">
        <v>1654.17</v>
      </c>
      <c r="CE730" s="4">
        <v>1654.17</v>
      </c>
      <c r="CF730" s="4">
        <v>1654.17</v>
      </c>
      <c r="CG730" s="4">
        <v>1654.17</v>
      </c>
      <c r="CH730" s="4">
        <v>1654.17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246.28</v>
      </c>
      <c r="CR730" s="4">
        <v>0</v>
      </c>
      <c r="CS730" s="4">
        <v>0</v>
      </c>
      <c r="CT730" s="4">
        <v>0</v>
      </c>
      <c r="CU730" s="4">
        <v>0</v>
      </c>
      <c r="CV730" s="4">
        <v>0</v>
      </c>
      <c r="CW730" s="4">
        <v>0</v>
      </c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>
        <v>0</v>
      </c>
      <c r="DE730" s="4">
        <v>0</v>
      </c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>
        <v>0</v>
      </c>
      <c r="DL730" s="4">
        <v>0</v>
      </c>
      <c r="DM730" s="4">
        <v>0</v>
      </c>
      <c r="DN730" s="4">
        <v>0</v>
      </c>
      <c r="DO730" s="4">
        <v>0</v>
      </c>
      <c r="DP730" s="4">
        <v>0</v>
      </c>
      <c r="DQ730" s="4">
        <v>0</v>
      </c>
      <c r="DR730" s="4">
        <v>0</v>
      </c>
      <c r="DS730" s="4">
        <v>0</v>
      </c>
      <c r="DT730" s="4">
        <v>0</v>
      </c>
      <c r="DU730" s="4">
        <v>0</v>
      </c>
      <c r="DV730" s="4">
        <v>0</v>
      </c>
      <c r="DW730" s="4">
        <v>0</v>
      </c>
      <c r="DX730" s="6">
        <v>0</v>
      </c>
      <c r="DY730" s="4">
        <f>SUM(Tabela14[[#This Row],[jan/25]:[mar/25]])</f>
        <v>0</v>
      </c>
      <c r="DZ730" s="4">
        <f>SUM(Tabela14[[#This Row],[abr/25]:[ago/25]])</f>
        <v>2332.31</v>
      </c>
      <c r="EA730" s="4">
        <f>SUM(Tabela14[[#This Row],[set/25]:[dez/30]])</f>
        <v>44960.409999999982</v>
      </c>
    </row>
    <row r="731" spans="1:131" x14ac:dyDescent="0.25">
      <c r="A731" s="5" t="s">
        <v>1867</v>
      </c>
      <c r="B731" s="2" t="s">
        <v>1856</v>
      </c>
      <c r="C731" s="2" t="s">
        <v>14</v>
      </c>
      <c r="D731" s="2" t="s">
        <v>15</v>
      </c>
      <c r="E731" s="1">
        <v>1005</v>
      </c>
      <c r="F731" s="2" t="s">
        <v>1868</v>
      </c>
      <c r="G731" s="2" t="s">
        <v>19</v>
      </c>
      <c r="H731" s="321">
        <v>45706</v>
      </c>
      <c r="I731" s="2" t="s">
        <v>1869</v>
      </c>
      <c r="J731" s="2" t="s">
        <v>1870</v>
      </c>
      <c r="K731" s="4">
        <v>190927.21</v>
      </c>
      <c r="L731" s="4">
        <v>61720.18</v>
      </c>
      <c r="M731" s="4">
        <v>0</v>
      </c>
      <c r="N731" s="4">
        <f>Tabela14[[#This Row],[parcela.cef
(total)]]-Tabela14[[#This Row],[parcela.cef
(realizado)]]</f>
        <v>129207.03</v>
      </c>
      <c r="O731" s="1" t="b">
        <v>0</v>
      </c>
      <c r="P731" s="4">
        <v>196527.74</v>
      </c>
      <c r="Q731" s="4">
        <v>318660</v>
      </c>
      <c r="R731" s="4">
        <v>0</v>
      </c>
      <c r="S731" s="4">
        <v>96680.6</v>
      </c>
      <c r="T731" s="4">
        <f>SUM(Tabela14[[#This Row],[set/25]:[dez/30]])</f>
        <v>80805.909999999989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2615.1999999999998</v>
      </c>
      <c r="BH731" s="4">
        <v>2625.66</v>
      </c>
      <c r="BI731" s="4">
        <v>2635.9</v>
      </c>
      <c r="BJ731" s="4">
        <v>2649.6</v>
      </c>
      <c r="BK731" s="4">
        <v>2664.97</v>
      </c>
      <c r="BL731" s="4">
        <v>2683.36</v>
      </c>
      <c r="BM731" s="4">
        <v>0</v>
      </c>
      <c r="BN731" s="4">
        <v>2707.78</v>
      </c>
      <c r="BO731" s="4">
        <v>2707.78</v>
      </c>
      <c r="BP731" s="4">
        <v>25457.119999999999</v>
      </c>
      <c r="BQ731" s="4">
        <v>2707.78</v>
      </c>
      <c r="BR731" s="4">
        <v>2707.78</v>
      </c>
      <c r="BS731" s="4">
        <v>2707.78</v>
      </c>
      <c r="BT731" s="4">
        <v>2707.78</v>
      </c>
      <c r="BU731" s="4">
        <v>2707.78</v>
      </c>
      <c r="BV731" s="4">
        <v>2707.78</v>
      </c>
      <c r="BW731" s="4">
        <v>2707.78</v>
      </c>
      <c r="BX731" s="4">
        <v>2707.78</v>
      </c>
      <c r="BY731" s="4">
        <v>2707.78</v>
      </c>
      <c r="BZ731" s="4">
        <v>25457.15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106.06</v>
      </c>
      <c r="CM731" s="4">
        <v>0</v>
      </c>
      <c r="CN731" s="4">
        <v>0</v>
      </c>
      <c r="CO731" s="4">
        <v>0</v>
      </c>
      <c r="CP731" s="4">
        <v>0</v>
      </c>
      <c r="CQ731" s="4">
        <v>0</v>
      </c>
      <c r="CR731" s="4">
        <v>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0</v>
      </c>
      <c r="CZ731" s="4">
        <v>0</v>
      </c>
      <c r="DA731" s="4">
        <v>0</v>
      </c>
      <c r="DB731" s="4">
        <v>0</v>
      </c>
      <c r="DC731" s="4">
        <v>0</v>
      </c>
      <c r="DD731" s="4">
        <v>0</v>
      </c>
      <c r="DE731" s="4">
        <v>0</v>
      </c>
      <c r="DF731" s="4">
        <v>0</v>
      </c>
      <c r="DG731" s="4">
        <v>0</v>
      </c>
      <c r="DH731" s="4">
        <v>0</v>
      </c>
      <c r="DI731" s="4">
        <v>0</v>
      </c>
      <c r="DJ731" s="4">
        <v>0</v>
      </c>
      <c r="DK731" s="4">
        <v>0</v>
      </c>
      <c r="DL731" s="4">
        <v>0</v>
      </c>
      <c r="DM731" s="4">
        <v>0</v>
      </c>
      <c r="DN731" s="4">
        <v>0</v>
      </c>
      <c r="DO731" s="4">
        <v>0</v>
      </c>
      <c r="DP731" s="4">
        <v>0</v>
      </c>
      <c r="DQ731" s="4">
        <v>0</v>
      </c>
      <c r="DR731" s="4">
        <v>0</v>
      </c>
      <c r="DS731" s="4">
        <v>0</v>
      </c>
      <c r="DT731" s="4">
        <v>0</v>
      </c>
      <c r="DU731" s="4">
        <v>0</v>
      </c>
      <c r="DV731" s="4">
        <v>0</v>
      </c>
      <c r="DW731" s="4">
        <v>0</v>
      </c>
      <c r="DX731" s="6">
        <v>0</v>
      </c>
      <c r="DY731" s="4">
        <f>SUM(Tabela14[[#This Row],[jan/25]:[mar/25]])</f>
        <v>2615.1999999999998</v>
      </c>
      <c r="DZ731" s="4">
        <f>SUM(Tabela14[[#This Row],[abr/25]:[ago/25]])</f>
        <v>13259.49</v>
      </c>
      <c r="EA731" s="4">
        <f>SUM(Tabela14[[#This Row],[set/25]:[dez/30]])</f>
        <v>80805.909999999989</v>
      </c>
    </row>
    <row r="732" spans="1:131" x14ac:dyDescent="0.25">
      <c r="A732" s="5" t="s">
        <v>1871</v>
      </c>
      <c r="B732" s="2" t="s">
        <v>1856</v>
      </c>
      <c r="C732" s="2" t="s">
        <v>14</v>
      </c>
      <c r="D732" s="2" t="s">
        <v>15</v>
      </c>
      <c r="E732" s="1">
        <v>1006</v>
      </c>
      <c r="F732" s="2"/>
      <c r="G732" s="2" t="s">
        <v>16</v>
      </c>
      <c r="H732" s="321"/>
      <c r="I732" s="2"/>
      <c r="J732" s="2"/>
      <c r="K732" s="4"/>
      <c r="L732" s="4"/>
      <c r="M732" s="4">
        <v>0</v>
      </c>
      <c r="N732" s="4">
        <f>Tabela14[[#This Row],[parcela.cef
(total)]]-Tabela14[[#This Row],[parcela.cef
(realizado)]]</f>
        <v>0</v>
      </c>
      <c r="O732" s="1" t="b">
        <v>0</v>
      </c>
      <c r="P732" s="4">
        <v>0</v>
      </c>
      <c r="Q732" s="4">
        <v>0</v>
      </c>
      <c r="R732" s="4">
        <v>0</v>
      </c>
      <c r="S732" s="4">
        <v>0</v>
      </c>
      <c r="T732" s="4">
        <f>SUM(Tabela14[[#This Row],[set/25]:[dez/30]])</f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0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0</v>
      </c>
      <c r="CZ732" s="4">
        <v>0</v>
      </c>
      <c r="DA732" s="4">
        <v>0</v>
      </c>
      <c r="DB732" s="4">
        <v>0</v>
      </c>
      <c r="DC732" s="4">
        <v>0</v>
      </c>
      <c r="DD732" s="4">
        <v>0</v>
      </c>
      <c r="DE732" s="4">
        <v>0</v>
      </c>
      <c r="DF732" s="4">
        <v>0</v>
      </c>
      <c r="DG732" s="4">
        <v>0</v>
      </c>
      <c r="DH732" s="4">
        <v>0</v>
      </c>
      <c r="DI732" s="4">
        <v>0</v>
      </c>
      <c r="DJ732" s="4">
        <v>0</v>
      </c>
      <c r="DK732" s="4">
        <v>0</v>
      </c>
      <c r="DL732" s="4">
        <v>0</v>
      </c>
      <c r="DM732" s="4">
        <v>0</v>
      </c>
      <c r="DN732" s="4">
        <v>0</v>
      </c>
      <c r="DO732" s="4">
        <v>0</v>
      </c>
      <c r="DP732" s="4">
        <v>0</v>
      </c>
      <c r="DQ732" s="4">
        <v>0</v>
      </c>
      <c r="DR732" s="4">
        <v>0</v>
      </c>
      <c r="DS732" s="4">
        <v>0</v>
      </c>
      <c r="DT732" s="4">
        <v>0</v>
      </c>
      <c r="DU732" s="4">
        <v>0</v>
      </c>
      <c r="DV732" s="4">
        <v>0</v>
      </c>
      <c r="DW732" s="4">
        <v>0</v>
      </c>
      <c r="DX732" s="6">
        <v>0</v>
      </c>
      <c r="DY732" s="4">
        <f>SUM(Tabela14[[#This Row],[jan/25]:[mar/25]])</f>
        <v>0</v>
      </c>
      <c r="DZ732" s="4">
        <f>SUM(Tabela14[[#This Row],[abr/25]:[ago/25]])</f>
        <v>0</v>
      </c>
      <c r="EA732" s="4">
        <f>SUM(Tabela14[[#This Row],[set/25]:[dez/30]])</f>
        <v>0</v>
      </c>
    </row>
    <row r="733" spans="1:131" x14ac:dyDescent="0.25">
      <c r="A733" s="5" t="s">
        <v>1872</v>
      </c>
      <c r="B733" s="2" t="s">
        <v>1856</v>
      </c>
      <c r="C733" s="2" t="s">
        <v>14</v>
      </c>
      <c r="D733" s="2" t="s">
        <v>15</v>
      </c>
      <c r="E733" s="1">
        <v>1007</v>
      </c>
      <c r="F733" s="2" t="s">
        <v>1873</v>
      </c>
      <c r="G733" s="2" t="s">
        <v>19</v>
      </c>
      <c r="H733" s="321">
        <v>45596</v>
      </c>
      <c r="I733" s="2" t="s">
        <v>128</v>
      </c>
      <c r="J733" s="2" t="s">
        <v>1874</v>
      </c>
      <c r="K733" s="4">
        <v>190458.46</v>
      </c>
      <c r="L733" s="4">
        <v>51205.08</v>
      </c>
      <c r="M733" s="4">
        <v>0</v>
      </c>
      <c r="N733" s="4">
        <f>Tabela14[[#This Row],[parcela.cef
(total)]]-Tabela14[[#This Row],[parcela.cef
(realizado)]]</f>
        <v>139253.38</v>
      </c>
      <c r="O733" s="1" t="b">
        <v>0</v>
      </c>
      <c r="P733" s="4">
        <v>190458.46</v>
      </c>
      <c r="Q733" s="4">
        <v>227050</v>
      </c>
      <c r="R733" s="4">
        <v>5339.37</v>
      </c>
      <c r="S733" s="4">
        <v>26214.79</v>
      </c>
      <c r="T733" s="4">
        <f>SUM(Tabela14[[#This Row],[set/25]:[dez/30]])</f>
        <v>14402.199999999999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842.15</v>
      </c>
      <c r="BD733" s="4">
        <v>4027.4</v>
      </c>
      <c r="BE733" s="4">
        <v>851.26</v>
      </c>
      <c r="BF733" s="4">
        <v>855.52</v>
      </c>
      <c r="BG733" s="4">
        <v>862.62</v>
      </c>
      <c r="BH733" s="4">
        <v>866.07</v>
      </c>
      <c r="BI733" s="4">
        <v>869.45</v>
      </c>
      <c r="BJ733" s="4">
        <v>873.97</v>
      </c>
      <c r="BK733" s="4">
        <v>879.04</v>
      </c>
      <c r="BL733" s="4">
        <v>885.11</v>
      </c>
      <c r="BM733" s="4">
        <v>0</v>
      </c>
      <c r="BN733" s="4">
        <v>893.16</v>
      </c>
      <c r="BO733" s="4">
        <v>893.16</v>
      </c>
      <c r="BP733" s="4">
        <v>4242.51</v>
      </c>
      <c r="BQ733" s="4">
        <v>893.16</v>
      </c>
      <c r="BR733" s="4">
        <v>893.16</v>
      </c>
      <c r="BS733" s="4">
        <v>893.16</v>
      </c>
      <c r="BT733" s="4">
        <v>893.16</v>
      </c>
      <c r="BU733" s="4">
        <v>893.16</v>
      </c>
      <c r="BV733" s="4">
        <v>893.16</v>
      </c>
      <c r="BW733" s="4">
        <v>893.16</v>
      </c>
      <c r="BX733" s="4">
        <v>893.16</v>
      </c>
      <c r="BY733" s="4">
        <v>893.16</v>
      </c>
      <c r="BZ733" s="4">
        <v>0</v>
      </c>
      <c r="CA733" s="4">
        <v>0</v>
      </c>
      <c r="CB733" s="4">
        <v>334.93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0</v>
      </c>
      <c r="CZ733" s="4">
        <v>0</v>
      </c>
      <c r="DA733" s="4">
        <v>0</v>
      </c>
      <c r="DB733" s="4">
        <v>0</v>
      </c>
      <c r="DC733" s="4">
        <v>0</v>
      </c>
      <c r="DD733" s="4">
        <v>0</v>
      </c>
      <c r="DE733" s="4">
        <v>0</v>
      </c>
      <c r="DF733" s="4">
        <v>0</v>
      </c>
      <c r="DG733" s="4">
        <v>0</v>
      </c>
      <c r="DH733" s="4">
        <v>0</v>
      </c>
      <c r="DI733" s="4">
        <v>0</v>
      </c>
      <c r="DJ733" s="4">
        <v>0</v>
      </c>
      <c r="DK733" s="4">
        <v>0</v>
      </c>
      <c r="DL733" s="4">
        <v>0</v>
      </c>
      <c r="DM733" s="4">
        <v>0</v>
      </c>
      <c r="DN733" s="4">
        <v>0</v>
      </c>
      <c r="DO733" s="4">
        <v>0</v>
      </c>
      <c r="DP733" s="4">
        <v>0</v>
      </c>
      <c r="DQ733" s="4">
        <v>0</v>
      </c>
      <c r="DR733" s="4">
        <v>0</v>
      </c>
      <c r="DS733" s="4">
        <v>0</v>
      </c>
      <c r="DT733" s="4">
        <v>0</v>
      </c>
      <c r="DU733" s="4">
        <v>0</v>
      </c>
      <c r="DV733" s="4">
        <v>0</v>
      </c>
      <c r="DW733" s="4">
        <v>0</v>
      </c>
      <c r="DX733" s="6">
        <v>0</v>
      </c>
      <c r="DY733" s="4">
        <f>SUM(Tabela14[[#This Row],[jan/25]:[mar/25]])</f>
        <v>2569.4</v>
      </c>
      <c r="DZ733" s="4">
        <f>SUM(Tabela14[[#This Row],[abr/25]:[ago/25]])</f>
        <v>4373.6399999999994</v>
      </c>
      <c r="EA733" s="4">
        <f>SUM(Tabela14[[#This Row],[set/25]:[dez/30]])</f>
        <v>14402.199999999999</v>
      </c>
    </row>
    <row r="734" spans="1:131" x14ac:dyDescent="0.25">
      <c r="A734" s="5" t="s">
        <v>1875</v>
      </c>
      <c r="B734" s="2" t="s">
        <v>1856</v>
      </c>
      <c r="C734" s="2" t="s">
        <v>14</v>
      </c>
      <c r="D734" s="2" t="s">
        <v>15</v>
      </c>
      <c r="E734" s="1">
        <v>1008</v>
      </c>
      <c r="F734" s="2" t="s">
        <v>1876</v>
      </c>
      <c r="G734" s="2" t="s">
        <v>19</v>
      </c>
      <c r="H734" s="321">
        <v>45328</v>
      </c>
      <c r="I734" s="2" t="s">
        <v>469</v>
      </c>
      <c r="J734" s="2"/>
      <c r="K734" s="4"/>
      <c r="L734" s="4"/>
      <c r="M734" s="4">
        <v>0</v>
      </c>
      <c r="N734" s="4">
        <f>Tabela14[[#This Row],[parcela.cef
(total)]]-Tabela14[[#This Row],[parcela.cef
(realizado)]]</f>
        <v>0</v>
      </c>
      <c r="O734" s="1" t="b">
        <v>0</v>
      </c>
      <c r="P734" s="4">
        <v>0</v>
      </c>
      <c r="Q734" s="4">
        <v>273225.5</v>
      </c>
      <c r="R734" s="4">
        <v>0</v>
      </c>
      <c r="S734" s="4">
        <v>277519.59999999998</v>
      </c>
      <c r="T734" s="4">
        <f>SUM(Tabela14[[#This Row],[set/25]:[dez/30]])</f>
        <v>46517.840000000004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152125.5</v>
      </c>
      <c r="AU734" s="4">
        <v>4183.68</v>
      </c>
      <c r="AV734" s="4">
        <v>4189.1099999999997</v>
      </c>
      <c r="AW734" s="4">
        <v>4200.84</v>
      </c>
      <c r="AX734" s="4">
        <v>4222.6899999999996</v>
      </c>
      <c r="AY734" s="4">
        <v>4259.01</v>
      </c>
      <c r="AZ734" s="4">
        <v>4289.24</v>
      </c>
      <c r="BA734" s="4">
        <v>4320.12</v>
      </c>
      <c r="BB734" s="4">
        <v>4356.17</v>
      </c>
      <c r="BC734" s="4">
        <v>4375.6000000000004</v>
      </c>
      <c r="BD734" s="4">
        <v>4405.3500000000004</v>
      </c>
      <c r="BE734" s="4">
        <v>4422.97</v>
      </c>
      <c r="BF734" s="4">
        <v>4445.09</v>
      </c>
      <c r="BG734" s="4">
        <v>4481.9799999999996</v>
      </c>
      <c r="BH734" s="4">
        <v>4499.91</v>
      </c>
      <c r="BI734" s="4">
        <v>4517.46</v>
      </c>
      <c r="BJ734" s="4">
        <v>4540.95</v>
      </c>
      <c r="BK734" s="4">
        <v>4567.29</v>
      </c>
      <c r="BL734" s="4">
        <v>4598.8</v>
      </c>
      <c r="BM734" s="4">
        <v>0</v>
      </c>
      <c r="BN734" s="4">
        <v>4640.6499999999996</v>
      </c>
      <c r="BO734" s="4">
        <v>4640.6499999999996</v>
      </c>
      <c r="BP734" s="4">
        <v>4640.6499999999996</v>
      </c>
      <c r="BQ734" s="4">
        <v>4640.6499999999996</v>
      </c>
      <c r="BR734" s="4">
        <v>4640.6499999999996</v>
      </c>
      <c r="BS734" s="4">
        <v>4640.6499999999996</v>
      </c>
      <c r="BT734" s="4">
        <v>4640.6499999999996</v>
      </c>
      <c r="BU734" s="4">
        <v>4640.6499999999996</v>
      </c>
      <c r="BV734" s="4">
        <v>4640.6499999999996</v>
      </c>
      <c r="BW734" s="4">
        <v>4640.6499999999996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111.34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>
        <v>0</v>
      </c>
      <c r="CS734" s="4">
        <v>0</v>
      </c>
      <c r="CT734" s="4">
        <v>0</v>
      </c>
      <c r="CU734" s="4">
        <v>0</v>
      </c>
      <c r="CV734" s="4">
        <v>0</v>
      </c>
      <c r="CW734" s="4">
        <v>0</v>
      </c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>
        <v>0</v>
      </c>
      <c r="DE734" s="4">
        <v>0</v>
      </c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>
        <v>0</v>
      </c>
      <c r="DL734" s="4">
        <v>0</v>
      </c>
      <c r="DM734" s="4">
        <v>0</v>
      </c>
      <c r="DN734" s="4">
        <v>0</v>
      </c>
      <c r="DO734" s="4">
        <v>0</v>
      </c>
      <c r="DP734" s="4">
        <v>0</v>
      </c>
      <c r="DQ734" s="4">
        <v>0</v>
      </c>
      <c r="DR734" s="4">
        <v>0</v>
      </c>
      <c r="DS734" s="4">
        <v>0</v>
      </c>
      <c r="DT734" s="4">
        <v>0</v>
      </c>
      <c r="DU734" s="4">
        <v>0</v>
      </c>
      <c r="DV734" s="4">
        <v>0</v>
      </c>
      <c r="DW734" s="4">
        <v>0</v>
      </c>
      <c r="DX734" s="6">
        <v>0</v>
      </c>
      <c r="DY734" s="4">
        <f>SUM(Tabela14[[#This Row],[jan/25]:[mar/25]])</f>
        <v>13350.04</v>
      </c>
      <c r="DZ734" s="4">
        <f>SUM(Tabela14[[#This Row],[abr/25]:[ago/25]])</f>
        <v>22724.41</v>
      </c>
      <c r="EA734" s="4">
        <f>SUM(Tabela14[[#This Row],[set/25]:[dez/30]])</f>
        <v>46517.840000000004</v>
      </c>
    </row>
    <row r="735" spans="1:131" x14ac:dyDescent="0.25">
      <c r="A735" s="5" t="s">
        <v>1877</v>
      </c>
      <c r="B735" s="2" t="s">
        <v>1856</v>
      </c>
      <c r="C735" s="2" t="s">
        <v>14</v>
      </c>
      <c r="D735" s="2" t="s">
        <v>15</v>
      </c>
      <c r="E735" s="1">
        <v>1009</v>
      </c>
      <c r="F735" s="2" t="s">
        <v>1878</v>
      </c>
      <c r="G735" s="2" t="s">
        <v>19</v>
      </c>
      <c r="H735" s="321">
        <v>45706</v>
      </c>
      <c r="I735" s="2" t="s">
        <v>233</v>
      </c>
      <c r="J735" s="2" t="s">
        <v>1879</v>
      </c>
      <c r="K735" s="4">
        <v>310298.76</v>
      </c>
      <c r="L735" s="4">
        <v>95310.8</v>
      </c>
      <c r="M735" s="4">
        <v>0</v>
      </c>
      <c r="N735" s="4">
        <f>Tabela14[[#This Row],[parcela.cef
(total)]]-Tabela14[[#This Row],[parcela.cef
(realizado)]]</f>
        <v>214987.96000000002</v>
      </c>
      <c r="O735" s="1" t="b">
        <v>0</v>
      </c>
      <c r="P735" s="4">
        <v>310298.76</v>
      </c>
      <c r="Q735" s="4">
        <v>398050</v>
      </c>
      <c r="R735" s="4">
        <v>10167.82</v>
      </c>
      <c r="S735" s="4">
        <v>72906.350000000006</v>
      </c>
      <c r="T735" s="4">
        <f>SUM(Tabela14[[#This Row],[set/25]:[dez/30]])</f>
        <v>51037.359999999979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3602.7</v>
      </c>
      <c r="BH735" s="4">
        <v>3617.11</v>
      </c>
      <c r="BI735" s="4">
        <v>3631.21</v>
      </c>
      <c r="BJ735" s="4">
        <v>3650.1</v>
      </c>
      <c r="BK735" s="4">
        <v>3671.27</v>
      </c>
      <c r="BL735" s="4">
        <v>3696.6</v>
      </c>
      <c r="BM735" s="4">
        <v>0</v>
      </c>
      <c r="BN735" s="4">
        <v>3730.24</v>
      </c>
      <c r="BO735" s="4">
        <v>3730.24</v>
      </c>
      <c r="BP735" s="4">
        <v>5851.5</v>
      </c>
      <c r="BQ735" s="4">
        <v>3730.24</v>
      </c>
      <c r="BR735" s="4">
        <v>3730.24</v>
      </c>
      <c r="BS735" s="4">
        <v>3730.24</v>
      </c>
      <c r="BT735" s="4">
        <v>3730.24</v>
      </c>
      <c r="BU735" s="4">
        <v>3730.24</v>
      </c>
      <c r="BV735" s="4">
        <v>3730.24</v>
      </c>
      <c r="BW735" s="4">
        <v>3730.24</v>
      </c>
      <c r="BX735" s="4">
        <v>3730.24</v>
      </c>
      <c r="BY735" s="4">
        <v>3730.16</v>
      </c>
      <c r="BZ735" s="4">
        <v>2499.46</v>
      </c>
      <c r="CA735" s="4">
        <v>378.2</v>
      </c>
      <c r="CB735" s="4">
        <v>897.45</v>
      </c>
      <c r="CC735" s="4">
        <v>378.19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>
        <v>0</v>
      </c>
      <c r="CS735" s="4">
        <v>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0</v>
      </c>
      <c r="CZ735" s="4">
        <v>0</v>
      </c>
      <c r="DA735" s="4">
        <v>0</v>
      </c>
      <c r="DB735" s="4">
        <v>0</v>
      </c>
      <c r="DC735" s="4">
        <v>0</v>
      </c>
      <c r="DD735" s="4">
        <v>0</v>
      </c>
      <c r="DE735" s="4">
        <v>0</v>
      </c>
      <c r="DF735" s="4">
        <v>0</v>
      </c>
      <c r="DG735" s="4">
        <v>0</v>
      </c>
      <c r="DH735" s="4">
        <v>0</v>
      </c>
      <c r="DI735" s="4">
        <v>0</v>
      </c>
      <c r="DJ735" s="4">
        <v>0</v>
      </c>
      <c r="DK735" s="4">
        <v>0</v>
      </c>
      <c r="DL735" s="4">
        <v>0</v>
      </c>
      <c r="DM735" s="4">
        <v>0</v>
      </c>
      <c r="DN735" s="4">
        <v>0</v>
      </c>
      <c r="DO735" s="4">
        <v>0</v>
      </c>
      <c r="DP735" s="4">
        <v>0</v>
      </c>
      <c r="DQ735" s="4">
        <v>0</v>
      </c>
      <c r="DR735" s="4">
        <v>0</v>
      </c>
      <c r="DS735" s="4">
        <v>0</v>
      </c>
      <c r="DT735" s="4">
        <v>0</v>
      </c>
      <c r="DU735" s="4">
        <v>0</v>
      </c>
      <c r="DV735" s="4">
        <v>0</v>
      </c>
      <c r="DW735" s="4">
        <v>0</v>
      </c>
      <c r="DX735" s="6">
        <v>0</v>
      </c>
      <c r="DY735" s="4">
        <f>SUM(Tabela14[[#This Row],[jan/25]:[mar/25]])</f>
        <v>3602.7</v>
      </c>
      <c r="DZ735" s="4">
        <f>SUM(Tabela14[[#This Row],[abr/25]:[ago/25]])</f>
        <v>18266.29</v>
      </c>
      <c r="EA735" s="4">
        <f>SUM(Tabela14[[#This Row],[set/25]:[dez/30]])</f>
        <v>51037.359999999979</v>
      </c>
    </row>
    <row r="736" spans="1:131" x14ac:dyDescent="0.25">
      <c r="A736" s="5" t="s">
        <v>1880</v>
      </c>
      <c r="B736" s="2" t="s">
        <v>1856</v>
      </c>
      <c r="C736" s="2" t="s">
        <v>14</v>
      </c>
      <c r="D736" s="2" t="s">
        <v>38</v>
      </c>
      <c r="E736" s="1">
        <v>101</v>
      </c>
      <c r="F736" s="2" t="s">
        <v>1881</v>
      </c>
      <c r="G736" s="2" t="s">
        <v>19</v>
      </c>
      <c r="H736" s="321">
        <v>45644</v>
      </c>
      <c r="I736" s="2" t="s">
        <v>1882</v>
      </c>
      <c r="J736" s="2" t="s">
        <v>1883</v>
      </c>
      <c r="K736" s="4">
        <v>329135.40000000002</v>
      </c>
      <c r="L736" s="4">
        <v>86938.39</v>
      </c>
      <c r="M736" s="4">
        <v>0</v>
      </c>
      <c r="N736" s="4">
        <f>Tabela14[[#This Row],[parcela.cef
(total)]]-Tabela14[[#This Row],[parcela.cef
(realizado)]]</f>
        <v>242197.01</v>
      </c>
      <c r="O736" s="1" t="b">
        <v>0</v>
      </c>
      <c r="P736" s="4">
        <v>329135.40000000002</v>
      </c>
      <c r="Q736" s="4">
        <v>339000</v>
      </c>
      <c r="R736" s="4">
        <v>9881.66</v>
      </c>
      <c r="S736" s="4">
        <v>4316.37</v>
      </c>
      <c r="T736" s="4">
        <f>SUM(Tabela14[[#This Row],[set/25]:[dez/30]])</f>
        <v>1540.19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340.38</v>
      </c>
      <c r="BF736" s="4">
        <v>342.08</v>
      </c>
      <c r="BG736" s="4">
        <v>344.92</v>
      </c>
      <c r="BH736" s="4">
        <v>346.3</v>
      </c>
      <c r="BI736" s="4">
        <v>347.65</v>
      </c>
      <c r="BJ736" s="4">
        <v>349.46</v>
      </c>
      <c r="BK736" s="4">
        <v>351.48</v>
      </c>
      <c r="BL736" s="4">
        <v>353.91</v>
      </c>
      <c r="BM736" s="4">
        <v>357.13</v>
      </c>
      <c r="BN736" s="4">
        <v>357.13</v>
      </c>
      <c r="BO736" s="4">
        <v>357.13</v>
      </c>
      <c r="BP736" s="4">
        <v>357.16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111.64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0</v>
      </c>
      <c r="CZ736" s="4">
        <v>0</v>
      </c>
      <c r="DA736" s="4">
        <v>0</v>
      </c>
      <c r="DB736" s="4">
        <v>0</v>
      </c>
      <c r="DC736" s="4">
        <v>0</v>
      </c>
      <c r="DD736" s="4">
        <v>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0</v>
      </c>
      <c r="DO736" s="4">
        <v>0</v>
      </c>
      <c r="DP736" s="4">
        <v>0</v>
      </c>
      <c r="DQ736" s="4">
        <v>0</v>
      </c>
      <c r="DR736" s="4">
        <v>0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6">
        <v>0</v>
      </c>
      <c r="DY736" s="4">
        <f>SUM(Tabela14[[#This Row],[jan/25]:[mar/25]])</f>
        <v>1027.3800000000001</v>
      </c>
      <c r="DZ736" s="4">
        <f>SUM(Tabela14[[#This Row],[abr/25]:[ago/25]])</f>
        <v>1748.8000000000002</v>
      </c>
      <c r="EA736" s="4">
        <f>SUM(Tabela14[[#This Row],[set/25]:[dez/30]])</f>
        <v>1540.19</v>
      </c>
    </row>
    <row r="737" spans="1:131" x14ac:dyDescent="0.25">
      <c r="A737" s="5" t="s">
        <v>1884</v>
      </c>
      <c r="B737" s="2" t="s">
        <v>1856</v>
      </c>
      <c r="C737" s="2" t="s">
        <v>14</v>
      </c>
      <c r="D737" s="2" t="s">
        <v>38</v>
      </c>
      <c r="E737" s="1">
        <v>102</v>
      </c>
      <c r="F737" s="2" t="s">
        <v>1885</v>
      </c>
      <c r="G737" s="2" t="s">
        <v>19</v>
      </c>
      <c r="H737" s="321">
        <v>45589</v>
      </c>
      <c r="I737" s="2" t="s">
        <v>1059</v>
      </c>
      <c r="J737" s="2" t="s">
        <v>1886</v>
      </c>
      <c r="K737" s="4">
        <v>230693.51</v>
      </c>
      <c r="L737" s="4">
        <v>70488.009999999995</v>
      </c>
      <c r="M737" s="4">
        <v>0</v>
      </c>
      <c r="N737" s="4">
        <f>Tabela14[[#This Row],[parcela.cef
(total)]]-Tabela14[[#This Row],[parcela.cef
(realizado)]]</f>
        <v>160205.5</v>
      </c>
      <c r="O737" s="1" t="b">
        <v>0</v>
      </c>
      <c r="P737" s="4">
        <v>230693.51</v>
      </c>
      <c r="Q737" s="4">
        <v>322689.05</v>
      </c>
      <c r="R737" s="4">
        <v>7979.37</v>
      </c>
      <c r="S737" s="4">
        <v>66198.94</v>
      </c>
      <c r="T737" s="4">
        <f>SUM(Tabela14[[#This Row],[set/25]:[dez/30]])</f>
        <v>41546.570000000007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1367.54</v>
      </c>
      <c r="BD737" s="4">
        <v>1376.84</v>
      </c>
      <c r="BE737" s="4">
        <v>12015.73</v>
      </c>
      <c r="BF737" s="4">
        <v>1389.25</v>
      </c>
      <c r="BG737" s="4">
        <v>1400.79</v>
      </c>
      <c r="BH737" s="4">
        <v>1406.39</v>
      </c>
      <c r="BI737" s="4">
        <v>1411.87</v>
      </c>
      <c r="BJ737" s="4">
        <v>1419.21</v>
      </c>
      <c r="BK737" s="4">
        <v>1427.45</v>
      </c>
      <c r="BL737" s="4">
        <v>1437.3</v>
      </c>
      <c r="BM737" s="4">
        <v>0</v>
      </c>
      <c r="BN737" s="4">
        <v>1450.38</v>
      </c>
      <c r="BO737" s="4">
        <v>1450.38</v>
      </c>
      <c r="BP737" s="4">
        <v>1450.38</v>
      </c>
      <c r="BQ737" s="4">
        <v>12607.09</v>
      </c>
      <c r="BR737" s="4">
        <v>1450.38</v>
      </c>
      <c r="BS737" s="4">
        <v>1450.38</v>
      </c>
      <c r="BT737" s="4">
        <v>1450.38</v>
      </c>
      <c r="BU737" s="4">
        <v>1450.38</v>
      </c>
      <c r="BV737" s="4">
        <v>1450.38</v>
      </c>
      <c r="BW737" s="4">
        <v>1450.38</v>
      </c>
      <c r="BX737" s="4">
        <v>1450.38</v>
      </c>
      <c r="BY737" s="4">
        <v>1450.38</v>
      </c>
      <c r="BZ737" s="4">
        <v>1450.38</v>
      </c>
      <c r="CA737" s="4">
        <v>11156.71</v>
      </c>
      <c r="CB737" s="4">
        <v>0</v>
      </c>
      <c r="CC737" s="4">
        <v>378.21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0</v>
      </c>
      <c r="CQ737" s="4">
        <v>0</v>
      </c>
      <c r="CR737" s="4">
        <v>0</v>
      </c>
      <c r="CS737" s="4">
        <v>0</v>
      </c>
      <c r="CT737" s="4">
        <v>0</v>
      </c>
      <c r="CU737" s="4">
        <v>0</v>
      </c>
      <c r="CV737" s="4">
        <v>0</v>
      </c>
      <c r="CW737" s="4">
        <v>0</v>
      </c>
      <c r="CX737" s="4">
        <v>0</v>
      </c>
      <c r="CY737" s="4">
        <v>0</v>
      </c>
      <c r="CZ737" s="4">
        <v>0</v>
      </c>
      <c r="DA737" s="4">
        <v>0</v>
      </c>
      <c r="DB737" s="4">
        <v>0</v>
      </c>
      <c r="DC737" s="4">
        <v>0</v>
      </c>
      <c r="DD737" s="4">
        <v>0</v>
      </c>
      <c r="DE737" s="4">
        <v>0</v>
      </c>
      <c r="DF737" s="4">
        <v>0</v>
      </c>
      <c r="DG737" s="4">
        <v>0</v>
      </c>
      <c r="DH737" s="4">
        <v>0</v>
      </c>
      <c r="DI737" s="4">
        <v>0</v>
      </c>
      <c r="DJ737" s="4">
        <v>0</v>
      </c>
      <c r="DK737" s="4">
        <v>0</v>
      </c>
      <c r="DL737" s="4">
        <v>0</v>
      </c>
      <c r="DM737" s="4">
        <v>0</v>
      </c>
      <c r="DN737" s="4">
        <v>0</v>
      </c>
      <c r="DO737" s="4">
        <v>0</v>
      </c>
      <c r="DP737" s="4">
        <v>0</v>
      </c>
      <c r="DQ737" s="4">
        <v>0</v>
      </c>
      <c r="DR737" s="4">
        <v>0</v>
      </c>
      <c r="DS737" s="4">
        <v>0</v>
      </c>
      <c r="DT737" s="4">
        <v>0</v>
      </c>
      <c r="DU737" s="4">
        <v>0</v>
      </c>
      <c r="DV737" s="4">
        <v>0</v>
      </c>
      <c r="DW737" s="4">
        <v>0</v>
      </c>
      <c r="DX737" s="6">
        <v>0</v>
      </c>
      <c r="DY737" s="4">
        <f>SUM(Tabela14[[#This Row],[jan/25]:[mar/25]])</f>
        <v>14805.77</v>
      </c>
      <c r="DZ737" s="4">
        <f>SUM(Tabela14[[#This Row],[abr/25]:[ago/25]])</f>
        <v>7102.22</v>
      </c>
      <c r="EA737" s="4">
        <f>SUM(Tabela14[[#This Row],[set/25]:[dez/30]])</f>
        <v>41546.570000000007</v>
      </c>
    </row>
    <row r="738" spans="1:131" x14ac:dyDescent="0.25">
      <c r="A738" s="5" t="s">
        <v>1887</v>
      </c>
      <c r="B738" s="2" t="s">
        <v>1856</v>
      </c>
      <c r="C738" s="2" t="s">
        <v>14</v>
      </c>
      <c r="D738" s="2" t="s">
        <v>38</v>
      </c>
      <c r="E738" s="1">
        <v>103</v>
      </c>
      <c r="F738" s="2" t="s">
        <v>1888</v>
      </c>
      <c r="G738" s="2" t="s">
        <v>19</v>
      </c>
      <c r="H738" s="321">
        <v>45812</v>
      </c>
      <c r="I738" s="2" t="s">
        <v>843</v>
      </c>
      <c r="J738" s="2" t="s">
        <v>1889</v>
      </c>
      <c r="K738" s="4">
        <v>280000</v>
      </c>
      <c r="L738" s="4">
        <v>82536.850000000006</v>
      </c>
      <c r="M738" s="4">
        <v>0</v>
      </c>
      <c r="N738" s="4">
        <f>Tabela14[[#This Row],[parcela.cef
(total)]]-Tabela14[[#This Row],[parcela.cef
(realizado)]]</f>
        <v>197463.15</v>
      </c>
      <c r="O738" s="1" t="b">
        <v>0</v>
      </c>
      <c r="P738" s="4">
        <v>280000</v>
      </c>
      <c r="Q738" s="4">
        <v>322060</v>
      </c>
      <c r="R738" s="4">
        <v>0</v>
      </c>
      <c r="S738" s="4">
        <v>17444.5</v>
      </c>
      <c r="T738" s="4">
        <f>SUM(Tabela14[[#This Row],[set/25]:[dez/30]])</f>
        <v>9148.5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8296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8702.23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446.27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0</v>
      </c>
      <c r="CZ738" s="4">
        <v>0</v>
      </c>
      <c r="DA738" s="4">
        <v>0</v>
      </c>
      <c r="DB738" s="4">
        <v>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0</v>
      </c>
      <c r="DK738" s="4">
        <v>0</v>
      </c>
      <c r="DL738" s="4">
        <v>0</v>
      </c>
      <c r="DM738" s="4">
        <v>0</v>
      </c>
      <c r="DN738" s="4">
        <v>0</v>
      </c>
      <c r="DO738" s="4">
        <v>0</v>
      </c>
      <c r="DP738" s="4">
        <v>0</v>
      </c>
      <c r="DQ738" s="4">
        <v>0</v>
      </c>
      <c r="DR738" s="4">
        <v>0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6">
        <v>0</v>
      </c>
      <c r="DY738" s="4">
        <f>SUM(Tabela14[[#This Row],[jan/25]:[mar/25]])</f>
        <v>0</v>
      </c>
      <c r="DZ738" s="4">
        <f>SUM(Tabela14[[#This Row],[abr/25]:[ago/25]])</f>
        <v>8296</v>
      </c>
      <c r="EA738" s="4">
        <f>SUM(Tabela14[[#This Row],[set/25]:[dez/30]])</f>
        <v>9148.5</v>
      </c>
    </row>
    <row r="739" spans="1:131" x14ac:dyDescent="0.25">
      <c r="A739" s="5" t="s">
        <v>1890</v>
      </c>
      <c r="B739" s="2" t="s">
        <v>1856</v>
      </c>
      <c r="C739" s="2" t="s">
        <v>14</v>
      </c>
      <c r="D739" s="2" t="s">
        <v>38</v>
      </c>
      <c r="E739" s="1">
        <v>104</v>
      </c>
      <c r="F739" s="2"/>
      <c r="G739" s="2" t="s">
        <v>46</v>
      </c>
      <c r="H739" s="321"/>
      <c r="I739" s="2"/>
      <c r="J739" s="2"/>
      <c r="K739" s="4"/>
      <c r="L739" s="4"/>
      <c r="M739" s="4">
        <v>0</v>
      </c>
      <c r="N739" s="4">
        <f>Tabela14[[#This Row],[parcela.cef
(total)]]-Tabela14[[#This Row],[parcela.cef
(realizado)]]</f>
        <v>0</v>
      </c>
      <c r="O739" s="1" t="b">
        <v>0</v>
      </c>
      <c r="P739" s="4">
        <v>0</v>
      </c>
      <c r="Q739" s="4">
        <v>0</v>
      </c>
      <c r="R739" s="4">
        <v>0</v>
      </c>
      <c r="S739" s="4">
        <v>0</v>
      </c>
      <c r="T739" s="4">
        <f>SUM(Tabela14[[#This Row],[set/25]:[dez/30]])</f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>
        <v>0</v>
      </c>
      <c r="CR739" s="4">
        <v>0</v>
      </c>
      <c r="CS739" s="4">
        <v>0</v>
      </c>
      <c r="CT739" s="4">
        <v>0</v>
      </c>
      <c r="CU739" s="4">
        <v>0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  <c r="DA739" s="4">
        <v>0</v>
      </c>
      <c r="DB739" s="4">
        <v>0</v>
      </c>
      <c r="DC739" s="4">
        <v>0</v>
      </c>
      <c r="DD739" s="4">
        <v>0</v>
      </c>
      <c r="DE739" s="4">
        <v>0</v>
      </c>
      <c r="DF739" s="4">
        <v>0</v>
      </c>
      <c r="DG739" s="4">
        <v>0</v>
      </c>
      <c r="DH739" s="4">
        <v>0</v>
      </c>
      <c r="DI739" s="4">
        <v>0</v>
      </c>
      <c r="DJ739" s="4">
        <v>0</v>
      </c>
      <c r="DK739" s="4">
        <v>0</v>
      </c>
      <c r="DL739" s="4">
        <v>0</v>
      </c>
      <c r="DM739" s="4">
        <v>0</v>
      </c>
      <c r="DN739" s="4">
        <v>0</v>
      </c>
      <c r="DO739" s="4">
        <v>0</v>
      </c>
      <c r="DP739" s="4">
        <v>0</v>
      </c>
      <c r="DQ739" s="4">
        <v>0</v>
      </c>
      <c r="DR739" s="4">
        <v>0</v>
      </c>
      <c r="DS739" s="4">
        <v>0</v>
      </c>
      <c r="DT739" s="4">
        <v>0</v>
      </c>
      <c r="DU739" s="4">
        <v>0</v>
      </c>
      <c r="DV739" s="4">
        <v>0</v>
      </c>
      <c r="DW739" s="4">
        <v>0</v>
      </c>
      <c r="DX739" s="6">
        <v>0</v>
      </c>
      <c r="DY739" s="4">
        <f>SUM(Tabela14[[#This Row],[jan/25]:[mar/25]])</f>
        <v>0</v>
      </c>
      <c r="DZ739" s="4">
        <f>SUM(Tabela14[[#This Row],[abr/25]:[ago/25]])</f>
        <v>0</v>
      </c>
      <c r="EA739" s="4">
        <f>SUM(Tabela14[[#This Row],[set/25]:[dez/30]])</f>
        <v>0</v>
      </c>
    </row>
    <row r="740" spans="1:131" x14ac:dyDescent="0.25">
      <c r="A740" s="5" t="s">
        <v>1891</v>
      </c>
      <c r="B740" s="2" t="s">
        <v>1856</v>
      </c>
      <c r="C740" s="2" t="s">
        <v>14</v>
      </c>
      <c r="D740" s="2" t="s">
        <v>38</v>
      </c>
      <c r="E740" s="1">
        <v>105</v>
      </c>
      <c r="F740" s="2" t="s">
        <v>1892</v>
      </c>
      <c r="G740" s="2" t="s">
        <v>19</v>
      </c>
      <c r="H740" s="321">
        <v>45866</v>
      </c>
      <c r="I740" s="2" t="s">
        <v>1722</v>
      </c>
      <c r="J740" s="2" t="s">
        <v>1893</v>
      </c>
      <c r="K740" s="4">
        <v>289719.25</v>
      </c>
      <c r="L740" s="4">
        <v>80267.7</v>
      </c>
      <c r="M740" s="4">
        <v>0</v>
      </c>
      <c r="N740" s="4">
        <f>Tabela14[[#This Row],[parcela.cef
(total)]]-Tabela14[[#This Row],[parcela.cef
(realizado)]]</f>
        <v>209451.55</v>
      </c>
      <c r="O740" s="1" t="b">
        <v>0</v>
      </c>
      <c r="P740" s="4">
        <v>289719.25</v>
      </c>
      <c r="Q740" s="4">
        <v>339000</v>
      </c>
      <c r="R740" s="4">
        <v>0</v>
      </c>
      <c r="S740" s="4">
        <v>37361.94</v>
      </c>
      <c r="T740" s="4">
        <f>SUM(Tabela14[[#This Row],[set/25]:[dez/30]])</f>
        <v>36247.050000000003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1114.8900000000001</v>
      </c>
      <c r="BM740" s="4">
        <v>0</v>
      </c>
      <c r="BN740" s="4">
        <v>1125.04</v>
      </c>
      <c r="BO740" s="4">
        <v>1125.04</v>
      </c>
      <c r="BP740" s="4">
        <v>12330.89</v>
      </c>
      <c r="BQ740" s="4">
        <v>1125.04</v>
      </c>
      <c r="BR740" s="4">
        <v>1125.04</v>
      </c>
      <c r="BS740" s="4">
        <v>1125.04</v>
      </c>
      <c r="BT740" s="4">
        <v>1125.04</v>
      </c>
      <c r="BU740" s="4">
        <v>1125.04</v>
      </c>
      <c r="BV740" s="4">
        <v>1125.04</v>
      </c>
      <c r="BW740" s="4">
        <v>1125.04</v>
      </c>
      <c r="BX740" s="4">
        <v>1125.04</v>
      </c>
      <c r="BY740" s="4">
        <v>1124.98</v>
      </c>
      <c r="BZ740" s="4">
        <v>11205.85</v>
      </c>
      <c r="CA740" s="4">
        <v>0</v>
      </c>
      <c r="CB740" s="4">
        <v>334.93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0</v>
      </c>
      <c r="CZ740" s="4">
        <v>0</v>
      </c>
      <c r="DA740" s="4">
        <v>0</v>
      </c>
      <c r="DB740" s="4">
        <v>0</v>
      </c>
      <c r="DC740" s="4">
        <v>0</v>
      </c>
      <c r="DD740" s="4">
        <v>0</v>
      </c>
      <c r="DE740" s="4">
        <v>0</v>
      </c>
      <c r="DF740" s="4">
        <v>0</v>
      </c>
      <c r="DG740" s="4">
        <v>0</v>
      </c>
      <c r="DH740" s="4">
        <v>0</v>
      </c>
      <c r="DI740" s="4">
        <v>0</v>
      </c>
      <c r="DJ740" s="4">
        <v>0</v>
      </c>
      <c r="DK740" s="4">
        <v>0</v>
      </c>
      <c r="DL740" s="4">
        <v>0</v>
      </c>
      <c r="DM740" s="4">
        <v>0</v>
      </c>
      <c r="DN740" s="4">
        <v>0</v>
      </c>
      <c r="DO740" s="4">
        <v>0</v>
      </c>
      <c r="DP740" s="4">
        <v>0</v>
      </c>
      <c r="DQ740" s="4">
        <v>0</v>
      </c>
      <c r="DR740" s="4">
        <v>0</v>
      </c>
      <c r="DS740" s="4">
        <v>0</v>
      </c>
      <c r="DT740" s="4">
        <v>0</v>
      </c>
      <c r="DU740" s="4">
        <v>0</v>
      </c>
      <c r="DV740" s="4">
        <v>0</v>
      </c>
      <c r="DW740" s="4">
        <v>0</v>
      </c>
      <c r="DX740" s="6">
        <v>0</v>
      </c>
      <c r="DY740" s="4">
        <f>SUM(Tabela14[[#This Row],[jan/25]:[mar/25]])</f>
        <v>0</v>
      </c>
      <c r="DZ740" s="4">
        <f>SUM(Tabela14[[#This Row],[abr/25]:[ago/25]])</f>
        <v>1114.8900000000001</v>
      </c>
      <c r="EA740" s="4">
        <f>SUM(Tabela14[[#This Row],[set/25]:[dez/30]])</f>
        <v>36247.050000000003</v>
      </c>
    </row>
    <row r="741" spans="1:131" x14ac:dyDescent="0.25">
      <c r="A741" s="5" t="s">
        <v>1898</v>
      </c>
      <c r="B741" s="2" t="s">
        <v>1856</v>
      </c>
      <c r="C741" s="2" t="s">
        <v>14</v>
      </c>
      <c r="D741" s="2" t="s">
        <v>38</v>
      </c>
      <c r="E741" s="1">
        <v>107</v>
      </c>
      <c r="F741" s="2" t="s">
        <v>1899</v>
      </c>
      <c r="G741" s="2" t="s">
        <v>19</v>
      </c>
      <c r="H741" s="321">
        <v>45866</v>
      </c>
      <c r="I741" s="2" t="s">
        <v>1900</v>
      </c>
      <c r="J741" s="2"/>
      <c r="K741" s="4"/>
      <c r="L741" s="4"/>
      <c r="M741" s="4">
        <v>298937.42</v>
      </c>
      <c r="N741" s="4">
        <f>Tabela14[[#This Row],[parcela.cef
(total)]]-Tabela14[[#This Row],[parcela.cef
(realizado)]]</f>
        <v>0</v>
      </c>
      <c r="O741" s="1" t="b">
        <v>0</v>
      </c>
      <c r="P741" s="4">
        <v>0</v>
      </c>
      <c r="Q741" s="4">
        <v>290460</v>
      </c>
      <c r="R741" s="4">
        <v>0</v>
      </c>
      <c r="S741" s="4">
        <v>7029.82</v>
      </c>
      <c r="T741" s="4">
        <f>SUM(Tabela14[[#This Row],[set/25]:[dez/30]])</f>
        <v>6949.9800000000005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79.84</v>
      </c>
      <c r="BM741" s="4">
        <v>0</v>
      </c>
      <c r="BN741" s="4">
        <v>80.56</v>
      </c>
      <c r="BO741" s="4">
        <v>80.56</v>
      </c>
      <c r="BP741" s="4">
        <v>80.56</v>
      </c>
      <c r="BQ741" s="4">
        <v>80.56</v>
      </c>
      <c r="BR741" s="4">
        <v>80.56</v>
      </c>
      <c r="BS741" s="4">
        <v>80.56</v>
      </c>
      <c r="BT741" s="4">
        <v>80.56</v>
      </c>
      <c r="BU741" s="4">
        <v>80.56</v>
      </c>
      <c r="BV741" s="4">
        <v>80.56</v>
      </c>
      <c r="BW741" s="4">
        <v>80.56</v>
      </c>
      <c r="BX741" s="4">
        <v>80.56</v>
      </c>
      <c r="BY741" s="4">
        <v>1369.59</v>
      </c>
      <c r="BZ741" s="4">
        <v>4200.1000000000004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494.13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0</v>
      </c>
      <c r="CZ741" s="4">
        <v>0</v>
      </c>
      <c r="DA741" s="4">
        <v>0</v>
      </c>
      <c r="DB741" s="4">
        <v>0</v>
      </c>
      <c r="DC741" s="4">
        <v>0</v>
      </c>
      <c r="DD741" s="4">
        <v>0</v>
      </c>
      <c r="DE741" s="4">
        <v>0</v>
      </c>
      <c r="DF741" s="4">
        <v>0</v>
      </c>
      <c r="DG741" s="4">
        <v>0</v>
      </c>
      <c r="DH741" s="4">
        <v>0</v>
      </c>
      <c r="DI741" s="4">
        <v>0</v>
      </c>
      <c r="DJ741" s="4">
        <v>0</v>
      </c>
      <c r="DK741" s="4">
        <v>0</v>
      </c>
      <c r="DL741" s="4">
        <v>0</v>
      </c>
      <c r="DM741" s="4">
        <v>0</v>
      </c>
      <c r="DN741" s="4">
        <v>0</v>
      </c>
      <c r="DO741" s="4">
        <v>0</v>
      </c>
      <c r="DP741" s="4">
        <v>0</v>
      </c>
      <c r="DQ741" s="4">
        <v>0</v>
      </c>
      <c r="DR741" s="4">
        <v>0</v>
      </c>
      <c r="DS741" s="4">
        <v>0</v>
      </c>
      <c r="DT741" s="4">
        <v>0</v>
      </c>
      <c r="DU741" s="4">
        <v>0</v>
      </c>
      <c r="DV741" s="4">
        <v>0</v>
      </c>
      <c r="DW741" s="4">
        <v>0</v>
      </c>
      <c r="DX741" s="6">
        <v>0</v>
      </c>
      <c r="DY741" s="4">
        <f>SUM(Tabela14[[#This Row],[jan/25]:[mar/25]])</f>
        <v>0</v>
      </c>
      <c r="DZ741" s="4">
        <f>SUM(Tabela14[[#This Row],[abr/25]:[ago/25]])</f>
        <v>79.84</v>
      </c>
      <c r="EA741" s="4">
        <f>SUM(Tabela14[[#This Row],[set/25]:[dez/30]])</f>
        <v>6949.9800000000005</v>
      </c>
    </row>
    <row r="742" spans="1:131" x14ac:dyDescent="0.25">
      <c r="A742" s="5" t="s">
        <v>1901</v>
      </c>
      <c r="B742" s="2" t="s">
        <v>1856</v>
      </c>
      <c r="C742" s="2" t="s">
        <v>14</v>
      </c>
      <c r="D742" s="2" t="s">
        <v>38</v>
      </c>
      <c r="E742" s="1">
        <v>108</v>
      </c>
      <c r="F742" s="2" t="s">
        <v>1902</v>
      </c>
      <c r="G742" s="2" t="s">
        <v>19</v>
      </c>
      <c r="H742" s="321">
        <v>45714</v>
      </c>
      <c r="I742" s="2" t="s">
        <v>1903</v>
      </c>
      <c r="J742" s="2" t="s">
        <v>1904</v>
      </c>
      <c r="K742" s="4">
        <v>243402.58</v>
      </c>
      <c r="L742" s="4">
        <v>69890.47</v>
      </c>
      <c r="M742" s="4">
        <v>0</v>
      </c>
      <c r="N742" s="4">
        <f>Tabela14[[#This Row],[parcela.cef
(total)]]-Tabela14[[#This Row],[parcela.cef
(realizado)]]</f>
        <v>173512.11</v>
      </c>
      <c r="O742" s="1" t="b">
        <v>0</v>
      </c>
      <c r="P742" s="4">
        <v>243402.58</v>
      </c>
      <c r="Q742" s="4">
        <v>298612</v>
      </c>
      <c r="R742" s="4">
        <v>3917.9</v>
      </c>
      <c r="S742" s="4">
        <v>51018.55</v>
      </c>
      <c r="T742" s="4">
        <f>SUM(Tabela14[[#This Row],[set/25]:[dez/30]])</f>
        <v>46508.490000000013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742.99</v>
      </c>
      <c r="BH742" s="4">
        <v>745.96</v>
      </c>
      <c r="BI742" s="4">
        <v>748.87</v>
      </c>
      <c r="BJ742" s="4">
        <v>752.76</v>
      </c>
      <c r="BK742" s="4">
        <v>757.13</v>
      </c>
      <c r="BL742" s="4">
        <v>762.35</v>
      </c>
      <c r="BM742" s="4">
        <v>769.29</v>
      </c>
      <c r="BN742" s="4">
        <v>769.29</v>
      </c>
      <c r="BO742" s="4">
        <v>769.29</v>
      </c>
      <c r="BP742" s="4">
        <v>4615.72</v>
      </c>
      <c r="BQ742" s="4">
        <v>769.29</v>
      </c>
      <c r="BR742" s="4">
        <v>769.29</v>
      </c>
      <c r="BS742" s="4">
        <v>769.29</v>
      </c>
      <c r="BT742" s="4">
        <v>769.29</v>
      </c>
      <c r="BU742" s="4">
        <v>769.29</v>
      </c>
      <c r="BV742" s="4">
        <v>769.29</v>
      </c>
      <c r="BW742" s="4">
        <v>26616.880000000001</v>
      </c>
      <c r="BX742" s="4">
        <v>769.29</v>
      </c>
      <c r="BY742" s="4">
        <v>769.29</v>
      </c>
      <c r="BZ742" s="4">
        <v>769.29</v>
      </c>
      <c r="CA742" s="4">
        <v>769.29</v>
      </c>
      <c r="CB742" s="4">
        <v>4066.23</v>
      </c>
      <c r="CC742" s="4">
        <v>769.29</v>
      </c>
      <c r="CD742" s="4">
        <v>0</v>
      </c>
      <c r="CE742" s="4">
        <v>0</v>
      </c>
      <c r="CF742" s="4">
        <v>0</v>
      </c>
      <c r="CG742" s="4">
        <v>439.6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>
        <v>0</v>
      </c>
      <c r="CS742" s="4">
        <v>0</v>
      </c>
      <c r="CT742" s="4">
        <v>0</v>
      </c>
      <c r="CU742" s="4">
        <v>0</v>
      </c>
      <c r="CV742" s="4">
        <v>0</v>
      </c>
      <c r="CW742" s="4">
        <v>0</v>
      </c>
      <c r="CX742" s="4">
        <v>0</v>
      </c>
      <c r="CY742" s="4">
        <v>0</v>
      </c>
      <c r="CZ742" s="4">
        <v>0</v>
      </c>
      <c r="DA742" s="4">
        <v>0</v>
      </c>
      <c r="DB742" s="4">
        <v>0</v>
      </c>
      <c r="DC742" s="4">
        <v>0</v>
      </c>
      <c r="DD742" s="4">
        <v>0</v>
      </c>
      <c r="DE742" s="4">
        <v>0</v>
      </c>
      <c r="DF742" s="4">
        <v>0</v>
      </c>
      <c r="DG742" s="4">
        <v>0</v>
      </c>
      <c r="DH742" s="4">
        <v>0</v>
      </c>
      <c r="DI742" s="4">
        <v>0</v>
      </c>
      <c r="DJ742" s="4">
        <v>0</v>
      </c>
      <c r="DK742" s="4">
        <v>0</v>
      </c>
      <c r="DL742" s="4">
        <v>0</v>
      </c>
      <c r="DM742" s="4">
        <v>0</v>
      </c>
      <c r="DN742" s="4">
        <v>0</v>
      </c>
      <c r="DO742" s="4">
        <v>0</v>
      </c>
      <c r="DP742" s="4">
        <v>0</v>
      </c>
      <c r="DQ742" s="4">
        <v>0</v>
      </c>
      <c r="DR742" s="4">
        <v>0</v>
      </c>
      <c r="DS742" s="4">
        <v>0</v>
      </c>
      <c r="DT742" s="4">
        <v>0</v>
      </c>
      <c r="DU742" s="4">
        <v>0</v>
      </c>
      <c r="DV742" s="4">
        <v>0</v>
      </c>
      <c r="DW742" s="4">
        <v>0</v>
      </c>
      <c r="DX742" s="6">
        <v>0</v>
      </c>
      <c r="DY742" s="4">
        <f>SUM(Tabela14[[#This Row],[jan/25]:[mar/25]])</f>
        <v>742.99</v>
      </c>
      <c r="DZ742" s="4">
        <f>SUM(Tabela14[[#This Row],[abr/25]:[ago/25]])</f>
        <v>3767.07</v>
      </c>
      <c r="EA742" s="4">
        <f>SUM(Tabela14[[#This Row],[set/25]:[dez/30]])</f>
        <v>46508.490000000013</v>
      </c>
    </row>
    <row r="743" spans="1:131" x14ac:dyDescent="0.25">
      <c r="A743" s="5" t="s">
        <v>1905</v>
      </c>
      <c r="B743" s="2" t="s">
        <v>1856</v>
      </c>
      <c r="C743" s="2" t="s">
        <v>14</v>
      </c>
      <c r="D743" s="2" t="s">
        <v>38</v>
      </c>
      <c r="E743" s="1">
        <v>109</v>
      </c>
      <c r="F743" s="2" t="s">
        <v>1906</v>
      </c>
      <c r="G743" s="2" t="s">
        <v>19</v>
      </c>
      <c r="H743" s="321">
        <v>45589</v>
      </c>
      <c r="I743" s="2" t="s">
        <v>1907</v>
      </c>
      <c r="J743" s="2" t="s">
        <v>1908</v>
      </c>
      <c r="K743" s="4">
        <v>343463.21</v>
      </c>
      <c r="L743" s="4">
        <v>99841.06</v>
      </c>
      <c r="M743" s="4">
        <v>0</v>
      </c>
      <c r="N743" s="4">
        <f>Tabela14[[#This Row],[parcela.cef
(total)]]-Tabela14[[#This Row],[parcela.cef
(realizado)]]</f>
        <v>243622.15000000002</v>
      </c>
      <c r="O743" s="1" t="b">
        <v>0</v>
      </c>
      <c r="P743" s="4">
        <v>343463.21</v>
      </c>
      <c r="Q743" s="4">
        <v>383144.4</v>
      </c>
      <c r="R743" s="4">
        <v>6318</v>
      </c>
      <c r="S743" s="4">
        <v>47103.58</v>
      </c>
      <c r="T743" s="4">
        <f>SUM(Tabela14[[#This Row],[set/25]:[dez/30]])</f>
        <v>34275.1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374.7</v>
      </c>
      <c r="BC743" s="4">
        <v>376.51</v>
      </c>
      <c r="BD743" s="4">
        <v>7749.97</v>
      </c>
      <c r="BE743" s="4">
        <v>380.59</v>
      </c>
      <c r="BF743" s="4">
        <v>382.62</v>
      </c>
      <c r="BG743" s="4">
        <v>385.67</v>
      </c>
      <c r="BH743" s="4">
        <v>387.21</v>
      </c>
      <c r="BI743" s="4">
        <v>388.72</v>
      </c>
      <c r="BJ743" s="4">
        <v>390.74</v>
      </c>
      <c r="BK743" s="4">
        <v>692.68</v>
      </c>
      <c r="BL743" s="4">
        <v>1319.07</v>
      </c>
      <c r="BM743" s="4">
        <v>1331.07</v>
      </c>
      <c r="BN743" s="4">
        <v>1331.07</v>
      </c>
      <c r="BO743" s="4">
        <v>1331.07</v>
      </c>
      <c r="BP743" s="4">
        <v>9095.67</v>
      </c>
      <c r="BQ743" s="4">
        <v>1331.07</v>
      </c>
      <c r="BR743" s="4">
        <v>1331.07</v>
      </c>
      <c r="BS743" s="4">
        <v>1331.07</v>
      </c>
      <c r="BT743" s="4">
        <v>1331.07</v>
      </c>
      <c r="BU743" s="4">
        <v>1331.07</v>
      </c>
      <c r="BV743" s="4">
        <v>1331.07</v>
      </c>
      <c r="BW743" s="4">
        <v>1331.07</v>
      </c>
      <c r="BX743" s="4">
        <v>1331.07</v>
      </c>
      <c r="BY743" s="4">
        <v>1331.07</v>
      </c>
      <c r="BZ743" s="4">
        <v>9095.67</v>
      </c>
      <c r="CA743" s="4">
        <v>0</v>
      </c>
      <c r="CB743" s="4">
        <v>0</v>
      </c>
      <c r="CC743" s="4">
        <v>0</v>
      </c>
      <c r="CD743" s="4">
        <v>0</v>
      </c>
      <c r="CE743" s="4">
        <v>110.92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0</v>
      </c>
      <c r="CZ743" s="4">
        <v>0</v>
      </c>
      <c r="DA743" s="4">
        <v>0</v>
      </c>
      <c r="DB743" s="4">
        <v>0</v>
      </c>
      <c r="DC743" s="4">
        <v>0</v>
      </c>
      <c r="DD743" s="4">
        <v>0</v>
      </c>
      <c r="DE743" s="4">
        <v>0</v>
      </c>
      <c r="DF743" s="4">
        <v>0</v>
      </c>
      <c r="DG743" s="4">
        <v>0</v>
      </c>
      <c r="DH743" s="4">
        <v>0</v>
      </c>
      <c r="DI743" s="4">
        <v>0</v>
      </c>
      <c r="DJ743" s="4">
        <v>0</v>
      </c>
      <c r="DK743" s="4">
        <v>0</v>
      </c>
      <c r="DL743" s="4">
        <v>0</v>
      </c>
      <c r="DM743" s="4">
        <v>0</v>
      </c>
      <c r="DN743" s="4">
        <v>0</v>
      </c>
      <c r="DO743" s="4">
        <v>0</v>
      </c>
      <c r="DP743" s="4">
        <v>0</v>
      </c>
      <c r="DQ743" s="4">
        <v>0</v>
      </c>
      <c r="DR743" s="4">
        <v>0</v>
      </c>
      <c r="DS743" s="4">
        <v>0</v>
      </c>
      <c r="DT743" s="4">
        <v>0</v>
      </c>
      <c r="DU743" s="4">
        <v>0</v>
      </c>
      <c r="DV743" s="4">
        <v>0</v>
      </c>
      <c r="DW743" s="4">
        <v>0</v>
      </c>
      <c r="DX743" s="6">
        <v>0</v>
      </c>
      <c r="DY743" s="4">
        <f>SUM(Tabela14[[#This Row],[jan/25]:[mar/25]])</f>
        <v>1148.8800000000001</v>
      </c>
      <c r="DZ743" s="4">
        <f>SUM(Tabela14[[#This Row],[abr/25]:[ago/25]])</f>
        <v>3178.42</v>
      </c>
      <c r="EA743" s="4">
        <f>SUM(Tabela14[[#This Row],[set/25]:[dez/30]])</f>
        <v>34275.1</v>
      </c>
    </row>
    <row r="744" spans="1:131" x14ac:dyDescent="0.25">
      <c r="A744" s="5" t="s">
        <v>1909</v>
      </c>
      <c r="B744" s="2" t="s">
        <v>1856</v>
      </c>
      <c r="C744" s="2" t="s">
        <v>14</v>
      </c>
      <c r="D744" s="2" t="s">
        <v>55</v>
      </c>
      <c r="E744" s="1">
        <v>1101</v>
      </c>
      <c r="F744" s="2" t="s">
        <v>1910</v>
      </c>
      <c r="G744" s="2" t="s">
        <v>19</v>
      </c>
      <c r="H744" s="321">
        <v>45587</v>
      </c>
      <c r="I744" s="2" t="s">
        <v>262</v>
      </c>
      <c r="J744" s="2" t="s">
        <v>1911</v>
      </c>
      <c r="K744" s="4">
        <v>264000</v>
      </c>
      <c r="L744" s="4">
        <v>72326.37</v>
      </c>
      <c r="M744" s="4">
        <v>0</v>
      </c>
      <c r="N744" s="4">
        <f>Tabela14[[#This Row],[parcela.cef
(total)]]-Tabela14[[#This Row],[parcela.cef
(realizado)]]</f>
        <v>191673.63</v>
      </c>
      <c r="O744" s="1" t="b">
        <v>0</v>
      </c>
      <c r="P744" s="4">
        <v>264000</v>
      </c>
      <c r="Q744" s="4">
        <v>286669</v>
      </c>
      <c r="R744" s="4">
        <v>2181.96</v>
      </c>
      <c r="S744" s="4">
        <v>18919.34</v>
      </c>
      <c r="T744" s="4">
        <f>SUM(Tabela14[[#This Row],[set/25]:[dez/30]])</f>
        <v>13498.8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525.95000000000005</v>
      </c>
      <c r="BD744" s="4">
        <v>528.32000000000005</v>
      </c>
      <c r="BE744" s="4">
        <v>530.44000000000005</v>
      </c>
      <c r="BF744" s="4">
        <v>533.63</v>
      </c>
      <c r="BG744" s="4">
        <v>538.41</v>
      </c>
      <c r="BH744" s="4">
        <v>540.91999999999996</v>
      </c>
      <c r="BI744" s="4">
        <v>0</v>
      </c>
      <c r="BJ744" s="4">
        <v>0</v>
      </c>
      <c r="BK744" s="4">
        <v>1669.37</v>
      </c>
      <c r="BL744" s="4">
        <v>553.5</v>
      </c>
      <c r="BM744" s="4">
        <v>0</v>
      </c>
      <c r="BN744" s="4">
        <v>556.54</v>
      </c>
      <c r="BO744" s="4">
        <v>556.54</v>
      </c>
      <c r="BP744" s="4">
        <v>556.54</v>
      </c>
      <c r="BQ744" s="4">
        <v>556.54</v>
      </c>
      <c r="BR744" s="4">
        <v>556.54</v>
      </c>
      <c r="BS744" s="4">
        <v>556.54</v>
      </c>
      <c r="BT744" s="4">
        <v>556.54</v>
      </c>
      <c r="BU744" s="4">
        <v>556.54</v>
      </c>
      <c r="BV744" s="4">
        <v>556.54</v>
      </c>
      <c r="BW744" s="4">
        <v>556.54</v>
      </c>
      <c r="BX744" s="4">
        <v>556.54</v>
      </c>
      <c r="BY744" s="4">
        <v>556.45000000000005</v>
      </c>
      <c r="BZ744" s="4">
        <v>6475.43</v>
      </c>
      <c r="CA744" s="4">
        <v>0</v>
      </c>
      <c r="CB744" s="4">
        <v>344.98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>
        <v>0</v>
      </c>
      <c r="CS744" s="4">
        <v>0</v>
      </c>
      <c r="CT744" s="4">
        <v>0</v>
      </c>
      <c r="CU744" s="4">
        <v>0</v>
      </c>
      <c r="CV744" s="4">
        <v>0</v>
      </c>
      <c r="CW744" s="4">
        <v>0</v>
      </c>
      <c r="CX744" s="4">
        <v>0</v>
      </c>
      <c r="CY744" s="4">
        <v>0</v>
      </c>
      <c r="CZ744" s="4">
        <v>0</v>
      </c>
      <c r="DA744" s="4">
        <v>0</v>
      </c>
      <c r="DB744" s="4">
        <v>0</v>
      </c>
      <c r="DC744" s="4">
        <v>0</v>
      </c>
      <c r="DD744" s="4">
        <v>0</v>
      </c>
      <c r="DE744" s="4">
        <v>0</v>
      </c>
      <c r="DF744" s="4">
        <v>0</v>
      </c>
      <c r="DG744" s="4">
        <v>0</v>
      </c>
      <c r="DH744" s="4">
        <v>0</v>
      </c>
      <c r="DI744" s="4">
        <v>0</v>
      </c>
      <c r="DJ744" s="4">
        <v>0</v>
      </c>
      <c r="DK744" s="4">
        <v>0</v>
      </c>
      <c r="DL744" s="4">
        <v>0</v>
      </c>
      <c r="DM744" s="4">
        <v>0</v>
      </c>
      <c r="DN744" s="4">
        <v>0</v>
      </c>
      <c r="DO744" s="4">
        <v>0</v>
      </c>
      <c r="DP744" s="4">
        <v>0</v>
      </c>
      <c r="DQ744" s="4">
        <v>0</v>
      </c>
      <c r="DR744" s="4">
        <v>0</v>
      </c>
      <c r="DS744" s="4">
        <v>0</v>
      </c>
      <c r="DT744" s="4">
        <v>0</v>
      </c>
      <c r="DU744" s="4">
        <v>0</v>
      </c>
      <c r="DV744" s="4">
        <v>0</v>
      </c>
      <c r="DW744" s="4">
        <v>0</v>
      </c>
      <c r="DX744" s="6">
        <v>0</v>
      </c>
      <c r="DY744" s="4">
        <f>SUM(Tabela14[[#This Row],[jan/25]:[mar/25]])</f>
        <v>1602.48</v>
      </c>
      <c r="DZ744" s="4">
        <f>SUM(Tabela14[[#This Row],[abr/25]:[ago/25]])</f>
        <v>2763.79</v>
      </c>
      <c r="EA744" s="4">
        <f>SUM(Tabela14[[#This Row],[set/25]:[dez/30]])</f>
        <v>13498.8</v>
      </c>
    </row>
    <row r="745" spans="1:131" x14ac:dyDescent="0.25">
      <c r="A745" s="5" t="s">
        <v>1912</v>
      </c>
      <c r="B745" s="2" t="s">
        <v>1856</v>
      </c>
      <c r="C745" s="2" t="s">
        <v>14</v>
      </c>
      <c r="D745" s="2" t="s">
        <v>55</v>
      </c>
      <c r="E745" s="1">
        <v>1102</v>
      </c>
      <c r="F745" s="2" t="s">
        <v>1913</v>
      </c>
      <c r="G745" s="2" t="s">
        <v>19</v>
      </c>
      <c r="H745" s="321">
        <v>45594</v>
      </c>
      <c r="I745" s="2" t="s">
        <v>222</v>
      </c>
      <c r="J745" s="2" t="s">
        <v>1914</v>
      </c>
      <c r="K745" s="4">
        <v>236636.52</v>
      </c>
      <c r="L745" s="4">
        <v>68087.48</v>
      </c>
      <c r="M745" s="4">
        <v>0</v>
      </c>
      <c r="N745" s="4">
        <f>Tabela14[[#This Row],[parcela.cef
(total)]]-Tabela14[[#This Row],[parcela.cef
(realizado)]]</f>
        <v>168549.03999999998</v>
      </c>
      <c r="O745" s="1" t="b">
        <v>0</v>
      </c>
      <c r="P745" s="4">
        <v>236636.52</v>
      </c>
      <c r="Q745" s="4">
        <v>293550</v>
      </c>
      <c r="R745" s="4">
        <v>2121.16</v>
      </c>
      <c r="S745" s="4">
        <v>63548.959999999999</v>
      </c>
      <c r="T745" s="4">
        <f>SUM(Tabela14[[#This Row],[set/25]:[dez/30]])</f>
        <v>42376.020000000011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1210.5899999999999</v>
      </c>
      <c r="BD745" s="4">
        <v>4000.9</v>
      </c>
      <c r="BE745" s="4">
        <v>4019.49</v>
      </c>
      <c r="BF745" s="4">
        <v>4037.01</v>
      </c>
      <c r="BG745" s="4">
        <v>1293.94</v>
      </c>
      <c r="BH745" s="4">
        <v>0</v>
      </c>
      <c r="BI745" s="4">
        <v>1307.71</v>
      </c>
      <c r="BJ745" s="4">
        <v>1317.51</v>
      </c>
      <c r="BK745" s="4">
        <v>1324.16</v>
      </c>
      <c r="BL745" s="4">
        <v>2661.63</v>
      </c>
      <c r="BM745" s="4">
        <v>1339.74</v>
      </c>
      <c r="BN745" s="4">
        <v>1339.74</v>
      </c>
      <c r="BO745" s="4">
        <v>1339.74</v>
      </c>
      <c r="BP745" s="4">
        <v>9964.33</v>
      </c>
      <c r="BQ745" s="4">
        <v>1339.74</v>
      </c>
      <c r="BR745" s="4">
        <v>1339.74</v>
      </c>
      <c r="BS745" s="4">
        <v>1339.74</v>
      </c>
      <c r="BT745" s="4">
        <v>1339.74</v>
      </c>
      <c r="BU745" s="4">
        <v>1339.74</v>
      </c>
      <c r="BV745" s="4">
        <v>1339.74</v>
      </c>
      <c r="BW745" s="4">
        <v>1339.74</v>
      </c>
      <c r="BX745" s="4">
        <v>1339.74</v>
      </c>
      <c r="BY745" s="4">
        <v>1339.74</v>
      </c>
      <c r="BZ745" s="4">
        <v>15999.88</v>
      </c>
      <c r="CA745" s="4">
        <v>0</v>
      </c>
      <c r="CB745" s="4">
        <v>334.93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0</v>
      </c>
      <c r="CS745" s="4">
        <v>0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0</v>
      </c>
      <c r="CZ745" s="4">
        <v>0</v>
      </c>
      <c r="DA745" s="4">
        <v>0</v>
      </c>
      <c r="DB745" s="4">
        <v>0</v>
      </c>
      <c r="DC745" s="4">
        <v>0</v>
      </c>
      <c r="DD745" s="4">
        <v>0</v>
      </c>
      <c r="DE745" s="4">
        <v>0</v>
      </c>
      <c r="DF745" s="4">
        <v>0</v>
      </c>
      <c r="DG745" s="4">
        <v>0</v>
      </c>
      <c r="DH745" s="4">
        <v>0</v>
      </c>
      <c r="DI745" s="4">
        <v>0</v>
      </c>
      <c r="DJ745" s="4">
        <v>0</v>
      </c>
      <c r="DK745" s="4">
        <v>0</v>
      </c>
      <c r="DL745" s="4">
        <v>0</v>
      </c>
      <c r="DM745" s="4">
        <v>0</v>
      </c>
      <c r="DN745" s="4">
        <v>0</v>
      </c>
      <c r="DO745" s="4">
        <v>0</v>
      </c>
      <c r="DP745" s="4">
        <v>0</v>
      </c>
      <c r="DQ745" s="4">
        <v>0</v>
      </c>
      <c r="DR745" s="4">
        <v>0</v>
      </c>
      <c r="DS745" s="4">
        <v>0</v>
      </c>
      <c r="DT745" s="4">
        <v>0</v>
      </c>
      <c r="DU745" s="4">
        <v>0</v>
      </c>
      <c r="DV745" s="4">
        <v>0</v>
      </c>
      <c r="DW745" s="4">
        <v>0</v>
      </c>
      <c r="DX745" s="6">
        <v>0</v>
      </c>
      <c r="DY745" s="4">
        <f>SUM(Tabela14[[#This Row],[jan/25]:[mar/25]])</f>
        <v>9350.44</v>
      </c>
      <c r="DZ745" s="4">
        <f>SUM(Tabela14[[#This Row],[abr/25]:[ago/25]])</f>
        <v>6611.01</v>
      </c>
      <c r="EA745" s="4">
        <f>SUM(Tabela14[[#This Row],[set/25]:[dez/30]])</f>
        <v>42376.020000000011</v>
      </c>
    </row>
    <row r="746" spans="1:131" x14ac:dyDescent="0.25">
      <c r="A746" s="5" t="s">
        <v>1915</v>
      </c>
      <c r="B746" s="2" t="s">
        <v>1856</v>
      </c>
      <c r="C746" s="2" t="s">
        <v>14</v>
      </c>
      <c r="D746" s="2" t="s">
        <v>55</v>
      </c>
      <c r="E746" s="1">
        <v>1103</v>
      </c>
      <c r="F746" s="2"/>
      <c r="G746" s="2" t="s">
        <v>42</v>
      </c>
      <c r="H746" s="321"/>
      <c r="I746" s="2" t="s">
        <v>1916</v>
      </c>
      <c r="J746" s="2"/>
      <c r="K746" s="4"/>
      <c r="L746" s="4"/>
      <c r="M746" s="4">
        <v>0</v>
      </c>
      <c r="N746" s="4">
        <f>Tabela14[[#This Row],[parcela.cef
(total)]]-Tabela14[[#This Row],[parcela.cef
(realizado)]]</f>
        <v>0</v>
      </c>
      <c r="O746" s="1" t="b">
        <v>0</v>
      </c>
      <c r="P746" s="4">
        <v>0</v>
      </c>
      <c r="Q746" s="4">
        <v>0</v>
      </c>
      <c r="R746" s="4">
        <v>0</v>
      </c>
      <c r="S746" s="4">
        <v>235</v>
      </c>
      <c r="T746" s="4">
        <f>SUM(Tabela14[[#This Row],[set/25]:[dez/30]])</f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235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>
        <v>0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0</v>
      </c>
      <c r="CZ746" s="4">
        <v>0</v>
      </c>
      <c r="DA746" s="4">
        <v>0</v>
      </c>
      <c r="DB746" s="4">
        <v>0</v>
      </c>
      <c r="DC746" s="4">
        <v>0</v>
      </c>
      <c r="DD746" s="4">
        <v>0</v>
      </c>
      <c r="DE746" s="4">
        <v>0</v>
      </c>
      <c r="DF746" s="4">
        <v>0</v>
      </c>
      <c r="DG746" s="4">
        <v>0</v>
      </c>
      <c r="DH746" s="4">
        <v>0</v>
      </c>
      <c r="DI746" s="4">
        <v>0</v>
      </c>
      <c r="DJ746" s="4">
        <v>0</v>
      </c>
      <c r="DK746" s="4">
        <v>0</v>
      </c>
      <c r="DL746" s="4">
        <v>0</v>
      </c>
      <c r="DM746" s="4">
        <v>0</v>
      </c>
      <c r="DN746" s="4">
        <v>0</v>
      </c>
      <c r="DO746" s="4">
        <v>0</v>
      </c>
      <c r="DP746" s="4">
        <v>0</v>
      </c>
      <c r="DQ746" s="4">
        <v>0</v>
      </c>
      <c r="DR746" s="4">
        <v>0</v>
      </c>
      <c r="DS746" s="4">
        <v>0</v>
      </c>
      <c r="DT746" s="4">
        <v>0</v>
      </c>
      <c r="DU746" s="4">
        <v>0</v>
      </c>
      <c r="DV746" s="4">
        <v>0</v>
      </c>
      <c r="DW746" s="4">
        <v>0</v>
      </c>
      <c r="DX746" s="6">
        <v>0</v>
      </c>
      <c r="DY746" s="4">
        <f>SUM(Tabela14[[#This Row],[jan/25]:[mar/25]])</f>
        <v>235</v>
      </c>
      <c r="DZ746" s="4">
        <f>SUM(Tabela14[[#This Row],[abr/25]:[ago/25]])</f>
        <v>0</v>
      </c>
      <c r="EA746" s="4">
        <f>SUM(Tabela14[[#This Row],[set/25]:[dez/30]])</f>
        <v>0</v>
      </c>
    </row>
    <row r="747" spans="1:131" x14ac:dyDescent="0.25">
      <c r="A747" s="5" t="s">
        <v>1917</v>
      </c>
      <c r="B747" s="2" t="s">
        <v>1856</v>
      </c>
      <c r="C747" s="2" t="s">
        <v>14</v>
      </c>
      <c r="D747" s="2" t="s">
        <v>55</v>
      </c>
      <c r="E747" s="1">
        <v>1104</v>
      </c>
      <c r="F747" s="2" t="s">
        <v>1918</v>
      </c>
      <c r="G747" s="2" t="s">
        <v>19</v>
      </c>
      <c r="H747" s="321">
        <v>45832</v>
      </c>
      <c r="I747" s="2" t="s">
        <v>1919</v>
      </c>
      <c r="J747" s="2" t="s">
        <v>1920</v>
      </c>
      <c r="K747" s="4">
        <v>264000</v>
      </c>
      <c r="L747" s="4">
        <v>71701.899999999994</v>
      </c>
      <c r="M747" s="4">
        <v>0</v>
      </c>
      <c r="N747" s="4">
        <f>Tabela14[[#This Row],[parcela.cef
(total)]]-Tabela14[[#This Row],[parcela.cef
(realizado)]]</f>
        <v>192298.1</v>
      </c>
      <c r="O747" s="1" t="b">
        <v>0</v>
      </c>
      <c r="P747" s="4">
        <v>264000</v>
      </c>
      <c r="Q747" s="4">
        <v>331651.59999999998</v>
      </c>
      <c r="R747" s="4">
        <v>1096.54</v>
      </c>
      <c r="S747" s="4">
        <v>67677.61</v>
      </c>
      <c r="T747" s="4">
        <f>SUM(Tabela14[[#This Row],[set/25]:[dez/30]])</f>
        <v>63147.899999999994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2257.0700000000002</v>
      </c>
      <c r="BL747" s="4">
        <v>2272.64</v>
      </c>
      <c r="BM747" s="4">
        <v>2293.3200000000002</v>
      </c>
      <c r="BN747" s="4">
        <v>2293.3200000000002</v>
      </c>
      <c r="BO747" s="4">
        <v>2293.3200000000002</v>
      </c>
      <c r="BP747" s="4">
        <v>22918.85</v>
      </c>
      <c r="BQ747" s="4">
        <v>2293.3200000000002</v>
      </c>
      <c r="BR747" s="4">
        <v>2293.3200000000002</v>
      </c>
      <c r="BS747" s="4">
        <v>2293.3200000000002</v>
      </c>
      <c r="BT747" s="4">
        <v>2293.3200000000002</v>
      </c>
      <c r="BU747" s="4">
        <v>2293.3200000000002</v>
      </c>
      <c r="BV747" s="4">
        <v>2293.3200000000002</v>
      </c>
      <c r="BW747" s="4">
        <v>2293.3200000000002</v>
      </c>
      <c r="BX747" s="4">
        <v>2293.3200000000002</v>
      </c>
      <c r="BY747" s="4">
        <v>2293.3200000000002</v>
      </c>
      <c r="BZ747" s="4">
        <v>2293.3200000000002</v>
      </c>
      <c r="CA747" s="4">
        <v>10312.76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103.13</v>
      </c>
      <c r="CR747" s="4">
        <v>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0</v>
      </c>
      <c r="CZ747" s="4">
        <v>0</v>
      </c>
      <c r="DA747" s="4">
        <v>0</v>
      </c>
      <c r="DB747" s="4">
        <v>0</v>
      </c>
      <c r="DC747" s="4">
        <v>0</v>
      </c>
      <c r="DD747" s="4">
        <v>0</v>
      </c>
      <c r="DE747" s="4">
        <v>0</v>
      </c>
      <c r="DF747" s="4">
        <v>0</v>
      </c>
      <c r="DG747" s="4">
        <v>0</v>
      </c>
      <c r="DH747" s="4">
        <v>0</v>
      </c>
      <c r="DI747" s="4">
        <v>0</v>
      </c>
      <c r="DJ747" s="4">
        <v>0</v>
      </c>
      <c r="DK747" s="4">
        <v>0</v>
      </c>
      <c r="DL747" s="4">
        <v>0</v>
      </c>
      <c r="DM747" s="4">
        <v>0</v>
      </c>
      <c r="DN747" s="4">
        <v>0</v>
      </c>
      <c r="DO747" s="4">
        <v>0</v>
      </c>
      <c r="DP747" s="4">
        <v>0</v>
      </c>
      <c r="DQ747" s="4">
        <v>0</v>
      </c>
      <c r="DR747" s="4">
        <v>0</v>
      </c>
      <c r="DS747" s="4">
        <v>0</v>
      </c>
      <c r="DT747" s="4">
        <v>0</v>
      </c>
      <c r="DU747" s="4">
        <v>0</v>
      </c>
      <c r="DV747" s="4">
        <v>0</v>
      </c>
      <c r="DW747" s="4">
        <v>0</v>
      </c>
      <c r="DX747" s="6">
        <v>0</v>
      </c>
      <c r="DY747" s="4">
        <f>SUM(Tabela14[[#This Row],[jan/25]:[mar/25]])</f>
        <v>0</v>
      </c>
      <c r="DZ747" s="4">
        <f>SUM(Tabela14[[#This Row],[abr/25]:[ago/25]])</f>
        <v>4529.71</v>
      </c>
      <c r="EA747" s="4">
        <f>SUM(Tabela14[[#This Row],[set/25]:[dez/30]])</f>
        <v>63147.899999999994</v>
      </c>
    </row>
    <row r="748" spans="1:131" x14ac:dyDescent="0.25">
      <c r="A748" s="5" t="s">
        <v>1921</v>
      </c>
      <c r="B748" s="2" t="s">
        <v>1856</v>
      </c>
      <c r="C748" s="2" t="s">
        <v>14</v>
      </c>
      <c r="D748" s="2" t="s">
        <v>55</v>
      </c>
      <c r="E748" s="1">
        <v>1105</v>
      </c>
      <c r="F748" s="2" t="s">
        <v>1922</v>
      </c>
      <c r="G748" s="2" t="s">
        <v>19</v>
      </c>
      <c r="H748" s="321">
        <v>45589</v>
      </c>
      <c r="I748" s="2" t="s">
        <v>1923</v>
      </c>
      <c r="J748" s="2" t="s">
        <v>1924</v>
      </c>
      <c r="K748" s="4">
        <v>305935.45</v>
      </c>
      <c r="L748" s="4">
        <v>77430.31</v>
      </c>
      <c r="M748" s="4">
        <v>0</v>
      </c>
      <c r="N748" s="4">
        <f>Tabela14[[#This Row],[parcela.cef
(total)]]-Tabela14[[#This Row],[parcela.cef
(realizado)]]</f>
        <v>228505.14</v>
      </c>
      <c r="O748" s="1" t="b">
        <v>0</v>
      </c>
      <c r="P748" s="4">
        <v>305935.45</v>
      </c>
      <c r="Q748" s="4">
        <v>309000</v>
      </c>
      <c r="R748" s="4">
        <v>7679.37</v>
      </c>
      <c r="S748" s="4">
        <v>4073.55</v>
      </c>
      <c r="T748" s="4">
        <f>SUM(Tabela14[[#This Row],[set/25]:[dez/30]])</f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380.28</v>
      </c>
      <c r="BD748" s="4">
        <v>382.87</v>
      </c>
      <c r="BE748" s="4">
        <v>3310.4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0</v>
      </c>
      <c r="CZ748" s="4">
        <v>0</v>
      </c>
      <c r="DA748" s="4">
        <v>0</v>
      </c>
      <c r="DB748" s="4">
        <v>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0</v>
      </c>
      <c r="DI748" s="4">
        <v>0</v>
      </c>
      <c r="DJ748" s="4">
        <v>0</v>
      </c>
      <c r="DK748" s="4">
        <v>0</v>
      </c>
      <c r="DL748" s="4">
        <v>0</v>
      </c>
      <c r="DM748" s="4">
        <v>0</v>
      </c>
      <c r="DN748" s="4">
        <v>0</v>
      </c>
      <c r="DO748" s="4">
        <v>0</v>
      </c>
      <c r="DP748" s="4">
        <v>0</v>
      </c>
      <c r="DQ748" s="4">
        <v>0</v>
      </c>
      <c r="DR748" s="4">
        <v>0</v>
      </c>
      <c r="DS748" s="4">
        <v>0</v>
      </c>
      <c r="DT748" s="4">
        <v>0</v>
      </c>
      <c r="DU748" s="4">
        <v>0</v>
      </c>
      <c r="DV748" s="4">
        <v>0</v>
      </c>
      <c r="DW748" s="4">
        <v>0</v>
      </c>
      <c r="DX748" s="6">
        <v>0</v>
      </c>
      <c r="DY748" s="4">
        <f>SUM(Tabela14[[#This Row],[jan/25]:[mar/25]])</f>
        <v>3310.4</v>
      </c>
      <c r="DZ748" s="4">
        <f>SUM(Tabela14[[#This Row],[abr/25]:[ago/25]])</f>
        <v>0</v>
      </c>
      <c r="EA748" s="4">
        <f>SUM(Tabela14[[#This Row],[set/25]:[dez/30]])</f>
        <v>0</v>
      </c>
    </row>
    <row r="749" spans="1:131" x14ac:dyDescent="0.25">
      <c r="A749" s="5" t="s">
        <v>1925</v>
      </c>
      <c r="B749" s="2" t="s">
        <v>1856</v>
      </c>
      <c r="C749" s="2" t="s">
        <v>14</v>
      </c>
      <c r="D749" s="2" t="s">
        <v>55</v>
      </c>
      <c r="E749" s="1">
        <v>1106</v>
      </c>
      <c r="F749" s="2"/>
      <c r="G749" s="2" t="s">
        <v>16</v>
      </c>
      <c r="H749" s="321"/>
      <c r="I749" s="2"/>
      <c r="J749" s="2"/>
      <c r="K749" s="4"/>
      <c r="L749" s="4"/>
      <c r="M749" s="4">
        <v>0</v>
      </c>
      <c r="N749" s="4">
        <f>Tabela14[[#This Row],[parcela.cef
(total)]]-Tabela14[[#This Row],[parcela.cef
(realizado)]]</f>
        <v>0</v>
      </c>
      <c r="O749" s="1" t="b">
        <v>0</v>
      </c>
      <c r="P749" s="4">
        <v>0</v>
      </c>
      <c r="Q749" s="4">
        <v>0</v>
      </c>
      <c r="R749" s="4">
        <v>0</v>
      </c>
      <c r="S749" s="4">
        <v>0</v>
      </c>
      <c r="T749" s="4">
        <f>SUM(Tabela14[[#This Row],[set/25]:[dez/30]])</f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>
        <v>0</v>
      </c>
      <c r="CR749" s="4">
        <v>0</v>
      </c>
      <c r="CS749" s="4">
        <v>0</v>
      </c>
      <c r="CT749" s="4">
        <v>0</v>
      </c>
      <c r="CU749" s="4">
        <v>0</v>
      </c>
      <c r="CV749" s="4">
        <v>0</v>
      </c>
      <c r="CW749" s="4">
        <v>0</v>
      </c>
      <c r="CX749" s="4">
        <v>0</v>
      </c>
      <c r="CY749" s="4">
        <v>0</v>
      </c>
      <c r="CZ749" s="4">
        <v>0</v>
      </c>
      <c r="DA749" s="4">
        <v>0</v>
      </c>
      <c r="DB749" s="4">
        <v>0</v>
      </c>
      <c r="DC749" s="4">
        <v>0</v>
      </c>
      <c r="DD749" s="4">
        <v>0</v>
      </c>
      <c r="DE749" s="4">
        <v>0</v>
      </c>
      <c r="DF749" s="4">
        <v>0</v>
      </c>
      <c r="DG749" s="4">
        <v>0</v>
      </c>
      <c r="DH749" s="4">
        <v>0</v>
      </c>
      <c r="DI749" s="4">
        <v>0</v>
      </c>
      <c r="DJ749" s="4">
        <v>0</v>
      </c>
      <c r="DK749" s="4">
        <v>0</v>
      </c>
      <c r="DL749" s="4">
        <v>0</v>
      </c>
      <c r="DM749" s="4">
        <v>0</v>
      </c>
      <c r="DN749" s="4">
        <v>0</v>
      </c>
      <c r="DO749" s="4">
        <v>0</v>
      </c>
      <c r="DP749" s="4">
        <v>0</v>
      </c>
      <c r="DQ749" s="4">
        <v>0</v>
      </c>
      <c r="DR749" s="4">
        <v>0</v>
      </c>
      <c r="DS749" s="4">
        <v>0</v>
      </c>
      <c r="DT749" s="4">
        <v>0</v>
      </c>
      <c r="DU749" s="4">
        <v>0</v>
      </c>
      <c r="DV749" s="4">
        <v>0</v>
      </c>
      <c r="DW749" s="4">
        <v>0</v>
      </c>
      <c r="DX749" s="6">
        <v>0</v>
      </c>
      <c r="DY749" s="4">
        <f>SUM(Tabela14[[#This Row],[jan/25]:[mar/25]])</f>
        <v>0</v>
      </c>
      <c r="DZ749" s="4">
        <f>SUM(Tabela14[[#This Row],[abr/25]:[ago/25]])</f>
        <v>0</v>
      </c>
      <c r="EA749" s="4">
        <f>SUM(Tabela14[[#This Row],[set/25]:[dez/30]])</f>
        <v>0</v>
      </c>
    </row>
    <row r="750" spans="1:131" x14ac:dyDescent="0.25">
      <c r="A750" s="5" t="s">
        <v>1926</v>
      </c>
      <c r="B750" s="2" t="s">
        <v>1856</v>
      </c>
      <c r="C750" s="2" t="s">
        <v>14</v>
      </c>
      <c r="D750" s="2" t="s">
        <v>55</v>
      </c>
      <c r="E750" s="1">
        <v>1107</v>
      </c>
      <c r="F750" s="2" t="s">
        <v>1927</v>
      </c>
      <c r="G750" s="2" t="s">
        <v>19</v>
      </c>
      <c r="H750" s="321">
        <v>45582</v>
      </c>
      <c r="I750" s="2" t="s">
        <v>1096</v>
      </c>
      <c r="J750" s="2" t="s">
        <v>1928</v>
      </c>
      <c r="K750" s="4">
        <v>200000</v>
      </c>
      <c r="L750" s="4">
        <v>52508.42</v>
      </c>
      <c r="M750" s="4">
        <v>0</v>
      </c>
      <c r="N750" s="4">
        <f>Tabela14[[#This Row],[parcela.cef
(total)]]-Tabela14[[#This Row],[parcela.cef
(realizado)]]</f>
        <v>147491.58000000002</v>
      </c>
      <c r="O750" s="1" t="b">
        <v>0</v>
      </c>
      <c r="P750" s="4">
        <v>200000</v>
      </c>
      <c r="Q750" s="4">
        <v>217159</v>
      </c>
      <c r="R750" s="4">
        <v>1879.65</v>
      </c>
      <c r="S750" s="4">
        <v>18725.09</v>
      </c>
      <c r="T750" s="4">
        <f>SUM(Tabela14[[#This Row],[set/25]:[dez/30]])</f>
        <v>8952.7800000000007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4866.91</v>
      </c>
      <c r="BD750" s="4">
        <v>1954.35</v>
      </c>
      <c r="BE750" s="4">
        <v>361.79</v>
      </c>
      <c r="BF750" s="4">
        <v>363.6</v>
      </c>
      <c r="BG750" s="4">
        <v>366.74</v>
      </c>
      <c r="BH750" s="4">
        <v>368.08</v>
      </c>
      <c r="BI750" s="4">
        <v>369.52</v>
      </c>
      <c r="BJ750" s="4">
        <v>371.56</v>
      </c>
      <c r="BK750" s="4">
        <v>373.59</v>
      </c>
      <c r="BL750" s="4">
        <v>376.17</v>
      </c>
      <c r="BM750" s="4">
        <v>0</v>
      </c>
      <c r="BN750" s="4">
        <v>379.59</v>
      </c>
      <c r="BO750" s="4">
        <v>379.59</v>
      </c>
      <c r="BP750" s="4">
        <v>2054.27</v>
      </c>
      <c r="BQ750" s="4">
        <v>379.59</v>
      </c>
      <c r="BR750" s="4">
        <v>379.59</v>
      </c>
      <c r="BS750" s="4">
        <v>379.59</v>
      </c>
      <c r="BT750" s="4">
        <v>379.59</v>
      </c>
      <c r="BU750" s="4">
        <v>379.59</v>
      </c>
      <c r="BV750" s="4">
        <v>379.59</v>
      </c>
      <c r="BW750" s="4">
        <v>379.59</v>
      </c>
      <c r="BX750" s="4">
        <v>379.59</v>
      </c>
      <c r="BY750" s="4">
        <v>379.59</v>
      </c>
      <c r="BZ750" s="4">
        <v>2456.19</v>
      </c>
      <c r="CA750" s="4">
        <v>0</v>
      </c>
      <c r="CB750" s="4">
        <v>266.83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>
        <v>0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0</v>
      </c>
      <c r="CZ750" s="4">
        <v>0</v>
      </c>
      <c r="DA750" s="4">
        <v>0</v>
      </c>
      <c r="DB750" s="4">
        <v>0</v>
      </c>
      <c r="DC750" s="4">
        <v>0</v>
      </c>
      <c r="DD750" s="4">
        <v>0</v>
      </c>
      <c r="DE750" s="4">
        <v>0</v>
      </c>
      <c r="DF750" s="4">
        <v>0</v>
      </c>
      <c r="DG750" s="4">
        <v>0</v>
      </c>
      <c r="DH750" s="4">
        <v>0</v>
      </c>
      <c r="DI750" s="4">
        <v>0</v>
      </c>
      <c r="DJ750" s="4">
        <v>0</v>
      </c>
      <c r="DK750" s="4">
        <v>0</v>
      </c>
      <c r="DL750" s="4">
        <v>0</v>
      </c>
      <c r="DM750" s="4">
        <v>0</v>
      </c>
      <c r="DN750" s="4">
        <v>0</v>
      </c>
      <c r="DO750" s="4">
        <v>0</v>
      </c>
      <c r="DP750" s="4">
        <v>0</v>
      </c>
      <c r="DQ750" s="4">
        <v>0</v>
      </c>
      <c r="DR750" s="4">
        <v>0</v>
      </c>
      <c r="DS750" s="4">
        <v>0</v>
      </c>
      <c r="DT750" s="4">
        <v>0</v>
      </c>
      <c r="DU750" s="4">
        <v>0</v>
      </c>
      <c r="DV750" s="4">
        <v>0</v>
      </c>
      <c r="DW750" s="4">
        <v>0</v>
      </c>
      <c r="DX750" s="6">
        <v>0</v>
      </c>
      <c r="DY750" s="4">
        <f>SUM(Tabela14[[#This Row],[jan/25]:[mar/25]])</f>
        <v>1092.1300000000001</v>
      </c>
      <c r="DZ750" s="4">
        <f>SUM(Tabela14[[#This Row],[abr/25]:[ago/25]])</f>
        <v>1858.9199999999998</v>
      </c>
      <c r="EA750" s="4">
        <f>SUM(Tabela14[[#This Row],[set/25]:[dez/30]])</f>
        <v>8952.7800000000007</v>
      </c>
    </row>
    <row r="751" spans="1:131" x14ac:dyDescent="0.25">
      <c r="A751" s="5" t="s">
        <v>1929</v>
      </c>
      <c r="B751" s="2" t="s">
        <v>1856</v>
      </c>
      <c r="C751" s="2" t="s">
        <v>14</v>
      </c>
      <c r="D751" s="2" t="s">
        <v>55</v>
      </c>
      <c r="E751" s="1">
        <v>1108</v>
      </c>
      <c r="F751" s="2" t="s">
        <v>1930</v>
      </c>
      <c r="G751" s="2" t="s">
        <v>19</v>
      </c>
      <c r="H751" s="321">
        <v>45644</v>
      </c>
      <c r="I751" s="2" t="s">
        <v>1931</v>
      </c>
      <c r="J751" s="2" t="s">
        <v>1932</v>
      </c>
      <c r="K751" s="4">
        <v>253138.07</v>
      </c>
      <c r="L751" s="4">
        <v>71220.34</v>
      </c>
      <c r="M751" s="4">
        <v>0</v>
      </c>
      <c r="N751" s="4">
        <f>Tabela14[[#This Row],[parcela.cef
(total)]]-Tabela14[[#This Row],[parcela.cef
(realizado)]]</f>
        <v>181917.73</v>
      </c>
      <c r="O751" s="1" t="b">
        <v>0</v>
      </c>
      <c r="P751" s="4">
        <v>253138.07</v>
      </c>
      <c r="Q751" s="4">
        <v>310508.42</v>
      </c>
      <c r="R751" s="4">
        <v>7679.37</v>
      </c>
      <c r="S751" s="4">
        <v>53474.71</v>
      </c>
      <c r="T751" s="4">
        <f>SUM(Tabela14[[#This Row],[set/25]:[dez/30]])</f>
        <v>41413.619999999995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1478.77</v>
      </c>
      <c r="BF751" s="4">
        <v>1486.17</v>
      </c>
      <c r="BG751" s="4">
        <v>1498.5</v>
      </c>
      <c r="BH751" s="4">
        <v>1504.49</v>
      </c>
      <c r="BI751" s="4">
        <v>1510.36</v>
      </c>
      <c r="BJ751" s="4">
        <v>1518.22</v>
      </c>
      <c r="BK751" s="4">
        <v>1527.02</v>
      </c>
      <c r="BL751" s="4">
        <v>1537.56</v>
      </c>
      <c r="BM751" s="4">
        <v>0</v>
      </c>
      <c r="BN751" s="4">
        <v>1551.55</v>
      </c>
      <c r="BO751" s="4">
        <v>1551.55</v>
      </c>
      <c r="BP751" s="4">
        <v>6000.45</v>
      </c>
      <c r="BQ751" s="4">
        <v>1551.55</v>
      </c>
      <c r="BR751" s="4">
        <v>1551.55</v>
      </c>
      <c r="BS751" s="4">
        <v>1551.55</v>
      </c>
      <c r="BT751" s="4">
        <v>1551.55</v>
      </c>
      <c r="BU751" s="4">
        <v>1551.55</v>
      </c>
      <c r="BV751" s="4">
        <v>1551.55</v>
      </c>
      <c r="BW751" s="4">
        <v>1551.55</v>
      </c>
      <c r="BX751" s="4">
        <v>1551.55</v>
      </c>
      <c r="BY751" s="4">
        <v>1551.55</v>
      </c>
      <c r="BZ751" s="4">
        <v>1551.55</v>
      </c>
      <c r="CA751" s="4">
        <v>0</v>
      </c>
      <c r="CB751" s="4">
        <v>16683.349999999999</v>
      </c>
      <c r="CC751" s="4">
        <v>0</v>
      </c>
      <c r="CD751" s="4">
        <v>111.22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0</v>
      </c>
      <c r="CP751" s="4">
        <v>0</v>
      </c>
      <c r="CQ751" s="4">
        <v>0</v>
      </c>
      <c r="CR751" s="4">
        <v>0</v>
      </c>
      <c r="CS751" s="4">
        <v>0</v>
      </c>
      <c r="CT751" s="4">
        <v>0</v>
      </c>
      <c r="CU751" s="4">
        <v>0</v>
      </c>
      <c r="CV751" s="4">
        <v>0</v>
      </c>
      <c r="CW751" s="4">
        <v>0</v>
      </c>
      <c r="CX751" s="4">
        <v>0</v>
      </c>
      <c r="CY751" s="4">
        <v>0</v>
      </c>
      <c r="CZ751" s="4">
        <v>0</v>
      </c>
      <c r="DA751" s="4">
        <v>0</v>
      </c>
      <c r="DB751" s="4">
        <v>0</v>
      </c>
      <c r="DC751" s="4">
        <v>0</v>
      </c>
      <c r="DD751" s="4">
        <v>0</v>
      </c>
      <c r="DE751" s="4">
        <v>0</v>
      </c>
      <c r="DF751" s="4">
        <v>0</v>
      </c>
      <c r="DG751" s="4">
        <v>0</v>
      </c>
      <c r="DH751" s="4">
        <v>0</v>
      </c>
      <c r="DI751" s="4">
        <v>0</v>
      </c>
      <c r="DJ751" s="4">
        <v>0</v>
      </c>
      <c r="DK751" s="4">
        <v>0</v>
      </c>
      <c r="DL751" s="4">
        <v>0</v>
      </c>
      <c r="DM751" s="4">
        <v>0</v>
      </c>
      <c r="DN751" s="4">
        <v>0</v>
      </c>
      <c r="DO751" s="4">
        <v>0</v>
      </c>
      <c r="DP751" s="4">
        <v>0</v>
      </c>
      <c r="DQ751" s="4">
        <v>0</v>
      </c>
      <c r="DR751" s="4">
        <v>0</v>
      </c>
      <c r="DS751" s="4">
        <v>0</v>
      </c>
      <c r="DT751" s="4">
        <v>0</v>
      </c>
      <c r="DU751" s="4">
        <v>0</v>
      </c>
      <c r="DV751" s="4">
        <v>0</v>
      </c>
      <c r="DW751" s="4">
        <v>0</v>
      </c>
      <c r="DX751" s="6">
        <v>0</v>
      </c>
      <c r="DY751" s="4">
        <f>SUM(Tabela14[[#This Row],[jan/25]:[mar/25]])</f>
        <v>4463.4400000000005</v>
      </c>
      <c r="DZ751" s="4">
        <f>SUM(Tabela14[[#This Row],[abr/25]:[ago/25]])</f>
        <v>7597.65</v>
      </c>
      <c r="EA751" s="4">
        <f>SUM(Tabela14[[#This Row],[set/25]:[dez/30]])</f>
        <v>41413.619999999995</v>
      </c>
    </row>
    <row r="752" spans="1:131" x14ac:dyDescent="0.25">
      <c r="A752" s="5" t="s">
        <v>1933</v>
      </c>
      <c r="B752" s="2" t="s">
        <v>1856</v>
      </c>
      <c r="C752" s="2" t="s">
        <v>14</v>
      </c>
      <c r="D752" s="2" t="s">
        <v>55</v>
      </c>
      <c r="E752" s="1">
        <v>1109</v>
      </c>
      <c r="F752" s="2" t="s">
        <v>1934</v>
      </c>
      <c r="G752" s="2" t="s">
        <v>19</v>
      </c>
      <c r="H752" s="321">
        <v>45589</v>
      </c>
      <c r="I752" s="2" t="s">
        <v>366</v>
      </c>
      <c r="J752" s="2" t="s">
        <v>1935</v>
      </c>
      <c r="K752" s="4">
        <v>274002.89</v>
      </c>
      <c r="L752" s="4">
        <v>90352.79</v>
      </c>
      <c r="M752" s="4">
        <v>0</v>
      </c>
      <c r="N752" s="4">
        <f>Tabela14[[#This Row],[parcela.cef
(total)]]-Tabela14[[#This Row],[parcela.cef
(realizado)]]</f>
        <v>183650.10000000003</v>
      </c>
      <c r="O752" s="1" t="b">
        <v>0</v>
      </c>
      <c r="P752" s="4">
        <v>274002.89</v>
      </c>
      <c r="Q752" s="4">
        <v>398050</v>
      </c>
      <c r="R752" s="4">
        <v>10143.74</v>
      </c>
      <c r="S752" s="4">
        <v>122566.31</v>
      </c>
      <c r="T752" s="4">
        <f>SUM(Tabela14[[#This Row],[set/25]:[dez/30]])</f>
        <v>64324.050000000017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2387.37</v>
      </c>
      <c r="BD752" s="4">
        <v>18301.25</v>
      </c>
      <c r="BE752" s="4">
        <v>2413.2199999999998</v>
      </c>
      <c r="BF752" s="4">
        <v>20296.37</v>
      </c>
      <c r="BG752" s="4">
        <v>2445.41</v>
      </c>
      <c r="BH752" s="4">
        <v>2455.19</v>
      </c>
      <c r="BI752" s="4">
        <v>2464.77</v>
      </c>
      <c r="BJ752" s="4">
        <v>2477.58</v>
      </c>
      <c r="BK752" s="4">
        <v>2491.9499999999998</v>
      </c>
      <c r="BL752" s="4">
        <v>2509.15</v>
      </c>
      <c r="BM752" s="4">
        <v>0</v>
      </c>
      <c r="BN752" s="4">
        <v>2531.98</v>
      </c>
      <c r="BO752" s="4">
        <v>2531.98</v>
      </c>
      <c r="BP752" s="4">
        <v>19278.759999999998</v>
      </c>
      <c r="BQ752" s="4">
        <v>2531.98</v>
      </c>
      <c r="BR752" s="4">
        <v>2531.98</v>
      </c>
      <c r="BS752" s="4">
        <v>2531.98</v>
      </c>
      <c r="BT752" s="4">
        <v>2531.98</v>
      </c>
      <c r="BU752" s="4">
        <v>2531.98</v>
      </c>
      <c r="BV752" s="4">
        <v>2531.98</v>
      </c>
      <c r="BW752" s="4">
        <v>2531.98</v>
      </c>
      <c r="BX752" s="4">
        <v>2531.98</v>
      </c>
      <c r="BY752" s="4">
        <v>2531.98</v>
      </c>
      <c r="BZ752" s="4">
        <v>16746.78</v>
      </c>
      <c r="CA752" s="4">
        <v>0</v>
      </c>
      <c r="CB752" s="4">
        <v>446.73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>
        <v>0</v>
      </c>
      <c r="CS752" s="4">
        <v>0</v>
      </c>
      <c r="CT752" s="4">
        <v>0</v>
      </c>
      <c r="CU752" s="4">
        <v>0</v>
      </c>
      <c r="CV752" s="4">
        <v>0</v>
      </c>
      <c r="CW752" s="4">
        <v>0</v>
      </c>
      <c r="CX752" s="4">
        <v>0</v>
      </c>
      <c r="CY752" s="4">
        <v>0</v>
      </c>
      <c r="CZ752" s="4">
        <v>0</v>
      </c>
      <c r="DA752" s="4">
        <v>0</v>
      </c>
      <c r="DB752" s="4">
        <v>0</v>
      </c>
      <c r="DC752" s="4">
        <v>0</v>
      </c>
      <c r="DD752" s="4">
        <v>0</v>
      </c>
      <c r="DE752" s="4">
        <v>0</v>
      </c>
      <c r="DF752" s="4">
        <v>0</v>
      </c>
      <c r="DG752" s="4">
        <v>0</v>
      </c>
      <c r="DH752" s="4">
        <v>0</v>
      </c>
      <c r="DI752" s="4">
        <v>0</v>
      </c>
      <c r="DJ752" s="4">
        <v>0</v>
      </c>
      <c r="DK752" s="4">
        <v>0</v>
      </c>
      <c r="DL752" s="4">
        <v>0</v>
      </c>
      <c r="DM752" s="4">
        <v>0</v>
      </c>
      <c r="DN752" s="4">
        <v>0</v>
      </c>
      <c r="DO752" s="4">
        <v>0</v>
      </c>
      <c r="DP752" s="4">
        <v>0</v>
      </c>
      <c r="DQ752" s="4">
        <v>0</v>
      </c>
      <c r="DR752" s="4">
        <v>0</v>
      </c>
      <c r="DS752" s="4">
        <v>0</v>
      </c>
      <c r="DT752" s="4">
        <v>0</v>
      </c>
      <c r="DU752" s="4">
        <v>0</v>
      </c>
      <c r="DV752" s="4">
        <v>0</v>
      </c>
      <c r="DW752" s="4">
        <v>0</v>
      </c>
      <c r="DX752" s="6">
        <v>0</v>
      </c>
      <c r="DY752" s="4">
        <f>SUM(Tabela14[[#This Row],[jan/25]:[mar/25]])</f>
        <v>25155</v>
      </c>
      <c r="DZ752" s="4">
        <f>SUM(Tabela14[[#This Row],[abr/25]:[ago/25]])</f>
        <v>12398.64</v>
      </c>
      <c r="EA752" s="4">
        <f>SUM(Tabela14[[#This Row],[set/25]:[dez/30]])</f>
        <v>64324.050000000017</v>
      </c>
    </row>
    <row r="753" spans="1:131" x14ac:dyDescent="0.25">
      <c r="A753" s="5" t="s">
        <v>1936</v>
      </c>
      <c r="B753" s="2" t="s">
        <v>1856</v>
      </c>
      <c r="C753" s="2" t="s">
        <v>14</v>
      </c>
      <c r="D753" s="2" t="s">
        <v>83</v>
      </c>
      <c r="E753" s="1">
        <v>1201</v>
      </c>
      <c r="F753" s="2" t="s">
        <v>1937</v>
      </c>
      <c r="G753" s="2" t="s">
        <v>19</v>
      </c>
      <c r="H753" s="321">
        <v>45769</v>
      </c>
      <c r="I753" s="2" t="s">
        <v>1938</v>
      </c>
      <c r="J753" s="2"/>
      <c r="K753" s="4"/>
      <c r="L753" s="4"/>
      <c r="M753" s="4">
        <v>0</v>
      </c>
      <c r="N753" s="4">
        <f>Tabela14[[#This Row],[parcela.cef
(total)]]-Tabela14[[#This Row],[parcela.cef
(realizado)]]</f>
        <v>0</v>
      </c>
      <c r="O753" s="1" t="b">
        <v>0</v>
      </c>
      <c r="P753" s="4">
        <v>258023.29</v>
      </c>
      <c r="Q753" s="4">
        <v>286600</v>
      </c>
      <c r="R753" s="4">
        <v>2395.16</v>
      </c>
      <c r="S753" s="4">
        <v>34600</v>
      </c>
      <c r="T753" s="4">
        <f>SUM(Tabela14[[#This Row],[set/25]:[dez/30]])</f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34600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>
        <v>0</v>
      </c>
      <c r="CR753" s="4">
        <v>0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0</v>
      </c>
      <c r="CZ753" s="4">
        <v>0</v>
      </c>
      <c r="DA753" s="4">
        <v>0</v>
      </c>
      <c r="DB753" s="4">
        <v>0</v>
      </c>
      <c r="DC753" s="4">
        <v>0</v>
      </c>
      <c r="DD753" s="4">
        <v>0</v>
      </c>
      <c r="DE753" s="4">
        <v>0</v>
      </c>
      <c r="DF753" s="4">
        <v>0</v>
      </c>
      <c r="DG753" s="4">
        <v>0</v>
      </c>
      <c r="DH753" s="4">
        <v>0</v>
      </c>
      <c r="DI753" s="4">
        <v>0</v>
      </c>
      <c r="DJ753" s="4">
        <v>0</v>
      </c>
      <c r="DK753" s="4">
        <v>0</v>
      </c>
      <c r="DL753" s="4">
        <v>0</v>
      </c>
      <c r="DM753" s="4">
        <v>0</v>
      </c>
      <c r="DN753" s="4">
        <v>0</v>
      </c>
      <c r="DO753" s="4">
        <v>0</v>
      </c>
      <c r="DP753" s="4">
        <v>0</v>
      </c>
      <c r="DQ753" s="4">
        <v>0</v>
      </c>
      <c r="DR753" s="4">
        <v>0</v>
      </c>
      <c r="DS753" s="4">
        <v>0</v>
      </c>
      <c r="DT753" s="4">
        <v>0</v>
      </c>
      <c r="DU753" s="4">
        <v>0</v>
      </c>
      <c r="DV753" s="4">
        <v>0</v>
      </c>
      <c r="DW753" s="4">
        <v>0</v>
      </c>
      <c r="DX753" s="6">
        <v>0</v>
      </c>
      <c r="DY753" s="4">
        <f>SUM(Tabela14[[#This Row],[jan/25]:[mar/25]])</f>
        <v>0</v>
      </c>
      <c r="DZ753" s="4">
        <f>SUM(Tabela14[[#This Row],[abr/25]:[ago/25]])</f>
        <v>0</v>
      </c>
      <c r="EA753" s="4">
        <f>SUM(Tabela14[[#This Row],[set/25]:[dez/30]])</f>
        <v>0</v>
      </c>
    </row>
    <row r="754" spans="1:131" x14ac:dyDescent="0.25">
      <c r="A754" s="5" t="s">
        <v>1939</v>
      </c>
      <c r="B754" s="2" t="s">
        <v>1856</v>
      </c>
      <c r="C754" s="2" t="s">
        <v>14</v>
      </c>
      <c r="D754" s="2" t="s">
        <v>83</v>
      </c>
      <c r="E754" s="1">
        <v>1202</v>
      </c>
      <c r="F754" s="2" t="s">
        <v>1940</v>
      </c>
      <c r="G754" s="2" t="s">
        <v>19</v>
      </c>
      <c r="H754" s="321">
        <v>45587</v>
      </c>
      <c r="I754" s="2" t="s">
        <v>1941</v>
      </c>
      <c r="J754" s="2" t="s">
        <v>1942</v>
      </c>
      <c r="K754" s="4">
        <v>264000</v>
      </c>
      <c r="L754" s="4">
        <v>71825.289999999994</v>
      </c>
      <c r="M754" s="4">
        <v>0</v>
      </c>
      <c r="N754" s="4">
        <f>Tabela14[[#This Row],[parcela.cef
(total)]]-Tabela14[[#This Row],[parcela.cef
(realizado)]]</f>
        <v>192174.71000000002</v>
      </c>
      <c r="O754" s="1" t="b">
        <v>0</v>
      </c>
      <c r="P754" s="4">
        <v>264000</v>
      </c>
      <c r="Q754" s="4">
        <v>303050</v>
      </c>
      <c r="R754" s="4">
        <v>5590.55</v>
      </c>
      <c r="S754" s="4">
        <v>44015.88</v>
      </c>
      <c r="T754" s="4">
        <f>SUM(Tabela14[[#This Row],[set/25]:[dez/30]])</f>
        <v>28197.339999999997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404.75</v>
      </c>
      <c r="BD754" s="4">
        <v>5672.44</v>
      </c>
      <c r="BE754" s="4">
        <v>1086.4000000000001</v>
      </c>
      <c r="BF754" s="4">
        <v>1091.8399999999999</v>
      </c>
      <c r="BG754" s="4">
        <v>1100.9000000000001</v>
      </c>
      <c r="BH754" s="4">
        <v>1105.3</v>
      </c>
      <c r="BI754" s="4">
        <v>1109.6099999999999</v>
      </c>
      <c r="BJ754" s="4">
        <v>1115.3800000000001</v>
      </c>
      <c r="BK754" s="4">
        <v>1121.8499999999999</v>
      </c>
      <c r="BL754" s="4">
        <v>2010.07</v>
      </c>
      <c r="BM754" s="4">
        <v>0</v>
      </c>
      <c r="BN754" s="4">
        <v>2141.5100000000002</v>
      </c>
      <c r="BO754" s="4">
        <v>1430.91</v>
      </c>
      <c r="BP754" s="4">
        <v>6977.05</v>
      </c>
      <c r="BQ754" s="4">
        <v>1430.91</v>
      </c>
      <c r="BR754" s="4">
        <v>1430.91</v>
      </c>
      <c r="BS754" s="4">
        <v>1430.91</v>
      </c>
      <c r="BT754" s="4">
        <v>1430.91</v>
      </c>
      <c r="BU754" s="4">
        <v>1430.91</v>
      </c>
      <c r="BV754" s="4">
        <v>1430.91</v>
      </c>
      <c r="BW754" s="4">
        <v>1430.91</v>
      </c>
      <c r="BX754" s="4">
        <v>1430.91</v>
      </c>
      <c r="BY754" s="4">
        <v>1430.91</v>
      </c>
      <c r="BZ754" s="4">
        <v>4658.76</v>
      </c>
      <c r="CA754" s="4">
        <v>0</v>
      </c>
      <c r="CB754" s="4">
        <v>0</v>
      </c>
      <c r="CC754" s="4">
        <v>0</v>
      </c>
      <c r="CD754" s="4">
        <v>0</v>
      </c>
      <c r="CE754" s="4">
        <v>110.92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>
        <v>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0</v>
      </c>
      <c r="CZ754" s="4">
        <v>0</v>
      </c>
      <c r="DA754" s="4">
        <v>0</v>
      </c>
      <c r="DB754" s="4">
        <v>0</v>
      </c>
      <c r="DC754" s="4">
        <v>0</v>
      </c>
      <c r="DD754" s="4">
        <v>0</v>
      </c>
      <c r="DE754" s="4">
        <v>0</v>
      </c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>
        <v>0</v>
      </c>
      <c r="DL754" s="4">
        <v>0</v>
      </c>
      <c r="DM754" s="4">
        <v>0</v>
      </c>
      <c r="DN754" s="4">
        <v>0</v>
      </c>
      <c r="DO754" s="4">
        <v>0</v>
      </c>
      <c r="DP754" s="4">
        <v>0</v>
      </c>
      <c r="DQ754" s="4">
        <v>0</v>
      </c>
      <c r="DR754" s="4">
        <v>0</v>
      </c>
      <c r="DS754" s="4">
        <v>0</v>
      </c>
      <c r="DT754" s="4">
        <v>0</v>
      </c>
      <c r="DU754" s="4">
        <v>0</v>
      </c>
      <c r="DV754" s="4">
        <v>0</v>
      </c>
      <c r="DW754" s="4">
        <v>0</v>
      </c>
      <c r="DX754" s="6">
        <v>0</v>
      </c>
      <c r="DY754" s="4">
        <f>SUM(Tabela14[[#This Row],[jan/25]:[mar/25]])</f>
        <v>3279.14</v>
      </c>
      <c r="DZ754" s="4">
        <f>SUM(Tabela14[[#This Row],[abr/25]:[ago/25]])</f>
        <v>6462.2099999999991</v>
      </c>
      <c r="EA754" s="4">
        <f>SUM(Tabela14[[#This Row],[set/25]:[dez/30]])</f>
        <v>28197.339999999997</v>
      </c>
    </row>
    <row r="755" spans="1:131" x14ac:dyDescent="0.25">
      <c r="A755" s="5" t="s">
        <v>1943</v>
      </c>
      <c r="B755" s="2" t="s">
        <v>1856</v>
      </c>
      <c r="C755" s="2" t="s">
        <v>14</v>
      </c>
      <c r="D755" s="2" t="s">
        <v>83</v>
      </c>
      <c r="E755" s="1">
        <v>1203</v>
      </c>
      <c r="F755" s="2" t="s">
        <v>1944</v>
      </c>
      <c r="G755" s="2" t="s">
        <v>19</v>
      </c>
      <c r="H755" s="321">
        <v>45713</v>
      </c>
      <c r="I755" s="2" t="s">
        <v>1945</v>
      </c>
      <c r="J755" s="2" t="s">
        <v>1946</v>
      </c>
      <c r="K755" s="4">
        <v>273390.15000000002</v>
      </c>
      <c r="L755" s="4">
        <v>73002.960000000006</v>
      </c>
      <c r="M755" s="4">
        <v>0</v>
      </c>
      <c r="N755" s="4">
        <f>Tabela14[[#This Row],[parcela.cef
(total)]]-Tabela14[[#This Row],[parcela.cef
(realizado)]]</f>
        <v>200387.19</v>
      </c>
      <c r="O755" s="1" t="b">
        <v>0</v>
      </c>
      <c r="P755" s="4">
        <v>273390.15000000002</v>
      </c>
      <c r="Q755" s="4">
        <v>308750</v>
      </c>
      <c r="R755" s="4">
        <v>3917.9</v>
      </c>
      <c r="S755" s="4">
        <v>27661.06</v>
      </c>
      <c r="T755" s="4">
        <f>SUM(Tabela14[[#This Row],[set/25]:[dez/30]])</f>
        <v>24589.149999999998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506.07</v>
      </c>
      <c r="BH755" s="4">
        <v>508.09</v>
      </c>
      <c r="BI755" s="4">
        <v>510.07</v>
      </c>
      <c r="BJ755" s="4">
        <v>512.72</v>
      </c>
      <c r="BK755" s="4">
        <v>515.70000000000005</v>
      </c>
      <c r="BL755" s="4">
        <v>519.26</v>
      </c>
      <c r="BM755" s="4">
        <v>0</v>
      </c>
      <c r="BN755" s="4">
        <v>756.24</v>
      </c>
      <c r="BO755" s="4">
        <v>756.24</v>
      </c>
      <c r="BP755" s="4">
        <v>8341.9599999999991</v>
      </c>
      <c r="BQ755" s="4">
        <v>756.24</v>
      </c>
      <c r="BR755" s="4">
        <v>756.24</v>
      </c>
      <c r="BS755" s="4">
        <v>756.24</v>
      </c>
      <c r="BT755" s="4">
        <v>756.24</v>
      </c>
      <c r="BU755" s="4">
        <v>756.24</v>
      </c>
      <c r="BV755" s="4">
        <v>756.24</v>
      </c>
      <c r="BW755" s="4">
        <v>756.24</v>
      </c>
      <c r="BX755" s="4">
        <v>756.24</v>
      </c>
      <c r="BY755" s="4">
        <v>756.34</v>
      </c>
      <c r="BZ755" s="4">
        <v>7817.98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110.47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0</v>
      </c>
      <c r="CR755" s="4">
        <v>0</v>
      </c>
      <c r="CS755" s="4">
        <v>0</v>
      </c>
      <c r="CT755" s="4">
        <v>0</v>
      </c>
      <c r="CU755" s="4">
        <v>0</v>
      </c>
      <c r="CV755" s="4">
        <v>0</v>
      </c>
      <c r="CW755" s="4">
        <v>0</v>
      </c>
      <c r="CX755" s="4">
        <v>0</v>
      </c>
      <c r="CY755" s="4">
        <v>0</v>
      </c>
      <c r="CZ755" s="4">
        <v>0</v>
      </c>
      <c r="DA755" s="4">
        <v>0</v>
      </c>
      <c r="DB755" s="4">
        <v>0</v>
      </c>
      <c r="DC755" s="4">
        <v>0</v>
      </c>
      <c r="DD755" s="4">
        <v>0</v>
      </c>
      <c r="DE755" s="4">
        <v>0</v>
      </c>
      <c r="DF755" s="4">
        <v>0</v>
      </c>
      <c r="DG755" s="4">
        <v>0</v>
      </c>
      <c r="DH755" s="4">
        <v>0</v>
      </c>
      <c r="DI755" s="4">
        <v>0</v>
      </c>
      <c r="DJ755" s="4">
        <v>0</v>
      </c>
      <c r="DK755" s="4">
        <v>0</v>
      </c>
      <c r="DL755" s="4">
        <v>0</v>
      </c>
      <c r="DM755" s="4">
        <v>0</v>
      </c>
      <c r="DN755" s="4">
        <v>0</v>
      </c>
      <c r="DO755" s="4">
        <v>0</v>
      </c>
      <c r="DP755" s="4">
        <v>0</v>
      </c>
      <c r="DQ755" s="4">
        <v>0</v>
      </c>
      <c r="DR755" s="4">
        <v>0</v>
      </c>
      <c r="DS755" s="4">
        <v>0</v>
      </c>
      <c r="DT755" s="4">
        <v>0</v>
      </c>
      <c r="DU755" s="4">
        <v>0</v>
      </c>
      <c r="DV755" s="4">
        <v>0</v>
      </c>
      <c r="DW755" s="4">
        <v>0</v>
      </c>
      <c r="DX755" s="6">
        <v>0</v>
      </c>
      <c r="DY755" s="4">
        <f>SUM(Tabela14[[#This Row],[jan/25]:[mar/25]])</f>
        <v>506.07</v>
      </c>
      <c r="DZ755" s="4">
        <f>SUM(Tabela14[[#This Row],[abr/25]:[ago/25]])</f>
        <v>2565.84</v>
      </c>
      <c r="EA755" s="4">
        <f>SUM(Tabela14[[#This Row],[set/25]:[dez/30]])</f>
        <v>24589.149999999998</v>
      </c>
    </row>
    <row r="756" spans="1:131" x14ac:dyDescent="0.25">
      <c r="A756" s="5" t="s">
        <v>1947</v>
      </c>
      <c r="B756" s="2" t="s">
        <v>1856</v>
      </c>
      <c r="C756" s="2" t="s">
        <v>14</v>
      </c>
      <c r="D756" s="2" t="s">
        <v>83</v>
      </c>
      <c r="E756" s="1">
        <v>1204</v>
      </c>
      <c r="F756" s="2"/>
      <c r="G756" s="2" t="s">
        <v>16</v>
      </c>
      <c r="H756" s="321"/>
      <c r="I756" s="2"/>
      <c r="J756" s="2"/>
      <c r="K756" s="4"/>
      <c r="L756" s="4"/>
      <c r="M756" s="4">
        <v>0</v>
      </c>
      <c r="N756" s="4">
        <f>Tabela14[[#This Row],[parcela.cef
(total)]]-Tabela14[[#This Row],[parcela.cef
(realizado)]]</f>
        <v>0</v>
      </c>
      <c r="O756" s="1" t="b">
        <v>0</v>
      </c>
      <c r="P756" s="4">
        <v>0</v>
      </c>
      <c r="Q756" s="4">
        <v>0</v>
      </c>
      <c r="R756" s="4">
        <v>0</v>
      </c>
      <c r="S756" s="4">
        <v>0</v>
      </c>
      <c r="T756" s="4">
        <f>SUM(Tabela14[[#This Row],[set/25]:[dez/30]])</f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>
        <v>0</v>
      </c>
      <c r="CS756" s="4">
        <v>0</v>
      </c>
      <c r="CT756" s="4">
        <v>0</v>
      </c>
      <c r="CU756" s="4">
        <v>0</v>
      </c>
      <c r="CV756" s="4">
        <v>0</v>
      </c>
      <c r="CW756" s="4">
        <v>0</v>
      </c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>
        <v>0</v>
      </c>
      <c r="DE756" s="4">
        <v>0</v>
      </c>
      <c r="DF756" s="4">
        <v>0</v>
      </c>
      <c r="DG756" s="4">
        <v>0</v>
      </c>
      <c r="DH756" s="4">
        <v>0</v>
      </c>
      <c r="DI756" s="4">
        <v>0</v>
      </c>
      <c r="DJ756" s="4">
        <v>0</v>
      </c>
      <c r="DK756" s="4">
        <v>0</v>
      </c>
      <c r="DL756" s="4">
        <v>0</v>
      </c>
      <c r="DM756" s="4">
        <v>0</v>
      </c>
      <c r="DN756" s="4">
        <v>0</v>
      </c>
      <c r="DO756" s="4">
        <v>0</v>
      </c>
      <c r="DP756" s="4">
        <v>0</v>
      </c>
      <c r="DQ756" s="4">
        <v>0</v>
      </c>
      <c r="DR756" s="4">
        <v>0</v>
      </c>
      <c r="DS756" s="4">
        <v>0</v>
      </c>
      <c r="DT756" s="4">
        <v>0</v>
      </c>
      <c r="DU756" s="4">
        <v>0</v>
      </c>
      <c r="DV756" s="4">
        <v>0</v>
      </c>
      <c r="DW756" s="4">
        <v>0</v>
      </c>
      <c r="DX756" s="6">
        <v>0</v>
      </c>
      <c r="DY756" s="4">
        <f>SUM(Tabela14[[#This Row],[jan/25]:[mar/25]])</f>
        <v>0</v>
      </c>
      <c r="DZ756" s="4">
        <f>SUM(Tabela14[[#This Row],[abr/25]:[ago/25]])</f>
        <v>0</v>
      </c>
      <c r="EA756" s="4">
        <f>SUM(Tabela14[[#This Row],[set/25]:[dez/30]])</f>
        <v>0</v>
      </c>
    </row>
    <row r="757" spans="1:131" x14ac:dyDescent="0.25">
      <c r="A757" s="5" t="s">
        <v>1948</v>
      </c>
      <c r="B757" s="2" t="s">
        <v>1856</v>
      </c>
      <c r="C757" s="2" t="s">
        <v>14</v>
      </c>
      <c r="D757" s="2" t="s">
        <v>83</v>
      </c>
      <c r="E757" s="1">
        <v>1205</v>
      </c>
      <c r="F757" s="2" t="s">
        <v>1949</v>
      </c>
      <c r="G757" s="2" t="s">
        <v>19</v>
      </c>
      <c r="H757" s="321">
        <v>45832</v>
      </c>
      <c r="I757" s="2" t="s">
        <v>1950</v>
      </c>
      <c r="J757" s="2" t="s">
        <v>1951</v>
      </c>
      <c r="K757" s="4">
        <v>295464.83</v>
      </c>
      <c r="L757" s="4">
        <v>76000.009999999995</v>
      </c>
      <c r="M757" s="4">
        <v>0</v>
      </c>
      <c r="N757" s="4">
        <f>Tabela14[[#This Row],[parcela.cef
(total)]]-Tabela14[[#This Row],[parcela.cef
(realizado)]]</f>
        <v>219464.82</v>
      </c>
      <c r="O757" s="1" t="b">
        <v>0</v>
      </c>
      <c r="P757" s="4">
        <v>295464.83</v>
      </c>
      <c r="Q757" s="4">
        <v>321659.44</v>
      </c>
      <c r="R757" s="4">
        <v>520.86</v>
      </c>
      <c r="S757" s="4">
        <v>17610.310000000001</v>
      </c>
      <c r="T757" s="4">
        <f>SUM(Tabela14[[#This Row],[set/25]:[dez/30]])</f>
        <v>16433.119999999995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586.57000000000005</v>
      </c>
      <c r="BL757" s="4">
        <v>590.62</v>
      </c>
      <c r="BM757" s="4">
        <v>0</v>
      </c>
      <c r="BN757" s="4">
        <v>595.99</v>
      </c>
      <c r="BO757" s="4">
        <v>595.99</v>
      </c>
      <c r="BP757" s="4">
        <v>8904.4</v>
      </c>
      <c r="BQ757" s="4">
        <v>595.99</v>
      </c>
      <c r="BR757" s="4">
        <v>595.99</v>
      </c>
      <c r="BS757" s="4">
        <v>595.99</v>
      </c>
      <c r="BT757" s="4">
        <v>595.99</v>
      </c>
      <c r="BU757" s="4">
        <v>595.99</v>
      </c>
      <c r="BV757" s="4">
        <v>595.99</v>
      </c>
      <c r="BW757" s="4">
        <v>595.99</v>
      </c>
      <c r="BX757" s="4">
        <v>595.99</v>
      </c>
      <c r="BY757" s="4">
        <v>595.99</v>
      </c>
      <c r="BZ757" s="4">
        <v>595.99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376.84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0</v>
      </c>
      <c r="CR757" s="4">
        <v>0</v>
      </c>
      <c r="CS757" s="4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4">
        <v>0</v>
      </c>
      <c r="CZ757" s="4">
        <v>0</v>
      </c>
      <c r="DA757" s="4">
        <v>0</v>
      </c>
      <c r="DB757" s="4">
        <v>0</v>
      </c>
      <c r="DC757" s="4">
        <v>0</v>
      </c>
      <c r="DD757" s="4">
        <v>0</v>
      </c>
      <c r="DE757" s="4">
        <v>0</v>
      </c>
      <c r="DF757" s="4">
        <v>0</v>
      </c>
      <c r="DG757" s="4">
        <v>0</v>
      </c>
      <c r="DH757" s="4">
        <v>0</v>
      </c>
      <c r="DI757" s="4">
        <v>0</v>
      </c>
      <c r="DJ757" s="4">
        <v>0</v>
      </c>
      <c r="DK757" s="4">
        <v>0</v>
      </c>
      <c r="DL757" s="4">
        <v>0</v>
      </c>
      <c r="DM757" s="4">
        <v>0</v>
      </c>
      <c r="DN757" s="4">
        <v>0</v>
      </c>
      <c r="DO757" s="4">
        <v>0</v>
      </c>
      <c r="DP757" s="4">
        <v>0</v>
      </c>
      <c r="DQ757" s="4">
        <v>0</v>
      </c>
      <c r="DR757" s="4">
        <v>0</v>
      </c>
      <c r="DS757" s="4">
        <v>0</v>
      </c>
      <c r="DT757" s="4">
        <v>0</v>
      </c>
      <c r="DU757" s="4">
        <v>0</v>
      </c>
      <c r="DV757" s="4">
        <v>0</v>
      </c>
      <c r="DW757" s="4">
        <v>0</v>
      </c>
      <c r="DX757" s="6">
        <v>0</v>
      </c>
      <c r="DY757" s="4">
        <f>SUM(Tabela14[[#This Row],[jan/25]:[mar/25]])</f>
        <v>0</v>
      </c>
      <c r="DZ757" s="4">
        <f>SUM(Tabela14[[#This Row],[abr/25]:[ago/25]])</f>
        <v>1177.19</v>
      </c>
      <c r="EA757" s="4">
        <f>SUM(Tabela14[[#This Row],[set/25]:[dez/30]])</f>
        <v>16433.119999999995</v>
      </c>
    </row>
    <row r="758" spans="1:131" x14ac:dyDescent="0.25">
      <c r="A758" s="5" t="s">
        <v>1952</v>
      </c>
      <c r="B758" s="2" t="s">
        <v>1856</v>
      </c>
      <c r="C758" s="2" t="s">
        <v>14</v>
      </c>
      <c r="D758" s="2" t="s">
        <v>83</v>
      </c>
      <c r="E758" s="1">
        <v>1206</v>
      </c>
      <c r="F758" s="2"/>
      <c r="G758" s="2" t="s">
        <v>16</v>
      </c>
      <c r="H758" s="321"/>
      <c r="I758" s="2"/>
      <c r="J758" s="2"/>
      <c r="K758" s="4"/>
      <c r="L758" s="4"/>
      <c r="M758" s="4">
        <v>0</v>
      </c>
      <c r="N758" s="4">
        <f>Tabela14[[#This Row],[parcela.cef
(total)]]-Tabela14[[#This Row],[parcela.cef
(realizado)]]</f>
        <v>0</v>
      </c>
      <c r="O758" s="1" t="b">
        <v>0</v>
      </c>
      <c r="P758" s="4">
        <v>0</v>
      </c>
      <c r="Q758" s="4">
        <v>0</v>
      </c>
      <c r="R758" s="4">
        <v>0</v>
      </c>
      <c r="S758" s="4">
        <v>0</v>
      </c>
      <c r="T758" s="4">
        <f>SUM(Tabela14[[#This Row],[set/25]:[dez/30]])</f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>
        <v>0</v>
      </c>
      <c r="DE758" s="4">
        <v>0</v>
      </c>
      <c r="DF758" s="4">
        <v>0</v>
      </c>
      <c r="DG758" s="4">
        <v>0</v>
      </c>
      <c r="DH758" s="4">
        <v>0</v>
      </c>
      <c r="DI758" s="4">
        <v>0</v>
      </c>
      <c r="DJ758" s="4">
        <v>0</v>
      </c>
      <c r="DK758" s="4">
        <v>0</v>
      </c>
      <c r="DL758" s="4">
        <v>0</v>
      </c>
      <c r="DM758" s="4">
        <v>0</v>
      </c>
      <c r="DN758" s="4">
        <v>0</v>
      </c>
      <c r="DO758" s="4">
        <v>0</v>
      </c>
      <c r="DP758" s="4">
        <v>0</v>
      </c>
      <c r="DQ758" s="4">
        <v>0</v>
      </c>
      <c r="DR758" s="4">
        <v>0</v>
      </c>
      <c r="DS758" s="4">
        <v>0</v>
      </c>
      <c r="DT758" s="4">
        <v>0</v>
      </c>
      <c r="DU758" s="4">
        <v>0</v>
      </c>
      <c r="DV758" s="4">
        <v>0</v>
      </c>
      <c r="DW758" s="4">
        <v>0</v>
      </c>
      <c r="DX758" s="6">
        <v>0</v>
      </c>
      <c r="DY758" s="4">
        <f>SUM(Tabela14[[#This Row],[jan/25]:[mar/25]])</f>
        <v>0</v>
      </c>
      <c r="DZ758" s="4">
        <f>SUM(Tabela14[[#This Row],[abr/25]:[ago/25]])</f>
        <v>0</v>
      </c>
      <c r="EA758" s="4">
        <f>SUM(Tabela14[[#This Row],[set/25]:[dez/30]])</f>
        <v>0</v>
      </c>
    </row>
    <row r="759" spans="1:131" x14ac:dyDescent="0.25">
      <c r="A759" s="5" t="s">
        <v>1953</v>
      </c>
      <c r="B759" s="2" t="s">
        <v>1856</v>
      </c>
      <c r="C759" s="2" t="s">
        <v>14</v>
      </c>
      <c r="D759" s="2" t="s">
        <v>83</v>
      </c>
      <c r="E759" s="1">
        <v>1207</v>
      </c>
      <c r="F759" s="2" t="s">
        <v>1954</v>
      </c>
      <c r="G759" s="2" t="s">
        <v>19</v>
      </c>
      <c r="H759" s="321">
        <v>45728</v>
      </c>
      <c r="I759" s="2" t="s">
        <v>61</v>
      </c>
      <c r="J759" s="2" t="s">
        <v>1955</v>
      </c>
      <c r="K759" s="4">
        <v>206400</v>
      </c>
      <c r="L759" s="4">
        <v>53382.67</v>
      </c>
      <c r="M759" s="4">
        <v>0</v>
      </c>
      <c r="N759" s="4">
        <f>Tabela14[[#This Row],[parcela.cef
(total)]]-Tabela14[[#This Row],[parcela.cef
(realizado)]]</f>
        <v>153017.33000000002</v>
      </c>
      <c r="O759" s="1" t="b">
        <v>0</v>
      </c>
      <c r="P759" s="4">
        <v>206400</v>
      </c>
      <c r="Q759" s="4">
        <v>231450</v>
      </c>
      <c r="R759" s="4">
        <v>3880.52</v>
      </c>
      <c r="S759" s="4">
        <v>20133.28</v>
      </c>
      <c r="T759" s="4">
        <f>SUM(Tabela14[[#This Row],[set/25]:[dez/30]])</f>
        <v>16579.700000000004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703.68</v>
      </c>
      <c r="BI759" s="4">
        <v>706.43</v>
      </c>
      <c r="BJ759" s="4">
        <v>710.1</v>
      </c>
      <c r="BK759" s="4">
        <v>714.22</v>
      </c>
      <c r="BL759" s="4">
        <v>719.15</v>
      </c>
      <c r="BM759" s="4">
        <v>726.13</v>
      </c>
      <c r="BN759" s="4">
        <v>725.69</v>
      </c>
      <c r="BO759" s="4">
        <v>725.69</v>
      </c>
      <c r="BP759" s="4">
        <v>725.69</v>
      </c>
      <c r="BQ759" s="4">
        <v>725.69</v>
      </c>
      <c r="BR759" s="4">
        <v>725.69</v>
      </c>
      <c r="BS759" s="4">
        <v>725.69</v>
      </c>
      <c r="BT759" s="4">
        <v>725.69</v>
      </c>
      <c r="BU759" s="4">
        <v>725.69</v>
      </c>
      <c r="BV759" s="4">
        <v>725.69</v>
      </c>
      <c r="BW759" s="4">
        <v>725.69</v>
      </c>
      <c r="BX759" s="4">
        <v>725.69</v>
      </c>
      <c r="BY759" s="4">
        <v>725.69</v>
      </c>
      <c r="BZ759" s="4">
        <v>6866.18</v>
      </c>
      <c r="CA759" s="4">
        <v>0</v>
      </c>
      <c r="CB759" s="4">
        <v>279.11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4">
        <v>0</v>
      </c>
      <c r="CZ759" s="4">
        <v>0</v>
      </c>
      <c r="DA759" s="4">
        <v>0</v>
      </c>
      <c r="DB759" s="4">
        <v>0</v>
      </c>
      <c r="DC759" s="4">
        <v>0</v>
      </c>
      <c r="DD759" s="4">
        <v>0</v>
      </c>
      <c r="DE759" s="4">
        <v>0</v>
      </c>
      <c r="DF759" s="4">
        <v>0</v>
      </c>
      <c r="DG759" s="4">
        <v>0</v>
      </c>
      <c r="DH759" s="4">
        <v>0</v>
      </c>
      <c r="DI759" s="4">
        <v>0</v>
      </c>
      <c r="DJ759" s="4">
        <v>0</v>
      </c>
      <c r="DK759" s="4">
        <v>0</v>
      </c>
      <c r="DL759" s="4">
        <v>0</v>
      </c>
      <c r="DM759" s="4">
        <v>0</v>
      </c>
      <c r="DN759" s="4">
        <v>0</v>
      </c>
      <c r="DO759" s="4">
        <v>0</v>
      </c>
      <c r="DP759" s="4">
        <v>0</v>
      </c>
      <c r="DQ759" s="4">
        <v>0</v>
      </c>
      <c r="DR759" s="4">
        <v>0</v>
      </c>
      <c r="DS759" s="4">
        <v>0</v>
      </c>
      <c r="DT759" s="4">
        <v>0</v>
      </c>
      <c r="DU759" s="4">
        <v>0</v>
      </c>
      <c r="DV759" s="4">
        <v>0</v>
      </c>
      <c r="DW759" s="4">
        <v>0</v>
      </c>
      <c r="DX759" s="6">
        <v>0</v>
      </c>
      <c r="DY759" s="4">
        <f>SUM(Tabela14[[#This Row],[jan/25]:[mar/25]])</f>
        <v>0</v>
      </c>
      <c r="DZ759" s="4">
        <f>SUM(Tabela14[[#This Row],[abr/25]:[ago/25]])</f>
        <v>3553.5800000000004</v>
      </c>
      <c r="EA759" s="4">
        <f>SUM(Tabela14[[#This Row],[set/25]:[dez/30]])</f>
        <v>16579.700000000004</v>
      </c>
    </row>
    <row r="760" spans="1:131" x14ac:dyDescent="0.25">
      <c r="A760" s="5" t="s">
        <v>1956</v>
      </c>
      <c r="B760" s="2" t="s">
        <v>1856</v>
      </c>
      <c r="C760" s="2" t="s">
        <v>14</v>
      </c>
      <c r="D760" s="2" t="s">
        <v>83</v>
      </c>
      <c r="E760" s="1">
        <v>1208</v>
      </c>
      <c r="F760" s="2" t="s">
        <v>1957</v>
      </c>
      <c r="G760" s="2" t="s">
        <v>19</v>
      </c>
      <c r="H760" s="321">
        <v>45589</v>
      </c>
      <c r="I760" s="2" t="s">
        <v>537</v>
      </c>
      <c r="J760" s="2" t="s">
        <v>1958</v>
      </c>
      <c r="K760" s="4">
        <v>309428.34000000003</v>
      </c>
      <c r="L760" s="4">
        <v>89786.7</v>
      </c>
      <c r="M760" s="4">
        <v>0</v>
      </c>
      <c r="N760" s="4">
        <f>Tabela14[[#This Row],[parcela.cef
(total)]]-Tabela14[[#This Row],[parcela.cef
(realizado)]]</f>
        <v>219641.64</v>
      </c>
      <c r="O760" s="1" t="b">
        <v>0</v>
      </c>
      <c r="P760" s="4">
        <v>309428.34000000003</v>
      </c>
      <c r="Q760" s="4">
        <v>370431.12</v>
      </c>
      <c r="R760" s="4">
        <v>8279.3700000000008</v>
      </c>
      <c r="S760" s="4">
        <v>46435.69</v>
      </c>
      <c r="T760" s="4">
        <f>SUM(Tabela14[[#This Row],[set/25]:[dez/30]])</f>
        <v>29347.730000000003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1048.7</v>
      </c>
      <c r="BD760" s="4">
        <v>7390.8</v>
      </c>
      <c r="BE760" s="4">
        <v>1060.05</v>
      </c>
      <c r="BF760" s="4">
        <v>1065.3499999999999</v>
      </c>
      <c r="BG760" s="4">
        <v>1074.19</v>
      </c>
      <c r="BH760" s="4">
        <v>1079.93</v>
      </c>
      <c r="BI760" s="4">
        <v>1082.7</v>
      </c>
      <c r="BJ760" s="4">
        <v>1088.33</v>
      </c>
      <c r="BK760" s="4">
        <v>1095.72</v>
      </c>
      <c r="BL760" s="4">
        <v>1102.19</v>
      </c>
      <c r="BM760" s="4">
        <v>1112.22</v>
      </c>
      <c r="BN760" s="4">
        <v>1112.22</v>
      </c>
      <c r="BO760" s="4">
        <v>1112.22</v>
      </c>
      <c r="BP760" s="4">
        <v>7785.56</v>
      </c>
      <c r="BQ760" s="4">
        <v>1112.22</v>
      </c>
      <c r="BR760" s="4">
        <v>1112.22</v>
      </c>
      <c r="BS760" s="4">
        <v>1112.22</v>
      </c>
      <c r="BT760" s="4">
        <v>1112.22</v>
      </c>
      <c r="BU760" s="4">
        <v>1112.22</v>
      </c>
      <c r="BV760" s="4">
        <v>1112.22</v>
      </c>
      <c r="BW760" s="4">
        <v>1112.22</v>
      </c>
      <c r="BX760" s="4">
        <v>1112.22</v>
      </c>
      <c r="BY760" s="4">
        <v>0</v>
      </c>
      <c r="BZ760" s="4">
        <v>0</v>
      </c>
      <c r="CA760" s="4">
        <v>0</v>
      </c>
      <c r="CB760" s="4">
        <v>8897.7800000000007</v>
      </c>
      <c r="CC760" s="4">
        <v>0</v>
      </c>
      <c r="CD760" s="4">
        <v>429.97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>
        <v>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0</v>
      </c>
      <c r="CZ760" s="4">
        <v>0</v>
      </c>
      <c r="DA760" s="4">
        <v>0</v>
      </c>
      <c r="DB760" s="4">
        <v>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4">
        <v>0</v>
      </c>
      <c r="DJ760" s="4">
        <v>0</v>
      </c>
      <c r="DK760" s="4">
        <v>0</v>
      </c>
      <c r="DL760" s="4">
        <v>0</v>
      </c>
      <c r="DM760" s="4">
        <v>0</v>
      </c>
      <c r="DN760" s="4">
        <v>0</v>
      </c>
      <c r="DO760" s="4">
        <v>0</v>
      </c>
      <c r="DP760" s="4">
        <v>0</v>
      </c>
      <c r="DQ760" s="4">
        <v>0</v>
      </c>
      <c r="DR760" s="4">
        <v>0</v>
      </c>
      <c r="DS760" s="4">
        <v>0</v>
      </c>
      <c r="DT760" s="4">
        <v>0</v>
      </c>
      <c r="DU760" s="4">
        <v>0</v>
      </c>
      <c r="DV760" s="4">
        <v>0</v>
      </c>
      <c r="DW760" s="4">
        <v>0</v>
      </c>
      <c r="DX760" s="6">
        <v>0</v>
      </c>
      <c r="DY760" s="4">
        <f>SUM(Tabela14[[#This Row],[jan/25]:[mar/25]])</f>
        <v>3199.5899999999997</v>
      </c>
      <c r="DZ760" s="4">
        <f>SUM(Tabela14[[#This Row],[abr/25]:[ago/25]])</f>
        <v>5448.8700000000008</v>
      </c>
      <c r="EA760" s="4">
        <f>SUM(Tabela14[[#This Row],[set/25]:[dez/30]])</f>
        <v>29347.730000000003</v>
      </c>
    </row>
    <row r="761" spans="1:131" x14ac:dyDescent="0.25">
      <c r="A761" s="5" t="s">
        <v>1959</v>
      </c>
      <c r="B761" s="2" t="s">
        <v>1856</v>
      </c>
      <c r="C761" s="2" t="s">
        <v>14</v>
      </c>
      <c r="D761" s="2" t="s">
        <v>83</v>
      </c>
      <c r="E761" s="1">
        <v>1209</v>
      </c>
      <c r="F761" s="2" t="s">
        <v>1960</v>
      </c>
      <c r="G761" s="2" t="s">
        <v>19</v>
      </c>
      <c r="H761" s="321">
        <v>45644</v>
      </c>
      <c r="I761" s="2" t="s">
        <v>1961</v>
      </c>
      <c r="J761" s="2"/>
      <c r="K761" s="4"/>
      <c r="L761" s="4"/>
      <c r="M761" s="4">
        <v>0</v>
      </c>
      <c r="N761" s="4">
        <f>Tabela14[[#This Row],[parcela.cef
(total)]]-Tabela14[[#This Row],[parcela.cef
(realizado)]]</f>
        <v>0</v>
      </c>
      <c r="O761" s="1" t="b">
        <v>0</v>
      </c>
      <c r="P761" s="4">
        <v>322271.52</v>
      </c>
      <c r="Q761" s="4">
        <v>393717.79</v>
      </c>
      <c r="R761" s="4">
        <v>10196.08</v>
      </c>
      <c r="S761" s="4">
        <v>79370.009999999995</v>
      </c>
      <c r="T761" s="4">
        <f>SUM(Tabela14[[#This Row],[set/25]:[dez/30]])</f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79370.009999999995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0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0</v>
      </c>
      <c r="CZ761" s="4">
        <v>0</v>
      </c>
      <c r="DA761" s="4">
        <v>0</v>
      </c>
      <c r="DB761" s="4">
        <v>0</v>
      </c>
      <c r="DC761" s="4">
        <v>0</v>
      </c>
      <c r="DD761" s="4">
        <v>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0</v>
      </c>
      <c r="DK761" s="4">
        <v>0</v>
      </c>
      <c r="DL761" s="4">
        <v>0</v>
      </c>
      <c r="DM761" s="4">
        <v>0</v>
      </c>
      <c r="DN761" s="4">
        <v>0</v>
      </c>
      <c r="DO761" s="4">
        <v>0</v>
      </c>
      <c r="DP761" s="4">
        <v>0</v>
      </c>
      <c r="DQ761" s="4">
        <v>0</v>
      </c>
      <c r="DR761" s="4">
        <v>0</v>
      </c>
      <c r="DS761" s="4">
        <v>0</v>
      </c>
      <c r="DT761" s="4">
        <v>0</v>
      </c>
      <c r="DU761" s="4">
        <v>0</v>
      </c>
      <c r="DV761" s="4">
        <v>0</v>
      </c>
      <c r="DW761" s="4">
        <v>0</v>
      </c>
      <c r="DX761" s="6">
        <v>0</v>
      </c>
      <c r="DY761" s="4">
        <f>SUM(Tabela14[[#This Row],[jan/25]:[mar/25]])</f>
        <v>0</v>
      </c>
      <c r="DZ761" s="4">
        <f>SUM(Tabela14[[#This Row],[abr/25]:[ago/25]])</f>
        <v>0</v>
      </c>
      <c r="EA761" s="4">
        <f>SUM(Tabela14[[#This Row],[set/25]:[dez/30]])</f>
        <v>0</v>
      </c>
    </row>
    <row r="762" spans="1:131" x14ac:dyDescent="0.25">
      <c r="A762" s="5" t="s">
        <v>1962</v>
      </c>
      <c r="B762" s="2" t="s">
        <v>1856</v>
      </c>
      <c r="C762" s="2" t="s">
        <v>14</v>
      </c>
      <c r="D762" s="2" t="s">
        <v>104</v>
      </c>
      <c r="E762" s="1">
        <v>1301</v>
      </c>
      <c r="F762" s="2" t="s">
        <v>1963</v>
      </c>
      <c r="G762" s="2" t="s">
        <v>19</v>
      </c>
      <c r="H762" s="321">
        <v>45263</v>
      </c>
      <c r="I762" s="2" t="s">
        <v>1420</v>
      </c>
      <c r="J762" s="2"/>
      <c r="K762" s="4"/>
      <c r="L762" s="4"/>
      <c r="M762" s="4">
        <v>300325.63</v>
      </c>
      <c r="N762" s="4">
        <f>Tabela14[[#This Row],[parcela.cef
(total)]]-Tabela14[[#This Row],[parcela.cef
(realizado)]]</f>
        <v>0</v>
      </c>
      <c r="O762" s="1" t="b">
        <v>0</v>
      </c>
      <c r="P762" s="4">
        <v>0</v>
      </c>
      <c r="Q762" s="4">
        <v>303050</v>
      </c>
      <c r="R762" s="4">
        <v>0</v>
      </c>
      <c r="S762" s="4">
        <v>35674.78</v>
      </c>
      <c r="T762" s="4">
        <f>SUM(Tabela14[[#This Row],[set/25]:[dez/30]])</f>
        <v>20740.330000000002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424.2</v>
      </c>
      <c r="AS762" s="4">
        <v>429</v>
      </c>
      <c r="AT762" s="4">
        <v>430.33</v>
      </c>
      <c r="AU762" s="4">
        <v>431.49</v>
      </c>
      <c r="AV762" s="4">
        <v>432.05</v>
      </c>
      <c r="AW762" s="4">
        <v>433.26</v>
      </c>
      <c r="AX762" s="4">
        <v>435.52</v>
      </c>
      <c r="AY762" s="4">
        <v>439.27</v>
      </c>
      <c r="AZ762" s="4">
        <v>442.38</v>
      </c>
      <c r="BA762" s="4">
        <v>445.56</v>
      </c>
      <c r="BB762" s="4">
        <v>448.68</v>
      </c>
      <c r="BC762" s="4">
        <v>451.29</v>
      </c>
      <c r="BD762" s="4">
        <v>454.35</v>
      </c>
      <c r="BE762" s="4">
        <v>456.17</v>
      </c>
      <c r="BF762" s="4">
        <v>458.45</v>
      </c>
      <c r="BG762" s="4">
        <v>510.03</v>
      </c>
      <c r="BH762" s="4">
        <v>1547.02</v>
      </c>
      <c r="BI762" s="4">
        <v>1553.06</v>
      </c>
      <c r="BJ762" s="4">
        <v>1561.13</v>
      </c>
      <c r="BK762" s="4">
        <v>1570.19</v>
      </c>
      <c r="BL762" s="4">
        <v>1581.02</v>
      </c>
      <c r="BM762" s="4">
        <v>0</v>
      </c>
      <c r="BN762" s="4">
        <v>1595.41</v>
      </c>
      <c r="BO762" s="4">
        <v>1595.41</v>
      </c>
      <c r="BP762" s="4">
        <v>1595.41</v>
      </c>
      <c r="BQ762" s="4">
        <v>1595.41</v>
      </c>
      <c r="BR762" s="4">
        <v>1595.41</v>
      </c>
      <c r="BS762" s="4">
        <v>1595.41</v>
      </c>
      <c r="BT762" s="4">
        <v>1595.41</v>
      </c>
      <c r="BU762" s="4">
        <v>1595.41</v>
      </c>
      <c r="BV762" s="4">
        <v>1595.41</v>
      </c>
      <c r="BW762" s="4">
        <v>1595.41</v>
      </c>
      <c r="BX762" s="4">
        <v>1595.41</v>
      </c>
      <c r="BY762" s="4">
        <v>1595.41</v>
      </c>
      <c r="BZ762" s="4">
        <v>0</v>
      </c>
      <c r="CA762" s="4">
        <v>0</v>
      </c>
      <c r="CB762" s="4">
        <v>1595.41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0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>
        <v>0</v>
      </c>
      <c r="DE762" s="4">
        <v>0</v>
      </c>
      <c r="DF762" s="4">
        <v>0</v>
      </c>
      <c r="DG762" s="4">
        <v>0</v>
      </c>
      <c r="DH762" s="4">
        <v>0</v>
      </c>
      <c r="DI762" s="4">
        <v>0</v>
      </c>
      <c r="DJ762" s="4">
        <v>0</v>
      </c>
      <c r="DK762" s="4">
        <v>0</v>
      </c>
      <c r="DL762" s="4">
        <v>0</v>
      </c>
      <c r="DM762" s="4">
        <v>0</v>
      </c>
      <c r="DN762" s="4">
        <v>0</v>
      </c>
      <c r="DO762" s="4">
        <v>0</v>
      </c>
      <c r="DP762" s="4">
        <v>0</v>
      </c>
      <c r="DQ762" s="4">
        <v>0</v>
      </c>
      <c r="DR762" s="4">
        <v>0</v>
      </c>
      <c r="DS762" s="4">
        <v>0</v>
      </c>
      <c r="DT762" s="4">
        <v>0</v>
      </c>
      <c r="DU762" s="4">
        <v>0</v>
      </c>
      <c r="DV762" s="4">
        <v>0</v>
      </c>
      <c r="DW762" s="4">
        <v>0</v>
      </c>
      <c r="DX762" s="6">
        <v>0</v>
      </c>
      <c r="DY762" s="4">
        <f>SUM(Tabela14[[#This Row],[jan/25]:[mar/25]])</f>
        <v>1424.65</v>
      </c>
      <c r="DZ762" s="4">
        <f>SUM(Tabela14[[#This Row],[abr/25]:[ago/25]])</f>
        <v>7812.42</v>
      </c>
      <c r="EA762" s="4">
        <f>SUM(Tabela14[[#This Row],[set/25]:[dez/30]])</f>
        <v>20740.330000000002</v>
      </c>
    </row>
    <row r="763" spans="1:131" x14ac:dyDescent="0.25">
      <c r="A763" s="5" t="s">
        <v>1964</v>
      </c>
      <c r="B763" s="2" t="s">
        <v>1856</v>
      </c>
      <c r="C763" s="2" t="s">
        <v>14</v>
      </c>
      <c r="D763" s="2" t="s">
        <v>104</v>
      </c>
      <c r="E763" s="1">
        <v>1302</v>
      </c>
      <c r="F763" s="2" t="s">
        <v>1965</v>
      </c>
      <c r="G763" s="2" t="s">
        <v>19</v>
      </c>
      <c r="H763" s="321">
        <v>45582</v>
      </c>
      <c r="I763" s="2" t="s">
        <v>1966</v>
      </c>
      <c r="J763" s="2" t="s">
        <v>1967</v>
      </c>
      <c r="K763" s="4">
        <v>264000</v>
      </c>
      <c r="L763" s="4">
        <v>71825.289999999994</v>
      </c>
      <c r="M763" s="4">
        <v>0</v>
      </c>
      <c r="N763" s="4">
        <f>Tabela14[[#This Row],[parcela.cef
(total)]]-Tabela14[[#This Row],[parcela.cef
(realizado)]]</f>
        <v>192174.71000000002</v>
      </c>
      <c r="O763" s="1" t="b">
        <v>0</v>
      </c>
      <c r="P763" s="4">
        <v>264000</v>
      </c>
      <c r="Q763" s="4">
        <v>309284.32</v>
      </c>
      <c r="R763" s="4">
        <v>7679.37</v>
      </c>
      <c r="S763" s="4">
        <v>35907.910000000003</v>
      </c>
      <c r="T763" s="4">
        <f>SUM(Tabela14[[#This Row],[set/25]:[dez/30]])</f>
        <v>18027.849999999995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10768.69</v>
      </c>
      <c r="BD763" s="4">
        <v>773.92</v>
      </c>
      <c r="BE763" s="4">
        <v>777.02</v>
      </c>
      <c r="BF763" s="4">
        <v>780.9</v>
      </c>
      <c r="BG763" s="4">
        <v>787.38</v>
      </c>
      <c r="BH763" s="4">
        <v>790.53</v>
      </c>
      <c r="BI763" s="4">
        <v>793.61</v>
      </c>
      <c r="BJ763" s="4">
        <v>797.74</v>
      </c>
      <c r="BK763" s="4">
        <v>802.37</v>
      </c>
      <c r="BL763" s="4">
        <v>807.9</v>
      </c>
      <c r="BM763" s="4">
        <v>0</v>
      </c>
      <c r="BN763" s="4">
        <v>815.26</v>
      </c>
      <c r="BO763" s="4">
        <v>815.26</v>
      </c>
      <c r="BP763" s="4">
        <v>815.26</v>
      </c>
      <c r="BQ763" s="4">
        <v>815.26</v>
      </c>
      <c r="BR763" s="4">
        <v>815.26</v>
      </c>
      <c r="BS763" s="4">
        <v>1537.81</v>
      </c>
      <c r="BT763" s="4">
        <v>1537.81</v>
      </c>
      <c r="BU763" s="4">
        <v>1537.81</v>
      </c>
      <c r="BV763" s="4">
        <v>1537.81</v>
      </c>
      <c r="BW763" s="4">
        <v>1537.81</v>
      </c>
      <c r="BX763" s="4">
        <v>1537.81</v>
      </c>
      <c r="BY763" s="4">
        <v>1537.81</v>
      </c>
      <c r="BZ763" s="4">
        <v>1537.81</v>
      </c>
      <c r="CA763" s="4">
        <v>1537.81</v>
      </c>
      <c r="CB763" s="4">
        <v>0</v>
      </c>
      <c r="CC763" s="4">
        <v>0</v>
      </c>
      <c r="CD763" s="4">
        <v>111.26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0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0</v>
      </c>
      <c r="CZ763" s="4">
        <v>0</v>
      </c>
      <c r="DA763" s="4">
        <v>0</v>
      </c>
      <c r="DB763" s="4">
        <v>0</v>
      </c>
      <c r="DC763" s="4">
        <v>0</v>
      </c>
      <c r="DD763" s="4">
        <v>0</v>
      </c>
      <c r="DE763" s="4">
        <v>0</v>
      </c>
      <c r="DF763" s="4">
        <v>0</v>
      </c>
      <c r="DG763" s="4">
        <v>0</v>
      </c>
      <c r="DH763" s="4">
        <v>0</v>
      </c>
      <c r="DI763" s="4">
        <v>0</v>
      </c>
      <c r="DJ763" s="4">
        <v>0</v>
      </c>
      <c r="DK763" s="4">
        <v>0</v>
      </c>
      <c r="DL763" s="4">
        <v>0</v>
      </c>
      <c r="DM763" s="4">
        <v>0</v>
      </c>
      <c r="DN763" s="4">
        <v>0</v>
      </c>
      <c r="DO763" s="4">
        <v>0</v>
      </c>
      <c r="DP763" s="4">
        <v>0</v>
      </c>
      <c r="DQ763" s="4">
        <v>0</v>
      </c>
      <c r="DR763" s="4">
        <v>0</v>
      </c>
      <c r="DS763" s="4">
        <v>0</v>
      </c>
      <c r="DT763" s="4">
        <v>0</v>
      </c>
      <c r="DU763" s="4">
        <v>0</v>
      </c>
      <c r="DV763" s="4">
        <v>0</v>
      </c>
      <c r="DW763" s="4">
        <v>0</v>
      </c>
      <c r="DX763" s="6">
        <v>0</v>
      </c>
      <c r="DY763" s="4">
        <f>SUM(Tabela14[[#This Row],[jan/25]:[mar/25]])</f>
        <v>2345.3000000000002</v>
      </c>
      <c r="DZ763" s="4">
        <f>SUM(Tabela14[[#This Row],[abr/25]:[ago/25]])</f>
        <v>3992.15</v>
      </c>
      <c r="EA763" s="4">
        <f>SUM(Tabela14[[#This Row],[set/25]:[dez/30]])</f>
        <v>18027.849999999995</v>
      </c>
    </row>
    <row r="764" spans="1:131" x14ac:dyDescent="0.25">
      <c r="A764" s="5" t="s">
        <v>1968</v>
      </c>
      <c r="B764" s="2" t="s">
        <v>1856</v>
      </c>
      <c r="C764" s="2" t="s">
        <v>14</v>
      </c>
      <c r="D764" s="2" t="s">
        <v>104</v>
      </c>
      <c r="E764" s="1">
        <v>1303</v>
      </c>
      <c r="F764" s="2" t="s">
        <v>1969</v>
      </c>
      <c r="G764" s="2" t="s">
        <v>19</v>
      </c>
      <c r="H764" s="321">
        <v>45587</v>
      </c>
      <c r="I764" s="2" t="s">
        <v>1970</v>
      </c>
      <c r="J764" s="2" t="s">
        <v>1971</v>
      </c>
      <c r="K764" s="4">
        <v>264000</v>
      </c>
      <c r="L764" s="4">
        <v>71720.240000000005</v>
      </c>
      <c r="M764" s="4">
        <v>0</v>
      </c>
      <c r="N764" s="4">
        <f>Tabela14[[#This Row],[parcela.cef
(total)]]-Tabela14[[#This Row],[parcela.cef
(realizado)]]</f>
        <v>192279.76</v>
      </c>
      <c r="O764" s="1" t="b">
        <v>0</v>
      </c>
      <c r="P764" s="4">
        <v>264000</v>
      </c>
      <c r="Q764" s="4">
        <v>324668</v>
      </c>
      <c r="R764" s="4">
        <v>7679.37</v>
      </c>
      <c r="S764" s="4">
        <v>65523.74</v>
      </c>
      <c r="T764" s="4">
        <f>SUM(Tabela14[[#This Row],[set/25]:[dez/30]])</f>
        <v>39332.07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729.12</v>
      </c>
      <c r="BD764" s="4">
        <v>734.08</v>
      </c>
      <c r="BE764" s="4">
        <v>1301.83</v>
      </c>
      <c r="BF764" s="4">
        <v>1308.3399999999999</v>
      </c>
      <c r="BG764" s="4">
        <v>17323.07</v>
      </c>
      <c r="BH764" s="4">
        <v>949.56</v>
      </c>
      <c r="BI764" s="4">
        <v>953.26</v>
      </c>
      <c r="BJ764" s="4">
        <v>958.22</v>
      </c>
      <c r="BK764" s="4">
        <v>963.77</v>
      </c>
      <c r="BL764" s="4">
        <v>970.42</v>
      </c>
      <c r="BM764" s="4">
        <v>0</v>
      </c>
      <c r="BN764" s="4">
        <v>979.26</v>
      </c>
      <c r="BO764" s="4">
        <v>386.65</v>
      </c>
      <c r="BP764" s="4">
        <v>386.65</v>
      </c>
      <c r="BQ764" s="4">
        <v>386.65</v>
      </c>
      <c r="BR764" s="4">
        <v>16901.84</v>
      </c>
      <c r="BS764" s="4">
        <v>331.41</v>
      </c>
      <c r="BT764" s="4">
        <v>331.41</v>
      </c>
      <c r="BU764" s="4">
        <v>331.41</v>
      </c>
      <c r="BV764" s="4">
        <v>331.41</v>
      </c>
      <c r="BW764" s="4">
        <v>331.41</v>
      </c>
      <c r="BX764" s="4">
        <v>331.41</v>
      </c>
      <c r="BY764" s="4">
        <v>331.41</v>
      </c>
      <c r="BZ764" s="4">
        <v>331.41</v>
      </c>
      <c r="CA764" s="4">
        <v>331.41</v>
      </c>
      <c r="CB764" s="4">
        <v>0</v>
      </c>
      <c r="CC764" s="4">
        <v>0</v>
      </c>
      <c r="CD764" s="4">
        <v>17308.330000000002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0</v>
      </c>
      <c r="CV764" s="4">
        <v>0</v>
      </c>
      <c r="CW764" s="4">
        <v>0</v>
      </c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>
        <v>0</v>
      </c>
      <c r="DE764" s="4">
        <v>0</v>
      </c>
      <c r="DF764" s="4">
        <v>0</v>
      </c>
      <c r="DG764" s="4">
        <v>0</v>
      </c>
      <c r="DH764" s="4">
        <v>0</v>
      </c>
      <c r="DI764" s="4">
        <v>0</v>
      </c>
      <c r="DJ764" s="4">
        <v>0</v>
      </c>
      <c r="DK764" s="4">
        <v>0</v>
      </c>
      <c r="DL764" s="4">
        <v>0</v>
      </c>
      <c r="DM764" s="4">
        <v>0</v>
      </c>
      <c r="DN764" s="4">
        <v>0</v>
      </c>
      <c r="DO764" s="4">
        <v>0</v>
      </c>
      <c r="DP764" s="4">
        <v>0</v>
      </c>
      <c r="DQ764" s="4">
        <v>0</v>
      </c>
      <c r="DR764" s="4">
        <v>0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6">
        <v>0</v>
      </c>
      <c r="DY764" s="4">
        <f>SUM(Tabela14[[#This Row],[jan/25]:[mar/25]])</f>
        <v>19933.239999999998</v>
      </c>
      <c r="DZ764" s="4">
        <f>SUM(Tabela14[[#This Row],[abr/25]:[ago/25]])</f>
        <v>4795.2299999999996</v>
      </c>
      <c r="EA764" s="4">
        <f>SUM(Tabela14[[#This Row],[set/25]:[dez/30]])</f>
        <v>39332.07</v>
      </c>
    </row>
    <row r="765" spans="1:131" x14ac:dyDescent="0.25">
      <c r="A765" s="5" t="s">
        <v>1972</v>
      </c>
      <c r="B765" s="2" t="s">
        <v>1856</v>
      </c>
      <c r="C765" s="2" t="s">
        <v>14</v>
      </c>
      <c r="D765" s="2" t="s">
        <v>104</v>
      </c>
      <c r="E765" s="1">
        <v>1304</v>
      </c>
      <c r="F765" s="2" t="s">
        <v>1973</v>
      </c>
      <c r="G765" s="2" t="s">
        <v>19</v>
      </c>
      <c r="H765" s="321">
        <v>45698</v>
      </c>
      <c r="I765" s="2" t="s">
        <v>1974</v>
      </c>
      <c r="J765" s="2" t="s">
        <v>1975</v>
      </c>
      <c r="K765" s="4">
        <v>264000</v>
      </c>
      <c r="L765" s="4">
        <v>71701.89</v>
      </c>
      <c r="M765" s="4">
        <v>0</v>
      </c>
      <c r="N765" s="4">
        <f>Tabela14[[#This Row],[parcela.cef
(total)]]-Tabela14[[#This Row],[parcela.cef
(realizado)]]</f>
        <v>192298.11</v>
      </c>
      <c r="O765" s="1" t="b">
        <v>0</v>
      </c>
      <c r="P765" s="4">
        <v>264000</v>
      </c>
      <c r="Q765" s="4">
        <v>328060</v>
      </c>
      <c r="R765" s="4">
        <v>0</v>
      </c>
      <c r="S765" s="4">
        <v>62525.11</v>
      </c>
      <c r="T765" s="4">
        <f>SUM(Tabela14[[#This Row],[set/25]:[dez/30]])</f>
        <v>60092.639999999999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305.22000000000003</v>
      </c>
      <c r="BH765" s="4">
        <v>421.24</v>
      </c>
      <c r="BI765" s="4">
        <v>422.88</v>
      </c>
      <c r="BJ765" s="4">
        <v>425.08</v>
      </c>
      <c r="BK765" s="4">
        <v>427.55</v>
      </c>
      <c r="BL765" s="4">
        <v>430.5</v>
      </c>
      <c r="BM765" s="4">
        <v>0</v>
      </c>
      <c r="BN765" s="4">
        <v>497.61</v>
      </c>
      <c r="BO765" s="4">
        <v>1171.79</v>
      </c>
      <c r="BP765" s="4">
        <v>23293.45</v>
      </c>
      <c r="BQ765" s="4">
        <v>1171.79</v>
      </c>
      <c r="BR765" s="4">
        <v>1171.79</v>
      </c>
      <c r="BS765" s="4">
        <v>1171.79</v>
      </c>
      <c r="BT765" s="4">
        <v>1171.79</v>
      </c>
      <c r="BU765" s="4">
        <v>1171.79</v>
      </c>
      <c r="BV765" s="4">
        <v>1171.79</v>
      </c>
      <c r="BW765" s="4">
        <v>1171.79</v>
      </c>
      <c r="BX765" s="4">
        <v>1171.79</v>
      </c>
      <c r="BY765" s="4">
        <v>1171.79</v>
      </c>
      <c r="BZ765" s="4">
        <v>23188.11</v>
      </c>
      <c r="CA765" s="4">
        <v>1171.8499999999999</v>
      </c>
      <c r="CB765" s="4">
        <v>118.38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105.34</v>
      </c>
      <c r="CN765" s="4">
        <v>0</v>
      </c>
      <c r="CO765" s="4">
        <v>0</v>
      </c>
      <c r="CP765" s="4">
        <v>0</v>
      </c>
      <c r="CQ765" s="4">
        <v>0</v>
      </c>
      <c r="CR765" s="4">
        <v>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0</v>
      </c>
      <c r="CZ765" s="4">
        <v>0</v>
      </c>
      <c r="DA765" s="4">
        <v>0</v>
      </c>
      <c r="DB765" s="4">
        <v>0</v>
      </c>
      <c r="DC765" s="4">
        <v>0</v>
      </c>
      <c r="DD765" s="4">
        <v>0</v>
      </c>
      <c r="DE765" s="4">
        <v>0</v>
      </c>
      <c r="DF765" s="4">
        <v>0</v>
      </c>
      <c r="DG765" s="4">
        <v>0</v>
      </c>
      <c r="DH765" s="4">
        <v>0</v>
      </c>
      <c r="DI765" s="4">
        <v>0</v>
      </c>
      <c r="DJ765" s="4">
        <v>0</v>
      </c>
      <c r="DK765" s="4">
        <v>0</v>
      </c>
      <c r="DL765" s="4">
        <v>0</v>
      </c>
      <c r="DM765" s="4">
        <v>0</v>
      </c>
      <c r="DN765" s="4">
        <v>0</v>
      </c>
      <c r="DO765" s="4">
        <v>0</v>
      </c>
      <c r="DP765" s="4">
        <v>0</v>
      </c>
      <c r="DQ765" s="4">
        <v>0</v>
      </c>
      <c r="DR765" s="4">
        <v>0</v>
      </c>
      <c r="DS765" s="4">
        <v>0</v>
      </c>
      <c r="DT765" s="4">
        <v>0</v>
      </c>
      <c r="DU765" s="4">
        <v>0</v>
      </c>
      <c r="DV765" s="4">
        <v>0</v>
      </c>
      <c r="DW765" s="4">
        <v>0</v>
      </c>
      <c r="DX765" s="6">
        <v>0</v>
      </c>
      <c r="DY765" s="4">
        <f>SUM(Tabela14[[#This Row],[jan/25]:[mar/25]])</f>
        <v>305.22000000000003</v>
      </c>
      <c r="DZ765" s="4">
        <f>SUM(Tabela14[[#This Row],[abr/25]:[ago/25]])</f>
        <v>2127.25</v>
      </c>
      <c r="EA765" s="4">
        <f>SUM(Tabela14[[#This Row],[set/25]:[dez/30]])</f>
        <v>60092.639999999999</v>
      </c>
    </row>
    <row r="766" spans="1:131" x14ac:dyDescent="0.25">
      <c r="A766" s="5" t="s">
        <v>1976</v>
      </c>
      <c r="B766" s="2" t="s">
        <v>1856</v>
      </c>
      <c r="C766" s="2" t="s">
        <v>14</v>
      </c>
      <c r="D766" s="2" t="s">
        <v>104</v>
      </c>
      <c r="E766" s="1">
        <v>1305</v>
      </c>
      <c r="F766" s="2" t="s">
        <v>1977</v>
      </c>
      <c r="G766" s="2" t="s">
        <v>19</v>
      </c>
      <c r="H766" s="321">
        <v>45379</v>
      </c>
      <c r="I766" s="2" t="s">
        <v>1978</v>
      </c>
      <c r="J766" s="2"/>
      <c r="K766" s="4"/>
      <c r="L766" s="4"/>
      <c r="M766" s="4">
        <v>0</v>
      </c>
      <c r="N766" s="4">
        <f>Tabela14[[#This Row],[parcela.cef
(total)]]-Tabela14[[#This Row],[parcela.cef
(realizado)]]</f>
        <v>0</v>
      </c>
      <c r="O766" s="1" t="b">
        <v>0</v>
      </c>
      <c r="P766" s="4">
        <v>0</v>
      </c>
      <c r="Q766" s="4">
        <v>283100</v>
      </c>
      <c r="R766" s="4">
        <v>0</v>
      </c>
      <c r="S766" s="4">
        <v>286549.86</v>
      </c>
      <c r="T766" s="4">
        <f>SUM(Tabela14[[#This Row],[set/25]:[dez/30]])</f>
        <v>221.85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193260.6</v>
      </c>
      <c r="AW766" s="4">
        <v>8183.44</v>
      </c>
      <c r="AX766" s="4">
        <v>8226</v>
      </c>
      <c r="AY766" s="4">
        <v>8296.74</v>
      </c>
      <c r="AZ766" s="4">
        <v>8355.65</v>
      </c>
      <c r="BA766" s="4">
        <v>8415.81</v>
      </c>
      <c r="BB766" s="4">
        <v>8477.5400000000009</v>
      </c>
      <c r="BC766" s="4">
        <v>8523.8700000000008</v>
      </c>
      <c r="BD766" s="4">
        <v>8581.84</v>
      </c>
      <c r="BE766" s="4">
        <v>8616.16</v>
      </c>
      <c r="BF766" s="4">
        <v>8659.24</v>
      </c>
      <c r="BG766" s="4">
        <v>8731.1200000000008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221.85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>
        <v>0</v>
      </c>
      <c r="DE766" s="4">
        <v>0</v>
      </c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>
        <v>0</v>
      </c>
      <c r="DL766" s="4">
        <v>0</v>
      </c>
      <c r="DM766" s="4">
        <v>0</v>
      </c>
      <c r="DN766" s="4">
        <v>0</v>
      </c>
      <c r="DO766" s="4">
        <v>0</v>
      </c>
      <c r="DP766" s="4">
        <v>0</v>
      </c>
      <c r="DQ766" s="4">
        <v>0</v>
      </c>
      <c r="DR766" s="4">
        <v>0</v>
      </c>
      <c r="DS766" s="4">
        <v>0</v>
      </c>
      <c r="DT766" s="4">
        <v>0</v>
      </c>
      <c r="DU766" s="4">
        <v>0</v>
      </c>
      <c r="DV766" s="4">
        <v>0</v>
      </c>
      <c r="DW766" s="4">
        <v>0</v>
      </c>
      <c r="DX766" s="6">
        <v>0</v>
      </c>
      <c r="DY766" s="4">
        <f>SUM(Tabela14[[#This Row],[jan/25]:[mar/25]])</f>
        <v>26006.520000000004</v>
      </c>
      <c r="DZ766" s="4">
        <f>SUM(Tabela14[[#This Row],[abr/25]:[ago/25]])</f>
        <v>0</v>
      </c>
      <c r="EA766" s="4">
        <f>SUM(Tabela14[[#This Row],[set/25]:[dez/30]])</f>
        <v>221.85</v>
      </c>
    </row>
    <row r="767" spans="1:131" x14ac:dyDescent="0.25">
      <c r="A767" s="5" t="s">
        <v>1979</v>
      </c>
      <c r="B767" s="2" t="s">
        <v>1856</v>
      </c>
      <c r="C767" s="2" t="s">
        <v>14</v>
      </c>
      <c r="D767" s="2" t="s">
        <v>104</v>
      </c>
      <c r="E767" s="1">
        <v>1306</v>
      </c>
      <c r="F767" s="2" t="s">
        <v>1980</v>
      </c>
      <c r="G767" s="2" t="s">
        <v>19</v>
      </c>
      <c r="H767" s="321">
        <v>45596</v>
      </c>
      <c r="I767" s="2" t="s">
        <v>1981</v>
      </c>
      <c r="J767" s="2" t="s">
        <v>1982</v>
      </c>
      <c r="K767" s="4">
        <v>190236.5</v>
      </c>
      <c r="L767" s="4">
        <v>51174.77</v>
      </c>
      <c r="M767" s="4">
        <v>0</v>
      </c>
      <c r="N767" s="4">
        <f>Tabela14[[#This Row],[parcela.cef
(total)]]-Tabela14[[#This Row],[parcela.cef
(realizado)]]</f>
        <v>139061.73000000001</v>
      </c>
      <c r="O767" s="1" t="b">
        <v>0</v>
      </c>
      <c r="P767" s="4">
        <v>190236.5</v>
      </c>
      <c r="Q767" s="4">
        <v>252927.05</v>
      </c>
      <c r="R767" s="4">
        <v>4018.07</v>
      </c>
      <c r="S767" s="4">
        <v>39304.160000000003</v>
      </c>
      <c r="T767" s="4">
        <f>SUM(Tabela14[[#This Row],[set/25]:[dez/30]])</f>
        <v>22116.99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5140.4799999999996</v>
      </c>
      <c r="BD767" s="4">
        <v>5047.76</v>
      </c>
      <c r="BE767" s="4">
        <v>844.66</v>
      </c>
      <c r="BF767" s="4">
        <v>848.88</v>
      </c>
      <c r="BG767" s="4">
        <v>855.92</v>
      </c>
      <c r="BH767" s="4">
        <v>859.35</v>
      </c>
      <c r="BI767" s="4">
        <v>862.7</v>
      </c>
      <c r="BJ767" s="4">
        <v>867.19</v>
      </c>
      <c r="BK767" s="4">
        <v>872.22</v>
      </c>
      <c r="BL767" s="4">
        <v>988.01</v>
      </c>
      <c r="BM767" s="4">
        <v>997.01</v>
      </c>
      <c r="BN767" s="4">
        <v>997.01</v>
      </c>
      <c r="BO767" s="4">
        <v>997.01</v>
      </c>
      <c r="BP767" s="4">
        <v>5428.16</v>
      </c>
      <c r="BQ767" s="4">
        <v>997.01</v>
      </c>
      <c r="BR767" s="4">
        <v>997.01</v>
      </c>
      <c r="BS767" s="4">
        <v>997.01</v>
      </c>
      <c r="BT767" s="4">
        <v>997.01</v>
      </c>
      <c r="BU767" s="4">
        <v>997.01</v>
      </c>
      <c r="BV767" s="4">
        <v>997.01</v>
      </c>
      <c r="BW767" s="4">
        <v>997.01</v>
      </c>
      <c r="BX767" s="4">
        <v>997.01</v>
      </c>
      <c r="BY767" s="4">
        <v>997.01</v>
      </c>
      <c r="BZ767" s="4">
        <v>0</v>
      </c>
      <c r="CA767" s="4">
        <v>0</v>
      </c>
      <c r="CB767" s="4">
        <v>0</v>
      </c>
      <c r="CC767" s="4">
        <v>0</v>
      </c>
      <c r="CD767" s="4">
        <v>4431.1499999999996</v>
      </c>
      <c r="CE767" s="4">
        <v>0</v>
      </c>
      <c r="CF767" s="4">
        <v>293.56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0</v>
      </c>
      <c r="CR767" s="4">
        <v>0</v>
      </c>
      <c r="CS767" s="4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0</v>
      </c>
      <c r="CZ767" s="4">
        <v>0</v>
      </c>
      <c r="DA767" s="4">
        <v>0</v>
      </c>
      <c r="DB767" s="4">
        <v>0</v>
      </c>
      <c r="DC767" s="4">
        <v>0</v>
      </c>
      <c r="DD767" s="4">
        <v>0</v>
      </c>
      <c r="DE767" s="4">
        <v>0</v>
      </c>
      <c r="DF767" s="4">
        <v>0</v>
      </c>
      <c r="DG767" s="4">
        <v>0</v>
      </c>
      <c r="DH767" s="4">
        <v>0</v>
      </c>
      <c r="DI767" s="4">
        <v>0</v>
      </c>
      <c r="DJ767" s="4">
        <v>0</v>
      </c>
      <c r="DK767" s="4">
        <v>0</v>
      </c>
      <c r="DL767" s="4">
        <v>0</v>
      </c>
      <c r="DM767" s="4">
        <v>0</v>
      </c>
      <c r="DN767" s="4">
        <v>0</v>
      </c>
      <c r="DO767" s="4">
        <v>0</v>
      </c>
      <c r="DP767" s="4">
        <v>0</v>
      </c>
      <c r="DQ767" s="4">
        <v>0</v>
      </c>
      <c r="DR767" s="4">
        <v>0</v>
      </c>
      <c r="DS767" s="4">
        <v>0</v>
      </c>
      <c r="DT767" s="4">
        <v>0</v>
      </c>
      <c r="DU767" s="4">
        <v>0</v>
      </c>
      <c r="DV767" s="4">
        <v>0</v>
      </c>
      <c r="DW767" s="4">
        <v>0</v>
      </c>
      <c r="DX767" s="6">
        <v>0</v>
      </c>
      <c r="DY767" s="4">
        <f>SUM(Tabela14[[#This Row],[jan/25]:[mar/25]])</f>
        <v>2549.46</v>
      </c>
      <c r="DZ767" s="4">
        <f>SUM(Tabela14[[#This Row],[abr/25]:[ago/25]])</f>
        <v>4449.47</v>
      </c>
      <c r="EA767" s="4">
        <f>SUM(Tabela14[[#This Row],[set/25]:[dez/30]])</f>
        <v>22116.99</v>
      </c>
    </row>
    <row r="768" spans="1:131" x14ac:dyDescent="0.25">
      <c r="A768" s="5" t="s">
        <v>1983</v>
      </c>
      <c r="B768" s="2" t="s">
        <v>1856</v>
      </c>
      <c r="C768" s="2" t="s">
        <v>14</v>
      </c>
      <c r="D768" s="2" t="s">
        <v>104</v>
      </c>
      <c r="E768" s="1">
        <v>1307</v>
      </c>
      <c r="F768" s="2" t="s">
        <v>1954</v>
      </c>
      <c r="G768" s="2" t="s">
        <v>19</v>
      </c>
      <c r="H768" s="321">
        <v>45588</v>
      </c>
      <c r="I768" s="2" t="s">
        <v>154</v>
      </c>
      <c r="J768" s="2" t="s">
        <v>1984</v>
      </c>
      <c r="K768" s="4">
        <v>206400</v>
      </c>
      <c r="L768" s="4">
        <v>53382.66</v>
      </c>
      <c r="M768" s="4">
        <v>0</v>
      </c>
      <c r="N768" s="4">
        <f>Tabela14[[#This Row],[parcela.cef
(total)]]-Tabela14[[#This Row],[parcela.cef
(realizado)]]</f>
        <v>153017.34</v>
      </c>
      <c r="O768" s="1" t="b">
        <v>0</v>
      </c>
      <c r="P768" s="4">
        <v>206400</v>
      </c>
      <c r="Q768" s="4">
        <v>231450</v>
      </c>
      <c r="R768" s="4">
        <v>8680.16</v>
      </c>
      <c r="S768" s="4">
        <v>25257.83</v>
      </c>
      <c r="T768" s="4">
        <f>SUM(Tabela14[[#This Row],[set/25]:[dez/30]])</f>
        <v>16579.690000000002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1663.76</v>
      </c>
      <c r="BC768" s="4">
        <v>684.25</v>
      </c>
      <c r="BD768" s="4">
        <v>688.9</v>
      </c>
      <c r="BE768" s="4">
        <v>691.65</v>
      </c>
      <c r="BF768" s="4">
        <v>695.11</v>
      </c>
      <c r="BG768" s="4">
        <v>700.88</v>
      </c>
      <c r="BH768" s="4">
        <v>703.69</v>
      </c>
      <c r="BI768" s="4">
        <v>706.43</v>
      </c>
      <c r="BJ768" s="4">
        <v>710.1</v>
      </c>
      <c r="BK768" s="4">
        <v>714.22</v>
      </c>
      <c r="BL768" s="4">
        <v>719.15</v>
      </c>
      <c r="BM768" s="4">
        <v>726.13</v>
      </c>
      <c r="BN768" s="4">
        <v>725.69</v>
      </c>
      <c r="BO768" s="4">
        <v>725.69</v>
      </c>
      <c r="BP768" s="4">
        <v>725.69</v>
      </c>
      <c r="BQ768" s="4">
        <v>725.69</v>
      </c>
      <c r="BR768" s="4">
        <v>725.69</v>
      </c>
      <c r="BS768" s="4">
        <v>725.69</v>
      </c>
      <c r="BT768" s="4">
        <v>725.69</v>
      </c>
      <c r="BU768" s="4">
        <v>725.69</v>
      </c>
      <c r="BV768" s="4">
        <v>725.69</v>
      </c>
      <c r="BW768" s="4">
        <v>725.69</v>
      </c>
      <c r="BX768" s="4">
        <v>725.69</v>
      </c>
      <c r="BY768" s="4">
        <v>725.69</v>
      </c>
      <c r="BZ768" s="4">
        <v>6866.17</v>
      </c>
      <c r="CA768" s="4">
        <v>0</v>
      </c>
      <c r="CB768" s="4">
        <v>279.11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>
        <v>0</v>
      </c>
      <c r="CS768" s="4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>
        <v>0</v>
      </c>
      <c r="DE768" s="4">
        <v>0</v>
      </c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>
        <v>0</v>
      </c>
      <c r="DL768" s="4">
        <v>0</v>
      </c>
      <c r="DM768" s="4">
        <v>0</v>
      </c>
      <c r="DN768" s="4">
        <v>0</v>
      </c>
      <c r="DO768" s="4">
        <v>0</v>
      </c>
      <c r="DP768" s="4">
        <v>0</v>
      </c>
      <c r="DQ768" s="4">
        <v>0</v>
      </c>
      <c r="DR768" s="4">
        <v>0</v>
      </c>
      <c r="DS768" s="4">
        <v>0</v>
      </c>
      <c r="DT768" s="4">
        <v>0</v>
      </c>
      <c r="DU768" s="4">
        <v>0</v>
      </c>
      <c r="DV768" s="4">
        <v>0</v>
      </c>
      <c r="DW768" s="4">
        <v>0</v>
      </c>
      <c r="DX768" s="6">
        <v>0</v>
      </c>
      <c r="DY768" s="4">
        <f>SUM(Tabela14[[#This Row],[jan/25]:[mar/25]])</f>
        <v>2087.64</v>
      </c>
      <c r="DZ768" s="4">
        <f>SUM(Tabela14[[#This Row],[abr/25]:[ago/25]])</f>
        <v>3553.5899999999997</v>
      </c>
      <c r="EA768" s="4">
        <f>SUM(Tabela14[[#This Row],[set/25]:[dez/30]])</f>
        <v>16579.690000000002</v>
      </c>
    </row>
    <row r="769" spans="1:131" x14ac:dyDescent="0.25">
      <c r="A769" s="5" t="s">
        <v>1985</v>
      </c>
      <c r="B769" s="2" t="s">
        <v>1856</v>
      </c>
      <c r="C769" s="2" t="s">
        <v>14</v>
      </c>
      <c r="D769" s="2" t="s">
        <v>104</v>
      </c>
      <c r="E769" s="1">
        <v>1308</v>
      </c>
      <c r="F769" s="2" t="s">
        <v>1986</v>
      </c>
      <c r="G769" s="2" t="s">
        <v>19</v>
      </c>
      <c r="H769" s="321">
        <v>45588</v>
      </c>
      <c r="I769" s="2" t="s">
        <v>595</v>
      </c>
      <c r="J769" s="2" t="s">
        <v>1987</v>
      </c>
      <c r="K769" s="4">
        <v>270449.86</v>
      </c>
      <c r="L769" s="4">
        <v>84462.24</v>
      </c>
      <c r="M769" s="4">
        <v>0</v>
      </c>
      <c r="N769" s="4">
        <f>Tabela14[[#This Row],[parcela.cef
(total)]]-Tabela14[[#This Row],[parcela.cef
(realizado)]]</f>
        <v>185987.62</v>
      </c>
      <c r="O769" s="1" t="b">
        <v>0</v>
      </c>
      <c r="P769" s="4">
        <v>270449.86</v>
      </c>
      <c r="Q769" s="4">
        <v>366127.89</v>
      </c>
      <c r="R769" s="4">
        <v>8279.3700000000008</v>
      </c>
      <c r="S769" s="4">
        <v>70951.960000000006</v>
      </c>
      <c r="T769" s="4">
        <f>SUM(Tabela14[[#This Row],[set/25]:[dez/30]])</f>
        <v>50291.360000000008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1177.1300000000001</v>
      </c>
      <c r="BD769" s="4">
        <v>1185.1300000000001</v>
      </c>
      <c r="BE769" s="4">
        <v>1189.8699999999999</v>
      </c>
      <c r="BF769" s="4">
        <v>1195.82</v>
      </c>
      <c r="BG769" s="4">
        <v>9799.31</v>
      </c>
      <c r="BH769" s="4">
        <v>1210.57</v>
      </c>
      <c r="BI769" s="4">
        <v>1215.29</v>
      </c>
      <c r="BJ769" s="4">
        <v>1221.6099999999999</v>
      </c>
      <c r="BK769" s="4">
        <v>1228.7</v>
      </c>
      <c r="BL769" s="4">
        <v>1237.17</v>
      </c>
      <c r="BM769" s="4">
        <v>1248.43</v>
      </c>
      <c r="BN769" s="4">
        <v>1248.43</v>
      </c>
      <c r="BO769" s="4">
        <v>1248.43</v>
      </c>
      <c r="BP769" s="4">
        <v>1248.43</v>
      </c>
      <c r="BQ769" s="4">
        <v>1248.43</v>
      </c>
      <c r="BR769" s="4">
        <v>10146.209999999999</v>
      </c>
      <c r="BS769" s="4">
        <v>1248.43</v>
      </c>
      <c r="BT769" s="4">
        <v>1248.43</v>
      </c>
      <c r="BU769" s="4">
        <v>1248.43</v>
      </c>
      <c r="BV769" s="4">
        <v>1248.43</v>
      </c>
      <c r="BW769" s="4">
        <v>1248.43</v>
      </c>
      <c r="BX769" s="4">
        <v>1248.43</v>
      </c>
      <c r="BY769" s="4">
        <v>1248.43</v>
      </c>
      <c r="BZ769" s="4">
        <v>1248.43</v>
      </c>
      <c r="CA769" s="4">
        <v>1248.45</v>
      </c>
      <c r="CB769" s="4">
        <v>22244.46</v>
      </c>
      <c r="CC769" s="4">
        <v>0</v>
      </c>
      <c r="CD769" s="4">
        <v>422.65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0</v>
      </c>
      <c r="CZ769" s="4">
        <v>0</v>
      </c>
      <c r="DA769" s="4">
        <v>0</v>
      </c>
      <c r="DB769" s="4">
        <v>0</v>
      </c>
      <c r="DC769" s="4">
        <v>0</v>
      </c>
      <c r="DD769" s="4">
        <v>0</v>
      </c>
      <c r="DE769" s="4">
        <v>0</v>
      </c>
      <c r="DF769" s="4">
        <v>0</v>
      </c>
      <c r="DG769" s="4">
        <v>0</v>
      </c>
      <c r="DH769" s="4">
        <v>0</v>
      </c>
      <c r="DI769" s="4">
        <v>0</v>
      </c>
      <c r="DJ769" s="4">
        <v>0</v>
      </c>
      <c r="DK769" s="4">
        <v>0</v>
      </c>
      <c r="DL769" s="4">
        <v>0</v>
      </c>
      <c r="DM769" s="4">
        <v>0</v>
      </c>
      <c r="DN769" s="4">
        <v>0</v>
      </c>
      <c r="DO769" s="4">
        <v>0</v>
      </c>
      <c r="DP769" s="4">
        <v>0</v>
      </c>
      <c r="DQ769" s="4">
        <v>0</v>
      </c>
      <c r="DR769" s="4">
        <v>0</v>
      </c>
      <c r="DS769" s="4">
        <v>0</v>
      </c>
      <c r="DT769" s="4">
        <v>0</v>
      </c>
      <c r="DU769" s="4">
        <v>0</v>
      </c>
      <c r="DV769" s="4">
        <v>0</v>
      </c>
      <c r="DW769" s="4">
        <v>0</v>
      </c>
      <c r="DX769" s="6">
        <v>0</v>
      </c>
      <c r="DY769" s="4">
        <f>SUM(Tabela14[[#This Row],[jan/25]:[mar/25]])</f>
        <v>12185</v>
      </c>
      <c r="DZ769" s="4">
        <f>SUM(Tabela14[[#This Row],[abr/25]:[ago/25]])</f>
        <v>6113.3399999999992</v>
      </c>
      <c r="EA769" s="4">
        <f>SUM(Tabela14[[#This Row],[set/25]:[dez/30]])</f>
        <v>50291.360000000008</v>
      </c>
    </row>
    <row r="770" spans="1:131" x14ac:dyDescent="0.25">
      <c r="A770" s="5" t="s">
        <v>1988</v>
      </c>
      <c r="B770" s="2" t="s">
        <v>1856</v>
      </c>
      <c r="C770" s="2" t="s">
        <v>14</v>
      </c>
      <c r="D770" s="2" t="s">
        <v>104</v>
      </c>
      <c r="E770" s="1">
        <v>1309</v>
      </c>
      <c r="F770" s="2" t="s">
        <v>1989</v>
      </c>
      <c r="G770" s="2" t="s">
        <v>19</v>
      </c>
      <c r="H770" s="321">
        <v>45617</v>
      </c>
      <c r="I770" s="2" t="s">
        <v>1055</v>
      </c>
      <c r="J770" s="2" t="s">
        <v>1990</v>
      </c>
      <c r="K770" s="4">
        <v>280000</v>
      </c>
      <c r="L770" s="4">
        <v>91171.96</v>
      </c>
      <c r="M770" s="4">
        <v>0</v>
      </c>
      <c r="N770" s="4">
        <f>Tabela14[[#This Row],[parcela.cef
(total)]]-Tabela14[[#This Row],[parcela.cef
(realizado)]]</f>
        <v>188828.03999999998</v>
      </c>
      <c r="O770" s="1" t="b">
        <v>0</v>
      </c>
      <c r="P770" s="4">
        <v>280000</v>
      </c>
      <c r="Q770" s="4">
        <v>400145</v>
      </c>
      <c r="R770" s="4">
        <v>8731.4500000000007</v>
      </c>
      <c r="S770" s="4">
        <v>107431.54</v>
      </c>
      <c r="T770" s="4">
        <f>SUM(Tabela14[[#This Row],[set/25]:[dez/30]])</f>
        <v>70203.639999999985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2189.5700000000002</v>
      </c>
      <c r="BD770" s="4">
        <v>2204.46</v>
      </c>
      <c r="BE770" s="4">
        <v>13336.49</v>
      </c>
      <c r="BF770" s="4">
        <v>2747.03</v>
      </c>
      <c r="BG770" s="4">
        <v>2765.5</v>
      </c>
      <c r="BH770" s="4">
        <v>2774.47</v>
      </c>
      <c r="BI770" s="4">
        <v>2783.25</v>
      </c>
      <c r="BJ770" s="4">
        <v>2795</v>
      </c>
      <c r="BK770" s="4">
        <v>2808.18</v>
      </c>
      <c r="BL770" s="4">
        <v>2823.95</v>
      </c>
      <c r="BM770" s="4">
        <v>2844.89</v>
      </c>
      <c r="BN770" s="4">
        <v>2844.89</v>
      </c>
      <c r="BO770" s="4">
        <v>2844.89</v>
      </c>
      <c r="BP770" s="4">
        <v>2844.89</v>
      </c>
      <c r="BQ770" s="4">
        <v>13967.12</v>
      </c>
      <c r="BR770" s="4">
        <v>2844.89</v>
      </c>
      <c r="BS770" s="4">
        <v>2844.86</v>
      </c>
      <c r="BT770" s="4">
        <v>2322.1999999999998</v>
      </c>
      <c r="BU770" s="4">
        <v>2322.1999999999998</v>
      </c>
      <c r="BV770" s="4">
        <v>2322.1999999999998</v>
      </c>
      <c r="BW770" s="4">
        <v>2322.1999999999998</v>
      </c>
      <c r="BX770" s="4">
        <v>2322.1999999999998</v>
      </c>
      <c r="BY770" s="4">
        <v>2322.1999999999998</v>
      </c>
      <c r="BZ770" s="4">
        <v>2322.1999999999998</v>
      </c>
      <c r="CA770" s="4">
        <v>22244.47</v>
      </c>
      <c r="CB770" s="4">
        <v>0</v>
      </c>
      <c r="CC770" s="4">
        <v>0</v>
      </c>
      <c r="CD770" s="4">
        <v>667.34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0</v>
      </c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>
        <v>0</v>
      </c>
      <c r="DE770" s="4">
        <v>0</v>
      </c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>
        <v>0</v>
      </c>
      <c r="DL770" s="4">
        <v>0</v>
      </c>
      <c r="DM770" s="4">
        <v>0</v>
      </c>
      <c r="DN770" s="4">
        <v>0</v>
      </c>
      <c r="DO770" s="4">
        <v>0</v>
      </c>
      <c r="DP770" s="4">
        <v>0</v>
      </c>
      <c r="DQ770" s="4">
        <v>0</v>
      </c>
      <c r="DR770" s="4">
        <v>0</v>
      </c>
      <c r="DS770" s="4">
        <v>0</v>
      </c>
      <c r="DT770" s="4">
        <v>0</v>
      </c>
      <c r="DU770" s="4">
        <v>0</v>
      </c>
      <c r="DV770" s="4">
        <v>0</v>
      </c>
      <c r="DW770" s="4">
        <v>0</v>
      </c>
      <c r="DX770" s="6">
        <v>0</v>
      </c>
      <c r="DY770" s="4">
        <f>SUM(Tabela14[[#This Row],[jan/25]:[mar/25]])</f>
        <v>18849.02</v>
      </c>
      <c r="DZ770" s="4">
        <f>SUM(Tabela14[[#This Row],[abr/25]:[ago/25]])</f>
        <v>13984.849999999999</v>
      </c>
      <c r="EA770" s="4">
        <f>SUM(Tabela14[[#This Row],[set/25]:[dez/30]])</f>
        <v>70203.639999999985</v>
      </c>
    </row>
    <row r="771" spans="1:131" x14ac:dyDescent="0.25">
      <c r="A771" s="5" t="s">
        <v>1991</v>
      </c>
      <c r="B771" s="2" t="s">
        <v>1856</v>
      </c>
      <c r="C771" s="2" t="s">
        <v>14</v>
      </c>
      <c r="D771" s="2" t="s">
        <v>126</v>
      </c>
      <c r="E771" s="1">
        <v>1401</v>
      </c>
      <c r="F771" s="2" t="s">
        <v>1992</v>
      </c>
      <c r="G771" s="2" t="s">
        <v>19</v>
      </c>
      <c r="H771" s="321">
        <v>45288</v>
      </c>
      <c r="I771" s="2" t="s">
        <v>351</v>
      </c>
      <c r="J771" s="2"/>
      <c r="K771" s="4"/>
      <c r="L771" s="4"/>
      <c r="M771" s="4">
        <v>0</v>
      </c>
      <c r="N771" s="4">
        <f>Tabela14[[#This Row],[parcela.cef
(total)]]-Tabela14[[#This Row],[parcela.cef
(realizado)]]</f>
        <v>0</v>
      </c>
      <c r="O771" s="1" t="b">
        <v>0</v>
      </c>
      <c r="P771" s="4">
        <v>0</v>
      </c>
      <c r="Q771" s="4">
        <v>288954.15999999997</v>
      </c>
      <c r="R771" s="4">
        <v>0</v>
      </c>
      <c r="S771" s="4">
        <v>298436.98</v>
      </c>
      <c r="T771" s="4">
        <f>SUM(Tabela14[[#This Row],[set/25]:[dez/30]])</f>
        <v>79449.31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137793.99</v>
      </c>
      <c r="AT771" s="4">
        <v>3072.63</v>
      </c>
      <c r="AU771" s="4">
        <v>3019.54</v>
      </c>
      <c r="AV771" s="4">
        <v>3023.46</v>
      </c>
      <c r="AW771" s="4">
        <v>3031.93</v>
      </c>
      <c r="AX771" s="4">
        <v>3047.69</v>
      </c>
      <c r="AY771" s="4">
        <v>3073.9</v>
      </c>
      <c r="AZ771" s="4">
        <v>3095.73</v>
      </c>
      <c r="BA771" s="4">
        <v>3118.02</v>
      </c>
      <c r="BB771" s="4">
        <v>3139.84</v>
      </c>
      <c r="BC771" s="4">
        <v>3158.06</v>
      </c>
      <c r="BD771" s="4">
        <v>24376.400000000001</v>
      </c>
      <c r="BE771" s="4">
        <v>3192.25</v>
      </c>
      <c r="BF771" s="4">
        <v>3208.21</v>
      </c>
      <c r="BG771" s="4">
        <v>3234.84</v>
      </c>
      <c r="BH771" s="4">
        <v>3247.78</v>
      </c>
      <c r="BI771" s="4">
        <v>3260.44</v>
      </c>
      <c r="BJ771" s="4">
        <v>3277.4</v>
      </c>
      <c r="BK771" s="4">
        <v>3296.41</v>
      </c>
      <c r="BL771" s="4">
        <v>3319.15</v>
      </c>
      <c r="BM771" s="4">
        <v>0</v>
      </c>
      <c r="BN771" s="4">
        <v>3349.36</v>
      </c>
      <c r="BO771" s="4">
        <v>3349.36</v>
      </c>
      <c r="BP771" s="4">
        <v>25678.400000000001</v>
      </c>
      <c r="BQ771" s="4">
        <v>3349.36</v>
      </c>
      <c r="BR771" s="4">
        <v>3349.36</v>
      </c>
      <c r="BS771" s="4">
        <v>3349.36</v>
      </c>
      <c r="BT771" s="4">
        <v>3349.36</v>
      </c>
      <c r="BU771" s="4">
        <v>3349.36</v>
      </c>
      <c r="BV771" s="4">
        <v>3349.36</v>
      </c>
      <c r="BW771" s="4">
        <v>3349.36</v>
      </c>
      <c r="BX771" s="4">
        <v>3349.36</v>
      </c>
      <c r="BY771" s="4">
        <v>3349.36</v>
      </c>
      <c r="BZ771" s="4">
        <v>16816.3</v>
      </c>
      <c r="CA771" s="4">
        <v>0</v>
      </c>
      <c r="CB771" s="4">
        <v>111.65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0</v>
      </c>
      <c r="CR771" s="4">
        <v>0</v>
      </c>
      <c r="CS771" s="4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0</v>
      </c>
      <c r="CZ771" s="4">
        <v>0</v>
      </c>
      <c r="DA771" s="4">
        <v>0</v>
      </c>
      <c r="DB771" s="4">
        <v>0</v>
      </c>
      <c r="DC771" s="4">
        <v>0</v>
      </c>
      <c r="DD771" s="4">
        <v>0</v>
      </c>
      <c r="DE771" s="4">
        <v>0</v>
      </c>
      <c r="DF771" s="4">
        <v>0</v>
      </c>
      <c r="DG771" s="4">
        <v>0</v>
      </c>
      <c r="DH771" s="4">
        <v>0</v>
      </c>
      <c r="DI771" s="4">
        <v>0</v>
      </c>
      <c r="DJ771" s="4">
        <v>0</v>
      </c>
      <c r="DK771" s="4">
        <v>0</v>
      </c>
      <c r="DL771" s="4">
        <v>0</v>
      </c>
      <c r="DM771" s="4">
        <v>0</v>
      </c>
      <c r="DN771" s="4">
        <v>0</v>
      </c>
      <c r="DO771" s="4">
        <v>0</v>
      </c>
      <c r="DP771" s="4">
        <v>0</v>
      </c>
      <c r="DQ771" s="4">
        <v>0</v>
      </c>
      <c r="DR771" s="4">
        <v>0</v>
      </c>
      <c r="DS771" s="4">
        <v>0</v>
      </c>
      <c r="DT771" s="4">
        <v>0</v>
      </c>
      <c r="DU771" s="4">
        <v>0</v>
      </c>
      <c r="DV771" s="4">
        <v>0</v>
      </c>
      <c r="DW771" s="4">
        <v>0</v>
      </c>
      <c r="DX771" s="6">
        <v>0</v>
      </c>
      <c r="DY771" s="4">
        <f>SUM(Tabela14[[#This Row],[jan/25]:[mar/25]])</f>
        <v>9635.2999999999993</v>
      </c>
      <c r="DZ771" s="4">
        <f>SUM(Tabela14[[#This Row],[abr/25]:[ago/25]])</f>
        <v>16401.18</v>
      </c>
      <c r="EA771" s="4">
        <f>SUM(Tabela14[[#This Row],[set/25]:[dez/30]])</f>
        <v>79449.31</v>
      </c>
    </row>
    <row r="772" spans="1:131" x14ac:dyDescent="0.25">
      <c r="A772" s="5" t="s">
        <v>1993</v>
      </c>
      <c r="B772" s="2" t="s">
        <v>1856</v>
      </c>
      <c r="C772" s="2" t="s">
        <v>14</v>
      </c>
      <c r="D772" s="2" t="s">
        <v>126</v>
      </c>
      <c r="E772" s="1">
        <v>1402</v>
      </c>
      <c r="F772" s="2" t="s">
        <v>1994</v>
      </c>
      <c r="G772" s="2" t="s">
        <v>19</v>
      </c>
      <c r="H772" s="321">
        <v>45582</v>
      </c>
      <c r="I772" s="2" t="s">
        <v>869</v>
      </c>
      <c r="J772" s="2" t="s">
        <v>1995</v>
      </c>
      <c r="K772" s="4">
        <v>264000</v>
      </c>
      <c r="L772" s="4">
        <v>71825.289999999994</v>
      </c>
      <c r="M772" s="4">
        <v>0</v>
      </c>
      <c r="N772" s="4">
        <f>Tabela14[[#This Row],[parcela.cef
(total)]]-Tabela14[[#This Row],[parcela.cef
(realizado)]]</f>
        <v>192174.71000000002</v>
      </c>
      <c r="O772" s="1" t="b">
        <v>0</v>
      </c>
      <c r="P772" s="4">
        <v>264000</v>
      </c>
      <c r="Q772" s="4">
        <v>304645</v>
      </c>
      <c r="R772" s="4">
        <v>6389.2</v>
      </c>
      <c r="S772" s="4">
        <v>20746.150000000001</v>
      </c>
      <c r="T772" s="4">
        <f>SUM(Tabela14[[#This Row],[set/25]:[dez/30]])</f>
        <v>10006.609999999999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1047.6300000000001</v>
      </c>
      <c r="BD772" s="4">
        <v>1054.76</v>
      </c>
      <c r="BE772" s="4">
        <v>1058.97</v>
      </c>
      <c r="BF772" s="4">
        <v>1064.27</v>
      </c>
      <c r="BG772" s="4">
        <v>1073.0999999999999</v>
      </c>
      <c r="BH772" s="4">
        <v>1077.3900000000001</v>
      </c>
      <c r="BI772" s="4">
        <v>1081.5999999999999</v>
      </c>
      <c r="BJ772" s="4">
        <v>1087.22</v>
      </c>
      <c r="BK772" s="4">
        <v>1093.53</v>
      </c>
      <c r="BL772" s="4">
        <v>1101.07</v>
      </c>
      <c r="BM772" s="4">
        <v>0</v>
      </c>
      <c r="BN772" s="4">
        <v>761.17</v>
      </c>
      <c r="BO772" s="4">
        <v>761.17</v>
      </c>
      <c r="BP772" s="4">
        <v>761.17</v>
      </c>
      <c r="BQ772" s="4">
        <v>761.17</v>
      </c>
      <c r="BR772" s="4">
        <v>761.17</v>
      </c>
      <c r="BS772" s="4">
        <v>761.17</v>
      </c>
      <c r="BT772" s="4">
        <v>761.17</v>
      </c>
      <c r="BU772" s="4">
        <v>761.17</v>
      </c>
      <c r="BV772" s="4">
        <v>761.17</v>
      </c>
      <c r="BW772" s="4">
        <v>761.17</v>
      </c>
      <c r="BX772" s="4">
        <v>761.17</v>
      </c>
      <c r="BY772" s="4">
        <v>761.17</v>
      </c>
      <c r="BZ772" s="4">
        <v>761.17</v>
      </c>
      <c r="CA772" s="4">
        <v>0</v>
      </c>
      <c r="CB772" s="4">
        <v>0</v>
      </c>
      <c r="CC772" s="4">
        <v>0</v>
      </c>
      <c r="CD772" s="4">
        <v>111.4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>
        <v>0</v>
      </c>
      <c r="CS772" s="4">
        <v>0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>
        <v>0</v>
      </c>
      <c r="DE772" s="4">
        <v>0</v>
      </c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>
        <v>0</v>
      </c>
      <c r="DL772" s="4">
        <v>0</v>
      </c>
      <c r="DM772" s="4">
        <v>0</v>
      </c>
      <c r="DN772" s="4">
        <v>0</v>
      </c>
      <c r="DO772" s="4">
        <v>0</v>
      </c>
      <c r="DP772" s="4">
        <v>0</v>
      </c>
      <c r="DQ772" s="4">
        <v>0</v>
      </c>
      <c r="DR772" s="4">
        <v>0</v>
      </c>
      <c r="DS772" s="4">
        <v>0</v>
      </c>
      <c r="DT772" s="4">
        <v>0</v>
      </c>
      <c r="DU772" s="4">
        <v>0</v>
      </c>
      <c r="DV772" s="4">
        <v>0</v>
      </c>
      <c r="DW772" s="4">
        <v>0</v>
      </c>
      <c r="DX772" s="6">
        <v>0</v>
      </c>
      <c r="DY772" s="4">
        <f>SUM(Tabela14[[#This Row],[jan/25]:[mar/25]])</f>
        <v>3196.3399999999997</v>
      </c>
      <c r="DZ772" s="4">
        <f>SUM(Tabela14[[#This Row],[abr/25]:[ago/25]])</f>
        <v>5440.8099999999995</v>
      </c>
      <c r="EA772" s="4">
        <f>SUM(Tabela14[[#This Row],[set/25]:[dez/30]])</f>
        <v>10006.609999999999</v>
      </c>
    </row>
    <row r="773" spans="1:131" x14ac:dyDescent="0.25">
      <c r="A773" s="5" t="s">
        <v>1996</v>
      </c>
      <c r="B773" s="2" t="s">
        <v>1856</v>
      </c>
      <c r="C773" s="2" t="s">
        <v>14</v>
      </c>
      <c r="D773" s="2" t="s">
        <v>126</v>
      </c>
      <c r="E773" s="1">
        <v>1403</v>
      </c>
      <c r="F773" s="2" t="s">
        <v>1997</v>
      </c>
      <c r="G773" s="2" t="s">
        <v>19</v>
      </c>
      <c r="H773" s="321">
        <v>45700</v>
      </c>
      <c r="I773" s="2" t="s">
        <v>1998</v>
      </c>
      <c r="J773" s="2" t="s">
        <v>1999</v>
      </c>
      <c r="K773" s="4">
        <v>225548.4</v>
      </c>
      <c r="L773" s="4">
        <v>66467.78</v>
      </c>
      <c r="M773" s="4">
        <v>0</v>
      </c>
      <c r="N773" s="4">
        <f>Tabela14[[#This Row],[parcela.cef
(total)]]-Tabela14[[#This Row],[parcela.cef
(realizado)]]</f>
        <v>159080.62</v>
      </c>
      <c r="O773" s="1" t="b">
        <v>0</v>
      </c>
      <c r="P773" s="4">
        <v>225548.4</v>
      </c>
      <c r="Q773" s="4">
        <v>308750</v>
      </c>
      <c r="R773" s="4">
        <v>5542.3</v>
      </c>
      <c r="S773" s="4">
        <v>28570.26</v>
      </c>
      <c r="T773" s="4">
        <f>SUM(Tabela14[[#This Row],[set/25]:[dez/30]])</f>
        <v>22093.86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1066.92</v>
      </c>
      <c r="BH773" s="4">
        <v>1071.19</v>
      </c>
      <c r="BI773" s="4">
        <v>1075.3699999999999</v>
      </c>
      <c r="BJ773" s="4">
        <v>1080.96</v>
      </c>
      <c r="BK773" s="4">
        <v>1087.23</v>
      </c>
      <c r="BL773" s="4">
        <v>1094.73</v>
      </c>
      <c r="BM773" s="4">
        <v>0</v>
      </c>
      <c r="BN773" s="4">
        <v>1104.69</v>
      </c>
      <c r="BO773" s="4">
        <v>1104.69</v>
      </c>
      <c r="BP773" s="4">
        <v>6628.17</v>
      </c>
      <c r="BQ773" s="4">
        <v>1104.69</v>
      </c>
      <c r="BR773" s="4">
        <v>1104.69</v>
      </c>
      <c r="BS773" s="4">
        <v>1104.69</v>
      </c>
      <c r="BT773" s="4">
        <v>1104.69</v>
      </c>
      <c r="BU773" s="4">
        <v>1104.69</v>
      </c>
      <c r="BV773" s="4">
        <v>1104.69</v>
      </c>
      <c r="BW773" s="4">
        <v>1104.69</v>
      </c>
      <c r="BX773" s="4">
        <v>0</v>
      </c>
      <c r="BY773" s="4">
        <v>0</v>
      </c>
      <c r="BZ773" s="4">
        <v>5523.48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0</v>
      </c>
      <c r="CR773" s="4">
        <v>0</v>
      </c>
      <c r="CS773" s="4">
        <v>0</v>
      </c>
      <c r="CT773" s="4">
        <v>0</v>
      </c>
      <c r="CU773" s="4">
        <v>0</v>
      </c>
      <c r="CV773" s="4">
        <v>0</v>
      </c>
      <c r="CW773" s="4">
        <v>0</v>
      </c>
      <c r="CX773" s="4">
        <v>0</v>
      </c>
      <c r="CY773" s="4">
        <v>0</v>
      </c>
      <c r="CZ773" s="4">
        <v>0</v>
      </c>
      <c r="DA773" s="4">
        <v>0</v>
      </c>
      <c r="DB773" s="4">
        <v>0</v>
      </c>
      <c r="DC773" s="4">
        <v>0</v>
      </c>
      <c r="DD773" s="4">
        <v>0</v>
      </c>
      <c r="DE773" s="4">
        <v>0</v>
      </c>
      <c r="DF773" s="4">
        <v>0</v>
      </c>
      <c r="DG773" s="4">
        <v>0</v>
      </c>
      <c r="DH773" s="4">
        <v>0</v>
      </c>
      <c r="DI773" s="4">
        <v>0</v>
      </c>
      <c r="DJ773" s="4">
        <v>0</v>
      </c>
      <c r="DK773" s="4">
        <v>0</v>
      </c>
      <c r="DL773" s="4">
        <v>0</v>
      </c>
      <c r="DM773" s="4">
        <v>0</v>
      </c>
      <c r="DN773" s="4">
        <v>0</v>
      </c>
      <c r="DO773" s="4">
        <v>0</v>
      </c>
      <c r="DP773" s="4">
        <v>0</v>
      </c>
      <c r="DQ773" s="4">
        <v>0</v>
      </c>
      <c r="DR773" s="4">
        <v>0</v>
      </c>
      <c r="DS773" s="4">
        <v>0</v>
      </c>
      <c r="DT773" s="4">
        <v>0</v>
      </c>
      <c r="DU773" s="4">
        <v>0</v>
      </c>
      <c r="DV773" s="4">
        <v>0</v>
      </c>
      <c r="DW773" s="4">
        <v>0</v>
      </c>
      <c r="DX773" s="6">
        <v>0</v>
      </c>
      <c r="DY773" s="4">
        <f>SUM(Tabela14[[#This Row],[jan/25]:[mar/25]])</f>
        <v>1066.92</v>
      </c>
      <c r="DZ773" s="4">
        <f>SUM(Tabela14[[#This Row],[abr/25]:[ago/25]])</f>
        <v>5409.48</v>
      </c>
      <c r="EA773" s="4">
        <f>SUM(Tabela14[[#This Row],[set/25]:[dez/30]])</f>
        <v>22093.86</v>
      </c>
    </row>
    <row r="774" spans="1:131" x14ac:dyDescent="0.25">
      <c r="A774" s="5" t="s">
        <v>2000</v>
      </c>
      <c r="B774" s="2" t="s">
        <v>1856</v>
      </c>
      <c r="C774" s="2" t="s">
        <v>14</v>
      </c>
      <c r="D774" s="2" t="s">
        <v>126</v>
      </c>
      <c r="E774" s="1">
        <v>1404</v>
      </c>
      <c r="F774" s="2" t="s">
        <v>2001</v>
      </c>
      <c r="G774" s="2" t="s">
        <v>19</v>
      </c>
      <c r="H774" s="321">
        <v>45698</v>
      </c>
      <c r="I774" s="2" t="s">
        <v>2002</v>
      </c>
      <c r="J774" s="2" t="s">
        <v>2003</v>
      </c>
      <c r="K774" s="4">
        <v>262014.37</v>
      </c>
      <c r="L774" s="4">
        <v>71430.679999999993</v>
      </c>
      <c r="M774" s="4">
        <v>0</v>
      </c>
      <c r="N774" s="4">
        <f>Tabela14[[#This Row],[parcela.cef
(total)]]-Tabela14[[#This Row],[parcela.cef
(realizado)]]</f>
        <v>190583.69</v>
      </c>
      <c r="O774" s="1" t="b">
        <v>0</v>
      </c>
      <c r="P774" s="4">
        <v>262014.37</v>
      </c>
      <c r="Q774" s="4">
        <v>321035.96000000002</v>
      </c>
      <c r="R774" s="4">
        <v>9552.19</v>
      </c>
      <c r="S774" s="4">
        <v>6745.4</v>
      </c>
      <c r="T774" s="4">
        <f>SUM(Tabela14[[#This Row],[set/25]:[dez/30]])</f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6745.4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>
        <v>0</v>
      </c>
      <c r="DE774" s="4">
        <v>0</v>
      </c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>
        <v>0</v>
      </c>
      <c r="DL774" s="4">
        <v>0</v>
      </c>
      <c r="DM774" s="4">
        <v>0</v>
      </c>
      <c r="DN774" s="4">
        <v>0</v>
      </c>
      <c r="DO774" s="4">
        <v>0</v>
      </c>
      <c r="DP774" s="4">
        <v>0</v>
      </c>
      <c r="DQ774" s="4">
        <v>0</v>
      </c>
      <c r="DR774" s="4">
        <v>0</v>
      </c>
      <c r="DS774" s="4">
        <v>0</v>
      </c>
      <c r="DT774" s="4">
        <v>0</v>
      </c>
      <c r="DU774" s="4">
        <v>0</v>
      </c>
      <c r="DV774" s="4">
        <v>0</v>
      </c>
      <c r="DW774" s="4">
        <v>0</v>
      </c>
      <c r="DX774" s="6">
        <v>0</v>
      </c>
      <c r="DY774" s="4">
        <f>SUM(Tabela14[[#This Row],[jan/25]:[mar/25]])</f>
        <v>6745.4</v>
      </c>
      <c r="DZ774" s="4">
        <f>SUM(Tabela14[[#This Row],[abr/25]:[ago/25]])</f>
        <v>0</v>
      </c>
      <c r="EA774" s="4">
        <f>SUM(Tabela14[[#This Row],[set/25]:[dez/30]])</f>
        <v>0</v>
      </c>
    </row>
    <row r="775" spans="1:131" x14ac:dyDescent="0.25">
      <c r="A775" s="5" t="s">
        <v>2004</v>
      </c>
      <c r="B775" s="2" t="s">
        <v>1856</v>
      </c>
      <c r="C775" s="2" t="s">
        <v>14</v>
      </c>
      <c r="D775" s="2" t="s">
        <v>126</v>
      </c>
      <c r="E775" s="1">
        <v>1405</v>
      </c>
      <c r="F775" s="2" t="s">
        <v>2005</v>
      </c>
      <c r="G775" s="2" t="s">
        <v>19</v>
      </c>
      <c r="H775" s="321">
        <v>45393</v>
      </c>
      <c r="I775" s="2" t="s">
        <v>2006</v>
      </c>
      <c r="J775" s="2"/>
      <c r="K775" s="4"/>
      <c r="L775" s="4"/>
      <c r="M775" s="4">
        <v>0</v>
      </c>
      <c r="N775" s="4">
        <f>Tabela14[[#This Row],[parcela.cef
(total)]]-Tabela14[[#This Row],[parcela.cef
(realizado)]]</f>
        <v>0</v>
      </c>
      <c r="O775" s="1" t="b">
        <v>0</v>
      </c>
      <c r="P775" s="4">
        <v>0</v>
      </c>
      <c r="Q775" s="4">
        <v>285000</v>
      </c>
      <c r="R775" s="4">
        <v>0</v>
      </c>
      <c r="S775" s="4">
        <v>301679.93</v>
      </c>
      <c r="T775" s="4">
        <f>SUM(Tabela14[[#This Row],[set/25]:[dez/30]])</f>
        <v>123573.79999999997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85000</v>
      </c>
      <c r="AW775" s="4">
        <v>3509.8</v>
      </c>
      <c r="AX775" s="4">
        <v>3599.79</v>
      </c>
      <c r="AY775" s="4">
        <v>3558.39</v>
      </c>
      <c r="AZ775" s="4">
        <v>3583.66</v>
      </c>
      <c r="BA775" s="4">
        <v>3609.46</v>
      </c>
      <c r="BB775" s="4">
        <v>3638.36</v>
      </c>
      <c r="BC775" s="4">
        <v>3655.81</v>
      </c>
      <c r="BD775" s="4">
        <v>37805.699999999997</v>
      </c>
      <c r="BE775" s="4">
        <v>3695.39</v>
      </c>
      <c r="BF775" s="4">
        <v>3715.11</v>
      </c>
      <c r="BG775" s="4">
        <v>3747.19</v>
      </c>
      <c r="BH775" s="4">
        <v>3759.67</v>
      </c>
      <c r="BI775" s="4">
        <v>3774.33</v>
      </c>
      <c r="BJ775" s="4">
        <v>3795.22</v>
      </c>
      <c r="BK775" s="4">
        <v>3815.96</v>
      </c>
      <c r="BL775" s="4">
        <v>3842.29</v>
      </c>
      <c r="BM775" s="4">
        <v>3877.26</v>
      </c>
      <c r="BN775" s="4">
        <v>3877.26</v>
      </c>
      <c r="BO775" s="4">
        <v>3877.26</v>
      </c>
      <c r="BP775" s="4">
        <v>39824.99</v>
      </c>
      <c r="BQ775" s="4">
        <v>3877.26</v>
      </c>
      <c r="BR775" s="4">
        <v>3877.26</v>
      </c>
      <c r="BS775" s="4">
        <v>3877.26</v>
      </c>
      <c r="BT775" s="4">
        <v>3877.26</v>
      </c>
      <c r="BU775" s="4">
        <v>3877.26</v>
      </c>
      <c r="BV775" s="4">
        <v>3877.26</v>
      </c>
      <c r="BW775" s="4">
        <v>3877.26</v>
      </c>
      <c r="BX775" s="4">
        <v>3877.26</v>
      </c>
      <c r="BY775" s="4">
        <v>3877.26</v>
      </c>
      <c r="BZ775" s="4">
        <v>37110.910000000003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110.78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0</v>
      </c>
      <c r="CR775" s="4">
        <v>0</v>
      </c>
      <c r="CS775" s="4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4">
        <v>0</v>
      </c>
      <c r="CZ775" s="4">
        <v>0</v>
      </c>
      <c r="DA775" s="4">
        <v>0</v>
      </c>
      <c r="DB775" s="4">
        <v>0</v>
      </c>
      <c r="DC775" s="4">
        <v>0</v>
      </c>
      <c r="DD775" s="4">
        <v>0</v>
      </c>
      <c r="DE775" s="4">
        <v>0</v>
      </c>
      <c r="DF775" s="4">
        <v>0</v>
      </c>
      <c r="DG775" s="4">
        <v>0</v>
      </c>
      <c r="DH775" s="4">
        <v>0</v>
      </c>
      <c r="DI775" s="4">
        <v>0</v>
      </c>
      <c r="DJ775" s="4">
        <v>0</v>
      </c>
      <c r="DK775" s="4">
        <v>0</v>
      </c>
      <c r="DL775" s="4">
        <v>0</v>
      </c>
      <c r="DM775" s="4">
        <v>0</v>
      </c>
      <c r="DN775" s="4">
        <v>0</v>
      </c>
      <c r="DO775" s="4">
        <v>0</v>
      </c>
      <c r="DP775" s="4">
        <v>0</v>
      </c>
      <c r="DQ775" s="4">
        <v>0</v>
      </c>
      <c r="DR775" s="4">
        <v>0</v>
      </c>
      <c r="DS775" s="4">
        <v>0</v>
      </c>
      <c r="DT775" s="4">
        <v>0</v>
      </c>
      <c r="DU775" s="4">
        <v>0</v>
      </c>
      <c r="DV775" s="4">
        <v>0</v>
      </c>
      <c r="DW775" s="4">
        <v>0</v>
      </c>
      <c r="DX775" s="6">
        <v>0</v>
      </c>
      <c r="DY775" s="4">
        <f>SUM(Tabela14[[#This Row],[jan/25]:[mar/25]])</f>
        <v>11157.69</v>
      </c>
      <c r="DZ775" s="4">
        <f>SUM(Tabela14[[#This Row],[abr/25]:[ago/25]])</f>
        <v>18987.47</v>
      </c>
      <c r="EA775" s="4">
        <f>SUM(Tabela14[[#This Row],[set/25]:[dez/30]])</f>
        <v>123573.79999999997</v>
      </c>
    </row>
    <row r="776" spans="1:131" x14ac:dyDescent="0.25">
      <c r="A776" s="5" t="s">
        <v>2007</v>
      </c>
      <c r="B776" s="2" t="s">
        <v>1856</v>
      </c>
      <c r="C776" s="2" t="s">
        <v>14</v>
      </c>
      <c r="D776" s="2" t="s">
        <v>126</v>
      </c>
      <c r="E776" s="1">
        <v>1406</v>
      </c>
      <c r="F776" s="2" t="s">
        <v>2008</v>
      </c>
      <c r="G776" s="2" t="s">
        <v>19</v>
      </c>
      <c r="H776" s="321">
        <v>45894</v>
      </c>
      <c r="I776" s="2" t="s">
        <v>2009</v>
      </c>
      <c r="J776" s="2"/>
      <c r="K776" s="4"/>
      <c r="L776" s="4"/>
      <c r="M776" s="4">
        <v>233669</v>
      </c>
      <c r="N776" s="4">
        <f>Tabela14[[#This Row],[parcela.cef
(total)]]-Tabela14[[#This Row],[parcela.cef
(realizado)]]</f>
        <v>0</v>
      </c>
      <c r="O776" s="1" t="b">
        <v>0</v>
      </c>
      <c r="P776" s="4">
        <v>0</v>
      </c>
      <c r="Q776" s="4">
        <v>272600</v>
      </c>
      <c r="R776" s="4">
        <v>0</v>
      </c>
      <c r="S776" s="4">
        <v>27218.78</v>
      </c>
      <c r="T776" s="4">
        <f>SUM(Tabela14[[#This Row],[set/25]:[dez/30]])</f>
        <v>27218.780000000002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1478.21</v>
      </c>
      <c r="BO776" s="4">
        <v>1478.21</v>
      </c>
      <c r="BP776" s="4">
        <v>1478.22</v>
      </c>
      <c r="BQ776" s="4">
        <v>1478.22</v>
      </c>
      <c r="BR776" s="4">
        <v>1478.22</v>
      </c>
      <c r="BS776" s="4">
        <v>1478.22</v>
      </c>
      <c r="BT776" s="4">
        <v>1478.22</v>
      </c>
      <c r="BU776" s="4">
        <v>1478.22</v>
      </c>
      <c r="BV776" s="4">
        <v>1478.22</v>
      </c>
      <c r="BW776" s="4">
        <v>1478.22</v>
      </c>
      <c r="BX776" s="4">
        <v>1478.22</v>
      </c>
      <c r="BY776" s="4">
        <v>1478.22</v>
      </c>
      <c r="BZ776" s="4">
        <v>6523.72</v>
      </c>
      <c r="CA776" s="4">
        <v>1478.22</v>
      </c>
      <c r="CB776" s="4">
        <v>1478.22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0</v>
      </c>
      <c r="CR776" s="4">
        <v>0</v>
      </c>
      <c r="CS776" s="4">
        <v>0</v>
      </c>
      <c r="CT776" s="4">
        <v>0</v>
      </c>
      <c r="CU776" s="4">
        <v>0</v>
      </c>
      <c r="CV776" s="4">
        <v>0</v>
      </c>
      <c r="CW776" s="4">
        <v>0</v>
      </c>
      <c r="CX776" s="4">
        <v>0</v>
      </c>
      <c r="CY776" s="4">
        <v>0</v>
      </c>
      <c r="CZ776" s="4">
        <v>0</v>
      </c>
      <c r="DA776" s="4">
        <v>0</v>
      </c>
      <c r="DB776" s="4">
        <v>0</v>
      </c>
      <c r="DC776" s="4">
        <v>0</v>
      </c>
      <c r="DD776" s="4">
        <v>0</v>
      </c>
      <c r="DE776" s="4">
        <v>0</v>
      </c>
      <c r="DF776" s="4">
        <v>0</v>
      </c>
      <c r="DG776" s="4">
        <v>0</v>
      </c>
      <c r="DH776" s="4">
        <v>0</v>
      </c>
      <c r="DI776" s="4">
        <v>0</v>
      </c>
      <c r="DJ776" s="4">
        <v>0</v>
      </c>
      <c r="DK776" s="4">
        <v>0</v>
      </c>
      <c r="DL776" s="4">
        <v>0</v>
      </c>
      <c r="DM776" s="4">
        <v>0</v>
      </c>
      <c r="DN776" s="4">
        <v>0</v>
      </c>
      <c r="DO776" s="4">
        <v>0</v>
      </c>
      <c r="DP776" s="4">
        <v>0</v>
      </c>
      <c r="DQ776" s="4">
        <v>0</v>
      </c>
      <c r="DR776" s="4">
        <v>0</v>
      </c>
      <c r="DS776" s="4">
        <v>0</v>
      </c>
      <c r="DT776" s="4">
        <v>0</v>
      </c>
      <c r="DU776" s="4">
        <v>0</v>
      </c>
      <c r="DV776" s="4">
        <v>0</v>
      </c>
      <c r="DW776" s="4">
        <v>0</v>
      </c>
      <c r="DX776" s="6">
        <v>0</v>
      </c>
      <c r="DY776" s="4">
        <f>SUM(Tabela14[[#This Row],[jan/25]:[mar/25]])</f>
        <v>0</v>
      </c>
      <c r="DZ776" s="4">
        <f>SUM(Tabela14[[#This Row],[abr/25]:[ago/25]])</f>
        <v>0</v>
      </c>
      <c r="EA776" s="4">
        <f>SUM(Tabela14[[#This Row],[set/25]:[dez/30]])</f>
        <v>27218.780000000002</v>
      </c>
    </row>
    <row r="777" spans="1:131" x14ac:dyDescent="0.25">
      <c r="A777" s="5" t="s">
        <v>2010</v>
      </c>
      <c r="B777" s="2" t="s">
        <v>1856</v>
      </c>
      <c r="C777" s="2" t="s">
        <v>14</v>
      </c>
      <c r="D777" s="2" t="s">
        <v>126</v>
      </c>
      <c r="E777" s="1">
        <v>1407</v>
      </c>
      <c r="F777" s="2" t="s">
        <v>2011</v>
      </c>
      <c r="G777" s="2" t="s">
        <v>19</v>
      </c>
      <c r="H777" s="321">
        <v>45596</v>
      </c>
      <c r="I777" s="2" t="s">
        <v>241</v>
      </c>
      <c r="J777" s="2" t="s">
        <v>2012</v>
      </c>
      <c r="K777" s="4">
        <v>181632.03</v>
      </c>
      <c r="L777" s="4">
        <v>49999.39</v>
      </c>
      <c r="M777" s="4">
        <v>0</v>
      </c>
      <c r="N777" s="4">
        <f>Tabela14[[#This Row],[parcela.cef
(total)]]-Tabela14[[#This Row],[parcela.cef
(realizado)]]</f>
        <v>131632.64000000001</v>
      </c>
      <c r="O777" s="1" t="b">
        <v>0</v>
      </c>
      <c r="P777" s="4">
        <v>181632.03</v>
      </c>
      <c r="Q777" s="4">
        <v>236550</v>
      </c>
      <c r="R777" s="4">
        <v>4592.08</v>
      </c>
      <c r="S777" s="4">
        <v>55729.68</v>
      </c>
      <c r="T777" s="4">
        <f>SUM(Tabela14[[#This Row],[set/25]:[dez/30]])</f>
        <v>37056.57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821.13</v>
      </c>
      <c r="BD777" s="4">
        <v>9305.4599999999991</v>
      </c>
      <c r="BE777" s="4">
        <v>1047.8599999999999</v>
      </c>
      <c r="BF777" s="4">
        <v>1053.0999999999999</v>
      </c>
      <c r="BG777" s="4">
        <v>1061.8399999999999</v>
      </c>
      <c r="BH777" s="4">
        <v>1066.0899999999999</v>
      </c>
      <c r="BI777" s="4">
        <v>1070.25</v>
      </c>
      <c r="BJ777" s="4">
        <v>1075.81</v>
      </c>
      <c r="BK777" s="4">
        <v>1082.05</v>
      </c>
      <c r="BL777" s="4">
        <v>1089.52</v>
      </c>
      <c r="BM777" s="4">
        <v>0</v>
      </c>
      <c r="BN777" s="4">
        <v>1099.43</v>
      </c>
      <c r="BO777" s="4">
        <v>1099.43</v>
      </c>
      <c r="BP777" s="4">
        <v>10031.049999999999</v>
      </c>
      <c r="BQ777" s="4">
        <v>1099.43</v>
      </c>
      <c r="BR777" s="4">
        <v>1099.43</v>
      </c>
      <c r="BS777" s="4">
        <v>1099.43</v>
      </c>
      <c r="BT777" s="4">
        <v>1099.43</v>
      </c>
      <c r="BU777" s="4">
        <v>1099.43</v>
      </c>
      <c r="BV777" s="4">
        <v>1099.43</v>
      </c>
      <c r="BW777" s="4">
        <v>0</v>
      </c>
      <c r="BX777" s="4">
        <v>0</v>
      </c>
      <c r="BY777" s="4">
        <v>0</v>
      </c>
      <c r="BZ777" s="4">
        <v>16975.38</v>
      </c>
      <c r="CA777" s="4">
        <v>228.6</v>
      </c>
      <c r="CB777" s="4">
        <v>340.3</v>
      </c>
      <c r="CC777" s="4">
        <v>228.6</v>
      </c>
      <c r="CD777" s="4">
        <v>228.6</v>
      </c>
      <c r="CE777" s="4">
        <v>228.6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0</v>
      </c>
      <c r="CR777" s="4">
        <v>0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0</v>
      </c>
      <c r="CY777" s="4">
        <v>0</v>
      </c>
      <c r="CZ777" s="4">
        <v>0</v>
      </c>
      <c r="DA777" s="4">
        <v>0</v>
      </c>
      <c r="DB777" s="4">
        <v>0</v>
      </c>
      <c r="DC777" s="4">
        <v>0</v>
      </c>
      <c r="DD777" s="4">
        <v>0</v>
      </c>
      <c r="DE777" s="4">
        <v>0</v>
      </c>
      <c r="DF777" s="4">
        <v>0</v>
      </c>
      <c r="DG777" s="4">
        <v>0</v>
      </c>
      <c r="DH777" s="4">
        <v>0</v>
      </c>
      <c r="DI777" s="4">
        <v>0</v>
      </c>
      <c r="DJ777" s="4">
        <v>0</v>
      </c>
      <c r="DK777" s="4">
        <v>0</v>
      </c>
      <c r="DL777" s="4">
        <v>0</v>
      </c>
      <c r="DM777" s="4">
        <v>0</v>
      </c>
      <c r="DN777" s="4">
        <v>0</v>
      </c>
      <c r="DO777" s="4">
        <v>0</v>
      </c>
      <c r="DP777" s="4">
        <v>0</v>
      </c>
      <c r="DQ777" s="4">
        <v>0</v>
      </c>
      <c r="DR777" s="4">
        <v>0</v>
      </c>
      <c r="DS777" s="4">
        <v>0</v>
      </c>
      <c r="DT777" s="4">
        <v>0</v>
      </c>
      <c r="DU777" s="4">
        <v>0</v>
      </c>
      <c r="DV777" s="4">
        <v>0</v>
      </c>
      <c r="DW777" s="4">
        <v>0</v>
      </c>
      <c r="DX777" s="6">
        <v>0</v>
      </c>
      <c r="DY777" s="4">
        <f>SUM(Tabela14[[#This Row],[jan/25]:[mar/25]])</f>
        <v>3162.8</v>
      </c>
      <c r="DZ777" s="4">
        <f>SUM(Tabela14[[#This Row],[abr/25]:[ago/25]])</f>
        <v>5383.7199999999993</v>
      </c>
      <c r="EA777" s="4">
        <f>SUM(Tabela14[[#This Row],[set/25]:[dez/30]])</f>
        <v>37056.57</v>
      </c>
    </row>
    <row r="778" spans="1:131" x14ac:dyDescent="0.25">
      <c r="A778" s="5" t="s">
        <v>2013</v>
      </c>
      <c r="B778" s="2" t="s">
        <v>1856</v>
      </c>
      <c r="C778" s="2" t="s">
        <v>14</v>
      </c>
      <c r="D778" s="2" t="s">
        <v>126</v>
      </c>
      <c r="E778" s="1">
        <v>1408</v>
      </c>
      <c r="F778" s="2" t="s">
        <v>2014</v>
      </c>
      <c r="G778" s="2" t="s">
        <v>19</v>
      </c>
      <c r="H778" s="321">
        <v>45698</v>
      </c>
      <c r="I778" s="2" t="s">
        <v>282</v>
      </c>
      <c r="J778" s="2" t="s">
        <v>2015</v>
      </c>
      <c r="K778" s="4">
        <v>283775.19</v>
      </c>
      <c r="L778" s="4">
        <v>86282.5</v>
      </c>
      <c r="M778" s="4">
        <v>0</v>
      </c>
      <c r="N778" s="4">
        <f>Tabela14[[#This Row],[parcela.cef
(total)]]-Tabela14[[#This Row],[parcela.cef
(realizado)]]</f>
        <v>197492.69</v>
      </c>
      <c r="O778" s="1" t="b">
        <v>0</v>
      </c>
      <c r="P778" s="4">
        <v>283775.19</v>
      </c>
      <c r="Q778" s="4">
        <v>362943.06</v>
      </c>
      <c r="R778" s="4">
        <v>5872.35</v>
      </c>
      <c r="S778" s="4">
        <v>51707.6</v>
      </c>
      <c r="T778" s="4">
        <f>SUM(Tabela14[[#This Row],[set/25]:[dez/30]])</f>
        <v>41800.51999999999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1632.09</v>
      </c>
      <c r="BH778" s="4">
        <v>1638.62</v>
      </c>
      <c r="BI778" s="4">
        <v>1645.01</v>
      </c>
      <c r="BJ778" s="4">
        <v>1653.57</v>
      </c>
      <c r="BK778" s="4">
        <v>1663.16</v>
      </c>
      <c r="BL778" s="4">
        <v>1674.63</v>
      </c>
      <c r="BM778" s="4">
        <v>0</v>
      </c>
      <c r="BN778" s="4">
        <v>1689.87</v>
      </c>
      <c r="BO778" s="4">
        <v>1689.87</v>
      </c>
      <c r="BP778" s="4">
        <v>9505.0300000000007</v>
      </c>
      <c r="BQ778" s="4">
        <v>1689.87</v>
      </c>
      <c r="BR778" s="4">
        <v>1689.87</v>
      </c>
      <c r="BS778" s="4">
        <v>1689.87</v>
      </c>
      <c r="BT778" s="4">
        <v>1689.87</v>
      </c>
      <c r="BU778" s="4">
        <v>1689.87</v>
      </c>
      <c r="BV778" s="4">
        <v>1689.87</v>
      </c>
      <c r="BW778" s="4">
        <v>1689.87</v>
      </c>
      <c r="BX778" s="4">
        <v>1689.87</v>
      </c>
      <c r="BY778" s="4">
        <v>1689.87</v>
      </c>
      <c r="BZ778" s="4">
        <v>11593.92</v>
      </c>
      <c r="CA778" s="4">
        <v>1689.87</v>
      </c>
      <c r="CB778" s="4">
        <v>423.13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0</v>
      </c>
      <c r="CR778" s="4">
        <v>0</v>
      </c>
      <c r="CS778" s="4">
        <v>0</v>
      </c>
      <c r="CT778" s="4">
        <v>0</v>
      </c>
      <c r="CU778" s="4">
        <v>0</v>
      </c>
      <c r="CV778" s="4">
        <v>0</v>
      </c>
      <c r="CW778" s="4">
        <v>0</v>
      </c>
      <c r="CX778" s="4">
        <v>0</v>
      </c>
      <c r="CY778" s="4">
        <v>0</v>
      </c>
      <c r="CZ778" s="4">
        <v>0</v>
      </c>
      <c r="DA778" s="4">
        <v>0</v>
      </c>
      <c r="DB778" s="4">
        <v>0</v>
      </c>
      <c r="DC778" s="4">
        <v>0</v>
      </c>
      <c r="DD778" s="4">
        <v>0</v>
      </c>
      <c r="DE778" s="4">
        <v>0</v>
      </c>
      <c r="DF778" s="4">
        <v>0</v>
      </c>
      <c r="DG778" s="4">
        <v>0</v>
      </c>
      <c r="DH778" s="4">
        <v>0</v>
      </c>
      <c r="DI778" s="4">
        <v>0</v>
      </c>
      <c r="DJ778" s="4">
        <v>0</v>
      </c>
      <c r="DK778" s="4">
        <v>0</v>
      </c>
      <c r="DL778" s="4">
        <v>0</v>
      </c>
      <c r="DM778" s="4">
        <v>0</v>
      </c>
      <c r="DN778" s="4">
        <v>0</v>
      </c>
      <c r="DO778" s="4">
        <v>0</v>
      </c>
      <c r="DP778" s="4">
        <v>0</v>
      </c>
      <c r="DQ778" s="4">
        <v>0</v>
      </c>
      <c r="DR778" s="4">
        <v>0</v>
      </c>
      <c r="DS778" s="4">
        <v>0</v>
      </c>
      <c r="DT778" s="4">
        <v>0</v>
      </c>
      <c r="DU778" s="4">
        <v>0</v>
      </c>
      <c r="DV778" s="4">
        <v>0</v>
      </c>
      <c r="DW778" s="4">
        <v>0</v>
      </c>
      <c r="DX778" s="6">
        <v>0</v>
      </c>
      <c r="DY778" s="4">
        <f>SUM(Tabela14[[#This Row],[jan/25]:[mar/25]])</f>
        <v>1632.09</v>
      </c>
      <c r="DZ778" s="4">
        <f>SUM(Tabela14[[#This Row],[abr/25]:[ago/25]])</f>
        <v>8274.99</v>
      </c>
      <c r="EA778" s="4">
        <f>SUM(Tabela14[[#This Row],[set/25]:[dez/30]])</f>
        <v>41800.51999999999</v>
      </c>
    </row>
    <row r="779" spans="1:131" x14ac:dyDescent="0.25">
      <c r="A779" s="5" t="s">
        <v>2016</v>
      </c>
      <c r="B779" s="2" t="s">
        <v>1856</v>
      </c>
      <c r="C779" s="2" t="s">
        <v>14</v>
      </c>
      <c r="D779" s="2" t="s">
        <v>126</v>
      </c>
      <c r="E779" s="1">
        <v>1409</v>
      </c>
      <c r="F779" s="2" t="s">
        <v>2017</v>
      </c>
      <c r="G779" s="2" t="s">
        <v>19</v>
      </c>
      <c r="H779" s="321">
        <v>45698</v>
      </c>
      <c r="I779" s="2" t="s">
        <v>718</v>
      </c>
      <c r="J779" s="2" t="s">
        <v>2018</v>
      </c>
      <c r="K779" s="4">
        <v>288625.17</v>
      </c>
      <c r="L779" s="4">
        <v>92350.2</v>
      </c>
      <c r="M779" s="4">
        <v>0</v>
      </c>
      <c r="N779" s="4">
        <f>Tabela14[[#This Row],[parcela.cef
(total)]]-Tabela14[[#This Row],[parcela.cef
(realizado)]]</f>
        <v>196274.96999999997</v>
      </c>
      <c r="O779" s="1" t="b">
        <v>0</v>
      </c>
      <c r="P779" s="4">
        <v>288625.17</v>
      </c>
      <c r="Q779" s="4">
        <v>407550</v>
      </c>
      <c r="R779" s="4">
        <v>10580.12</v>
      </c>
      <c r="S779" s="4">
        <v>83397.100000000006</v>
      </c>
      <c r="T779" s="4">
        <f>SUM(Tabela14[[#This Row],[set/25]:[dez/30]])</f>
        <v>54203.74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15525.7</v>
      </c>
      <c r="BH779" s="4">
        <v>2706.48</v>
      </c>
      <c r="BI779" s="4">
        <v>2717.04</v>
      </c>
      <c r="BJ779" s="4">
        <v>2731.17</v>
      </c>
      <c r="BK779" s="4">
        <v>2747.01</v>
      </c>
      <c r="BL779" s="4">
        <v>2765.96</v>
      </c>
      <c r="BM779" s="4">
        <v>0</v>
      </c>
      <c r="BN779" s="4">
        <v>2791.13</v>
      </c>
      <c r="BO779" s="4">
        <v>2791.13</v>
      </c>
      <c r="BP779" s="4">
        <v>20375.25</v>
      </c>
      <c r="BQ779" s="4">
        <v>2791.13</v>
      </c>
      <c r="BR779" s="4">
        <v>2791.13</v>
      </c>
      <c r="BS779" s="4">
        <v>2791.13</v>
      </c>
      <c r="BT779" s="4">
        <v>2791.13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16746.78</v>
      </c>
      <c r="CA779" s="4">
        <v>0</v>
      </c>
      <c r="CB779" s="4">
        <v>334.93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>
        <v>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0</v>
      </c>
      <c r="CZ779" s="4">
        <v>0</v>
      </c>
      <c r="DA779" s="4">
        <v>0</v>
      </c>
      <c r="DB779" s="4">
        <v>0</v>
      </c>
      <c r="DC779" s="4">
        <v>0</v>
      </c>
      <c r="DD779" s="4">
        <v>0</v>
      </c>
      <c r="DE779" s="4">
        <v>0</v>
      </c>
      <c r="DF779" s="4">
        <v>0</v>
      </c>
      <c r="DG779" s="4">
        <v>0</v>
      </c>
      <c r="DH779" s="4">
        <v>0</v>
      </c>
      <c r="DI779" s="4">
        <v>0</v>
      </c>
      <c r="DJ779" s="4">
        <v>0</v>
      </c>
      <c r="DK779" s="4">
        <v>0</v>
      </c>
      <c r="DL779" s="4">
        <v>0</v>
      </c>
      <c r="DM779" s="4">
        <v>0</v>
      </c>
      <c r="DN779" s="4">
        <v>0</v>
      </c>
      <c r="DO779" s="4">
        <v>0</v>
      </c>
      <c r="DP779" s="4">
        <v>0</v>
      </c>
      <c r="DQ779" s="4">
        <v>0</v>
      </c>
      <c r="DR779" s="4">
        <v>0</v>
      </c>
      <c r="DS779" s="4">
        <v>0</v>
      </c>
      <c r="DT779" s="4">
        <v>0</v>
      </c>
      <c r="DU779" s="4">
        <v>0</v>
      </c>
      <c r="DV779" s="4">
        <v>0</v>
      </c>
      <c r="DW779" s="4">
        <v>0</v>
      </c>
      <c r="DX779" s="6">
        <v>0</v>
      </c>
      <c r="DY779" s="4">
        <f>SUM(Tabela14[[#This Row],[jan/25]:[mar/25]])</f>
        <v>15525.7</v>
      </c>
      <c r="DZ779" s="4">
        <f>SUM(Tabela14[[#This Row],[abr/25]:[ago/25]])</f>
        <v>13667.66</v>
      </c>
      <c r="EA779" s="4">
        <f>SUM(Tabela14[[#This Row],[set/25]:[dez/30]])</f>
        <v>54203.74</v>
      </c>
    </row>
    <row r="780" spans="1:131" x14ac:dyDescent="0.25">
      <c r="A780" s="5" t="s">
        <v>2019</v>
      </c>
      <c r="B780" s="2" t="s">
        <v>1856</v>
      </c>
      <c r="C780" s="2" t="s">
        <v>14</v>
      </c>
      <c r="D780" s="2" t="s">
        <v>148</v>
      </c>
      <c r="E780" s="1">
        <v>1501</v>
      </c>
      <c r="F780" s="2" t="s">
        <v>2020</v>
      </c>
      <c r="G780" s="2" t="s">
        <v>19</v>
      </c>
      <c r="H780" s="321">
        <v>45263</v>
      </c>
      <c r="I780" s="2" t="s">
        <v>733</v>
      </c>
      <c r="J780" s="2"/>
      <c r="K780" s="4"/>
      <c r="L780" s="4"/>
      <c r="M780" s="4">
        <v>0</v>
      </c>
      <c r="N780" s="4">
        <f>Tabela14[[#This Row],[parcela.cef
(total)]]-Tabela14[[#This Row],[parcela.cef
(realizado)]]</f>
        <v>0</v>
      </c>
      <c r="O780" s="1" t="b">
        <v>0</v>
      </c>
      <c r="P780" s="4">
        <v>0</v>
      </c>
      <c r="Q780" s="4">
        <v>299250</v>
      </c>
      <c r="R780" s="4">
        <v>0</v>
      </c>
      <c r="S780" s="4">
        <v>307834.21999999997</v>
      </c>
      <c r="T780" s="4">
        <f>SUM(Tabela14[[#This Row],[set/25]:[dez/30]])</f>
        <v>124205.31000000003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44250</v>
      </c>
      <c r="AS780" s="4">
        <v>2501.75</v>
      </c>
      <c r="AT780" s="4">
        <v>2509.5100000000002</v>
      </c>
      <c r="AU780" s="4">
        <v>2516.2800000000002</v>
      </c>
      <c r="AV780" s="4">
        <v>2519.5500000000002</v>
      </c>
      <c r="AW780" s="4">
        <v>2526.61</v>
      </c>
      <c r="AX780" s="4">
        <v>2591.4</v>
      </c>
      <c r="AY780" s="4">
        <v>2561.59</v>
      </c>
      <c r="AZ780" s="4">
        <v>41003.58</v>
      </c>
      <c r="BA780" s="4">
        <v>2598.35</v>
      </c>
      <c r="BB780" s="4">
        <v>2616.54</v>
      </c>
      <c r="BC780" s="4">
        <v>2632.59</v>
      </c>
      <c r="BD780" s="4">
        <v>2649.61</v>
      </c>
      <c r="BE780" s="4">
        <v>2660.21</v>
      </c>
      <c r="BF780" s="4">
        <v>2673.51</v>
      </c>
      <c r="BG780" s="4">
        <v>2695.7</v>
      </c>
      <c r="BH780" s="4">
        <v>40812.92</v>
      </c>
      <c r="BI780" s="4">
        <v>2730.78</v>
      </c>
      <c r="BJ780" s="4">
        <v>2727.05</v>
      </c>
      <c r="BK780" s="4">
        <v>5505.52</v>
      </c>
      <c r="BL780" s="4">
        <v>10345.86</v>
      </c>
      <c r="BM780" s="4">
        <v>13257.87</v>
      </c>
      <c r="BN780" s="4">
        <v>13257.87</v>
      </c>
      <c r="BO780" s="4">
        <v>2791.13</v>
      </c>
      <c r="BP780" s="4">
        <v>2791.13</v>
      </c>
      <c r="BQ780" s="4">
        <v>44658.09</v>
      </c>
      <c r="BR780" s="4">
        <v>2791.13</v>
      </c>
      <c r="BS780" s="4">
        <v>2791.13</v>
      </c>
      <c r="BT780" s="4">
        <v>2791.13</v>
      </c>
      <c r="BU780" s="4">
        <v>2791.13</v>
      </c>
      <c r="BV780" s="4">
        <v>2791.13</v>
      </c>
      <c r="BW780" s="4">
        <v>2791.13</v>
      </c>
      <c r="BX780" s="4">
        <v>2791.13</v>
      </c>
      <c r="BY780" s="4">
        <v>2791.13</v>
      </c>
      <c r="BZ780" s="4">
        <v>25008.53</v>
      </c>
      <c r="CA780" s="4">
        <v>0</v>
      </c>
      <c r="CB780" s="4">
        <v>111.65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>
        <v>0</v>
      </c>
      <c r="CS780" s="4">
        <v>0</v>
      </c>
      <c r="CT780" s="4">
        <v>0</v>
      </c>
      <c r="CU780" s="4">
        <v>0</v>
      </c>
      <c r="CV780" s="4">
        <v>0</v>
      </c>
      <c r="CW780" s="4">
        <v>0</v>
      </c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>
        <v>0</v>
      </c>
      <c r="DE780" s="4">
        <v>0</v>
      </c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>
        <v>0</v>
      </c>
      <c r="DL780" s="4">
        <v>0</v>
      </c>
      <c r="DM780" s="4">
        <v>0</v>
      </c>
      <c r="DN780" s="4">
        <v>0</v>
      </c>
      <c r="DO780" s="4">
        <v>0</v>
      </c>
      <c r="DP780" s="4">
        <v>0</v>
      </c>
      <c r="DQ780" s="4">
        <v>0</v>
      </c>
      <c r="DR780" s="4">
        <v>0</v>
      </c>
      <c r="DS780" s="4">
        <v>0</v>
      </c>
      <c r="DT780" s="4">
        <v>0</v>
      </c>
      <c r="DU780" s="4">
        <v>0</v>
      </c>
      <c r="DV780" s="4">
        <v>0</v>
      </c>
      <c r="DW780" s="4">
        <v>0</v>
      </c>
      <c r="DX780" s="6">
        <v>0</v>
      </c>
      <c r="DY780" s="4">
        <f>SUM(Tabela14[[#This Row],[jan/25]:[mar/25]])</f>
        <v>8029.42</v>
      </c>
      <c r="DZ780" s="4">
        <f>SUM(Tabela14[[#This Row],[abr/25]:[ago/25]])</f>
        <v>62122.130000000005</v>
      </c>
      <c r="EA780" s="4">
        <f>SUM(Tabela14[[#This Row],[set/25]:[dez/30]])</f>
        <v>124205.31000000003</v>
      </c>
    </row>
    <row r="781" spans="1:131" x14ac:dyDescent="0.25">
      <c r="A781" s="5" t="s">
        <v>2021</v>
      </c>
      <c r="B781" s="2" t="s">
        <v>1856</v>
      </c>
      <c r="C781" s="2" t="s">
        <v>14</v>
      </c>
      <c r="D781" s="2" t="s">
        <v>148</v>
      </c>
      <c r="E781" s="1">
        <v>1502</v>
      </c>
      <c r="F781" s="2" t="s">
        <v>2022</v>
      </c>
      <c r="G781" s="2" t="s">
        <v>19</v>
      </c>
      <c r="H781" s="321">
        <v>45589</v>
      </c>
      <c r="I781" s="2" t="s">
        <v>436</v>
      </c>
      <c r="J781" s="2" t="s">
        <v>2023</v>
      </c>
      <c r="K781" s="4">
        <v>214487.09</v>
      </c>
      <c r="L781" s="4">
        <v>65061.87</v>
      </c>
      <c r="M781" s="4">
        <v>0</v>
      </c>
      <c r="N781" s="4">
        <f>Tabela14[[#This Row],[parcela.cef
(total)]]-Tabela14[[#This Row],[parcela.cef
(realizado)]]</f>
        <v>149425.22</v>
      </c>
      <c r="O781" s="1" t="b">
        <v>0</v>
      </c>
      <c r="P781" s="4">
        <v>214487.09</v>
      </c>
      <c r="Q781" s="4">
        <v>299267.40000000002</v>
      </c>
      <c r="R781" s="4">
        <v>7679.37</v>
      </c>
      <c r="S781" s="4">
        <v>65281.75</v>
      </c>
      <c r="T781" s="4">
        <f>SUM(Tabela14[[#This Row],[set/25]:[dez/30]])</f>
        <v>38902.250000000015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1420.13</v>
      </c>
      <c r="BD781" s="4">
        <v>1429.79</v>
      </c>
      <c r="BE781" s="4">
        <v>10473.879999999999</v>
      </c>
      <c r="BF781" s="4">
        <v>1442.68</v>
      </c>
      <c r="BG781" s="4">
        <v>1454.66</v>
      </c>
      <c r="BH781" s="4">
        <v>4243.4799999999996</v>
      </c>
      <c r="BI781" s="4">
        <v>1466.17</v>
      </c>
      <c r="BJ781" s="4">
        <v>1473.8</v>
      </c>
      <c r="BK781" s="4">
        <v>1482.34</v>
      </c>
      <c r="BL781" s="4">
        <v>1492.57</v>
      </c>
      <c r="BM781" s="4">
        <v>0</v>
      </c>
      <c r="BN781" s="4">
        <v>1506.15</v>
      </c>
      <c r="BO781" s="4">
        <v>1506.15</v>
      </c>
      <c r="BP781" s="4">
        <v>1506.15</v>
      </c>
      <c r="BQ781" s="4">
        <v>10989.35</v>
      </c>
      <c r="BR781" s="4">
        <v>1506.15</v>
      </c>
      <c r="BS781" s="4">
        <v>1506.15</v>
      </c>
      <c r="BT781" s="4">
        <v>1506.15</v>
      </c>
      <c r="BU781" s="4">
        <v>1506.15</v>
      </c>
      <c r="BV781" s="4">
        <v>1506.15</v>
      </c>
      <c r="BW781" s="4">
        <v>1506.15</v>
      </c>
      <c r="BX781" s="4">
        <v>1506.15</v>
      </c>
      <c r="BY781" s="4">
        <v>1506.15</v>
      </c>
      <c r="BZ781" s="4">
        <v>1506.15</v>
      </c>
      <c r="CA781" s="4">
        <v>9483.2000000000007</v>
      </c>
      <c r="CB781" s="4">
        <v>0</v>
      </c>
      <c r="CC781" s="4">
        <v>355.9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0</v>
      </c>
      <c r="CR781" s="4">
        <v>0</v>
      </c>
      <c r="CS781" s="4">
        <v>0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4">
        <v>0</v>
      </c>
      <c r="CZ781" s="4">
        <v>0</v>
      </c>
      <c r="DA781" s="4">
        <v>0</v>
      </c>
      <c r="DB781" s="4">
        <v>0</v>
      </c>
      <c r="DC781" s="4">
        <v>0</v>
      </c>
      <c r="DD781" s="4">
        <v>0</v>
      </c>
      <c r="DE781" s="4">
        <v>0</v>
      </c>
      <c r="DF781" s="4">
        <v>0</v>
      </c>
      <c r="DG781" s="4">
        <v>0</v>
      </c>
      <c r="DH781" s="4">
        <v>0</v>
      </c>
      <c r="DI781" s="4">
        <v>0</v>
      </c>
      <c r="DJ781" s="4">
        <v>0</v>
      </c>
      <c r="DK781" s="4">
        <v>0</v>
      </c>
      <c r="DL781" s="4">
        <v>0</v>
      </c>
      <c r="DM781" s="4">
        <v>0</v>
      </c>
      <c r="DN781" s="4">
        <v>0</v>
      </c>
      <c r="DO781" s="4">
        <v>0</v>
      </c>
      <c r="DP781" s="4">
        <v>0</v>
      </c>
      <c r="DQ781" s="4">
        <v>0</v>
      </c>
      <c r="DR781" s="4">
        <v>0</v>
      </c>
      <c r="DS781" s="4">
        <v>0</v>
      </c>
      <c r="DT781" s="4">
        <v>0</v>
      </c>
      <c r="DU781" s="4">
        <v>0</v>
      </c>
      <c r="DV781" s="4">
        <v>0</v>
      </c>
      <c r="DW781" s="4">
        <v>0</v>
      </c>
      <c r="DX781" s="6">
        <v>0</v>
      </c>
      <c r="DY781" s="4">
        <f>SUM(Tabela14[[#This Row],[jan/25]:[mar/25]])</f>
        <v>13371.22</v>
      </c>
      <c r="DZ781" s="4">
        <f>SUM(Tabela14[[#This Row],[abr/25]:[ago/25]])</f>
        <v>10158.359999999999</v>
      </c>
      <c r="EA781" s="4">
        <f>SUM(Tabela14[[#This Row],[set/25]:[dez/30]])</f>
        <v>38902.250000000015</v>
      </c>
    </row>
    <row r="782" spans="1:131" x14ac:dyDescent="0.25">
      <c r="A782" s="5" t="s">
        <v>2024</v>
      </c>
      <c r="B782" s="2" t="s">
        <v>1856</v>
      </c>
      <c r="C782" s="2" t="s">
        <v>14</v>
      </c>
      <c r="D782" s="2" t="s">
        <v>148</v>
      </c>
      <c r="E782" s="1">
        <v>1503</v>
      </c>
      <c r="F782" s="2" t="s">
        <v>2025</v>
      </c>
      <c r="G782" s="2" t="s">
        <v>19</v>
      </c>
      <c r="H782" s="321">
        <v>45700</v>
      </c>
      <c r="I782" s="2" t="s">
        <v>2026</v>
      </c>
      <c r="J782" s="2"/>
      <c r="K782" s="4"/>
      <c r="L782" s="4"/>
      <c r="M782" s="4">
        <v>0</v>
      </c>
      <c r="N782" s="4">
        <f>Tabela14[[#This Row],[parcela.cef
(total)]]-Tabela14[[#This Row],[parcela.cef
(realizado)]]</f>
        <v>0</v>
      </c>
      <c r="O782" s="1" t="b">
        <v>0</v>
      </c>
      <c r="P782" s="4">
        <v>286692.53999999998</v>
      </c>
      <c r="Q782" s="4">
        <v>313990</v>
      </c>
      <c r="R782" s="4">
        <v>9489.89</v>
      </c>
      <c r="S782" s="4">
        <v>33990</v>
      </c>
      <c r="T782" s="4">
        <f>SUM(Tabela14[[#This Row],[set/25]:[dez/30]])</f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33990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>
        <v>0</v>
      </c>
      <c r="CS782" s="4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4">
        <v>0</v>
      </c>
      <c r="CZ782" s="4">
        <v>0</v>
      </c>
      <c r="DA782" s="4">
        <v>0</v>
      </c>
      <c r="DB782" s="4">
        <v>0</v>
      </c>
      <c r="DC782" s="4">
        <v>0</v>
      </c>
      <c r="DD782" s="4">
        <v>0</v>
      </c>
      <c r="DE782" s="4">
        <v>0</v>
      </c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>
        <v>0</v>
      </c>
      <c r="DL782" s="4">
        <v>0</v>
      </c>
      <c r="DM782" s="4">
        <v>0</v>
      </c>
      <c r="DN782" s="4">
        <v>0</v>
      </c>
      <c r="DO782" s="4">
        <v>0</v>
      </c>
      <c r="DP782" s="4">
        <v>0</v>
      </c>
      <c r="DQ782" s="4">
        <v>0</v>
      </c>
      <c r="DR782" s="4">
        <v>0</v>
      </c>
      <c r="DS782" s="4">
        <v>0</v>
      </c>
      <c r="DT782" s="4">
        <v>0</v>
      </c>
      <c r="DU782" s="4">
        <v>0</v>
      </c>
      <c r="DV782" s="4">
        <v>0</v>
      </c>
      <c r="DW782" s="4">
        <v>0</v>
      </c>
      <c r="DX782" s="6">
        <v>0</v>
      </c>
      <c r="DY782" s="4">
        <f>SUM(Tabela14[[#This Row],[jan/25]:[mar/25]])</f>
        <v>0</v>
      </c>
      <c r="DZ782" s="4">
        <f>SUM(Tabela14[[#This Row],[abr/25]:[ago/25]])</f>
        <v>0</v>
      </c>
      <c r="EA782" s="4">
        <f>SUM(Tabela14[[#This Row],[set/25]:[dez/30]])</f>
        <v>0</v>
      </c>
    </row>
    <row r="783" spans="1:131" x14ac:dyDescent="0.25">
      <c r="A783" s="5" t="s">
        <v>2027</v>
      </c>
      <c r="B783" s="2" t="s">
        <v>1856</v>
      </c>
      <c r="C783" s="2" t="s">
        <v>14</v>
      </c>
      <c r="D783" s="2" t="s">
        <v>148</v>
      </c>
      <c r="E783" s="1">
        <v>1504</v>
      </c>
      <c r="F783" s="2" t="s">
        <v>2028</v>
      </c>
      <c r="G783" s="2" t="s">
        <v>19</v>
      </c>
      <c r="H783" s="321">
        <v>45705</v>
      </c>
      <c r="I783" s="2" t="s">
        <v>2029</v>
      </c>
      <c r="J783" s="2" t="s">
        <v>2030</v>
      </c>
      <c r="K783" s="4">
        <v>268697.15999999997</v>
      </c>
      <c r="L783" s="4">
        <v>72343.55</v>
      </c>
      <c r="M783" s="4">
        <v>0</v>
      </c>
      <c r="N783" s="4">
        <f>Tabela14[[#This Row],[parcela.cef
(total)]]-Tabela14[[#This Row],[parcela.cef
(realizado)]]</f>
        <v>196353.61</v>
      </c>
      <c r="O783" s="1" t="b">
        <v>0</v>
      </c>
      <c r="P783" s="4">
        <v>268697.15999999997</v>
      </c>
      <c r="Q783" s="4">
        <v>314196.8</v>
      </c>
      <c r="R783" s="4">
        <v>2410.0100000000002</v>
      </c>
      <c r="S783" s="4">
        <v>37227.199999999997</v>
      </c>
      <c r="T783" s="4">
        <f>SUM(Tabela14[[#This Row],[set/25]:[dez/30]])</f>
        <v>36123.560000000005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128.03</v>
      </c>
      <c r="BH783" s="4">
        <v>128.55000000000001</v>
      </c>
      <c r="BI783" s="4">
        <v>0</v>
      </c>
      <c r="BJ783" s="4">
        <v>259.52999999999997</v>
      </c>
      <c r="BK783" s="4">
        <v>149.03</v>
      </c>
      <c r="BL783" s="4">
        <v>438.5</v>
      </c>
      <c r="BM783" s="4">
        <v>0</v>
      </c>
      <c r="BN783" s="4">
        <v>441.88</v>
      </c>
      <c r="BO783" s="4">
        <v>441.88</v>
      </c>
      <c r="BP783" s="4">
        <v>13698.22</v>
      </c>
      <c r="BQ783" s="4">
        <v>441.88</v>
      </c>
      <c r="BR783" s="4">
        <v>441.88</v>
      </c>
      <c r="BS783" s="4">
        <v>441.88</v>
      </c>
      <c r="BT783" s="4">
        <v>441.88</v>
      </c>
      <c r="BU783" s="4">
        <v>441.88</v>
      </c>
      <c r="BV783" s="4">
        <v>441.88</v>
      </c>
      <c r="BW783" s="4">
        <v>441.88</v>
      </c>
      <c r="BX783" s="4">
        <v>441.88</v>
      </c>
      <c r="BY783" s="4">
        <v>441.88</v>
      </c>
      <c r="BZ783" s="4">
        <v>441.88</v>
      </c>
      <c r="CA783" s="4">
        <v>441.88</v>
      </c>
      <c r="CB783" s="4">
        <v>16570.43</v>
      </c>
      <c r="CC783" s="4">
        <v>0</v>
      </c>
      <c r="CD783" s="4">
        <v>0</v>
      </c>
      <c r="CE783" s="4">
        <v>0</v>
      </c>
      <c r="CF783" s="4">
        <v>110.47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4">
        <v>0</v>
      </c>
      <c r="CZ783" s="4">
        <v>0</v>
      </c>
      <c r="DA783" s="4">
        <v>0</v>
      </c>
      <c r="DB783" s="4">
        <v>0</v>
      </c>
      <c r="DC783" s="4">
        <v>0</v>
      </c>
      <c r="DD783" s="4">
        <v>0</v>
      </c>
      <c r="DE783" s="4">
        <v>0</v>
      </c>
      <c r="DF783" s="4">
        <v>0</v>
      </c>
      <c r="DG783" s="4">
        <v>0</v>
      </c>
      <c r="DH783" s="4">
        <v>0</v>
      </c>
      <c r="DI783" s="4">
        <v>0</v>
      </c>
      <c r="DJ783" s="4">
        <v>0</v>
      </c>
      <c r="DK783" s="4">
        <v>0</v>
      </c>
      <c r="DL783" s="4">
        <v>0</v>
      </c>
      <c r="DM783" s="4">
        <v>0</v>
      </c>
      <c r="DN783" s="4">
        <v>0</v>
      </c>
      <c r="DO783" s="4">
        <v>0</v>
      </c>
      <c r="DP783" s="4">
        <v>0</v>
      </c>
      <c r="DQ783" s="4">
        <v>0</v>
      </c>
      <c r="DR783" s="4">
        <v>0</v>
      </c>
      <c r="DS783" s="4">
        <v>0</v>
      </c>
      <c r="DT783" s="4">
        <v>0</v>
      </c>
      <c r="DU783" s="4">
        <v>0</v>
      </c>
      <c r="DV783" s="4">
        <v>0</v>
      </c>
      <c r="DW783" s="4">
        <v>0</v>
      </c>
      <c r="DX783" s="6">
        <v>0</v>
      </c>
      <c r="DY783" s="4">
        <f>SUM(Tabela14[[#This Row],[jan/25]:[mar/25]])</f>
        <v>128.03</v>
      </c>
      <c r="DZ783" s="4">
        <f>SUM(Tabela14[[#This Row],[abr/25]:[ago/25]])</f>
        <v>975.61</v>
      </c>
      <c r="EA783" s="4">
        <f>SUM(Tabela14[[#This Row],[set/25]:[dez/30]])</f>
        <v>36123.560000000005</v>
      </c>
    </row>
    <row r="784" spans="1:131" x14ac:dyDescent="0.25">
      <c r="A784" s="5" t="s">
        <v>2031</v>
      </c>
      <c r="B784" s="2" t="s">
        <v>1856</v>
      </c>
      <c r="C784" s="2" t="s">
        <v>14</v>
      </c>
      <c r="D784" s="2" t="s">
        <v>148</v>
      </c>
      <c r="E784" s="1">
        <v>1505</v>
      </c>
      <c r="F784" s="2" t="s">
        <v>2032</v>
      </c>
      <c r="G784" s="2" t="s">
        <v>19</v>
      </c>
      <c r="H784" s="321">
        <v>45587</v>
      </c>
      <c r="I784" s="2" t="s">
        <v>812</v>
      </c>
      <c r="J784" s="2" t="s">
        <v>2033</v>
      </c>
      <c r="K784" s="4">
        <v>264000</v>
      </c>
      <c r="L784" s="4">
        <v>71701.89</v>
      </c>
      <c r="M784" s="4">
        <v>0</v>
      </c>
      <c r="N784" s="4">
        <f>Tabela14[[#This Row],[parcela.cef
(total)]]-Tabela14[[#This Row],[parcela.cef
(realizado)]]</f>
        <v>192298.11</v>
      </c>
      <c r="O784" s="1" t="b">
        <v>0</v>
      </c>
      <c r="P784" s="4">
        <v>264000</v>
      </c>
      <c r="Q784" s="4">
        <v>313747.99</v>
      </c>
      <c r="R784" s="4">
        <v>6047.67</v>
      </c>
      <c r="S784" s="4">
        <v>54707.54</v>
      </c>
      <c r="T784" s="4">
        <f>SUM(Tabela14[[#This Row],[set/25]:[dez/30]])</f>
        <v>34679.119999999995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202.64</v>
      </c>
      <c r="BD784" s="4">
        <v>13541.21</v>
      </c>
      <c r="BE784" s="4">
        <v>881.89</v>
      </c>
      <c r="BF784" s="4">
        <v>891.4</v>
      </c>
      <c r="BG784" s="4">
        <v>893.65</v>
      </c>
      <c r="BH784" s="4">
        <v>897.23</v>
      </c>
      <c r="BI784" s="4">
        <v>900.73</v>
      </c>
      <c r="BJ784" s="4">
        <v>905.41</v>
      </c>
      <c r="BK784" s="4">
        <v>914.26</v>
      </c>
      <c r="BL784" s="4">
        <v>0</v>
      </c>
      <c r="BM784" s="4">
        <v>0</v>
      </c>
      <c r="BN784" s="4">
        <v>214.69</v>
      </c>
      <c r="BO784" s="4">
        <v>214.69</v>
      </c>
      <c r="BP784" s="4">
        <v>13525.43</v>
      </c>
      <c r="BQ784" s="4">
        <v>683.24</v>
      </c>
      <c r="BR784" s="4">
        <v>715.64</v>
      </c>
      <c r="BS784" s="4">
        <v>715.64</v>
      </c>
      <c r="BT784" s="4">
        <v>715.64</v>
      </c>
      <c r="BU784" s="4">
        <v>715.64</v>
      </c>
      <c r="BV784" s="4">
        <v>715.64</v>
      </c>
      <c r="BW784" s="4">
        <v>715.64</v>
      </c>
      <c r="BX784" s="4">
        <v>715.64</v>
      </c>
      <c r="BY784" s="4">
        <v>715.64</v>
      </c>
      <c r="BZ784" s="4">
        <v>715.64</v>
      </c>
      <c r="CA784" s="4">
        <v>0</v>
      </c>
      <c r="CB784" s="4">
        <v>0</v>
      </c>
      <c r="CC784" s="4">
        <v>13310.74</v>
      </c>
      <c r="CD784" s="4">
        <v>0</v>
      </c>
      <c r="CE784" s="4">
        <v>289.57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0</v>
      </c>
      <c r="CS784" s="4">
        <v>0</v>
      </c>
      <c r="CT784" s="4">
        <v>0</v>
      </c>
      <c r="CU784" s="4">
        <v>0</v>
      </c>
      <c r="CV784" s="4">
        <v>0</v>
      </c>
      <c r="CW784" s="4">
        <v>0</v>
      </c>
      <c r="CX784" s="4">
        <v>0</v>
      </c>
      <c r="CY784" s="4">
        <v>0</v>
      </c>
      <c r="CZ784" s="4">
        <v>0</v>
      </c>
      <c r="DA784" s="4">
        <v>0</v>
      </c>
      <c r="DB784" s="4">
        <v>0</v>
      </c>
      <c r="DC784" s="4">
        <v>0</v>
      </c>
      <c r="DD784" s="4">
        <v>0</v>
      </c>
      <c r="DE784" s="4">
        <v>0</v>
      </c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>
        <v>0</v>
      </c>
      <c r="DL784" s="4">
        <v>0</v>
      </c>
      <c r="DM784" s="4">
        <v>0</v>
      </c>
      <c r="DN784" s="4">
        <v>0</v>
      </c>
      <c r="DO784" s="4">
        <v>0</v>
      </c>
      <c r="DP784" s="4">
        <v>0</v>
      </c>
      <c r="DQ784" s="4">
        <v>0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6">
        <v>0</v>
      </c>
      <c r="DY784" s="4">
        <f>SUM(Tabela14[[#This Row],[jan/25]:[mar/25]])</f>
        <v>2666.94</v>
      </c>
      <c r="DZ784" s="4">
        <f>SUM(Tabela14[[#This Row],[abr/25]:[ago/25]])</f>
        <v>3617.63</v>
      </c>
      <c r="EA784" s="4">
        <f>SUM(Tabela14[[#This Row],[set/25]:[dez/30]])</f>
        <v>34679.119999999995</v>
      </c>
    </row>
    <row r="785" spans="1:131" x14ac:dyDescent="0.25">
      <c r="A785" s="5" t="s">
        <v>2034</v>
      </c>
      <c r="B785" s="2" t="s">
        <v>1856</v>
      </c>
      <c r="C785" s="2" t="s">
        <v>14</v>
      </c>
      <c r="D785" s="2" t="s">
        <v>148</v>
      </c>
      <c r="E785" s="1">
        <v>1506</v>
      </c>
      <c r="F785" s="2" t="s">
        <v>2035</v>
      </c>
      <c r="G785" s="2" t="s">
        <v>19</v>
      </c>
      <c r="H785" s="321">
        <v>45589</v>
      </c>
      <c r="I785" s="2" t="s">
        <v>111</v>
      </c>
      <c r="J785" s="2" t="s">
        <v>2036</v>
      </c>
      <c r="K785" s="4">
        <v>195030.95</v>
      </c>
      <c r="L785" s="4">
        <v>51829.68</v>
      </c>
      <c r="M785" s="4">
        <v>0</v>
      </c>
      <c r="N785" s="4">
        <f>Tabela14[[#This Row],[parcela.cef
(total)]]-Tabela14[[#This Row],[parcela.cef
(realizado)]]</f>
        <v>143201.27000000002</v>
      </c>
      <c r="O785" s="1" t="b">
        <v>0</v>
      </c>
      <c r="P785" s="4">
        <v>195030.95</v>
      </c>
      <c r="Q785" s="4">
        <v>236550</v>
      </c>
      <c r="R785" s="4">
        <v>5519.37</v>
      </c>
      <c r="S785" s="4">
        <v>35287</v>
      </c>
      <c r="T785" s="4">
        <f>SUM(Tabela14[[#This Row],[set/25]:[dez/30]])</f>
        <v>21447.149999999994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791.51</v>
      </c>
      <c r="BD785" s="4">
        <v>6208.45</v>
      </c>
      <c r="BE785" s="4">
        <v>830.35</v>
      </c>
      <c r="BF785" s="4">
        <v>846.54</v>
      </c>
      <c r="BG785" s="4">
        <v>857.31</v>
      </c>
      <c r="BH785" s="4">
        <v>875.06</v>
      </c>
      <c r="BI785" s="4">
        <v>880.8</v>
      </c>
      <c r="BJ785" s="4">
        <v>891.75</v>
      </c>
      <c r="BK785" s="4">
        <v>826.19</v>
      </c>
      <c r="BL785" s="4">
        <v>831.89</v>
      </c>
      <c r="BM785" s="4">
        <v>0</v>
      </c>
      <c r="BN785" s="4">
        <v>839.46</v>
      </c>
      <c r="BO785" s="4">
        <v>839.46</v>
      </c>
      <c r="BP785" s="4">
        <v>6421.72</v>
      </c>
      <c r="BQ785" s="4">
        <v>839.46</v>
      </c>
      <c r="BR785" s="4">
        <v>839.46</v>
      </c>
      <c r="BS785" s="4">
        <v>839.46</v>
      </c>
      <c r="BT785" s="4">
        <v>839.46</v>
      </c>
      <c r="BU785" s="4">
        <v>839.46</v>
      </c>
      <c r="BV785" s="4">
        <v>839.46</v>
      </c>
      <c r="BW785" s="4">
        <v>839.46</v>
      </c>
      <c r="BX785" s="4">
        <v>839.46</v>
      </c>
      <c r="BY785" s="4">
        <v>839.46</v>
      </c>
      <c r="BZ785" s="4">
        <v>5582.26</v>
      </c>
      <c r="CA785" s="4">
        <v>0</v>
      </c>
      <c r="CB785" s="4">
        <v>209.11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>
        <v>0</v>
      </c>
      <c r="CR785" s="4">
        <v>0</v>
      </c>
      <c r="CS785" s="4">
        <v>0</v>
      </c>
      <c r="CT785" s="4">
        <v>0</v>
      </c>
      <c r="CU785" s="4">
        <v>0</v>
      </c>
      <c r="CV785" s="4">
        <v>0</v>
      </c>
      <c r="CW785" s="4">
        <v>0</v>
      </c>
      <c r="CX785" s="4">
        <v>0</v>
      </c>
      <c r="CY785" s="4">
        <v>0</v>
      </c>
      <c r="CZ785" s="4">
        <v>0</v>
      </c>
      <c r="DA785" s="4">
        <v>0</v>
      </c>
      <c r="DB785" s="4">
        <v>0</v>
      </c>
      <c r="DC785" s="4">
        <v>0</v>
      </c>
      <c r="DD785" s="4">
        <v>0</v>
      </c>
      <c r="DE785" s="4">
        <v>0</v>
      </c>
      <c r="DF785" s="4">
        <v>0</v>
      </c>
      <c r="DG785" s="4">
        <v>0</v>
      </c>
      <c r="DH785" s="4">
        <v>0</v>
      </c>
      <c r="DI785" s="4">
        <v>0</v>
      </c>
      <c r="DJ785" s="4">
        <v>0</v>
      </c>
      <c r="DK785" s="4">
        <v>0</v>
      </c>
      <c r="DL785" s="4">
        <v>0</v>
      </c>
      <c r="DM785" s="4">
        <v>0</v>
      </c>
      <c r="DN785" s="4">
        <v>0</v>
      </c>
      <c r="DO785" s="4">
        <v>0</v>
      </c>
      <c r="DP785" s="4">
        <v>0</v>
      </c>
      <c r="DQ785" s="4">
        <v>0</v>
      </c>
      <c r="DR785" s="4">
        <v>0</v>
      </c>
      <c r="DS785" s="4">
        <v>0</v>
      </c>
      <c r="DT785" s="4">
        <v>0</v>
      </c>
      <c r="DU785" s="4">
        <v>0</v>
      </c>
      <c r="DV785" s="4">
        <v>0</v>
      </c>
      <c r="DW785" s="4">
        <v>0</v>
      </c>
      <c r="DX785" s="6">
        <v>0</v>
      </c>
      <c r="DY785" s="4">
        <f>SUM(Tabela14[[#This Row],[jan/25]:[mar/25]])</f>
        <v>2534.1999999999998</v>
      </c>
      <c r="DZ785" s="4">
        <f>SUM(Tabela14[[#This Row],[abr/25]:[ago/25]])</f>
        <v>4305.6899999999996</v>
      </c>
      <c r="EA785" s="4">
        <f>SUM(Tabela14[[#This Row],[set/25]:[dez/30]])</f>
        <v>21447.149999999994</v>
      </c>
    </row>
    <row r="786" spans="1:131" x14ac:dyDescent="0.25">
      <c r="A786" s="5" t="s">
        <v>2037</v>
      </c>
      <c r="B786" s="2" t="s">
        <v>1856</v>
      </c>
      <c r="C786" s="2" t="s">
        <v>14</v>
      </c>
      <c r="D786" s="2" t="s">
        <v>148</v>
      </c>
      <c r="E786" s="1">
        <v>1507</v>
      </c>
      <c r="F786" s="2" t="s">
        <v>2038</v>
      </c>
      <c r="G786" s="2" t="s">
        <v>19</v>
      </c>
      <c r="H786" s="321">
        <v>45698</v>
      </c>
      <c r="I786" s="2" t="s">
        <v>2039</v>
      </c>
      <c r="J786" s="2" t="s">
        <v>2040</v>
      </c>
      <c r="K786" s="4">
        <v>185317.88</v>
      </c>
      <c r="L786" s="4">
        <v>50502.87</v>
      </c>
      <c r="M786" s="4">
        <v>0</v>
      </c>
      <c r="N786" s="4">
        <f>Tabela14[[#This Row],[parcela.cef
(total)]]-Tabela14[[#This Row],[parcela.cef
(realizado)]]</f>
        <v>134815.01</v>
      </c>
      <c r="O786" s="1" t="b">
        <v>0</v>
      </c>
      <c r="P786" s="4">
        <v>185317.88</v>
      </c>
      <c r="Q786" s="4">
        <v>248999</v>
      </c>
      <c r="R786" s="4">
        <v>2794.7</v>
      </c>
      <c r="S786" s="4">
        <v>47963.88</v>
      </c>
      <c r="T786" s="4">
        <f>SUM(Tabela14[[#This Row],[set/25]:[dez/30]])</f>
        <v>38257.420000000006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1599.04</v>
      </c>
      <c r="BH786" s="4">
        <v>1605.44</v>
      </c>
      <c r="BI786" s="4">
        <v>1611.7</v>
      </c>
      <c r="BJ786" s="4">
        <v>1620.08</v>
      </c>
      <c r="BK786" s="4">
        <v>1629.48</v>
      </c>
      <c r="BL786" s="4">
        <v>1640.72</v>
      </c>
      <c r="BM786" s="4">
        <v>0</v>
      </c>
      <c r="BN786" s="4">
        <v>1655.65</v>
      </c>
      <c r="BO786" s="4">
        <v>1655.65</v>
      </c>
      <c r="BP786" s="4">
        <v>1655.65</v>
      </c>
      <c r="BQ786" s="4">
        <v>4221.7</v>
      </c>
      <c r="BR786" s="4">
        <v>1655.65</v>
      </c>
      <c r="BS786" s="4">
        <v>1655.65</v>
      </c>
      <c r="BT786" s="4">
        <v>1655.65</v>
      </c>
      <c r="BU786" s="4">
        <v>1655.65</v>
      </c>
      <c r="BV786" s="4">
        <v>1655.65</v>
      </c>
      <c r="BW786" s="4">
        <v>1655.65</v>
      </c>
      <c r="BX786" s="4">
        <v>1655.65</v>
      </c>
      <c r="BY786" s="4">
        <v>1655.65</v>
      </c>
      <c r="BZ786" s="4">
        <v>1655.65</v>
      </c>
      <c r="CA786" s="4">
        <v>13890.11</v>
      </c>
      <c r="CB786" s="4">
        <v>0</v>
      </c>
      <c r="CC786" s="4">
        <v>277.81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>
        <v>0</v>
      </c>
      <c r="CS786" s="4">
        <v>0</v>
      </c>
      <c r="CT786" s="4">
        <v>0</v>
      </c>
      <c r="CU786" s="4">
        <v>0</v>
      </c>
      <c r="CV786" s="4">
        <v>0</v>
      </c>
      <c r="CW786" s="4">
        <v>0</v>
      </c>
      <c r="CX786" s="4">
        <v>0</v>
      </c>
      <c r="CY786" s="4">
        <v>0</v>
      </c>
      <c r="CZ786" s="4">
        <v>0</v>
      </c>
      <c r="DA786" s="4">
        <v>0</v>
      </c>
      <c r="DB786" s="4">
        <v>0</v>
      </c>
      <c r="DC786" s="4">
        <v>0</v>
      </c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6">
        <v>0</v>
      </c>
      <c r="DY786" s="4">
        <f>SUM(Tabela14[[#This Row],[jan/25]:[mar/25]])</f>
        <v>1599.04</v>
      </c>
      <c r="DZ786" s="4">
        <f>SUM(Tabela14[[#This Row],[abr/25]:[ago/25]])</f>
        <v>8107.420000000001</v>
      </c>
      <c r="EA786" s="4">
        <f>SUM(Tabela14[[#This Row],[set/25]:[dez/30]])</f>
        <v>38257.420000000006</v>
      </c>
    </row>
    <row r="787" spans="1:131" x14ac:dyDescent="0.25">
      <c r="A787" s="5" t="s">
        <v>2041</v>
      </c>
      <c r="B787" s="2" t="s">
        <v>1856</v>
      </c>
      <c r="C787" s="2" t="s">
        <v>14</v>
      </c>
      <c r="D787" s="2" t="s">
        <v>148</v>
      </c>
      <c r="E787" s="1">
        <v>1508</v>
      </c>
      <c r="F787" s="2" t="s">
        <v>2042</v>
      </c>
      <c r="G787" s="2" t="s">
        <v>19</v>
      </c>
      <c r="H787" s="321">
        <v>45587</v>
      </c>
      <c r="I787" s="2" t="s">
        <v>979</v>
      </c>
      <c r="J787" s="2" t="s">
        <v>2043</v>
      </c>
      <c r="K787" s="4">
        <v>280000</v>
      </c>
      <c r="L787" s="4">
        <v>85766.76</v>
      </c>
      <c r="M787" s="4">
        <v>0</v>
      </c>
      <c r="N787" s="4">
        <f>Tabela14[[#This Row],[parcela.cef
(total)]]-Tabela14[[#This Row],[parcela.cef
(realizado)]]</f>
        <v>194233.24</v>
      </c>
      <c r="O787" s="1" t="b">
        <v>0</v>
      </c>
      <c r="P787" s="4">
        <v>280000</v>
      </c>
      <c r="Q787" s="4">
        <v>360050</v>
      </c>
      <c r="R787" s="4">
        <v>6888.4</v>
      </c>
      <c r="S787" s="4">
        <v>85130.06</v>
      </c>
      <c r="T787" s="4">
        <f>SUM(Tabela14[[#This Row],[set/25]:[dez/30]])</f>
        <v>50005.64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1788.31</v>
      </c>
      <c r="BD787" s="4">
        <v>1800.47</v>
      </c>
      <c r="BE787" s="4">
        <v>8816.19</v>
      </c>
      <c r="BF787" s="4">
        <v>2234.61</v>
      </c>
      <c r="BG787" s="4">
        <v>2253.15</v>
      </c>
      <c r="BH787" s="4">
        <v>2262.17</v>
      </c>
      <c r="BI787" s="4">
        <v>2270.9899999999998</v>
      </c>
      <c r="BJ787" s="4">
        <v>2282.8000000000002</v>
      </c>
      <c r="BK787" s="4">
        <v>9103.85</v>
      </c>
      <c r="BL787" s="4">
        <v>2311.88</v>
      </c>
      <c r="BM787" s="4">
        <v>0</v>
      </c>
      <c r="BN787" s="4">
        <v>2345.0500000000002</v>
      </c>
      <c r="BO787" s="4">
        <v>2345.0500000000002</v>
      </c>
      <c r="BP787" s="4">
        <v>2345.0500000000002</v>
      </c>
      <c r="BQ787" s="4">
        <v>9262.2099999999991</v>
      </c>
      <c r="BR787" s="4">
        <v>2345.0500000000002</v>
      </c>
      <c r="BS787" s="4">
        <v>2345.0500000000002</v>
      </c>
      <c r="BT787" s="4">
        <v>2345.0500000000002</v>
      </c>
      <c r="BU787" s="4">
        <v>2345.0500000000002</v>
      </c>
      <c r="BV787" s="4">
        <v>2345.0500000000002</v>
      </c>
      <c r="BW787" s="4">
        <v>2345.0500000000002</v>
      </c>
      <c r="BX787" s="4">
        <v>2345.08</v>
      </c>
      <c r="BY787" s="4">
        <v>1896.64</v>
      </c>
      <c r="BZ787" s="4">
        <v>15284.69</v>
      </c>
      <c r="CA787" s="4">
        <v>0</v>
      </c>
      <c r="CB787" s="4">
        <v>0</v>
      </c>
      <c r="CC787" s="4">
        <v>111.57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0</v>
      </c>
      <c r="CP787" s="4">
        <v>0</v>
      </c>
      <c r="CQ787" s="4">
        <v>0</v>
      </c>
      <c r="CR787" s="4">
        <v>0</v>
      </c>
      <c r="CS787" s="4">
        <v>0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4">
        <v>0</v>
      </c>
      <c r="CZ787" s="4">
        <v>0</v>
      </c>
      <c r="DA787" s="4">
        <v>0</v>
      </c>
      <c r="DB787" s="4">
        <v>0</v>
      </c>
      <c r="DC787" s="4">
        <v>0</v>
      </c>
      <c r="DD787" s="4">
        <v>0</v>
      </c>
      <c r="DE787" s="4">
        <v>0</v>
      </c>
      <c r="DF787" s="4">
        <v>0</v>
      </c>
      <c r="DG787" s="4">
        <v>0</v>
      </c>
      <c r="DH787" s="4">
        <v>0</v>
      </c>
      <c r="DI787" s="4">
        <v>0</v>
      </c>
      <c r="DJ787" s="4">
        <v>0</v>
      </c>
      <c r="DK787" s="4">
        <v>0</v>
      </c>
      <c r="DL787" s="4">
        <v>0</v>
      </c>
      <c r="DM787" s="4">
        <v>0</v>
      </c>
      <c r="DN787" s="4">
        <v>0</v>
      </c>
      <c r="DO787" s="4">
        <v>0</v>
      </c>
      <c r="DP787" s="4">
        <v>0</v>
      </c>
      <c r="DQ787" s="4">
        <v>0</v>
      </c>
      <c r="DR787" s="4">
        <v>0</v>
      </c>
      <c r="DS787" s="4">
        <v>0</v>
      </c>
      <c r="DT787" s="4">
        <v>0</v>
      </c>
      <c r="DU787" s="4">
        <v>0</v>
      </c>
      <c r="DV787" s="4">
        <v>0</v>
      </c>
      <c r="DW787" s="4">
        <v>0</v>
      </c>
      <c r="DX787" s="6">
        <v>0</v>
      </c>
      <c r="DY787" s="4">
        <f>SUM(Tabela14[[#This Row],[jan/25]:[mar/25]])</f>
        <v>13303.95</v>
      </c>
      <c r="DZ787" s="4">
        <f>SUM(Tabela14[[#This Row],[abr/25]:[ago/25]])</f>
        <v>18231.690000000002</v>
      </c>
      <c r="EA787" s="4">
        <f>SUM(Tabela14[[#This Row],[set/25]:[dez/30]])</f>
        <v>50005.64</v>
      </c>
    </row>
    <row r="788" spans="1:131" x14ac:dyDescent="0.25">
      <c r="A788" s="5" t="s">
        <v>2044</v>
      </c>
      <c r="B788" s="2" t="s">
        <v>1856</v>
      </c>
      <c r="C788" s="2" t="s">
        <v>14</v>
      </c>
      <c r="D788" s="2" t="s">
        <v>148</v>
      </c>
      <c r="E788" s="1">
        <v>1509</v>
      </c>
      <c r="F788" s="2" t="s">
        <v>2045</v>
      </c>
      <c r="G788" s="2" t="s">
        <v>19</v>
      </c>
      <c r="H788" s="321">
        <v>45589</v>
      </c>
      <c r="I788" s="2" t="s">
        <v>2046</v>
      </c>
      <c r="J788" s="2" t="s">
        <v>2047</v>
      </c>
      <c r="K788" s="4">
        <v>283193.84999999998</v>
      </c>
      <c r="L788" s="4">
        <v>91608.29</v>
      </c>
      <c r="M788" s="4">
        <v>0</v>
      </c>
      <c r="N788" s="4">
        <f>Tabela14[[#This Row],[parcela.cef
(total)]]-Tabela14[[#This Row],[parcela.cef
(realizado)]]</f>
        <v>191585.56</v>
      </c>
      <c r="O788" s="1" t="b">
        <v>0</v>
      </c>
      <c r="P788" s="4">
        <v>283193.84999999998</v>
      </c>
      <c r="Q788" s="4">
        <v>417888.99</v>
      </c>
      <c r="R788" s="4">
        <v>8456.64</v>
      </c>
      <c r="S788" s="4">
        <v>135696.98000000001</v>
      </c>
      <c r="T788" s="4">
        <f>SUM(Tabela14[[#This Row],[set/25]:[dez/30]])</f>
        <v>109109.07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1048.7</v>
      </c>
      <c r="BD788" s="4">
        <v>16893.27</v>
      </c>
      <c r="BE788" s="4">
        <v>1060.05</v>
      </c>
      <c r="BF788" s="4">
        <v>1065.3499999999999</v>
      </c>
      <c r="BG788" s="4">
        <v>1074.19</v>
      </c>
      <c r="BH788" s="4">
        <v>1078.49</v>
      </c>
      <c r="BI788" s="4">
        <v>1082.7</v>
      </c>
      <c r="BJ788" s="4">
        <v>1088.33</v>
      </c>
      <c r="BK788" s="4">
        <v>1094.6400000000001</v>
      </c>
      <c r="BL788" s="4">
        <v>1102.19</v>
      </c>
      <c r="BM788" s="4">
        <v>0</v>
      </c>
      <c r="BN788" s="4">
        <v>1112.22</v>
      </c>
      <c r="BO788" s="4">
        <v>1112.22</v>
      </c>
      <c r="BP788" s="4">
        <v>17795.57</v>
      </c>
      <c r="BQ788" s="4">
        <v>1112.22</v>
      </c>
      <c r="BR788" s="4">
        <v>1112.22</v>
      </c>
      <c r="BS788" s="4">
        <v>1112.22</v>
      </c>
      <c r="BT788" s="4">
        <v>1112.22</v>
      </c>
      <c r="BU788" s="4">
        <v>1112.22</v>
      </c>
      <c r="BV788" s="4">
        <v>1112.22</v>
      </c>
      <c r="BW788" s="4">
        <v>1112.22</v>
      </c>
      <c r="BX788" s="4">
        <v>1112.22</v>
      </c>
      <c r="BY788" s="4">
        <v>1112.22</v>
      </c>
      <c r="BZ788" s="4">
        <v>78967.850000000006</v>
      </c>
      <c r="CA788" s="4">
        <v>0</v>
      </c>
      <c r="CB788" s="4">
        <v>0</v>
      </c>
      <c r="CC788" s="4">
        <v>0</v>
      </c>
      <c r="CD788" s="4">
        <v>111.23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0</v>
      </c>
      <c r="CZ788" s="4">
        <v>0</v>
      </c>
      <c r="DA788" s="4">
        <v>0</v>
      </c>
      <c r="DB788" s="4">
        <v>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6">
        <v>0</v>
      </c>
      <c r="DY788" s="4">
        <f>SUM(Tabela14[[#This Row],[jan/25]:[mar/25]])</f>
        <v>3199.5899999999997</v>
      </c>
      <c r="DZ788" s="4">
        <f>SUM(Tabela14[[#This Row],[abr/25]:[ago/25]])</f>
        <v>5446.35</v>
      </c>
      <c r="EA788" s="4">
        <f>SUM(Tabela14[[#This Row],[set/25]:[dez/30]])</f>
        <v>109109.07</v>
      </c>
    </row>
    <row r="789" spans="1:131" x14ac:dyDescent="0.25">
      <c r="A789" s="5" t="s">
        <v>2048</v>
      </c>
      <c r="B789" s="2" t="s">
        <v>1856</v>
      </c>
      <c r="C789" s="2" t="s">
        <v>14</v>
      </c>
      <c r="D789" s="2" t="s">
        <v>170</v>
      </c>
      <c r="E789" s="1">
        <v>1601</v>
      </c>
      <c r="F789" s="2" t="s">
        <v>2049</v>
      </c>
      <c r="G789" s="2" t="s">
        <v>19</v>
      </c>
      <c r="H789" s="321">
        <v>45596</v>
      </c>
      <c r="I789" s="2" t="s">
        <v>1119</v>
      </c>
      <c r="J789" s="2" t="s">
        <v>2050</v>
      </c>
      <c r="K789" s="4">
        <v>288625.17</v>
      </c>
      <c r="L789" s="4">
        <v>75690.210000000006</v>
      </c>
      <c r="M789" s="4">
        <v>0</v>
      </c>
      <c r="N789" s="4">
        <f>Tabela14[[#This Row],[parcela.cef
(total)]]-Tabela14[[#This Row],[parcela.cef
(realizado)]]</f>
        <v>212934.95999999996</v>
      </c>
      <c r="O789" s="1" t="b">
        <v>0</v>
      </c>
      <c r="P789" s="4">
        <v>288625.17</v>
      </c>
      <c r="Q789" s="4">
        <v>303050</v>
      </c>
      <c r="R789" s="4">
        <v>4791.8999999999996</v>
      </c>
      <c r="S789" s="4">
        <v>23117.45</v>
      </c>
      <c r="T789" s="4">
        <f>SUM(Tabela14[[#This Row],[set/25]:[dez/30]])</f>
        <v>15522.070000000003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83.69</v>
      </c>
      <c r="BD789" s="4">
        <v>6821.68</v>
      </c>
      <c r="BE789" s="4">
        <v>84.6</v>
      </c>
      <c r="BF789" s="4">
        <v>85.02</v>
      </c>
      <c r="BG789" s="4">
        <v>85.73</v>
      </c>
      <c r="BH789" s="4">
        <v>86.07</v>
      </c>
      <c r="BI789" s="4">
        <v>86.41</v>
      </c>
      <c r="BJ789" s="4">
        <v>86.86</v>
      </c>
      <c r="BK789" s="4">
        <v>87.36</v>
      </c>
      <c r="BL789" s="4">
        <v>87.96</v>
      </c>
      <c r="BM789" s="4">
        <v>88.76</v>
      </c>
      <c r="BN789" s="4">
        <v>88.76</v>
      </c>
      <c r="BO789" s="4">
        <v>88.76</v>
      </c>
      <c r="BP789" s="4">
        <v>14044.42</v>
      </c>
      <c r="BQ789" s="4">
        <v>88.76</v>
      </c>
      <c r="BR789" s="4">
        <v>88.76</v>
      </c>
      <c r="BS789" s="4">
        <v>88.76</v>
      </c>
      <c r="BT789" s="4">
        <v>88.76</v>
      </c>
      <c r="BU789" s="4">
        <v>88.76</v>
      </c>
      <c r="BV789" s="4">
        <v>88.76</v>
      </c>
      <c r="BW789" s="4">
        <v>88.76</v>
      </c>
      <c r="BX789" s="4">
        <v>88.76</v>
      </c>
      <c r="BY789" s="4">
        <v>88.76</v>
      </c>
      <c r="BZ789" s="4">
        <v>88.76</v>
      </c>
      <c r="CA789" s="4">
        <v>0</v>
      </c>
      <c r="CB789" s="4">
        <v>323.77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0</v>
      </c>
      <c r="CZ789" s="4">
        <v>0</v>
      </c>
      <c r="DA789" s="4">
        <v>0</v>
      </c>
      <c r="DB789" s="4">
        <v>0</v>
      </c>
      <c r="DC789" s="4">
        <v>0</v>
      </c>
      <c r="DD789" s="4">
        <v>0</v>
      </c>
      <c r="DE789" s="4">
        <v>0</v>
      </c>
      <c r="DF789" s="4">
        <v>0</v>
      </c>
      <c r="DG789" s="4">
        <v>0</v>
      </c>
      <c r="DH789" s="4">
        <v>0</v>
      </c>
      <c r="DI789" s="4">
        <v>0</v>
      </c>
      <c r="DJ789" s="4">
        <v>0</v>
      </c>
      <c r="DK789" s="4">
        <v>0</v>
      </c>
      <c r="DL789" s="4">
        <v>0</v>
      </c>
      <c r="DM789" s="4">
        <v>0</v>
      </c>
      <c r="DN789" s="4">
        <v>0</v>
      </c>
      <c r="DO789" s="4">
        <v>0</v>
      </c>
      <c r="DP789" s="4">
        <v>0</v>
      </c>
      <c r="DQ789" s="4">
        <v>0</v>
      </c>
      <c r="DR789" s="4">
        <v>0</v>
      </c>
      <c r="DS789" s="4">
        <v>0</v>
      </c>
      <c r="DT789" s="4">
        <v>0</v>
      </c>
      <c r="DU789" s="4">
        <v>0</v>
      </c>
      <c r="DV789" s="4">
        <v>0</v>
      </c>
      <c r="DW789" s="4">
        <v>0</v>
      </c>
      <c r="DX789" s="6">
        <v>0</v>
      </c>
      <c r="DY789" s="4">
        <f>SUM(Tabela14[[#This Row],[jan/25]:[mar/25]])</f>
        <v>255.35000000000002</v>
      </c>
      <c r="DZ789" s="4">
        <f>SUM(Tabela14[[#This Row],[abr/25]:[ago/25]])</f>
        <v>434.65999999999997</v>
      </c>
      <c r="EA789" s="4">
        <f>SUM(Tabela14[[#This Row],[set/25]:[dez/30]])</f>
        <v>15522.070000000003</v>
      </c>
    </row>
    <row r="790" spans="1:131" x14ac:dyDescent="0.25">
      <c r="A790" s="5" t="s">
        <v>2051</v>
      </c>
      <c r="B790" s="2" t="s">
        <v>1856</v>
      </c>
      <c r="C790" s="2" t="s">
        <v>14</v>
      </c>
      <c r="D790" s="2" t="s">
        <v>170</v>
      </c>
      <c r="E790" s="1">
        <v>1602</v>
      </c>
      <c r="F790" s="2" t="s">
        <v>2052</v>
      </c>
      <c r="G790" s="2" t="s">
        <v>19</v>
      </c>
      <c r="H790" s="321">
        <v>45698</v>
      </c>
      <c r="I790" s="2" t="s">
        <v>394</v>
      </c>
      <c r="J790" s="2" t="s">
        <v>2053</v>
      </c>
      <c r="K790" s="4">
        <v>269132.51</v>
      </c>
      <c r="L790" s="4">
        <v>72526.42</v>
      </c>
      <c r="M790" s="4">
        <v>0</v>
      </c>
      <c r="N790" s="4">
        <f>Tabela14[[#This Row],[parcela.cef
(total)]]-Tabela14[[#This Row],[parcela.cef
(realizado)]]</f>
        <v>196606.09000000003</v>
      </c>
      <c r="O790" s="1" t="b">
        <v>0</v>
      </c>
      <c r="P790" s="4">
        <v>269132.51</v>
      </c>
      <c r="Q790" s="4">
        <v>303050</v>
      </c>
      <c r="R790" s="4">
        <v>9446.98</v>
      </c>
      <c r="S790" s="4">
        <v>31081.07</v>
      </c>
      <c r="T790" s="4">
        <f>SUM(Tabela14[[#This Row],[set/25]:[dez/30]])</f>
        <v>21324.910000000007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1607.23</v>
      </c>
      <c r="BH790" s="4">
        <v>1613.66</v>
      </c>
      <c r="BI790" s="4">
        <v>1619.95</v>
      </c>
      <c r="BJ790" s="4">
        <v>1628.38</v>
      </c>
      <c r="BK790" s="4">
        <v>1637.82</v>
      </c>
      <c r="BL790" s="4">
        <v>1649.12</v>
      </c>
      <c r="BM790" s="4">
        <v>0</v>
      </c>
      <c r="BN790" s="4">
        <v>1664.13</v>
      </c>
      <c r="BO790" s="4">
        <v>1664.13</v>
      </c>
      <c r="BP790" s="4">
        <v>1664.13</v>
      </c>
      <c r="BQ790" s="4">
        <v>1664.13</v>
      </c>
      <c r="BR790" s="4">
        <v>1664.13</v>
      </c>
      <c r="BS790" s="4">
        <v>1664.13</v>
      </c>
      <c r="BT790" s="4">
        <v>1664.13</v>
      </c>
      <c r="BU790" s="4">
        <v>1664.13</v>
      </c>
      <c r="BV790" s="4">
        <v>1664.13</v>
      </c>
      <c r="BW790" s="4">
        <v>1664.13</v>
      </c>
      <c r="BX790" s="4">
        <v>1664.13</v>
      </c>
      <c r="BY790" s="4">
        <v>1664.05</v>
      </c>
      <c r="BZ790" s="4">
        <v>1020.5</v>
      </c>
      <c r="CA790" s="4">
        <v>0</v>
      </c>
      <c r="CB790" s="4">
        <v>334.93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>
        <v>0</v>
      </c>
      <c r="CS790" s="4">
        <v>0</v>
      </c>
      <c r="CT790" s="4">
        <v>0</v>
      </c>
      <c r="CU790" s="4">
        <v>0</v>
      </c>
      <c r="CV790" s="4">
        <v>0</v>
      </c>
      <c r="CW790" s="4">
        <v>0</v>
      </c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6">
        <v>0</v>
      </c>
      <c r="DY790" s="4">
        <f>SUM(Tabela14[[#This Row],[jan/25]:[mar/25]])</f>
        <v>1607.23</v>
      </c>
      <c r="DZ790" s="4">
        <f>SUM(Tabela14[[#This Row],[abr/25]:[ago/25]])</f>
        <v>8148.9299999999994</v>
      </c>
      <c r="EA790" s="4">
        <f>SUM(Tabela14[[#This Row],[set/25]:[dez/30]])</f>
        <v>21324.910000000007</v>
      </c>
    </row>
    <row r="791" spans="1:131" x14ac:dyDescent="0.25">
      <c r="A791" s="5" t="s">
        <v>2054</v>
      </c>
      <c r="B791" s="2" t="s">
        <v>1856</v>
      </c>
      <c r="C791" s="2" t="s">
        <v>14</v>
      </c>
      <c r="D791" s="2" t="s">
        <v>170</v>
      </c>
      <c r="E791" s="1">
        <v>1603</v>
      </c>
      <c r="F791" s="2"/>
      <c r="G791" s="2" t="s">
        <v>16</v>
      </c>
      <c r="H791" s="321"/>
      <c r="I791" s="2"/>
      <c r="J791" s="2"/>
      <c r="K791" s="4"/>
      <c r="L791" s="4"/>
      <c r="M791" s="4">
        <v>0</v>
      </c>
      <c r="N791" s="4">
        <f>Tabela14[[#This Row],[parcela.cef
(total)]]-Tabela14[[#This Row],[parcela.cef
(realizado)]]</f>
        <v>0</v>
      </c>
      <c r="O791" s="1" t="b">
        <v>0</v>
      </c>
      <c r="P791" s="4">
        <v>0</v>
      </c>
      <c r="Q791" s="4">
        <v>0</v>
      </c>
      <c r="R791" s="4">
        <v>0</v>
      </c>
      <c r="S791" s="4">
        <v>0</v>
      </c>
      <c r="T791" s="4">
        <f>SUM(Tabela14[[#This Row],[set/25]:[dez/30]])</f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0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0</v>
      </c>
      <c r="CY791" s="4">
        <v>0</v>
      </c>
      <c r="CZ791" s="4">
        <v>0</v>
      </c>
      <c r="DA791" s="4">
        <v>0</v>
      </c>
      <c r="DB791" s="4">
        <v>0</v>
      </c>
      <c r="DC791" s="4">
        <v>0</v>
      </c>
      <c r="DD791" s="4">
        <v>0</v>
      </c>
      <c r="DE791" s="4">
        <v>0</v>
      </c>
      <c r="DF791" s="4">
        <v>0</v>
      </c>
      <c r="DG791" s="4">
        <v>0</v>
      </c>
      <c r="DH791" s="4">
        <v>0</v>
      </c>
      <c r="DI791" s="4">
        <v>0</v>
      </c>
      <c r="DJ791" s="4">
        <v>0</v>
      </c>
      <c r="DK791" s="4">
        <v>0</v>
      </c>
      <c r="DL791" s="4">
        <v>0</v>
      </c>
      <c r="DM791" s="4">
        <v>0</v>
      </c>
      <c r="DN791" s="4">
        <v>0</v>
      </c>
      <c r="DO791" s="4">
        <v>0</v>
      </c>
      <c r="DP791" s="4">
        <v>0</v>
      </c>
      <c r="DQ791" s="4">
        <v>0</v>
      </c>
      <c r="DR791" s="4">
        <v>0</v>
      </c>
      <c r="DS791" s="4">
        <v>0</v>
      </c>
      <c r="DT791" s="4">
        <v>0</v>
      </c>
      <c r="DU791" s="4">
        <v>0</v>
      </c>
      <c r="DV791" s="4">
        <v>0</v>
      </c>
      <c r="DW791" s="4">
        <v>0</v>
      </c>
      <c r="DX791" s="6">
        <v>0</v>
      </c>
      <c r="DY791" s="4">
        <f>SUM(Tabela14[[#This Row],[jan/25]:[mar/25]])</f>
        <v>0</v>
      </c>
      <c r="DZ791" s="4">
        <f>SUM(Tabela14[[#This Row],[abr/25]:[ago/25]])</f>
        <v>0</v>
      </c>
      <c r="EA791" s="4">
        <f>SUM(Tabela14[[#This Row],[set/25]:[dez/30]])</f>
        <v>0</v>
      </c>
    </row>
    <row r="792" spans="1:131" x14ac:dyDescent="0.25">
      <c r="A792" s="5" t="s">
        <v>2055</v>
      </c>
      <c r="B792" s="2" t="s">
        <v>1856</v>
      </c>
      <c r="C792" s="2" t="s">
        <v>14</v>
      </c>
      <c r="D792" s="2" t="s">
        <v>170</v>
      </c>
      <c r="E792" s="1">
        <v>1604</v>
      </c>
      <c r="F792" s="2"/>
      <c r="G792" s="2" t="s">
        <v>16</v>
      </c>
      <c r="H792" s="321"/>
      <c r="I792" s="2"/>
      <c r="J792" s="2"/>
      <c r="K792" s="4"/>
      <c r="L792" s="4"/>
      <c r="M792" s="4">
        <v>0</v>
      </c>
      <c r="N792" s="4">
        <f>Tabela14[[#This Row],[parcela.cef
(total)]]-Tabela14[[#This Row],[parcela.cef
(realizado)]]</f>
        <v>0</v>
      </c>
      <c r="O792" s="1" t="b">
        <v>0</v>
      </c>
      <c r="P792" s="4">
        <v>0</v>
      </c>
      <c r="Q792" s="4">
        <v>0</v>
      </c>
      <c r="R792" s="4">
        <v>0</v>
      </c>
      <c r="S792" s="4">
        <v>0</v>
      </c>
      <c r="T792" s="4">
        <f>SUM(Tabela14[[#This Row],[set/25]:[dez/30]])</f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>
        <v>0</v>
      </c>
      <c r="DE792" s="4">
        <v>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6">
        <v>0</v>
      </c>
      <c r="DY792" s="4">
        <f>SUM(Tabela14[[#This Row],[jan/25]:[mar/25]])</f>
        <v>0</v>
      </c>
      <c r="DZ792" s="4">
        <f>SUM(Tabela14[[#This Row],[abr/25]:[ago/25]])</f>
        <v>0</v>
      </c>
      <c r="EA792" s="4">
        <f>SUM(Tabela14[[#This Row],[set/25]:[dez/30]])</f>
        <v>0</v>
      </c>
    </row>
    <row r="793" spans="1:131" x14ac:dyDescent="0.25">
      <c r="A793" s="5" t="s">
        <v>2056</v>
      </c>
      <c r="B793" s="2" t="s">
        <v>1856</v>
      </c>
      <c r="C793" s="2" t="s">
        <v>14</v>
      </c>
      <c r="D793" s="2" t="s">
        <v>170</v>
      </c>
      <c r="E793" s="1">
        <v>1605</v>
      </c>
      <c r="F793" s="2" t="s">
        <v>2057</v>
      </c>
      <c r="G793" s="2" t="s">
        <v>19</v>
      </c>
      <c r="H793" s="321">
        <v>45589</v>
      </c>
      <c r="I793" s="2" t="s">
        <v>2058</v>
      </c>
      <c r="J793" s="2" t="s">
        <v>2059</v>
      </c>
      <c r="K793" s="4">
        <v>303468.96999999997</v>
      </c>
      <c r="L793" s="4">
        <v>77093.399999999994</v>
      </c>
      <c r="M793" s="4">
        <v>0</v>
      </c>
      <c r="N793" s="4">
        <f>Tabela14[[#This Row],[parcela.cef
(total)]]-Tabela14[[#This Row],[parcela.cef
(realizado)]]</f>
        <v>226375.56999999998</v>
      </c>
      <c r="O793" s="1" t="b">
        <v>0</v>
      </c>
      <c r="P793" s="4">
        <v>303468.96999999997</v>
      </c>
      <c r="Q793" s="4">
        <v>316396</v>
      </c>
      <c r="R793" s="4">
        <v>6994.96</v>
      </c>
      <c r="S793" s="4">
        <v>98</v>
      </c>
      <c r="T793" s="4">
        <f>SUM(Tabela14[[#This Row],[set/25]:[dez/30]])</f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98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0</v>
      </c>
      <c r="CS793" s="4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0</v>
      </c>
      <c r="CZ793" s="4">
        <v>0</v>
      </c>
      <c r="DA793" s="4">
        <v>0</v>
      </c>
      <c r="DB793" s="4">
        <v>0</v>
      </c>
      <c r="DC793" s="4">
        <v>0</v>
      </c>
      <c r="DD793" s="4">
        <v>0</v>
      </c>
      <c r="DE793" s="4">
        <v>0</v>
      </c>
      <c r="DF793" s="4">
        <v>0</v>
      </c>
      <c r="DG793" s="4">
        <v>0</v>
      </c>
      <c r="DH793" s="4">
        <v>0</v>
      </c>
      <c r="DI793" s="4">
        <v>0</v>
      </c>
      <c r="DJ793" s="4">
        <v>0</v>
      </c>
      <c r="DK793" s="4">
        <v>0</v>
      </c>
      <c r="DL793" s="4">
        <v>0</v>
      </c>
      <c r="DM793" s="4">
        <v>0</v>
      </c>
      <c r="DN793" s="4">
        <v>0</v>
      </c>
      <c r="DO793" s="4">
        <v>0</v>
      </c>
      <c r="DP793" s="4">
        <v>0</v>
      </c>
      <c r="DQ793" s="4">
        <v>0</v>
      </c>
      <c r="DR793" s="4">
        <v>0</v>
      </c>
      <c r="DS793" s="4">
        <v>0</v>
      </c>
      <c r="DT793" s="4">
        <v>0</v>
      </c>
      <c r="DU793" s="4">
        <v>0</v>
      </c>
      <c r="DV793" s="4">
        <v>0</v>
      </c>
      <c r="DW793" s="4">
        <v>0</v>
      </c>
      <c r="DX793" s="6">
        <v>0</v>
      </c>
      <c r="DY793" s="4">
        <f>SUM(Tabela14[[#This Row],[jan/25]:[mar/25]])</f>
        <v>0</v>
      </c>
      <c r="DZ793" s="4">
        <f>SUM(Tabela14[[#This Row],[abr/25]:[ago/25]])</f>
        <v>0</v>
      </c>
      <c r="EA793" s="4">
        <f>SUM(Tabela14[[#This Row],[set/25]:[dez/30]])</f>
        <v>0</v>
      </c>
    </row>
    <row r="794" spans="1:131" x14ac:dyDescent="0.25">
      <c r="A794" s="5" t="s">
        <v>2060</v>
      </c>
      <c r="B794" s="2" t="s">
        <v>1856</v>
      </c>
      <c r="C794" s="2" t="s">
        <v>14</v>
      </c>
      <c r="D794" s="2" t="s">
        <v>170</v>
      </c>
      <c r="E794" s="1">
        <v>1606</v>
      </c>
      <c r="F794" s="2"/>
      <c r="G794" s="2" t="s">
        <v>16</v>
      </c>
      <c r="H794" s="321"/>
      <c r="I794" s="2"/>
      <c r="J794" s="2"/>
      <c r="K794" s="4"/>
      <c r="L794" s="4"/>
      <c r="M794" s="4">
        <v>0</v>
      </c>
      <c r="N794" s="4">
        <f>Tabela14[[#This Row],[parcela.cef
(total)]]-Tabela14[[#This Row],[parcela.cef
(realizado)]]</f>
        <v>0</v>
      </c>
      <c r="O794" s="1" t="b">
        <v>0</v>
      </c>
      <c r="P794" s="4">
        <v>0</v>
      </c>
      <c r="Q794" s="4">
        <v>0</v>
      </c>
      <c r="R794" s="4">
        <v>0</v>
      </c>
      <c r="S794" s="4">
        <v>0</v>
      </c>
      <c r="T794" s="4">
        <f>SUM(Tabela14[[#This Row],[set/25]:[dez/30]])</f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0</v>
      </c>
      <c r="CS794" s="4">
        <v>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0</v>
      </c>
      <c r="CZ794" s="4">
        <v>0</v>
      </c>
      <c r="DA794" s="4">
        <v>0</v>
      </c>
      <c r="DB794" s="4">
        <v>0</v>
      </c>
      <c r="DC794" s="4">
        <v>0</v>
      </c>
      <c r="DD794" s="4">
        <v>0</v>
      </c>
      <c r="DE794" s="4">
        <v>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6">
        <v>0</v>
      </c>
      <c r="DY794" s="4">
        <f>SUM(Tabela14[[#This Row],[jan/25]:[mar/25]])</f>
        <v>0</v>
      </c>
      <c r="DZ794" s="4">
        <f>SUM(Tabela14[[#This Row],[abr/25]:[ago/25]])</f>
        <v>0</v>
      </c>
      <c r="EA794" s="4">
        <f>SUM(Tabela14[[#This Row],[set/25]:[dez/30]])</f>
        <v>0</v>
      </c>
    </row>
    <row r="795" spans="1:131" x14ac:dyDescent="0.25">
      <c r="A795" s="5" t="s">
        <v>2061</v>
      </c>
      <c r="B795" s="2" t="s">
        <v>1856</v>
      </c>
      <c r="C795" s="2" t="s">
        <v>14</v>
      </c>
      <c r="D795" s="2" t="s">
        <v>170</v>
      </c>
      <c r="E795" s="1">
        <v>1607</v>
      </c>
      <c r="F795" s="2" t="s">
        <v>2062</v>
      </c>
      <c r="G795" s="2" t="s">
        <v>19</v>
      </c>
      <c r="H795" s="321">
        <v>45263</v>
      </c>
      <c r="I795" s="2" t="s">
        <v>354</v>
      </c>
      <c r="J795" s="2"/>
      <c r="K795" s="4"/>
      <c r="L795" s="4"/>
      <c r="M795" s="4">
        <v>170705.54</v>
      </c>
      <c r="N795" s="4">
        <f>Tabela14[[#This Row],[parcela.cef
(total)]]-Tabela14[[#This Row],[parcela.cef
(realizado)]]</f>
        <v>0</v>
      </c>
      <c r="O795" s="1" t="b">
        <v>0</v>
      </c>
      <c r="P795" s="4">
        <v>0</v>
      </c>
      <c r="Q795" s="4">
        <v>236550</v>
      </c>
      <c r="R795" s="4">
        <v>0</v>
      </c>
      <c r="S795" s="4">
        <v>87642.76</v>
      </c>
      <c r="T795" s="4">
        <f>SUM(Tabela14[[#This Row],[set/25]:[dez/30]])</f>
        <v>39401.020000000004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1140</v>
      </c>
      <c r="AS795" s="4">
        <v>814.98</v>
      </c>
      <c r="AT795" s="4">
        <v>817.51</v>
      </c>
      <c r="AU795" s="4">
        <v>819.71</v>
      </c>
      <c r="AV795" s="4">
        <v>820.78</v>
      </c>
      <c r="AW795" s="4">
        <v>823.08</v>
      </c>
      <c r="AX795" s="4">
        <v>2464.7199999999998</v>
      </c>
      <c r="AY795" s="4">
        <v>2781.58</v>
      </c>
      <c r="AZ795" s="4">
        <v>2801.33</v>
      </c>
      <c r="BA795" s="4">
        <v>2821.5</v>
      </c>
      <c r="BB795" s="4">
        <v>2841.25</v>
      </c>
      <c r="BC795" s="4">
        <v>2857.72</v>
      </c>
      <c r="BD795" s="4">
        <v>2877.16</v>
      </c>
      <c r="BE795" s="4">
        <v>2888.67</v>
      </c>
      <c r="BF795" s="4">
        <v>2903.11</v>
      </c>
      <c r="BG795" s="4">
        <v>2927.21</v>
      </c>
      <c r="BH795" s="4">
        <v>2938.91</v>
      </c>
      <c r="BI795" s="4">
        <v>2950.38</v>
      </c>
      <c r="BJ795" s="4">
        <v>2965.72</v>
      </c>
      <c r="BK795" s="4">
        <v>2982.92</v>
      </c>
      <c r="BL795" s="4">
        <v>3003.5</v>
      </c>
      <c r="BM795" s="4">
        <v>0</v>
      </c>
      <c r="BN795" s="4">
        <v>3030.83</v>
      </c>
      <c r="BO795" s="4">
        <v>3030.83</v>
      </c>
      <c r="BP795" s="4">
        <v>3030.83</v>
      </c>
      <c r="BQ795" s="4">
        <v>3030.83</v>
      </c>
      <c r="BR795" s="4">
        <v>3030.83</v>
      </c>
      <c r="BS795" s="4">
        <v>3030.83</v>
      </c>
      <c r="BT795" s="4">
        <v>3030.83</v>
      </c>
      <c r="BU795" s="4">
        <v>3030.83</v>
      </c>
      <c r="BV795" s="4">
        <v>3030.83</v>
      </c>
      <c r="BW795" s="4">
        <v>3030.83</v>
      </c>
      <c r="BX795" s="4">
        <v>3030.83</v>
      </c>
      <c r="BY795" s="4">
        <v>3030.83</v>
      </c>
      <c r="BZ795" s="4">
        <v>0</v>
      </c>
      <c r="CA795" s="4">
        <v>0</v>
      </c>
      <c r="CB795" s="4">
        <v>3031.06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0</v>
      </c>
      <c r="CU795" s="4">
        <v>0</v>
      </c>
      <c r="CV795" s="4">
        <v>0</v>
      </c>
      <c r="CW795" s="4">
        <v>0</v>
      </c>
      <c r="CX795" s="4">
        <v>0</v>
      </c>
      <c r="CY795" s="4">
        <v>0</v>
      </c>
      <c r="CZ795" s="4">
        <v>0</v>
      </c>
      <c r="DA795" s="4">
        <v>0</v>
      </c>
      <c r="DB795" s="4">
        <v>0</v>
      </c>
      <c r="DC795" s="4">
        <v>0</v>
      </c>
      <c r="DD795" s="4">
        <v>0</v>
      </c>
      <c r="DE795" s="4">
        <v>0</v>
      </c>
      <c r="DF795" s="4">
        <v>0</v>
      </c>
      <c r="DG795" s="4">
        <v>0</v>
      </c>
      <c r="DH795" s="4">
        <v>0</v>
      </c>
      <c r="DI795" s="4">
        <v>0</v>
      </c>
      <c r="DJ795" s="4">
        <v>0</v>
      </c>
      <c r="DK795" s="4">
        <v>0</v>
      </c>
      <c r="DL795" s="4">
        <v>0</v>
      </c>
      <c r="DM795" s="4">
        <v>0</v>
      </c>
      <c r="DN795" s="4">
        <v>0</v>
      </c>
      <c r="DO795" s="4">
        <v>0</v>
      </c>
      <c r="DP795" s="4">
        <v>0</v>
      </c>
      <c r="DQ795" s="4">
        <v>0</v>
      </c>
      <c r="DR795" s="4">
        <v>0</v>
      </c>
      <c r="DS795" s="4">
        <v>0</v>
      </c>
      <c r="DT795" s="4">
        <v>0</v>
      </c>
      <c r="DU795" s="4">
        <v>0</v>
      </c>
      <c r="DV795" s="4">
        <v>0</v>
      </c>
      <c r="DW795" s="4">
        <v>0</v>
      </c>
      <c r="DX795" s="6">
        <v>0</v>
      </c>
      <c r="DY795" s="4">
        <f>SUM(Tabela14[[#This Row],[jan/25]:[mar/25]])</f>
        <v>8718.9900000000016</v>
      </c>
      <c r="DZ795" s="4">
        <f>SUM(Tabela14[[#This Row],[abr/25]:[ago/25]])</f>
        <v>14841.43</v>
      </c>
      <c r="EA795" s="4">
        <f>SUM(Tabela14[[#This Row],[set/25]:[dez/30]])</f>
        <v>39401.020000000004</v>
      </c>
    </row>
    <row r="796" spans="1:131" x14ac:dyDescent="0.25">
      <c r="A796" s="5" t="s">
        <v>2063</v>
      </c>
      <c r="B796" s="2" t="s">
        <v>1856</v>
      </c>
      <c r="C796" s="2" t="s">
        <v>14</v>
      </c>
      <c r="D796" s="2" t="s">
        <v>170</v>
      </c>
      <c r="E796" s="1">
        <v>1608</v>
      </c>
      <c r="F796" s="2" t="s">
        <v>2064</v>
      </c>
      <c r="G796" s="2" t="s">
        <v>19</v>
      </c>
      <c r="H796" s="321">
        <v>45596</v>
      </c>
      <c r="I796" s="2" t="s">
        <v>986</v>
      </c>
      <c r="J796" s="2" t="s">
        <v>2065</v>
      </c>
      <c r="K796" s="4">
        <v>330293.68</v>
      </c>
      <c r="L796" s="4">
        <v>92636.9</v>
      </c>
      <c r="M796" s="4">
        <v>0</v>
      </c>
      <c r="N796" s="4">
        <f>Tabela14[[#This Row],[parcela.cef
(total)]]-Tabela14[[#This Row],[parcela.cef
(realizado)]]</f>
        <v>237656.78</v>
      </c>
      <c r="O796" s="1" t="b">
        <v>0</v>
      </c>
      <c r="P796" s="4">
        <v>330293.68</v>
      </c>
      <c r="Q796" s="4">
        <v>354881.05</v>
      </c>
      <c r="R796" s="4">
        <v>7404.46</v>
      </c>
      <c r="S796" s="4">
        <v>22654.54</v>
      </c>
      <c r="T796" s="4">
        <f>SUM(Tabela14[[#This Row],[set/25]:[dez/30]])</f>
        <v>9801.380000000001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736.88</v>
      </c>
      <c r="BD796" s="4">
        <v>6041.1</v>
      </c>
      <c r="BE796" s="4">
        <v>744.86</v>
      </c>
      <c r="BF796" s="4">
        <v>748.58</v>
      </c>
      <c r="BG796" s="4">
        <v>754.8</v>
      </c>
      <c r="BH796" s="4">
        <v>757.81</v>
      </c>
      <c r="BI796" s="4">
        <v>760.77</v>
      </c>
      <c r="BJ796" s="4">
        <v>764.73</v>
      </c>
      <c r="BK796" s="4">
        <v>769.16</v>
      </c>
      <c r="BL796" s="4">
        <v>774.47</v>
      </c>
      <c r="BM796" s="4">
        <v>0</v>
      </c>
      <c r="BN796" s="4">
        <v>781.52</v>
      </c>
      <c r="BO796" s="4">
        <v>781.52</v>
      </c>
      <c r="BP796" s="4">
        <v>781.52</v>
      </c>
      <c r="BQ796" s="4">
        <v>781.52</v>
      </c>
      <c r="BR796" s="4">
        <v>781.52</v>
      </c>
      <c r="BS796" s="4">
        <v>781.52</v>
      </c>
      <c r="BT796" s="4">
        <v>781.52</v>
      </c>
      <c r="BU796" s="4">
        <v>781.52</v>
      </c>
      <c r="BV796" s="4">
        <v>781.52</v>
      </c>
      <c r="BW796" s="4">
        <v>781.52</v>
      </c>
      <c r="BX796" s="4">
        <v>781.52</v>
      </c>
      <c r="BY796" s="4">
        <v>781.52</v>
      </c>
      <c r="BZ796" s="4">
        <v>0</v>
      </c>
      <c r="CA796" s="4">
        <v>0</v>
      </c>
      <c r="CB796" s="4">
        <v>423.14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0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0</v>
      </c>
      <c r="CZ796" s="4">
        <v>0</v>
      </c>
      <c r="DA796" s="4">
        <v>0</v>
      </c>
      <c r="DB796" s="4">
        <v>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6">
        <v>0</v>
      </c>
      <c r="DY796" s="4">
        <f>SUM(Tabela14[[#This Row],[jan/25]:[mar/25]])</f>
        <v>2248.2399999999998</v>
      </c>
      <c r="DZ796" s="4">
        <f>SUM(Tabela14[[#This Row],[abr/25]:[ago/25]])</f>
        <v>3826.9399999999996</v>
      </c>
      <c r="EA796" s="4">
        <f>SUM(Tabela14[[#This Row],[set/25]:[dez/30]])</f>
        <v>9801.380000000001</v>
      </c>
    </row>
    <row r="797" spans="1:131" x14ac:dyDescent="0.25">
      <c r="A797" s="5" t="s">
        <v>2066</v>
      </c>
      <c r="B797" s="2" t="s">
        <v>1856</v>
      </c>
      <c r="C797" s="2" t="s">
        <v>14</v>
      </c>
      <c r="D797" s="2" t="s">
        <v>170</v>
      </c>
      <c r="E797" s="1">
        <v>1609</v>
      </c>
      <c r="F797" s="2" t="s">
        <v>2067</v>
      </c>
      <c r="G797" s="2" t="s">
        <v>19</v>
      </c>
      <c r="H797" s="321">
        <v>45706</v>
      </c>
      <c r="I797" s="2" t="s">
        <v>1006</v>
      </c>
      <c r="J797" s="2" t="s">
        <v>2068</v>
      </c>
      <c r="K797" s="4">
        <v>294538.44</v>
      </c>
      <c r="L797" s="4">
        <v>93157.94</v>
      </c>
      <c r="M797" s="4">
        <v>0</v>
      </c>
      <c r="N797" s="4">
        <f>Tabela14[[#This Row],[parcela.cef
(total)]]-Tabela14[[#This Row],[parcela.cef
(realizado)]]</f>
        <v>201380.5</v>
      </c>
      <c r="O797" s="1" t="b">
        <v>0</v>
      </c>
      <c r="P797" s="4">
        <v>294538.44</v>
      </c>
      <c r="Q797" s="4">
        <v>409695</v>
      </c>
      <c r="R797" s="4">
        <v>0</v>
      </c>
      <c r="S797" s="4">
        <v>67296.09</v>
      </c>
      <c r="T797" s="4">
        <f>SUM(Tabela14[[#This Row],[set/25]:[dez/30]])</f>
        <v>50044.280000000021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2842.06</v>
      </c>
      <c r="BH797" s="4">
        <v>2853.43</v>
      </c>
      <c r="BI797" s="4">
        <v>2864.56</v>
      </c>
      <c r="BJ797" s="4">
        <v>2879.46</v>
      </c>
      <c r="BK797" s="4">
        <v>2896.16</v>
      </c>
      <c r="BL797" s="4">
        <v>2916.14</v>
      </c>
      <c r="BM797" s="4">
        <v>0</v>
      </c>
      <c r="BN797" s="4">
        <v>2942.68</v>
      </c>
      <c r="BO797" s="4">
        <v>2942.68</v>
      </c>
      <c r="BP797" s="4">
        <v>12952.64</v>
      </c>
      <c r="BQ797" s="4">
        <v>2108.5100000000002</v>
      </c>
      <c r="BR797" s="4">
        <v>2108.5100000000002</v>
      </c>
      <c r="BS797" s="4">
        <v>2108.5100000000002</v>
      </c>
      <c r="BT797" s="4">
        <v>2108.5100000000002</v>
      </c>
      <c r="BU797" s="4">
        <v>2108.5100000000002</v>
      </c>
      <c r="BV797" s="4">
        <v>2108.5100000000002</v>
      </c>
      <c r="BW797" s="4">
        <v>2108.5100000000002</v>
      </c>
      <c r="BX797" s="4">
        <v>2108.5100000000002</v>
      </c>
      <c r="BY797" s="4">
        <v>2108.5100000000002</v>
      </c>
      <c r="BZ797" s="4">
        <v>2108.4499999999998</v>
      </c>
      <c r="CA797" s="4">
        <v>0</v>
      </c>
      <c r="CB797" s="4">
        <v>10010.01</v>
      </c>
      <c r="CC797" s="4">
        <v>0</v>
      </c>
      <c r="CD797" s="4">
        <v>111.23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0</v>
      </c>
      <c r="CR797" s="4">
        <v>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0</v>
      </c>
      <c r="CY797" s="4">
        <v>0</v>
      </c>
      <c r="CZ797" s="4">
        <v>0</v>
      </c>
      <c r="DA797" s="4">
        <v>0</v>
      </c>
      <c r="DB797" s="4">
        <v>0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0</v>
      </c>
      <c r="DI797" s="4">
        <v>0</v>
      </c>
      <c r="DJ797" s="4">
        <v>0</v>
      </c>
      <c r="DK797" s="4">
        <v>0</v>
      </c>
      <c r="DL797" s="4">
        <v>0</v>
      </c>
      <c r="DM797" s="4">
        <v>0</v>
      </c>
      <c r="DN797" s="4">
        <v>0</v>
      </c>
      <c r="DO797" s="4">
        <v>0</v>
      </c>
      <c r="DP797" s="4">
        <v>0</v>
      </c>
      <c r="DQ797" s="4">
        <v>0</v>
      </c>
      <c r="DR797" s="4">
        <v>0</v>
      </c>
      <c r="DS797" s="4">
        <v>0</v>
      </c>
      <c r="DT797" s="4">
        <v>0</v>
      </c>
      <c r="DU797" s="4">
        <v>0</v>
      </c>
      <c r="DV797" s="4">
        <v>0</v>
      </c>
      <c r="DW797" s="4">
        <v>0</v>
      </c>
      <c r="DX797" s="6">
        <v>0</v>
      </c>
      <c r="DY797" s="4">
        <f>SUM(Tabela14[[#This Row],[jan/25]:[mar/25]])</f>
        <v>2842.06</v>
      </c>
      <c r="DZ797" s="4">
        <f>SUM(Tabela14[[#This Row],[abr/25]:[ago/25]])</f>
        <v>14409.75</v>
      </c>
      <c r="EA797" s="4">
        <f>SUM(Tabela14[[#This Row],[set/25]:[dez/30]])</f>
        <v>50044.280000000021</v>
      </c>
    </row>
    <row r="798" spans="1:131" x14ac:dyDescent="0.25">
      <c r="A798" s="5" t="s">
        <v>2069</v>
      </c>
      <c r="B798" s="2" t="s">
        <v>1856</v>
      </c>
      <c r="C798" s="2" t="s">
        <v>14</v>
      </c>
      <c r="D798" s="2" t="s">
        <v>550</v>
      </c>
      <c r="E798" s="1">
        <v>1701</v>
      </c>
      <c r="F798" s="2" t="s">
        <v>2070</v>
      </c>
      <c r="G798" s="2" t="s">
        <v>19</v>
      </c>
      <c r="H798" s="321">
        <v>45706</v>
      </c>
      <c r="I798" s="2" t="s">
        <v>2071</v>
      </c>
      <c r="J798" s="2" t="s">
        <v>2072</v>
      </c>
      <c r="K798" s="4">
        <v>251697.41</v>
      </c>
      <c r="L798" s="4">
        <v>70645.86</v>
      </c>
      <c r="M798" s="4">
        <v>0</v>
      </c>
      <c r="N798" s="4">
        <f>Tabela14[[#This Row],[parcela.cef
(total)]]-Tabela14[[#This Row],[parcela.cef
(realizado)]]</f>
        <v>181051.55</v>
      </c>
      <c r="O798" s="1" t="b">
        <v>0</v>
      </c>
      <c r="P798" s="4">
        <v>251697.41</v>
      </c>
      <c r="Q798" s="4">
        <v>317972</v>
      </c>
      <c r="R798" s="4">
        <v>3917.9</v>
      </c>
      <c r="S798" s="4">
        <v>42083.66</v>
      </c>
      <c r="T798" s="4">
        <f>SUM(Tabela14[[#This Row],[set/25]:[dez/30]])</f>
        <v>34238.03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1292.49</v>
      </c>
      <c r="BH798" s="4">
        <v>1297.6600000000001</v>
      </c>
      <c r="BI798" s="4">
        <v>1302.72</v>
      </c>
      <c r="BJ798" s="4">
        <v>1309.49</v>
      </c>
      <c r="BK798" s="4">
        <v>1317.09</v>
      </c>
      <c r="BL798" s="4">
        <v>1326.18</v>
      </c>
      <c r="BM798" s="4">
        <v>0</v>
      </c>
      <c r="BN798" s="4">
        <v>1338.25</v>
      </c>
      <c r="BO798" s="4">
        <v>1338.25</v>
      </c>
      <c r="BP798" s="4">
        <v>9580.6</v>
      </c>
      <c r="BQ798" s="4">
        <v>1338.25</v>
      </c>
      <c r="BR798" s="4">
        <v>1338.25</v>
      </c>
      <c r="BS798" s="4">
        <v>1338.25</v>
      </c>
      <c r="BT798" s="4">
        <v>1338.25</v>
      </c>
      <c r="BU798" s="4">
        <v>1338.25</v>
      </c>
      <c r="BV798" s="4">
        <v>1338.25</v>
      </c>
      <c r="BW798" s="4">
        <v>1338.25</v>
      </c>
      <c r="BX798" s="4">
        <v>1338.25</v>
      </c>
      <c r="BY798" s="4">
        <v>1338.25</v>
      </c>
      <c r="BZ798" s="4">
        <v>1338.26</v>
      </c>
      <c r="CA798" s="4">
        <v>0</v>
      </c>
      <c r="CB798" s="4">
        <v>8242.35</v>
      </c>
      <c r="CC798" s="4">
        <v>0</v>
      </c>
      <c r="CD798" s="4">
        <v>0</v>
      </c>
      <c r="CE798" s="4">
        <v>0</v>
      </c>
      <c r="CF798" s="4">
        <v>0</v>
      </c>
      <c r="CG798" s="4">
        <v>356.07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0</v>
      </c>
      <c r="CZ798" s="4">
        <v>0</v>
      </c>
      <c r="DA798" s="4">
        <v>0</v>
      </c>
      <c r="DB798" s="4">
        <v>0</v>
      </c>
      <c r="DC798" s="4">
        <v>0</v>
      </c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6">
        <v>0</v>
      </c>
      <c r="DY798" s="4">
        <f>SUM(Tabela14[[#This Row],[jan/25]:[mar/25]])</f>
        <v>1292.49</v>
      </c>
      <c r="DZ798" s="4">
        <f>SUM(Tabela14[[#This Row],[abr/25]:[ago/25]])</f>
        <v>6553.14</v>
      </c>
      <c r="EA798" s="4">
        <f>SUM(Tabela14[[#This Row],[set/25]:[dez/30]])</f>
        <v>34238.03</v>
      </c>
    </row>
    <row r="799" spans="1:131" x14ac:dyDescent="0.25">
      <c r="A799" s="5" t="s">
        <v>2073</v>
      </c>
      <c r="B799" s="2" t="s">
        <v>1856</v>
      </c>
      <c r="C799" s="2" t="s">
        <v>14</v>
      </c>
      <c r="D799" s="2" t="s">
        <v>550</v>
      </c>
      <c r="E799" s="1">
        <v>1702</v>
      </c>
      <c r="F799" s="2" t="s">
        <v>2074</v>
      </c>
      <c r="G799" s="2" t="s">
        <v>19</v>
      </c>
      <c r="H799" s="321">
        <v>45888</v>
      </c>
      <c r="I799" s="2" t="s">
        <v>2075</v>
      </c>
      <c r="J799" s="2" t="s">
        <v>2076</v>
      </c>
      <c r="K799" s="4">
        <v>264000</v>
      </c>
      <c r="L799" s="4">
        <v>71825.3</v>
      </c>
      <c r="M799" s="4">
        <v>0</v>
      </c>
      <c r="N799" s="4">
        <f>Tabela14[[#This Row],[parcela.cef
(total)]]-Tabela14[[#This Row],[parcela.cef
(realizado)]]</f>
        <v>192174.7</v>
      </c>
      <c r="O799" s="1" t="b">
        <v>0</v>
      </c>
      <c r="P799" s="4">
        <v>264000</v>
      </c>
      <c r="Q799" s="4">
        <v>327275</v>
      </c>
      <c r="R799" s="4">
        <v>0</v>
      </c>
      <c r="S799" s="4">
        <v>48289.87</v>
      </c>
      <c r="T799" s="4">
        <f>SUM(Tabela14[[#This Row],[set/25]:[dez/30]])</f>
        <v>48289.869999999981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2255.7199999999998</v>
      </c>
      <c r="BN799" s="4">
        <v>2254.35</v>
      </c>
      <c r="BO799" s="4">
        <v>2254.35</v>
      </c>
      <c r="BP799" s="4">
        <v>7793.29</v>
      </c>
      <c r="BQ799" s="4">
        <v>2254.35</v>
      </c>
      <c r="BR799" s="4">
        <v>2254.35</v>
      </c>
      <c r="BS799" s="4">
        <v>2254.35</v>
      </c>
      <c r="BT799" s="4">
        <v>2254.35</v>
      </c>
      <c r="BU799" s="4">
        <v>2254.35</v>
      </c>
      <c r="BV799" s="4">
        <v>2254.35</v>
      </c>
      <c r="BW799" s="4">
        <v>2254.35</v>
      </c>
      <c r="BX799" s="4">
        <v>2254.35</v>
      </c>
      <c r="BY799" s="4">
        <v>2254.35</v>
      </c>
      <c r="BZ799" s="4">
        <v>13332.23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110.78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0</v>
      </c>
      <c r="CP799" s="4">
        <v>0</v>
      </c>
      <c r="CQ799" s="4">
        <v>0</v>
      </c>
      <c r="CR799" s="4">
        <v>0</v>
      </c>
      <c r="CS799" s="4">
        <v>0</v>
      </c>
      <c r="CT799" s="4">
        <v>0</v>
      </c>
      <c r="CU799" s="4">
        <v>0</v>
      </c>
      <c r="CV799" s="4">
        <v>0</v>
      </c>
      <c r="CW799" s="4">
        <v>0</v>
      </c>
      <c r="CX799" s="4">
        <v>0</v>
      </c>
      <c r="CY799" s="4">
        <v>0</v>
      </c>
      <c r="CZ799" s="4">
        <v>0</v>
      </c>
      <c r="DA799" s="4">
        <v>0</v>
      </c>
      <c r="DB799" s="4">
        <v>0</v>
      </c>
      <c r="DC799" s="4">
        <v>0</v>
      </c>
      <c r="DD799" s="4">
        <v>0</v>
      </c>
      <c r="DE799" s="4">
        <v>0</v>
      </c>
      <c r="DF799" s="4">
        <v>0</v>
      </c>
      <c r="DG799" s="4">
        <v>0</v>
      </c>
      <c r="DH799" s="4">
        <v>0</v>
      </c>
      <c r="DI799" s="4">
        <v>0</v>
      </c>
      <c r="DJ799" s="4">
        <v>0</v>
      </c>
      <c r="DK799" s="4">
        <v>0</v>
      </c>
      <c r="DL799" s="4">
        <v>0</v>
      </c>
      <c r="DM799" s="4">
        <v>0</v>
      </c>
      <c r="DN799" s="4">
        <v>0</v>
      </c>
      <c r="DO799" s="4">
        <v>0</v>
      </c>
      <c r="DP799" s="4">
        <v>0</v>
      </c>
      <c r="DQ799" s="4">
        <v>0</v>
      </c>
      <c r="DR799" s="4">
        <v>0</v>
      </c>
      <c r="DS799" s="4">
        <v>0</v>
      </c>
      <c r="DT799" s="4">
        <v>0</v>
      </c>
      <c r="DU799" s="4">
        <v>0</v>
      </c>
      <c r="DV799" s="4">
        <v>0</v>
      </c>
      <c r="DW799" s="4">
        <v>0</v>
      </c>
      <c r="DX799" s="6">
        <v>0</v>
      </c>
      <c r="DY799" s="4">
        <f>SUM(Tabela14[[#This Row],[jan/25]:[mar/25]])</f>
        <v>0</v>
      </c>
      <c r="DZ799" s="4">
        <f>SUM(Tabela14[[#This Row],[abr/25]:[ago/25]])</f>
        <v>0</v>
      </c>
      <c r="EA799" s="4">
        <f>SUM(Tabela14[[#This Row],[set/25]:[dez/30]])</f>
        <v>48289.869999999981</v>
      </c>
    </row>
    <row r="800" spans="1:131" x14ac:dyDescent="0.25">
      <c r="A800" s="5" t="s">
        <v>2077</v>
      </c>
      <c r="B800" s="2" t="s">
        <v>1856</v>
      </c>
      <c r="C800" s="2" t="s">
        <v>14</v>
      </c>
      <c r="D800" s="2" t="s">
        <v>550</v>
      </c>
      <c r="E800" s="1">
        <v>1703</v>
      </c>
      <c r="F800" s="2"/>
      <c r="G800" s="2" t="s">
        <v>16</v>
      </c>
      <c r="H800" s="321"/>
      <c r="I800" s="2"/>
      <c r="J800" s="2"/>
      <c r="K800" s="4"/>
      <c r="L800" s="4"/>
      <c r="M800" s="4">
        <v>0</v>
      </c>
      <c r="N800" s="4">
        <f>Tabela14[[#This Row],[parcela.cef
(total)]]-Tabela14[[#This Row],[parcela.cef
(realizado)]]</f>
        <v>0</v>
      </c>
      <c r="O800" s="1" t="b">
        <v>0</v>
      </c>
      <c r="P800" s="4">
        <v>0</v>
      </c>
      <c r="Q800" s="4">
        <v>0</v>
      </c>
      <c r="R800" s="4">
        <v>0</v>
      </c>
      <c r="S800" s="4">
        <v>0</v>
      </c>
      <c r="T800" s="4">
        <f>SUM(Tabela14[[#This Row],[set/25]:[dez/30]])</f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0</v>
      </c>
      <c r="CS800" s="4">
        <v>0</v>
      </c>
      <c r="CT800" s="4">
        <v>0</v>
      </c>
      <c r="CU800" s="4">
        <v>0</v>
      </c>
      <c r="CV800" s="4">
        <v>0</v>
      </c>
      <c r="CW800" s="4">
        <v>0</v>
      </c>
      <c r="CX800" s="4">
        <v>0</v>
      </c>
      <c r="CY800" s="4">
        <v>0</v>
      </c>
      <c r="CZ800" s="4">
        <v>0</v>
      </c>
      <c r="DA800" s="4">
        <v>0</v>
      </c>
      <c r="DB800" s="4">
        <v>0</v>
      </c>
      <c r="DC800" s="4">
        <v>0</v>
      </c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6">
        <v>0</v>
      </c>
      <c r="DY800" s="4">
        <f>SUM(Tabela14[[#This Row],[jan/25]:[mar/25]])</f>
        <v>0</v>
      </c>
      <c r="DZ800" s="4">
        <f>SUM(Tabela14[[#This Row],[abr/25]:[ago/25]])</f>
        <v>0</v>
      </c>
      <c r="EA800" s="4">
        <f>SUM(Tabela14[[#This Row],[set/25]:[dez/30]])</f>
        <v>0</v>
      </c>
    </row>
    <row r="801" spans="1:131" x14ac:dyDescent="0.25">
      <c r="A801" s="5" t="s">
        <v>2078</v>
      </c>
      <c r="B801" s="2" t="s">
        <v>1856</v>
      </c>
      <c r="C801" s="2" t="s">
        <v>14</v>
      </c>
      <c r="D801" s="2" t="s">
        <v>550</v>
      </c>
      <c r="E801" s="1">
        <v>1704</v>
      </c>
      <c r="F801" s="2"/>
      <c r="G801" s="2" t="s">
        <v>16</v>
      </c>
      <c r="H801" s="321"/>
      <c r="I801" s="2"/>
      <c r="J801" s="2"/>
      <c r="K801" s="4"/>
      <c r="L801" s="4"/>
      <c r="M801" s="4">
        <v>0</v>
      </c>
      <c r="N801" s="4">
        <f>Tabela14[[#This Row],[parcela.cef
(total)]]-Tabela14[[#This Row],[parcela.cef
(realizado)]]</f>
        <v>0</v>
      </c>
      <c r="O801" s="1" t="b">
        <v>0</v>
      </c>
      <c r="P801" s="4">
        <v>0</v>
      </c>
      <c r="Q801" s="4">
        <v>0</v>
      </c>
      <c r="R801" s="4">
        <v>0</v>
      </c>
      <c r="S801" s="4">
        <v>0</v>
      </c>
      <c r="T801" s="4">
        <f>SUM(Tabela14[[#This Row],[set/25]:[dez/30]])</f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0</v>
      </c>
      <c r="CR801" s="4">
        <v>0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0</v>
      </c>
      <c r="CZ801" s="4">
        <v>0</v>
      </c>
      <c r="DA801" s="4">
        <v>0</v>
      </c>
      <c r="DB801" s="4">
        <v>0</v>
      </c>
      <c r="DC801" s="4">
        <v>0</v>
      </c>
      <c r="DD801" s="4">
        <v>0</v>
      </c>
      <c r="DE801" s="4">
        <v>0</v>
      </c>
      <c r="DF801" s="4">
        <v>0</v>
      </c>
      <c r="DG801" s="4">
        <v>0</v>
      </c>
      <c r="DH801" s="4">
        <v>0</v>
      </c>
      <c r="DI801" s="4">
        <v>0</v>
      </c>
      <c r="DJ801" s="4">
        <v>0</v>
      </c>
      <c r="DK801" s="4">
        <v>0</v>
      </c>
      <c r="DL801" s="4">
        <v>0</v>
      </c>
      <c r="DM801" s="4">
        <v>0</v>
      </c>
      <c r="DN801" s="4">
        <v>0</v>
      </c>
      <c r="DO801" s="4">
        <v>0</v>
      </c>
      <c r="DP801" s="4">
        <v>0</v>
      </c>
      <c r="DQ801" s="4">
        <v>0</v>
      </c>
      <c r="DR801" s="4">
        <v>0</v>
      </c>
      <c r="DS801" s="4">
        <v>0</v>
      </c>
      <c r="DT801" s="4">
        <v>0</v>
      </c>
      <c r="DU801" s="4">
        <v>0</v>
      </c>
      <c r="DV801" s="4">
        <v>0</v>
      </c>
      <c r="DW801" s="4">
        <v>0</v>
      </c>
      <c r="DX801" s="6">
        <v>0</v>
      </c>
      <c r="DY801" s="4">
        <f>SUM(Tabela14[[#This Row],[jan/25]:[mar/25]])</f>
        <v>0</v>
      </c>
      <c r="DZ801" s="4">
        <f>SUM(Tabela14[[#This Row],[abr/25]:[ago/25]])</f>
        <v>0</v>
      </c>
      <c r="EA801" s="4">
        <f>SUM(Tabela14[[#This Row],[set/25]:[dez/30]])</f>
        <v>0</v>
      </c>
    </row>
    <row r="802" spans="1:131" x14ac:dyDescent="0.25">
      <c r="A802" s="5" t="s">
        <v>2079</v>
      </c>
      <c r="B802" s="2" t="s">
        <v>1856</v>
      </c>
      <c r="C802" s="2" t="s">
        <v>14</v>
      </c>
      <c r="D802" s="2" t="s">
        <v>550</v>
      </c>
      <c r="E802" s="1">
        <v>1705</v>
      </c>
      <c r="F802" s="2" t="s">
        <v>2080</v>
      </c>
      <c r="G802" s="2" t="s">
        <v>19</v>
      </c>
      <c r="H802" s="321">
        <v>45589</v>
      </c>
      <c r="I802" s="2" t="s">
        <v>2081</v>
      </c>
      <c r="J802" s="2"/>
      <c r="K802" s="4"/>
      <c r="L802" s="4"/>
      <c r="M802" s="4">
        <v>235860.94</v>
      </c>
      <c r="N802" s="4">
        <f>Tabela14[[#This Row],[parcela.cef
(total)]]-Tabela14[[#This Row],[parcela.cef
(realizado)]]</f>
        <v>0</v>
      </c>
      <c r="O802" s="1" t="b">
        <v>0</v>
      </c>
      <c r="P802" s="4">
        <v>0</v>
      </c>
      <c r="Q802" s="4">
        <v>323616.09000000003</v>
      </c>
      <c r="R802" s="4">
        <v>0</v>
      </c>
      <c r="S802" s="4">
        <v>95380.14</v>
      </c>
      <c r="T802" s="4">
        <f>SUM(Tabela14[[#This Row],[set/25]:[dez/30]])</f>
        <v>39328.1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1661.86</v>
      </c>
      <c r="BF802" s="4">
        <v>0</v>
      </c>
      <c r="BG802" s="4">
        <v>0</v>
      </c>
      <c r="BH802" s="4">
        <v>54390.18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1933.22</v>
      </c>
      <c r="BR802" s="4">
        <v>1933.22</v>
      </c>
      <c r="BS802" s="4">
        <v>1933.22</v>
      </c>
      <c r="BT802" s="4">
        <v>1933.22</v>
      </c>
      <c r="BU802" s="4">
        <v>1933.22</v>
      </c>
      <c r="BV802" s="4">
        <v>1933.22</v>
      </c>
      <c r="BW802" s="4">
        <v>1933.22</v>
      </c>
      <c r="BX802" s="4">
        <v>1933.22</v>
      </c>
      <c r="BY802" s="4">
        <v>1933.22</v>
      </c>
      <c r="BZ802" s="4">
        <v>1933.22</v>
      </c>
      <c r="CA802" s="4">
        <v>1933.22</v>
      </c>
      <c r="CB802" s="4">
        <v>17675.12</v>
      </c>
      <c r="CC802" s="4">
        <v>0</v>
      </c>
      <c r="CD802" s="4">
        <v>0</v>
      </c>
      <c r="CE802" s="4">
        <v>0</v>
      </c>
      <c r="CF802" s="4">
        <v>387.56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>
        <v>0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0</v>
      </c>
      <c r="CZ802" s="4">
        <v>0</v>
      </c>
      <c r="DA802" s="4">
        <v>0</v>
      </c>
      <c r="DB802" s="4">
        <v>0</v>
      </c>
      <c r="DC802" s="4">
        <v>0</v>
      </c>
      <c r="DD802" s="4">
        <v>0</v>
      </c>
      <c r="DE802" s="4">
        <v>0</v>
      </c>
      <c r="DF802" s="4">
        <v>0</v>
      </c>
      <c r="DG802" s="4">
        <v>0</v>
      </c>
      <c r="DH802" s="4">
        <v>0</v>
      </c>
      <c r="DI802" s="4">
        <v>0</v>
      </c>
      <c r="DJ802" s="4">
        <v>0</v>
      </c>
      <c r="DK802" s="4">
        <v>0</v>
      </c>
      <c r="DL802" s="4">
        <v>0</v>
      </c>
      <c r="DM802" s="4">
        <v>0</v>
      </c>
      <c r="DN802" s="4">
        <v>0</v>
      </c>
      <c r="DO802" s="4">
        <v>0</v>
      </c>
      <c r="DP802" s="4">
        <v>0</v>
      </c>
      <c r="DQ802" s="4">
        <v>0</v>
      </c>
      <c r="DR802" s="4">
        <v>0</v>
      </c>
      <c r="DS802" s="4">
        <v>0</v>
      </c>
      <c r="DT802" s="4">
        <v>0</v>
      </c>
      <c r="DU802" s="4">
        <v>0</v>
      </c>
      <c r="DV802" s="4">
        <v>0</v>
      </c>
      <c r="DW802" s="4">
        <v>0</v>
      </c>
      <c r="DX802" s="6">
        <v>0</v>
      </c>
      <c r="DY802" s="4">
        <f>SUM(Tabela14[[#This Row],[jan/25]:[mar/25]])</f>
        <v>1661.86</v>
      </c>
      <c r="DZ802" s="4">
        <f>SUM(Tabela14[[#This Row],[abr/25]:[ago/25]])</f>
        <v>54390.18</v>
      </c>
      <c r="EA802" s="4">
        <f>SUM(Tabela14[[#This Row],[set/25]:[dez/30]])</f>
        <v>39328.1</v>
      </c>
    </row>
    <row r="803" spans="1:131" x14ac:dyDescent="0.25">
      <c r="A803" s="5" t="s">
        <v>2082</v>
      </c>
      <c r="B803" s="2" t="s">
        <v>1856</v>
      </c>
      <c r="C803" s="2" t="s">
        <v>14</v>
      </c>
      <c r="D803" s="2" t="s">
        <v>550</v>
      </c>
      <c r="E803" s="1">
        <v>1706</v>
      </c>
      <c r="F803" s="2"/>
      <c r="G803" s="2" t="s">
        <v>16</v>
      </c>
      <c r="H803" s="321"/>
      <c r="I803" s="2"/>
      <c r="J803" s="2"/>
      <c r="K803" s="4"/>
      <c r="L803" s="4"/>
      <c r="M803" s="4">
        <v>0</v>
      </c>
      <c r="N803" s="4">
        <f>Tabela14[[#This Row],[parcela.cef
(total)]]-Tabela14[[#This Row],[parcela.cef
(realizado)]]</f>
        <v>0</v>
      </c>
      <c r="O803" s="1" t="b">
        <v>0</v>
      </c>
      <c r="P803" s="4">
        <v>0</v>
      </c>
      <c r="Q803" s="4">
        <v>0</v>
      </c>
      <c r="R803" s="4">
        <v>0</v>
      </c>
      <c r="S803" s="4">
        <v>0</v>
      </c>
      <c r="T803" s="4">
        <f>SUM(Tabela14[[#This Row],[set/25]:[dez/30]])</f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0</v>
      </c>
      <c r="CR803" s="4">
        <v>0</v>
      </c>
      <c r="CS803" s="4">
        <v>0</v>
      </c>
      <c r="CT803" s="4">
        <v>0</v>
      </c>
      <c r="CU803" s="4">
        <v>0</v>
      </c>
      <c r="CV803" s="4">
        <v>0</v>
      </c>
      <c r="CW803" s="4">
        <v>0</v>
      </c>
      <c r="CX803" s="4">
        <v>0</v>
      </c>
      <c r="CY803" s="4">
        <v>0</v>
      </c>
      <c r="CZ803" s="4">
        <v>0</v>
      </c>
      <c r="DA803" s="4">
        <v>0</v>
      </c>
      <c r="DB803" s="4">
        <v>0</v>
      </c>
      <c r="DC803" s="4">
        <v>0</v>
      </c>
      <c r="DD803" s="4">
        <v>0</v>
      </c>
      <c r="DE803" s="4">
        <v>0</v>
      </c>
      <c r="DF803" s="4">
        <v>0</v>
      </c>
      <c r="DG803" s="4">
        <v>0</v>
      </c>
      <c r="DH803" s="4">
        <v>0</v>
      </c>
      <c r="DI803" s="4">
        <v>0</v>
      </c>
      <c r="DJ803" s="4">
        <v>0</v>
      </c>
      <c r="DK803" s="4">
        <v>0</v>
      </c>
      <c r="DL803" s="4">
        <v>0</v>
      </c>
      <c r="DM803" s="4">
        <v>0</v>
      </c>
      <c r="DN803" s="4">
        <v>0</v>
      </c>
      <c r="DO803" s="4">
        <v>0</v>
      </c>
      <c r="DP803" s="4">
        <v>0</v>
      </c>
      <c r="DQ803" s="4">
        <v>0</v>
      </c>
      <c r="DR803" s="4">
        <v>0</v>
      </c>
      <c r="DS803" s="4">
        <v>0</v>
      </c>
      <c r="DT803" s="4">
        <v>0</v>
      </c>
      <c r="DU803" s="4">
        <v>0</v>
      </c>
      <c r="DV803" s="4">
        <v>0</v>
      </c>
      <c r="DW803" s="4">
        <v>0</v>
      </c>
      <c r="DX803" s="6">
        <v>0</v>
      </c>
      <c r="DY803" s="4">
        <f>SUM(Tabela14[[#This Row],[jan/25]:[mar/25]])</f>
        <v>0</v>
      </c>
      <c r="DZ803" s="4">
        <f>SUM(Tabela14[[#This Row],[abr/25]:[ago/25]])</f>
        <v>0</v>
      </c>
      <c r="EA803" s="4">
        <f>SUM(Tabela14[[#This Row],[set/25]:[dez/30]])</f>
        <v>0</v>
      </c>
    </row>
    <row r="804" spans="1:131" x14ac:dyDescent="0.25">
      <c r="A804" s="5" t="s">
        <v>2083</v>
      </c>
      <c r="B804" s="2" t="s">
        <v>1856</v>
      </c>
      <c r="C804" s="2" t="s">
        <v>14</v>
      </c>
      <c r="D804" s="2" t="s">
        <v>550</v>
      </c>
      <c r="E804" s="1">
        <v>1707</v>
      </c>
      <c r="F804" s="2" t="s">
        <v>2084</v>
      </c>
      <c r="G804" s="2" t="s">
        <v>19</v>
      </c>
      <c r="H804" s="321">
        <v>45355</v>
      </c>
      <c r="I804" s="2" t="s">
        <v>2085</v>
      </c>
      <c r="J804" s="2"/>
      <c r="K804" s="4"/>
      <c r="L804" s="4"/>
      <c r="M804" s="4">
        <v>0</v>
      </c>
      <c r="N804" s="4">
        <f>Tabela14[[#This Row],[parcela.cef
(total)]]-Tabela14[[#This Row],[parcela.cef
(realizado)]]</f>
        <v>0</v>
      </c>
      <c r="O804" s="1" t="b">
        <v>0</v>
      </c>
      <c r="P804" s="4">
        <v>0</v>
      </c>
      <c r="Q804" s="4">
        <v>221730</v>
      </c>
      <c r="R804" s="4">
        <v>0</v>
      </c>
      <c r="S804" s="4">
        <v>227210.17</v>
      </c>
      <c r="T804" s="4">
        <f>SUM(Tabela14[[#This Row],[set/25]:[dez/30]])</f>
        <v>62116.76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88330</v>
      </c>
      <c r="AV804" s="4">
        <v>4305.59</v>
      </c>
      <c r="AW804" s="4">
        <v>4317.6499999999996</v>
      </c>
      <c r="AX804" s="4">
        <v>4340.1000000000004</v>
      </c>
      <c r="AY804" s="4">
        <v>4377.42</v>
      </c>
      <c r="AZ804" s="4">
        <v>4408.5</v>
      </c>
      <c r="BA804" s="4">
        <v>4440.24</v>
      </c>
      <c r="BB804" s="4">
        <v>4471.32</v>
      </c>
      <c r="BC804" s="4">
        <v>4497.26</v>
      </c>
      <c r="BD804" s="4">
        <v>4527.84</v>
      </c>
      <c r="BE804" s="4">
        <v>4545.95</v>
      </c>
      <c r="BF804" s="4">
        <v>4568.68</v>
      </c>
      <c r="BG804" s="4">
        <v>4606.6000000000004</v>
      </c>
      <c r="BH804" s="4">
        <v>4625.03</v>
      </c>
      <c r="BI804" s="4">
        <v>4643.07</v>
      </c>
      <c r="BJ804" s="4">
        <v>4667.21</v>
      </c>
      <c r="BK804" s="4">
        <v>4694.28</v>
      </c>
      <c r="BL804" s="4">
        <v>4726.67</v>
      </c>
      <c r="BM804" s="4">
        <v>0</v>
      </c>
      <c r="BN804" s="4">
        <v>4769.68</v>
      </c>
      <c r="BO804" s="4">
        <v>4769.68</v>
      </c>
      <c r="BP804" s="4">
        <v>4769.68</v>
      </c>
      <c r="BQ804" s="4">
        <v>4769.68</v>
      </c>
      <c r="BR804" s="4">
        <v>4769.68</v>
      </c>
      <c r="BS804" s="4">
        <v>4769.68</v>
      </c>
      <c r="BT804" s="4">
        <v>4769.68</v>
      </c>
      <c r="BU804" s="4">
        <v>4769.68</v>
      </c>
      <c r="BV804" s="4">
        <v>4769.68</v>
      </c>
      <c r="BW804" s="4">
        <v>4769.68</v>
      </c>
      <c r="BX804" s="4">
        <v>4769.68</v>
      </c>
      <c r="BY804" s="4">
        <v>4769.68</v>
      </c>
      <c r="BZ804" s="4">
        <v>4769.68</v>
      </c>
      <c r="CA804" s="4">
        <v>0</v>
      </c>
      <c r="CB804" s="4">
        <v>0</v>
      </c>
      <c r="CC804" s="4">
        <v>0</v>
      </c>
      <c r="CD804" s="4">
        <v>0</v>
      </c>
      <c r="CE804" s="4">
        <v>110.92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>
        <v>0</v>
      </c>
      <c r="DE804" s="4">
        <v>0</v>
      </c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>
        <v>0</v>
      </c>
      <c r="DL804" s="4">
        <v>0</v>
      </c>
      <c r="DM804" s="4">
        <v>0</v>
      </c>
      <c r="DN804" s="4">
        <v>0</v>
      </c>
      <c r="DO804" s="4">
        <v>0</v>
      </c>
      <c r="DP804" s="4">
        <v>0</v>
      </c>
      <c r="DQ804" s="4">
        <v>0</v>
      </c>
      <c r="DR804" s="4">
        <v>0</v>
      </c>
      <c r="DS804" s="4">
        <v>0</v>
      </c>
      <c r="DT804" s="4">
        <v>0</v>
      </c>
      <c r="DU804" s="4">
        <v>0</v>
      </c>
      <c r="DV804" s="4">
        <v>0</v>
      </c>
      <c r="DW804" s="4">
        <v>0</v>
      </c>
      <c r="DX804" s="6">
        <v>0</v>
      </c>
      <c r="DY804" s="4">
        <f>SUM(Tabela14[[#This Row],[jan/25]:[mar/25]])</f>
        <v>13721.230000000001</v>
      </c>
      <c r="DZ804" s="4">
        <f>SUM(Tabela14[[#This Row],[abr/25]:[ago/25]])</f>
        <v>23356.259999999995</v>
      </c>
      <c r="EA804" s="4">
        <f>SUM(Tabela14[[#This Row],[set/25]:[dez/30]])</f>
        <v>62116.76</v>
      </c>
    </row>
    <row r="805" spans="1:131" x14ac:dyDescent="0.25">
      <c r="A805" s="5" t="s">
        <v>2086</v>
      </c>
      <c r="B805" s="2" t="s">
        <v>1856</v>
      </c>
      <c r="C805" s="2" t="s">
        <v>14</v>
      </c>
      <c r="D805" s="2" t="s">
        <v>550</v>
      </c>
      <c r="E805" s="1">
        <v>1708</v>
      </c>
      <c r="F805" s="2" t="s">
        <v>2087</v>
      </c>
      <c r="G805" s="2" t="s">
        <v>19</v>
      </c>
      <c r="H805" s="321">
        <v>45589</v>
      </c>
      <c r="I805" s="2" t="s">
        <v>1674</v>
      </c>
      <c r="J805" s="2" t="s">
        <v>2088</v>
      </c>
      <c r="K805" s="4">
        <v>288934.74</v>
      </c>
      <c r="L805" s="4">
        <v>86987.28</v>
      </c>
      <c r="M805" s="4">
        <v>0</v>
      </c>
      <c r="N805" s="4">
        <f>Tabela14[[#This Row],[parcela.cef
(total)]]-Tabela14[[#This Row],[parcela.cef
(realizado)]]</f>
        <v>201947.46</v>
      </c>
      <c r="O805" s="1" t="b">
        <v>0</v>
      </c>
      <c r="P805" s="4">
        <v>288934.74</v>
      </c>
      <c r="Q805" s="4">
        <v>378228.02</v>
      </c>
      <c r="R805" s="4">
        <v>10591.92</v>
      </c>
      <c r="S805" s="4">
        <v>74563.600000000006</v>
      </c>
      <c r="T805" s="4">
        <f>SUM(Tabela14[[#This Row],[set/25]:[dez/30]])</f>
        <v>40291.680000000008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1947.47</v>
      </c>
      <c r="BD805" s="4">
        <v>16268.6</v>
      </c>
      <c r="BE805" s="4">
        <v>1968.56</v>
      </c>
      <c r="BF805" s="4">
        <v>1978.4</v>
      </c>
      <c r="BG805" s="4">
        <v>1994.82</v>
      </c>
      <c r="BH805" s="4">
        <v>2002.8</v>
      </c>
      <c r="BI805" s="4">
        <v>2010.61</v>
      </c>
      <c r="BJ805" s="4">
        <v>2021.06</v>
      </c>
      <c r="BK805" s="4">
        <v>2032.79</v>
      </c>
      <c r="BL805" s="4">
        <v>2046.81</v>
      </c>
      <c r="BM805" s="4">
        <v>0</v>
      </c>
      <c r="BN805" s="4">
        <v>2065.44</v>
      </c>
      <c r="BO805" s="4">
        <v>2065.44</v>
      </c>
      <c r="BP805" s="4">
        <v>17137.54</v>
      </c>
      <c r="BQ805" s="4">
        <v>2065.44</v>
      </c>
      <c r="BR805" s="4">
        <v>2065.44</v>
      </c>
      <c r="BS805" s="4">
        <v>2065.44</v>
      </c>
      <c r="BT805" s="4">
        <v>2065.44</v>
      </c>
      <c r="BU805" s="4">
        <v>2065.44</v>
      </c>
      <c r="BV805" s="4">
        <v>2065.44</v>
      </c>
      <c r="BW805" s="4">
        <v>2065.44</v>
      </c>
      <c r="BX805" s="4">
        <v>2065.44</v>
      </c>
      <c r="BY805" s="4">
        <v>2065.44</v>
      </c>
      <c r="BZ805" s="4">
        <v>0</v>
      </c>
      <c r="CA805" s="4">
        <v>0</v>
      </c>
      <c r="CB805" s="4">
        <v>434.3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0</v>
      </c>
      <c r="CR805" s="4">
        <v>0</v>
      </c>
      <c r="CS805" s="4">
        <v>0</v>
      </c>
      <c r="CT805" s="4">
        <v>0</v>
      </c>
      <c r="CU805" s="4">
        <v>0</v>
      </c>
      <c r="CV805" s="4">
        <v>0</v>
      </c>
      <c r="CW805" s="4">
        <v>0</v>
      </c>
      <c r="CX805" s="4">
        <v>0</v>
      </c>
      <c r="CY805" s="4">
        <v>0</v>
      </c>
      <c r="CZ805" s="4">
        <v>0</v>
      </c>
      <c r="DA805" s="4">
        <v>0</v>
      </c>
      <c r="DB805" s="4">
        <v>0</v>
      </c>
      <c r="DC805" s="4">
        <v>0</v>
      </c>
      <c r="DD805" s="4">
        <v>0</v>
      </c>
      <c r="DE805" s="4">
        <v>0</v>
      </c>
      <c r="DF805" s="4">
        <v>0</v>
      </c>
      <c r="DG805" s="4">
        <v>0</v>
      </c>
      <c r="DH805" s="4">
        <v>0</v>
      </c>
      <c r="DI805" s="4">
        <v>0</v>
      </c>
      <c r="DJ805" s="4">
        <v>0</v>
      </c>
      <c r="DK805" s="4">
        <v>0</v>
      </c>
      <c r="DL805" s="4">
        <v>0</v>
      </c>
      <c r="DM805" s="4">
        <v>0</v>
      </c>
      <c r="DN805" s="4">
        <v>0</v>
      </c>
      <c r="DO805" s="4">
        <v>0</v>
      </c>
      <c r="DP805" s="4">
        <v>0</v>
      </c>
      <c r="DQ805" s="4">
        <v>0</v>
      </c>
      <c r="DR805" s="4">
        <v>0</v>
      </c>
      <c r="DS805" s="4">
        <v>0</v>
      </c>
      <c r="DT805" s="4">
        <v>0</v>
      </c>
      <c r="DU805" s="4">
        <v>0</v>
      </c>
      <c r="DV805" s="4">
        <v>0</v>
      </c>
      <c r="DW805" s="4">
        <v>0</v>
      </c>
      <c r="DX805" s="6">
        <v>0</v>
      </c>
      <c r="DY805" s="4">
        <f>SUM(Tabela14[[#This Row],[jan/25]:[mar/25]])</f>
        <v>5941.78</v>
      </c>
      <c r="DZ805" s="4">
        <f>SUM(Tabela14[[#This Row],[abr/25]:[ago/25]])</f>
        <v>10114.07</v>
      </c>
      <c r="EA805" s="4">
        <f>SUM(Tabela14[[#This Row],[set/25]:[dez/30]])</f>
        <v>40291.680000000008</v>
      </c>
    </row>
    <row r="806" spans="1:131" x14ac:dyDescent="0.25">
      <c r="A806" s="5" t="s">
        <v>2089</v>
      </c>
      <c r="B806" s="2" t="s">
        <v>1856</v>
      </c>
      <c r="C806" s="2" t="s">
        <v>14</v>
      </c>
      <c r="D806" s="2" t="s">
        <v>550</v>
      </c>
      <c r="E806" s="1">
        <v>1709</v>
      </c>
      <c r="F806" s="2" t="s">
        <v>2090</v>
      </c>
      <c r="G806" s="2" t="s">
        <v>19</v>
      </c>
      <c r="H806" s="321">
        <v>45398</v>
      </c>
      <c r="I806" s="2" t="s">
        <v>2091</v>
      </c>
      <c r="J806" s="2"/>
      <c r="K806" s="4"/>
      <c r="L806" s="4"/>
      <c r="M806" s="4">
        <v>0</v>
      </c>
      <c r="N806" s="4">
        <f>Tabela14[[#This Row],[parcela.cef
(total)]]-Tabela14[[#This Row],[parcela.cef
(realizado)]]</f>
        <v>0</v>
      </c>
      <c r="O806" s="1" t="b">
        <v>0</v>
      </c>
      <c r="P806" s="4">
        <v>0</v>
      </c>
      <c r="Q806" s="4">
        <v>399095</v>
      </c>
      <c r="R806" s="4">
        <v>0</v>
      </c>
      <c r="S806" s="4">
        <v>421211.6</v>
      </c>
      <c r="T806" s="4">
        <f>SUM(Tabela14[[#This Row],[set/25]:[dez/30]])</f>
        <v>203389.97000000003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78995</v>
      </c>
      <c r="AW806" s="4">
        <v>4512.6000000000004</v>
      </c>
      <c r="AX806" s="4">
        <v>4536.07</v>
      </c>
      <c r="AY806" s="4">
        <v>4575.08</v>
      </c>
      <c r="AZ806" s="4">
        <v>4607.5600000000004</v>
      </c>
      <c r="BA806" s="4">
        <v>4640.7299999999996</v>
      </c>
      <c r="BB806" s="4">
        <v>4673.22</v>
      </c>
      <c r="BC806" s="4">
        <v>4700.32</v>
      </c>
      <c r="BD806" s="4">
        <v>67829.42</v>
      </c>
      <c r="BE806" s="4">
        <v>4751.21</v>
      </c>
      <c r="BF806" s="4">
        <v>4774.97</v>
      </c>
      <c r="BG806" s="4">
        <v>4814.6000000000004</v>
      </c>
      <c r="BH806" s="4">
        <v>4833.8599999999997</v>
      </c>
      <c r="BI806" s="4">
        <v>4852.71</v>
      </c>
      <c r="BJ806" s="4">
        <v>4877.95</v>
      </c>
      <c r="BK806" s="4">
        <v>4906.24</v>
      </c>
      <c r="BL806" s="4">
        <v>4940.09</v>
      </c>
      <c r="BM806" s="4">
        <v>0</v>
      </c>
      <c r="BN806" s="4">
        <v>4985.05</v>
      </c>
      <c r="BO806" s="4">
        <v>4985.05</v>
      </c>
      <c r="BP806" s="4">
        <v>71452.350000000006</v>
      </c>
      <c r="BQ806" s="4">
        <v>4985.05</v>
      </c>
      <c r="BR806" s="4">
        <v>4985.05</v>
      </c>
      <c r="BS806" s="4">
        <v>4985.05</v>
      </c>
      <c r="BT806" s="4">
        <v>4985.05</v>
      </c>
      <c r="BU806" s="4">
        <v>4985.05</v>
      </c>
      <c r="BV806" s="4">
        <v>4985.05</v>
      </c>
      <c r="BW806" s="4">
        <v>4985.05</v>
      </c>
      <c r="BX806" s="4">
        <v>4985.05</v>
      </c>
      <c r="BY806" s="4">
        <v>4985.05</v>
      </c>
      <c r="BZ806" s="4">
        <v>76991.289999999994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110.78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>
        <v>0</v>
      </c>
      <c r="CS806" s="4">
        <v>0</v>
      </c>
      <c r="CT806" s="4">
        <v>0</v>
      </c>
      <c r="CU806" s="4">
        <v>0</v>
      </c>
      <c r="CV806" s="4">
        <v>0</v>
      </c>
      <c r="CW806" s="4">
        <v>0</v>
      </c>
      <c r="CX806" s="4">
        <v>0</v>
      </c>
      <c r="CY806" s="4">
        <v>0</v>
      </c>
      <c r="CZ806" s="4">
        <v>0</v>
      </c>
      <c r="DA806" s="4">
        <v>0</v>
      </c>
      <c r="DB806" s="4">
        <v>0</v>
      </c>
      <c r="DC806" s="4">
        <v>0</v>
      </c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6">
        <v>0</v>
      </c>
      <c r="DY806" s="4">
        <f>SUM(Tabela14[[#This Row],[jan/25]:[mar/25]])</f>
        <v>14340.78</v>
      </c>
      <c r="DZ806" s="4">
        <f>SUM(Tabela14[[#This Row],[abr/25]:[ago/25]])</f>
        <v>24410.850000000002</v>
      </c>
      <c r="EA806" s="4">
        <f>SUM(Tabela14[[#This Row],[set/25]:[dez/30]])</f>
        <v>203389.97000000003</v>
      </c>
    </row>
    <row r="807" spans="1:131" x14ac:dyDescent="0.25">
      <c r="A807" s="5" t="s">
        <v>2092</v>
      </c>
      <c r="B807" s="2" t="s">
        <v>1856</v>
      </c>
      <c r="C807" s="2" t="s">
        <v>14</v>
      </c>
      <c r="D807" s="2" t="s">
        <v>579</v>
      </c>
      <c r="E807" s="1">
        <v>1801</v>
      </c>
      <c r="F807" s="2" t="s">
        <v>2093</v>
      </c>
      <c r="G807" s="2" t="s">
        <v>19</v>
      </c>
      <c r="H807" s="321">
        <v>45715</v>
      </c>
      <c r="I807" s="2" t="s">
        <v>2094</v>
      </c>
      <c r="J807" s="2" t="s">
        <v>2095</v>
      </c>
      <c r="K807" s="4">
        <v>264000</v>
      </c>
      <c r="L807" s="4">
        <v>72326.37</v>
      </c>
      <c r="M807" s="4">
        <v>0</v>
      </c>
      <c r="N807" s="4">
        <f>Tabela14[[#This Row],[parcela.cef
(total)]]-Tabela14[[#This Row],[parcela.cef
(realizado)]]</f>
        <v>191673.63</v>
      </c>
      <c r="O807" s="1" t="b">
        <v>0</v>
      </c>
      <c r="P807" s="4">
        <v>264000</v>
      </c>
      <c r="Q807" s="4">
        <v>355320</v>
      </c>
      <c r="R807" s="4">
        <v>3214.98</v>
      </c>
      <c r="S807" s="4">
        <v>93767.34</v>
      </c>
      <c r="T807" s="4">
        <f>SUM(Tabela14[[#This Row],[set/25]:[dez/30]])</f>
        <v>88962.809999999969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1303.25</v>
      </c>
      <c r="BH807" s="4">
        <v>1307.4100000000001</v>
      </c>
      <c r="BI807" s="4">
        <v>0</v>
      </c>
      <c r="BJ807" s="4">
        <v>1319.97</v>
      </c>
      <c r="BK807" s="4">
        <v>873.9</v>
      </c>
      <c r="BL807" s="4">
        <v>0</v>
      </c>
      <c r="BM807" s="4">
        <v>889.48</v>
      </c>
      <c r="BN807" s="4">
        <v>888.94</v>
      </c>
      <c r="BO807" s="4">
        <v>888.94</v>
      </c>
      <c r="BP807" s="4">
        <v>11869.82</v>
      </c>
      <c r="BQ807" s="4">
        <v>2963.12</v>
      </c>
      <c r="BR807" s="4">
        <v>2963.12</v>
      </c>
      <c r="BS807" s="4">
        <v>2963.12</v>
      </c>
      <c r="BT807" s="4">
        <v>2963.12</v>
      </c>
      <c r="BU807" s="4">
        <v>2963.12</v>
      </c>
      <c r="BV807" s="4">
        <v>2963.12</v>
      </c>
      <c r="BW807" s="4">
        <v>2963.12</v>
      </c>
      <c r="BX807" s="4">
        <v>2963.12</v>
      </c>
      <c r="BY807" s="4">
        <v>2963.12</v>
      </c>
      <c r="BZ807" s="4">
        <v>23947.43</v>
      </c>
      <c r="CA807" s="4">
        <v>2963.12</v>
      </c>
      <c r="CB807" s="4">
        <v>2963.12</v>
      </c>
      <c r="CC807" s="4">
        <v>2963.12</v>
      </c>
      <c r="CD807" s="4">
        <v>2963.12</v>
      </c>
      <c r="CE807" s="4">
        <v>2963.12</v>
      </c>
      <c r="CF807" s="4">
        <v>2963.12</v>
      </c>
      <c r="CG807" s="4">
        <v>2963.12</v>
      </c>
      <c r="CH807" s="4">
        <v>2963.12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105.16</v>
      </c>
      <c r="CO807" s="4">
        <v>0</v>
      </c>
      <c r="CP807" s="4">
        <v>0</v>
      </c>
      <c r="CQ807" s="4">
        <v>0</v>
      </c>
      <c r="CR807" s="4">
        <v>0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0</v>
      </c>
      <c r="CZ807" s="4">
        <v>0</v>
      </c>
      <c r="DA807" s="4">
        <v>0</v>
      </c>
      <c r="DB807" s="4">
        <v>0</v>
      </c>
      <c r="DC807" s="4">
        <v>0</v>
      </c>
      <c r="DD807" s="4">
        <v>0</v>
      </c>
      <c r="DE807" s="4">
        <v>0</v>
      </c>
      <c r="DF807" s="4">
        <v>0</v>
      </c>
      <c r="DG807" s="4">
        <v>0</v>
      </c>
      <c r="DH807" s="4">
        <v>0</v>
      </c>
      <c r="DI807" s="4">
        <v>0</v>
      </c>
      <c r="DJ807" s="4">
        <v>0</v>
      </c>
      <c r="DK807" s="4">
        <v>0</v>
      </c>
      <c r="DL807" s="4">
        <v>0</v>
      </c>
      <c r="DM807" s="4">
        <v>0</v>
      </c>
      <c r="DN807" s="4">
        <v>0</v>
      </c>
      <c r="DO807" s="4">
        <v>0</v>
      </c>
      <c r="DP807" s="4">
        <v>0</v>
      </c>
      <c r="DQ807" s="4">
        <v>0</v>
      </c>
      <c r="DR807" s="4">
        <v>0</v>
      </c>
      <c r="DS807" s="4">
        <v>0</v>
      </c>
      <c r="DT807" s="4">
        <v>0</v>
      </c>
      <c r="DU807" s="4">
        <v>0</v>
      </c>
      <c r="DV807" s="4">
        <v>0</v>
      </c>
      <c r="DW807" s="4">
        <v>0</v>
      </c>
      <c r="DX807" s="6">
        <v>0</v>
      </c>
      <c r="DY807" s="4">
        <f>SUM(Tabela14[[#This Row],[jan/25]:[mar/25]])</f>
        <v>1303.25</v>
      </c>
      <c r="DZ807" s="4">
        <f>SUM(Tabela14[[#This Row],[abr/25]:[ago/25]])</f>
        <v>3501.28</v>
      </c>
      <c r="EA807" s="4">
        <f>SUM(Tabela14[[#This Row],[set/25]:[dez/30]])</f>
        <v>88962.809999999969</v>
      </c>
    </row>
    <row r="808" spans="1:131" x14ac:dyDescent="0.25">
      <c r="A808" s="5" t="s">
        <v>2096</v>
      </c>
      <c r="B808" s="2" t="s">
        <v>1856</v>
      </c>
      <c r="C808" s="2" t="s">
        <v>14</v>
      </c>
      <c r="D808" s="2" t="s">
        <v>579</v>
      </c>
      <c r="E808" s="1">
        <v>1802</v>
      </c>
      <c r="F808" s="2" t="s">
        <v>2097</v>
      </c>
      <c r="G808" s="2" t="s">
        <v>19</v>
      </c>
      <c r="H808" s="321">
        <v>45838</v>
      </c>
      <c r="I808" s="2" t="s">
        <v>412</v>
      </c>
      <c r="J808" s="2" t="s">
        <v>2098</v>
      </c>
      <c r="K808" s="4">
        <v>198627.73</v>
      </c>
      <c r="L808" s="4">
        <v>62895.46</v>
      </c>
      <c r="M808" s="4">
        <v>0</v>
      </c>
      <c r="N808" s="4">
        <f>Tabela14[[#This Row],[parcela.cef
(total)]]-Tabela14[[#This Row],[parcela.cef
(realizado)]]</f>
        <v>135732.27000000002</v>
      </c>
      <c r="O808" s="1" t="b">
        <v>0</v>
      </c>
      <c r="P808" s="4">
        <v>198627.73</v>
      </c>
      <c r="Q808" s="4">
        <v>312550</v>
      </c>
      <c r="R808" s="4">
        <v>0</v>
      </c>
      <c r="S808" s="4">
        <v>66498.539999999994</v>
      </c>
      <c r="T808" s="4">
        <f>SUM(Tabela14[[#This Row],[set/25]:[dez/30]])</f>
        <v>62116.709999999992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2183.38</v>
      </c>
      <c r="BL808" s="4">
        <v>2198.4499999999998</v>
      </c>
      <c r="BM808" s="4">
        <v>0</v>
      </c>
      <c r="BN808" s="4">
        <v>2218.4499999999998</v>
      </c>
      <c r="BO808" s="4">
        <v>2218.4499999999998</v>
      </c>
      <c r="BP808" s="4">
        <v>12201.51</v>
      </c>
      <c r="BQ808" s="4">
        <v>2218.4499999999998</v>
      </c>
      <c r="BR808" s="4">
        <v>2218.4499999999998</v>
      </c>
      <c r="BS808" s="4">
        <v>2218.4499999999998</v>
      </c>
      <c r="BT808" s="4">
        <v>2218.4499999999998</v>
      </c>
      <c r="BU808" s="4">
        <v>2218.4499999999998</v>
      </c>
      <c r="BV808" s="4">
        <v>12201.51</v>
      </c>
      <c r="BW808" s="4">
        <v>2218.4499999999998</v>
      </c>
      <c r="BX808" s="4">
        <v>2218.4499999999998</v>
      </c>
      <c r="BY808" s="4">
        <v>2218.4499999999998</v>
      </c>
      <c r="BZ808" s="4">
        <v>15418.27</v>
      </c>
      <c r="CA808" s="4">
        <v>0</v>
      </c>
      <c r="CB808" s="4">
        <v>0</v>
      </c>
      <c r="CC808" s="4">
        <v>0</v>
      </c>
      <c r="CD808" s="4">
        <v>0</v>
      </c>
      <c r="CE808" s="4">
        <v>110.92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>
        <v>0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6">
        <v>0</v>
      </c>
      <c r="DY808" s="4">
        <f>SUM(Tabela14[[#This Row],[jan/25]:[mar/25]])</f>
        <v>0</v>
      </c>
      <c r="DZ808" s="4">
        <f>SUM(Tabela14[[#This Row],[abr/25]:[ago/25]])</f>
        <v>4381.83</v>
      </c>
      <c r="EA808" s="4">
        <f>SUM(Tabela14[[#This Row],[set/25]:[dez/30]])</f>
        <v>62116.709999999992</v>
      </c>
    </row>
    <row r="809" spans="1:131" x14ac:dyDescent="0.25">
      <c r="A809" s="5" t="s">
        <v>2099</v>
      </c>
      <c r="B809" s="2" t="s">
        <v>1856</v>
      </c>
      <c r="C809" s="2" t="s">
        <v>14</v>
      </c>
      <c r="D809" s="2" t="s">
        <v>579</v>
      </c>
      <c r="E809" s="1">
        <v>1803</v>
      </c>
      <c r="F809" s="2" t="s">
        <v>2100</v>
      </c>
      <c r="G809" s="2" t="s">
        <v>19</v>
      </c>
      <c r="H809" s="321">
        <v>45735</v>
      </c>
      <c r="I809" s="2" t="s">
        <v>2101</v>
      </c>
      <c r="J809" s="2" t="s">
        <v>2102</v>
      </c>
      <c r="K809" s="4">
        <v>264000</v>
      </c>
      <c r="L809" s="4">
        <v>71720.240000000005</v>
      </c>
      <c r="M809" s="4">
        <v>0</v>
      </c>
      <c r="N809" s="4">
        <f>Tabela14[[#This Row],[parcela.cef
(total)]]-Tabela14[[#This Row],[parcela.cef
(realizado)]]</f>
        <v>192279.76</v>
      </c>
      <c r="O809" s="1" t="b">
        <v>0</v>
      </c>
      <c r="P809" s="4">
        <v>264000</v>
      </c>
      <c r="Q809" s="4">
        <v>326270.24</v>
      </c>
      <c r="R809" s="4">
        <v>7534.46</v>
      </c>
      <c r="S809" s="4">
        <v>59185.9</v>
      </c>
      <c r="T809" s="4">
        <f>SUM(Tabela14[[#This Row],[set/25]:[dez/30]])</f>
        <v>56559.88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442.49</v>
      </c>
      <c r="BI809" s="4">
        <v>444.22</v>
      </c>
      <c r="BJ809" s="4">
        <v>576.21</v>
      </c>
      <c r="BK809" s="4">
        <v>579.54999999999995</v>
      </c>
      <c r="BL809" s="4">
        <v>583.54999999999995</v>
      </c>
      <c r="BM809" s="4">
        <v>0</v>
      </c>
      <c r="BN809" s="4">
        <v>588.86</v>
      </c>
      <c r="BO809" s="4">
        <v>588.86</v>
      </c>
      <c r="BP809" s="4">
        <v>12984.47</v>
      </c>
      <c r="BQ809" s="4">
        <v>1653.63</v>
      </c>
      <c r="BR809" s="4">
        <v>1653.63</v>
      </c>
      <c r="BS809" s="4">
        <v>1653.63</v>
      </c>
      <c r="BT809" s="4">
        <v>1653.63</v>
      </c>
      <c r="BU809" s="4">
        <v>1653.63</v>
      </c>
      <c r="BV809" s="4">
        <v>1653.63</v>
      </c>
      <c r="BW809" s="4">
        <v>1653.63</v>
      </c>
      <c r="BX809" s="4">
        <v>1653.63</v>
      </c>
      <c r="BY809" s="4">
        <v>1653.63</v>
      </c>
      <c r="BZ809" s="4">
        <v>1653.63</v>
      </c>
      <c r="CA809" s="4">
        <v>1653.63</v>
      </c>
      <c r="CB809" s="4">
        <v>14181.58</v>
      </c>
      <c r="CC809" s="4">
        <v>1653.63</v>
      </c>
      <c r="CD809" s="4">
        <v>1653.63</v>
      </c>
      <c r="CE809" s="4">
        <v>1653.63</v>
      </c>
      <c r="CF809" s="4">
        <v>1653.63</v>
      </c>
      <c r="CG809" s="4">
        <v>1653.63</v>
      </c>
      <c r="CH809" s="4">
        <v>1653.63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104.4</v>
      </c>
      <c r="CP809" s="4">
        <v>0</v>
      </c>
      <c r="CQ809" s="4">
        <v>0</v>
      </c>
      <c r="CR809" s="4">
        <v>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0</v>
      </c>
      <c r="CZ809" s="4">
        <v>0</v>
      </c>
      <c r="DA809" s="4">
        <v>0</v>
      </c>
      <c r="DB809" s="4">
        <v>0</v>
      </c>
      <c r="DC809" s="4">
        <v>0</v>
      </c>
      <c r="DD809" s="4">
        <v>0</v>
      </c>
      <c r="DE809" s="4">
        <v>0</v>
      </c>
      <c r="DF809" s="4">
        <v>0</v>
      </c>
      <c r="DG809" s="4">
        <v>0</v>
      </c>
      <c r="DH809" s="4">
        <v>0</v>
      </c>
      <c r="DI809" s="4">
        <v>0</v>
      </c>
      <c r="DJ809" s="4">
        <v>0</v>
      </c>
      <c r="DK809" s="4">
        <v>0</v>
      </c>
      <c r="DL809" s="4">
        <v>0</v>
      </c>
      <c r="DM809" s="4">
        <v>0</v>
      </c>
      <c r="DN809" s="4">
        <v>0</v>
      </c>
      <c r="DO809" s="4">
        <v>0</v>
      </c>
      <c r="DP809" s="4">
        <v>0</v>
      </c>
      <c r="DQ809" s="4">
        <v>0</v>
      </c>
      <c r="DR809" s="4">
        <v>0</v>
      </c>
      <c r="DS809" s="4">
        <v>0</v>
      </c>
      <c r="DT809" s="4">
        <v>0</v>
      </c>
      <c r="DU809" s="4">
        <v>0</v>
      </c>
      <c r="DV809" s="4">
        <v>0</v>
      </c>
      <c r="DW809" s="4">
        <v>0</v>
      </c>
      <c r="DX809" s="6">
        <v>0</v>
      </c>
      <c r="DY809" s="4">
        <f>SUM(Tabela14[[#This Row],[jan/25]:[mar/25]])</f>
        <v>0</v>
      </c>
      <c r="DZ809" s="4">
        <f>SUM(Tabela14[[#This Row],[abr/25]:[ago/25]])</f>
        <v>2626.02</v>
      </c>
      <c r="EA809" s="4">
        <f>SUM(Tabela14[[#This Row],[set/25]:[dez/30]])</f>
        <v>56559.88</v>
      </c>
    </row>
    <row r="810" spans="1:131" x14ac:dyDescent="0.25">
      <c r="A810" s="5" t="s">
        <v>2103</v>
      </c>
      <c r="B810" s="2" t="s">
        <v>1856</v>
      </c>
      <c r="C810" s="2" t="s">
        <v>14</v>
      </c>
      <c r="D810" s="2" t="s">
        <v>579</v>
      </c>
      <c r="E810" s="1">
        <v>1804</v>
      </c>
      <c r="F810" s="2" t="s">
        <v>2104</v>
      </c>
      <c r="G810" s="2" t="s">
        <v>19</v>
      </c>
      <c r="H810" s="321">
        <v>45714</v>
      </c>
      <c r="I810" s="2" t="s">
        <v>2105</v>
      </c>
      <c r="J810" s="2" t="s">
        <v>2106</v>
      </c>
      <c r="K810" s="4">
        <v>285595</v>
      </c>
      <c r="L810" s="4">
        <v>74651.8</v>
      </c>
      <c r="M810" s="4">
        <v>0</v>
      </c>
      <c r="N810" s="4">
        <f>Tabela14[[#This Row],[parcela.cef
(total)]]-Tabela14[[#This Row],[parcela.cef
(realizado)]]</f>
        <v>210943.2</v>
      </c>
      <c r="O810" s="1" t="b">
        <v>0</v>
      </c>
      <c r="P810" s="4">
        <v>285595</v>
      </c>
      <c r="Q810" s="4">
        <v>328060</v>
      </c>
      <c r="R810" s="4">
        <v>9510.0300000000007</v>
      </c>
      <c r="S810" s="4">
        <v>34988.6</v>
      </c>
      <c r="T810" s="4">
        <f>SUM(Tabela14[[#This Row],[set/25]:[dez/30]])</f>
        <v>30133.970000000005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412.29</v>
      </c>
      <c r="BH810" s="4">
        <v>413.94</v>
      </c>
      <c r="BI810" s="4">
        <v>415.56</v>
      </c>
      <c r="BJ810" s="4">
        <v>802.24</v>
      </c>
      <c r="BK810" s="4">
        <v>1400.47</v>
      </c>
      <c r="BL810" s="4">
        <v>1410.13</v>
      </c>
      <c r="BM810" s="4">
        <v>0</v>
      </c>
      <c r="BN810" s="4">
        <v>1422.97</v>
      </c>
      <c r="BO810" s="4">
        <v>1422.97</v>
      </c>
      <c r="BP810" s="4">
        <v>1422.97</v>
      </c>
      <c r="BQ810" s="4">
        <v>1422.97</v>
      </c>
      <c r="BR810" s="4">
        <v>1422.97</v>
      </c>
      <c r="BS810" s="4">
        <v>1422.97</v>
      </c>
      <c r="BT810" s="4">
        <v>1422.97</v>
      </c>
      <c r="BU810" s="4">
        <v>1422.97</v>
      </c>
      <c r="BV810" s="4">
        <v>1422.97</v>
      </c>
      <c r="BW810" s="4">
        <v>1422.97</v>
      </c>
      <c r="BX810" s="4">
        <v>1422.97</v>
      </c>
      <c r="BY810" s="4">
        <v>1422.97</v>
      </c>
      <c r="BZ810" s="4">
        <v>1422.97</v>
      </c>
      <c r="CA810" s="4">
        <v>1422.97</v>
      </c>
      <c r="CB810" s="4">
        <v>1422.97</v>
      </c>
      <c r="CC810" s="4">
        <v>1422.97</v>
      </c>
      <c r="CD810" s="4">
        <v>1422.97</v>
      </c>
      <c r="CE810" s="4">
        <v>1422.97</v>
      </c>
      <c r="CF810" s="4">
        <v>1422.97</v>
      </c>
      <c r="CG810" s="4">
        <v>1422.97</v>
      </c>
      <c r="CH810" s="4">
        <v>1422.97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251.6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6">
        <v>0</v>
      </c>
      <c r="DY810" s="4">
        <f>SUM(Tabela14[[#This Row],[jan/25]:[mar/25]])</f>
        <v>412.29</v>
      </c>
      <c r="DZ810" s="4">
        <f>SUM(Tabela14[[#This Row],[abr/25]:[ago/25]])</f>
        <v>4442.34</v>
      </c>
      <c r="EA810" s="4">
        <f>SUM(Tabela14[[#This Row],[set/25]:[dez/30]])</f>
        <v>30133.970000000005</v>
      </c>
    </row>
    <row r="811" spans="1:131" x14ac:dyDescent="0.25">
      <c r="A811" s="5" t="s">
        <v>2107</v>
      </c>
      <c r="B811" s="2" t="s">
        <v>1856</v>
      </c>
      <c r="C811" s="2" t="s">
        <v>14</v>
      </c>
      <c r="D811" s="2" t="s">
        <v>579</v>
      </c>
      <c r="E811" s="1">
        <v>1805</v>
      </c>
      <c r="F811" s="2" t="s">
        <v>2108</v>
      </c>
      <c r="G811" s="2" t="s">
        <v>19</v>
      </c>
      <c r="H811" s="321">
        <v>45589</v>
      </c>
      <c r="I811" s="2" t="s">
        <v>2109</v>
      </c>
      <c r="J811" s="2" t="s">
        <v>2110</v>
      </c>
      <c r="K811" s="4">
        <v>250494.53</v>
      </c>
      <c r="L811" s="4">
        <v>69857.08</v>
      </c>
      <c r="M811" s="4">
        <v>0</v>
      </c>
      <c r="N811" s="4">
        <f>Tabela14[[#This Row],[parcela.cef
(total)]]-Tabela14[[#This Row],[parcela.cef
(realizado)]]</f>
        <v>180637.45</v>
      </c>
      <c r="O811" s="1" t="b">
        <v>0</v>
      </c>
      <c r="P811" s="4">
        <v>250494.53</v>
      </c>
      <c r="Q811" s="4">
        <v>324585.38</v>
      </c>
      <c r="R811" s="4">
        <v>5590.55</v>
      </c>
      <c r="S811" s="4">
        <v>79337.95</v>
      </c>
      <c r="T811" s="4">
        <f>SUM(Tabela14[[#This Row],[set/25]:[dez/30]])</f>
        <v>53025.409999999989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520.79999999999995</v>
      </c>
      <c r="BD811" s="4">
        <v>21498</v>
      </c>
      <c r="BE811" s="4">
        <v>526.44000000000005</v>
      </c>
      <c r="BF811" s="4">
        <v>529.07000000000005</v>
      </c>
      <c r="BG811" s="4">
        <v>533.47</v>
      </c>
      <c r="BH811" s="4">
        <v>535.6</v>
      </c>
      <c r="BI811" s="4">
        <v>537.69000000000005</v>
      </c>
      <c r="BJ811" s="4">
        <v>540.48</v>
      </c>
      <c r="BK811" s="4">
        <v>543.62</v>
      </c>
      <c r="BL811" s="4">
        <v>547.37</v>
      </c>
      <c r="BM811" s="4">
        <v>552.35</v>
      </c>
      <c r="BN811" s="4">
        <v>552.35</v>
      </c>
      <c r="BO811" s="4">
        <v>552.35</v>
      </c>
      <c r="BP811" s="4">
        <v>22646.26</v>
      </c>
      <c r="BQ811" s="4">
        <v>552.35</v>
      </c>
      <c r="BR811" s="4">
        <v>552.35</v>
      </c>
      <c r="BS811" s="4">
        <v>552.35</v>
      </c>
      <c r="BT811" s="4">
        <v>552.35</v>
      </c>
      <c r="BU811" s="4">
        <v>552.35</v>
      </c>
      <c r="BV811" s="4">
        <v>552.35</v>
      </c>
      <c r="BW811" s="4">
        <v>552.35</v>
      </c>
      <c r="BX811" s="4">
        <v>552.35</v>
      </c>
      <c r="BY811" s="4">
        <v>552.35</v>
      </c>
      <c r="BZ811" s="4">
        <v>552.35</v>
      </c>
      <c r="CA811" s="4">
        <v>0</v>
      </c>
      <c r="CB811" s="4">
        <v>22093.91</v>
      </c>
      <c r="CC811" s="4">
        <v>0</v>
      </c>
      <c r="CD811" s="4">
        <v>0</v>
      </c>
      <c r="CE811" s="4">
        <v>0</v>
      </c>
      <c r="CF811" s="4">
        <v>1104.69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0</v>
      </c>
      <c r="CR811" s="4">
        <v>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0</v>
      </c>
      <c r="CZ811" s="4">
        <v>0</v>
      </c>
      <c r="DA811" s="4">
        <v>0</v>
      </c>
      <c r="DB811" s="4">
        <v>0</v>
      </c>
      <c r="DC811" s="4">
        <v>0</v>
      </c>
      <c r="DD811" s="4">
        <v>0</v>
      </c>
      <c r="DE811" s="4">
        <v>0</v>
      </c>
      <c r="DF811" s="4">
        <v>0</v>
      </c>
      <c r="DG811" s="4">
        <v>0</v>
      </c>
      <c r="DH811" s="4">
        <v>0</v>
      </c>
      <c r="DI811" s="4">
        <v>0</v>
      </c>
      <c r="DJ811" s="4">
        <v>0</v>
      </c>
      <c r="DK811" s="4">
        <v>0</v>
      </c>
      <c r="DL811" s="4">
        <v>0</v>
      </c>
      <c r="DM811" s="4">
        <v>0</v>
      </c>
      <c r="DN811" s="4">
        <v>0</v>
      </c>
      <c r="DO811" s="4">
        <v>0</v>
      </c>
      <c r="DP811" s="4">
        <v>0</v>
      </c>
      <c r="DQ811" s="4">
        <v>0</v>
      </c>
      <c r="DR811" s="4">
        <v>0</v>
      </c>
      <c r="DS811" s="4">
        <v>0</v>
      </c>
      <c r="DT811" s="4">
        <v>0</v>
      </c>
      <c r="DU811" s="4">
        <v>0</v>
      </c>
      <c r="DV811" s="4">
        <v>0</v>
      </c>
      <c r="DW811" s="4">
        <v>0</v>
      </c>
      <c r="DX811" s="6">
        <v>0</v>
      </c>
      <c r="DY811" s="4">
        <f>SUM(Tabela14[[#This Row],[jan/25]:[mar/25]])</f>
        <v>1588.9800000000002</v>
      </c>
      <c r="DZ811" s="4">
        <f>SUM(Tabela14[[#This Row],[abr/25]:[ago/25]])</f>
        <v>2704.7599999999998</v>
      </c>
      <c r="EA811" s="4">
        <f>SUM(Tabela14[[#This Row],[set/25]:[dez/30]])</f>
        <v>53025.409999999989</v>
      </c>
    </row>
    <row r="812" spans="1:131" x14ac:dyDescent="0.25">
      <c r="A812" s="5" t="s">
        <v>2111</v>
      </c>
      <c r="B812" s="2" t="s">
        <v>1856</v>
      </c>
      <c r="C812" s="2" t="s">
        <v>14</v>
      </c>
      <c r="D812" s="2" t="s">
        <v>579</v>
      </c>
      <c r="E812" s="1">
        <v>1806</v>
      </c>
      <c r="F812" s="2" t="s">
        <v>2112</v>
      </c>
      <c r="G812" s="2" t="s">
        <v>19</v>
      </c>
      <c r="H812" s="321">
        <v>45728</v>
      </c>
      <c r="I812" s="2" t="s">
        <v>2113</v>
      </c>
      <c r="J812" s="2"/>
      <c r="K812" s="4"/>
      <c r="L812" s="4"/>
      <c r="M812" s="4">
        <v>0</v>
      </c>
      <c r="N812" s="4">
        <f>Tabela14[[#This Row],[parcela.cef
(total)]]-Tabela14[[#This Row],[parcela.cef
(realizado)]]</f>
        <v>0</v>
      </c>
      <c r="O812" s="1" t="b">
        <v>0</v>
      </c>
      <c r="P812" s="4">
        <v>211418.23</v>
      </c>
      <c r="Q812" s="4">
        <v>255375.62</v>
      </c>
      <c r="R812" s="4">
        <v>0</v>
      </c>
      <c r="S812" s="4">
        <v>3172.66</v>
      </c>
      <c r="T812" s="4">
        <f>SUM(Tabela14[[#This Row],[set/25]:[dez/30]])</f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1284.97</v>
      </c>
      <c r="AW812" s="4">
        <v>309.25</v>
      </c>
      <c r="AX812" s="4">
        <v>310.86</v>
      </c>
      <c r="AY812" s="4">
        <v>313.52999999999997</v>
      </c>
      <c r="AZ812" s="4">
        <v>315.76</v>
      </c>
      <c r="BA812" s="4">
        <v>318.02999999999997</v>
      </c>
      <c r="BB812" s="4">
        <v>320.26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>
        <v>0</v>
      </c>
      <c r="CS812" s="4">
        <v>0</v>
      </c>
      <c r="CT812" s="4">
        <v>0</v>
      </c>
      <c r="CU812" s="4">
        <v>0</v>
      </c>
      <c r="CV812" s="4">
        <v>0</v>
      </c>
      <c r="CW812" s="4">
        <v>0</v>
      </c>
      <c r="CX812" s="4">
        <v>0</v>
      </c>
      <c r="CY812" s="4">
        <v>0</v>
      </c>
      <c r="CZ812" s="4">
        <v>0</v>
      </c>
      <c r="DA812" s="4">
        <v>0</v>
      </c>
      <c r="DB812" s="4">
        <v>0</v>
      </c>
      <c r="DC812" s="4">
        <v>0</v>
      </c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6">
        <v>0</v>
      </c>
      <c r="DY812" s="4">
        <f>SUM(Tabela14[[#This Row],[jan/25]:[mar/25]])</f>
        <v>0</v>
      </c>
      <c r="DZ812" s="4">
        <f>SUM(Tabela14[[#This Row],[abr/25]:[ago/25]])</f>
        <v>0</v>
      </c>
      <c r="EA812" s="4">
        <f>SUM(Tabela14[[#This Row],[set/25]:[dez/30]])</f>
        <v>0</v>
      </c>
    </row>
    <row r="813" spans="1:131" x14ac:dyDescent="0.25">
      <c r="A813" s="5" t="s">
        <v>2114</v>
      </c>
      <c r="B813" s="2" t="s">
        <v>1856</v>
      </c>
      <c r="C813" s="2" t="s">
        <v>14</v>
      </c>
      <c r="D813" s="2" t="s">
        <v>579</v>
      </c>
      <c r="E813" s="1">
        <v>1807</v>
      </c>
      <c r="F813" s="2" t="s">
        <v>2084</v>
      </c>
      <c r="G813" s="2" t="s">
        <v>19</v>
      </c>
      <c r="H813" s="321">
        <v>45355</v>
      </c>
      <c r="I813" s="2" t="s">
        <v>2115</v>
      </c>
      <c r="J813" s="2"/>
      <c r="K813" s="4"/>
      <c r="L813" s="4"/>
      <c r="M813" s="4">
        <v>0</v>
      </c>
      <c r="N813" s="4">
        <f>Tabela14[[#This Row],[parcela.cef
(total)]]-Tabela14[[#This Row],[parcela.cef
(realizado)]]</f>
        <v>0</v>
      </c>
      <c r="O813" s="1" t="b">
        <v>0</v>
      </c>
      <c r="P813" s="4">
        <v>0</v>
      </c>
      <c r="Q813" s="4">
        <v>221730</v>
      </c>
      <c r="R813" s="4">
        <v>0</v>
      </c>
      <c r="S813" s="4">
        <v>227210.17</v>
      </c>
      <c r="T813" s="4">
        <f>SUM(Tabela14[[#This Row],[set/25]:[dez/30]])</f>
        <v>62116.76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88330</v>
      </c>
      <c r="AV813" s="4">
        <v>4305.59</v>
      </c>
      <c r="AW813" s="4">
        <v>4317.6499999999996</v>
      </c>
      <c r="AX813" s="4">
        <v>4340.1000000000004</v>
      </c>
      <c r="AY813" s="4">
        <v>4377.42</v>
      </c>
      <c r="AZ813" s="4">
        <v>4408.5</v>
      </c>
      <c r="BA813" s="4">
        <v>4440.24</v>
      </c>
      <c r="BB813" s="4">
        <v>4471.32</v>
      </c>
      <c r="BC813" s="4">
        <v>4497.26</v>
      </c>
      <c r="BD813" s="4">
        <v>4527.84</v>
      </c>
      <c r="BE813" s="4">
        <v>4545.95</v>
      </c>
      <c r="BF813" s="4">
        <v>4568.68</v>
      </c>
      <c r="BG813" s="4">
        <v>4606.6000000000004</v>
      </c>
      <c r="BH813" s="4">
        <v>4625.03</v>
      </c>
      <c r="BI813" s="4">
        <v>4643.07</v>
      </c>
      <c r="BJ813" s="4">
        <v>4667.21</v>
      </c>
      <c r="BK813" s="4">
        <v>4694.28</v>
      </c>
      <c r="BL813" s="4">
        <v>4726.67</v>
      </c>
      <c r="BM813" s="4">
        <v>0</v>
      </c>
      <c r="BN813" s="4">
        <v>4769.68</v>
      </c>
      <c r="BO813" s="4">
        <v>4769.68</v>
      </c>
      <c r="BP813" s="4">
        <v>4769.68</v>
      </c>
      <c r="BQ813" s="4">
        <v>4769.68</v>
      </c>
      <c r="BR813" s="4">
        <v>4769.68</v>
      </c>
      <c r="BS813" s="4">
        <v>4769.68</v>
      </c>
      <c r="BT813" s="4">
        <v>4769.68</v>
      </c>
      <c r="BU813" s="4">
        <v>4769.68</v>
      </c>
      <c r="BV813" s="4">
        <v>4769.68</v>
      </c>
      <c r="BW813" s="4">
        <v>4769.68</v>
      </c>
      <c r="BX813" s="4">
        <v>4769.68</v>
      </c>
      <c r="BY813" s="4">
        <v>4769.68</v>
      </c>
      <c r="BZ813" s="4">
        <v>4769.68</v>
      </c>
      <c r="CA813" s="4">
        <v>0</v>
      </c>
      <c r="CB813" s="4">
        <v>0</v>
      </c>
      <c r="CC813" s="4">
        <v>0</v>
      </c>
      <c r="CD813" s="4">
        <v>0</v>
      </c>
      <c r="CE813" s="4">
        <v>110.92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0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0</v>
      </c>
      <c r="CZ813" s="4">
        <v>0</v>
      </c>
      <c r="DA813" s="4">
        <v>0</v>
      </c>
      <c r="DB813" s="4">
        <v>0</v>
      </c>
      <c r="DC813" s="4">
        <v>0</v>
      </c>
      <c r="DD813" s="4">
        <v>0</v>
      </c>
      <c r="DE813" s="4">
        <v>0</v>
      </c>
      <c r="DF813" s="4">
        <v>0</v>
      </c>
      <c r="DG813" s="4">
        <v>0</v>
      </c>
      <c r="DH813" s="4">
        <v>0</v>
      </c>
      <c r="DI813" s="4">
        <v>0</v>
      </c>
      <c r="DJ813" s="4">
        <v>0</v>
      </c>
      <c r="DK813" s="4">
        <v>0</v>
      </c>
      <c r="DL813" s="4">
        <v>0</v>
      </c>
      <c r="DM813" s="4">
        <v>0</v>
      </c>
      <c r="DN813" s="4">
        <v>0</v>
      </c>
      <c r="DO813" s="4">
        <v>0</v>
      </c>
      <c r="DP813" s="4">
        <v>0</v>
      </c>
      <c r="DQ813" s="4">
        <v>0</v>
      </c>
      <c r="DR813" s="4">
        <v>0</v>
      </c>
      <c r="DS813" s="4">
        <v>0</v>
      </c>
      <c r="DT813" s="4">
        <v>0</v>
      </c>
      <c r="DU813" s="4">
        <v>0</v>
      </c>
      <c r="DV813" s="4">
        <v>0</v>
      </c>
      <c r="DW813" s="4">
        <v>0</v>
      </c>
      <c r="DX813" s="6">
        <v>0</v>
      </c>
      <c r="DY813" s="4">
        <f>SUM(Tabela14[[#This Row],[jan/25]:[mar/25]])</f>
        <v>13721.230000000001</v>
      </c>
      <c r="DZ813" s="4">
        <f>SUM(Tabela14[[#This Row],[abr/25]:[ago/25]])</f>
        <v>23356.259999999995</v>
      </c>
      <c r="EA813" s="4">
        <f>SUM(Tabela14[[#This Row],[set/25]:[dez/30]])</f>
        <v>62116.76</v>
      </c>
    </row>
    <row r="814" spans="1:131" x14ac:dyDescent="0.25">
      <c r="A814" s="5" t="s">
        <v>2116</v>
      </c>
      <c r="B814" s="2" t="s">
        <v>1856</v>
      </c>
      <c r="C814" s="2" t="s">
        <v>14</v>
      </c>
      <c r="D814" s="2" t="s">
        <v>579</v>
      </c>
      <c r="E814" s="1">
        <v>1808</v>
      </c>
      <c r="F814" s="2" t="s">
        <v>2117</v>
      </c>
      <c r="G814" s="2" t="s">
        <v>19</v>
      </c>
      <c r="H814" s="321">
        <v>45587</v>
      </c>
      <c r="I814" s="2" t="s">
        <v>2118</v>
      </c>
      <c r="J814" s="2" t="s">
        <v>2119</v>
      </c>
      <c r="K814" s="4">
        <v>307032.46999999997</v>
      </c>
      <c r="L814" s="4">
        <v>89459.44</v>
      </c>
      <c r="M814" s="4">
        <v>0</v>
      </c>
      <c r="N814" s="4">
        <f>Tabela14[[#This Row],[parcela.cef
(total)]]-Tabela14[[#This Row],[parcela.cef
(realizado)]]</f>
        <v>217573.02999999997</v>
      </c>
      <c r="O814" s="1" t="b">
        <v>0</v>
      </c>
      <c r="P814" s="4">
        <v>307032.46999999997</v>
      </c>
      <c r="Q814" s="4">
        <v>370415.2</v>
      </c>
      <c r="R814" s="4">
        <v>8445.36</v>
      </c>
      <c r="S814" s="4">
        <v>58610.86</v>
      </c>
      <c r="T814" s="4">
        <f>SUM(Tabela14[[#This Row],[set/25]:[dez/30]])</f>
        <v>35996.090000000011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1742.57</v>
      </c>
      <c r="BD814" s="4">
        <v>6505.65</v>
      </c>
      <c r="BE814" s="4">
        <v>1761.44</v>
      </c>
      <c r="BF814" s="4">
        <v>1770.24</v>
      </c>
      <c r="BG814" s="4">
        <v>1784.94</v>
      </c>
      <c r="BH814" s="4">
        <v>1792.08</v>
      </c>
      <c r="BI814" s="4">
        <v>1799.06</v>
      </c>
      <c r="BJ814" s="4">
        <v>1808.42</v>
      </c>
      <c r="BK814" s="4">
        <v>1818.91</v>
      </c>
      <c r="BL814" s="4">
        <v>1831.46</v>
      </c>
      <c r="BM814" s="4">
        <v>1849.25</v>
      </c>
      <c r="BN814" s="4">
        <v>1848.13</v>
      </c>
      <c r="BO814" s="4">
        <v>1848.13</v>
      </c>
      <c r="BP814" s="4">
        <v>6853.14</v>
      </c>
      <c r="BQ814" s="4">
        <v>1848.13</v>
      </c>
      <c r="BR814" s="4">
        <v>1848.13</v>
      </c>
      <c r="BS814" s="4">
        <v>1848.13</v>
      </c>
      <c r="BT814" s="4">
        <v>1848.13</v>
      </c>
      <c r="BU814" s="4">
        <v>1848.13</v>
      </c>
      <c r="BV814" s="4">
        <v>1848.13</v>
      </c>
      <c r="BW814" s="4">
        <v>1848.13</v>
      </c>
      <c r="BX814" s="4">
        <v>1848.13</v>
      </c>
      <c r="BY814" s="4">
        <v>1848.13</v>
      </c>
      <c r="BZ814" s="4">
        <v>6853.04</v>
      </c>
      <c r="CA814" s="4">
        <v>0</v>
      </c>
      <c r="CB814" s="4">
        <v>0</v>
      </c>
      <c r="CC814" s="4">
        <v>0</v>
      </c>
      <c r="CD814" s="4">
        <v>111.23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6">
        <v>0</v>
      </c>
      <c r="DY814" s="4">
        <f>SUM(Tabela14[[#This Row],[jan/25]:[mar/25]])</f>
        <v>5316.6200000000008</v>
      </c>
      <c r="DZ814" s="4">
        <f>SUM(Tabela14[[#This Row],[abr/25]:[ago/25]])</f>
        <v>9049.93</v>
      </c>
      <c r="EA814" s="4">
        <f>SUM(Tabela14[[#This Row],[set/25]:[dez/30]])</f>
        <v>35996.090000000011</v>
      </c>
    </row>
    <row r="815" spans="1:131" x14ac:dyDescent="0.25">
      <c r="A815" s="5" t="s">
        <v>2120</v>
      </c>
      <c r="B815" s="2" t="s">
        <v>1856</v>
      </c>
      <c r="C815" s="2" t="s">
        <v>14</v>
      </c>
      <c r="D815" s="2" t="s">
        <v>579</v>
      </c>
      <c r="E815" s="1">
        <v>1809</v>
      </c>
      <c r="F815" s="2" t="s">
        <v>2121</v>
      </c>
      <c r="G815" s="2" t="s">
        <v>19</v>
      </c>
      <c r="H815" s="321">
        <v>45706</v>
      </c>
      <c r="I815" s="2" t="s">
        <v>2122</v>
      </c>
      <c r="J815" s="2" t="s">
        <v>2123</v>
      </c>
      <c r="K815" s="4">
        <v>350000</v>
      </c>
      <c r="L815" s="4">
        <v>100733.97</v>
      </c>
      <c r="M815" s="4">
        <v>0</v>
      </c>
      <c r="N815" s="4">
        <f>Tabela14[[#This Row],[parcela.cef
(total)]]-Tabela14[[#This Row],[parcela.cef
(realizado)]]</f>
        <v>249266.03</v>
      </c>
      <c r="O815" s="1" t="b">
        <v>0</v>
      </c>
      <c r="P815" s="4">
        <v>350000</v>
      </c>
      <c r="Q815" s="4">
        <v>417050</v>
      </c>
      <c r="R815" s="4">
        <v>10205.799999999999</v>
      </c>
      <c r="S815" s="4">
        <v>51029.86</v>
      </c>
      <c r="T815" s="4">
        <f>SUM(Tabela14[[#This Row],[set/25]:[dez/30]])</f>
        <v>34442.379999999997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2732.62</v>
      </c>
      <c r="BH815" s="4">
        <v>2743.55</v>
      </c>
      <c r="BI815" s="4">
        <v>2754.25</v>
      </c>
      <c r="BJ815" s="4">
        <v>2768.58</v>
      </c>
      <c r="BK815" s="4">
        <v>2784.63</v>
      </c>
      <c r="BL815" s="4">
        <v>2803.85</v>
      </c>
      <c r="BM815" s="4">
        <v>0</v>
      </c>
      <c r="BN815" s="4">
        <v>2829.36</v>
      </c>
      <c r="BO815" s="4">
        <v>2829.36</v>
      </c>
      <c r="BP815" s="4">
        <v>2829.36</v>
      </c>
      <c r="BQ815" s="4">
        <v>2829.36</v>
      </c>
      <c r="BR815" s="4">
        <v>2829.36</v>
      </c>
      <c r="BS815" s="4">
        <v>2829.36</v>
      </c>
      <c r="BT815" s="4">
        <v>2829.36</v>
      </c>
      <c r="BU815" s="4">
        <v>2829.36</v>
      </c>
      <c r="BV815" s="4">
        <v>2829.36</v>
      </c>
      <c r="BW815" s="4">
        <v>2829.36</v>
      </c>
      <c r="BX815" s="4">
        <v>2829.36</v>
      </c>
      <c r="BY815" s="4">
        <v>2829.29</v>
      </c>
      <c r="BZ815" s="4">
        <v>0</v>
      </c>
      <c r="CA815" s="4">
        <v>0</v>
      </c>
      <c r="CB815" s="4">
        <v>490.13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0</v>
      </c>
      <c r="CP815" s="4">
        <v>0</v>
      </c>
      <c r="CQ815" s="4">
        <v>0</v>
      </c>
      <c r="CR815" s="4">
        <v>0</v>
      </c>
      <c r="CS815" s="4">
        <v>0</v>
      </c>
      <c r="CT815" s="4">
        <v>0</v>
      </c>
      <c r="CU815" s="4">
        <v>0</v>
      </c>
      <c r="CV815" s="4">
        <v>0</v>
      </c>
      <c r="CW815" s="4">
        <v>0</v>
      </c>
      <c r="CX815" s="4">
        <v>0</v>
      </c>
      <c r="CY815" s="4">
        <v>0</v>
      </c>
      <c r="CZ815" s="4">
        <v>0</v>
      </c>
      <c r="DA815" s="4">
        <v>0</v>
      </c>
      <c r="DB815" s="4">
        <v>0</v>
      </c>
      <c r="DC815" s="4">
        <v>0</v>
      </c>
      <c r="DD815" s="4">
        <v>0</v>
      </c>
      <c r="DE815" s="4">
        <v>0</v>
      </c>
      <c r="DF815" s="4">
        <v>0</v>
      </c>
      <c r="DG815" s="4">
        <v>0</v>
      </c>
      <c r="DH815" s="4">
        <v>0</v>
      </c>
      <c r="DI815" s="4">
        <v>0</v>
      </c>
      <c r="DJ815" s="4">
        <v>0</v>
      </c>
      <c r="DK815" s="4">
        <v>0</v>
      </c>
      <c r="DL815" s="4">
        <v>0</v>
      </c>
      <c r="DM815" s="4">
        <v>0</v>
      </c>
      <c r="DN815" s="4">
        <v>0</v>
      </c>
      <c r="DO815" s="4">
        <v>0</v>
      </c>
      <c r="DP815" s="4">
        <v>0</v>
      </c>
      <c r="DQ815" s="4">
        <v>0</v>
      </c>
      <c r="DR815" s="4">
        <v>0</v>
      </c>
      <c r="DS815" s="4">
        <v>0</v>
      </c>
      <c r="DT815" s="4">
        <v>0</v>
      </c>
      <c r="DU815" s="4">
        <v>0</v>
      </c>
      <c r="DV815" s="4">
        <v>0</v>
      </c>
      <c r="DW815" s="4">
        <v>0</v>
      </c>
      <c r="DX815" s="6">
        <v>0</v>
      </c>
      <c r="DY815" s="4">
        <f>SUM(Tabela14[[#This Row],[jan/25]:[mar/25]])</f>
        <v>2732.62</v>
      </c>
      <c r="DZ815" s="4">
        <f>SUM(Tabela14[[#This Row],[abr/25]:[ago/25]])</f>
        <v>13854.860000000002</v>
      </c>
      <c r="EA815" s="4">
        <f>SUM(Tabela14[[#This Row],[set/25]:[dez/30]])</f>
        <v>34442.379999999997</v>
      </c>
    </row>
    <row r="816" spans="1:131" x14ac:dyDescent="0.25">
      <c r="A816" s="5" t="s">
        <v>2124</v>
      </c>
      <c r="B816" s="2" t="s">
        <v>1856</v>
      </c>
      <c r="C816" s="2" t="s">
        <v>14</v>
      </c>
      <c r="D816" s="2" t="s">
        <v>606</v>
      </c>
      <c r="E816" s="1">
        <v>1901</v>
      </c>
      <c r="F816" s="2" t="s">
        <v>2125</v>
      </c>
      <c r="G816" s="2" t="s">
        <v>19</v>
      </c>
      <c r="H816" s="321">
        <v>45316</v>
      </c>
      <c r="I816" s="2" t="s">
        <v>416</v>
      </c>
      <c r="J816" s="2"/>
      <c r="K816" s="4"/>
      <c r="L816" s="4"/>
      <c r="M816" s="4">
        <v>322451.28999999998</v>
      </c>
      <c r="N816" s="4">
        <f>Tabela14[[#This Row],[parcela.cef
(total)]]-Tabela14[[#This Row],[parcela.cef
(realizado)]]</f>
        <v>0</v>
      </c>
      <c r="O816" s="1" t="b">
        <v>0</v>
      </c>
      <c r="P816" s="4">
        <v>0</v>
      </c>
      <c r="Q816" s="4">
        <v>329000</v>
      </c>
      <c r="R816" s="4">
        <v>0</v>
      </c>
      <c r="S816" s="4">
        <v>42941.1</v>
      </c>
      <c r="T816" s="4">
        <f>SUM(Tabela14[[#This Row],[set/25]:[dez/30]])</f>
        <v>27423.169999999991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5100.3100000000004</v>
      </c>
      <c r="AU816" s="4">
        <v>100.58</v>
      </c>
      <c r="AV816" s="4">
        <v>100.71</v>
      </c>
      <c r="AW816" s="4">
        <v>100.99</v>
      </c>
      <c r="AX816" s="4">
        <v>101.52</v>
      </c>
      <c r="AY816" s="4">
        <v>102.39</v>
      </c>
      <c r="AZ816" s="4">
        <v>103.12</v>
      </c>
      <c r="BA816" s="4">
        <v>103.86</v>
      </c>
      <c r="BB816" s="4">
        <v>104.59</v>
      </c>
      <c r="BC816" s="4">
        <v>105.19</v>
      </c>
      <c r="BD816" s="4">
        <v>4808.33</v>
      </c>
      <c r="BE816" s="4">
        <v>574.77</v>
      </c>
      <c r="BF816" s="4">
        <v>578.02</v>
      </c>
      <c r="BG816" s="4">
        <v>583</v>
      </c>
      <c r="BH816" s="4">
        <v>584.19000000000005</v>
      </c>
      <c r="BI816" s="4">
        <v>586.47</v>
      </c>
      <c r="BJ816" s="4">
        <v>589.52</v>
      </c>
      <c r="BK816" s="4">
        <v>593.34</v>
      </c>
      <c r="BL816" s="4">
        <v>597.03</v>
      </c>
      <c r="BM816" s="4">
        <v>0</v>
      </c>
      <c r="BN816" s="4">
        <v>602.46</v>
      </c>
      <c r="BO816" s="4">
        <v>602.46</v>
      </c>
      <c r="BP816" s="4">
        <v>9527.83</v>
      </c>
      <c r="BQ816" s="4">
        <v>602.46</v>
      </c>
      <c r="BR816" s="4">
        <v>602.46</v>
      </c>
      <c r="BS816" s="4">
        <v>602.46</v>
      </c>
      <c r="BT816" s="4">
        <v>602.46</v>
      </c>
      <c r="BU816" s="4">
        <v>602.46</v>
      </c>
      <c r="BV816" s="4">
        <v>602.46</v>
      </c>
      <c r="BW816" s="4">
        <v>602.46</v>
      </c>
      <c r="BX816" s="4">
        <v>602.46</v>
      </c>
      <c r="BY816" s="4">
        <v>602.46</v>
      </c>
      <c r="BZ816" s="4">
        <v>11156.71</v>
      </c>
      <c r="CA816" s="4">
        <v>0</v>
      </c>
      <c r="CB816" s="4">
        <v>0</v>
      </c>
      <c r="CC816" s="4">
        <v>111.57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>
        <v>0</v>
      </c>
      <c r="CS816" s="4">
        <v>0</v>
      </c>
      <c r="CT816" s="4">
        <v>0</v>
      </c>
      <c r="CU816" s="4">
        <v>0</v>
      </c>
      <c r="CV816" s="4">
        <v>0</v>
      </c>
      <c r="CW816" s="4">
        <v>0</v>
      </c>
      <c r="CX816" s="4">
        <v>0</v>
      </c>
      <c r="CY816" s="4">
        <v>0</v>
      </c>
      <c r="CZ816" s="4">
        <v>0</v>
      </c>
      <c r="DA816" s="4">
        <v>0</v>
      </c>
      <c r="DB816" s="4">
        <v>0</v>
      </c>
      <c r="DC816" s="4">
        <v>0</v>
      </c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6">
        <v>0</v>
      </c>
      <c r="DY816" s="4">
        <f>SUM(Tabela14[[#This Row],[jan/25]:[mar/25]])</f>
        <v>1735.79</v>
      </c>
      <c r="DZ816" s="4">
        <f>SUM(Tabela14[[#This Row],[abr/25]:[ago/25]])</f>
        <v>2950.55</v>
      </c>
      <c r="EA816" s="4">
        <f>SUM(Tabela14[[#This Row],[set/25]:[dez/30]])</f>
        <v>27423.169999999991</v>
      </c>
    </row>
    <row r="817" spans="1:131" x14ac:dyDescent="0.25">
      <c r="A817" s="5" t="s">
        <v>2126</v>
      </c>
      <c r="B817" s="2" t="s">
        <v>1856</v>
      </c>
      <c r="C817" s="2" t="s">
        <v>14</v>
      </c>
      <c r="D817" s="2" t="s">
        <v>606</v>
      </c>
      <c r="E817" s="1">
        <v>1902</v>
      </c>
      <c r="F817" s="2" t="s">
        <v>2127</v>
      </c>
      <c r="G817" s="2" t="s">
        <v>19</v>
      </c>
      <c r="H817" s="321">
        <v>45589</v>
      </c>
      <c r="I817" s="2" t="s">
        <v>585</v>
      </c>
      <c r="J817" s="2" t="s">
        <v>2128</v>
      </c>
      <c r="K817" s="4">
        <v>255219.02</v>
      </c>
      <c r="L817" s="4">
        <v>70625.84</v>
      </c>
      <c r="M817" s="4">
        <v>0</v>
      </c>
      <c r="N817" s="4">
        <f>Tabela14[[#This Row],[parcela.cef
(total)]]-Tabela14[[#This Row],[parcela.cef
(realizado)]]</f>
        <v>184593.18</v>
      </c>
      <c r="O817" s="1" t="b">
        <v>0</v>
      </c>
      <c r="P817" s="4">
        <v>255219.02</v>
      </c>
      <c r="Q817" s="4">
        <v>314195</v>
      </c>
      <c r="R817" s="4">
        <v>7679.37</v>
      </c>
      <c r="S817" s="4">
        <v>37702.82</v>
      </c>
      <c r="T817" s="4">
        <f>SUM(Tabela14[[#This Row],[set/25]:[dez/30]])</f>
        <v>23763.830000000005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841.56</v>
      </c>
      <c r="BD817" s="4">
        <v>0</v>
      </c>
      <c r="BE817" s="4">
        <v>7009.87</v>
      </c>
      <c r="BF817" s="4">
        <v>854.93</v>
      </c>
      <c r="BG817" s="4">
        <v>862.02</v>
      </c>
      <c r="BH817" s="4">
        <v>865.47</v>
      </c>
      <c r="BI817" s="4">
        <v>868.85</v>
      </c>
      <c r="BJ817" s="4">
        <v>873.37</v>
      </c>
      <c r="BK817" s="4">
        <v>878.43</v>
      </c>
      <c r="BL817" s="4">
        <v>884.49</v>
      </c>
      <c r="BM817" s="4">
        <v>892.54</v>
      </c>
      <c r="BN817" s="4">
        <v>892.54</v>
      </c>
      <c r="BO817" s="4">
        <v>892.54</v>
      </c>
      <c r="BP817" s="4">
        <v>6470.89</v>
      </c>
      <c r="BQ817" s="4">
        <v>892.54</v>
      </c>
      <c r="BR817" s="4">
        <v>892.54</v>
      </c>
      <c r="BS817" s="4">
        <v>892.54</v>
      </c>
      <c r="BT817" s="4">
        <v>892.54</v>
      </c>
      <c r="BU817" s="4">
        <v>892.54</v>
      </c>
      <c r="BV817" s="4">
        <v>892.54</v>
      </c>
      <c r="BW817" s="4">
        <v>892.54</v>
      </c>
      <c r="BX817" s="4">
        <v>892.54</v>
      </c>
      <c r="BY817" s="4">
        <v>892.54</v>
      </c>
      <c r="BZ817" s="4">
        <v>6470.89</v>
      </c>
      <c r="CA817" s="4">
        <v>0</v>
      </c>
      <c r="CB817" s="4">
        <v>0</v>
      </c>
      <c r="CC817" s="4">
        <v>111.57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0</v>
      </c>
      <c r="CV817" s="4">
        <v>0</v>
      </c>
      <c r="CW817" s="4">
        <v>0</v>
      </c>
      <c r="CX817" s="4">
        <v>0</v>
      </c>
      <c r="CY817" s="4">
        <v>0</v>
      </c>
      <c r="CZ817" s="4">
        <v>0</v>
      </c>
      <c r="DA817" s="4">
        <v>0</v>
      </c>
      <c r="DB817" s="4">
        <v>0</v>
      </c>
      <c r="DC817" s="4">
        <v>0</v>
      </c>
      <c r="DD817" s="4">
        <v>0</v>
      </c>
      <c r="DE817" s="4">
        <v>0</v>
      </c>
      <c r="DF817" s="4">
        <v>0</v>
      </c>
      <c r="DG817" s="4">
        <v>0</v>
      </c>
      <c r="DH817" s="4">
        <v>0</v>
      </c>
      <c r="DI817" s="4">
        <v>0</v>
      </c>
      <c r="DJ817" s="4">
        <v>0</v>
      </c>
      <c r="DK817" s="4">
        <v>0</v>
      </c>
      <c r="DL817" s="4">
        <v>0</v>
      </c>
      <c r="DM817" s="4">
        <v>0</v>
      </c>
      <c r="DN817" s="4">
        <v>0</v>
      </c>
      <c r="DO817" s="4">
        <v>0</v>
      </c>
      <c r="DP817" s="4">
        <v>0</v>
      </c>
      <c r="DQ817" s="4">
        <v>0</v>
      </c>
      <c r="DR817" s="4">
        <v>0</v>
      </c>
      <c r="DS817" s="4">
        <v>0</v>
      </c>
      <c r="DT817" s="4">
        <v>0</v>
      </c>
      <c r="DU817" s="4">
        <v>0</v>
      </c>
      <c r="DV817" s="4">
        <v>0</v>
      </c>
      <c r="DW817" s="4">
        <v>0</v>
      </c>
      <c r="DX817" s="6">
        <v>0</v>
      </c>
      <c r="DY817" s="4">
        <f>SUM(Tabela14[[#This Row],[jan/25]:[mar/25]])</f>
        <v>8726.82</v>
      </c>
      <c r="DZ817" s="4">
        <f>SUM(Tabela14[[#This Row],[abr/25]:[ago/25]])</f>
        <v>4370.6099999999997</v>
      </c>
      <c r="EA817" s="4">
        <f>SUM(Tabela14[[#This Row],[set/25]:[dez/30]])</f>
        <v>23763.830000000005</v>
      </c>
    </row>
    <row r="818" spans="1:131" x14ac:dyDescent="0.25">
      <c r="A818" s="5" t="s">
        <v>2129</v>
      </c>
      <c r="B818" s="2" t="s">
        <v>1856</v>
      </c>
      <c r="C818" s="2" t="s">
        <v>14</v>
      </c>
      <c r="D818" s="2" t="s">
        <v>606</v>
      </c>
      <c r="E818" s="1">
        <v>1903</v>
      </c>
      <c r="F818" s="2" t="s">
        <v>2130</v>
      </c>
      <c r="G818" s="2" t="s">
        <v>19</v>
      </c>
      <c r="H818" s="321">
        <v>45785</v>
      </c>
      <c r="I818" s="2" t="s">
        <v>2131</v>
      </c>
      <c r="J818" s="2" t="s">
        <v>2132</v>
      </c>
      <c r="K818" s="4">
        <v>255003.88</v>
      </c>
      <c r="L818" s="4">
        <v>70491.39</v>
      </c>
      <c r="M818" s="4">
        <v>0</v>
      </c>
      <c r="N818" s="4">
        <f>Tabela14[[#This Row],[parcela.cef
(total)]]-Tabela14[[#This Row],[parcela.cef
(realizado)]]</f>
        <v>184512.49</v>
      </c>
      <c r="O818" s="1" t="b">
        <v>0</v>
      </c>
      <c r="P818" s="4">
        <v>255312.95</v>
      </c>
      <c r="Q818" s="4">
        <v>319282.23</v>
      </c>
      <c r="R818" s="4">
        <v>2268.54</v>
      </c>
      <c r="S818" s="4">
        <v>60038.47</v>
      </c>
      <c r="T818" s="4">
        <f>SUM(Tabela14[[#This Row],[set/25]:[dez/30]])</f>
        <v>49861.209999999992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2451.7800000000002</v>
      </c>
      <c r="BJ818" s="4">
        <v>2139.62</v>
      </c>
      <c r="BK818" s="4">
        <v>5074.87</v>
      </c>
      <c r="BL818" s="4">
        <v>510.99</v>
      </c>
      <c r="BM818" s="4">
        <v>0</v>
      </c>
      <c r="BN818" s="4">
        <v>515.64</v>
      </c>
      <c r="BO818" s="4">
        <v>515.64</v>
      </c>
      <c r="BP818" s="4">
        <v>21141.17</v>
      </c>
      <c r="BQ818" s="4">
        <v>515.64</v>
      </c>
      <c r="BR818" s="4">
        <v>515.64</v>
      </c>
      <c r="BS818" s="4">
        <v>515.64</v>
      </c>
      <c r="BT818" s="4">
        <v>515.64</v>
      </c>
      <c r="BU818" s="4">
        <v>515.64</v>
      </c>
      <c r="BV818" s="4">
        <v>515.64</v>
      </c>
      <c r="BW818" s="4">
        <v>515.64</v>
      </c>
      <c r="BX818" s="4">
        <v>515.64</v>
      </c>
      <c r="BY818" s="4">
        <v>515.64</v>
      </c>
      <c r="BZ818" s="4">
        <v>515.64</v>
      </c>
      <c r="CA818" s="4">
        <v>515.64</v>
      </c>
      <c r="CB818" s="4">
        <v>21141.17</v>
      </c>
      <c r="CC818" s="4">
        <v>515.64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359.91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0</v>
      </c>
      <c r="CZ818" s="4">
        <v>0</v>
      </c>
      <c r="DA818" s="4">
        <v>0</v>
      </c>
      <c r="DB818" s="4">
        <v>0</v>
      </c>
      <c r="DC818" s="4">
        <v>0</v>
      </c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6">
        <v>0</v>
      </c>
      <c r="DY818" s="4">
        <f>SUM(Tabela14[[#This Row],[jan/25]:[mar/25]])</f>
        <v>0</v>
      </c>
      <c r="DZ818" s="4">
        <f>SUM(Tabela14[[#This Row],[abr/25]:[ago/25]])</f>
        <v>10177.26</v>
      </c>
      <c r="EA818" s="4">
        <f>SUM(Tabela14[[#This Row],[set/25]:[dez/30]])</f>
        <v>49861.209999999992</v>
      </c>
    </row>
    <row r="819" spans="1:131" x14ac:dyDescent="0.25">
      <c r="A819" s="5" t="s">
        <v>2133</v>
      </c>
      <c r="B819" s="2" t="s">
        <v>1856</v>
      </c>
      <c r="C819" s="2" t="s">
        <v>14</v>
      </c>
      <c r="D819" s="2" t="s">
        <v>606</v>
      </c>
      <c r="E819" s="1">
        <v>1904</v>
      </c>
      <c r="F819" s="2" t="s">
        <v>2134</v>
      </c>
      <c r="G819" s="2" t="s">
        <v>19</v>
      </c>
      <c r="H819" s="321">
        <v>45869</v>
      </c>
      <c r="I819" s="2" t="s">
        <v>2135</v>
      </c>
      <c r="J819" s="2" t="s">
        <v>2136</v>
      </c>
      <c r="K819" s="4">
        <v>315551.84999999998</v>
      </c>
      <c r="L819" s="4">
        <v>78743.899999999994</v>
      </c>
      <c r="M819" s="4">
        <v>0</v>
      </c>
      <c r="N819" s="4">
        <f>Tabela14[[#This Row],[parcela.cef
(total)]]-Tabela14[[#This Row],[parcela.cef
(realizado)]]</f>
        <v>236807.94999999998</v>
      </c>
      <c r="O819" s="1" t="b">
        <v>0</v>
      </c>
      <c r="P819" s="4">
        <v>315551.84999999998</v>
      </c>
      <c r="Q819" s="4">
        <v>328060</v>
      </c>
      <c r="R819" s="4">
        <v>1030.3399999999999</v>
      </c>
      <c r="S819" s="4">
        <v>15103.66</v>
      </c>
      <c r="T819" s="4">
        <f>SUM(Tabela14[[#This Row],[set/25]:[dez/30]])</f>
        <v>14805.77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297.89</v>
      </c>
      <c r="BM819" s="4">
        <v>0</v>
      </c>
      <c r="BN819" s="4">
        <v>300.60000000000002</v>
      </c>
      <c r="BO819" s="4">
        <v>300.60000000000002</v>
      </c>
      <c r="BP819" s="4">
        <v>1160.92</v>
      </c>
      <c r="BQ819" s="4">
        <v>300.60000000000002</v>
      </c>
      <c r="BR819" s="4">
        <v>300.60000000000002</v>
      </c>
      <c r="BS819" s="4">
        <v>300.60000000000002</v>
      </c>
      <c r="BT819" s="4">
        <v>300.60000000000002</v>
      </c>
      <c r="BU819" s="4">
        <v>300.60000000000002</v>
      </c>
      <c r="BV819" s="4">
        <v>300.60000000000002</v>
      </c>
      <c r="BW819" s="4">
        <v>300.60000000000002</v>
      </c>
      <c r="BX819" s="4">
        <v>300.60000000000002</v>
      </c>
      <c r="BY819" s="4">
        <v>300.60000000000002</v>
      </c>
      <c r="BZ819" s="4">
        <v>9231.11</v>
      </c>
      <c r="CA819" s="4">
        <v>1001.99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105.15</v>
      </c>
      <c r="CO819" s="4">
        <v>0</v>
      </c>
      <c r="CP819" s="4">
        <v>0</v>
      </c>
      <c r="CQ819" s="4">
        <v>0</v>
      </c>
      <c r="CR819" s="4">
        <v>0</v>
      </c>
      <c r="CS819" s="4">
        <v>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0</v>
      </c>
      <c r="CZ819" s="4">
        <v>0</v>
      </c>
      <c r="DA819" s="4">
        <v>0</v>
      </c>
      <c r="DB819" s="4">
        <v>0</v>
      </c>
      <c r="DC819" s="4">
        <v>0</v>
      </c>
      <c r="DD819" s="4">
        <v>0</v>
      </c>
      <c r="DE819" s="4">
        <v>0</v>
      </c>
      <c r="DF819" s="4">
        <v>0</v>
      </c>
      <c r="DG819" s="4">
        <v>0</v>
      </c>
      <c r="DH819" s="4">
        <v>0</v>
      </c>
      <c r="DI819" s="4">
        <v>0</v>
      </c>
      <c r="DJ819" s="4">
        <v>0</v>
      </c>
      <c r="DK819" s="4">
        <v>0</v>
      </c>
      <c r="DL819" s="4">
        <v>0</v>
      </c>
      <c r="DM819" s="4">
        <v>0</v>
      </c>
      <c r="DN819" s="4">
        <v>0</v>
      </c>
      <c r="DO819" s="4">
        <v>0</v>
      </c>
      <c r="DP819" s="4">
        <v>0</v>
      </c>
      <c r="DQ819" s="4">
        <v>0</v>
      </c>
      <c r="DR819" s="4">
        <v>0</v>
      </c>
      <c r="DS819" s="4">
        <v>0</v>
      </c>
      <c r="DT819" s="4">
        <v>0</v>
      </c>
      <c r="DU819" s="4">
        <v>0</v>
      </c>
      <c r="DV819" s="4">
        <v>0</v>
      </c>
      <c r="DW819" s="4">
        <v>0</v>
      </c>
      <c r="DX819" s="6">
        <v>0</v>
      </c>
      <c r="DY819" s="4">
        <f>SUM(Tabela14[[#This Row],[jan/25]:[mar/25]])</f>
        <v>0</v>
      </c>
      <c r="DZ819" s="4">
        <f>SUM(Tabela14[[#This Row],[abr/25]:[ago/25]])</f>
        <v>297.89</v>
      </c>
      <c r="EA819" s="4">
        <f>SUM(Tabela14[[#This Row],[set/25]:[dez/30]])</f>
        <v>14805.77</v>
      </c>
    </row>
    <row r="820" spans="1:131" x14ac:dyDescent="0.25">
      <c r="A820" s="5" t="s">
        <v>2137</v>
      </c>
      <c r="B820" s="2" t="s">
        <v>1856</v>
      </c>
      <c r="C820" s="2" t="s">
        <v>14</v>
      </c>
      <c r="D820" s="2" t="s">
        <v>606</v>
      </c>
      <c r="E820" s="1">
        <v>1905</v>
      </c>
      <c r="F820" s="2" t="s">
        <v>2138</v>
      </c>
      <c r="G820" s="2" t="s">
        <v>19</v>
      </c>
      <c r="H820" s="321">
        <v>45832</v>
      </c>
      <c r="I820" s="2" t="s">
        <v>2139</v>
      </c>
      <c r="J820" s="2"/>
      <c r="K820" s="4"/>
      <c r="L820" s="4"/>
      <c r="M820" s="4">
        <v>0</v>
      </c>
      <c r="N820" s="4">
        <f>Tabela14[[#This Row],[parcela.cef
(total)]]-Tabela14[[#This Row],[parcela.cef
(realizado)]]</f>
        <v>0</v>
      </c>
      <c r="O820" s="1" t="b">
        <v>0</v>
      </c>
      <c r="P820" s="4">
        <v>0</v>
      </c>
      <c r="Q820" s="4">
        <v>356260</v>
      </c>
      <c r="R820" s="4">
        <v>0</v>
      </c>
      <c r="S820" s="4">
        <v>363711.02</v>
      </c>
      <c r="T820" s="4">
        <f>SUM(Tabela14[[#This Row],[set/25]:[dez/30]])</f>
        <v>336223.60999999993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6000</v>
      </c>
      <c r="BK820" s="4">
        <v>6296.31</v>
      </c>
      <c r="BL820" s="4">
        <v>15191.1</v>
      </c>
      <c r="BM820" s="4">
        <v>6131.74</v>
      </c>
      <c r="BN820" s="4">
        <v>6131.74</v>
      </c>
      <c r="BO820" s="4">
        <v>6131.74</v>
      </c>
      <c r="BP820" s="4">
        <v>57229.54</v>
      </c>
      <c r="BQ820" s="4">
        <v>6131.74</v>
      </c>
      <c r="BR820" s="4">
        <v>6131.74</v>
      </c>
      <c r="BS820" s="4">
        <v>60295.41</v>
      </c>
      <c r="BT820" s="4">
        <v>6131.74</v>
      </c>
      <c r="BU820" s="4">
        <v>6131.74</v>
      </c>
      <c r="BV820" s="4">
        <v>6131.74</v>
      </c>
      <c r="BW820" s="4">
        <v>60295.41</v>
      </c>
      <c r="BX820" s="4">
        <v>6131.74</v>
      </c>
      <c r="BY820" s="4">
        <v>6131.74</v>
      </c>
      <c r="BZ820" s="4">
        <v>6131.74</v>
      </c>
      <c r="CA820" s="4">
        <v>6131.74</v>
      </c>
      <c r="CB820" s="4">
        <v>60295.41</v>
      </c>
      <c r="CC820" s="4">
        <v>6131.74</v>
      </c>
      <c r="CD820" s="4">
        <v>6131.74</v>
      </c>
      <c r="CE820" s="4">
        <v>6131.74</v>
      </c>
      <c r="CF820" s="4">
        <v>6131.74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>
        <v>0</v>
      </c>
      <c r="CS820" s="4">
        <v>0</v>
      </c>
      <c r="CT820" s="4">
        <v>0</v>
      </c>
      <c r="CU820" s="4">
        <v>0</v>
      </c>
      <c r="CV820" s="4">
        <v>0</v>
      </c>
      <c r="CW820" s="4">
        <v>0</v>
      </c>
      <c r="CX820" s="4">
        <v>0</v>
      </c>
      <c r="CY820" s="4">
        <v>0</v>
      </c>
      <c r="CZ820" s="4">
        <v>0</v>
      </c>
      <c r="DA820" s="4">
        <v>0</v>
      </c>
      <c r="DB820" s="4">
        <v>0</v>
      </c>
      <c r="DC820" s="4">
        <v>0</v>
      </c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6">
        <v>0</v>
      </c>
      <c r="DY820" s="4">
        <f>SUM(Tabela14[[#This Row],[jan/25]:[mar/25]])</f>
        <v>0</v>
      </c>
      <c r="DZ820" s="4">
        <f>SUM(Tabela14[[#This Row],[abr/25]:[ago/25]])</f>
        <v>27487.410000000003</v>
      </c>
      <c r="EA820" s="4">
        <f>SUM(Tabela14[[#This Row],[set/25]:[dez/30]])</f>
        <v>336223.60999999993</v>
      </c>
    </row>
    <row r="821" spans="1:131" x14ac:dyDescent="0.25">
      <c r="A821" s="5" t="s">
        <v>2140</v>
      </c>
      <c r="B821" s="2" t="s">
        <v>1856</v>
      </c>
      <c r="C821" s="2" t="s">
        <v>14</v>
      </c>
      <c r="D821" s="2" t="s">
        <v>606</v>
      </c>
      <c r="E821" s="1">
        <v>1906</v>
      </c>
      <c r="F821" s="2" t="s">
        <v>2141</v>
      </c>
      <c r="G821" s="2" t="s">
        <v>19</v>
      </c>
      <c r="H821" s="321">
        <v>45706</v>
      </c>
      <c r="I821" s="2" t="s">
        <v>2142</v>
      </c>
      <c r="J821" s="2" t="s">
        <v>2143</v>
      </c>
      <c r="K821" s="4">
        <v>205688.45</v>
      </c>
      <c r="L821" s="4">
        <v>53285.49</v>
      </c>
      <c r="M821" s="4">
        <v>0</v>
      </c>
      <c r="N821" s="4">
        <f>Tabela14[[#This Row],[parcela.cef
(total)]]-Tabela14[[#This Row],[parcela.cef
(realizado)]]</f>
        <v>152402.96000000002</v>
      </c>
      <c r="O821" s="1" t="b">
        <v>0</v>
      </c>
      <c r="P821" s="4">
        <v>205688.45</v>
      </c>
      <c r="Q821" s="4">
        <v>262377.52</v>
      </c>
      <c r="R821" s="4">
        <v>3493.4</v>
      </c>
      <c r="S821" s="4">
        <v>49636.92</v>
      </c>
      <c r="T821" s="4">
        <f>SUM(Tabela14[[#This Row],[set/25]:[dez/30]])</f>
        <v>37686.960000000006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1968.64</v>
      </c>
      <c r="BH821" s="4">
        <v>1976.51</v>
      </c>
      <c r="BI821" s="4">
        <v>1984.22</v>
      </c>
      <c r="BJ821" s="4">
        <v>1994.54</v>
      </c>
      <c r="BK821" s="4">
        <v>2006.1</v>
      </c>
      <c r="BL821" s="4">
        <v>2019.95</v>
      </c>
      <c r="BM821" s="4">
        <v>0</v>
      </c>
      <c r="BN821" s="4">
        <v>2038.33</v>
      </c>
      <c r="BO821" s="4">
        <v>2038.33</v>
      </c>
      <c r="BP821" s="4">
        <v>2038.33</v>
      </c>
      <c r="BQ821" s="4">
        <v>2038.33</v>
      </c>
      <c r="BR821" s="4">
        <v>2038.33</v>
      </c>
      <c r="BS821" s="4">
        <v>2038.33</v>
      </c>
      <c r="BT821" s="4">
        <v>2038.33</v>
      </c>
      <c r="BU821" s="4">
        <v>2038.33</v>
      </c>
      <c r="BV821" s="4">
        <v>2038.33</v>
      </c>
      <c r="BW821" s="4">
        <v>2038.33</v>
      </c>
      <c r="BX821" s="4">
        <v>2038.33</v>
      </c>
      <c r="BY821" s="4">
        <v>2038.33</v>
      </c>
      <c r="BZ821" s="4">
        <v>13116.22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110.78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0</v>
      </c>
      <c r="CR821" s="4">
        <v>0</v>
      </c>
      <c r="CS821" s="4">
        <v>0</v>
      </c>
      <c r="CT821" s="4">
        <v>0</v>
      </c>
      <c r="CU821" s="4">
        <v>0</v>
      </c>
      <c r="CV821" s="4">
        <v>0</v>
      </c>
      <c r="CW821" s="4">
        <v>0</v>
      </c>
      <c r="CX821" s="4">
        <v>0</v>
      </c>
      <c r="CY821" s="4">
        <v>0</v>
      </c>
      <c r="CZ821" s="4">
        <v>0</v>
      </c>
      <c r="DA821" s="4">
        <v>0</v>
      </c>
      <c r="DB821" s="4">
        <v>0</v>
      </c>
      <c r="DC821" s="4">
        <v>0</v>
      </c>
      <c r="DD821" s="4">
        <v>0</v>
      </c>
      <c r="DE821" s="4">
        <v>0</v>
      </c>
      <c r="DF821" s="4">
        <v>0</v>
      </c>
      <c r="DG821" s="4">
        <v>0</v>
      </c>
      <c r="DH821" s="4">
        <v>0</v>
      </c>
      <c r="DI821" s="4">
        <v>0</v>
      </c>
      <c r="DJ821" s="4">
        <v>0</v>
      </c>
      <c r="DK821" s="4">
        <v>0</v>
      </c>
      <c r="DL821" s="4">
        <v>0</v>
      </c>
      <c r="DM821" s="4">
        <v>0</v>
      </c>
      <c r="DN821" s="4">
        <v>0</v>
      </c>
      <c r="DO821" s="4">
        <v>0</v>
      </c>
      <c r="DP821" s="4">
        <v>0</v>
      </c>
      <c r="DQ821" s="4">
        <v>0</v>
      </c>
      <c r="DR821" s="4">
        <v>0</v>
      </c>
      <c r="DS821" s="4">
        <v>0</v>
      </c>
      <c r="DT821" s="4">
        <v>0</v>
      </c>
      <c r="DU821" s="4">
        <v>0</v>
      </c>
      <c r="DV821" s="4">
        <v>0</v>
      </c>
      <c r="DW821" s="4">
        <v>0</v>
      </c>
      <c r="DX821" s="6">
        <v>0</v>
      </c>
      <c r="DY821" s="4">
        <f>SUM(Tabela14[[#This Row],[jan/25]:[mar/25]])</f>
        <v>1968.64</v>
      </c>
      <c r="DZ821" s="4">
        <f>SUM(Tabela14[[#This Row],[abr/25]:[ago/25]])</f>
        <v>9981.3200000000015</v>
      </c>
      <c r="EA821" s="4">
        <f>SUM(Tabela14[[#This Row],[set/25]:[dez/30]])</f>
        <v>37686.960000000006</v>
      </c>
    </row>
    <row r="822" spans="1:131" x14ac:dyDescent="0.25">
      <c r="A822" s="5" t="s">
        <v>2144</v>
      </c>
      <c r="B822" s="2" t="s">
        <v>1856</v>
      </c>
      <c r="C822" s="2" t="s">
        <v>14</v>
      </c>
      <c r="D822" s="2" t="s">
        <v>606</v>
      </c>
      <c r="E822" s="1">
        <v>1907</v>
      </c>
      <c r="F822" s="2" t="s">
        <v>2084</v>
      </c>
      <c r="G822" s="2" t="s">
        <v>19</v>
      </c>
      <c r="H822" s="321">
        <v>45355</v>
      </c>
      <c r="I822" s="2" t="s">
        <v>2145</v>
      </c>
      <c r="J822" s="2"/>
      <c r="K822" s="4"/>
      <c r="L822" s="4"/>
      <c r="M822" s="4">
        <v>0</v>
      </c>
      <c r="N822" s="4">
        <f>Tabela14[[#This Row],[parcela.cef
(total)]]-Tabela14[[#This Row],[parcela.cef
(realizado)]]</f>
        <v>0</v>
      </c>
      <c r="O822" s="1" t="b">
        <v>0</v>
      </c>
      <c r="P822" s="4">
        <v>0</v>
      </c>
      <c r="Q822" s="4">
        <v>221730</v>
      </c>
      <c r="R822" s="4">
        <v>0</v>
      </c>
      <c r="S822" s="4">
        <v>227210.17</v>
      </c>
      <c r="T822" s="4">
        <f>SUM(Tabela14[[#This Row],[set/25]:[dez/30]])</f>
        <v>62116.76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88330</v>
      </c>
      <c r="AV822" s="4">
        <v>4305.59</v>
      </c>
      <c r="AW822" s="4">
        <v>4317.6499999999996</v>
      </c>
      <c r="AX822" s="4">
        <v>4340.1000000000004</v>
      </c>
      <c r="AY822" s="4">
        <v>4377.42</v>
      </c>
      <c r="AZ822" s="4">
        <v>4408.5</v>
      </c>
      <c r="BA822" s="4">
        <v>4440.24</v>
      </c>
      <c r="BB822" s="4">
        <v>4471.32</v>
      </c>
      <c r="BC822" s="4">
        <v>4497.26</v>
      </c>
      <c r="BD822" s="4">
        <v>4527.84</v>
      </c>
      <c r="BE822" s="4">
        <v>4545.95</v>
      </c>
      <c r="BF822" s="4">
        <v>4568.68</v>
      </c>
      <c r="BG822" s="4">
        <v>4606.6000000000004</v>
      </c>
      <c r="BH822" s="4">
        <v>4625.03</v>
      </c>
      <c r="BI822" s="4">
        <v>4643.07</v>
      </c>
      <c r="BJ822" s="4">
        <v>4667.21</v>
      </c>
      <c r="BK822" s="4">
        <v>4694.28</v>
      </c>
      <c r="BL822" s="4">
        <v>4726.67</v>
      </c>
      <c r="BM822" s="4">
        <v>0</v>
      </c>
      <c r="BN822" s="4">
        <v>4769.68</v>
      </c>
      <c r="BO822" s="4">
        <v>4769.68</v>
      </c>
      <c r="BP822" s="4">
        <v>4769.68</v>
      </c>
      <c r="BQ822" s="4">
        <v>4769.68</v>
      </c>
      <c r="BR822" s="4">
        <v>4769.68</v>
      </c>
      <c r="BS822" s="4">
        <v>4769.68</v>
      </c>
      <c r="BT822" s="4">
        <v>4769.68</v>
      </c>
      <c r="BU822" s="4">
        <v>4769.68</v>
      </c>
      <c r="BV822" s="4">
        <v>4769.68</v>
      </c>
      <c r="BW822" s="4">
        <v>4769.68</v>
      </c>
      <c r="BX822" s="4">
        <v>4769.68</v>
      </c>
      <c r="BY822" s="4">
        <v>4769.68</v>
      </c>
      <c r="BZ822" s="4">
        <v>4769.68</v>
      </c>
      <c r="CA822" s="4">
        <v>0</v>
      </c>
      <c r="CB822" s="4">
        <v>0</v>
      </c>
      <c r="CC822" s="4">
        <v>0</v>
      </c>
      <c r="CD822" s="4">
        <v>0</v>
      </c>
      <c r="CE822" s="4">
        <v>110.92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>
        <v>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0</v>
      </c>
      <c r="CZ822" s="4">
        <v>0</v>
      </c>
      <c r="DA822" s="4">
        <v>0</v>
      </c>
      <c r="DB822" s="4">
        <v>0</v>
      </c>
      <c r="DC822" s="4">
        <v>0</v>
      </c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6">
        <v>0</v>
      </c>
      <c r="DY822" s="4">
        <f>SUM(Tabela14[[#This Row],[jan/25]:[mar/25]])</f>
        <v>13721.230000000001</v>
      </c>
      <c r="DZ822" s="4">
        <f>SUM(Tabela14[[#This Row],[abr/25]:[ago/25]])</f>
        <v>23356.259999999995</v>
      </c>
      <c r="EA822" s="4">
        <f>SUM(Tabela14[[#This Row],[set/25]:[dez/30]])</f>
        <v>62116.76</v>
      </c>
    </row>
    <row r="823" spans="1:131" x14ac:dyDescent="0.25">
      <c r="A823" s="5" t="s">
        <v>2146</v>
      </c>
      <c r="B823" s="2" t="s">
        <v>1856</v>
      </c>
      <c r="C823" s="2" t="s">
        <v>14</v>
      </c>
      <c r="D823" s="2" t="s">
        <v>606</v>
      </c>
      <c r="E823" s="1">
        <v>1908</v>
      </c>
      <c r="F823" s="2"/>
      <c r="G823" s="2" t="s">
        <v>42</v>
      </c>
      <c r="H823" s="321"/>
      <c r="I823" s="2" t="s">
        <v>2147</v>
      </c>
      <c r="J823" s="2"/>
      <c r="K823" s="4"/>
      <c r="L823" s="4"/>
      <c r="M823" s="4">
        <v>0</v>
      </c>
      <c r="N823" s="4">
        <f>Tabela14[[#This Row],[parcela.cef
(total)]]-Tabela14[[#This Row],[parcela.cef
(realizado)]]</f>
        <v>0</v>
      </c>
      <c r="O823" s="1" t="b">
        <v>0</v>
      </c>
      <c r="P823" s="4">
        <v>0</v>
      </c>
      <c r="Q823" s="4">
        <v>0</v>
      </c>
      <c r="R823" s="4">
        <v>0</v>
      </c>
      <c r="S823" s="4">
        <v>1909.99</v>
      </c>
      <c r="T823" s="4">
        <f>SUM(Tabela14[[#This Row],[set/25]:[dez/30]])</f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1909.99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0</v>
      </c>
      <c r="CS823" s="4">
        <v>0</v>
      </c>
      <c r="CT823" s="4">
        <v>0</v>
      </c>
      <c r="CU823" s="4">
        <v>0</v>
      </c>
      <c r="CV823" s="4">
        <v>0</v>
      </c>
      <c r="CW823" s="4">
        <v>0</v>
      </c>
      <c r="CX823" s="4">
        <v>0</v>
      </c>
      <c r="CY823" s="4">
        <v>0</v>
      </c>
      <c r="CZ823" s="4">
        <v>0</v>
      </c>
      <c r="DA823" s="4">
        <v>0</v>
      </c>
      <c r="DB823" s="4">
        <v>0</v>
      </c>
      <c r="DC823" s="4">
        <v>0</v>
      </c>
      <c r="DD823" s="4">
        <v>0</v>
      </c>
      <c r="DE823" s="4">
        <v>0</v>
      </c>
      <c r="DF823" s="4">
        <v>0</v>
      </c>
      <c r="DG823" s="4">
        <v>0</v>
      </c>
      <c r="DH823" s="4">
        <v>0</v>
      </c>
      <c r="DI823" s="4">
        <v>0</v>
      </c>
      <c r="DJ823" s="4">
        <v>0</v>
      </c>
      <c r="DK823" s="4">
        <v>0</v>
      </c>
      <c r="DL823" s="4">
        <v>0</v>
      </c>
      <c r="DM823" s="4">
        <v>0</v>
      </c>
      <c r="DN823" s="4">
        <v>0</v>
      </c>
      <c r="DO823" s="4">
        <v>0</v>
      </c>
      <c r="DP823" s="4">
        <v>0</v>
      </c>
      <c r="DQ823" s="4">
        <v>0</v>
      </c>
      <c r="DR823" s="4">
        <v>0</v>
      </c>
      <c r="DS823" s="4">
        <v>0</v>
      </c>
      <c r="DT823" s="4">
        <v>0</v>
      </c>
      <c r="DU823" s="4">
        <v>0</v>
      </c>
      <c r="DV823" s="4">
        <v>0</v>
      </c>
      <c r="DW823" s="4">
        <v>0</v>
      </c>
      <c r="DX823" s="6">
        <v>0</v>
      </c>
      <c r="DY823" s="4">
        <f>SUM(Tabela14[[#This Row],[jan/25]:[mar/25]])</f>
        <v>1909.99</v>
      </c>
      <c r="DZ823" s="4">
        <f>SUM(Tabela14[[#This Row],[abr/25]:[ago/25]])</f>
        <v>0</v>
      </c>
      <c r="EA823" s="4">
        <f>SUM(Tabela14[[#This Row],[set/25]:[dez/30]])</f>
        <v>0</v>
      </c>
    </row>
    <row r="824" spans="1:131" x14ac:dyDescent="0.25">
      <c r="A824" s="5" t="s">
        <v>2148</v>
      </c>
      <c r="B824" s="2" t="s">
        <v>1856</v>
      </c>
      <c r="C824" s="2" t="s">
        <v>14</v>
      </c>
      <c r="D824" s="2" t="s">
        <v>606</v>
      </c>
      <c r="E824" s="1">
        <v>1909</v>
      </c>
      <c r="F824" s="2" t="s">
        <v>634</v>
      </c>
      <c r="G824" s="2" t="s">
        <v>19</v>
      </c>
      <c r="H824" s="321">
        <v>45262</v>
      </c>
      <c r="I824" s="2" t="s">
        <v>635</v>
      </c>
      <c r="J824" s="2"/>
      <c r="K824" s="4"/>
      <c r="L824" s="4"/>
      <c r="M824" s="4">
        <v>0</v>
      </c>
      <c r="N824" s="4">
        <f>Tabela14[[#This Row],[parcela.cef
(total)]]-Tabela14[[#This Row],[parcela.cef
(realizado)]]</f>
        <v>0</v>
      </c>
      <c r="O824" s="1" t="b">
        <v>0</v>
      </c>
      <c r="P824" s="4">
        <v>0</v>
      </c>
      <c r="Q824" s="4">
        <v>408500</v>
      </c>
      <c r="R824" s="4">
        <v>0</v>
      </c>
      <c r="S824" s="4">
        <v>441367.09</v>
      </c>
      <c r="T824" s="4">
        <f>SUM(Tabela14[[#This Row],[set/25]:[dez/30]])</f>
        <v>207664.90999999997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6000</v>
      </c>
      <c r="AS824" s="4">
        <v>0</v>
      </c>
      <c r="AT824" s="4">
        <v>32128.98</v>
      </c>
      <c r="AU824" s="4">
        <v>4428.6499999999996</v>
      </c>
      <c r="AV824" s="4">
        <v>7054.75</v>
      </c>
      <c r="AW824" s="4">
        <v>7074.5</v>
      </c>
      <c r="AX824" s="4">
        <v>7111.29</v>
      </c>
      <c r="AY824" s="4">
        <v>7172.45</v>
      </c>
      <c r="AZ824" s="4">
        <v>23733.93</v>
      </c>
      <c r="BA824" s="4">
        <v>7275.38</v>
      </c>
      <c r="BB824" s="4">
        <v>7326.3</v>
      </c>
      <c r="BC824" s="4">
        <v>7368.8</v>
      </c>
      <c r="BD824" s="4">
        <v>28615.77</v>
      </c>
      <c r="BE824" s="4">
        <v>7448.58</v>
      </c>
      <c r="BF824" s="4">
        <v>7485.82</v>
      </c>
      <c r="BG824" s="4">
        <v>7547.96</v>
      </c>
      <c r="BH824" s="4">
        <v>7578.15</v>
      </c>
      <c r="BI824" s="4">
        <v>7607.7</v>
      </c>
      <c r="BJ824" s="4">
        <v>7647.26</v>
      </c>
      <c r="BK824" s="4">
        <v>7691.62</v>
      </c>
      <c r="BL824" s="4">
        <v>35404.29</v>
      </c>
      <c r="BM824" s="4">
        <v>7819.91</v>
      </c>
      <c r="BN824" s="4">
        <v>7815.17</v>
      </c>
      <c r="BO824" s="4">
        <v>7815.17</v>
      </c>
      <c r="BP824" s="4">
        <v>46891</v>
      </c>
      <c r="BQ824" s="4">
        <v>7815.17</v>
      </c>
      <c r="BR824" s="4">
        <v>7815.17</v>
      </c>
      <c r="BS824" s="4">
        <v>7815.17</v>
      </c>
      <c r="BT824" s="4">
        <v>7815.17</v>
      </c>
      <c r="BU824" s="4">
        <v>7815.17</v>
      </c>
      <c r="BV824" s="4">
        <v>7815.17</v>
      </c>
      <c r="BW824" s="4">
        <v>7815.17</v>
      </c>
      <c r="BX824" s="4">
        <v>35726.47</v>
      </c>
      <c r="BY824" s="4">
        <v>7815.17</v>
      </c>
      <c r="BZ824" s="4">
        <v>0</v>
      </c>
      <c r="CA824" s="4">
        <v>39075.83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0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4">
        <v>0</v>
      </c>
      <c r="CY824" s="4">
        <v>0</v>
      </c>
      <c r="CZ824" s="4">
        <v>0</v>
      </c>
      <c r="DA824" s="4">
        <v>0</v>
      </c>
      <c r="DB824" s="4">
        <v>0</v>
      </c>
      <c r="DC824" s="4">
        <v>0</v>
      </c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6">
        <v>0</v>
      </c>
      <c r="DY824" s="4">
        <f>SUM(Tabela14[[#This Row],[jan/25]:[mar/25]])</f>
        <v>22482.36</v>
      </c>
      <c r="DZ824" s="4">
        <f>SUM(Tabela14[[#This Row],[abr/25]:[ago/25]])</f>
        <v>65929.02</v>
      </c>
      <c r="EA824" s="4">
        <f>SUM(Tabela14[[#This Row],[set/25]:[dez/30]])</f>
        <v>207664.90999999997</v>
      </c>
    </row>
    <row r="825" spans="1:131" x14ac:dyDescent="0.25">
      <c r="A825" s="5" t="s">
        <v>2149</v>
      </c>
      <c r="B825" s="2" t="s">
        <v>1856</v>
      </c>
      <c r="C825" s="2" t="s">
        <v>14</v>
      </c>
      <c r="D825" s="2" t="s">
        <v>633</v>
      </c>
      <c r="E825" s="1">
        <v>2001</v>
      </c>
      <c r="F825" s="2" t="s">
        <v>2150</v>
      </c>
      <c r="G825" s="2" t="s">
        <v>19</v>
      </c>
      <c r="H825" s="321">
        <v>45700</v>
      </c>
      <c r="I825" s="2" t="s">
        <v>1170</v>
      </c>
      <c r="J825" s="2" t="s">
        <v>2151</v>
      </c>
      <c r="K825" s="4">
        <v>239717.57</v>
      </c>
      <c r="L825" s="4">
        <v>69009.41</v>
      </c>
      <c r="M825" s="4">
        <v>0</v>
      </c>
      <c r="N825" s="4">
        <f>Tabela14[[#This Row],[parcela.cef
(total)]]-Tabela14[[#This Row],[parcela.cef
(realizado)]]</f>
        <v>170708.16</v>
      </c>
      <c r="O825" s="1" t="b">
        <v>0</v>
      </c>
      <c r="P825" s="4">
        <v>239717.57</v>
      </c>
      <c r="Q825" s="4">
        <v>312550</v>
      </c>
      <c r="R825" s="4">
        <v>3935.13</v>
      </c>
      <c r="S825" s="4">
        <v>57993.72</v>
      </c>
      <c r="T825" s="4">
        <f>SUM(Tabela14[[#This Row],[set/25]:[dez/30]])</f>
        <v>42728.5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2514.79</v>
      </c>
      <c r="BH825" s="4">
        <v>2524.85</v>
      </c>
      <c r="BI825" s="4">
        <v>2534.6999999999998</v>
      </c>
      <c r="BJ825" s="4">
        <v>2547.88</v>
      </c>
      <c r="BK825" s="4">
        <v>2562.66</v>
      </c>
      <c r="BL825" s="4">
        <v>2580.34</v>
      </c>
      <c r="BM825" s="4">
        <v>0</v>
      </c>
      <c r="BN825" s="4">
        <v>2603.8200000000002</v>
      </c>
      <c r="BO825" s="4">
        <v>2603.8200000000002</v>
      </c>
      <c r="BP825" s="4">
        <v>8186.08</v>
      </c>
      <c r="BQ825" s="4">
        <v>2603.8200000000002</v>
      </c>
      <c r="BR825" s="4">
        <v>2603.8200000000002</v>
      </c>
      <c r="BS825" s="4">
        <v>2603.8200000000002</v>
      </c>
      <c r="BT825" s="4">
        <v>2603.8200000000002</v>
      </c>
      <c r="BU825" s="4">
        <v>2603.8200000000002</v>
      </c>
      <c r="BV825" s="4">
        <v>2603.8200000000002</v>
      </c>
      <c r="BW825" s="4">
        <v>2603.8200000000002</v>
      </c>
      <c r="BX825" s="4">
        <v>2603.8200000000002</v>
      </c>
      <c r="BY825" s="4">
        <v>2603.77</v>
      </c>
      <c r="BZ825" s="4">
        <v>5582.26</v>
      </c>
      <c r="CA825" s="4">
        <v>0</v>
      </c>
      <c r="CB825" s="4">
        <v>318.19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0</v>
      </c>
      <c r="CS825" s="4">
        <v>0</v>
      </c>
      <c r="CT825" s="4">
        <v>0</v>
      </c>
      <c r="CU825" s="4">
        <v>0</v>
      </c>
      <c r="CV825" s="4">
        <v>0</v>
      </c>
      <c r="CW825" s="4">
        <v>0</v>
      </c>
      <c r="CX825" s="4">
        <v>0</v>
      </c>
      <c r="CY825" s="4">
        <v>0</v>
      </c>
      <c r="CZ825" s="4">
        <v>0</v>
      </c>
      <c r="DA825" s="4">
        <v>0</v>
      </c>
      <c r="DB825" s="4">
        <v>0</v>
      </c>
      <c r="DC825" s="4">
        <v>0</v>
      </c>
      <c r="DD825" s="4">
        <v>0</v>
      </c>
      <c r="DE825" s="4">
        <v>0</v>
      </c>
      <c r="DF825" s="4">
        <v>0</v>
      </c>
      <c r="DG825" s="4">
        <v>0</v>
      </c>
      <c r="DH825" s="4">
        <v>0</v>
      </c>
      <c r="DI825" s="4">
        <v>0</v>
      </c>
      <c r="DJ825" s="4">
        <v>0</v>
      </c>
      <c r="DK825" s="4">
        <v>0</v>
      </c>
      <c r="DL825" s="4">
        <v>0</v>
      </c>
      <c r="DM825" s="4">
        <v>0</v>
      </c>
      <c r="DN825" s="4">
        <v>0</v>
      </c>
      <c r="DO825" s="4">
        <v>0</v>
      </c>
      <c r="DP825" s="4">
        <v>0</v>
      </c>
      <c r="DQ825" s="4">
        <v>0</v>
      </c>
      <c r="DR825" s="4">
        <v>0</v>
      </c>
      <c r="DS825" s="4">
        <v>0</v>
      </c>
      <c r="DT825" s="4">
        <v>0</v>
      </c>
      <c r="DU825" s="4">
        <v>0</v>
      </c>
      <c r="DV825" s="4">
        <v>0</v>
      </c>
      <c r="DW825" s="4">
        <v>0</v>
      </c>
      <c r="DX825" s="6">
        <v>0</v>
      </c>
      <c r="DY825" s="4">
        <f>SUM(Tabela14[[#This Row],[jan/25]:[mar/25]])</f>
        <v>2514.79</v>
      </c>
      <c r="DZ825" s="4">
        <f>SUM(Tabela14[[#This Row],[abr/25]:[ago/25]])</f>
        <v>12750.43</v>
      </c>
      <c r="EA825" s="4">
        <f>SUM(Tabela14[[#This Row],[set/25]:[dez/30]])</f>
        <v>42728.5</v>
      </c>
    </row>
    <row r="826" spans="1:131" x14ac:dyDescent="0.25">
      <c r="A826" s="5" t="s">
        <v>2152</v>
      </c>
      <c r="B826" s="2" t="s">
        <v>1856</v>
      </c>
      <c r="C826" s="2" t="s">
        <v>14</v>
      </c>
      <c r="D826" s="2" t="s">
        <v>633</v>
      </c>
      <c r="E826" s="1">
        <v>2002</v>
      </c>
      <c r="F826" s="2"/>
      <c r="G826" s="2" t="s">
        <v>16</v>
      </c>
      <c r="H826" s="321"/>
      <c r="I826" s="2"/>
      <c r="J826" s="2"/>
      <c r="K826" s="4"/>
      <c r="L826" s="4"/>
      <c r="M826" s="4">
        <v>0</v>
      </c>
      <c r="N826" s="4">
        <f>Tabela14[[#This Row],[parcela.cef
(total)]]-Tabela14[[#This Row],[parcela.cef
(realizado)]]</f>
        <v>0</v>
      </c>
      <c r="O826" s="1" t="b">
        <v>0</v>
      </c>
      <c r="P826" s="4">
        <v>0</v>
      </c>
      <c r="Q826" s="4">
        <v>0</v>
      </c>
      <c r="R826" s="4">
        <v>0</v>
      </c>
      <c r="S826" s="4">
        <v>0</v>
      </c>
      <c r="T826" s="4">
        <f>SUM(Tabela14[[#This Row],[set/25]:[dez/30]])</f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>
        <v>0</v>
      </c>
      <c r="CS826" s="4">
        <v>0</v>
      </c>
      <c r="CT826" s="4">
        <v>0</v>
      </c>
      <c r="CU826" s="4">
        <v>0</v>
      </c>
      <c r="CV826" s="4">
        <v>0</v>
      </c>
      <c r="CW826" s="4">
        <v>0</v>
      </c>
      <c r="CX826" s="4">
        <v>0</v>
      </c>
      <c r="CY826" s="4">
        <v>0</v>
      </c>
      <c r="CZ826" s="4">
        <v>0</v>
      </c>
      <c r="DA826" s="4">
        <v>0</v>
      </c>
      <c r="DB826" s="4">
        <v>0</v>
      </c>
      <c r="DC826" s="4">
        <v>0</v>
      </c>
      <c r="DD826" s="4">
        <v>0</v>
      </c>
      <c r="DE826" s="4">
        <v>0</v>
      </c>
      <c r="DF826" s="4">
        <v>0</v>
      </c>
      <c r="DG826" s="4">
        <v>0</v>
      </c>
      <c r="DH826" s="4">
        <v>0</v>
      </c>
      <c r="DI826" s="4">
        <v>0</v>
      </c>
      <c r="DJ826" s="4">
        <v>0</v>
      </c>
      <c r="DK826" s="4">
        <v>0</v>
      </c>
      <c r="DL826" s="4">
        <v>0</v>
      </c>
      <c r="DM826" s="4">
        <v>0</v>
      </c>
      <c r="DN826" s="4">
        <v>0</v>
      </c>
      <c r="DO826" s="4">
        <v>0</v>
      </c>
      <c r="DP826" s="4">
        <v>0</v>
      </c>
      <c r="DQ826" s="4">
        <v>0</v>
      </c>
      <c r="DR826" s="4">
        <v>0</v>
      </c>
      <c r="DS826" s="4">
        <v>0</v>
      </c>
      <c r="DT826" s="4">
        <v>0</v>
      </c>
      <c r="DU826" s="4">
        <v>0</v>
      </c>
      <c r="DV826" s="4">
        <v>0</v>
      </c>
      <c r="DW826" s="4">
        <v>0</v>
      </c>
      <c r="DX826" s="6">
        <v>0</v>
      </c>
      <c r="DY826" s="4">
        <f>SUM(Tabela14[[#This Row],[jan/25]:[mar/25]])</f>
        <v>0</v>
      </c>
      <c r="DZ826" s="4">
        <f>SUM(Tabela14[[#This Row],[abr/25]:[ago/25]])</f>
        <v>0</v>
      </c>
      <c r="EA826" s="4">
        <f>SUM(Tabela14[[#This Row],[set/25]:[dez/30]])</f>
        <v>0</v>
      </c>
    </row>
    <row r="827" spans="1:131" x14ac:dyDescent="0.25">
      <c r="A827" s="5" t="s">
        <v>2153</v>
      </c>
      <c r="B827" s="2" t="s">
        <v>1856</v>
      </c>
      <c r="C827" s="2" t="s">
        <v>14</v>
      </c>
      <c r="D827" s="2" t="s">
        <v>633</v>
      </c>
      <c r="E827" s="1">
        <v>2003</v>
      </c>
      <c r="F827" s="2" t="s">
        <v>2154</v>
      </c>
      <c r="G827" s="2" t="s">
        <v>19</v>
      </c>
      <c r="H827" s="321">
        <v>45728</v>
      </c>
      <c r="I827" s="2" t="s">
        <v>2155</v>
      </c>
      <c r="J827" s="2" t="s">
        <v>2156</v>
      </c>
      <c r="K827" s="4">
        <v>264000</v>
      </c>
      <c r="L827" s="4">
        <v>71720.25</v>
      </c>
      <c r="M827" s="4">
        <v>0</v>
      </c>
      <c r="N827" s="4">
        <f>Tabela14[[#This Row],[parcela.cef
(total)]]-Tabela14[[#This Row],[parcela.cef
(realizado)]]</f>
        <v>192279.75</v>
      </c>
      <c r="O827" s="1" t="b">
        <v>0</v>
      </c>
      <c r="P827" s="4">
        <v>264000</v>
      </c>
      <c r="Q827" s="4">
        <v>327308.53000000003</v>
      </c>
      <c r="R827" s="4">
        <v>0</v>
      </c>
      <c r="S827" s="4">
        <v>36420.870000000003</v>
      </c>
      <c r="T827" s="4">
        <f>SUM(Tabela14[[#This Row],[set/25]:[dez/30]])</f>
        <v>28134.119999999988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2707.45</v>
      </c>
      <c r="BI827" s="4">
        <v>2718.02</v>
      </c>
      <c r="BJ827" s="4">
        <v>947.9</v>
      </c>
      <c r="BK827" s="4">
        <v>953.4</v>
      </c>
      <c r="BL827" s="4">
        <v>959.98</v>
      </c>
      <c r="BM827" s="4">
        <v>0</v>
      </c>
      <c r="BN827" s="4">
        <v>968.71</v>
      </c>
      <c r="BO827" s="4">
        <v>968.71</v>
      </c>
      <c r="BP827" s="4">
        <v>5165.58</v>
      </c>
      <c r="BQ827" s="4">
        <v>968.71</v>
      </c>
      <c r="BR827" s="4">
        <v>968.71</v>
      </c>
      <c r="BS827" s="4">
        <v>968.71</v>
      </c>
      <c r="BT827" s="4">
        <v>968.71</v>
      </c>
      <c r="BU827" s="4">
        <v>968.71</v>
      </c>
      <c r="BV827" s="4">
        <v>968.71</v>
      </c>
      <c r="BW827" s="4">
        <v>968.71</v>
      </c>
      <c r="BX827" s="4">
        <v>968.71</v>
      </c>
      <c r="BY827" s="4">
        <v>968.71</v>
      </c>
      <c r="BZ827" s="4">
        <v>968.71</v>
      </c>
      <c r="CA827" s="4">
        <v>968.71</v>
      </c>
      <c r="CB827" s="4">
        <v>5165.58</v>
      </c>
      <c r="CC827" s="4">
        <v>968.71</v>
      </c>
      <c r="CD827" s="4">
        <v>968.71</v>
      </c>
      <c r="CE827" s="4">
        <v>968.71</v>
      </c>
      <c r="CF827" s="4">
        <v>968.71</v>
      </c>
      <c r="CG827" s="4">
        <v>968.71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366.18</v>
      </c>
      <c r="CO827" s="4">
        <v>0</v>
      </c>
      <c r="CP827" s="4">
        <v>0</v>
      </c>
      <c r="CQ827" s="4">
        <v>0</v>
      </c>
      <c r="CR827" s="4">
        <v>0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0</v>
      </c>
      <c r="CZ827" s="4">
        <v>0</v>
      </c>
      <c r="DA827" s="4">
        <v>0</v>
      </c>
      <c r="DB827" s="4">
        <v>0</v>
      </c>
      <c r="DC827" s="4">
        <v>0</v>
      </c>
      <c r="DD827" s="4">
        <v>0</v>
      </c>
      <c r="DE827" s="4">
        <v>0</v>
      </c>
      <c r="DF827" s="4">
        <v>0</v>
      </c>
      <c r="DG827" s="4">
        <v>0</v>
      </c>
      <c r="DH827" s="4">
        <v>0</v>
      </c>
      <c r="DI827" s="4">
        <v>0</v>
      </c>
      <c r="DJ827" s="4">
        <v>0</v>
      </c>
      <c r="DK827" s="4">
        <v>0</v>
      </c>
      <c r="DL827" s="4">
        <v>0</v>
      </c>
      <c r="DM827" s="4">
        <v>0</v>
      </c>
      <c r="DN827" s="4">
        <v>0</v>
      </c>
      <c r="DO827" s="4">
        <v>0</v>
      </c>
      <c r="DP827" s="4">
        <v>0</v>
      </c>
      <c r="DQ827" s="4">
        <v>0</v>
      </c>
      <c r="DR827" s="4">
        <v>0</v>
      </c>
      <c r="DS827" s="4">
        <v>0</v>
      </c>
      <c r="DT827" s="4">
        <v>0</v>
      </c>
      <c r="DU827" s="4">
        <v>0</v>
      </c>
      <c r="DV827" s="4">
        <v>0</v>
      </c>
      <c r="DW827" s="4">
        <v>0</v>
      </c>
      <c r="DX827" s="6">
        <v>0</v>
      </c>
      <c r="DY827" s="4">
        <f>SUM(Tabela14[[#This Row],[jan/25]:[mar/25]])</f>
        <v>0</v>
      </c>
      <c r="DZ827" s="4">
        <f>SUM(Tabela14[[#This Row],[abr/25]:[ago/25]])</f>
        <v>8286.7499999999982</v>
      </c>
      <c r="EA827" s="4">
        <f>SUM(Tabela14[[#This Row],[set/25]:[dez/30]])</f>
        <v>28134.119999999988</v>
      </c>
    </row>
    <row r="828" spans="1:131" x14ac:dyDescent="0.25">
      <c r="A828" s="5" t="s">
        <v>2157</v>
      </c>
      <c r="B828" s="2" t="s">
        <v>1856</v>
      </c>
      <c r="C828" s="2" t="s">
        <v>14</v>
      </c>
      <c r="D828" s="2" t="s">
        <v>633</v>
      </c>
      <c r="E828" s="1">
        <v>2004</v>
      </c>
      <c r="F828" s="2" t="s">
        <v>2158</v>
      </c>
      <c r="G828" s="2" t="s">
        <v>19</v>
      </c>
      <c r="H828" s="321">
        <v>45581</v>
      </c>
      <c r="I828" s="2" t="s">
        <v>2159</v>
      </c>
      <c r="J828" s="2" t="s">
        <v>2160</v>
      </c>
      <c r="K828" s="4">
        <v>312434.53000000003</v>
      </c>
      <c r="L828" s="4">
        <v>78318.080000000002</v>
      </c>
      <c r="M828" s="4">
        <v>0</v>
      </c>
      <c r="N828" s="4">
        <f>Tabela14[[#This Row],[parcela.cef
(total)]]-Tabela14[[#This Row],[parcela.cef
(realizado)]]</f>
        <v>234116.45</v>
      </c>
      <c r="O828" s="1" t="b">
        <v>0</v>
      </c>
      <c r="P828" s="4">
        <v>312434.53000000003</v>
      </c>
      <c r="Q828" s="4">
        <v>328060</v>
      </c>
      <c r="R828" s="4">
        <v>0</v>
      </c>
      <c r="S828" s="4">
        <v>16798.400000000001</v>
      </c>
      <c r="T828" s="4">
        <f>SUM(Tabela14[[#This Row],[set/25]:[dez/30]])</f>
        <v>11240.589999999998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1230.2</v>
      </c>
      <c r="BC828" s="4">
        <v>911.56</v>
      </c>
      <c r="BD828" s="4">
        <v>702.25</v>
      </c>
      <c r="BE828" s="4">
        <v>0</v>
      </c>
      <c r="BF828" s="4">
        <v>730.74</v>
      </c>
      <c r="BG828" s="4">
        <v>396.11</v>
      </c>
      <c r="BH828" s="4">
        <v>0</v>
      </c>
      <c r="BI828" s="4">
        <v>0</v>
      </c>
      <c r="BJ828" s="4">
        <v>1195.7</v>
      </c>
      <c r="BK828" s="4">
        <v>391.25</v>
      </c>
      <c r="BL828" s="4">
        <v>0</v>
      </c>
      <c r="BM828" s="4">
        <v>407.77</v>
      </c>
      <c r="BN828" s="4">
        <v>396.78</v>
      </c>
      <c r="BO828" s="4">
        <v>396.78</v>
      </c>
      <c r="BP828" s="4">
        <v>396.78</v>
      </c>
      <c r="BQ828" s="4">
        <v>396.78</v>
      </c>
      <c r="BR828" s="4">
        <v>396.78</v>
      </c>
      <c r="BS828" s="4">
        <v>396.78</v>
      </c>
      <c r="BT828" s="4">
        <v>409.14</v>
      </c>
      <c r="BU828" s="4">
        <v>1322.57</v>
      </c>
      <c r="BV828" s="4">
        <v>1322.57</v>
      </c>
      <c r="BW828" s="4">
        <v>1322.57</v>
      </c>
      <c r="BX828" s="4">
        <v>1322.57</v>
      </c>
      <c r="BY828" s="4">
        <v>1322.57</v>
      </c>
      <c r="BZ828" s="4">
        <v>1322.57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107.58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>
        <v>0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0</v>
      </c>
      <c r="CZ828" s="4">
        <v>0</v>
      </c>
      <c r="DA828" s="4">
        <v>0</v>
      </c>
      <c r="DB828" s="4">
        <v>0</v>
      </c>
      <c r="DC828" s="4">
        <v>0</v>
      </c>
      <c r="DD828" s="4">
        <v>0</v>
      </c>
      <c r="DE828" s="4">
        <v>0</v>
      </c>
      <c r="DF828" s="4">
        <v>0</v>
      </c>
      <c r="DG828" s="4">
        <v>0</v>
      </c>
      <c r="DH828" s="4">
        <v>0</v>
      </c>
      <c r="DI828" s="4">
        <v>0</v>
      </c>
      <c r="DJ828" s="4">
        <v>0</v>
      </c>
      <c r="DK828" s="4">
        <v>0</v>
      </c>
      <c r="DL828" s="4">
        <v>0</v>
      </c>
      <c r="DM828" s="4">
        <v>0</v>
      </c>
      <c r="DN828" s="4">
        <v>0</v>
      </c>
      <c r="DO828" s="4">
        <v>0</v>
      </c>
      <c r="DP828" s="4">
        <v>0</v>
      </c>
      <c r="DQ828" s="4">
        <v>0</v>
      </c>
      <c r="DR828" s="4">
        <v>0</v>
      </c>
      <c r="DS828" s="4">
        <v>0</v>
      </c>
      <c r="DT828" s="4">
        <v>0</v>
      </c>
      <c r="DU828" s="4">
        <v>0</v>
      </c>
      <c r="DV828" s="4">
        <v>0</v>
      </c>
      <c r="DW828" s="4">
        <v>0</v>
      </c>
      <c r="DX828" s="6">
        <v>0</v>
      </c>
      <c r="DY828" s="4">
        <f>SUM(Tabela14[[#This Row],[jan/25]:[mar/25]])</f>
        <v>1126.8499999999999</v>
      </c>
      <c r="DZ828" s="4">
        <f>SUM(Tabela14[[#This Row],[abr/25]:[ago/25]])</f>
        <v>1586.95</v>
      </c>
      <c r="EA828" s="4">
        <f>SUM(Tabela14[[#This Row],[set/25]:[dez/30]])</f>
        <v>11240.589999999998</v>
      </c>
    </row>
    <row r="829" spans="1:131" x14ac:dyDescent="0.25">
      <c r="A829" s="5" t="s">
        <v>2161</v>
      </c>
      <c r="B829" s="2" t="s">
        <v>1856</v>
      </c>
      <c r="C829" s="2" t="s">
        <v>14</v>
      </c>
      <c r="D829" s="2" t="s">
        <v>633</v>
      </c>
      <c r="E829" s="1">
        <v>2005</v>
      </c>
      <c r="F829" s="2" t="s">
        <v>2162</v>
      </c>
      <c r="G829" s="2" t="s">
        <v>19</v>
      </c>
      <c r="H829" s="321">
        <v>45582</v>
      </c>
      <c r="I829" s="2" t="s">
        <v>2163</v>
      </c>
      <c r="J829" s="2" t="s">
        <v>2164</v>
      </c>
      <c r="K829" s="4">
        <v>277764.73</v>
      </c>
      <c r="L829" s="4">
        <v>73582.19</v>
      </c>
      <c r="M829" s="4">
        <v>0</v>
      </c>
      <c r="N829" s="4">
        <f>Tabela14[[#This Row],[parcela.cef
(total)]]-Tabela14[[#This Row],[parcela.cef
(realizado)]]</f>
        <v>204182.53999999998</v>
      </c>
      <c r="O829" s="1" t="b">
        <v>0</v>
      </c>
      <c r="P829" s="4">
        <v>277858.38</v>
      </c>
      <c r="Q829" s="4">
        <v>315989.39</v>
      </c>
      <c r="R829" s="4">
        <v>5590.55</v>
      </c>
      <c r="S829" s="4">
        <v>42828.480000000003</v>
      </c>
      <c r="T829" s="4">
        <f>SUM(Tabela14[[#This Row],[set/25]:[dez/30]])</f>
        <v>32288.490000000005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1055.5</v>
      </c>
      <c r="BD829" s="4">
        <v>344.28</v>
      </c>
      <c r="BE829" s="4">
        <v>345.65</v>
      </c>
      <c r="BF829" s="4">
        <v>347.38</v>
      </c>
      <c r="BG829" s="4">
        <v>6671.27</v>
      </c>
      <c r="BH829" s="4">
        <v>351.67</v>
      </c>
      <c r="BI829" s="4">
        <v>353.04</v>
      </c>
      <c r="BJ829" s="4">
        <v>354.87</v>
      </c>
      <c r="BK829" s="4">
        <v>356.93</v>
      </c>
      <c r="BL829" s="4">
        <v>359.4</v>
      </c>
      <c r="BM829" s="4">
        <v>0</v>
      </c>
      <c r="BN829" s="4">
        <v>362.67</v>
      </c>
      <c r="BO829" s="4">
        <v>660.91</v>
      </c>
      <c r="BP829" s="4">
        <v>1208.8800000000001</v>
      </c>
      <c r="BQ829" s="4">
        <v>1208.8800000000001</v>
      </c>
      <c r="BR829" s="4">
        <v>1208.8800000000001</v>
      </c>
      <c r="BS829" s="4">
        <v>1208.8800000000001</v>
      </c>
      <c r="BT829" s="4">
        <v>1208.8800000000001</v>
      </c>
      <c r="BU829" s="4">
        <v>1208.8800000000001</v>
      </c>
      <c r="BV829" s="4">
        <v>7802.77</v>
      </c>
      <c r="BW829" s="4">
        <v>1208.8800000000001</v>
      </c>
      <c r="BX829" s="4">
        <v>1208.8800000000001</v>
      </c>
      <c r="BY829" s="4">
        <v>1208.8800000000001</v>
      </c>
      <c r="BZ829" s="4">
        <v>12198.68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383.54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0</v>
      </c>
      <c r="CS829" s="4">
        <v>0</v>
      </c>
      <c r="CT829" s="4">
        <v>0</v>
      </c>
      <c r="CU829" s="4">
        <v>0</v>
      </c>
      <c r="CV829" s="4">
        <v>0</v>
      </c>
      <c r="CW829" s="4">
        <v>0</v>
      </c>
      <c r="CX829" s="4">
        <v>0</v>
      </c>
      <c r="CY829" s="4">
        <v>0</v>
      </c>
      <c r="CZ829" s="4">
        <v>0</v>
      </c>
      <c r="DA829" s="4">
        <v>0</v>
      </c>
      <c r="DB829" s="4">
        <v>0</v>
      </c>
      <c r="DC829" s="4">
        <v>0</v>
      </c>
      <c r="DD829" s="4">
        <v>0</v>
      </c>
      <c r="DE829" s="4">
        <v>0</v>
      </c>
      <c r="DF829" s="4">
        <v>0</v>
      </c>
      <c r="DG829" s="4">
        <v>0</v>
      </c>
      <c r="DH829" s="4">
        <v>0</v>
      </c>
      <c r="DI829" s="4">
        <v>0</v>
      </c>
      <c r="DJ829" s="4">
        <v>0</v>
      </c>
      <c r="DK829" s="4">
        <v>0</v>
      </c>
      <c r="DL829" s="4">
        <v>0</v>
      </c>
      <c r="DM829" s="4">
        <v>0</v>
      </c>
      <c r="DN829" s="4">
        <v>0</v>
      </c>
      <c r="DO829" s="4">
        <v>0</v>
      </c>
      <c r="DP829" s="4">
        <v>0</v>
      </c>
      <c r="DQ829" s="4">
        <v>0</v>
      </c>
      <c r="DR829" s="4">
        <v>0</v>
      </c>
      <c r="DS829" s="4">
        <v>0</v>
      </c>
      <c r="DT829" s="4">
        <v>0</v>
      </c>
      <c r="DU829" s="4">
        <v>0</v>
      </c>
      <c r="DV829" s="4">
        <v>0</v>
      </c>
      <c r="DW829" s="4">
        <v>0</v>
      </c>
      <c r="DX829" s="6">
        <v>0</v>
      </c>
      <c r="DY829" s="4">
        <f>SUM(Tabela14[[#This Row],[jan/25]:[mar/25]])</f>
        <v>7364.3</v>
      </c>
      <c r="DZ829" s="4">
        <f>SUM(Tabela14[[#This Row],[abr/25]:[ago/25]])</f>
        <v>1775.9099999999999</v>
      </c>
      <c r="EA829" s="4">
        <f>SUM(Tabela14[[#This Row],[set/25]:[dez/30]])</f>
        <v>32288.490000000005</v>
      </c>
    </row>
    <row r="830" spans="1:131" x14ac:dyDescent="0.25">
      <c r="A830" s="5" t="s">
        <v>2165</v>
      </c>
      <c r="B830" s="2" t="s">
        <v>1856</v>
      </c>
      <c r="C830" s="2" t="s">
        <v>14</v>
      </c>
      <c r="D830" s="2" t="s">
        <v>633</v>
      </c>
      <c r="E830" s="1">
        <v>2006</v>
      </c>
      <c r="F830" s="2"/>
      <c r="G830" s="2" t="s">
        <v>16</v>
      </c>
      <c r="H830" s="321"/>
      <c r="I830" s="2"/>
      <c r="J830" s="2"/>
      <c r="K830" s="4"/>
      <c r="L830" s="4"/>
      <c r="M830" s="4">
        <v>0</v>
      </c>
      <c r="N830" s="4">
        <f>Tabela14[[#This Row],[parcela.cef
(total)]]-Tabela14[[#This Row],[parcela.cef
(realizado)]]</f>
        <v>0</v>
      </c>
      <c r="O830" s="1" t="b">
        <v>0</v>
      </c>
      <c r="P830" s="4">
        <v>0</v>
      </c>
      <c r="Q830" s="4">
        <v>0</v>
      </c>
      <c r="R830" s="4">
        <v>0</v>
      </c>
      <c r="S830" s="4">
        <v>0</v>
      </c>
      <c r="T830" s="4">
        <f>SUM(Tabela14[[#This Row],[set/25]:[dez/30]])</f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0</v>
      </c>
      <c r="CZ830" s="4">
        <v>0</v>
      </c>
      <c r="DA830" s="4">
        <v>0</v>
      </c>
      <c r="DB830" s="4">
        <v>0</v>
      </c>
      <c r="DC830" s="4">
        <v>0</v>
      </c>
      <c r="DD830" s="4">
        <v>0</v>
      </c>
      <c r="DE830" s="4">
        <v>0</v>
      </c>
      <c r="DF830" s="4">
        <v>0</v>
      </c>
      <c r="DG830" s="4">
        <v>0</v>
      </c>
      <c r="DH830" s="4">
        <v>0</v>
      </c>
      <c r="DI830" s="4">
        <v>0</v>
      </c>
      <c r="DJ830" s="4">
        <v>0</v>
      </c>
      <c r="DK830" s="4">
        <v>0</v>
      </c>
      <c r="DL830" s="4">
        <v>0</v>
      </c>
      <c r="DM830" s="4">
        <v>0</v>
      </c>
      <c r="DN830" s="4">
        <v>0</v>
      </c>
      <c r="DO830" s="4">
        <v>0</v>
      </c>
      <c r="DP830" s="4">
        <v>0</v>
      </c>
      <c r="DQ830" s="4">
        <v>0</v>
      </c>
      <c r="DR830" s="4">
        <v>0</v>
      </c>
      <c r="DS830" s="4">
        <v>0</v>
      </c>
      <c r="DT830" s="4">
        <v>0</v>
      </c>
      <c r="DU830" s="4">
        <v>0</v>
      </c>
      <c r="DV830" s="4">
        <v>0</v>
      </c>
      <c r="DW830" s="4">
        <v>0</v>
      </c>
      <c r="DX830" s="6">
        <v>0</v>
      </c>
      <c r="DY830" s="4">
        <f>SUM(Tabela14[[#This Row],[jan/25]:[mar/25]])</f>
        <v>0</v>
      </c>
      <c r="DZ830" s="4">
        <f>SUM(Tabela14[[#This Row],[abr/25]:[ago/25]])</f>
        <v>0</v>
      </c>
      <c r="EA830" s="4">
        <f>SUM(Tabela14[[#This Row],[set/25]:[dez/30]])</f>
        <v>0</v>
      </c>
    </row>
    <row r="831" spans="1:131" x14ac:dyDescent="0.25">
      <c r="A831" s="5" t="s">
        <v>2166</v>
      </c>
      <c r="B831" s="2" t="s">
        <v>1856</v>
      </c>
      <c r="C831" s="2" t="s">
        <v>14</v>
      </c>
      <c r="D831" s="2" t="s">
        <v>633</v>
      </c>
      <c r="E831" s="1">
        <v>2007</v>
      </c>
      <c r="F831" s="2" t="s">
        <v>2084</v>
      </c>
      <c r="G831" s="2" t="s">
        <v>19</v>
      </c>
      <c r="H831" s="321">
        <v>45355</v>
      </c>
      <c r="I831" s="2" t="s">
        <v>603</v>
      </c>
      <c r="J831" s="2"/>
      <c r="K831" s="4"/>
      <c r="L831" s="4"/>
      <c r="M831" s="4">
        <v>0</v>
      </c>
      <c r="N831" s="4">
        <f>Tabela14[[#This Row],[parcela.cef
(total)]]-Tabela14[[#This Row],[parcela.cef
(realizado)]]</f>
        <v>0</v>
      </c>
      <c r="O831" s="1" t="b">
        <v>0</v>
      </c>
      <c r="P831" s="4">
        <v>0</v>
      </c>
      <c r="Q831" s="4">
        <v>221730</v>
      </c>
      <c r="R831" s="4">
        <v>0</v>
      </c>
      <c r="S831" s="4">
        <v>227210.17</v>
      </c>
      <c r="T831" s="4">
        <f>SUM(Tabela14[[#This Row],[set/25]:[dez/30]])</f>
        <v>62116.76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88330</v>
      </c>
      <c r="AV831" s="4">
        <v>4305.59</v>
      </c>
      <c r="AW831" s="4">
        <v>4317.6499999999996</v>
      </c>
      <c r="AX831" s="4">
        <v>4340.1000000000004</v>
      </c>
      <c r="AY831" s="4">
        <v>4377.42</v>
      </c>
      <c r="AZ831" s="4">
        <v>4408.5</v>
      </c>
      <c r="BA831" s="4">
        <v>4440.24</v>
      </c>
      <c r="BB831" s="4">
        <v>4471.32</v>
      </c>
      <c r="BC831" s="4">
        <v>4497.26</v>
      </c>
      <c r="BD831" s="4">
        <v>4527.84</v>
      </c>
      <c r="BE831" s="4">
        <v>4545.95</v>
      </c>
      <c r="BF831" s="4">
        <v>4568.68</v>
      </c>
      <c r="BG831" s="4">
        <v>4606.6000000000004</v>
      </c>
      <c r="BH831" s="4">
        <v>4625.03</v>
      </c>
      <c r="BI831" s="4">
        <v>4643.07</v>
      </c>
      <c r="BJ831" s="4">
        <v>4667.21</v>
      </c>
      <c r="BK831" s="4">
        <v>4694.28</v>
      </c>
      <c r="BL831" s="4">
        <v>4726.67</v>
      </c>
      <c r="BM831" s="4">
        <v>0</v>
      </c>
      <c r="BN831" s="4">
        <v>4769.68</v>
      </c>
      <c r="BO831" s="4">
        <v>4769.68</v>
      </c>
      <c r="BP831" s="4">
        <v>4769.68</v>
      </c>
      <c r="BQ831" s="4">
        <v>4769.68</v>
      </c>
      <c r="BR831" s="4">
        <v>4769.68</v>
      </c>
      <c r="BS831" s="4">
        <v>4769.68</v>
      </c>
      <c r="BT831" s="4">
        <v>4769.68</v>
      </c>
      <c r="BU831" s="4">
        <v>4769.68</v>
      </c>
      <c r="BV831" s="4">
        <v>4769.68</v>
      </c>
      <c r="BW831" s="4">
        <v>4769.68</v>
      </c>
      <c r="BX831" s="4">
        <v>4769.68</v>
      </c>
      <c r="BY831" s="4">
        <v>4769.68</v>
      </c>
      <c r="BZ831" s="4">
        <v>4769.68</v>
      </c>
      <c r="CA831" s="4">
        <v>0</v>
      </c>
      <c r="CB831" s="4">
        <v>0</v>
      </c>
      <c r="CC831" s="4">
        <v>0</v>
      </c>
      <c r="CD831" s="4">
        <v>0</v>
      </c>
      <c r="CE831" s="4">
        <v>110.92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0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0</v>
      </c>
      <c r="CZ831" s="4">
        <v>0</v>
      </c>
      <c r="DA831" s="4">
        <v>0</v>
      </c>
      <c r="DB831" s="4">
        <v>0</v>
      </c>
      <c r="DC831" s="4">
        <v>0</v>
      </c>
      <c r="DD831" s="4">
        <v>0</v>
      </c>
      <c r="DE831" s="4">
        <v>0</v>
      </c>
      <c r="DF831" s="4">
        <v>0</v>
      </c>
      <c r="DG831" s="4">
        <v>0</v>
      </c>
      <c r="DH831" s="4">
        <v>0</v>
      </c>
      <c r="DI831" s="4">
        <v>0</v>
      </c>
      <c r="DJ831" s="4">
        <v>0</v>
      </c>
      <c r="DK831" s="4">
        <v>0</v>
      </c>
      <c r="DL831" s="4">
        <v>0</v>
      </c>
      <c r="DM831" s="4">
        <v>0</v>
      </c>
      <c r="DN831" s="4">
        <v>0</v>
      </c>
      <c r="DO831" s="4">
        <v>0</v>
      </c>
      <c r="DP831" s="4">
        <v>0</v>
      </c>
      <c r="DQ831" s="4">
        <v>0</v>
      </c>
      <c r="DR831" s="4">
        <v>0</v>
      </c>
      <c r="DS831" s="4">
        <v>0</v>
      </c>
      <c r="DT831" s="4">
        <v>0</v>
      </c>
      <c r="DU831" s="4">
        <v>0</v>
      </c>
      <c r="DV831" s="4">
        <v>0</v>
      </c>
      <c r="DW831" s="4">
        <v>0</v>
      </c>
      <c r="DX831" s="6">
        <v>0</v>
      </c>
      <c r="DY831" s="4">
        <f>SUM(Tabela14[[#This Row],[jan/25]:[mar/25]])</f>
        <v>13721.230000000001</v>
      </c>
      <c r="DZ831" s="4">
        <f>SUM(Tabela14[[#This Row],[abr/25]:[ago/25]])</f>
        <v>23356.259999999995</v>
      </c>
      <c r="EA831" s="4">
        <f>SUM(Tabela14[[#This Row],[set/25]:[dez/30]])</f>
        <v>62116.76</v>
      </c>
    </row>
    <row r="832" spans="1:131" x14ac:dyDescent="0.25">
      <c r="A832" s="5" t="s">
        <v>2167</v>
      </c>
      <c r="B832" s="2" t="s">
        <v>1856</v>
      </c>
      <c r="C832" s="2" t="s">
        <v>14</v>
      </c>
      <c r="D832" s="2" t="s">
        <v>633</v>
      </c>
      <c r="E832" s="1">
        <v>2008</v>
      </c>
      <c r="F832" s="2" t="s">
        <v>2168</v>
      </c>
      <c r="G832" s="2" t="s">
        <v>19</v>
      </c>
      <c r="H832" s="321">
        <v>45706</v>
      </c>
      <c r="I832" s="2" t="s">
        <v>2169</v>
      </c>
      <c r="J832" s="2" t="s">
        <v>2170</v>
      </c>
      <c r="K832" s="4">
        <v>278655.28999999998</v>
      </c>
      <c r="L832" s="4">
        <v>85583.12</v>
      </c>
      <c r="M832" s="4">
        <v>0</v>
      </c>
      <c r="N832" s="4">
        <f>Tabela14[[#This Row],[parcela.cef
(total)]]-Tabela14[[#This Row],[parcela.cef
(realizado)]]</f>
        <v>193072.16999999998</v>
      </c>
      <c r="O832" s="1" t="b">
        <v>0</v>
      </c>
      <c r="P832" s="4">
        <v>278655.28999999998</v>
      </c>
      <c r="Q832" s="4">
        <v>388550.17</v>
      </c>
      <c r="R832" s="4">
        <v>8134.46</v>
      </c>
      <c r="S832" s="4">
        <v>57428.04</v>
      </c>
      <c r="T832" s="4">
        <f>SUM(Tabela14[[#This Row],[set/25]:[dez/30]])</f>
        <v>41321.070000000007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2653.46</v>
      </c>
      <c r="BH832" s="4">
        <v>2664.08</v>
      </c>
      <c r="BI832" s="4">
        <v>2674.47</v>
      </c>
      <c r="BJ832" s="4">
        <v>2688.37</v>
      </c>
      <c r="BK832" s="4">
        <v>2703.97</v>
      </c>
      <c r="BL832" s="4">
        <v>2722.62</v>
      </c>
      <c r="BM832" s="4">
        <v>0</v>
      </c>
      <c r="BN832" s="4">
        <v>2747.4</v>
      </c>
      <c r="BO832" s="4">
        <v>2747.4</v>
      </c>
      <c r="BP832" s="4">
        <v>5494.85</v>
      </c>
      <c r="BQ832" s="4">
        <v>2747.4</v>
      </c>
      <c r="BR832" s="4">
        <v>2747.4</v>
      </c>
      <c r="BS832" s="4">
        <v>2747.4</v>
      </c>
      <c r="BT832" s="4">
        <v>2747.4</v>
      </c>
      <c r="BU832" s="4">
        <v>2747.4</v>
      </c>
      <c r="BV832" s="4">
        <v>2747.4</v>
      </c>
      <c r="BW832" s="4">
        <v>2747.4</v>
      </c>
      <c r="BX832" s="4">
        <v>2747.4</v>
      </c>
      <c r="BY832" s="4">
        <v>2747.4</v>
      </c>
      <c r="BZ832" s="4">
        <v>5494.92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109.9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>
        <v>0</v>
      </c>
      <c r="CS832" s="4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4">
        <v>0</v>
      </c>
      <c r="CZ832" s="4">
        <v>0</v>
      </c>
      <c r="DA832" s="4">
        <v>0</v>
      </c>
      <c r="DB832" s="4">
        <v>0</v>
      </c>
      <c r="DC832" s="4">
        <v>0</v>
      </c>
      <c r="DD832" s="4">
        <v>0</v>
      </c>
      <c r="DE832" s="4">
        <v>0</v>
      </c>
      <c r="DF832" s="4">
        <v>0</v>
      </c>
      <c r="DG832" s="4">
        <v>0</v>
      </c>
      <c r="DH832" s="4">
        <v>0</v>
      </c>
      <c r="DI832" s="4">
        <v>0</v>
      </c>
      <c r="DJ832" s="4">
        <v>0</v>
      </c>
      <c r="DK832" s="4">
        <v>0</v>
      </c>
      <c r="DL832" s="4">
        <v>0</v>
      </c>
      <c r="DM832" s="4">
        <v>0</v>
      </c>
      <c r="DN832" s="4">
        <v>0</v>
      </c>
      <c r="DO832" s="4">
        <v>0</v>
      </c>
      <c r="DP832" s="4">
        <v>0</v>
      </c>
      <c r="DQ832" s="4">
        <v>0</v>
      </c>
      <c r="DR832" s="4">
        <v>0</v>
      </c>
      <c r="DS832" s="4">
        <v>0</v>
      </c>
      <c r="DT832" s="4">
        <v>0</v>
      </c>
      <c r="DU832" s="4">
        <v>0</v>
      </c>
      <c r="DV832" s="4">
        <v>0</v>
      </c>
      <c r="DW832" s="4">
        <v>0</v>
      </c>
      <c r="DX832" s="6">
        <v>0</v>
      </c>
      <c r="DY832" s="4">
        <f>SUM(Tabela14[[#This Row],[jan/25]:[mar/25]])</f>
        <v>2653.46</v>
      </c>
      <c r="DZ832" s="4">
        <f>SUM(Tabela14[[#This Row],[abr/25]:[ago/25]])</f>
        <v>13453.509999999998</v>
      </c>
      <c r="EA832" s="4">
        <f>SUM(Tabela14[[#This Row],[set/25]:[dez/30]])</f>
        <v>41321.070000000007</v>
      </c>
    </row>
    <row r="833" spans="1:131" x14ac:dyDescent="0.25">
      <c r="A833" s="5" t="s">
        <v>2171</v>
      </c>
      <c r="B833" s="2" t="s">
        <v>1856</v>
      </c>
      <c r="C833" s="2" t="s">
        <v>14</v>
      </c>
      <c r="D833" s="2" t="s">
        <v>633</v>
      </c>
      <c r="E833" s="1">
        <v>2009</v>
      </c>
      <c r="F833" s="2" t="s">
        <v>2172</v>
      </c>
      <c r="G833" s="2" t="s">
        <v>19</v>
      </c>
      <c r="H833" s="321">
        <v>45589</v>
      </c>
      <c r="I833" s="2" t="s">
        <v>1160</v>
      </c>
      <c r="J833" s="2" t="s">
        <v>2173</v>
      </c>
      <c r="K833" s="4">
        <v>304566.46000000002</v>
      </c>
      <c r="L833" s="4">
        <v>94527.76</v>
      </c>
      <c r="M833" s="4">
        <v>0</v>
      </c>
      <c r="N833" s="4">
        <f>Tabela14[[#This Row],[parcela.cef
(total)]]-Tabela14[[#This Row],[parcela.cef
(realizado)]]</f>
        <v>210038.7</v>
      </c>
      <c r="O833" s="1" t="b">
        <v>0</v>
      </c>
      <c r="P833" s="4">
        <v>304566.46000000002</v>
      </c>
      <c r="Q833" s="4">
        <v>417050</v>
      </c>
      <c r="R833" s="4">
        <v>10237.11</v>
      </c>
      <c r="S833" s="4">
        <v>93545.24</v>
      </c>
      <c r="T833" s="4">
        <f>SUM(Tabela14[[#This Row],[set/25]:[dez/30]])</f>
        <v>69682.12000000001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2327.8200000000002</v>
      </c>
      <c r="BD833" s="4">
        <v>2343.65</v>
      </c>
      <c r="BE833" s="4">
        <v>2353.0300000000002</v>
      </c>
      <c r="BF833" s="4">
        <v>2364.79</v>
      </c>
      <c r="BG833" s="4">
        <v>2384.42</v>
      </c>
      <c r="BH833" s="4">
        <v>2393.96</v>
      </c>
      <c r="BI833" s="4">
        <v>2403.29</v>
      </c>
      <c r="BJ833" s="4">
        <v>2415.79</v>
      </c>
      <c r="BK833" s="4">
        <v>2429.8000000000002</v>
      </c>
      <c r="BL833" s="4">
        <v>2446.5700000000002</v>
      </c>
      <c r="BM833" s="4">
        <v>0</v>
      </c>
      <c r="BN833" s="4">
        <v>2468.83</v>
      </c>
      <c r="BO833" s="4">
        <v>2468.83</v>
      </c>
      <c r="BP833" s="4">
        <v>19215.61</v>
      </c>
      <c r="BQ833" s="4">
        <v>2468.83</v>
      </c>
      <c r="BR833" s="4">
        <v>2468.83</v>
      </c>
      <c r="BS833" s="4">
        <v>2468.83</v>
      </c>
      <c r="BT833" s="4">
        <v>2468.83</v>
      </c>
      <c r="BU833" s="4">
        <v>2468.83</v>
      </c>
      <c r="BV833" s="4">
        <v>2468.83</v>
      </c>
      <c r="BW833" s="4">
        <v>2468.83</v>
      </c>
      <c r="BX833" s="4">
        <v>2468.83</v>
      </c>
      <c r="BY833" s="4">
        <v>2468.83</v>
      </c>
      <c r="BZ833" s="4">
        <v>22819.26</v>
      </c>
      <c r="CA833" s="4">
        <v>0</v>
      </c>
      <c r="CB833" s="4">
        <v>490.12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0</v>
      </c>
      <c r="CZ833" s="4">
        <v>0</v>
      </c>
      <c r="DA833" s="4">
        <v>0</v>
      </c>
      <c r="DB833" s="4">
        <v>0</v>
      </c>
      <c r="DC833" s="4">
        <v>0</v>
      </c>
      <c r="DD833" s="4">
        <v>0</v>
      </c>
      <c r="DE833" s="4">
        <v>0</v>
      </c>
      <c r="DF833" s="4">
        <v>0</v>
      </c>
      <c r="DG833" s="4">
        <v>0</v>
      </c>
      <c r="DH833" s="4">
        <v>0</v>
      </c>
      <c r="DI833" s="4">
        <v>0</v>
      </c>
      <c r="DJ833" s="4">
        <v>0</v>
      </c>
      <c r="DK833" s="4">
        <v>0</v>
      </c>
      <c r="DL833" s="4">
        <v>0</v>
      </c>
      <c r="DM833" s="4">
        <v>0</v>
      </c>
      <c r="DN833" s="4">
        <v>0</v>
      </c>
      <c r="DO833" s="4">
        <v>0</v>
      </c>
      <c r="DP833" s="4">
        <v>0</v>
      </c>
      <c r="DQ833" s="4">
        <v>0</v>
      </c>
      <c r="DR833" s="4">
        <v>0</v>
      </c>
      <c r="DS833" s="4">
        <v>0</v>
      </c>
      <c r="DT833" s="4">
        <v>0</v>
      </c>
      <c r="DU833" s="4">
        <v>0</v>
      </c>
      <c r="DV833" s="4">
        <v>0</v>
      </c>
      <c r="DW833" s="4">
        <v>0</v>
      </c>
      <c r="DX833" s="6">
        <v>0</v>
      </c>
      <c r="DY833" s="4">
        <f>SUM(Tabela14[[#This Row],[jan/25]:[mar/25]])</f>
        <v>7102.24</v>
      </c>
      <c r="DZ833" s="4">
        <f>SUM(Tabela14[[#This Row],[abr/25]:[ago/25]])</f>
        <v>12089.41</v>
      </c>
      <c r="EA833" s="4">
        <f>SUM(Tabela14[[#This Row],[set/25]:[dez/30]])</f>
        <v>69682.12000000001</v>
      </c>
    </row>
    <row r="834" spans="1:131" x14ac:dyDescent="0.25">
      <c r="A834" s="5" t="s">
        <v>2174</v>
      </c>
      <c r="B834" s="2" t="s">
        <v>1856</v>
      </c>
      <c r="C834" s="2" t="s">
        <v>14</v>
      </c>
      <c r="D834" s="2" t="s">
        <v>193</v>
      </c>
      <c r="E834" s="1">
        <v>201</v>
      </c>
      <c r="F834" s="2" t="s">
        <v>2175</v>
      </c>
      <c r="G834" s="2" t="s">
        <v>19</v>
      </c>
      <c r="H834" s="321">
        <v>45644</v>
      </c>
      <c r="I834" s="2" t="s">
        <v>921</v>
      </c>
      <c r="J834" s="2" t="s">
        <v>2176</v>
      </c>
      <c r="K834" s="4">
        <v>264000</v>
      </c>
      <c r="L834" s="4">
        <v>72326.37</v>
      </c>
      <c r="M834" s="4">
        <v>0</v>
      </c>
      <c r="N834" s="4">
        <f>Tabela14[[#This Row],[parcela.cef
(total)]]-Tabela14[[#This Row],[parcela.cef
(realizado)]]</f>
        <v>191673.63</v>
      </c>
      <c r="O834" s="1" t="b">
        <v>0</v>
      </c>
      <c r="P834" s="4">
        <v>264000</v>
      </c>
      <c r="Q834" s="4">
        <v>284069</v>
      </c>
      <c r="R834" s="4">
        <v>6079.61</v>
      </c>
      <c r="S834" s="4">
        <v>15715.82</v>
      </c>
      <c r="T834" s="4">
        <f>SUM(Tabela14[[#This Row],[set/25]:[dez/30]])</f>
        <v>11905.41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413.76</v>
      </c>
      <c r="BE834" s="4">
        <v>416.38</v>
      </c>
      <c r="BF834" s="4">
        <v>419.02</v>
      </c>
      <c r="BG834" s="4">
        <v>421.65</v>
      </c>
      <c r="BH834" s="4">
        <v>423.75</v>
      </c>
      <c r="BI834" s="4">
        <v>424.98</v>
      </c>
      <c r="BJ834" s="4">
        <v>426.49</v>
      </c>
      <c r="BK834" s="4">
        <v>430.78</v>
      </c>
      <c r="BL834" s="4">
        <v>433.6</v>
      </c>
      <c r="BM834" s="4">
        <v>0</v>
      </c>
      <c r="BN834" s="4">
        <v>435.85</v>
      </c>
      <c r="BO834" s="4">
        <v>435.85</v>
      </c>
      <c r="BP834" s="4">
        <v>435.85</v>
      </c>
      <c r="BQ834" s="4">
        <v>435.85</v>
      </c>
      <c r="BR834" s="4">
        <v>435.85</v>
      </c>
      <c r="BS834" s="4">
        <v>435.85</v>
      </c>
      <c r="BT834" s="4">
        <v>435.85</v>
      </c>
      <c r="BU834" s="4">
        <v>435.85</v>
      </c>
      <c r="BV834" s="4">
        <v>435.85</v>
      </c>
      <c r="BW834" s="4">
        <v>435.85</v>
      </c>
      <c r="BX834" s="4">
        <v>435.85</v>
      </c>
      <c r="BY834" s="4">
        <v>435.79</v>
      </c>
      <c r="BZ834" s="4">
        <v>5906.03</v>
      </c>
      <c r="CA834" s="4">
        <v>435.42</v>
      </c>
      <c r="CB834" s="4">
        <v>333.82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>
        <v>0</v>
      </c>
      <c r="CS834" s="4">
        <v>0</v>
      </c>
      <c r="CT834" s="4">
        <v>0</v>
      </c>
      <c r="CU834" s="4">
        <v>0</v>
      </c>
      <c r="CV834" s="4">
        <v>0</v>
      </c>
      <c r="CW834" s="4">
        <v>0</v>
      </c>
      <c r="CX834" s="4">
        <v>0</v>
      </c>
      <c r="CY834" s="4">
        <v>0</v>
      </c>
      <c r="CZ834" s="4">
        <v>0</v>
      </c>
      <c r="DA834" s="4">
        <v>0</v>
      </c>
      <c r="DB834" s="4">
        <v>0</v>
      </c>
      <c r="DC834" s="4">
        <v>0</v>
      </c>
      <c r="DD834" s="4">
        <v>0</v>
      </c>
      <c r="DE834" s="4">
        <v>0</v>
      </c>
      <c r="DF834" s="4">
        <v>0</v>
      </c>
      <c r="DG834" s="4">
        <v>0</v>
      </c>
      <c r="DH834" s="4">
        <v>0</v>
      </c>
      <c r="DI834" s="4">
        <v>0</v>
      </c>
      <c r="DJ834" s="4">
        <v>0</v>
      </c>
      <c r="DK834" s="4">
        <v>0</v>
      </c>
      <c r="DL834" s="4">
        <v>0</v>
      </c>
      <c r="DM834" s="4">
        <v>0</v>
      </c>
      <c r="DN834" s="4">
        <v>0</v>
      </c>
      <c r="DO834" s="4">
        <v>0</v>
      </c>
      <c r="DP834" s="4">
        <v>0</v>
      </c>
      <c r="DQ834" s="4">
        <v>0</v>
      </c>
      <c r="DR834" s="4">
        <v>0</v>
      </c>
      <c r="DS834" s="4">
        <v>0</v>
      </c>
      <c r="DT834" s="4">
        <v>0</v>
      </c>
      <c r="DU834" s="4">
        <v>0</v>
      </c>
      <c r="DV834" s="4">
        <v>0</v>
      </c>
      <c r="DW834" s="4">
        <v>0</v>
      </c>
      <c r="DX834" s="6">
        <v>0</v>
      </c>
      <c r="DY834" s="4">
        <f>SUM(Tabela14[[#This Row],[jan/25]:[mar/25]])</f>
        <v>1257.05</v>
      </c>
      <c r="DZ834" s="4">
        <f>SUM(Tabela14[[#This Row],[abr/25]:[ago/25]])</f>
        <v>2139.6</v>
      </c>
      <c r="EA834" s="4">
        <f>SUM(Tabela14[[#This Row],[set/25]:[dez/30]])</f>
        <v>11905.41</v>
      </c>
    </row>
    <row r="835" spans="1:131" x14ac:dyDescent="0.25">
      <c r="A835" s="5" t="s">
        <v>2177</v>
      </c>
      <c r="B835" s="2" t="s">
        <v>1856</v>
      </c>
      <c r="C835" s="2" t="s">
        <v>14</v>
      </c>
      <c r="D835" s="2" t="s">
        <v>193</v>
      </c>
      <c r="E835" s="1">
        <v>202</v>
      </c>
      <c r="F835" s="2" t="s">
        <v>2178</v>
      </c>
      <c r="G835" s="2" t="s">
        <v>19</v>
      </c>
      <c r="H835" s="321">
        <v>45698</v>
      </c>
      <c r="I835" s="2" t="s">
        <v>787</v>
      </c>
      <c r="J835" s="2"/>
      <c r="K835" s="4"/>
      <c r="L835" s="4"/>
      <c r="M835" s="4">
        <v>0</v>
      </c>
      <c r="N835" s="4">
        <f>Tabela14[[#This Row],[parcela.cef
(total)]]-Tabela14[[#This Row],[parcela.cef
(realizado)]]</f>
        <v>0</v>
      </c>
      <c r="O835" s="1" t="b">
        <v>0</v>
      </c>
      <c r="P835" s="4">
        <v>248317.12</v>
      </c>
      <c r="Q835" s="4">
        <v>284050</v>
      </c>
      <c r="R835" s="4">
        <v>9471.89</v>
      </c>
      <c r="S835" s="4">
        <v>43236.15</v>
      </c>
      <c r="T835" s="4">
        <f>SUM(Tabela14[[#This Row],[set/25]:[dez/30]])</f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43143.15</v>
      </c>
      <c r="AT835" s="4">
        <v>0</v>
      </c>
      <c r="AU835" s="4">
        <v>93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0</v>
      </c>
      <c r="CR835" s="4">
        <v>0</v>
      </c>
      <c r="CS835" s="4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0</v>
      </c>
      <c r="CZ835" s="4">
        <v>0</v>
      </c>
      <c r="DA835" s="4">
        <v>0</v>
      </c>
      <c r="DB835" s="4">
        <v>0</v>
      </c>
      <c r="DC835" s="4">
        <v>0</v>
      </c>
      <c r="DD835" s="4">
        <v>0</v>
      </c>
      <c r="DE835" s="4">
        <v>0</v>
      </c>
      <c r="DF835" s="4">
        <v>0</v>
      </c>
      <c r="DG835" s="4">
        <v>0</v>
      </c>
      <c r="DH835" s="4">
        <v>0</v>
      </c>
      <c r="DI835" s="4">
        <v>0</v>
      </c>
      <c r="DJ835" s="4">
        <v>0</v>
      </c>
      <c r="DK835" s="4">
        <v>0</v>
      </c>
      <c r="DL835" s="4">
        <v>0</v>
      </c>
      <c r="DM835" s="4">
        <v>0</v>
      </c>
      <c r="DN835" s="4">
        <v>0</v>
      </c>
      <c r="DO835" s="4">
        <v>0</v>
      </c>
      <c r="DP835" s="4">
        <v>0</v>
      </c>
      <c r="DQ835" s="4">
        <v>0</v>
      </c>
      <c r="DR835" s="4">
        <v>0</v>
      </c>
      <c r="DS835" s="4">
        <v>0</v>
      </c>
      <c r="DT835" s="4">
        <v>0</v>
      </c>
      <c r="DU835" s="4">
        <v>0</v>
      </c>
      <c r="DV835" s="4">
        <v>0</v>
      </c>
      <c r="DW835" s="4">
        <v>0</v>
      </c>
      <c r="DX835" s="6">
        <v>0</v>
      </c>
      <c r="DY835" s="4">
        <f>SUM(Tabela14[[#This Row],[jan/25]:[mar/25]])</f>
        <v>0</v>
      </c>
      <c r="DZ835" s="4">
        <f>SUM(Tabela14[[#This Row],[abr/25]:[ago/25]])</f>
        <v>0</v>
      </c>
      <c r="EA835" s="4">
        <f>SUM(Tabela14[[#This Row],[set/25]:[dez/30]])</f>
        <v>0</v>
      </c>
    </row>
    <row r="836" spans="1:131" x14ac:dyDescent="0.25">
      <c r="A836" s="5" t="s">
        <v>2179</v>
      </c>
      <c r="B836" s="2" t="s">
        <v>1856</v>
      </c>
      <c r="C836" s="2" t="s">
        <v>14</v>
      </c>
      <c r="D836" s="2" t="s">
        <v>193</v>
      </c>
      <c r="E836" s="1">
        <v>203</v>
      </c>
      <c r="F836" s="2" t="s">
        <v>2180</v>
      </c>
      <c r="G836" s="2" t="s">
        <v>19</v>
      </c>
      <c r="H836" s="321">
        <v>45698</v>
      </c>
      <c r="I836" s="2" t="s">
        <v>2181</v>
      </c>
      <c r="J836" s="2" t="s">
        <v>2182</v>
      </c>
      <c r="K836" s="4">
        <v>214909.65</v>
      </c>
      <c r="L836" s="4">
        <v>65014.53</v>
      </c>
      <c r="M836" s="4">
        <v>0</v>
      </c>
      <c r="N836" s="4">
        <f>Tabela14[[#This Row],[parcela.cef
(total)]]-Tabela14[[#This Row],[parcela.cef
(realizado)]]</f>
        <v>149895.12</v>
      </c>
      <c r="O836" s="1" t="b">
        <v>0</v>
      </c>
      <c r="P836" s="4">
        <v>214909.65</v>
      </c>
      <c r="Q836" s="4">
        <v>296948.13</v>
      </c>
      <c r="R836" s="4">
        <v>11147.51</v>
      </c>
      <c r="S836" s="4">
        <v>60634.49</v>
      </c>
      <c r="T836" s="4">
        <f>SUM(Tabela14[[#This Row],[set/25]:[dez/30]])</f>
        <v>47692.12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1242.71</v>
      </c>
      <c r="BH836" s="4">
        <v>1247.68</v>
      </c>
      <c r="BI836" s="4">
        <v>6651.46</v>
      </c>
      <c r="BJ836" s="4">
        <v>1259.06</v>
      </c>
      <c r="BK836" s="4">
        <v>1266.3599999999999</v>
      </c>
      <c r="BL836" s="4">
        <v>1275.0999999999999</v>
      </c>
      <c r="BM836" s="4">
        <v>0</v>
      </c>
      <c r="BN836" s="4">
        <v>3744.55</v>
      </c>
      <c r="BO836" s="4">
        <v>1286.7</v>
      </c>
      <c r="BP836" s="4">
        <v>5723.62</v>
      </c>
      <c r="BQ836" s="4">
        <v>1286.7</v>
      </c>
      <c r="BR836" s="4">
        <v>1286.7</v>
      </c>
      <c r="BS836" s="4">
        <v>1286.7</v>
      </c>
      <c r="BT836" s="4">
        <v>1286.7</v>
      </c>
      <c r="BU836" s="4">
        <v>6832.84</v>
      </c>
      <c r="BV836" s="4">
        <v>1286.7</v>
      </c>
      <c r="BW836" s="4">
        <v>1286.7</v>
      </c>
      <c r="BX836" s="4">
        <v>1286.7</v>
      </c>
      <c r="BY836" s="4">
        <v>1286.7</v>
      </c>
      <c r="BZ836" s="4">
        <v>1286.7</v>
      </c>
      <c r="CA836" s="4">
        <v>0</v>
      </c>
      <c r="CB836" s="4">
        <v>17747.650000000001</v>
      </c>
      <c r="CC836" s="4">
        <v>0</v>
      </c>
      <c r="CD836" s="4">
        <v>0</v>
      </c>
      <c r="CE836" s="4">
        <v>776.46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  <c r="CS836" s="4">
        <v>0</v>
      </c>
      <c r="CT836" s="4">
        <v>0</v>
      </c>
      <c r="CU836" s="4">
        <v>0</v>
      </c>
      <c r="CV836" s="4">
        <v>0</v>
      </c>
      <c r="CW836" s="4">
        <v>0</v>
      </c>
      <c r="CX836" s="4">
        <v>0</v>
      </c>
      <c r="CY836" s="4">
        <v>0</v>
      </c>
      <c r="CZ836" s="4">
        <v>0</v>
      </c>
      <c r="DA836" s="4">
        <v>0</v>
      </c>
      <c r="DB836" s="4">
        <v>0</v>
      </c>
      <c r="DC836" s="4">
        <v>0</v>
      </c>
      <c r="DD836" s="4">
        <v>0</v>
      </c>
      <c r="DE836" s="4">
        <v>0</v>
      </c>
      <c r="DF836" s="4">
        <v>0</v>
      </c>
      <c r="DG836" s="4">
        <v>0</v>
      </c>
      <c r="DH836" s="4">
        <v>0</v>
      </c>
      <c r="DI836" s="4">
        <v>0</v>
      </c>
      <c r="DJ836" s="4">
        <v>0</v>
      </c>
      <c r="DK836" s="4">
        <v>0</v>
      </c>
      <c r="DL836" s="4">
        <v>0</v>
      </c>
      <c r="DM836" s="4">
        <v>0</v>
      </c>
      <c r="DN836" s="4">
        <v>0</v>
      </c>
      <c r="DO836" s="4">
        <v>0</v>
      </c>
      <c r="DP836" s="4">
        <v>0</v>
      </c>
      <c r="DQ836" s="4">
        <v>0</v>
      </c>
      <c r="DR836" s="4">
        <v>0</v>
      </c>
      <c r="DS836" s="4">
        <v>0</v>
      </c>
      <c r="DT836" s="4">
        <v>0</v>
      </c>
      <c r="DU836" s="4">
        <v>0</v>
      </c>
      <c r="DV836" s="4">
        <v>0</v>
      </c>
      <c r="DW836" s="4">
        <v>0</v>
      </c>
      <c r="DX836" s="6">
        <v>0</v>
      </c>
      <c r="DY836" s="4">
        <f>SUM(Tabela14[[#This Row],[jan/25]:[mar/25]])</f>
        <v>1242.71</v>
      </c>
      <c r="DZ836" s="4">
        <f>SUM(Tabela14[[#This Row],[abr/25]:[ago/25]])</f>
        <v>11699.660000000002</v>
      </c>
      <c r="EA836" s="4">
        <f>SUM(Tabela14[[#This Row],[set/25]:[dez/30]])</f>
        <v>47692.12</v>
      </c>
    </row>
    <row r="837" spans="1:131" x14ac:dyDescent="0.25">
      <c r="A837" s="5" t="s">
        <v>2183</v>
      </c>
      <c r="B837" s="2" t="s">
        <v>1856</v>
      </c>
      <c r="C837" s="2" t="s">
        <v>14</v>
      </c>
      <c r="D837" s="2" t="s">
        <v>193</v>
      </c>
      <c r="E837" s="1">
        <v>204</v>
      </c>
      <c r="F837" s="2" t="s">
        <v>2184</v>
      </c>
      <c r="G837" s="2" t="s">
        <v>19</v>
      </c>
      <c r="H837" s="321">
        <v>45589</v>
      </c>
      <c r="I837" s="2" t="s">
        <v>2185</v>
      </c>
      <c r="J837" s="2" t="s">
        <v>2186</v>
      </c>
      <c r="K837" s="4">
        <v>236371.57</v>
      </c>
      <c r="L837" s="4">
        <v>67927.87</v>
      </c>
      <c r="M837" s="4">
        <v>0</v>
      </c>
      <c r="N837" s="4">
        <f>Tabela14[[#This Row],[parcela.cef
(total)]]-Tabela14[[#This Row],[parcela.cef
(realizado)]]</f>
        <v>168443.7</v>
      </c>
      <c r="O837" s="1" t="b">
        <v>0</v>
      </c>
      <c r="P837" s="4">
        <v>236371.57</v>
      </c>
      <c r="Q837" s="4">
        <v>301412.65000000002</v>
      </c>
      <c r="R837" s="4">
        <v>7679.37</v>
      </c>
      <c r="S837" s="4">
        <v>13222.01</v>
      </c>
      <c r="T837" s="4">
        <f>SUM(Tabela14[[#This Row],[set/25]:[dez/30]])</f>
        <v>9428.4800000000014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1045.8699999999999</v>
      </c>
      <c r="BD837" s="4">
        <v>1052.98</v>
      </c>
      <c r="BE837" s="4">
        <v>1057.19</v>
      </c>
      <c r="BF837" s="4">
        <v>637.49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665.54</v>
      </c>
      <c r="BT837" s="4">
        <v>665.54</v>
      </c>
      <c r="BU837" s="4">
        <v>665.54</v>
      </c>
      <c r="BV837" s="4">
        <v>665.54</v>
      </c>
      <c r="BW837" s="4">
        <v>665.54</v>
      </c>
      <c r="BX837" s="4">
        <v>665.54</v>
      </c>
      <c r="BY837" s="4">
        <v>665.54</v>
      </c>
      <c r="BZ837" s="4">
        <v>665.54</v>
      </c>
      <c r="CA837" s="4">
        <v>665.54</v>
      </c>
      <c r="CB837" s="4">
        <v>332.77</v>
      </c>
      <c r="CC837" s="4">
        <v>332.77</v>
      </c>
      <c r="CD837" s="4">
        <v>332.77</v>
      </c>
      <c r="CE837" s="4">
        <v>443.69</v>
      </c>
      <c r="CF837" s="4">
        <v>332.77</v>
      </c>
      <c r="CG837" s="4">
        <v>332.77</v>
      </c>
      <c r="CH837" s="4">
        <v>332.77</v>
      </c>
      <c r="CI837" s="4">
        <v>332.77</v>
      </c>
      <c r="CJ837" s="4">
        <v>332.77</v>
      </c>
      <c r="CK837" s="4">
        <v>332.77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0</v>
      </c>
      <c r="CR837" s="4">
        <v>0</v>
      </c>
      <c r="CS837" s="4">
        <v>0</v>
      </c>
      <c r="CT837" s="4">
        <v>0</v>
      </c>
      <c r="CU837" s="4">
        <v>0</v>
      </c>
      <c r="CV837" s="4">
        <v>0</v>
      </c>
      <c r="CW837" s="4">
        <v>0</v>
      </c>
      <c r="CX837" s="4">
        <v>0</v>
      </c>
      <c r="CY837" s="4">
        <v>0</v>
      </c>
      <c r="CZ837" s="4">
        <v>0</v>
      </c>
      <c r="DA837" s="4">
        <v>0</v>
      </c>
      <c r="DB837" s="4">
        <v>0</v>
      </c>
      <c r="DC837" s="4">
        <v>0</v>
      </c>
      <c r="DD837" s="4">
        <v>0</v>
      </c>
      <c r="DE837" s="4">
        <v>0</v>
      </c>
      <c r="DF837" s="4">
        <v>0</v>
      </c>
      <c r="DG837" s="4">
        <v>0</v>
      </c>
      <c r="DH837" s="4">
        <v>0</v>
      </c>
      <c r="DI837" s="4">
        <v>0</v>
      </c>
      <c r="DJ837" s="4">
        <v>0</v>
      </c>
      <c r="DK837" s="4">
        <v>0</v>
      </c>
      <c r="DL837" s="4">
        <v>0</v>
      </c>
      <c r="DM837" s="4">
        <v>0</v>
      </c>
      <c r="DN837" s="4">
        <v>0</v>
      </c>
      <c r="DO837" s="4">
        <v>0</v>
      </c>
      <c r="DP837" s="4">
        <v>0</v>
      </c>
      <c r="DQ837" s="4">
        <v>0</v>
      </c>
      <c r="DR837" s="4">
        <v>0</v>
      </c>
      <c r="DS837" s="4">
        <v>0</v>
      </c>
      <c r="DT837" s="4">
        <v>0</v>
      </c>
      <c r="DU837" s="4">
        <v>0</v>
      </c>
      <c r="DV837" s="4">
        <v>0</v>
      </c>
      <c r="DW837" s="4">
        <v>0</v>
      </c>
      <c r="DX837" s="6">
        <v>0</v>
      </c>
      <c r="DY837" s="4">
        <f>SUM(Tabela14[[#This Row],[jan/25]:[mar/25]])</f>
        <v>1694.68</v>
      </c>
      <c r="DZ837" s="4">
        <f>SUM(Tabela14[[#This Row],[abr/25]:[ago/25]])</f>
        <v>0</v>
      </c>
      <c r="EA837" s="4">
        <f>SUM(Tabela14[[#This Row],[set/25]:[dez/30]])</f>
        <v>9428.4800000000014</v>
      </c>
    </row>
    <row r="838" spans="1:131" x14ac:dyDescent="0.25">
      <c r="A838" s="5" t="s">
        <v>2187</v>
      </c>
      <c r="B838" s="2" t="s">
        <v>1856</v>
      </c>
      <c r="C838" s="2" t="s">
        <v>14</v>
      </c>
      <c r="D838" s="2" t="s">
        <v>193</v>
      </c>
      <c r="E838" s="1">
        <v>205</v>
      </c>
      <c r="F838" s="2" t="s">
        <v>2188</v>
      </c>
      <c r="G838" s="2" t="s">
        <v>19</v>
      </c>
      <c r="H838" s="321">
        <v>45582</v>
      </c>
      <c r="I838" s="2" t="s">
        <v>482</v>
      </c>
      <c r="J838" s="2" t="s">
        <v>2189</v>
      </c>
      <c r="K838" s="4">
        <v>278621.40000000002</v>
      </c>
      <c r="L838" s="4">
        <v>73699.199999999997</v>
      </c>
      <c r="M838" s="4">
        <v>0</v>
      </c>
      <c r="N838" s="4">
        <f>Tabela14[[#This Row],[parcela.cef
(total)]]-Tabela14[[#This Row],[parcela.cef
(realizado)]]</f>
        <v>204922.2</v>
      </c>
      <c r="O838" s="1" t="b">
        <v>0</v>
      </c>
      <c r="P838" s="4">
        <v>278621.40000000002</v>
      </c>
      <c r="Q838" s="4">
        <v>300130.52</v>
      </c>
      <c r="R838" s="4">
        <v>5590.55</v>
      </c>
      <c r="S838" s="4">
        <v>1651.7</v>
      </c>
      <c r="T838" s="4">
        <f>SUM(Tabela14[[#This Row],[set/25]:[dez/30]])</f>
        <v>110.92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151.22</v>
      </c>
      <c r="BD838" s="4">
        <v>151.22</v>
      </c>
      <c r="BE838" s="4">
        <v>151.82</v>
      </c>
      <c r="BF838" s="4">
        <v>152.58000000000001</v>
      </c>
      <c r="BG838" s="4">
        <v>153.85</v>
      </c>
      <c r="BH838" s="4">
        <v>154.47</v>
      </c>
      <c r="BI838" s="4">
        <v>155.07</v>
      </c>
      <c r="BJ838" s="4">
        <v>155.87</v>
      </c>
      <c r="BK838" s="4">
        <v>156.78</v>
      </c>
      <c r="BL838" s="4">
        <v>157.9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110.92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>
        <v>0</v>
      </c>
      <c r="CS838" s="4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4">
        <v>0</v>
      </c>
      <c r="CZ838" s="4">
        <v>0</v>
      </c>
      <c r="DA838" s="4">
        <v>0</v>
      </c>
      <c r="DB838" s="4">
        <v>0</v>
      </c>
      <c r="DC838" s="4">
        <v>0</v>
      </c>
      <c r="DD838" s="4">
        <v>0</v>
      </c>
      <c r="DE838" s="4">
        <v>0</v>
      </c>
      <c r="DF838" s="4">
        <v>0</v>
      </c>
      <c r="DG838" s="4">
        <v>0</v>
      </c>
      <c r="DH838" s="4">
        <v>0</v>
      </c>
      <c r="DI838" s="4">
        <v>0</v>
      </c>
      <c r="DJ838" s="4">
        <v>0</v>
      </c>
      <c r="DK838" s="4">
        <v>0</v>
      </c>
      <c r="DL838" s="4">
        <v>0</v>
      </c>
      <c r="DM838" s="4">
        <v>0</v>
      </c>
      <c r="DN838" s="4">
        <v>0</v>
      </c>
      <c r="DO838" s="4">
        <v>0</v>
      </c>
      <c r="DP838" s="4">
        <v>0</v>
      </c>
      <c r="DQ838" s="4">
        <v>0</v>
      </c>
      <c r="DR838" s="4">
        <v>0</v>
      </c>
      <c r="DS838" s="4">
        <v>0</v>
      </c>
      <c r="DT838" s="4">
        <v>0</v>
      </c>
      <c r="DU838" s="4">
        <v>0</v>
      </c>
      <c r="DV838" s="4">
        <v>0</v>
      </c>
      <c r="DW838" s="4">
        <v>0</v>
      </c>
      <c r="DX838" s="6">
        <v>0</v>
      </c>
      <c r="DY838" s="4">
        <f>SUM(Tabela14[[#This Row],[jan/25]:[mar/25]])</f>
        <v>458.25</v>
      </c>
      <c r="DZ838" s="4">
        <f>SUM(Tabela14[[#This Row],[abr/25]:[ago/25]])</f>
        <v>780.08999999999992</v>
      </c>
      <c r="EA838" s="4">
        <f>SUM(Tabela14[[#This Row],[set/25]:[dez/30]])</f>
        <v>110.92</v>
      </c>
    </row>
    <row r="839" spans="1:131" x14ac:dyDescent="0.25">
      <c r="A839" s="5" t="s">
        <v>2190</v>
      </c>
      <c r="B839" s="2" t="s">
        <v>1856</v>
      </c>
      <c r="C839" s="2" t="s">
        <v>14</v>
      </c>
      <c r="D839" s="2" t="s">
        <v>193</v>
      </c>
      <c r="E839" s="1">
        <v>206</v>
      </c>
      <c r="F839" s="2" t="s">
        <v>2191</v>
      </c>
      <c r="G839" s="2" t="s">
        <v>19</v>
      </c>
      <c r="H839" s="321">
        <v>45596</v>
      </c>
      <c r="I839" s="2" t="s">
        <v>744</v>
      </c>
      <c r="J839" s="2" t="s">
        <v>2192</v>
      </c>
      <c r="K839" s="4">
        <v>201600</v>
      </c>
      <c r="L839" s="4">
        <v>52726.98</v>
      </c>
      <c r="M839" s="4">
        <v>0</v>
      </c>
      <c r="N839" s="4">
        <f>Tabela14[[#This Row],[parcela.cef
(total)]]-Tabela14[[#This Row],[parcela.cef
(realizado)]]</f>
        <v>148873.01999999999</v>
      </c>
      <c r="O839" s="1" t="b">
        <v>0</v>
      </c>
      <c r="P839" s="4">
        <v>201600</v>
      </c>
      <c r="Q839" s="4">
        <v>218695</v>
      </c>
      <c r="R839" s="4">
        <v>3887.03</v>
      </c>
      <c r="S839" s="4">
        <v>18621.47</v>
      </c>
      <c r="T839" s="4">
        <f>SUM(Tabela14[[#This Row],[set/25]:[dez/30]])</f>
        <v>11367.990000000002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707.57</v>
      </c>
      <c r="BD839" s="4">
        <v>712.38</v>
      </c>
      <c r="BE839" s="4">
        <v>715.23</v>
      </c>
      <c r="BF839" s="4">
        <v>718.81</v>
      </c>
      <c r="BG839" s="4">
        <v>724.77</v>
      </c>
      <c r="BH839" s="4">
        <v>727.67</v>
      </c>
      <c r="BI839" s="4">
        <v>730.51</v>
      </c>
      <c r="BJ839" s="4">
        <v>734.31</v>
      </c>
      <c r="BK839" s="4">
        <v>738.57</v>
      </c>
      <c r="BL839" s="4">
        <v>743.66</v>
      </c>
      <c r="BM839" s="4">
        <v>750.43</v>
      </c>
      <c r="BN839" s="4">
        <v>750.43</v>
      </c>
      <c r="BO839" s="4">
        <v>750.43</v>
      </c>
      <c r="BP839" s="4">
        <v>750.43</v>
      </c>
      <c r="BQ839" s="4">
        <v>750.43</v>
      </c>
      <c r="BR839" s="4">
        <v>750.43</v>
      </c>
      <c r="BS839" s="4">
        <v>750.43</v>
      </c>
      <c r="BT839" s="4">
        <v>750.43</v>
      </c>
      <c r="BU839" s="4">
        <v>750.43</v>
      </c>
      <c r="BV839" s="4">
        <v>750.43</v>
      </c>
      <c r="BW839" s="4">
        <v>750.43</v>
      </c>
      <c r="BX839" s="4">
        <v>750.43</v>
      </c>
      <c r="BY839" s="4">
        <v>750.43</v>
      </c>
      <c r="BZ839" s="4">
        <v>750.43</v>
      </c>
      <c r="CA839" s="4">
        <v>750.4</v>
      </c>
      <c r="CB839" s="4">
        <v>0</v>
      </c>
      <c r="CC839" s="4">
        <v>111.57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0</v>
      </c>
      <c r="CP839" s="4">
        <v>0</v>
      </c>
      <c r="CQ839" s="4">
        <v>0</v>
      </c>
      <c r="CR839" s="4">
        <v>0</v>
      </c>
      <c r="CS839" s="4">
        <v>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0</v>
      </c>
      <c r="CZ839" s="4">
        <v>0</v>
      </c>
      <c r="DA839" s="4">
        <v>0</v>
      </c>
      <c r="DB839" s="4">
        <v>0</v>
      </c>
      <c r="DC839" s="4">
        <v>0</v>
      </c>
      <c r="DD839" s="4">
        <v>0</v>
      </c>
      <c r="DE839" s="4">
        <v>0</v>
      </c>
      <c r="DF839" s="4">
        <v>0</v>
      </c>
      <c r="DG839" s="4">
        <v>0</v>
      </c>
      <c r="DH839" s="4">
        <v>0</v>
      </c>
      <c r="DI839" s="4">
        <v>0</v>
      </c>
      <c r="DJ839" s="4">
        <v>0</v>
      </c>
      <c r="DK839" s="4">
        <v>0</v>
      </c>
      <c r="DL839" s="4">
        <v>0</v>
      </c>
      <c r="DM839" s="4">
        <v>0</v>
      </c>
      <c r="DN839" s="4">
        <v>0</v>
      </c>
      <c r="DO839" s="4">
        <v>0</v>
      </c>
      <c r="DP839" s="4">
        <v>0</v>
      </c>
      <c r="DQ839" s="4">
        <v>0</v>
      </c>
      <c r="DR839" s="4">
        <v>0</v>
      </c>
      <c r="DS839" s="4">
        <v>0</v>
      </c>
      <c r="DT839" s="4">
        <v>0</v>
      </c>
      <c r="DU839" s="4">
        <v>0</v>
      </c>
      <c r="DV839" s="4">
        <v>0</v>
      </c>
      <c r="DW839" s="4">
        <v>0</v>
      </c>
      <c r="DX839" s="6">
        <v>0</v>
      </c>
      <c r="DY839" s="4">
        <f>SUM(Tabela14[[#This Row],[jan/25]:[mar/25]])</f>
        <v>2158.81</v>
      </c>
      <c r="DZ839" s="4">
        <f>SUM(Tabela14[[#This Row],[abr/25]:[ago/25]])</f>
        <v>3674.72</v>
      </c>
      <c r="EA839" s="4">
        <f>SUM(Tabela14[[#This Row],[set/25]:[dez/30]])</f>
        <v>11367.990000000002</v>
      </c>
    </row>
    <row r="840" spans="1:131" x14ac:dyDescent="0.25">
      <c r="A840" s="5" t="s">
        <v>2193</v>
      </c>
      <c r="B840" s="2" t="s">
        <v>1856</v>
      </c>
      <c r="C840" s="2" t="s">
        <v>14</v>
      </c>
      <c r="D840" s="2" t="s">
        <v>193</v>
      </c>
      <c r="E840" s="1">
        <v>207</v>
      </c>
      <c r="F840" s="2" t="s">
        <v>1954</v>
      </c>
      <c r="G840" s="2" t="s">
        <v>19</v>
      </c>
      <c r="H840" s="321">
        <v>45286</v>
      </c>
      <c r="I840" s="2" t="s">
        <v>290</v>
      </c>
      <c r="J840" s="2"/>
      <c r="K840" s="4"/>
      <c r="L840" s="4"/>
      <c r="M840" s="4">
        <v>224406.89</v>
      </c>
      <c r="N840" s="4">
        <f>Tabela14[[#This Row],[parcela.cef
(total)]]-Tabela14[[#This Row],[parcela.cef
(realizado)]]</f>
        <v>0</v>
      </c>
      <c r="O840" s="1" t="b">
        <v>0</v>
      </c>
      <c r="P840" s="4">
        <v>0</v>
      </c>
      <c r="Q840" s="4">
        <v>206100</v>
      </c>
      <c r="R840" s="4">
        <v>0</v>
      </c>
      <c r="S840" s="4">
        <v>5484.83</v>
      </c>
      <c r="T840" s="4">
        <f>SUM(Tabela14[[#This Row],[set/25]:[dez/30]])</f>
        <v>2349.48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285.39999999999998</v>
      </c>
      <c r="AT840" s="4">
        <v>143.19</v>
      </c>
      <c r="AU840" s="4">
        <v>143.58000000000001</v>
      </c>
      <c r="AV840" s="4">
        <v>143.77000000000001</v>
      </c>
      <c r="AW840" s="4">
        <v>144.16999999999999</v>
      </c>
      <c r="AX840" s="4">
        <v>144.91999999999999</v>
      </c>
      <c r="AY840" s="4">
        <v>146.16999999999999</v>
      </c>
      <c r="AZ840" s="4">
        <v>147.19999999999999</v>
      </c>
      <c r="BA840" s="4">
        <v>148.26</v>
      </c>
      <c r="BB840" s="4">
        <v>149.30000000000001</v>
      </c>
      <c r="BC840" s="4">
        <v>150.16999999999999</v>
      </c>
      <c r="BD840" s="4">
        <v>151.19</v>
      </c>
      <c r="BE840" s="4">
        <v>151.79</v>
      </c>
      <c r="BF840" s="4">
        <v>152.55000000000001</v>
      </c>
      <c r="BG840" s="4">
        <v>153.82</v>
      </c>
      <c r="BH840" s="4">
        <v>154.43</v>
      </c>
      <c r="BI840" s="4">
        <v>155.03</v>
      </c>
      <c r="BJ840" s="4">
        <v>155.84</v>
      </c>
      <c r="BK840" s="4">
        <v>156.74</v>
      </c>
      <c r="BL840" s="4">
        <v>157.83000000000001</v>
      </c>
      <c r="BM840" s="4">
        <v>159.36000000000001</v>
      </c>
      <c r="BN840" s="4">
        <v>159.26</v>
      </c>
      <c r="BO840" s="4">
        <v>159.26</v>
      </c>
      <c r="BP840" s="4">
        <v>159.26</v>
      </c>
      <c r="BQ840" s="4">
        <v>159.26</v>
      </c>
      <c r="BR840" s="4">
        <v>159.26</v>
      </c>
      <c r="BS840" s="4">
        <v>159.26</v>
      </c>
      <c r="BT840" s="4">
        <v>159.26</v>
      </c>
      <c r="BU840" s="4">
        <v>159.26</v>
      </c>
      <c r="BV840" s="4">
        <v>159.26</v>
      </c>
      <c r="BW840" s="4">
        <v>159.26</v>
      </c>
      <c r="BX840" s="4">
        <v>159.26</v>
      </c>
      <c r="BY840" s="4">
        <v>159.26</v>
      </c>
      <c r="BZ840" s="4">
        <v>0</v>
      </c>
      <c r="CA840" s="4">
        <v>0</v>
      </c>
      <c r="CB840" s="4">
        <v>279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>
        <v>0</v>
      </c>
      <c r="CS840" s="4">
        <v>0</v>
      </c>
      <c r="CT840" s="4">
        <v>0</v>
      </c>
      <c r="CU840" s="4">
        <v>0</v>
      </c>
      <c r="CV840" s="4">
        <v>0</v>
      </c>
      <c r="CW840" s="4">
        <v>0</v>
      </c>
      <c r="CX840" s="4">
        <v>0</v>
      </c>
      <c r="CY840" s="4">
        <v>0</v>
      </c>
      <c r="CZ840" s="4">
        <v>0</v>
      </c>
      <c r="DA840" s="4">
        <v>0</v>
      </c>
      <c r="DB840" s="4">
        <v>0</v>
      </c>
      <c r="DC840" s="4">
        <v>0</v>
      </c>
      <c r="DD840" s="4">
        <v>0</v>
      </c>
      <c r="DE840" s="4">
        <v>0</v>
      </c>
      <c r="DF840" s="4">
        <v>0</v>
      </c>
      <c r="DG840" s="4">
        <v>0</v>
      </c>
      <c r="DH840" s="4">
        <v>0</v>
      </c>
      <c r="DI840" s="4">
        <v>0</v>
      </c>
      <c r="DJ840" s="4">
        <v>0</v>
      </c>
      <c r="DK840" s="4">
        <v>0</v>
      </c>
      <c r="DL840" s="4">
        <v>0</v>
      </c>
      <c r="DM840" s="4">
        <v>0</v>
      </c>
      <c r="DN840" s="4">
        <v>0</v>
      </c>
      <c r="DO840" s="4">
        <v>0</v>
      </c>
      <c r="DP840" s="4">
        <v>0</v>
      </c>
      <c r="DQ840" s="4">
        <v>0</v>
      </c>
      <c r="DR840" s="4">
        <v>0</v>
      </c>
      <c r="DS840" s="4">
        <v>0</v>
      </c>
      <c r="DT840" s="4">
        <v>0</v>
      </c>
      <c r="DU840" s="4">
        <v>0</v>
      </c>
      <c r="DV840" s="4">
        <v>0</v>
      </c>
      <c r="DW840" s="4">
        <v>0</v>
      </c>
      <c r="DX840" s="6">
        <v>0</v>
      </c>
      <c r="DY840" s="4">
        <f>SUM(Tabela14[[#This Row],[jan/25]:[mar/25]])</f>
        <v>458.16</v>
      </c>
      <c r="DZ840" s="4">
        <f>SUM(Tabela14[[#This Row],[abr/25]:[ago/25]])</f>
        <v>779.87000000000012</v>
      </c>
      <c r="EA840" s="4">
        <f>SUM(Tabela14[[#This Row],[set/25]:[dez/30]])</f>
        <v>2349.48</v>
      </c>
    </row>
    <row r="841" spans="1:131" x14ac:dyDescent="0.25">
      <c r="A841" s="5" t="s">
        <v>2194</v>
      </c>
      <c r="B841" s="2" t="s">
        <v>1856</v>
      </c>
      <c r="C841" s="2" t="s">
        <v>14</v>
      </c>
      <c r="D841" s="2" t="s">
        <v>193</v>
      </c>
      <c r="E841" s="1">
        <v>208</v>
      </c>
      <c r="F841" s="2" t="s">
        <v>2195</v>
      </c>
      <c r="G841" s="2" t="s">
        <v>19</v>
      </c>
      <c r="H841" s="321">
        <v>45698</v>
      </c>
      <c r="I841" s="2" t="s">
        <v>2663</v>
      </c>
      <c r="J841" s="2"/>
      <c r="K841" s="4"/>
      <c r="L841" s="4"/>
      <c r="M841" s="4">
        <v>0</v>
      </c>
      <c r="N841" s="4">
        <f>Tabela14[[#This Row],[parcela.cef
(total)]]-Tabela14[[#This Row],[parcela.cef
(realizado)]]</f>
        <v>0</v>
      </c>
      <c r="O841" s="1" t="b">
        <v>0</v>
      </c>
      <c r="P841" s="4">
        <v>264000</v>
      </c>
      <c r="Q841" s="4">
        <v>298612</v>
      </c>
      <c r="R841" s="4">
        <v>7534.46</v>
      </c>
      <c r="S841" s="4">
        <v>38473.49</v>
      </c>
      <c r="T841" s="4">
        <f>SUM(Tabela14[[#This Row],[set/25]:[dez/30]])</f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29612</v>
      </c>
      <c r="AY841" s="4">
        <v>0</v>
      </c>
      <c r="AZ841" s="4">
        <v>0</v>
      </c>
      <c r="BA841" s="4">
        <v>0</v>
      </c>
      <c r="BB841" s="4">
        <v>169.99</v>
      </c>
      <c r="BC841" s="4">
        <v>170.97</v>
      </c>
      <c r="BD841" s="4">
        <v>172.14</v>
      </c>
      <c r="BE841" s="4">
        <v>172.83</v>
      </c>
      <c r="BF841" s="4">
        <v>8175.56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0</v>
      </c>
      <c r="CS841" s="4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4">
        <v>0</v>
      </c>
      <c r="CZ841" s="4">
        <v>0</v>
      </c>
      <c r="DA841" s="4">
        <v>0</v>
      </c>
      <c r="DB841" s="4">
        <v>0</v>
      </c>
      <c r="DC841" s="4">
        <v>0</v>
      </c>
      <c r="DD841" s="4">
        <v>0</v>
      </c>
      <c r="DE841" s="4">
        <v>0</v>
      </c>
      <c r="DF841" s="4">
        <v>0</v>
      </c>
      <c r="DG841" s="4">
        <v>0</v>
      </c>
      <c r="DH841" s="4">
        <v>0</v>
      </c>
      <c r="DI841" s="4">
        <v>0</v>
      </c>
      <c r="DJ841" s="4">
        <v>0</v>
      </c>
      <c r="DK841" s="4">
        <v>0</v>
      </c>
      <c r="DL841" s="4">
        <v>0</v>
      </c>
      <c r="DM841" s="4">
        <v>0</v>
      </c>
      <c r="DN841" s="4">
        <v>0</v>
      </c>
      <c r="DO841" s="4">
        <v>0</v>
      </c>
      <c r="DP841" s="4">
        <v>0</v>
      </c>
      <c r="DQ841" s="4">
        <v>0</v>
      </c>
      <c r="DR841" s="4">
        <v>0</v>
      </c>
      <c r="DS841" s="4">
        <v>0</v>
      </c>
      <c r="DT841" s="4">
        <v>0</v>
      </c>
      <c r="DU841" s="4">
        <v>0</v>
      </c>
      <c r="DV841" s="4">
        <v>0</v>
      </c>
      <c r="DW841" s="4">
        <v>0</v>
      </c>
      <c r="DX841" s="6">
        <v>0</v>
      </c>
      <c r="DY841" s="4">
        <f>SUM(Tabela14[[#This Row],[jan/25]:[mar/25]])</f>
        <v>8348.3900000000012</v>
      </c>
      <c r="DZ841" s="4">
        <f>SUM(Tabela14[[#This Row],[abr/25]:[ago/25]])</f>
        <v>0</v>
      </c>
      <c r="EA841" s="4">
        <f>SUM(Tabela14[[#This Row],[set/25]:[dez/30]])</f>
        <v>0</v>
      </c>
    </row>
    <row r="842" spans="1:131" x14ac:dyDescent="0.25">
      <c r="A842" s="5" t="s">
        <v>2196</v>
      </c>
      <c r="B842" s="2" t="s">
        <v>1856</v>
      </c>
      <c r="C842" s="2" t="s">
        <v>14</v>
      </c>
      <c r="D842" s="2" t="s">
        <v>193</v>
      </c>
      <c r="E842" s="1">
        <v>209</v>
      </c>
      <c r="F842" s="2" t="s">
        <v>2197</v>
      </c>
      <c r="G842" s="2" t="s">
        <v>19</v>
      </c>
      <c r="H842" s="321">
        <v>45698</v>
      </c>
      <c r="I842" s="2" t="s">
        <v>20</v>
      </c>
      <c r="J842" s="2" t="s">
        <v>2198</v>
      </c>
      <c r="K842" s="4">
        <v>267047.2</v>
      </c>
      <c r="L842" s="4">
        <v>89402.65</v>
      </c>
      <c r="M842" s="4">
        <v>0</v>
      </c>
      <c r="N842" s="4">
        <f>Tabela14[[#This Row],[parcela.cef
(total)]]-Tabela14[[#This Row],[parcela.cef
(realizado)]]</f>
        <v>177644.55000000002</v>
      </c>
      <c r="O842" s="1" t="b">
        <v>0</v>
      </c>
      <c r="P842" s="4">
        <v>267047.2</v>
      </c>
      <c r="Q842" s="4">
        <v>388550</v>
      </c>
      <c r="R842" s="4">
        <v>5445.15</v>
      </c>
      <c r="S842" s="4">
        <v>86838.62</v>
      </c>
      <c r="T842" s="4">
        <f>SUM(Tabela14[[#This Row],[set/25]:[dez/30]])</f>
        <v>66081.00999999998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3419.61</v>
      </c>
      <c r="BH842" s="4">
        <v>3433.29</v>
      </c>
      <c r="BI842" s="4">
        <v>3446.68</v>
      </c>
      <c r="BJ842" s="4">
        <v>3464.6</v>
      </c>
      <c r="BK842" s="4">
        <v>3484.69</v>
      </c>
      <c r="BL842" s="4">
        <v>3508.74</v>
      </c>
      <c r="BM842" s="4">
        <v>0</v>
      </c>
      <c r="BN842" s="4">
        <v>3540.67</v>
      </c>
      <c r="BO842" s="4">
        <v>3540.67</v>
      </c>
      <c r="BP842" s="4">
        <v>3540.67</v>
      </c>
      <c r="BQ842" s="4">
        <v>3540.67</v>
      </c>
      <c r="BR842" s="4">
        <v>3540.67</v>
      </c>
      <c r="BS842" s="4">
        <v>3540.67</v>
      </c>
      <c r="BT842" s="4">
        <v>3540.67</v>
      </c>
      <c r="BU842" s="4">
        <v>3540.67</v>
      </c>
      <c r="BV842" s="4">
        <v>3540.67</v>
      </c>
      <c r="BW842" s="4">
        <v>3540.67</v>
      </c>
      <c r="BX842" s="4">
        <v>3540.67</v>
      </c>
      <c r="BY842" s="4">
        <v>3540.61</v>
      </c>
      <c r="BZ842" s="4">
        <v>23463.52</v>
      </c>
      <c r="CA842" s="4">
        <v>0</v>
      </c>
      <c r="CB842" s="4">
        <v>129.51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0</v>
      </c>
      <c r="CS842" s="4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>
        <v>0</v>
      </c>
      <c r="DE842" s="4">
        <v>0</v>
      </c>
      <c r="DF842" s="4">
        <v>0</v>
      </c>
      <c r="DG842" s="4">
        <v>0</v>
      </c>
      <c r="DH842" s="4">
        <v>0</v>
      </c>
      <c r="DI842" s="4">
        <v>0</v>
      </c>
      <c r="DJ842" s="4">
        <v>0</v>
      </c>
      <c r="DK842" s="4">
        <v>0</v>
      </c>
      <c r="DL842" s="4">
        <v>0</v>
      </c>
      <c r="DM842" s="4">
        <v>0</v>
      </c>
      <c r="DN842" s="4">
        <v>0</v>
      </c>
      <c r="DO842" s="4">
        <v>0</v>
      </c>
      <c r="DP842" s="4">
        <v>0</v>
      </c>
      <c r="DQ842" s="4">
        <v>0</v>
      </c>
      <c r="DR842" s="4">
        <v>0</v>
      </c>
      <c r="DS842" s="4">
        <v>0</v>
      </c>
      <c r="DT842" s="4">
        <v>0</v>
      </c>
      <c r="DU842" s="4">
        <v>0</v>
      </c>
      <c r="DV842" s="4">
        <v>0</v>
      </c>
      <c r="DW842" s="4">
        <v>0</v>
      </c>
      <c r="DX842" s="6">
        <v>0</v>
      </c>
      <c r="DY842" s="4">
        <f>SUM(Tabela14[[#This Row],[jan/25]:[mar/25]])</f>
        <v>3419.61</v>
      </c>
      <c r="DZ842" s="4">
        <f>SUM(Tabela14[[#This Row],[abr/25]:[ago/25]])</f>
        <v>17338</v>
      </c>
      <c r="EA842" s="4">
        <f>SUM(Tabela14[[#This Row],[set/25]:[dez/30]])</f>
        <v>66081.00999999998</v>
      </c>
    </row>
    <row r="843" spans="1:131" x14ac:dyDescent="0.25">
      <c r="A843" s="5" t="s">
        <v>2199</v>
      </c>
      <c r="B843" s="2" t="s">
        <v>1856</v>
      </c>
      <c r="C843" s="2" t="s">
        <v>14</v>
      </c>
      <c r="D843" s="2" t="s">
        <v>675</v>
      </c>
      <c r="E843" s="1">
        <v>2101</v>
      </c>
      <c r="F843" s="2" t="s">
        <v>2200</v>
      </c>
      <c r="G843" s="2" t="s">
        <v>19</v>
      </c>
      <c r="H843" s="321">
        <v>45589</v>
      </c>
      <c r="I843" s="2" t="s">
        <v>214</v>
      </c>
      <c r="J843" s="2" t="s">
        <v>2201</v>
      </c>
      <c r="K843" s="4">
        <v>258826.99</v>
      </c>
      <c r="L843" s="4">
        <v>71619.77</v>
      </c>
      <c r="M843" s="4">
        <v>0</v>
      </c>
      <c r="N843" s="4">
        <f>Tabela14[[#This Row],[parcela.cef
(total)]]-Tabela14[[#This Row],[parcela.cef
(realizado)]]</f>
        <v>187207.21999999997</v>
      </c>
      <c r="O843" s="1" t="b">
        <v>0</v>
      </c>
      <c r="P843" s="4">
        <v>258826.99</v>
      </c>
      <c r="Q843" s="4">
        <v>312550</v>
      </c>
      <c r="R843" s="4">
        <v>5607.33</v>
      </c>
      <c r="S843" s="4">
        <v>60546.86</v>
      </c>
      <c r="T843" s="4">
        <f>SUM(Tabela14[[#This Row],[set/25]:[dez/30]])</f>
        <v>40436.710000000006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503.49</v>
      </c>
      <c r="BD843" s="4">
        <v>7925.47</v>
      </c>
      <c r="BE843" s="4">
        <v>508.6</v>
      </c>
      <c r="BF843" s="4">
        <v>739.62</v>
      </c>
      <c r="BG843" s="4">
        <v>1717.95</v>
      </c>
      <c r="BH843" s="4">
        <v>1724.82</v>
      </c>
      <c r="BI843" s="4">
        <v>1731.55</v>
      </c>
      <c r="BJ843" s="4">
        <v>1740.55</v>
      </c>
      <c r="BK843" s="4">
        <v>1750.65</v>
      </c>
      <c r="BL843" s="4">
        <v>1767.45</v>
      </c>
      <c r="BM843" s="4">
        <v>0</v>
      </c>
      <c r="BN843" s="4">
        <v>1778.77</v>
      </c>
      <c r="BO843" s="4">
        <v>1778.77</v>
      </c>
      <c r="BP843" s="4">
        <v>9593.93</v>
      </c>
      <c r="BQ843" s="4">
        <v>1778.77</v>
      </c>
      <c r="BR843" s="4">
        <v>1778.77</v>
      </c>
      <c r="BS843" s="4">
        <v>1778.77</v>
      </c>
      <c r="BT843" s="4">
        <v>1778.77</v>
      </c>
      <c r="BU843" s="4">
        <v>1778.77</v>
      </c>
      <c r="BV843" s="4">
        <v>1778.77</v>
      </c>
      <c r="BW843" s="4">
        <v>1778.77</v>
      </c>
      <c r="BX843" s="4">
        <v>1778.77</v>
      </c>
      <c r="BY843" s="4">
        <v>1778.77</v>
      </c>
      <c r="BZ843" s="4">
        <v>11164.52</v>
      </c>
      <c r="CA843" s="4">
        <v>0</v>
      </c>
      <c r="CB843" s="4">
        <v>111.79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0</v>
      </c>
      <c r="CQ843" s="4">
        <v>0</v>
      </c>
      <c r="CR843" s="4">
        <v>0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4">
        <v>0</v>
      </c>
      <c r="CZ843" s="4">
        <v>0</v>
      </c>
      <c r="DA843" s="4">
        <v>0</v>
      </c>
      <c r="DB843" s="4">
        <v>0</v>
      </c>
      <c r="DC843" s="4">
        <v>0</v>
      </c>
      <c r="DD843" s="4">
        <v>0</v>
      </c>
      <c r="DE843" s="4">
        <v>0</v>
      </c>
      <c r="DF843" s="4">
        <v>0</v>
      </c>
      <c r="DG843" s="4">
        <v>0</v>
      </c>
      <c r="DH843" s="4">
        <v>0</v>
      </c>
      <c r="DI843" s="4">
        <v>0</v>
      </c>
      <c r="DJ843" s="4">
        <v>0</v>
      </c>
      <c r="DK843" s="4">
        <v>0</v>
      </c>
      <c r="DL843" s="4">
        <v>0</v>
      </c>
      <c r="DM843" s="4">
        <v>0</v>
      </c>
      <c r="DN843" s="4">
        <v>0</v>
      </c>
      <c r="DO843" s="4">
        <v>0</v>
      </c>
      <c r="DP843" s="4">
        <v>0</v>
      </c>
      <c r="DQ843" s="4">
        <v>0</v>
      </c>
      <c r="DR843" s="4">
        <v>0</v>
      </c>
      <c r="DS843" s="4">
        <v>0</v>
      </c>
      <c r="DT843" s="4">
        <v>0</v>
      </c>
      <c r="DU843" s="4">
        <v>0</v>
      </c>
      <c r="DV843" s="4">
        <v>0</v>
      </c>
      <c r="DW843" s="4">
        <v>0</v>
      </c>
      <c r="DX843" s="6">
        <v>0</v>
      </c>
      <c r="DY843" s="4">
        <f>SUM(Tabela14[[#This Row],[jan/25]:[mar/25]])</f>
        <v>2966.17</v>
      </c>
      <c r="DZ843" s="4">
        <f>SUM(Tabela14[[#This Row],[abr/25]:[ago/25]])</f>
        <v>8715.02</v>
      </c>
      <c r="EA843" s="4">
        <f>SUM(Tabela14[[#This Row],[set/25]:[dez/30]])</f>
        <v>40436.710000000006</v>
      </c>
    </row>
    <row r="844" spans="1:131" x14ac:dyDescent="0.25">
      <c r="A844" s="5" t="s">
        <v>2202</v>
      </c>
      <c r="B844" s="2" t="s">
        <v>1856</v>
      </c>
      <c r="C844" s="2" t="s">
        <v>14</v>
      </c>
      <c r="D844" s="2" t="s">
        <v>675</v>
      </c>
      <c r="E844" s="1">
        <v>2102</v>
      </c>
      <c r="F844" s="2"/>
      <c r="G844" s="2" t="s">
        <v>16</v>
      </c>
      <c r="H844" s="321"/>
      <c r="I844" s="2"/>
      <c r="J844" s="2"/>
      <c r="K844" s="4"/>
      <c r="L844" s="4"/>
      <c r="M844" s="4">
        <v>0</v>
      </c>
      <c r="N844" s="4">
        <f>Tabela14[[#This Row],[parcela.cef
(total)]]-Tabela14[[#This Row],[parcela.cef
(realizado)]]</f>
        <v>0</v>
      </c>
      <c r="O844" s="1" t="b">
        <v>0</v>
      </c>
      <c r="P844" s="4">
        <v>0</v>
      </c>
      <c r="Q844" s="4">
        <v>0</v>
      </c>
      <c r="R844" s="4">
        <v>0</v>
      </c>
      <c r="S844" s="4">
        <v>0</v>
      </c>
      <c r="T844" s="4">
        <f>SUM(Tabela14[[#This Row],[set/25]:[dez/30]])</f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>
        <v>0</v>
      </c>
      <c r="CS844" s="4">
        <v>0</v>
      </c>
      <c r="CT844" s="4">
        <v>0</v>
      </c>
      <c r="CU844" s="4">
        <v>0</v>
      </c>
      <c r="CV844" s="4">
        <v>0</v>
      </c>
      <c r="CW844" s="4">
        <v>0</v>
      </c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>
        <v>0</v>
      </c>
      <c r="DE844" s="4">
        <v>0</v>
      </c>
      <c r="DF844" s="4">
        <v>0</v>
      </c>
      <c r="DG844" s="4">
        <v>0</v>
      </c>
      <c r="DH844" s="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0</v>
      </c>
      <c r="DO844" s="4">
        <v>0</v>
      </c>
      <c r="DP844" s="4">
        <v>0</v>
      </c>
      <c r="DQ844" s="4">
        <v>0</v>
      </c>
      <c r="DR844" s="4">
        <v>0</v>
      </c>
      <c r="DS844" s="4">
        <v>0</v>
      </c>
      <c r="DT844" s="4">
        <v>0</v>
      </c>
      <c r="DU844" s="4">
        <v>0</v>
      </c>
      <c r="DV844" s="4">
        <v>0</v>
      </c>
      <c r="DW844" s="4">
        <v>0</v>
      </c>
      <c r="DX844" s="6">
        <v>0</v>
      </c>
      <c r="DY844" s="4">
        <f>SUM(Tabela14[[#This Row],[jan/25]:[mar/25]])</f>
        <v>0</v>
      </c>
      <c r="DZ844" s="4">
        <f>SUM(Tabela14[[#This Row],[abr/25]:[ago/25]])</f>
        <v>0</v>
      </c>
      <c r="EA844" s="4">
        <f>SUM(Tabela14[[#This Row],[set/25]:[dez/30]])</f>
        <v>0</v>
      </c>
    </row>
    <row r="845" spans="1:131" x14ac:dyDescent="0.25">
      <c r="A845" s="5" t="s">
        <v>2203</v>
      </c>
      <c r="B845" s="2" t="s">
        <v>1856</v>
      </c>
      <c r="C845" s="2" t="s">
        <v>14</v>
      </c>
      <c r="D845" s="2" t="s">
        <v>675</v>
      </c>
      <c r="E845" s="1">
        <v>2103</v>
      </c>
      <c r="F845" s="2" t="s">
        <v>2204</v>
      </c>
      <c r="G845" s="2" t="s">
        <v>19</v>
      </c>
      <c r="H845" s="321">
        <v>45698</v>
      </c>
      <c r="I845" s="2" t="s">
        <v>2205</v>
      </c>
      <c r="J845" s="2" t="s">
        <v>2206</v>
      </c>
      <c r="K845" s="4">
        <v>264000</v>
      </c>
      <c r="L845" s="4">
        <v>71720.240000000005</v>
      </c>
      <c r="M845" s="4">
        <v>0</v>
      </c>
      <c r="N845" s="4">
        <f>Tabela14[[#This Row],[parcela.cef
(total)]]-Tabela14[[#This Row],[parcela.cef
(realizado)]]</f>
        <v>192279.76</v>
      </c>
      <c r="O845" s="1" t="b">
        <v>0</v>
      </c>
      <c r="P845" s="4">
        <v>264000</v>
      </c>
      <c r="Q845" s="4">
        <v>328060</v>
      </c>
      <c r="R845" s="4">
        <v>4143.95</v>
      </c>
      <c r="S845" s="4">
        <v>62314.29</v>
      </c>
      <c r="T845" s="4">
        <f>SUM(Tabela14[[#This Row],[set/25]:[dez/30]])</f>
        <v>59704.330000000009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383.04</v>
      </c>
      <c r="BH845" s="4">
        <v>384.58</v>
      </c>
      <c r="BI845" s="4">
        <v>456.68</v>
      </c>
      <c r="BJ845" s="4">
        <v>459.05</v>
      </c>
      <c r="BK845" s="4">
        <v>461.71</v>
      </c>
      <c r="BL845" s="4">
        <v>464.9</v>
      </c>
      <c r="BM845" s="4">
        <v>0</v>
      </c>
      <c r="BN845" s="4">
        <v>469.13</v>
      </c>
      <c r="BO845" s="4">
        <v>469.16</v>
      </c>
      <c r="BP845" s="4">
        <v>16901.939999999999</v>
      </c>
      <c r="BQ845" s="4">
        <v>1394.54</v>
      </c>
      <c r="BR845" s="4">
        <v>1394.54</v>
      </c>
      <c r="BS845" s="4">
        <v>1394.54</v>
      </c>
      <c r="BT845" s="4">
        <v>1394.54</v>
      </c>
      <c r="BU845" s="4">
        <v>1394.54</v>
      </c>
      <c r="BV845" s="4">
        <v>1394.54</v>
      </c>
      <c r="BW845" s="4">
        <v>1394.54</v>
      </c>
      <c r="BX845" s="4">
        <v>1394.54</v>
      </c>
      <c r="BY845" s="4">
        <v>1394.54</v>
      </c>
      <c r="BZ845" s="4">
        <v>27624.92</v>
      </c>
      <c r="CA845" s="4">
        <v>1394.54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293.77999999999997</v>
      </c>
      <c r="CO845" s="4">
        <v>0</v>
      </c>
      <c r="CP845" s="4">
        <v>0</v>
      </c>
      <c r="CQ845" s="4">
        <v>0</v>
      </c>
      <c r="CR845" s="4">
        <v>0</v>
      </c>
      <c r="CS845" s="4">
        <v>0</v>
      </c>
      <c r="CT845" s="4">
        <v>0</v>
      </c>
      <c r="CU845" s="4">
        <v>0</v>
      </c>
      <c r="CV845" s="4">
        <v>0</v>
      </c>
      <c r="CW845" s="4">
        <v>0</v>
      </c>
      <c r="CX845" s="4">
        <v>0</v>
      </c>
      <c r="CY845" s="4">
        <v>0</v>
      </c>
      <c r="CZ845" s="4">
        <v>0</v>
      </c>
      <c r="DA845" s="4">
        <v>0</v>
      </c>
      <c r="DB845" s="4">
        <v>0</v>
      </c>
      <c r="DC845" s="4">
        <v>0</v>
      </c>
      <c r="DD845" s="4">
        <v>0</v>
      </c>
      <c r="DE845" s="4">
        <v>0</v>
      </c>
      <c r="DF845" s="4">
        <v>0</v>
      </c>
      <c r="DG845" s="4">
        <v>0</v>
      </c>
      <c r="DH845" s="4">
        <v>0</v>
      </c>
      <c r="DI845" s="4">
        <v>0</v>
      </c>
      <c r="DJ845" s="4">
        <v>0</v>
      </c>
      <c r="DK845" s="4">
        <v>0</v>
      </c>
      <c r="DL845" s="4">
        <v>0</v>
      </c>
      <c r="DM845" s="4">
        <v>0</v>
      </c>
      <c r="DN845" s="4">
        <v>0</v>
      </c>
      <c r="DO845" s="4">
        <v>0</v>
      </c>
      <c r="DP845" s="4">
        <v>0</v>
      </c>
      <c r="DQ845" s="4">
        <v>0</v>
      </c>
      <c r="DR845" s="4">
        <v>0</v>
      </c>
      <c r="DS845" s="4">
        <v>0</v>
      </c>
      <c r="DT845" s="4">
        <v>0</v>
      </c>
      <c r="DU845" s="4">
        <v>0</v>
      </c>
      <c r="DV845" s="4">
        <v>0</v>
      </c>
      <c r="DW845" s="4">
        <v>0</v>
      </c>
      <c r="DX845" s="6">
        <v>0</v>
      </c>
      <c r="DY845" s="4">
        <f>SUM(Tabela14[[#This Row],[jan/25]:[mar/25]])</f>
        <v>383.04</v>
      </c>
      <c r="DZ845" s="4">
        <f>SUM(Tabela14[[#This Row],[abr/25]:[ago/25]])</f>
        <v>2226.92</v>
      </c>
      <c r="EA845" s="4">
        <f>SUM(Tabela14[[#This Row],[set/25]:[dez/30]])</f>
        <v>59704.330000000009</v>
      </c>
    </row>
    <row r="846" spans="1:131" x14ac:dyDescent="0.25">
      <c r="A846" s="5" t="s">
        <v>2207</v>
      </c>
      <c r="B846" s="2" t="s">
        <v>1856</v>
      </c>
      <c r="C846" s="2" t="s">
        <v>14</v>
      </c>
      <c r="D846" s="2" t="s">
        <v>675</v>
      </c>
      <c r="E846" s="1">
        <v>2104</v>
      </c>
      <c r="F846" s="2" t="s">
        <v>2208</v>
      </c>
      <c r="G846" s="2" t="s">
        <v>19</v>
      </c>
      <c r="H846" s="321">
        <v>45828</v>
      </c>
      <c r="I846" s="2" t="s">
        <v>2209</v>
      </c>
      <c r="J846" s="2"/>
      <c r="K846" s="4"/>
      <c r="L846" s="4"/>
      <c r="M846" s="4">
        <v>0</v>
      </c>
      <c r="N846" s="4">
        <f>Tabela14[[#This Row],[parcela.cef
(total)]]-Tabela14[[#This Row],[parcela.cef
(realizado)]]</f>
        <v>0</v>
      </c>
      <c r="O846" s="1" t="b">
        <v>0</v>
      </c>
      <c r="P846" s="4">
        <v>264000</v>
      </c>
      <c r="Q846" s="4">
        <v>336494.4</v>
      </c>
      <c r="R846" s="4">
        <v>2369.08</v>
      </c>
      <c r="S846" s="4">
        <v>4362.6400000000003</v>
      </c>
      <c r="T846" s="4">
        <f>SUM(Tabela14[[#This Row],[set/25]:[dez/30]])</f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4362.6400000000003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>
        <v>0</v>
      </c>
      <c r="CS846" s="4">
        <v>0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>
        <v>0</v>
      </c>
      <c r="DE846" s="4">
        <v>0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6">
        <v>0</v>
      </c>
      <c r="DY846" s="4">
        <f>SUM(Tabela14[[#This Row],[jan/25]:[mar/25]])</f>
        <v>0</v>
      </c>
      <c r="DZ846" s="4">
        <f>SUM(Tabela14[[#This Row],[abr/25]:[ago/25]])</f>
        <v>4362.6400000000003</v>
      </c>
      <c r="EA846" s="4">
        <f>SUM(Tabela14[[#This Row],[set/25]:[dez/30]])</f>
        <v>0</v>
      </c>
    </row>
    <row r="847" spans="1:131" x14ac:dyDescent="0.25">
      <c r="A847" s="5" t="s">
        <v>2210</v>
      </c>
      <c r="B847" s="2" t="s">
        <v>1856</v>
      </c>
      <c r="C847" s="2" t="s">
        <v>14</v>
      </c>
      <c r="D847" s="2" t="s">
        <v>675</v>
      </c>
      <c r="E847" s="1">
        <v>2105</v>
      </c>
      <c r="F847" s="2" t="s">
        <v>2211</v>
      </c>
      <c r="G847" s="2" t="s">
        <v>19</v>
      </c>
      <c r="H847" s="321">
        <v>45543</v>
      </c>
      <c r="I847" s="2" t="s">
        <v>2212</v>
      </c>
      <c r="J847" s="2"/>
      <c r="K847" s="4"/>
      <c r="L847" s="4"/>
      <c r="M847" s="4">
        <v>0</v>
      </c>
      <c r="N847" s="4">
        <f>Tabela14[[#This Row],[parcela.cef
(total)]]-Tabela14[[#This Row],[parcela.cef
(realizado)]]</f>
        <v>0</v>
      </c>
      <c r="O847" s="1" t="b">
        <v>0</v>
      </c>
      <c r="P847" s="4">
        <v>0</v>
      </c>
      <c r="Q847" s="4">
        <v>282000</v>
      </c>
      <c r="R847" s="4">
        <v>0</v>
      </c>
      <c r="S847" s="4">
        <v>282151.2</v>
      </c>
      <c r="T847" s="4">
        <f>SUM(Tabela14[[#This Row],[set/25]:[dez/30]])</f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267000</v>
      </c>
      <c r="BB847" s="4">
        <v>5035</v>
      </c>
      <c r="BC847" s="4">
        <v>10116.200000000001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0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0</v>
      </c>
      <c r="CY847" s="4">
        <v>0</v>
      </c>
      <c r="CZ847" s="4">
        <v>0</v>
      </c>
      <c r="DA847" s="4">
        <v>0</v>
      </c>
      <c r="DB847" s="4">
        <v>0</v>
      </c>
      <c r="DC847" s="4">
        <v>0</v>
      </c>
      <c r="DD847" s="4">
        <v>0</v>
      </c>
      <c r="DE847" s="4">
        <v>0</v>
      </c>
      <c r="DF847" s="4">
        <v>0</v>
      </c>
      <c r="DG847" s="4">
        <v>0</v>
      </c>
      <c r="DH847" s="4">
        <v>0</v>
      </c>
      <c r="DI847" s="4">
        <v>0</v>
      </c>
      <c r="DJ847" s="4">
        <v>0</v>
      </c>
      <c r="DK847" s="4">
        <v>0</v>
      </c>
      <c r="DL847" s="4">
        <v>0</v>
      </c>
      <c r="DM847" s="4">
        <v>0</v>
      </c>
      <c r="DN847" s="4">
        <v>0</v>
      </c>
      <c r="DO847" s="4">
        <v>0</v>
      </c>
      <c r="DP847" s="4">
        <v>0</v>
      </c>
      <c r="DQ847" s="4">
        <v>0</v>
      </c>
      <c r="DR847" s="4">
        <v>0</v>
      </c>
      <c r="DS847" s="4">
        <v>0</v>
      </c>
      <c r="DT847" s="4">
        <v>0</v>
      </c>
      <c r="DU847" s="4">
        <v>0</v>
      </c>
      <c r="DV847" s="4">
        <v>0</v>
      </c>
      <c r="DW847" s="4">
        <v>0</v>
      </c>
      <c r="DX847" s="6">
        <v>0</v>
      </c>
      <c r="DY847" s="4">
        <f>SUM(Tabela14[[#This Row],[jan/25]:[mar/25]])</f>
        <v>0</v>
      </c>
      <c r="DZ847" s="4">
        <f>SUM(Tabela14[[#This Row],[abr/25]:[ago/25]])</f>
        <v>0</v>
      </c>
      <c r="EA847" s="4">
        <f>SUM(Tabela14[[#This Row],[set/25]:[dez/30]])</f>
        <v>0</v>
      </c>
    </row>
    <row r="848" spans="1:131" x14ac:dyDescent="0.25">
      <c r="A848" s="5" t="s">
        <v>2213</v>
      </c>
      <c r="B848" s="2" t="s">
        <v>1856</v>
      </c>
      <c r="C848" s="2" t="s">
        <v>14</v>
      </c>
      <c r="D848" s="2" t="s">
        <v>675</v>
      </c>
      <c r="E848" s="1">
        <v>2106</v>
      </c>
      <c r="F848" s="2" t="s">
        <v>2214</v>
      </c>
      <c r="G848" s="2" t="s">
        <v>19</v>
      </c>
      <c r="H848" s="321">
        <v>45580</v>
      </c>
      <c r="I848" s="2" t="s">
        <v>2215</v>
      </c>
      <c r="J848" s="2" t="s">
        <v>2216</v>
      </c>
      <c r="K848" s="4">
        <v>201638.43</v>
      </c>
      <c r="L848" s="4">
        <v>52732.25</v>
      </c>
      <c r="M848" s="4">
        <v>0</v>
      </c>
      <c r="N848" s="4">
        <f>Tabela14[[#This Row],[parcela.cef
(total)]]-Tabela14[[#This Row],[parcela.cef
(realizado)]]</f>
        <v>148906.18</v>
      </c>
      <c r="O848" s="1" t="b">
        <v>0</v>
      </c>
      <c r="P848" s="4">
        <v>201638.43</v>
      </c>
      <c r="Q848" s="4">
        <v>249897.5</v>
      </c>
      <c r="R848" s="4">
        <v>5519.37</v>
      </c>
      <c r="S848" s="4">
        <v>13972.86</v>
      </c>
      <c r="T848" s="4">
        <f>SUM(Tabela14[[#This Row],[set/25]:[dez/30]])</f>
        <v>6599.869999999999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2548.3000000000002</v>
      </c>
      <c r="BC848" s="4">
        <v>470.64</v>
      </c>
      <c r="BD848" s="4">
        <v>473.84</v>
      </c>
      <c r="BE848" s="4">
        <v>475.74</v>
      </c>
      <c r="BF848" s="4">
        <v>478.12</v>
      </c>
      <c r="BG848" s="4">
        <v>482.09</v>
      </c>
      <c r="BH848" s="4">
        <v>484.02</v>
      </c>
      <c r="BI848" s="4">
        <v>485.9</v>
      </c>
      <c r="BJ848" s="4">
        <v>488.43</v>
      </c>
      <c r="BK848" s="4">
        <v>491.26</v>
      </c>
      <c r="BL848" s="4">
        <v>494.65</v>
      </c>
      <c r="BM848" s="4">
        <v>0</v>
      </c>
      <c r="BN848" s="4">
        <v>499.15</v>
      </c>
      <c r="BO848" s="4">
        <v>499.15</v>
      </c>
      <c r="BP848" s="4">
        <v>499.15</v>
      </c>
      <c r="BQ848" s="4">
        <v>499.15</v>
      </c>
      <c r="BR848" s="4">
        <v>499.15</v>
      </c>
      <c r="BS848" s="4">
        <v>499.15</v>
      </c>
      <c r="BT848" s="4">
        <v>499.15</v>
      </c>
      <c r="BU848" s="4">
        <v>499.15</v>
      </c>
      <c r="BV848" s="4">
        <v>499.15</v>
      </c>
      <c r="BW848" s="4">
        <v>499.15</v>
      </c>
      <c r="BX848" s="4">
        <v>499.15</v>
      </c>
      <c r="BY848" s="4">
        <v>499.15</v>
      </c>
      <c r="BZ848" s="4">
        <v>499.15</v>
      </c>
      <c r="CA848" s="4">
        <v>0</v>
      </c>
      <c r="CB848" s="4">
        <v>0</v>
      </c>
      <c r="CC848" s="4">
        <v>0</v>
      </c>
      <c r="CD848" s="4">
        <v>0</v>
      </c>
      <c r="CE848" s="4">
        <v>110.92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0</v>
      </c>
      <c r="CS848" s="4">
        <v>0</v>
      </c>
      <c r="CT848" s="4">
        <v>0</v>
      </c>
      <c r="CU848" s="4">
        <v>0</v>
      </c>
      <c r="CV848" s="4">
        <v>0</v>
      </c>
      <c r="CW848" s="4">
        <v>0</v>
      </c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>
        <v>0</v>
      </c>
      <c r="DE848" s="4">
        <v>0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6">
        <v>0</v>
      </c>
      <c r="DY848" s="4">
        <f>SUM(Tabela14[[#This Row],[jan/25]:[mar/25]])</f>
        <v>1435.95</v>
      </c>
      <c r="DZ848" s="4">
        <f>SUM(Tabela14[[#This Row],[abr/25]:[ago/25]])</f>
        <v>2444.2599999999998</v>
      </c>
      <c r="EA848" s="4">
        <f>SUM(Tabela14[[#This Row],[set/25]:[dez/30]])</f>
        <v>6599.869999999999</v>
      </c>
    </row>
    <row r="849" spans="1:131" x14ac:dyDescent="0.25">
      <c r="A849" s="5" t="s">
        <v>2217</v>
      </c>
      <c r="B849" s="2" t="s">
        <v>1856</v>
      </c>
      <c r="C849" s="2" t="s">
        <v>14</v>
      </c>
      <c r="D849" s="2" t="s">
        <v>675</v>
      </c>
      <c r="E849" s="1">
        <v>2107</v>
      </c>
      <c r="F849" s="2" t="s">
        <v>2084</v>
      </c>
      <c r="G849" s="2" t="s">
        <v>19</v>
      </c>
      <c r="H849" s="321">
        <v>45355</v>
      </c>
      <c r="I849" s="2" t="s">
        <v>2218</v>
      </c>
      <c r="J849" s="2"/>
      <c r="K849" s="4"/>
      <c r="L849" s="4"/>
      <c r="M849" s="4">
        <v>0</v>
      </c>
      <c r="N849" s="4">
        <f>Tabela14[[#This Row],[parcela.cef
(total)]]-Tabela14[[#This Row],[parcela.cef
(realizado)]]</f>
        <v>0</v>
      </c>
      <c r="O849" s="1" t="b">
        <v>0</v>
      </c>
      <c r="P849" s="4">
        <v>0</v>
      </c>
      <c r="Q849" s="4">
        <v>221730</v>
      </c>
      <c r="R849" s="4">
        <v>0</v>
      </c>
      <c r="S849" s="4">
        <v>227210.17</v>
      </c>
      <c r="T849" s="4">
        <f>SUM(Tabela14[[#This Row],[set/25]:[dez/30]])</f>
        <v>62116.76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88330</v>
      </c>
      <c r="AV849" s="4">
        <v>4305.59</v>
      </c>
      <c r="AW849" s="4">
        <v>4317.6499999999996</v>
      </c>
      <c r="AX849" s="4">
        <v>4340.1000000000004</v>
      </c>
      <c r="AY849" s="4">
        <v>4377.42</v>
      </c>
      <c r="AZ849" s="4">
        <v>4408.5</v>
      </c>
      <c r="BA849" s="4">
        <v>4440.24</v>
      </c>
      <c r="BB849" s="4">
        <v>4471.32</v>
      </c>
      <c r="BC849" s="4">
        <v>4497.26</v>
      </c>
      <c r="BD849" s="4">
        <v>4527.84</v>
      </c>
      <c r="BE849" s="4">
        <v>4545.95</v>
      </c>
      <c r="BF849" s="4">
        <v>4568.68</v>
      </c>
      <c r="BG849" s="4">
        <v>4606.6000000000004</v>
      </c>
      <c r="BH849" s="4">
        <v>4625.03</v>
      </c>
      <c r="BI849" s="4">
        <v>4643.07</v>
      </c>
      <c r="BJ849" s="4">
        <v>4667.21</v>
      </c>
      <c r="BK849" s="4">
        <v>4694.28</v>
      </c>
      <c r="BL849" s="4">
        <v>4726.67</v>
      </c>
      <c r="BM849" s="4">
        <v>0</v>
      </c>
      <c r="BN849" s="4">
        <v>4769.68</v>
      </c>
      <c r="BO849" s="4">
        <v>4769.68</v>
      </c>
      <c r="BP849" s="4">
        <v>4769.68</v>
      </c>
      <c r="BQ849" s="4">
        <v>4769.68</v>
      </c>
      <c r="BR849" s="4">
        <v>4769.68</v>
      </c>
      <c r="BS849" s="4">
        <v>4769.68</v>
      </c>
      <c r="BT849" s="4">
        <v>4769.68</v>
      </c>
      <c r="BU849" s="4">
        <v>4769.68</v>
      </c>
      <c r="BV849" s="4">
        <v>4769.68</v>
      </c>
      <c r="BW849" s="4">
        <v>4769.68</v>
      </c>
      <c r="BX849" s="4">
        <v>4769.68</v>
      </c>
      <c r="BY849" s="4">
        <v>4769.68</v>
      </c>
      <c r="BZ849" s="4">
        <v>4769.68</v>
      </c>
      <c r="CA849" s="4">
        <v>0</v>
      </c>
      <c r="CB849" s="4">
        <v>0</v>
      </c>
      <c r="CC849" s="4">
        <v>0</v>
      </c>
      <c r="CD849" s="4">
        <v>0</v>
      </c>
      <c r="CE849" s="4">
        <v>110.92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0</v>
      </c>
      <c r="CS849" s="4">
        <v>0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0</v>
      </c>
      <c r="CZ849" s="4">
        <v>0</v>
      </c>
      <c r="DA849" s="4">
        <v>0</v>
      </c>
      <c r="DB849" s="4">
        <v>0</v>
      </c>
      <c r="DC849" s="4">
        <v>0</v>
      </c>
      <c r="DD849" s="4">
        <v>0</v>
      </c>
      <c r="DE849" s="4">
        <v>0</v>
      </c>
      <c r="DF849" s="4">
        <v>0</v>
      </c>
      <c r="DG849" s="4">
        <v>0</v>
      </c>
      <c r="DH849" s="4">
        <v>0</v>
      </c>
      <c r="DI849" s="4">
        <v>0</v>
      </c>
      <c r="DJ849" s="4">
        <v>0</v>
      </c>
      <c r="DK849" s="4">
        <v>0</v>
      </c>
      <c r="DL849" s="4">
        <v>0</v>
      </c>
      <c r="DM849" s="4">
        <v>0</v>
      </c>
      <c r="DN849" s="4">
        <v>0</v>
      </c>
      <c r="DO849" s="4">
        <v>0</v>
      </c>
      <c r="DP849" s="4">
        <v>0</v>
      </c>
      <c r="DQ849" s="4">
        <v>0</v>
      </c>
      <c r="DR849" s="4">
        <v>0</v>
      </c>
      <c r="DS849" s="4">
        <v>0</v>
      </c>
      <c r="DT849" s="4">
        <v>0</v>
      </c>
      <c r="DU849" s="4">
        <v>0</v>
      </c>
      <c r="DV849" s="4">
        <v>0</v>
      </c>
      <c r="DW849" s="4">
        <v>0</v>
      </c>
      <c r="DX849" s="6">
        <v>0</v>
      </c>
      <c r="DY849" s="4">
        <f>SUM(Tabela14[[#This Row],[jan/25]:[mar/25]])</f>
        <v>13721.230000000001</v>
      </c>
      <c r="DZ849" s="4">
        <f>SUM(Tabela14[[#This Row],[abr/25]:[ago/25]])</f>
        <v>23356.259999999995</v>
      </c>
      <c r="EA849" s="4">
        <f>SUM(Tabela14[[#This Row],[set/25]:[dez/30]])</f>
        <v>62116.76</v>
      </c>
    </row>
    <row r="850" spans="1:131" x14ac:dyDescent="0.25">
      <c r="A850" s="5" t="s">
        <v>2219</v>
      </c>
      <c r="B850" s="2" t="s">
        <v>1856</v>
      </c>
      <c r="C850" s="2" t="s">
        <v>14</v>
      </c>
      <c r="D850" s="2" t="s">
        <v>675</v>
      </c>
      <c r="E850" s="1">
        <v>2108</v>
      </c>
      <c r="F850" s="2" t="s">
        <v>2220</v>
      </c>
      <c r="G850" s="2" t="s">
        <v>19</v>
      </c>
      <c r="H850" s="321">
        <v>45429</v>
      </c>
      <c r="I850" s="2" t="s">
        <v>2221</v>
      </c>
      <c r="J850" s="2"/>
      <c r="K850" s="4"/>
      <c r="L850" s="4"/>
      <c r="M850" s="4">
        <v>0</v>
      </c>
      <c r="N850" s="4">
        <f>Tabela14[[#This Row],[parcela.cef
(total)]]-Tabela14[[#This Row],[parcela.cef
(realizado)]]</f>
        <v>0</v>
      </c>
      <c r="O850" s="1" t="b">
        <v>0</v>
      </c>
      <c r="P850" s="4">
        <v>0</v>
      </c>
      <c r="Q850" s="4">
        <v>352070</v>
      </c>
      <c r="R850" s="4">
        <v>0</v>
      </c>
      <c r="S850" s="4">
        <v>368186.26</v>
      </c>
      <c r="T850" s="4">
        <f>SUM(Tabela14[[#This Row],[set/25]:[dez/30]])</f>
        <v>126045.67999999998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131470</v>
      </c>
      <c r="AX850" s="4">
        <v>3518.2</v>
      </c>
      <c r="AY850" s="4">
        <v>3548.46</v>
      </c>
      <c r="AZ850" s="4">
        <v>3573.65</v>
      </c>
      <c r="BA850" s="4">
        <v>3599.38</v>
      </c>
      <c r="BB850" s="4">
        <v>17111.580000000002</v>
      </c>
      <c r="BC850" s="4">
        <v>3645.6</v>
      </c>
      <c r="BD850" s="4">
        <v>45617.69</v>
      </c>
      <c r="BE850" s="4">
        <v>3685.07</v>
      </c>
      <c r="BF850" s="4">
        <v>3703.5</v>
      </c>
      <c r="BG850" s="4">
        <v>3734.24</v>
      </c>
      <c r="BH850" s="4">
        <v>3749.17</v>
      </c>
      <c r="BI850" s="4">
        <v>3763.79</v>
      </c>
      <c r="BJ850" s="4">
        <v>3783.37</v>
      </c>
      <c r="BK850" s="4">
        <v>3805.31</v>
      </c>
      <c r="BL850" s="4">
        <v>3831.57</v>
      </c>
      <c r="BM850" s="4">
        <v>3866.43</v>
      </c>
      <c r="BN850" s="4">
        <v>3866.43</v>
      </c>
      <c r="BO850" s="4">
        <v>3866.43</v>
      </c>
      <c r="BP850" s="4">
        <v>48054.23</v>
      </c>
      <c r="BQ850" s="4">
        <v>3866.43</v>
      </c>
      <c r="BR850" s="4">
        <v>3866.43</v>
      </c>
      <c r="BS850" s="4">
        <v>3866.43</v>
      </c>
      <c r="BT850" s="4">
        <v>3866.43</v>
      </c>
      <c r="BU850" s="4">
        <v>3866.43</v>
      </c>
      <c r="BV850" s="4">
        <v>3866.43</v>
      </c>
      <c r="BW850" s="4">
        <v>0</v>
      </c>
      <c r="BX850" s="4">
        <v>0</v>
      </c>
      <c r="BY850" s="4">
        <v>0</v>
      </c>
      <c r="BZ850" s="4">
        <v>43083.11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110.47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>
        <v>0</v>
      </c>
      <c r="CS850" s="4">
        <v>0</v>
      </c>
      <c r="CT850" s="4">
        <v>0</v>
      </c>
      <c r="CU850" s="4">
        <v>0</v>
      </c>
      <c r="CV850" s="4">
        <v>0</v>
      </c>
      <c r="CW850" s="4">
        <v>0</v>
      </c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>
        <v>0</v>
      </c>
      <c r="DE850" s="4">
        <v>0</v>
      </c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>
        <v>0</v>
      </c>
      <c r="DL850" s="4">
        <v>0</v>
      </c>
      <c r="DM850" s="4">
        <v>0</v>
      </c>
      <c r="DN850" s="4">
        <v>0</v>
      </c>
      <c r="DO850" s="4">
        <v>0</v>
      </c>
      <c r="DP850" s="4">
        <v>0</v>
      </c>
      <c r="DQ850" s="4">
        <v>0</v>
      </c>
      <c r="DR850" s="4">
        <v>0</v>
      </c>
      <c r="DS850" s="4">
        <v>0</v>
      </c>
      <c r="DT850" s="4">
        <v>0</v>
      </c>
      <c r="DU850" s="4">
        <v>0</v>
      </c>
      <c r="DV850" s="4">
        <v>0</v>
      </c>
      <c r="DW850" s="4">
        <v>0</v>
      </c>
      <c r="DX850" s="6">
        <v>0</v>
      </c>
      <c r="DY850" s="4">
        <f>SUM(Tabela14[[#This Row],[jan/25]:[mar/25]])</f>
        <v>11122.81</v>
      </c>
      <c r="DZ850" s="4">
        <f>SUM(Tabela14[[#This Row],[abr/25]:[ago/25]])</f>
        <v>18933.21</v>
      </c>
      <c r="EA850" s="4">
        <f>SUM(Tabela14[[#This Row],[set/25]:[dez/30]])</f>
        <v>126045.67999999998</v>
      </c>
    </row>
    <row r="851" spans="1:131" x14ac:dyDescent="0.25">
      <c r="A851" s="5" t="s">
        <v>2222</v>
      </c>
      <c r="B851" s="2" t="s">
        <v>1856</v>
      </c>
      <c r="C851" s="2" t="s">
        <v>14</v>
      </c>
      <c r="D851" s="2" t="s">
        <v>675</v>
      </c>
      <c r="E851" s="1">
        <v>2109</v>
      </c>
      <c r="F851" s="2" t="s">
        <v>2223</v>
      </c>
      <c r="G851" s="2" t="s">
        <v>19</v>
      </c>
      <c r="H851" s="321">
        <v>45602</v>
      </c>
      <c r="I851" s="2" t="s">
        <v>1238</v>
      </c>
      <c r="J851" s="2" t="s">
        <v>2224</v>
      </c>
      <c r="K851" s="4">
        <v>306167.63</v>
      </c>
      <c r="L851" s="4">
        <v>94746.48</v>
      </c>
      <c r="M851" s="4">
        <v>0</v>
      </c>
      <c r="N851" s="4">
        <f>Tabela14[[#This Row],[parcela.cef
(total)]]-Tabela14[[#This Row],[parcela.cef
(realizado)]]</f>
        <v>211421.15000000002</v>
      </c>
      <c r="O851" s="1" t="b">
        <v>0</v>
      </c>
      <c r="P851" s="4">
        <v>306167.63</v>
      </c>
      <c r="Q851" s="4">
        <v>417050</v>
      </c>
      <c r="R851" s="4">
        <v>7579.22</v>
      </c>
      <c r="S851" s="4">
        <v>102254.11</v>
      </c>
      <c r="T851" s="4">
        <f>SUM(Tabela14[[#This Row],[set/25]:[dez/30]])</f>
        <v>62933.67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11689.4</v>
      </c>
      <c r="BE851" s="4">
        <v>2676.22</v>
      </c>
      <c r="BF851" s="4">
        <v>0</v>
      </c>
      <c r="BG851" s="4">
        <v>2746.11</v>
      </c>
      <c r="BH851" s="4">
        <v>8273.44</v>
      </c>
      <c r="BI851" s="4">
        <v>5676.58</v>
      </c>
      <c r="BJ851" s="4">
        <v>2744.81</v>
      </c>
      <c r="BK851" s="4">
        <v>2747.92</v>
      </c>
      <c r="BL851" s="4">
        <v>2765.96</v>
      </c>
      <c r="BM851" s="4">
        <v>2868.53</v>
      </c>
      <c r="BN851" s="4">
        <v>2791.13</v>
      </c>
      <c r="BO851" s="4">
        <v>2791.13</v>
      </c>
      <c r="BP851" s="4">
        <v>15072.11</v>
      </c>
      <c r="BQ851" s="4">
        <v>2791.13</v>
      </c>
      <c r="BR851" s="4">
        <v>2791.13</v>
      </c>
      <c r="BS851" s="4">
        <v>2791.13</v>
      </c>
      <c r="BT851" s="4">
        <v>2791.13</v>
      </c>
      <c r="BU851" s="4">
        <v>2791.13</v>
      </c>
      <c r="BV851" s="4">
        <v>2791.13</v>
      </c>
      <c r="BW851" s="4">
        <v>2791.13</v>
      </c>
      <c r="BX851" s="4">
        <v>2791.13</v>
      </c>
      <c r="BY851" s="4">
        <v>2791.13</v>
      </c>
      <c r="BZ851" s="4">
        <v>13955.66</v>
      </c>
      <c r="CA851" s="4">
        <v>0</v>
      </c>
      <c r="CB851" s="4">
        <v>334.94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0</v>
      </c>
      <c r="CQ851" s="4">
        <v>0</v>
      </c>
      <c r="CR851" s="4">
        <v>0</v>
      </c>
      <c r="CS851" s="4">
        <v>0</v>
      </c>
      <c r="CT851" s="4">
        <v>0</v>
      </c>
      <c r="CU851" s="4">
        <v>0</v>
      </c>
      <c r="CV851" s="4">
        <v>0</v>
      </c>
      <c r="CW851" s="4">
        <v>0</v>
      </c>
      <c r="CX851" s="4">
        <v>0</v>
      </c>
      <c r="CY851" s="4">
        <v>0</v>
      </c>
      <c r="CZ851" s="4">
        <v>0</v>
      </c>
      <c r="DA851" s="4">
        <v>0</v>
      </c>
      <c r="DB851" s="4">
        <v>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4">
        <v>0</v>
      </c>
      <c r="DJ851" s="4">
        <v>0</v>
      </c>
      <c r="DK851" s="4">
        <v>0</v>
      </c>
      <c r="DL851" s="4">
        <v>0</v>
      </c>
      <c r="DM851" s="4">
        <v>0</v>
      </c>
      <c r="DN851" s="4">
        <v>0</v>
      </c>
      <c r="DO851" s="4">
        <v>0</v>
      </c>
      <c r="DP851" s="4">
        <v>0</v>
      </c>
      <c r="DQ851" s="4">
        <v>0</v>
      </c>
      <c r="DR851" s="4">
        <v>0</v>
      </c>
      <c r="DS851" s="4">
        <v>0</v>
      </c>
      <c r="DT851" s="4">
        <v>0</v>
      </c>
      <c r="DU851" s="4">
        <v>0</v>
      </c>
      <c r="DV851" s="4">
        <v>0</v>
      </c>
      <c r="DW851" s="4">
        <v>0</v>
      </c>
      <c r="DX851" s="6">
        <v>0</v>
      </c>
      <c r="DY851" s="4">
        <f>SUM(Tabela14[[#This Row],[jan/25]:[mar/25]])</f>
        <v>5422.33</v>
      </c>
      <c r="DZ851" s="4">
        <f>SUM(Tabela14[[#This Row],[abr/25]:[ago/25]])</f>
        <v>22208.71</v>
      </c>
      <c r="EA851" s="4">
        <f>SUM(Tabela14[[#This Row],[set/25]:[dez/30]])</f>
        <v>62933.67</v>
      </c>
    </row>
    <row r="852" spans="1:131" x14ac:dyDescent="0.25">
      <c r="A852" s="5" t="s">
        <v>2225</v>
      </c>
      <c r="B852" s="2" t="s">
        <v>1856</v>
      </c>
      <c r="C852" s="2" t="s">
        <v>14</v>
      </c>
      <c r="D852" s="2" t="s">
        <v>702</v>
      </c>
      <c r="E852" s="1">
        <v>2201</v>
      </c>
      <c r="F852" s="2"/>
      <c r="G852" s="2" t="s">
        <v>16</v>
      </c>
      <c r="H852" s="321"/>
      <c r="I852" s="2"/>
      <c r="J852" s="2"/>
      <c r="K852" s="4"/>
      <c r="L852" s="4"/>
      <c r="M852" s="4">
        <v>0</v>
      </c>
      <c r="N852" s="4">
        <f>Tabela14[[#This Row],[parcela.cef
(total)]]-Tabela14[[#This Row],[parcela.cef
(realizado)]]</f>
        <v>0</v>
      </c>
      <c r="O852" s="1" t="b">
        <v>0</v>
      </c>
      <c r="P852" s="4">
        <v>0</v>
      </c>
      <c r="Q852" s="4">
        <v>0</v>
      </c>
      <c r="R852" s="4">
        <v>0</v>
      </c>
      <c r="S852" s="4">
        <v>0</v>
      </c>
      <c r="T852" s="4">
        <f>SUM(Tabela14[[#This Row],[set/25]:[dez/30]])</f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4">
        <v>0</v>
      </c>
      <c r="CW852" s="4">
        <v>0</v>
      </c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>
        <v>0</v>
      </c>
      <c r="DE852" s="4">
        <v>0</v>
      </c>
      <c r="DF852" s="4">
        <v>0</v>
      </c>
      <c r="DG852" s="4">
        <v>0</v>
      </c>
      <c r="DH852" s="4">
        <v>0</v>
      </c>
      <c r="DI852" s="4">
        <v>0</v>
      </c>
      <c r="DJ852" s="4">
        <v>0</v>
      </c>
      <c r="DK852" s="4">
        <v>0</v>
      </c>
      <c r="DL852" s="4">
        <v>0</v>
      </c>
      <c r="DM852" s="4">
        <v>0</v>
      </c>
      <c r="DN852" s="4">
        <v>0</v>
      </c>
      <c r="DO852" s="4">
        <v>0</v>
      </c>
      <c r="DP852" s="4">
        <v>0</v>
      </c>
      <c r="DQ852" s="4">
        <v>0</v>
      </c>
      <c r="DR852" s="4">
        <v>0</v>
      </c>
      <c r="DS852" s="4">
        <v>0</v>
      </c>
      <c r="DT852" s="4">
        <v>0</v>
      </c>
      <c r="DU852" s="4">
        <v>0</v>
      </c>
      <c r="DV852" s="4">
        <v>0</v>
      </c>
      <c r="DW852" s="4">
        <v>0</v>
      </c>
      <c r="DX852" s="6">
        <v>0</v>
      </c>
      <c r="DY852" s="4">
        <f>SUM(Tabela14[[#This Row],[jan/25]:[mar/25]])</f>
        <v>0</v>
      </c>
      <c r="DZ852" s="4">
        <f>SUM(Tabela14[[#This Row],[abr/25]:[ago/25]])</f>
        <v>0</v>
      </c>
      <c r="EA852" s="4">
        <f>SUM(Tabela14[[#This Row],[set/25]:[dez/30]])</f>
        <v>0</v>
      </c>
    </row>
    <row r="853" spans="1:131" x14ac:dyDescent="0.25">
      <c r="A853" s="5" t="s">
        <v>2226</v>
      </c>
      <c r="B853" s="2" t="s">
        <v>1856</v>
      </c>
      <c r="C853" s="2" t="s">
        <v>14</v>
      </c>
      <c r="D853" s="2" t="s">
        <v>702</v>
      </c>
      <c r="E853" s="1">
        <v>2202</v>
      </c>
      <c r="F853" s="2"/>
      <c r="G853" s="2" t="s">
        <v>16</v>
      </c>
      <c r="H853" s="321"/>
      <c r="I853" s="2"/>
      <c r="J853" s="2"/>
      <c r="K853" s="4"/>
      <c r="L853" s="4"/>
      <c r="M853" s="4">
        <v>0</v>
      </c>
      <c r="N853" s="4">
        <f>Tabela14[[#This Row],[parcela.cef
(total)]]-Tabela14[[#This Row],[parcela.cef
(realizado)]]</f>
        <v>0</v>
      </c>
      <c r="O853" s="1" t="b">
        <v>0</v>
      </c>
      <c r="P853" s="4">
        <v>0</v>
      </c>
      <c r="Q853" s="4">
        <v>0</v>
      </c>
      <c r="R853" s="4">
        <v>0</v>
      </c>
      <c r="S853" s="4">
        <v>0</v>
      </c>
      <c r="T853" s="4">
        <f>SUM(Tabela14[[#This Row],[set/25]:[dez/30]])</f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>
        <v>0</v>
      </c>
      <c r="CR853" s="4">
        <v>0</v>
      </c>
      <c r="CS853" s="4">
        <v>0</v>
      </c>
      <c r="CT853" s="4">
        <v>0</v>
      </c>
      <c r="CU853" s="4">
        <v>0</v>
      </c>
      <c r="CV853" s="4">
        <v>0</v>
      </c>
      <c r="CW853" s="4">
        <v>0</v>
      </c>
      <c r="CX853" s="4">
        <v>0</v>
      </c>
      <c r="CY853" s="4">
        <v>0</v>
      </c>
      <c r="CZ853" s="4">
        <v>0</v>
      </c>
      <c r="DA853" s="4">
        <v>0</v>
      </c>
      <c r="DB853" s="4">
        <v>0</v>
      </c>
      <c r="DC853" s="4">
        <v>0</v>
      </c>
      <c r="DD853" s="4">
        <v>0</v>
      </c>
      <c r="DE853" s="4">
        <v>0</v>
      </c>
      <c r="DF853" s="4">
        <v>0</v>
      </c>
      <c r="DG853" s="4">
        <v>0</v>
      </c>
      <c r="DH853" s="4">
        <v>0</v>
      </c>
      <c r="DI853" s="4">
        <v>0</v>
      </c>
      <c r="DJ853" s="4">
        <v>0</v>
      </c>
      <c r="DK853" s="4">
        <v>0</v>
      </c>
      <c r="DL853" s="4">
        <v>0</v>
      </c>
      <c r="DM853" s="4">
        <v>0</v>
      </c>
      <c r="DN853" s="4">
        <v>0</v>
      </c>
      <c r="DO853" s="4">
        <v>0</v>
      </c>
      <c r="DP853" s="4">
        <v>0</v>
      </c>
      <c r="DQ853" s="4">
        <v>0</v>
      </c>
      <c r="DR853" s="4">
        <v>0</v>
      </c>
      <c r="DS853" s="4">
        <v>0</v>
      </c>
      <c r="DT853" s="4">
        <v>0</v>
      </c>
      <c r="DU853" s="4">
        <v>0</v>
      </c>
      <c r="DV853" s="4">
        <v>0</v>
      </c>
      <c r="DW853" s="4">
        <v>0</v>
      </c>
      <c r="DX853" s="6">
        <v>0</v>
      </c>
      <c r="DY853" s="4">
        <f>SUM(Tabela14[[#This Row],[jan/25]:[mar/25]])</f>
        <v>0</v>
      </c>
      <c r="DZ853" s="4">
        <f>SUM(Tabela14[[#This Row],[abr/25]:[ago/25]])</f>
        <v>0</v>
      </c>
      <c r="EA853" s="4">
        <f>SUM(Tabela14[[#This Row],[set/25]:[dez/30]])</f>
        <v>0</v>
      </c>
    </row>
    <row r="854" spans="1:131" x14ac:dyDescent="0.25">
      <c r="A854" s="5" t="s">
        <v>2227</v>
      </c>
      <c r="B854" s="2" t="s">
        <v>1856</v>
      </c>
      <c r="C854" s="2" t="s">
        <v>14</v>
      </c>
      <c r="D854" s="2" t="s">
        <v>702</v>
      </c>
      <c r="E854" s="1">
        <v>2203</v>
      </c>
      <c r="F854" s="2" t="s">
        <v>2228</v>
      </c>
      <c r="G854" s="2" t="s">
        <v>19</v>
      </c>
      <c r="H854" s="321">
        <v>45698</v>
      </c>
      <c r="I854" s="2" t="s">
        <v>2229</v>
      </c>
      <c r="J854" s="2" t="s">
        <v>2230</v>
      </c>
      <c r="K854" s="4">
        <v>233335.29</v>
      </c>
      <c r="L854" s="4">
        <v>67531.47</v>
      </c>
      <c r="M854" s="4">
        <v>0</v>
      </c>
      <c r="N854" s="4">
        <f>Tabela14[[#This Row],[parcela.cef
(total)]]-Tabela14[[#This Row],[parcela.cef
(realizado)]]</f>
        <v>165803.82</v>
      </c>
      <c r="O854" s="1" t="b">
        <v>0</v>
      </c>
      <c r="P854" s="4">
        <v>233335.29</v>
      </c>
      <c r="Q854" s="4">
        <v>328060</v>
      </c>
      <c r="R854" s="4">
        <v>7534.46</v>
      </c>
      <c r="S854" s="4">
        <v>48261.15</v>
      </c>
      <c r="T854" s="4">
        <f>SUM(Tabela14[[#This Row],[set/25]:[dez/30]])</f>
        <v>45826.409999999982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367.85</v>
      </c>
      <c r="BH854" s="4">
        <v>369.32</v>
      </c>
      <c r="BI854" s="4">
        <v>420.79</v>
      </c>
      <c r="BJ854" s="4">
        <v>422.98</v>
      </c>
      <c r="BK854" s="4">
        <v>425.43</v>
      </c>
      <c r="BL854" s="4">
        <v>428.37</v>
      </c>
      <c r="BM854" s="4">
        <v>0</v>
      </c>
      <c r="BN854" s="4">
        <v>432.27</v>
      </c>
      <c r="BO854" s="4">
        <v>432.27</v>
      </c>
      <c r="BP854" s="4">
        <v>432.27</v>
      </c>
      <c r="BQ854" s="4">
        <v>5678.35</v>
      </c>
      <c r="BR854" s="4">
        <v>432.27</v>
      </c>
      <c r="BS854" s="4">
        <v>432.27</v>
      </c>
      <c r="BT854" s="4">
        <v>432.27</v>
      </c>
      <c r="BU854" s="4">
        <v>432.27</v>
      </c>
      <c r="BV854" s="4">
        <v>432.27</v>
      </c>
      <c r="BW854" s="4">
        <v>432.27</v>
      </c>
      <c r="BX854" s="4">
        <v>432.27</v>
      </c>
      <c r="BY854" s="4">
        <v>432.27</v>
      </c>
      <c r="BZ854" s="4">
        <v>31908.73</v>
      </c>
      <c r="CA854" s="4">
        <v>432.27</v>
      </c>
      <c r="CB854" s="4">
        <v>432.27</v>
      </c>
      <c r="CC854" s="4">
        <v>432.27</v>
      </c>
      <c r="CD854" s="4">
        <v>432.27</v>
      </c>
      <c r="CE854" s="4">
        <v>432.27</v>
      </c>
      <c r="CF854" s="4">
        <v>432.27</v>
      </c>
      <c r="CG854" s="4">
        <v>432.27</v>
      </c>
      <c r="CH854" s="4">
        <v>432.23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26.24</v>
      </c>
      <c r="CO854" s="4">
        <v>0</v>
      </c>
      <c r="CP854" s="4">
        <v>0</v>
      </c>
      <c r="CQ854" s="4">
        <v>0</v>
      </c>
      <c r="CR854" s="4">
        <v>0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>
        <v>0</v>
      </c>
      <c r="DE854" s="4">
        <v>0</v>
      </c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>
        <v>0</v>
      </c>
      <c r="DL854" s="4">
        <v>0</v>
      </c>
      <c r="DM854" s="4">
        <v>0</v>
      </c>
      <c r="DN854" s="4">
        <v>0</v>
      </c>
      <c r="DO854" s="4">
        <v>0</v>
      </c>
      <c r="DP854" s="4">
        <v>0</v>
      </c>
      <c r="DQ854" s="4">
        <v>0</v>
      </c>
      <c r="DR854" s="4">
        <v>0</v>
      </c>
      <c r="DS854" s="4">
        <v>0</v>
      </c>
      <c r="DT854" s="4">
        <v>0</v>
      </c>
      <c r="DU854" s="4">
        <v>0</v>
      </c>
      <c r="DV854" s="4">
        <v>0</v>
      </c>
      <c r="DW854" s="4">
        <v>0</v>
      </c>
      <c r="DX854" s="6">
        <v>0</v>
      </c>
      <c r="DY854" s="4">
        <f>SUM(Tabela14[[#This Row],[jan/25]:[mar/25]])</f>
        <v>367.85</v>
      </c>
      <c r="DZ854" s="4">
        <f>SUM(Tabela14[[#This Row],[abr/25]:[ago/25]])</f>
        <v>2066.8900000000003</v>
      </c>
      <c r="EA854" s="4">
        <f>SUM(Tabela14[[#This Row],[set/25]:[dez/30]])</f>
        <v>45826.409999999982</v>
      </c>
    </row>
    <row r="855" spans="1:131" x14ac:dyDescent="0.25">
      <c r="A855" s="5" t="s">
        <v>2231</v>
      </c>
      <c r="B855" s="2" t="s">
        <v>1856</v>
      </c>
      <c r="C855" s="2" t="s">
        <v>14</v>
      </c>
      <c r="D855" s="2" t="s">
        <v>702</v>
      </c>
      <c r="E855" s="1">
        <v>2204</v>
      </c>
      <c r="F855" s="2" t="s">
        <v>2232</v>
      </c>
      <c r="G855" s="2" t="s">
        <v>19</v>
      </c>
      <c r="H855" s="321">
        <v>45596</v>
      </c>
      <c r="I855" s="2" t="s">
        <v>2233</v>
      </c>
      <c r="J855" s="2" t="s">
        <v>2234</v>
      </c>
      <c r="K855" s="4">
        <v>261744.22</v>
      </c>
      <c r="L855" s="4">
        <v>71393.77</v>
      </c>
      <c r="M855" s="4">
        <v>0</v>
      </c>
      <c r="N855" s="4">
        <f>Tabela14[[#This Row],[parcela.cef
(total)]]-Tabela14[[#This Row],[parcela.cef
(realizado)]]</f>
        <v>190350.45</v>
      </c>
      <c r="O855" s="1" t="b">
        <v>0</v>
      </c>
      <c r="P855" s="4">
        <v>261744.22</v>
      </c>
      <c r="Q855" s="4">
        <v>328060</v>
      </c>
      <c r="R855" s="4">
        <v>0</v>
      </c>
      <c r="S855" s="4">
        <v>69167.740000000005</v>
      </c>
      <c r="T855" s="4">
        <f>SUM(Tabela14[[#This Row],[set/25]:[dez/30]])</f>
        <v>62489.98000000001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556.04999999999995</v>
      </c>
      <c r="BD855" s="4">
        <v>559.83000000000004</v>
      </c>
      <c r="BE855" s="4">
        <v>660.77</v>
      </c>
      <c r="BF855" s="4">
        <v>664.51</v>
      </c>
      <c r="BG855" s="4">
        <v>669.8</v>
      </c>
      <c r="BH855" s="4">
        <v>0</v>
      </c>
      <c r="BI855" s="4">
        <v>677.76</v>
      </c>
      <c r="BJ855" s="4">
        <v>676.86</v>
      </c>
      <c r="BK855" s="4">
        <v>679.77</v>
      </c>
      <c r="BL855" s="4">
        <v>1532.41</v>
      </c>
      <c r="BM855" s="4">
        <v>2069.33</v>
      </c>
      <c r="BN855" s="4">
        <v>2069.33</v>
      </c>
      <c r="BO855" s="4">
        <v>2069.33</v>
      </c>
      <c r="BP855" s="4">
        <v>18719.34</v>
      </c>
      <c r="BQ855" s="4">
        <v>2069.33</v>
      </c>
      <c r="BR855" s="4">
        <v>2069.33</v>
      </c>
      <c r="BS855" s="4">
        <v>2069.33</v>
      </c>
      <c r="BT855" s="4">
        <v>2069.33</v>
      </c>
      <c r="BU855" s="4">
        <v>2069.33</v>
      </c>
      <c r="BV855" s="4">
        <v>2069.33</v>
      </c>
      <c r="BW855" s="4">
        <v>2069.33</v>
      </c>
      <c r="BX855" s="4">
        <v>2069.33</v>
      </c>
      <c r="BY855" s="4">
        <v>1965.77</v>
      </c>
      <c r="BZ855" s="4">
        <v>18615.78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426.46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4">
        <v>0</v>
      </c>
      <c r="CZ855" s="4">
        <v>0</v>
      </c>
      <c r="DA855" s="4">
        <v>0</v>
      </c>
      <c r="DB855" s="4">
        <v>0</v>
      </c>
      <c r="DC855" s="4">
        <v>0</v>
      </c>
      <c r="DD855" s="4">
        <v>0</v>
      </c>
      <c r="DE855" s="4">
        <v>0</v>
      </c>
      <c r="DF855" s="4">
        <v>0</v>
      </c>
      <c r="DG855" s="4">
        <v>0</v>
      </c>
      <c r="DH855" s="4">
        <v>0</v>
      </c>
      <c r="DI855" s="4">
        <v>0</v>
      </c>
      <c r="DJ855" s="4">
        <v>0</v>
      </c>
      <c r="DK855" s="4">
        <v>0</v>
      </c>
      <c r="DL855" s="4">
        <v>0</v>
      </c>
      <c r="DM855" s="4">
        <v>0</v>
      </c>
      <c r="DN855" s="4">
        <v>0</v>
      </c>
      <c r="DO855" s="4">
        <v>0</v>
      </c>
      <c r="DP855" s="4">
        <v>0</v>
      </c>
      <c r="DQ855" s="4">
        <v>0</v>
      </c>
      <c r="DR855" s="4">
        <v>0</v>
      </c>
      <c r="DS855" s="4">
        <v>0</v>
      </c>
      <c r="DT855" s="4">
        <v>0</v>
      </c>
      <c r="DU855" s="4">
        <v>0</v>
      </c>
      <c r="DV855" s="4">
        <v>0</v>
      </c>
      <c r="DW855" s="4">
        <v>0</v>
      </c>
      <c r="DX855" s="6">
        <v>0</v>
      </c>
      <c r="DY855" s="4">
        <f>SUM(Tabela14[[#This Row],[jan/25]:[mar/25]])</f>
        <v>1995.08</v>
      </c>
      <c r="DZ855" s="4">
        <f>SUM(Tabela14[[#This Row],[abr/25]:[ago/25]])</f>
        <v>3566.8</v>
      </c>
      <c r="EA855" s="4">
        <f>SUM(Tabela14[[#This Row],[set/25]:[dez/30]])</f>
        <v>62489.98000000001</v>
      </c>
    </row>
    <row r="856" spans="1:131" x14ac:dyDescent="0.25">
      <c r="A856" s="5" t="s">
        <v>2235</v>
      </c>
      <c r="B856" s="2" t="s">
        <v>1856</v>
      </c>
      <c r="C856" s="2" t="s">
        <v>14</v>
      </c>
      <c r="D856" s="2" t="s">
        <v>702</v>
      </c>
      <c r="E856" s="1">
        <v>2205</v>
      </c>
      <c r="F856" s="2" t="s">
        <v>2236</v>
      </c>
      <c r="G856" s="2" t="s">
        <v>19</v>
      </c>
      <c r="H856" s="321">
        <v>45471</v>
      </c>
      <c r="I856" s="2" t="s">
        <v>2237</v>
      </c>
      <c r="J856" s="2"/>
      <c r="K856" s="4"/>
      <c r="L856" s="4"/>
      <c r="M856" s="4">
        <v>0</v>
      </c>
      <c r="N856" s="4">
        <f>Tabela14[[#This Row],[parcela.cef
(total)]]-Tabela14[[#This Row],[parcela.cef
(realizado)]]</f>
        <v>0</v>
      </c>
      <c r="O856" s="1" t="b">
        <v>0</v>
      </c>
      <c r="P856" s="4">
        <v>0</v>
      </c>
      <c r="Q856" s="4">
        <v>309318.08</v>
      </c>
      <c r="R856" s="4">
        <v>0</v>
      </c>
      <c r="S856" s="4">
        <v>282337.46999999997</v>
      </c>
      <c r="T856" s="4">
        <f>SUM(Tabela14[[#This Row],[set/25]:[dez/30]])</f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9258.08</v>
      </c>
      <c r="AZ856" s="4">
        <v>16932.740000000002</v>
      </c>
      <c r="BA856" s="4">
        <v>17054.650000000001</v>
      </c>
      <c r="BB856" s="4">
        <v>239092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0</v>
      </c>
      <c r="CS856" s="4">
        <v>0</v>
      </c>
      <c r="CT856" s="4">
        <v>0</v>
      </c>
      <c r="CU856" s="4">
        <v>0</v>
      </c>
      <c r="CV856" s="4">
        <v>0</v>
      </c>
      <c r="CW856" s="4">
        <v>0</v>
      </c>
      <c r="CX856" s="4">
        <v>0</v>
      </c>
      <c r="CY856" s="4">
        <v>0</v>
      </c>
      <c r="CZ856" s="4">
        <v>0</v>
      </c>
      <c r="DA856" s="4">
        <v>0</v>
      </c>
      <c r="DB856" s="4">
        <v>0</v>
      </c>
      <c r="DC856" s="4">
        <v>0</v>
      </c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6">
        <v>0</v>
      </c>
      <c r="DY856" s="4">
        <f>SUM(Tabela14[[#This Row],[jan/25]:[mar/25]])</f>
        <v>0</v>
      </c>
      <c r="DZ856" s="4">
        <f>SUM(Tabela14[[#This Row],[abr/25]:[ago/25]])</f>
        <v>0</v>
      </c>
      <c r="EA856" s="4">
        <f>SUM(Tabela14[[#This Row],[set/25]:[dez/30]])</f>
        <v>0</v>
      </c>
    </row>
    <row r="857" spans="1:131" x14ac:dyDescent="0.25">
      <c r="A857" s="5" t="s">
        <v>2238</v>
      </c>
      <c r="B857" s="2" t="s">
        <v>1856</v>
      </c>
      <c r="C857" s="2" t="s">
        <v>14</v>
      </c>
      <c r="D857" s="2" t="s">
        <v>702</v>
      </c>
      <c r="E857" s="1">
        <v>2206</v>
      </c>
      <c r="F857" s="2"/>
      <c r="G857" s="2" t="s">
        <v>16</v>
      </c>
      <c r="H857" s="321"/>
      <c r="I857" s="2"/>
      <c r="J857" s="2"/>
      <c r="K857" s="4"/>
      <c r="L857" s="4"/>
      <c r="M857" s="4">
        <v>0</v>
      </c>
      <c r="N857" s="4">
        <f>Tabela14[[#This Row],[parcela.cef
(total)]]-Tabela14[[#This Row],[parcela.cef
(realizado)]]</f>
        <v>0</v>
      </c>
      <c r="O857" s="1" t="b">
        <v>0</v>
      </c>
      <c r="P857" s="4">
        <v>0</v>
      </c>
      <c r="Q857" s="4">
        <v>0</v>
      </c>
      <c r="R857" s="4">
        <v>0</v>
      </c>
      <c r="S857" s="4">
        <v>0</v>
      </c>
      <c r="T857" s="4">
        <f>SUM(Tabela14[[#This Row],[set/25]:[dez/30]])</f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>
        <v>0</v>
      </c>
      <c r="CR857" s="4">
        <v>0</v>
      </c>
      <c r="CS857" s="4">
        <v>0</v>
      </c>
      <c r="CT857" s="4">
        <v>0</v>
      </c>
      <c r="CU857" s="4">
        <v>0</v>
      </c>
      <c r="CV857" s="4">
        <v>0</v>
      </c>
      <c r="CW857" s="4">
        <v>0</v>
      </c>
      <c r="CX857" s="4">
        <v>0</v>
      </c>
      <c r="CY857" s="4">
        <v>0</v>
      </c>
      <c r="CZ857" s="4">
        <v>0</v>
      </c>
      <c r="DA857" s="4">
        <v>0</v>
      </c>
      <c r="DB857" s="4">
        <v>0</v>
      </c>
      <c r="DC857" s="4">
        <v>0</v>
      </c>
      <c r="DD857" s="4">
        <v>0</v>
      </c>
      <c r="DE857" s="4">
        <v>0</v>
      </c>
      <c r="DF857" s="4">
        <v>0</v>
      </c>
      <c r="DG857" s="4">
        <v>0</v>
      </c>
      <c r="DH857" s="4">
        <v>0</v>
      </c>
      <c r="DI857" s="4">
        <v>0</v>
      </c>
      <c r="DJ857" s="4">
        <v>0</v>
      </c>
      <c r="DK857" s="4">
        <v>0</v>
      </c>
      <c r="DL857" s="4">
        <v>0</v>
      </c>
      <c r="DM857" s="4">
        <v>0</v>
      </c>
      <c r="DN857" s="4">
        <v>0</v>
      </c>
      <c r="DO857" s="4">
        <v>0</v>
      </c>
      <c r="DP857" s="4">
        <v>0</v>
      </c>
      <c r="DQ857" s="4">
        <v>0</v>
      </c>
      <c r="DR857" s="4">
        <v>0</v>
      </c>
      <c r="DS857" s="4">
        <v>0</v>
      </c>
      <c r="DT857" s="4">
        <v>0</v>
      </c>
      <c r="DU857" s="4">
        <v>0</v>
      </c>
      <c r="DV857" s="4">
        <v>0</v>
      </c>
      <c r="DW857" s="4">
        <v>0</v>
      </c>
      <c r="DX857" s="6">
        <v>0</v>
      </c>
      <c r="DY857" s="4">
        <f>SUM(Tabela14[[#This Row],[jan/25]:[mar/25]])</f>
        <v>0</v>
      </c>
      <c r="DZ857" s="4">
        <f>SUM(Tabela14[[#This Row],[abr/25]:[ago/25]])</f>
        <v>0</v>
      </c>
      <c r="EA857" s="4">
        <f>SUM(Tabela14[[#This Row],[set/25]:[dez/30]])</f>
        <v>0</v>
      </c>
    </row>
    <row r="858" spans="1:131" x14ac:dyDescent="0.25">
      <c r="A858" s="5" t="s">
        <v>2239</v>
      </c>
      <c r="B858" s="2" t="s">
        <v>1856</v>
      </c>
      <c r="C858" s="2" t="s">
        <v>14</v>
      </c>
      <c r="D858" s="2" t="s">
        <v>702</v>
      </c>
      <c r="E858" s="1">
        <v>2207</v>
      </c>
      <c r="F858" s="2"/>
      <c r="G858" s="2" t="s">
        <v>16</v>
      </c>
      <c r="H858" s="321"/>
      <c r="I858" s="2"/>
      <c r="J858" s="2"/>
      <c r="K858" s="4"/>
      <c r="L858" s="4"/>
      <c r="M858" s="4">
        <v>0</v>
      </c>
      <c r="N858" s="4">
        <f>Tabela14[[#This Row],[parcela.cef
(total)]]-Tabela14[[#This Row],[parcela.cef
(realizado)]]</f>
        <v>0</v>
      </c>
      <c r="O858" s="1" t="b">
        <v>0</v>
      </c>
      <c r="P858" s="4">
        <v>0</v>
      </c>
      <c r="Q858" s="4">
        <v>0</v>
      </c>
      <c r="R858" s="4">
        <v>0</v>
      </c>
      <c r="S858" s="4">
        <v>0</v>
      </c>
      <c r="T858" s="4">
        <f>SUM(Tabela14[[#This Row],[set/25]:[dez/30]])</f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0</v>
      </c>
      <c r="CR858" s="4">
        <v>0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0</v>
      </c>
      <c r="CZ858" s="4">
        <v>0</v>
      </c>
      <c r="DA858" s="4">
        <v>0</v>
      </c>
      <c r="DB858" s="4">
        <v>0</v>
      </c>
      <c r="DC858" s="4">
        <v>0</v>
      </c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6">
        <v>0</v>
      </c>
      <c r="DY858" s="4">
        <f>SUM(Tabela14[[#This Row],[jan/25]:[mar/25]])</f>
        <v>0</v>
      </c>
      <c r="DZ858" s="4">
        <f>SUM(Tabela14[[#This Row],[abr/25]:[ago/25]])</f>
        <v>0</v>
      </c>
      <c r="EA858" s="4">
        <f>SUM(Tabela14[[#This Row],[set/25]:[dez/30]])</f>
        <v>0</v>
      </c>
    </row>
    <row r="859" spans="1:131" x14ac:dyDescent="0.25">
      <c r="A859" s="5" t="s">
        <v>2240</v>
      </c>
      <c r="B859" s="2" t="s">
        <v>1856</v>
      </c>
      <c r="C859" s="2" t="s">
        <v>14</v>
      </c>
      <c r="D859" s="2" t="s">
        <v>702</v>
      </c>
      <c r="E859" s="1">
        <v>2208</v>
      </c>
      <c r="F859" s="2" t="s">
        <v>2241</v>
      </c>
      <c r="G859" s="2" t="s">
        <v>19</v>
      </c>
      <c r="H859" s="321">
        <v>45308</v>
      </c>
      <c r="I859" s="2" t="s">
        <v>1076</v>
      </c>
      <c r="J859" s="2"/>
      <c r="K859" s="4"/>
      <c r="L859" s="4"/>
      <c r="M859" s="4">
        <v>0</v>
      </c>
      <c r="N859" s="4">
        <f>Tabela14[[#This Row],[parcela.cef
(total)]]-Tabela14[[#This Row],[parcela.cef
(realizado)]]</f>
        <v>0</v>
      </c>
      <c r="O859" s="1" t="b">
        <v>0</v>
      </c>
      <c r="P859" s="4">
        <v>0</v>
      </c>
      <c r="Q859" s="4">
        <v>340847.5</v>
      </c>
      <c r="R859" s="4">
        <v>0</v>
      </c>
      <c r="S859" s="4">
        <v>340847.5</v>
      </c>
      <c r="T859" s="4">
        <f>SUM(Tabela14[[#This Row],[set/25]:[dez/30]])</f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253347.5</v>
      </c>
      <c r="AT859" s="4">
        <v>87500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0</v>
      </c>
      <c r="CP859" s="4">
        <v>0</v>
      </c>
      <c r="CQ859" s="4">
        <v>0</v>
      </c>
      <c r="CR859" s="4">
        <v>0</v>
      </c>
      <c r="CS859" s="4">
        <v>0</v>
      </c>
      <c r="CT859" s="4">
        <v>0</v>
      </c>
      <c r="CU859" s="4">
        <v>0</v>
      </c>
      <c r="CV859" s="4">
        <v>0</v>
      </c>
      <c r="CW859" s="4">
        <v>0</v>
      </c>
      <c r="CX859" s="4">
        <v>0</v>
      </c>
      <c r="CY859" s="4">
        <v>0</v>
      </c>
      <c r="CZ859" s="4">
        <v>0</v>
      </c>
      <c r="DA859" s="4">
        <v>0</v>
      </c>
      <c r="DB859" s="4">
        <v>0</v>
      </c>
      <c r="DC859" s="4">
        <v>0</v>
      </c>
      <c r="DD859" s="4">
        <v>0</v>
      </c>
      <c r="DE859" s="4">
        <v>0</v>
      </c>
      <c r="DF859" s="4">
        <v>0</v>
      </c>
      <c r="DG859" s="4">
        <v>0</v>
      </c>
      <c r="DH859" s="4">
        <v>0</v>
      </c>
      <c r="DI859" s="4">
        <v>0</v>
      </c>
      <c r="DJ859" s="4">
        <v>0</v>
      </c>
      <c r="DK859" s="4">
        <v>0</v>
      </c>
      <c r="DL859" s="4">
        <v>0</v>
      </c>
      <c r="DM859" s="4">
        <v>0</v>
      </c>
      <c r="DN859" s="4">
        <v>0</v>
      </c>
      <c r="DO859" s="4">
        <v>0</v>
      </c>
      <c r="DP859" s="4">
        <v>0</v>
      </c>
      <c r="DQ859" s="4">
        <v>0</v>
      </c>
      <c r="DR859" s="4">
        <v>0</v>
      </c>
      <c r="DS859" s="4">
        <v>0</v>
      </c>
      <c r="DT859" s="4">
        <v>0</v>
      </c>
      <c r="DU859" s="4">
        <v>0</v>
      </c>
      <c r="DV859" s="4">
        <v>0</v>
      </c>
      <c r="DW859" s="4">
        <v>0</v>
      </c>
      <c r="DX859" s="6">
        <v>0</v>
      </c>
      <c r="DY859" s="4">
        <f>SUM(Tabela14[[#This Row],[jan/25]:[mar/25]])</f>
        <v>0</v>
      </c>
      <c r="DZ859" s="4">
        <f>SUM(Tabela14[[#This Row],[abr/25]:[ago/25]])</f>
        <v>0</v>
      </c>
      <c r="EA859" s="4">
        <f>SUM(Tabela14[[#This Row],[set/25]:[dez/30]])</f>
        <v>0</v>
      </c>
    </row>
    <row r="860" spans="1:131" x14ac:dyDescent="0.25">
      <c r="A860" s="5" t="s">
        <v>2242</v>
      </c>
      <c r="B860" s="2" t="s">
        <v>1856</v>
      </c>
      <c r="C860" s="2" t="s">
        <v>14</v>
      </c>
      <c r="D860" s="2" t="s">
        <v>702</v>
      </c>
      <c r="E860" s="1">
        <v>2209</v>
      </c>
      <c r="F860" s="2" t="s">
        <v>2243</v>
      </c>
      <c r="G860" s="2" t="s">
        <v>19</v>
      </c>
      <c r="H860" s="321">
        <v>45596</v>
      </c>
      <c r="I860" s="2" t="s">
        <v>2244</v>
      </c>
      <c r="J860" s="2" t="s">
        <v>2245</v>
      </c>
      <c r="K860" s="4">
        <v>280000</v>
      </c>
      <c r="L860" s="4">
        <v>91171.96</v>
      </c>
      <c r="M860" s="4">
        <v>0</v>
      </c>
      <c r="N860" s="4">
        <f>Tabela14[[#This Row],[parcela.cef
(total)]]-Tabela14[[#This Row],[parcela.cef
(realizado)]]</f>
        <v>188828.03999999998</v>
      </c>
      <c r="O860" s="1" t="b">
        <v>0</v>
      </c>
      <c r="P860" s="4">
        <v>280000</v>
      </c>
      <c r="Q860" s="4">
        <v>431008.86</v>
      </c>
      <c r="R860" s="4">
        <v>10154.6</v>
      </c>
      <c r="S860" s="4">
        <v>132893.65</v>
      </c>
      <c r="T860" s="4">
        <f>SUM(Tabela14[[#This Row],[set/25]:[dez/30]])</f>
        <v>80234.820000000007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2510.09</v>
      </c>
      <c r="BD860" s="4">
        <v>23586.880000000001</v>
      </c>
      <c r="BE860" s="4">
        <v>3255.58</v>
      </c>
      <c r="BF860" s="4">
        <v>3272.95</v>
      </c>
      <c r="BG860" s="4">
        <v>3299.02</v>
      </c>
      <c r="BH860" s="4">
        <v>3315.51</v>
      </c>
      <c r="BI860" s="4">
        <v>3325.13</v>
      </c>
      <c r="BJ860" s="4">
        <v>3346.86</v>
      </c>
      <c r="BK860" s="4">
        <v>3361.81</v>
      </c>
      <c r="BL860" s="4">
        <v>3385</v>
      </c>
      <c r="BM860" s="4">
        <v>0</v>
      </c>
      <c r="BN860" s="4">
        <v>3415.81</v>
      </c>
      <c r="BO860" s="4">
        <v>2662.14</v>
      </c>
      <c r="BP860" s="4">
        <v>24846.71</v>
      </c>
      <c r="BQ860" s="4">
        <v>2662.14</v>
      </c>
      <c r="BR860" s="4">
        <v>2662.14</v>
      </c>
      <c r="BS860" s="4">
        <v>2662.14</v>
      </c>
      <c r="BT860" s="4">
        <v>2662.14</v>
      </c>
      <c r="BU860" s="4">
        <v>2662.14</v>
      </c>
      <c r="BV860" s="4">
        <v>2662.14</v>
      </c>
      <c r="BW860" s="4">
        <v>2662.14</v>
      </c>
      <c r="BX860" s="4">
        <v>2662.14</v>
      </c>
      <c r="BY860" s="4">
        <v>2662.14</v>
      </c>
      <c r="BZ860" s="4">
        <v>2662.14</v>
      </c>
      <c r="CA860" s="4">
        <v>0</v>
      </c>
      <c r="CB860" s="4">
        <v>22184.57</v>
      </c>
      <c r="CC860" s="4">
        <v>0</v>
      </c>
      <c r="CD860" s="4">
        <v>0</v>
      </c>
      <c r="CE860" s="4">
        <v>504.19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0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0</v>
      </c>
      <c r="CZ860" s="4">
        <v>0</v>
      </c>
      <c r="DA860" s="4">
        <v>0</v>
      </c>
      <c r="DB860" s="4">
        <v>0</v>
      </c>
      <c r="DC860" s="4">
        <v>0</v>
      </c>
      <c r="DD860" s="4">
        <v>0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6">
        <v>0</v>
      </c>
      <c r="DY860" s="4">
        <f>SUM(Tabela14[[#This Row],[jan/25]:[mar/25]])</f>
        <v>9827.5499999999993</v>
      </c>
      <c r="DZ860" s="4">
        <f>SUM(Tabela14[[#This Row],[abr/25]:[ago/25]])</f>
        <v>16734.309999999998</v>
      </c>
      <c r="EA860" s="4">
        <f>SUM(Tabela14[[#This Row],[set/25]:[dez/30]])</f>
        <v>80234.820000000007</v>
      </c>
    </row>
    <row r="861" spans="1:131" x14ac:dyDescent="0.25">
      <c r="A861" s="5" t="s">
        <v>2246</v>
      </c>
      <c r="B861" s="2" t="s">
        <v>1856</v>
      </c>
      <c r="C861" s="2" t="s">
        <v>14</v>
      </c>
      <c r="D861" s="2" t="s">
        <v>731</v>
      </c>
      <c r="E861" s="1">
        <v>2301</v>
      </c>
      <c r="F861" s="2" t="s">
        <v>2247</v>
      </c>
      <c r="G861" s="2" t="s">
        <v>19</v>
      </c>
      <c r="H861" s="321">
        <v>45589</v>
      </c>
      <c r="I861" s="2" t="s">
        <v>440</v>
      </c>
      <c r="J861" s="2" t="s">
        <v>2248</v>
      </c>
      <c r="K861" s="4">
        <v>197217.98</v>
      </c>
      <c r="L861" s="4">
        <v>74079.42</v>
      </c>
      <c r="M861" s="4">
        <v>0</v>
      </c>
      <c r="N861" s="4">
        <f>Tabela14[[#This Row],[parcela.cef
(total)]]-Tabela14[[#This Row],[parcela.cef
(realizado)]]</f>
        <v>123138.56000000001</v>
      </c>
      <c r="O861" s="1" t="b">
        <v>0</v>
      </c>
      <c r="P861" s="4">
        <v>197217.98</v>
      </c>
      <c r="Q861" s="4">
        <v>369550</v>
      </c>
      <c r="R861" s="4">
        <v>5808.95</v>
      </c>
      <c r="S861" s="4">
        <v>139874.85999999999</v>
      </c>
      <c r="T861" s="4">
        <f>SUM(Tabela14[[#This Row],[set/25]:[dez/30]])</f>
        <v>89019.290000000008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2376.2399999999998</v>
      </c>
      <c r="BD861" s="4">
        <v>28888.49</v>
      </c>
      <c r="BE861" s="4">
        <v>2401.9699999999998</v>
      </c>
      <c r="BF861" s="4">
        <v>2413.98</v>
      </c>
      <c r="BG861" s="4">
        <v>2434.02</v>
      </c>
      <c r="BH861" s="4">
        <v>2443.75</v>
      </c>
      <c r="BI861" s="4">
        <v>2453.2800000000002</v>
      </c>
      <c r="BJ861" s="4">
        <v>2466.04</v>
      </c>
      <c r="BK861" s="4">
        <v>2480.34</v>
      </c>
      <c r="BL861" s="4">
        <v>2497.46</v>
      </c>
      <c r="BM861" s="4">
        <v>2520.1799999999998</v>
      </c>
      <c r="BN861" s="4">
        <v>2520.1799999999998</v>
      </c>
      <c r="BO861" s="4">
        <v>2520.1799999999998</v>
      </c>
      <c r="BP861" s="4">
        <v>30431.48</v>
      </c>
      <c r="BQ861" s="4">
        <v>2520.1799999999998</v>
      </c>
      <c r="BR861" s="4">
        <v>2520.1799999999998</v>
      </c>
      <c r="BS861" s="4">
        <v>2520.1799999999998</v>
      </c>
      <c r="BT861" s="4">
        <v>2520.1799999999998</v>
      </c>
      <c r="BU861" s="4">
        <v>2520.1799999999998</v>
      </c>
      <c r="BV861" s="4">
        <v>2520.1799999999998</v>
      </c>
      <c r="BW861" s="4">
        <v>2520.1799999999998</v>
      </c>
      <c r="BX861" s="4">
        <v>2520.1799999999998</v>
      </c>
      <c r="BY861" s="4">
        <v>2520.1799999999998</v>
      </c>
      <c r="BZ861" s="4">
        <v>27911.3</v>
      </c>
      <c r="CA861" s="4">
        <v>0</v>
      </c>
      <c r="CB861" s="4">
        <v>434.35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0</v>
      </c>
      <c r="CR861" s="4">
        <v>0</v>
      </c>
      <c r="CS861" s="4">
        <v>0</v>
      </c>
      <c r="CT861" s="4">
        <v>0</v>
      </c>
      <c r="CU861" s="4">
        <v>0</v>
      </c>
      <c r="CV861" s="4">
        <v>0</v>
      </c>
      <c r="CW861" s="4">
        <v>0</v>
      </c>
      <c r="CX861" s="4">
        <v>0</v>
      </c>
      <c r="CY861" s="4">
        <v>0</v>
      </c>
      <c r="CZ861" s="4">
        <v>0</v>
      </c>
      <c r="DA861" s="4">
        <v>0</v>
      </c>
      <c r="DB861" s="4">
        <v>0</v>
      </c>
      <c r="DC861" s="4">
        <v>0</v>
      </c>
      <c r="DD861" s="4">
        <v>0</v>
      </c>
      <c r="DE861" s="4">
        <v>0</v>
      </c>
      <c r="DF861" s="4">
        <v>0</v>
      </c>
      <c r="DG861" s="4">
        <v>0</v>
      </c>
      <c r="DH861" s="4">
        <v>0</v>
      </c>
      <c r="DI861" s="4">
        <v>0</v>
      </c>
      <c r="DJ861" s="4">
        <v>0</v>
      </c>
      <c r="DK861" s="4">
        <v>0</v>
      </c>
      <c r="DL861" s="4">
        <v>0</v>
      </c>
      <c r="DM861" s="4">
        <v>0</v>
      </c>
      <c r="DN861" s="4">
        <v>0</v>
      </c>
      <c r="DO861" s="4">
        <v>0</v>
      </c>
      <c r="DP861" s="4">
        <v>0</v>
      </c>
      <c r="DQ861" s="4">
        <v>0</v>
      </c>
      <c r="DR861" s="4">
        <v>0</v>
      </c>
      <c r="DS861" s="4">
        <v>0</v>
      </c>
      <c r="DT861" s="4">
        <v>0</v>
      </c>
      <c r="DU861" s="4">
        <v>0</v>
      </c>
      <c r="DV861" s="4">
        <v>0</v>
      </c>
      <c r="DW861" s="4">
        <v>0</v>
      </c>
      <c r="DX861" s="6">
        <v>0</v>
      </c>
      <c r="DY861" s="4">
        <f>SUM(Tabela14[[#This Row],[jan/25]:[mar/25]])</f>
        <v>7249.9699999999993</v>
      </c>
      <c r="DZ861" s="4">
        <f>SUM(Tabela14[[#This Row],[abr/25]:[ago/25]])</f>
        <v>12340.869999999999</v>
      </c>
      <c r="EA861" s="4">
        <f>SUM(Tabela14[[#This Row],[set/25]:[dez/30]])</f>
        <v>89019.290000000008</v>
      </c>
    </row>
    <row r="862" spans="1:131" x14ac:dyDescent="0.25">
      <c r="A862" s="5" t="s">
        <v>2249</v>
      </c>
      <c r="B862" s="2" t="s">
        <v>1856</v>
      </c>
      <c r="C862" s="2" t="s">
        <v>14</v>
      </c>
      <c r="D862" s="2" t="s">
        <v>731</v>
      </c>
      <c r="E862" s="1">
        <v>2302</v>
      </c>
      <c r="F862" s="2"/>
      <c r="G862" s="2" t="s">
        <v>16</v>
      </c>
      <c r="H862" s="321"/>
      <c r="I862" s="2"/>
      <c r="J862" s="2"/>
      <c r="K862" s="4"/>
      <c r="L862" s="4"/>
      <c r="M862" s="4">
        <v>0</v>
      </c>
      <c r="N862" s="4">
        <f>Tabela14[[#This Row],[parcela.cef
(total)]]-Tabela14[[#This Row],[parcela.cef
(realizado)]]</f>
        <v>0</v>
      </c>
      <c r="O862" s="1" t="b">
        <v>0</v>
      </c>
      <c r="P862" s="4">
        <v>0</v>
      </c>
      <c r="Q862" s="4">
        <v>0</v>
      </c>
      <c r="R862" s="4">
        <v>0</v>
      </c>
      <c r="S862" s="4">
        <v>0</v>
      </c>
      <c r="T862" s="4">
        <f>SUM(Tabela14[[#This Row],[set/25]:[dez/30]])</f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0</v>
      </c>
      <c r="CR862" s="4">
        <v>0</v>
      </c>
      <c r="CS862" s="4">
        <v>0</v>
      </c>
      <c r="CT862" s="4">
        <v>0</v>
      </c>
      <c r="CU862" s="4">
        <v>0</v>
      </c>
      <c r="CV862" s="4">
        <v>0</v>
      </c>
      <c r="CW862" s="4">
        <v>0</v>
      </c>
      <c r="CX862" s="4">
        <v>0</v>
      </c>
      <c r="CY862" s="4">
        <v>0</v>
      </c>
      <c r="CZ862" s="4">
        <v>0</v>
      </c>
      <c r="DA862" s="4">
        <v>0</v>
      </c>
      <c r="DB862" s="4">
        <v>0</v>
      </c>
      <c r="DC862" s="4">
        <v>0</v>
      </c>
      <c r="DD862" s="4">
        <v>0</v>
      </c>
      <c r="DE862" s="4">
        <v>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6">
        <v>0</v>
      </c>
      <c r="DY862" s="4">
        <f>SUM(Tabela14[[#This Row],[jan/25]:[mar/25]])</f>
        <v>0</v>
      </c>
      <c r="DZ862" s="4">
        <f>SUM(Tabela14[[#This Row],[abr/25]:[ago/25]])</f>
        <v>0</v>
      </c>
      <c r="EA862" s="4">
        <f>SUM(Tabela14[[#This Row],[set/25]:[dez/30]])</f>
        <v>0</v>
      </c>
    </row>
    <row r="863" spans="1:131" x14ac:dyDescent="0.25">
      <c r="A863" s="5" t="s">
        <v>2250</v>
      </c>
      <c r="B863" s="2" t="s">
        <v>1856</v>
      </c>
      <c r="C863" s="2" t="s">
        <v>14</v>
      </c>
      <c r="D863" s="2" t="s">
        <v>731</v>
      </c>
      <c r="E863" s="1">
        <v>2303</v>
      </c>
      <c r="F863" s="2" t="s">
        <v>2251</v>
      </c>
      <c r="G863" s="2" t="s">
        <v>19</v>
      </c>
      <c r="H863" s="321">
        <v>45391</v>
      </c>
      <c r="I863" s="2" t="s">
        <v>2252</v>
      </c>
      <c r="J863" s="2"/>
      <c r="K863" s="4"/>
      <c r="L863" s="4"/>
      <c r="M863" s="4">
        <v>0</v>
      </c>
      <c r="N863" s="4">
        <f>Tabela14[[#This Row],[parcela.cef
(total)]]-Tabela14[[#This Row],[parcela.cef
(realizado)]]</f>
        <v>0</v>
      </c>
      <c r="O863" s="1" t="b">
        <v>0</v>
      </c>
      <c r="P863" s="4">
        <v>0</v>
      </c>
      <c r="Q863" s="4">
        <v>401080</v>
      </c>
      <c r="R863" s="4">
        <v>0</v>
      </c>
      <c r="S863" s="4">
        <v>398108.8</v>
      </c>
      <c r="T863" s="4">
        <f>SUM(Tabela14[[#This Row],[set/25]:[dez/30]])</f>
        <v>143000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87080</v>
      </c>
      <c r="AW863" s="4">
        <v>3000</v>
      </c>
      <c r="AX863" s="4">
        <v>3000</v>
      </c>
      <c r="AY863" s="4">
        <v>3025.8</v>
      </c>
      <c r="AZ863" s="4">
        <v>3000</v>
      </c>
      <c r="BA863" s="4">
        <v>3000</v>
      </c>
      <c r="BB863" s="4">
        <v>3000</v>
      </c>
      <c r="BC863" s="4">
        <v>3000</v>
      </c>
      <c r="BD863" s="4">
        <v>3000</v>
      </c>
      <c r="BE863" s="4">
        <v>63003</v>
      </c>
      <c r="BF863" s="4">
        <v>3000</v>
      </c>
      <c r="BG863" s="4">
        <v>3000</v>
      </c>
      <c r="BH863" s="4">
        <v>3000</v>
      </c>
      <c r="BI863" s="4">
        <v>3000</v>
      </c>
      <c r="BJ863" s="4">
        <v>3000</v>
      </c>
      <c r="BK863" s="4">
        <v>63000</v>
      </c>
      <c r="BL863" s="4">
        <v>3000</v>
      </c>
      <c r="BM863" s="4">
        <v>0</v>
      </c>
      <c r="BN863" s="4">
        <v>3000</v>
      </c>
      <c r="BO863" s="4">
        <v>3000</v>
      </c>
      <c r="BP863" s="4">
        <v>23000</v>
      </c>
      <c r="BQ863" s="4">
        <v>3000</v>
      </c>
      <c r="BR863" s="4">
        <v>3000</v>
      </c>
      <c r="BS863" s="4">
        <v>63000</v>
      </c>
      <c r="BT863" s="4">
        <v>3000</v>
      </c>
      <c r="BU863" s="4">
        <v>3000</v>
      </c>
      <c r="BV863" s="4">
        <v>3000</v>
      </c>
      <c r="BW863" s="4">
        <v>3000</v>
      </c>
      <c r="BX863" s="4">
        <v>3000</v>
      </c>
      <c r="BY863" s="4">
        <v>3000</v>
      </c>
      <c r="BZ863" s="4">
        <v>3000</v>
      </c>
      <c r="CA863" s="4">
        <v>3000</v>
      </c>
      <c r="CB863" s="4">
        <v>3000</v>
      </c>
      <c r="CC863" s="4">
        <v>3000</v>
      </c>
      <c r="CD863" s="4">
        <v>3000</v>
      </c>
      <c r="CE863" s="4">
        <v>3000</v>
      </c>
      <c r="CF863" s="4">
        <v>3000</v>
      </c>
      <c r="CG863" s="4">
        <v>3000</v>
      </c>
      <c r="CH863" s="4">
        <v>3000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0</v>
      </c>
      <c r="CS863" s="4">
        <v>0</v>
      </c>
      <c r="CT863" s="4">
        <v>0</v>
      </c>
      <c r="CU863" s="4">
        <v>0</v>
      </c>
      <c r="CV863" s="4">
        <v>0</v>
      </c>
      <c r="CW863" s="4">
        <v>0</v>
      </c>
      <c r="CX863" s="4">
        <v>0</v>
      </c>
      <c r="CY863" s="4">
        <v>0</v>
      </c>
      <c r="CZ863" s="4">
        <v>0</v>
      </c>
      <c r="DA863" s="4">
        <v>0</v>
      </c>
      <c r="DB863" s="4">
        <v>0</v>
      </c>
      <c r="DC863" s="4">
        <v>0</v>
      </c>
      <c r="DD863" s="4">
        <v>0</v>
      </c>
      <c r="DE863" s="4">
        <v>0</v>
      </c>
      <c r="DF863" s="4">
        <v>0</v>
      </c>
      <c r="DG863" s="4">
        <v>0</v>
      </c>
      <c r="DH863" s="4">
        <v>0</v>
      </c>
      <c r="DI863" s="4">
        <v>0</v>
      </c>
      <c r="DJ863" s="4">
        <v>0</v>
      </c>
      <c r="DK863" s="4">
        <v>0</v>
      </c>
      <c r="DL863" s="4">
        <v>0</v>
      </c>
      <c r="DM863" s="4">
        <v>0</v>
      </c>
      <c r="DN863" s="4">
        <v>0</v>
      </c>
      <c r="DO863" s="4">
        <v>0</v>
      </c>
      <c r="DP863" s="4">
        <v>0</v>
      </c>
      <c r="DQ863" s="4">
        <v>0</v>
      </c>
      <c r="DR863" s="4">
        <v>0</v>
      </c>
      <c r="DS863" s="4">
        <v>0</v>
      </c>
      <c r="DT863" s="4">
        <v>0</v>
      </c>
      <c r="DU863" s="4">
        <v>0</v>
      </c>
      <c r="DV863" s="4">
        <v>0</v>
      </c>
      <c r="DW863" s="4">
        <v>0</v>
      </c>
      <c r="DX863" s="6">
        <v>0</v>
      </c>
      <c r="DY863" s="4">
        <f>SUM(Tabela14[[#This Row],[jan/25]:[mar/25]])</f>
        <v>69003</v>
      </c>
      <c r="DZ863" s="4">
        <f>SUM(Tabela14[[#This Row],[abr/25]:[ago/25]])</f>
        <v>75000</v>
      </c>
      <c r="EA863" s="4">
        <f>SUM(Tabela14[[#This Row],[set/25]:[dez/30]])</f>
        <v>143000</v>
      </c>
    </row>
    <row r="864" spans="1:131" x14ac:dyDescent="0.25">
      <c r="A864" s="5" t="s">
        <v>2253</v>
      </c>
      <c r="B864" s="2" t="s">
        <v>1856</v>
      </c>
      <c r="C864" s="2" t="s">
        <v>14</v>
      </c>
      <c r="D864" s="2" t="s">
        <v>731</v>
      </c>
      <c r="E864" s="1">
        <v>2304</v>
      </c>
      <c r="F864" s="2" t="s">
        <v>2254</v>
      </c>
      <c r="G864" s="2" t="s">
        <v>19</v>
      </c>
      <c r="H864" s="321">
        <v>45698</v>
      </c>
      <c r="I864" s="2" t="s">
        <v>2255</v>
      </c>
      <c r="J864" s="2" t="s">
        <v>2256</v>
      </c>
      <c r="K864" s="4">
        <v>329141.62</v>
      </c>
      <c r="L864" s="4">
        <v>91475.71</v>
      </c>
      <c r="M864" s="4">
        <v>0</v>
      </c>
      <c r="N864" s="4">
        <f>Tabela14[[#This Row],[parcela.cef
(total)]]-Tabela14[[#This Row],[parcela.cef
(realizado)]]</f>
        <v>237665.90999999997</v>
      </c>
      <c r="O864" s="1" t="b">
        <v>0</v>
      </c>
      <c r="P864" s="4">
        <v>329141.62</v>
      </c>
      <c r="Q864" s="4">
        <v>380014.61</v>
      </c>
      <c r="R864" s="4">
        <v>9801.74</v>
      </c>
      <c r="S864" s="4">
        <v>38902.47</v>
      </c>
      <c r="T864" s="4">
        <f>SUM(Tabela14[[#This Row],[set/25]:[dez/30]])</f>
        <v>31842.600000000009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589.26</v>
      </c>
      <c r="BH864" s="4">
        <v>591.62</v>
      </c>
      <c r="BI864" s="4">
        <v>593.91999999999996</v>
      </c>
      <c r="BJ864" s="4">
        <v>1268.08</v>
      </c>
      <c r="BK864" s="4">
        <v>2001.59</v>
      </c>
      <c r="BL864" s="4">
        <v>2015.4</v>
      </c>
      <c r="BM864" s="4">
        <v>0</v>
      </c>
      <c r="BN864" s="4">
        <v>2033.74</v>
      </c>
      <c r="BO864" s="4">
        <v>2033.74</v>
      </c>
      <c r="BP864" s="4">
        <v>7557.22</v>
      </c>
      <c r="BQ864" s="4">
        <v>2033.74</v>
      </c>
      <c r="BR864" s="4">
        <v>2033.74</v>
      </c>
      <c r="BS864" s="4">
        <v>2033.74</v>
      </c>
      <c r="BT864" s="4">
        <v>2033.74</v>
      </c>
      <c r="BU864" s="4">
        <v>2033.74</v>
      </c>
      <c r="BV864" s="4">
        <v>2033.74</v>
      </c>
      <c r="BW864" s="4">
        <v>2033.74</v>
      </c>
      <c r="BX864" s="4">
        <v>0</v>
      </c>
      <c r="BY864" s="4">
        <v>0</v>
      </c>
      <c r="BZ864" s="4">
        <v>0</v>
      </c>
      <c r="CA864" s="4">
        <v>5523.48</v>
      </c>
      <c r="CB864" s="4">
        <v>0</v>
      </c>
      <c r="CC864" s="4">
        <v>0</v>
      </c>
      <c r="CD864" s="4">
        <v>0</v>
      </c>
      <c r="CE864" s="4">
        <v>0</v>
      </c>
      <c r="CF864" s="4">
        <v>458.24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0</v>
      </c>
      <c r="CP864" s="4">
        <v>0</v>
      </c>
      <c r="CQ864" s="4">
        <v>0</v>
      </c>
      <c r="CR864" s="4">
        <v>0</v>
      </c>
      <c r="CS864" s="4">
        <v>0</v>
      </c>
      <c r="CT864" s="4">
        <v>0</v>
      </c>
      <c r="CU864" s="4">
        <v>0</v>
      </c>
      <c r="CV864" s="4">
        <v>0</v>
      </c>
      <c r="CW864" s="4">
        <v>0</v>
      </c>
      <c r="CX864" s="4">
        <v>0</v>
      </c>
      <c r="CY864" s="4">
        <v>0</v>
      </c>
      <c r="CZ864" s="4">
        <v>0</v>
      </c>
      <c r="DA864" s="4">
        <v>0</v>
      </c>
      <c r="DB864" s="4">
        <v>0</v>
      </c>
      <c r="DC864" s="4">
        <v>0</v>
      </c>
      <c r="DD864" s="4">
        <v>0</v>
      </c>
      <c r="DE864" s="4">
        <v>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6">
        <v>0</v>
      </c>
      <c r="DY864" s="4">
        <f>SUM(Tabela14[[#This Row],[jan/25]:[mar/25]])</f>
        <v>589.26</v>
      </c>
      <c r="DZ864" s="4">
        <f>SUM(Tabela14[[#This Row],[abr/25]:[ago/25]])</f>
        <v>6470.6100000000006</v>
      </c>
      <c r="EA864" s="4">
        <f>SUM(Tabela14[[#This Row],[set/25]:[dez/30]])</f>
        <v>31842.600000000009</v>
      </c>
    </row>
    <row r="865" spans="1:131" x14ac:dyDescent="0.25">
      <c r="A865" s="5" t="s">
        <v>2257</v>
      </c>
      <c r="B865" s="2" t="s">
        <v>1856</v>
      </c>
      <c r="C865" s="2" t="s">
        <v>14</v>
      </c>
      <c r="D865" s="2" t="s">
        <v>731</v>
      </c>
      <c r="E865" s="1">
        <v>2305</v>
      </c>
      <c r="F865" s="2"/>
      <c r="G865" s="2" t="s">
        <v>16</v>
      </c>
      <c r="H865" s="321"/>
      <c r="I865" s="2"/>
      <c r="J865" s="2"/>
      <c r="K865" s="4"/>
      <c r="L865" s="4"/>
      <c r="M865" s="4">
        <v>0</v>
      </c>
      <c r="N865" s="4">
        <f>Tabela14[[#This Row],[parcela.cef
(total)]]-Tabela14[[#This Row],[parcela.cef
(realizado)]]</f>
        <v>0</v>
      </c>
      <c r="O865" s="1" t="b">
        <v>0</v>
      </c>
      <c r="P865" s="4">
        <v>0</v>
      </c>
      <c r="Q865" s="4">
        <v>0</v>
      </c>
      <c r="R865" s="4">
        <v>0</v>
      </c>
      <c r="S865" s="4">
        <v>0</v>
      </c>
      <c r="T865" s="4">
        <f>SUM(Tabela14[[#This Row],[set/25]:[dez/30]])</f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0</v>
      </c>
      <c r="CQ865" s="4">
        <v>0</v>
      </c>
      <c r="CR865" s="4">
        <v>0</v>
      </c>
      <c r="CS865" s="4">
        <v>0</v>
      </c>
      <c r="CT865" s="4">
        <v>0</v>
      </c>
      <c r="CU865" s="4">
        <v>0</v>
      </c>
      <c r="CV865" s="4">
        <v>0</v>
      </c>
      <c r="CW865" s="4">
        <v>0</v>
      </c>
      <c r="CX865" s="4">
        <v>0</v>
      </c>
      <c r="CY865" s="4">
        <v>0</v>
      </c>
      <c r="CZ865" s="4">
        <v>0</v>
      </c>
      <c r="DA865" s="4">
        <v>0</v>
      </c>
      <c r="DB865" s="4">
        <v>0</v>
      </c>
      <c r="DC865" s="4">
        <v>0</v>
      </c>
      <c r="DD865" s="4">
        <v>0</v>
      </c>
      <c r="DE865" s="4">
        <v>0</v>
      </c>
      <c r="DF865" s="4">
        <v>0</v>
      </c>
      <c r="DG865" s="4">
        <v>0</v>
      </c>
      <c r="DH865" s="4">
        <v>0</v>
      </c>
      <c r="DI865" s="4">
        <v>0</v>
      </c>
      <c r="DJ865" s="4">
        <v>0</v>
      </c>
      <c r="DK865" s="4">
        <v>0</v>
      </c>
      <c r="DL865" s="4">
        <v>0</v>
      </c>
      <c r="DM865" s="4">
        <v>0</v>
      </c>
      <c r="DN865" s="4">
        <v>0</v>
      </c>
      <c r="DO865" s="4">
        <v>0</v>
      </c>
      <c r="DP865" s="4">
        <v>0</v>
      </c>
      <c r="DQ865" s="4">
        <v>0</v>
      </c>
      <c r="DR865" s="4">
        <v>0</v>
      </c>
      <c r="DS865" s="4">
        <v>0</v>
      </c>
      <c r="DT865" s="4">
        <v>0</v>
      </c>
      <c r="DU865" s="4">
        <v>0</v>
      </c>
      <c r="DV865" s="4">
        <v>0</v>
      </c>
      <c r="DW865" s="4">
        <v>0</v>
      </c>
      <c r="DX865" s="6">
        <v>0</v>
      </c>
      <c r="DY865" s="4">
        <f>SUM(Tabela14[[#This Row],[jan/25]:[mar/25]])</f>
        <v>0</v>
      </c>
      <c r="DZ865" s="4">
        <f>SUM(Tabela14[[#This Row],[abr/25]:[ago/25]])</f>
        <v>0</v>
      </c>
      <c r="EA865" s="4">
        <f>SUM(Tabela14[[#This Row],[set/25]:[dez/30]])</f>
        <v>0</v>
      </c>
    </row>
    <row r="866" spans="1:131" x14ac:dyDescent="0.25">
      <c r="A866" s="5" t="s">
        <v>2258</v>
      </c>
      <c r="B866" s="2" t="s">
        <v>1856</v>
      </c>
      <c r="C866" s="2" t="s">
        <v>14</v>
      </c>
      <c r="D866" s="2" t="s">
        <v>731</v>
      </c>
      <c r="E866" s="1">
        <v>2306</v>
      </c>
      <c r="F866" s="2" t="s">
        <v>2259</v>
      </c>
      <c r="G866" s="2" t="s">
        <v>19</v>
      </c>
      <c r="H866" s="321">
        <v>45596</v>
      </c>
      <c r="I866" s="2" t="s">
        <v>2260</v>
      </c>
      <c r="J866" s="2" t="s">
        <v>2261</v>
      </c>
      <c r="K866" s="4">
        <v>239200</v>
      </c>
      <c r="L866" s="4">
        <v>68739.429999999993</v>
      </c>
      <c r="M866" s="4">
        <v>0</v>
      </c>
      <c r="N866" s="4">
        <f>Tabela14[[#This Row],[parcela.cef
(total)]]-Tabela14[[#This Row],[parcela.cef
(realizado)]]</f>
        <v>170460.57</v>
      </c>
      <c r="O866" s="1" t="b">
        <v>0</v>
      </c>
      <c r="P866" s="4">
        <v>239200</v>
      </c>
      <c r="Q866" s="4">
        <v>292900</v>
      </c>
      <c r="R866" s="4">
        <v>4517.3999999999996</v>
      </c>
      <c r="S866" s="4">
        <v>53211.19</v>
      </c>
      <c r="T866" s="4">
        <f>SUM(Tabela14[[#This Row],[set/25]:[dez/30]])</f>
        <v>43960.51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2017.56</v>
      </c>
      <c r="BE866" s="4">
        <v>0</v>
      </c>
      <c r="BF866" s="4">
        <v>1017.03</v>
      </c>
      <c r="BG866" s="4">
        <v>2071.92</v>
      </c>
      <c r="BH866" s="4">
        <v>1026.42</v>
      </c>
      <c r="BI866" s="4">
        <v>1031.78</v>
      </c>
      <c r="BJ866" s="4">
        <v>1035.78</v>
      </c>
      <c r="BK866" s="4">
        <v>0</v>
      </c>
      <c r="BL866" s="4">
        <v>1050.19</v>
      </c>
      <c r="BM866" s="4">
        <v>0</v>
      </c>
      <c r="BN866" s="4">
        <v>880.86</v>
      </c>
      <c r="BO866" s="4">
        <v>880.86</v>
      </c>
      <c r="BP866" s="4">
        <v>7487.34</v>
      </c>
      <c r="BQ866" s="4">
        <v>880.86</v>
      </c>
      <c r="BR866" s="4">
        <v>880.86</v>
      </c>
      <c r="BS866" s="4">
        <v>7487.34</v>
      </c>
      <c r="BT866" s="4">
        <v>880.86</v>
      </c>
      <c r="BU866" s="4">
        <v>880.86</v>
      </c>
      <c r="BV866" s="4">
        <v>880.86</v>
      </c>
      <c r="BW866" s="4">
        <v>880.86</v>
      </c>
      <c r="BX866" s="4">
        <v>880.86</v>
      </c>
      <c r="BY866" s="4">
        <v>880.86</v>
      </c>
      <c r="BZ866" s="4">
        <v>880.86</v>
      </c>
      <c r="CA866" s="4">
        <v>17617.27</v>
      </c>
      <c r="CB866" s="4">
        <v>1569.04</v>
      </c>
      <c r="CC866" s="4">
        <v>0</v>
      </c>
      <c r="CD866" s="4">
        <v>0</v>
      </c>
      <c r="CE866" s="4">
        <v>0</v>
      </c>
      <c r="CF866" s="4">
        <v>110.06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0</v>
      </c>
      <c r="CP866" s="4">
        <v>0</v>
      </c>
      <c r="CQ866" s="4">
        <v>0</v>
      </c>
      <c r="CR866" s="4">
        <v>0</v>
      </c>
      <c r="CS866" s="4">
        <v>0</v>
      </c>
      <c r="CT866" s="4">
        <v>0</v>
      </c>
      <c r="CU866" s="4">
        <v>0</v>
      </c>
      <c r="CV866" s="4">
        <v>0</v>
      </c>
      <c r="CW866" s="4">
        <v>0</v>
      </c>
      <c r="CX866" s="4">
        <v>0</v>
      </c>
      <c r="CY866" s="4">
        <v>0</v>
      </c>
      <c r="CZ866" s="4">
        <v>0</v>
      </c>
      <c r="DA866" s="4">
        <v>0</v>
      </c>
      <c r="DB866" s="4">
        <v>0</v>
      </c>
      <c r="DC866" s="4">
        <v>0</v>
      </c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6">
        <v>0</v>
      </c>
      <c r="DY866" s="4">
        <f>SUM(Tabela14[[#This Row],[jan/25]:[mar/25]])</f>
        <v>3088.95</v>
      </c>
      <c r="DZ866" s="4">
        <f>SUM(Tabela14[[#This Row],[abr/25]:[ago/25]])</f>
        <v>4144.17</v>
      </c>
      <c r="EA866" s="4">
        <f>SUM(Tabela14[[#This Row],[set/25]:[dez/30]])</f>
        <v>43960.51</v>
      </c>
    </row>
    <row r="867" spans="1:131" x14ac:dyDescent="0.25">
      <c r="A867" s="5" t="s">
        <v>2262</v>
      </c>
      <c r="B867" s="2" t="s">
        <v>1856</v>
      </c>
      <c r="C867" s="2" t="s">
        <v>14</v>
      </c>
      <c r="D867" s="2" t="s">
        <v>731</v>
      </c>
      <c r="E867" s="1">
        <v>2307</v>
      </c>
      <c r="F867" s="2" t="s">
        <v>2263</v>
      </c>
      <c r="G867" s="2" t="s">
        <v>19</v>
      </c>
      <c r="H867" s="321">
        <v>45314</v>
      </c>
      <c r="I867" s="2" t="s">
        <v>835</v>
      </c>
      <c r="J867" s="2"/>
      <c r="K867" s="4"/>
      <c r="L867" s="4"/>
      <c r="M867" s="4">
        <v>0</v>
      </c>
      <c r="N867" s="4">
        <f>Tabela14[[#This Row],[parcela.cef
(total)]]-Tabela14[[#This Row],[parcela.cef
(realizado)]]</f>
        <v>0</v>
      </c>
      <c r="O867" s="1" t="b">
        <v>0</v>
      </c>
      <c r="P867" s="4">
        <v>0</v>
      </c>
      <c r="Q867" s="4">
        <v>275995</v>
      </c>
      <c r="R867" s="4">
        <v>0</v>
      </c>
      <c r="S867" s="4">
        <v>293412.7</v>
      </c>
      <c r="T867" s="4">
        <f>SUM(Tabela14[[#This Row],[set/25]:[dez/30]])</f>
        <v>129417.82999999997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89001.2</v>
      </c>
      <c r="AU867" s="4">
        <v>2011.62</v>
      </c>
      <c r="AV867" s="4">
        <v>2014.23</v>
      </c>
      <c r="AW867" s="4">
        <v>2019.87</v>
      </c>
      <c r="AX867" s="4">
        <v>2030.38</v>
      </c>
      <c r="AY867" s="4">
        <v>2047.84</v>
      </c>
      <c r="AZ867" s="4">
        <v>2062.38</v>
      </c>
      <c r="BA867" s="4">
        <v>2077.23</v>
      </c>
      <c r="BB867" s="4">
        <v>2091.77</v>
      </c>
      <c r="BC867" s="4">
        <v>2103.9</v>
      </c>
      <c r="BD867" s="4">
        <v>39186.78</v>
      </c>
      <c r="BE867" s="4">
        <v>2126.6799999999998</v>
      </c>
      <c r="BF867" s="4">
        <v>2137.31</v>
      </c>
      <c r="BG867" s="4">
        <v>2155.0500000000002</v>
      </c>
      <c r="BH867" s="4">
        <v>2163.67</v>
      </c>
      <c r="BI867" s="4">
        <v>2174.27</v>
      </c>
      <c r="BJ867" s="4">
        <v>2183.4</v>
      </c>
      <c r="BK867" s="4">
        <v>2196.0700000000002</v>
      </c>
      <c r="BL867" s="4">
        <v>2211.2199999999998</v>
      </c>
      <c r="BM867" s="4">
        <v>2231.34</v>
      </c>
      <c r="BN867" s="4">
        <v>2231.34</v>
      </c>
      <c r="BO867" s="4">
        <v>2231.34</v>
      </c>
      <c r="BP867" s="4">
        <v>35701.480000000003</v>
      </c>
      <c r="BQ867" s="4">
        <v>2231.34</v>
      </c>
      <c r="BR867" s="4">
        <v>2231.34</v>
      </c>
      <c r="BS867" s="4">
        <v>2231.34</v>
      </c>
      <c r="BT867" s="4">
        <v>2231.34</v>
      </c>
      <c r="BU867" s="4">
        <v>2231.34</v>
      </c>
      <c r="BV867" s="4">
        <v>2231.34</v>
      </c>
      <c r="BW867" s="4">
        <v>2231.34</v>
      </c>
      <c r="BX867" s="4">
        <v>2231.34</v>
      </c>
      <c r="BY867" s="4">
        <v>2231.34</v>
      </c>
      <c r="BZ867" s="4">
        <v>66828.7</v>
      </c>
      <c r="CA867" s="4">
        <v>0</v>
      </c>
      <c r="CB867" s="4">
        <v>0</v>
      </c>
      <c r="CC867" s="4">
        <v>111.57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0</v>
      </c>
      <c r="CZ867" s="4">
        <v>0</v>
      </c>
      <c r="DA867" s="4">
        <v>0</v>
      </c>
      <c r="DB867" s="4">
        <v>0</v>
      </c>
      <c r="DC867" s="4">
        <v>0</v>
      </c>
      <c r="DD867" s="4">
        <v>0</v>
      </c>
      <c r="DE867" s="4">
        <v>0</v>
      </c>
      <c r="DF867" s="4">
        <v>0</v>
      </c>
      <c r="DG867" s="4">
        <v>0</v>
      </c>
      <c r="DH867" s="4">
        <v>0</v>
      </c>
      <c r="DI867" s="4">
        <v>0</v>
      </c>
      <c r="DJ867" s="4">
        <v>0</v>
      </c>
      <c r="DK867" s="4">
        <v>0</v>
      </c>
      <c r="DL867" s="4">
        <v>0</v>
      </c>
      <c r="DM867" s="4">
        <v>0</v>
      </c>
      <c r="DN867" s="4">
        <v>0</v>
      </c>
      <c r="DO867" s="4">
        <v>0</v>
      </c>
      <c r="DP867" s="4">
        <v>0</v>
      </c>
      <c r="DQ867" s="4">
        <v>0</v>
      </c>
      <c r="DR867" s="4">
        <v>0</v>
      </c>
      <c r="DS867" s="4">
        <v>0</v>
      </c>
      <c r="DT867" s="4">
        <v>0</v>
      </c>
      <c r="DU867" s="4">
        <v>0</v>
      </c>
      <c r="DV867" s="4">
        <v>0</v>
      </c>
      <c r="DW867" s="4">
        <v>0</v>
      </c>
      <c r="DX867" s="6">
        <v>0</v>
      </c>
      <c r="DY867" s="4">
        <f>SUM(Tabela14[[#This Row],[jan/25]:[mar/25]])</f>
        <v>6419.04</v>
      </c>
      <c r="DZ867" s="4">
        <f>SUM(Tabela14[[#This Row],[abr/25]:[ago/25]])</f>
        <v>10928.63</v>
      </c>
      <c r="EA867" s="4">
        <f>SUM(Tabela14[[#This Row],[set/25]:[dez/30]])</f>
        <v>129417.82999999997</v>
      </c>
    </row>
    <row r="868" spans="1:131" x14ac:dyDescent="0.25">
      <c r="A868" s="5" t="s">
        <v>2264</v>
      </c>
      <c r="B868" s="2" t="s">
        <v>1856</v>
      </c>
      <c r="C868" s="2" t="s">
        <v>14</v>
      </c>
      <c r="D868" s="2" t="s">
        <v>731</v>
      </c>
      <c r="E868" s="1">
        <v>2308</v>
      </c>
      <c r="F868" s="2" t="s">
        <v>2265</v>
      </c>
      <c r="G868" s="2" t="s">
        <v>19</v>
      </c>
      <c r="H868" s="321">
        <v>45594</v>
      </c>
      <c r="I868" s="2" t="s">
        <v>881</v>
      </c>
      <c r="J868" s="2" t="s">
        <v>2266</v>
      </c>
      <c r="K868" s="4">
        <v>269138.58</v>
      </c>
      <c r="L868" s="4">
        <v>84283.13</v>
      </c>
      <c r="M868" s="4">
        <v>0</v>
      </c>
      <c r="N868" s="4">
        <f>Tabela14[[#This Row],[parcela.cef
(total)]]-Tabela14[[#This Row],[parcela.cef
(realizado)]]</f>
        <v>184855.45</v>
      </c>
      <c r="O868" s="1" t="b">
        <v>0</v>
      </c>
      <c r="P868" s="4">
        <v>269138.58</v>
      </c>
      <c r="Q868" s="4">
        <v>369550</v>
      </c>
      <c r="R868" s="4">
        <v>6340.86</v>
      </c>
      <c r="S868" s="4">
        <v>102279.19</v>
      </c>
      <c r="T868" s="4">
        <f>SUM(Tabela14[[#This Row],[set/25]:[dez/30]])</f>
        <v>63887.789999999979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576.87</v>
      </c>
      <c r="BD868" s="4">
        <v>580.79</v>
      </c>
      <c r="BE868" s="4">
        <v>583.11</v>
      </c>
      <c r="BF868" s="4">
        <v>586.03</v>
      </c>
      <c r="BG868" s="4">
        <v>590.89</v>
      </c>
      <c r="BH868" s="4">
        <v>33071.040000000001</v>
      </c>
      <c r="BI868" s="4">
        <v>595.57000000000005</v>
      </c>
      <c r="BJ868" s="4">
        <v>598.66999999999996</v>
      </c>
      <c r="BK868" s="4">
        <v>602.14</v>
      </c>
      <c r="BL868" s="4">
        <v>606.29</v>
      </c>
      <c r="BM868" s="4">
        <v>611.80999999999995</v>
      </c>
      <c r="BN868" s="4">
        <v>611.80999999999995</v>
      </c>
      <c r="BO868" s="4">
        <v>611.80999999999995</v>
      </c>
      <c r="BP868" s="4">
        <v>611.80999999999995</v>
      </c>
      <c r="BQ868" s="4">
        <v>611.80999999999995</v>
      </c>
      <c r="BR868" s="4">
        <v>611.80999999999995</v>
      </c>
      <c r="BS868" s="4">
        <v>611.80999999999995</v>
      </c>
      <c r="BT868" s="4">
        <v>34105.379999999997</v>
      </c>
      <c r="BU868" s="4">
        <v>611.80999999999995</v>
      </c>
      <c r="BV868" s="4">
        <v>611.80999999999995</v>
      </c>
      <c r="BW868" s="4">
        <v>611.80999999999995</v>
      </c>
      <c r="BX868" s="4">
        <v>611.80999999999995</v>
      </c>
      <c r="BY868" s="4">
        <v>611.80999999999995</v>
      </c>
      <c r="BZ868" s="4">
        <v>22329.05</v>
      </c>
      <c r="CA868" s="4">
        <v>0</v>
      </c>
      <c r="CB868" s="4">
        <v>111.64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0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0</v>
      </c>
      <c r="CZ868" s="4">
        <v>0</v>
      </c>
      <c r="DA868" s="4">
        <v>0</v>
      </c>
      <c r="DB868" s="4">
        <v>0</v>
      </c>
      <c r="DC868" s="4">
        <v>0</v>
      </c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6">
        <v>0</v>
      </c>
      <c r="DY868" s="4">
        <f>SUM(Tabela14[[#This Row],[jan/25]:[mar/25]])</f>
        <v>1760.0299999999997</v>
      </c>
      <c r="DZ868" s="4">
        <f>SUM(Tabela14[[#This Row],[abr/25]:[ago/25]])</f>
        <v>35473.71</v>
      </c>
      <c r="EA868" s="4">
        <f>SUM(Tabela14[[#This Row],[set/25]:[dez/30]])</f>
        <v>63887.789999999979</v>
      </c>
    </row>
    <row r="869" spans="1:131" x14ac:dyDescent="0.25">
      <c r="A869" s="5" t="s">
        <v>2267</v>
      </c>
      <c r="B869" s="2" t="s">
        <v>1856</v>
      </c>
      <c r="C869" s="2" t="s">
        <v>14</v>
      </c>
      <c r="D869" s="2" t="s">
        <v>731</v>
      </c>
      <c r="E869" s="1">
        <v>2309</v>
      </c>
      <c r="F869" s="2" t="s">
        <v>2268</v>
      </c>
      <c r="G869" s="2" t="s">
        <v>19</v>
      </c>
      <c r="H869" s="321">
        <v>45889</v>
      </c>
      <c r="I869" s="2" t="s">
        <v>858</v>
      </c>
      <c r="J869" s="2"/>
      <c r="K869" s="4"/>
      <c r="L869" s="4"/>
      <c r="M869" s="4">
        <v>259303.35</v>
      </c>
      <c r="N869" s="4">
        <f>Tabela14[[#This Row],[parcela.cef
(total)]]-Tabela14[[#This Row],[parcela.cef
(realizado)]]</f>
        <v>0</v>
      </c>
      <c r="O869" s="1" t="b">
        <v>0</v>
      </c>
      <c r="P869" s="4">
        <v>0</v>
      </c>
      <c r="Q869" s="4">
        <v>427630.14</v>
      </c>
      <c r="R869" s="4">
        <v>0</v>
      </c>
      <c r="S869" s="4">
        <v>137119.65</v>
      </c>
      <c r="T869" s="4">
        <f>SUM(Tabela14[[#This Row],[set/25]:[dez/30]])</f>
        <v>137119.65000000002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10047.200000000001</v>
      </c>
      <c r="BN869" s="4">
        <v>9965.75</v>
      </c>
      <c r="BO869" s="4">
        <v>9965.75</v>
      </c>
      <c r="BP869" s="4">
        <v>44595</v>
      </c>
      <c r="BQ869" s="4">
        <v>2780.55</v>
      </c>
      <c r="BR869" s="4">
        <v>2780.55</v>
      </c>
      <c r="BS869" s="4">
        <v>2780.55</v>
      </c>
      <c r="BT869" s="4">
        <v>2780.55</v>
      </c>
      <c r="BU869" s="4">
        <v>2780.55</v>
      </c>
      <c r="BV869" s="4">
        <v>2780.55</v>
      </c>
      <c r="BW869" s="4">
        <v>2780.55</v>
      </c>
      <c r="BX869" s="4">
        <v>2780.55</v>
      </c>
      <c r="BY869" s="4">
        <v>2780.55</v>
      </c>
      <c r="BZ869" s="4">
        <v>37409.78</v>
      </c>
      <c r="CA869" s="4">
        <v>0</v>
      </c>
      <c r="CB869" s="4">
        <v>0</v>
      </c>
      <c r="CC869" s="4">
        <v>0</v>
      </c>
      <c r="CD869" s="4">
        <v>111.22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0</v>
      </c>
      <c r="CZ869" s="4">
        <v>0</v>
      </c>
      <c r="DA869" s="4">
        <v>0</v>
      </c>
      <c r="DB869" s="4">
        <v>0</v>
      </c>
      <c r="DC869" s="4">
        <v>0</v>
      </c>
      <c r="DD869" s="4">
        <v>0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0</v>
      </c>
      <c r="DK869" s="4">
        <v>0</v>
      </c>
      <c r="DL869" s="4">
        <v>0</v>
      </c>
      <c r="DM869" s="4">
        <v>0</v>
      </c>
      <c r="DN869" s="4">
        <v>0</v>
      </c>
      <c r="DO869" s="4">
        <v>0</v>
      </c>
      <c r="DP869" s="4">
        <v>0</v>
      </c>
      <c r="DQ869" s="4">
        <v>0</v>
      </c>
      <c r="DR869" s="4">
        <v>0</v>
      </c>
      <c r="DS869" s="4">
        <v>0</v>
      </c>
      <c r="DT869" s="4">
        <v>0</v>
      </c>
      <c r="DU869" s="4">
        <v>0</v>
      </c>
      <c r="DV869" s="4">
        <v>0</v>
      </c>
      <c r="DW869" s="4">
        <v>0</v>
      </c>
      <c r="DX869" s="6">
        <v>0</v>
      </c>
      <c r="DY869" s="4">
        <f>SUM(Tabela14[[#This Row],[jan/25]:[mar/25]])</f>
        <v>0</v>
      </c>
      <c r="DZ869" s="4">
        <f>SUM(Tabela14[[#This Row],[abr/25]:[ago/25]])</f>
        <v>0</v>
      </c>
      <c r="EA869" s="4">
        <f>SUM(Tabela14[[#This Row],[set/25]:[dez/30]])</f>
        <v>137119.65000000002</v>
      </c>
    </row>
    <row r="870" spans="1:131" x14ac:dyDescent="0.25">
      <c r="A870" s="5" t="s">
        <v>2269</v>
      </c>
      <c r="B870" s="2" t="s">
        <v>1856</v>
      </c>
      <c r="C870" s="2" t="s">
        <v>14</v>
      </c>
      <c r="D870" s="2" t="s">
        <v>2270</v>
      </c>
      <c r="E870" s="1">
        <v>2401</v>
      </c>
      <c r="F870" s="2" t="s">
        <v>2271</v>
      </c>
      <c r="G870" s="2" t="s">
        <v>19</v>
      </c>
      <c r="H870" s="321">
        <v>45582</v>
      </c>
      <c r="I870" s="2" t="s">
        <v>2272</v>
      </c>
      <c r="J870" s="2" t="s">
        <v>2273</v>
      </c>
      <c r="K870" s="4">
        <v>340000</v>
      </c>
      <c r="L870" s="4">
        <v>93583.41</v>
      </c>
      <c r="M870" s="4">
        <v>0</v>
      </c>
      <c r="N870" s="4">
        <f>Tabela14[[#This Row],[parcela.cef
(total)]]-Tabela14[[#This Row],[parcela.cef
(realizado)]]</f>
        <v>246416.59</v>
      </c>
      <c r="O870" s="1" t="b">
        <v>0</v>
      </c>
      <c r="P870" s="4">
        <v>340000</v>
      </c>
      <c r="Q870" s="4">
        <v>369574.42</v>
      </c>
      <c r="R870" s="4">
        <v>7192.36</v>
      </c>
      <c r="S870" s="4">
        <v>35709.22</v>
      </c>
      <c r="T870" s="4">
        <f>SUM(Tabela14[[#This Row],[set/25]:[dez/30]])</f>
        <v>23298.019999999997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788.58</v>
      </c>
      <c r="BD870" s="4">
        <v>9765.39</v>
      </c>
      <c r="BE870" s="4">
        <v>227.71</v>
      </c>
      <c r="BF870" s="4">
        <v>228.85</v>
      </c>
      <c r="BG870" s="4">
        <v>230.75</v>
      </c>
      <c r="BH870" s="4">
        <v>231.67</v>
      </c>
      <c r="BI870" s="4">
        <v>232.57</v>
      </c>
      <c r="BJ870" s="4">
        <v>233.78</v>
      </c>
      <c r="BK870" s="4">
        <v>235.14</v>
      </c>
      <c r="BL870" s="4">
        <v>236.76</v>
      </c>
      <c r="BM870" s="4">
        <v>0</v>
      </c>
      <c r="BN870" s="4">
        <v>238.91</v>
      </c>
      <c r="BO870" s="4">
        <v>238.91</v>
      </c>
      <c r="BP870" s="4">
        <v>10286.98</v>
      </c>
      <c r="BQ870" s="4">
        <v>238.91</v>
      </c>
      <c r="BR870" s="4">
        <v>238.91</v>
      </c>
      <c r="BS870" s="4">
        <v>238.91</v>
      </c>
      <c r="BT870" s="4">
        <v>238.91</v>
      </c>
      <c r="BU870" s="4">
        <v>238.91</v>
      </c>
      <c r="BV870" s="4">
        <v>238.91</v>
      </c>
      <c r="BW870" s="4">
        <v>238.91</v>
      </c>
      <c r="BX870" s="4">
        <v>238.91</v>
      </c>
      <c r="BY870" s="4">
        <v>238.91</v>
      </c>
      <c r="BZ870" s="4">
        <v>10048.07</v>
      </c>
      <c r="CA870" s="4">
        <v>0</v>
      </c>
      <c r="CB870" s="4">
        <v>334.96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0</v>
      </c>
      <c r="CZ870" s="4">
        <v>0</v>
      </c>
      <c r="DA870" s="4">
        <v>0</v>
      </c>
      <c r="DB870" s="4">
        <v>0</v>
      </c>
      <c r="DC870" s="4">
        <v>0</v>
      </c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6">
        <v>0</v>
      </c>
      <c r="DY870" s="4">
        <f>SUM(Tabela14[[#This Row],[jan/25]:[mar/25]])</f>
        <v>687.31</v>
      </c>
      <c r="DZ870" s="4">
        <f>SUM(Tabela14[[#This Row],[abr/25]:[ago/25]])</f>
        <v>1169.92</v>
      </c>
      <c r="EA870" s="4">
        <f>SUM(Tabela14[[#This Row],[set/25]:[dez/30]])</f>
        <v>23298.019999999997</v>
      </c>
    </row>
    <row r="871" spans="1:131" x14ac:dyDescent="0.25">
      <c r="A871" s="5" t="s">
        <v>2274</v>
      </c>
      <c r="B871" s="2" t="s">
        <v>1856</v>
      </c>
      <c r="C871" s="2" t="s">
        <v>14</v>
      </c>
      <c r="D871" s="2" t="s">
        <v>2270</v>
      </c>
      <c r="E871" s="1">
        <v>2402</v>
      </c>
      <c r="F871" s="2" t="s">
        <v>2275</v>
      </c>
      <c r="G871" s="2" t="s">
        <v>19</v>
      </c>
      <c r="H871" s="321">
        <v>45581</v>
      </c>
      <c r="I871" s="2" t="s">
        <v>1041</v>
      </c>
      <c r="J871" s="2" t="s">
        <v>2276</v>
      </c>
      <c r="K871" s="4">
        <v>306000</v>
      </c>
      <c r="L871" s="4">
        <v>87987.72</v>
      </c>
      <c r="M871" s="4">
        <v>0</v>
      </c>
      <c r="N871" s="4">
        <f>Tabela14[[#This Row],[parcela.cef
(total)]]-Tabela14[[#This Row],[parcela.cef
(realizado)]]</f>
        <v>218012.28</v>
      </c>
      <c r="O871" s="1" t="b">
        <v>0</v>
      </c>
      <c r="P871" s="4">
        <v>306000</v>
      </c>
      <c r="Q871" s="4">
        <v>369550</v>
      </c>
      <c r="R871" s="4">
        <v>1025.32</v>
      </c>
      <c r="S871" s="4">
        <v>68313.58</v>
      </c>
      <c r="T871" s="4">
        <f>SUM(Tabela14[[#This Row],[set/25]:[dez/30]])</f>
        <v>50671.539999999986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381.57</v>
      </c>
      <c r="BD871" s="4">
        <v>5150.13</v>
      </c>
      <c r="BE871" s="4">
        <v>878.99</v>
      </c>
      <c r="BF871" s="4">
        <v>883.38</v>
      </c>
      <c r="BG871" s="4">
        <v>890.72</v>
      </c>
      <c r="BH871" s="4">
        <v>894.28</v>
      </c>
      <c r="BI871" s="4">
        <v>897.77</v>
      </c>
      <c r="BJ871" s="4">
        <v>902.44</v>
      </c>
      <c r="BK871" s="4">
        <v>5848.83</v>
      </c>
      <c r="BL871" s="4">
        <v>913.93</v>
      </c>
      <c r="BM871" s="4">
        <v>0</v>
      </c>
      <c r="BN871" s="4">
        <v>922.25</v>
      </c>
      <c r="BO871" s="4">
        <v>922.25</v>
      </c>
      <c r="BP871" s="4">
        <v>11762.69</v>
      </c>
      <c r="BQ871" s="4">
        <v>1866.53</v>
      </c>
      <c r="BR871" s="4">
        <v>1866.53</v>
      </c>
      <c r="BS871" s="4">
        <v>1866.53</v>
      </c>
      <c r="BT871" s="4">
        <v>1866.53</v>
      </c>
      <c r="BU871" s="4">
        <v>1866.53</v>
      </c>
      <c r="BV871" s="4">
        <v>1866.53</v>
      </c>
      <c r="BW871" s="4">
        <v>1866.53</v>
      </c>
      <c r="BX871" s="4">
        <v>1866.53</v>
      </c>
      <c r="BY871" s="4">
        <v>1866.53</v>
      </c>
      <c r="BZ871" s="4">
        <v>18601.599999999999</v>
      </c>
      <c r="CA871" s="4">
        <v>517.57000000000005</v>
      </c>
      <c r="CB871" s="4">
        <v>517.57000000000005</v>
      </c>
      <c r="CC871" s="4">
        <v>628.84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0</v>
      </c>
      <c r="CZ871" s="4">
        <v>0</v>
      </c>
      <c r="DA871" s="4">
        <v>0</v>
      </c>
      <c r="DB871" s="4">
        <v>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0</v>
      </c>
      <c r="DJ871" s="4">
        <v>0</v>
      </c>
      <c r="DK871" s="4">
        <v>0</v>
      </c>
      <c r="DL871" s="4">
        <v>0</v>
      </c>
      <c r="DM871" s="4">
        <v>0</v>
      </c>
      <c r="DN871" s="4">
        <v>0</v>
      </c>
      <c r="DO871" s="4">
        <v>0</v>
      </c>
      <c r="DP871" s="4">
        <v>0</v>
      </c>
      <c r="DQ871" s="4">
        <v>0</v>
      </c>
      <c r="DR871" s="4">
        <v>0</v>
      </c>
      <c r="DS871" s="4">
        <v>0</v>
      </c>
      <c r="DT871" s="4">
        <v>0</v>
      </c>
      <c r="DU871" s="4">
        <v>0</v>
      </c>
      <c r="DV871" s="4">
        <v>0</v>
      </c>
      <c r="DW871" s="4">
        <v>0</v>
      </c>
      <c r="DX871" s="6">
        <v>0</v>
      </c>
      <c r="DY871" s="4">
        <f>SUM(Tabela14[[#This Row],[jan/25]:[mar/25]])</f>
        <v>2653.09</v>
      </c>
      <c r="DZ871" s="4">
        <f>SUM(Tabela14[[#This Row],[abr/25]:[ago/25]])</f>
        <v>9457.25</v>
      </c>
      <c r="EA871" s="4">
        <f>SUM(Tabela14[[#This Row],[set/25]:[dez/30]])</f>
        <v>50671.539999999986</v>
      </c>
    </row>
    <row r="872" spans="1:131" x14ac:dyDescent="0.25">
      <c r="A872" s="5" t="s">
        <v>2277</v>
      </c>
      <c r="B872" s="2" t="s">
        <v>1856</v>
      </c>
      <c r="C872" s="2" t="s">
        <v>14</v>
      </c>
      <c r="D872" s="2" t="s">
        <v>2270</v>
      </c>
      <c r="E872" s="1">
        <v>2403</v>
      </c>
      <c r="F872" s="2" t="s">
        <v>2278</v>
      </c>
      <c r="G872" s="2" t="s">
        <v>19</v>
      </c>
      <c r="H872" s="321">
        <v>45698</v>
      </c>
      <c r="I872" s="2" t="s">
        <v>2279</v>
      </c>
      <c r="J872" s="2" t="s">
        <v>2280</v>
      </c>
      <c r="K872" s="4">
        <v>298574.65999999997</v>
      </c>
      <c r="L872" s="4">
        <v>87319.44</v>
      </c>
      <c r="M872" s="4">
        <v>0</v>
      </c>
      <c r="N872" s="4">
        <f>Tabela14[[#This Row],[parcela.cef
(total)]]-Tabela14[[#This Row],[parcela.cef
(realizado)]]</f>
        <v>211255.21999999997</v>
      </c>
      <c r="O872" s="1" t="b">
        <v>0</v>
      </c>
      <c r="P872" s="4">
        <v>307332.84999999998</v>
      </c>
      <c r="Q872" s="4">
        <v>381836.86</v>
      </c>
      <c r="R872" s="4">
        <v>0</v>
      </c>
      <c r="S872" s="4">
        <v>34855.339999999997</v>
      </c>
      <c r="T872" s="4">
        <f>SUM(Tabela14[[#This Row],[set/25]:[dez/30]])</f>
        <v>11108.279999999999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13190.16</v>
      </c>
      <c r="BH872" s="4">
        <v>2090.4899999999998</v>
      </c>
      <c r="BI872" s="4">
        <v>2098.64</v>
      </c>
      <c r="BJ872" s="4">
        <v>2109.5500000000002</v>
      </c>
      <c r="BK872" s="4">
        <v>2121.79</v>
      </c>
      <c r="BL872" s="4">
        <v>2136.4299999999998</v>
      </c>
      <c r="BM872" s="4">
        <v>0</v>
      </c>
      <c r="BN872" s="4">
        <v>2155.87</v>
      </c>
      <c r="BO872" s="4">
        <v>2155.9</v>
      </c>
      <c r="BP872" s="4">
        <v>743.38</v>
      </c>
      <c r="BQ872" s="4">
        <v>743.38</v>
      </c>
      <c r="BR872" s="4">
        <v>743.38</v>
      </c>
      <c r="BS872" s="4">
        <v>743.38</v>
      </c>
      <c r="BT872" s="4">
        <v>743.38</v>
      </c>
      <c r="BU872" s="4">
        <v>743.38</v>
      </c>
      <c r="BV872" s="4">
        <v>743.38</v>
      </c>
      <c r="BW872" s="4">
        <v>743.38</v>
      </c>
      <c r="BX872" s="4">
        <v>743.41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106.06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0</v>
      </c>
      <c r="CZ872" s="4">
        <v>0</v>
      </c>
      <c r="DA872" s="4">
        <v>0</v>
      </c>
      <c r="DB872" s="4">
        <v>0</v>
      </c>
      <c r="DC872" s="4">
        <v>0</v>
      </c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6">
        <v>0</v>
      </c>
      <c r="DY872" s="4">
        <f>SUM(Tabela14[[#This Row],[jan/25]:[mar/25]])</f>
        <v>13190.16</v>
      </c>
      <c r="DZ872" s="4">
        <f>SUM(Tabela14[[#This Row],[abr/25]:[ago/25]])</f>
        <v>10556.9</v>
      </c>
      <c r="EA872" s="4">
        <f>SUM(Tabela14[[#This Row],[set/25]:[dez/30]])</f>
        <v>11108.279999999999</v>
      </c>
    </row>
    <row r="873" spans="1:131" x14ac:dyDescent="0.25">
      <c r="A873" s="5" t="s">
        <v>2281</v>
      </c>
      <c r="B873" s="2" t="s">
        <v>1856</v>
      </c>
      <c r="C873" s="2" t="s">
        <v>14</v>
      </c>
      <c r="D873" s="2" t="s">
        <v>2270</v>
      </c>
      <c r="E873" s="1">
        <v>2404</v>
      </c>
      <c r="F873" s="2" t="s">
        <v>2282</v>
      </c>
      <c r="G873" s="2" t="s">
        <v>19</v>
      </c>
      <c r="H873" s="321">
        <v>45644</v>
      </c>
      <c r="I873" s="2" t="s">
        <v>2283</v>
      </c>
      <c r="J873" s="2" t="s">
        <v>2284</v>
      </c>
      <c r="K873" s="4">
        <v>260000</v>
      </c>
      <c r="L873" s="4">
        <v>82030.929999999993</v>
      </c>
      <c r="M873" s="4">
        <v>0</v>
      </c>
      <c r="N873" s="4">
        <f>Tabela14[[#This Row],[parcela.cef
(total)]]-Tabela14[[#This Row],[parcela.cef
(realizado)]]</f>
        <v>177969.07</v>
      </c>
      <c r="O873" s="1" t="b">
        <v>0</v>
      </c>
      <c r="P873" s="4">
        <v>260000</v>
      </c>
      <c r="Q873" s="4">
        <v>371488</v>
      </c>
      <c r="R873" s="4">
        <v>0</v>
      </c>
      <c r="S873" s="4">
        <v>97942.04</v>
      </c>
      <c r="T873" s="4">
        <f>SUM(Tabela14[[#This Row],[set/25]:[dez/30]])</f>
        <v>73284.039999999994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2683.49</v>
      </c>
      <c r="BE873" s="4">
        <v>2694.22</v>
      </c>
      <c r="BF873" s="4">
        <v>2707.7</v>
      </c>
      <c r="BG873" s="4">
        <v>2730.17</v>
      </c>
      <c r="BH873" s="4">
        <v>2741.09</v>
      </c>
      <c r="BI873" s="4">
        <v>2751.78</v>
      </c>
      <c r="BJ873" s="4">
        <v>2766.09</v>
      </c>
      <c r="BK873" s="4">
        <v>2782.13</v>
      </c>
      <c r="BL873" s="4">
        <v>2801.33</v>
      </c>
      <c r="BM873" s="4">
        <v>2826.82</v>
      </c>
      <c r="BN873" s="4">
        <v>2826.82</v>
      </c>
      <c r="BO873" s="4">
        <v>2826.82</v>
      </c>
      <c r="BP873" s="4">
        <v>15627.54</v>
      </c>
      <c r="BQ873" s="4">
        <v>2826.82</v>
      </c>
      <c r="BR873" s="4">
        <v>2826.82</v>
      </c>
      <c r="BS873" s="4">
        <v>2826.82</v>
      </c>
      <c r="BT873" s="4">
        <v>2826.82</v>
      </c>
      <c r="BU873" s="4">
        <v>2826.82</v>
      </c>
      <c r="BV873" s="4">
        <v>2826.82</v>
      </c>
      <c r="BW873" s="4">
        <v>2826.82</v>
      </c>
      <c r="BX873" s="4">
        <v>2826.82</v>
      </c>
      <c r="BY873" s="4">
        <v>2826.82</v>
      </c>
      <c r="BZ873" s="4">
        <v>23627.99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106.67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0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0</v>
      </c>
      <c r="CY873" s="4">
        <v>0</v>
      </c>
      <c r="CZ873" s="4">
        <v>0</v>
      </c>
      <c r="DA873" s="4">
        <v>0</v>
      </c>
      <c r="DB873" s="4">
        <v>0</v>
      </c>
      <c r="DC873" s="4">
        <v>0</v>
      </c>
      <c r="DD873" s="4">
        <v>0</v>
      </c>
      <c r="DE873" s="4">
        <v>0</v>
      </c>
      <c r="DF873" s="4">
        <v>0</v>
      </c>
      <c r="DG873" s="4">
        <v>0</v>
      </c>
      <c r="DH873" s="4">
        <v>0</v>
      </c>
      <c r="DI873" s="4">
        <v>0</v>
      </c>
      <c r="DJ873" s="4">
        <v>0</v>
      </c>
      <c r="DK873" s="4">
        <v>0</v>
      </c>
      <c r="DL873" s="4">
        <v>0</v>
      </c>
      <c r="DM873" s="4">
        <v>0</v>
      </c>
      <c r="DN873" s="4">
        <v>0</v>
      </c>
      <c r="DO873" s="4">
        <v>0</v>
      </c>
      <c r="DP873" s="4">
        <v>0</v>
      </c>
      <c r="DQ873" s="4">
        <v>0</v>
      </c>
      <c r="DR873" s="4">
        <v>0</v>
      </c>
      <c r="DS873" s="4">
        <v>0</v>
      </c>
      <c r="DT873" s="4">
        <v>0</v>
      </c>
      <c r="DU873" s="4">
        <v>0</v>
      </c>
      <c r="DV873" s="4">
        <v>0</v>
      </c>
      <c r="DW873" s="4">
        <v>0</v>
      </c>
      <c r="DX873" s="6">
        <v>0</v>
      </c>
      <c r="DY873" s="4">
        <f>SUM(Tabela14[[#This Row],[jan/25]:[mar/25]])</f>
        <v>8132.09</v>
      </c>
      <c r="DZ873" s="4">
        <f>SUM(Tabela14[[#This Row],[abr/25]:[ago/25]])</f>
        <v>13842.42</v>
      </c>
      <c r="EA873" s="4">
        <f>SUM(Tabela14[[#This Row],[set/25]:[dez/30]])</f>
        <v>73284.039999999994</v>
      </c>
    </row>
    <row r="874" spans="1:131" x14ac:dyDescent="0.25">
      <c r="A874" s="5" t="s">
        <v>2285</v>
      </c>
      <c r="B874" s="2" t="s">
        <v>1856</v>
      </c>
      <c r="C874" s="2" t="s">
        <v>14</v>
      </c>
      <c r="D874" s="2" t="s">
        <v>2270</v>
      </c>
      <c r="E874" s="1">
        <v>2405</v>
      </c>
      <c r="F874" s="2" t="s">
        <v>2286</v>
      </c>
      <c r="G874" s="2" t="s">
        <v>19</v>
      </c>
      <c r="H874" s="321">
        <v>45589</v>
      </c>
      <c r="I874" s="2" t="s">
        <v>1033</v>
      </c>
      <c r="J874" s="2" t="s">
        <v>2287</v>
      </c>
      <c r="K874" s="4">
        <v>303568.74</v>
      </c>
      <c r="L874" s="4">
        <v>88322.62</v>
      </c>
      <c r="M874" s="4">
        <v>0</v>
      </c>
      <c r="N874" s="4">
        <f>Tabela14[[#This Row],[parcela.cef
(total)]]-Tabela14[[#This Row],[parcela.cef
(realizado)]]</f>
        <v>215246.12</v>
      </c>
      <c r="O874" s="1" t="b">
        <v>0</v>
      </c>
      <c r="P874" s="4">
        <v>303568.74</v>
      </c>
      <c r="Q874" s="4">
        <v>371495</v>
      </c>
      <c r="R874" s="4">
        <v>9844.3799999999992</v>
      </c>
      <c r="S874" s="4">
        <v>33916.699999999997</v>
      </c>
      <c r="T874" s="4">
        <f>SUM(Tabela14[[#This Row],[set/25]:[dez/30]])</f>
        <v>22244.500000000004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315.01</v>
      </c>
      <c r="BD874" s="4">
        <v>8763.3799999999992</v>
      </c>
      <c r="BE874" s="4">
        <v>318.02</v>
      </c>
      <c r="BF874" s="4">
        <v>319.61</v>
      </c>
      <c r="BG874" s="4">
        <v>322.26</v>
      </c>
      <c r="BH874" s="4">
        <v>323.55</v>
      </c>
      <c r="BI874" s="4">
        <v>324.81</v>
      </c>
      <c r="BJ874" s="4">
        <v>326.5</v>
      </c>
      <c r="BK874" s="4">
        <v>328.4</v>
      </c>
      <c r="BL874" s="4">
        <v>330.66</v>
      </c>
      <c r="BM874" s="4">
        <v>0</v>
      </c>
      <c r="BN874" s="4">
        <v>333.67</v>
      </c>
      <c r="BO874" s="4">
        <v>333.67</v>
      </c>
      <c r="BP874" s="4">
        <v>9231.4500000000007</v>
      </c>
      <c r="BQ874" s="4">
        <v>333.67</v>
      </c>
      <c r="BR874" s="4">
        <v>333.67</v>
      </c>
      <c r="BS874" s="4">
        <v>333.67</v>
      </c>
      <c r="BT874" s="4">
        <v>333.67</v>
      </c>
      <c r="BU874" s="4">
        <v>333.67</v>
      </c>
      <c r="BV874" s="4">
        <v>333.67</v>
      </c>
      <c r="BW874" s="4">
        <v>333.67</v>
      </c>
      <c r="BX874" s="4">
        <v>333.67</v>
      </c>
      <c r="BY874" s="4">
        <v>333.67</v>
      </c>
      <c r="BZ874" s="4">
        <v>9231.4500000000007</v>
      </c>
      <c r="CA874" s="4">
        <v>0</v>
      </c>
      <c r="CB874" s="4">
        <v>0</v>
      </c>
      <c r="CC874" s="4">
        <v>0</v>
      </c>
      <c r="CD874" s="4">
        <v>111.23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0</v>
      </c>
      <c r="CZ874" s="4">
        <v>0</v>
      </c>
      <c r="DA874" s="4">
        <v>0</v>
      </c>
      <c r="DB874" s="4">
        <v>0</v>
      </c>
      <c r="DC874" s="4">
        <v>0</v>
      </c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6">
        <v>0</v>
      </c>
      <c r="DY874" s="4">
        <f>SUM(Tabela14[[#This Row],[jan/25]:[mar/25]])</f>
        <v>959.89</v>
      </c>
      <c r="DZ874" s="4">
        <f>SUM(Tabela14[[#This Row],[abr/25]:[ago/25]])</f>
        <v>1633.92</v>
      </c>
      <c r="EA874" s="4">
        <f>SUM(Tabela14[[#This Row],[set/25]:[dez/30]])</f>
        <v>22244.500000000004</v>
      </c>
    </row>
    <row r="875" spans="1:131" x14ac:dyDescent="0.25">
      <c r="A875" s="5" t="s">
        <v>2288</v>
      </c>
      <c r="B875" s="2" t="s">
        <v>1856</v>
      </c>
      <c r="C875" s="2" t="s">
        <v>14</v>
      </c>
      <c r="D875" s="2" t="s">
        <v>2270</v>
      </c>
      <c r="E875" s="1">
        <v>2406</v>
      </c>
      <c r="F875" s="2" t="s">
        <v>2289</v>
      </c>
      <c r="G875" s="2" t="s">
        <v>19</v>
      </c>
      <c r="H875" s="321">
        <v>45714</v>
      </c>
      <c r="I875" s="2" t="s">
        <v>2290</v>
      </c>
      <c r="J875" s="2" t="s">
        <v>2291</v>
      </c>
      <c r="K875" s="4">
        <v>221774.03</v>
      </c>
      <c r="L875" s="4">
        <v>78153.3</v>
      </c>
      <c r="M875" s="4">
        <v>0</v>
      </c>
      <c r="N875" s="4">
        <f>Tabela14[[#This Row],[parcela.cef
(total)]]-Tabela14[[#This Row],[parcela.cef
(realizado)]]</f>
        <v>143620.72999999998</v>
      </c>
      <c r="O875" s="1" t="b">
        <v>0</v>
      </c>
      <c r="P875" s="4">
        <v>221774.03</v>
      </c>
      <c r="Q875" s="4">
        <v>371170</v>
      </c>
      <c r="R875" s="4">
        <v>8134.46</v>
      </c>
      <c r="S875" s="4">
        <v>130260.56</v>
      </c>
      <c r="T875" s="4">
        <f>SUM(Tabela14[[#This Row],[set/25]:[dez/30]])</f>
        <v>91443.3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2335.12</v>
      </c>
      <c r="BH875" s="4">
        <v>2344.46</v>
      </c>
      <c r="BI875" s="4">
        <v>12353.61</v>
      </c>
      <c r="BJ875" s="4">
        <v>17008.509999999998</v>
      </c>
      <c r="BK875" s="4">
        <v>2379.5700000000002</v>
      </c>
      <c r="BL875" s="4">
        <v>2395.9899999999998</v>
      </c>
      <c r="BM875" s="4">
        <v>2417.79</v>
      </c>
      <c r="BN875" s="4">
        <v>2417.79</v>
      </c>
      <c r="BO875" s="4">
        <v>2417.79</v>
      </c>
      <c r="BP875" s="4">
        <v>2417.79</v>
      </c>
      <c r="BQ875" s="4">
        <v>2417.79</v>
      </c>
      <c r="BR875" s="4">
        <v>2417.79</v>
      </c>
      <c r="BS875" s="4">
        <v>2417.79</v>
      </c>
      <c r="BT875" s="4">
        <v>2417.79</v>
      </c>
      <c r="BU875" s="4">
        <v>2417.79</v>
      </c>
      <c r="BV875" s="4">
        <v>27811.93</v>
      </c>
      <c r="BW875" s="4">
        <v>2417.77</v>
      </c>
      <c r="BX875" s="4">
        <v>219.82</v>
      </c>
      <c r="BY875" s="4">
        <v>219.82</v>
      </c>
      <c r="BZ875" s="4">
        <v>38684.129999999997</v>
      </c>
      <c r="CA875" s="4">
        <v>219.82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109.9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0</v>
      </c>
      <c r="CP875" s="4">
        <v>0</v>
      </c>
      <c r="CQ875" s="4">
        <v>0</v>
      </c>
      <c r="CR875" s="4">
        <v>0</v>
      </c>
      <c r="CS875" s="4">
        <v>0</v>
      </c>
      <c r="CT875" s="4">
        <v>0</v>
      </c>
      <c r="CU875" s="4">
        <v>0</v>
      </c>
      <c r="CV875" s="4">
        <v>0</v>
      </c>
      <c r="CW875" s="4">
        <v>0</v>
      </c>
      <c r="CX875" s="4">
        <v>0</v>
      </c>
      <c r="CY875" s="4">
        <v>0</v>
      </c>
      <c r="CZ875" s="4">
        <v>0</v>
      </c>
      <c r="DA875" s="4">
        <v>0</v>
      </c>
      <c r="DB875" s="4">
        <v>0</v>
      </c>
      <c r="DC875" s="4">
        <v>0</v>
      </c>
      <c r="DD875" s="4">
        <v>0</v>
      </c>
      <c r="DE875" s="4">
        <v>0</v>
      </c>
      <c r="DF875" s="4">
        <v>0</v>
      </c>
      <c r="DG875" s="4">
        <v>0</v>
      </c>
      <c r="DH875" s="4">
        <v>0</v>
      </c>
      <c r="DI875" s="4">
        <v>0</v>
      </c>
      <c r="DJ875" s="4">
        <v>0</v>
      </c>
      <c r="DK875" s="4">
        <v>0</v>
      </c>
      <c r="DL875" s="4">
        <v>0</v>
      </c>
      <c r="DM875" s="4">
        <v>0</v>
      </c>
      <c r="DN875" s="4">
        <v>0</v>
      </c>
      <c r="DO875" s="4">
        <v>0</v>
      </c>
      <c r="DP875" s="4">
        <v>0</v>
      </c>
      <c r="DQ875" s="4">
        <v>0</v>
      </c>
      <c r="DR875" s="4">
        <v>0</v>
      </c>
      <c r="DS875" s="4">
        <v>0</v>
      </c>
      <c r="DT875" s="4">
        <v>0</v>
      </c>
      <c r="DU875" s="4">
        <v>0</v>
      </c>
      <c r="DV875" s="4">
        <v>0</v>
      </c>
      <c r="DW875" s="4">
        <v>0</v>
      </c>
      <c r="DX875" s="6">
        <v>0</v>
      </c>
      <c r="DY875" s="4">
        <f>SUM(Tabela14[[#This Row],[jan/25]:[mar/25]])</f>
        <v>2335.12</v>
      </c>
      <c r="DZ875" s="4">
        <f>SUM(Tabela14[[#This Row],[abr/25]:[ago/25]])</f>
        <v>36482.14</v>
      </c>
      <c r="EA875" s="4">
        <f>SUM(Tabela14[[#This Row],[set/25]:[dez/30]])</f>
        <v>91443.3</v>
      </c>
    </row>
    <row r="876" spans="1:131" x14ac:dyDescent="0.25">
      <c r="A876" s="5" t="s">
        <v>2292</v>
      </c>
      <c r="B876" s="2" t="s">
        <v>1856</v>
      </c>
      <c r="C876" s="2" t="s">
        <v>14</v>
      </c>
      <c r="D876" s="2" t="s">
        <v>2270</v>
      </c>
      <c r="E876" s="1">
        <v>2407</v>
      </c>
      <c r="F876" s="2" t="s">
        <v>2293</v>
      </c>
      <c r="G876" s="2" t="s">
        <v>19</v>
      </c>
      <c r="H876" s="321">
        <v>45405</v>
      </c>
      <c r="I876" s="2" t="s">
        <v>2294</v>
      </c>
      <c r="J876" s="2"/>
      <c r="K876" s="4"/>
      <c r="L876" s="4"/>
      <c r="M876" s="4">
        <v>0</v>
      </c>
      <c r="N876" s="4">
        <f>Tabela14[[#This Row],[parcela.cef
(total)]]-Tabela14[[#This Row],[parcela.cef
(realizado)]]</f>
        <v>0</v>
      </c>
      <c r="O876" s="1" t="b">
        <v>0</v>
      </c>
      <c r="P876" s="4">
        <v>0</v>
      </c>
      <c r="Q876" s="4">
        <v>438445</v>
      </c>
      <c r="R876" s="4">
        <v>0</v>
      </c>
      <c r="S876" s="4">
        <v>432484.16</v>
      </c>
      <c r="T876" s="4">
        <f>SUM(Tabela14[[#This Row],[set/25]:[dez/30]])</f>
        <v>244035.31999999998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10013</v>
      </c>
      <c r="AW876" s="4">
        <v>10027.02</v>
      </c>
      <c r="AX876" s="4">
        <v>10053.120000000001</v>
      </c>
      <c r="AY876" s="4">
        <v>10183.01</v>
      </c>
      <c r="AZ876" s="4">
        <v>10211.58</v>
      </c>
      <c r="BA876" s="4">
        <v>10285.09</v>
      </c>
      <c r="BB876" s="4">
        <v>10357.09</v>
      </c>
      <c r="BC876" s="4">
        <v>10417.16</v>
      </c>
      <c r="BD876" s="4">
        <v>21017.86</v>
      </c>
      <c r="BE876" s="4">
        <v>10529.95</v>
      </c>
      <c r="BF876" s="4">
        <v>10582.6</v>
      </c>
      <c r="BG876" s="4">
        <v>10670.43</v>
      </c>
      <c r="BH876" s="4">
        <v>10713.12</v>
      </c>
      <c r="BI876" s="4">
        <v>10754.9</v>
      </c>
      <c r="BJ876" s="4">
        <v>10810.83</v>
      </c>
      <c r="BK876" s="4">
        <v>10873.52</v>
      </c>
      <c r="BL876" s="4">
        <v>10948.56</v>
      </c>
      <c r="BM876" s="4">
        <v>11076.8</v>
      </c>
      <c r="BN876" s="4">
        <v>11076.8</v>
      </c>
      <c r="BO876" s="4">
        <v>11076.8</v>
      </c>
      <c r="BP876" s="4">
        <v>22169.08</v>
      </c>
      <c r="BQ876" s="4">
        <v>11076.8</v>
      </c>
      <c r="BR876" s="4">
        <v>11076.8</v>
      </c>
      <c r="BS876" s="4">
        <v>11076.8</v>
      </c>
      <c r="BT876" s="4">
        <v>11076.8</v>
      </c>
      <c r="BU876" s="4">
        <v>11076.8</v>
      </c>
      <c r="BV876" s="4">
        <v>11076.8</v>
      </c>
      <c r="BW876" s="4">
        <v>11076.8</v>
      </c>
      <c r="BX876" s="4">
        <v>11076.8</v>
      </c>
      <c r="BY876" s="4">
        <v>11076.8</v>
      </c>
      <c r="BZ876" s="4">
        <v>11076.8</v>
      </c>
      <c r="CA876" s="4">
        <v>0</v>
      </c>
      <c r="CB876" s="4">
        <v>77645.990000000005</v>
      </c>
      <c r="CC876" s="4">
        <v>0</v>
      </c>
      <c r="CD876" s="4">
        <v>0</v>
      </c>
      <c r="CE876" s="4">
        <v>221.85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0</v>
      </c>
      <c r="CQ876" s="4">
        <v>0</v>
      </c>
      <c r="CR876" s="4">
        <v>0</v>
      </c>
      <c r="CS876" s="4">
        <v>0</v>
      </c>
      <c r="CT876" s="4">
        <v>0</v>
      </c>
      <c r="CU876" s="4">
        <v>0</v>
      </c>
      <c r="CV876" s="4">
        <v>0</v>
      </c>
      <c r="CW876" s="4">
        <v>0</v>
      </c>
      <c r="CX876" s="4">
        <v>0</v>
      </c>
      <c r="CY876" s="4">
        <v>0</v>
      </c>
      <c r="CZ876" s="4">
        <v>0</v>
      </c>
      <c r="DA876" s="4">
        <v>0</v>
      </c>
      <c r="DB876" s="4">
        <v>0</v>
      </c>
      <c r="DC876" s="4">
        <v>0</v>
      </c>
      <c r="DD876" s="4">
        <v>0</v>
      </c>
      <c r="DE876" s="4">
        <v>0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6">
        <v>0</v>
      </c>
      <c r="DY876" s="4">
        <f>SUM(Tabela14[[#This Row],[jan/25]:[mar/25]])</f>
        <v>31782.980000000003</v>
      </c>
      <c r="DZ876" s="4">
        <f>SUM(Tabela14[[#This Row],[abr/25]:[ago/25]])</f>
        <v>54100.929999999993</v>
      </c>
      <c r="EA876" s="4">
        <f>SUM(Tabela14[[#This Row],[set/25]:[dez/30]])</f>
        <v>244035.31999999998</v>
      </c>
    </row>
    <row r="877" spans="1:131" x14ac:dyDescent="0.25">
      <c r="A877" s="5" t="s">
        <v>2295</v>
      </c>
      <c r="B877" s="2" t="s">
        <v>1856</v>
      </c>
      <c r="C877" s="2" t="s">
        <v>14</v>
      </c>
      <c r="D877" s="2" t="s">
        <v>212</v>
      </c>
      <c r="E877" s="1">
        <v>301</v>
      </c>
      <c r="F877" s="2" t="s">
        <v>2296</v>
      </c>
      <c r="G877" s="2" t="s">
        <v>19</v>
      </c>
      <c r="H877" s="321">
        <v>45818</v>
      </c>
      <c r="I877" s="2" t="s">
        <v>2297</v>
      </c>
      <c r="J877" s="2" t="s">
        <v>2298</v>
      </c>
      <c r="K877" s="4">
        <v>224811.37</v>
      </c>
      <c r="L877" s="4">
        <v>66973.240000000005</v>
      </c>
      <c r="M877" s="4">
        <v>0</v>
      </c>
      <c r="N877" s="4">
        <f>Tabela14[[#This Row],[parcela.cef
(total)]]-Tabela14[[#This Row],[parcela.cef
(realizado)]]</f>
        <v>157838.13</v>
      </c>
      <c r="O877" s="1" t="b">
        <v>0</v>
      </c>
      <c r="P877" s="4">
        <v>224811.37</v>
      </c>
      <c r="Q877" s="4">
        <v>284050</v>
      </c>
      <c r="R877" s="4">
        <v>9268.0300000000007</v>
      </c>
      <c r="S877" s="4">
        <v>47048.71</v>
      </c>
      <c r="T877" s="4">
        <f>SUM(Tabela14[[#This Row],[set/25]:[dez/30]])</f>
        <v>43570.79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1732.98</v>
      </c>
      <c r="BL877" s="4">
        <v>1744.94</v>
      </c>
      <c r="BM877" s="4">
        <v>0</v>
      </c>
      <c r="BN877" s="4">
        <v>1760.82</v>
      </c>
      <c r="BO877" s="4">
        <v>1760.82</v>
      </c>
      <c r="BP877" s="4">
        <v>12925.34</v>
      </c>
      <c r="BQ877" s="4">
        <v>1760.82</v>
      </c>
      <c r="BR877" s="4">
        <v>1760.82</v>
      </c>
      <c r="BS877" s="4">
        <v>1760.82</v>
      </c>
      <c r="BT877" s="4">
        <v>1760.82</v>
      </c>
      <c r="BU877" s="4">
        <v>1760.82</v>
      </c>
      <c r="BV877" s="4">
        <v>1760.82</v>
      </c>
      <c r="BW877" s="4">
        <v>1760.82</v>
      </c>
      <c r="BX877" s="4">
        <v>1760.82</v>
      </c>
      <c r="BY877" s="4">
        <v>1760.82</v>
      </c>
      <c r="BZ877" s="4">
        <v>11164.52</v>
      </c>
      <c r="CA877" s="4">
        <v>0</v>
      </c>
      <c r="CB877" s="4">
        <v>111.91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0</v>
      </c>
      <c r="CR877" s="4">
        <v>0</v>
      </c>
      <c r="CS877" s="4">
        <v>0</v>
      </c>
      <c r="CT877" s="4">
        <v>0</v>
      </c>
      <c r="CU877" s="4">
        <v>0</v>
      </c>
      <c r="CV877" s="4">
        <v>0</v>
      </c>
      <c r="CW877" s="4">
        <v>0</v>
      </c>
      <c r="CX877" s="4">
        <v>0</v>
      </c>
      <c r="CY877" s="4">
        <v>0</v>
      </c>
      <c r="CZ877" s="4">
        <v>0</v>
      </c>
      <c r="DA877" s="4">
        <v>0</v>
      </c>
      <c r="DB877" s="4">
        <v>0</v>
      </c>
      <c r="DC877" s="4">
        <v>0</v>
      </c>
      <c r="DD877" s="4">
        <v>0</v>
      </c>
      <c r="DE877" s="4">
        <v>0</v>
      </c>
      <c r="DF877" s="4">
        <v>0</v>
      </c>
      <c r="DG877" s="4">
        <v>0</v>
      </c>
      <c r="DH877" s="4">
        <v>0</v>
      </c>
      <c r="DI877" s="4">
        <v>0</v>
      </c>
      <c r="DJ877" s="4">
        <v>0</v>
      </c>
      <c r="DK877" s="4">
        <v>0</v>
      </c>
      <c r="DL877" s="4">
        <v>0</v>
      </c>
      <c r="DM877" s="4">
        <v>0</v>
      </c>
      <c r="DN877" s="4">
        <v>0</v>
      </c>
      <c r="DO877" s="4">
        <v>0</v>
      </c>
      <c r="DP877" s="4">
        <v>0</v>
      </c>
      <c r="DQ877" s="4">
        <v>0</v>
      </c>
      <c r="DR877" s="4">
        <v>0</v>
      </c>
      <c r="DS877" s="4">
        <v>0</v>
      </c>
      <c r="DT877" s="4">
        <v>0</v>
      </c>
      <c r="DU877" s="4">
        <v>0</v>
      </c>
      <c r="DV877" s="4">
        <v>0</v>
      </c>
      <c r="DW877" s="4">
        <v>0</v>
      </c>
      <c r="DX877" s="6">
        <v>0</v>
      </c>
      <c r="DY877" s="4">
        <f>SUM(Tabela14[[#This Row],[jan/25]:[mar/25]])</f>
        <v>0</v>
      </c>
      <c r="DZ877" s="4">
        <f>SUM(Tabela14[[#This Row],[abr/25]:[ago/25]])</f>
        <v>3477.92</v>
      </c>
      <c r="EA877" s="4">
        <f>SUM(Tabela14[[#This Row],[set/25]:[dez/30]])</f>
        <v>43570.79</v>
      </c>
    </row>
    <row r="878" spans="1:131" x14ac:dyDescent="0.25">
      <c r="A878" s="5" t="s">
        <v>2299</v>
      </c>
      <c r="B878" s="2" t="s">
        <v>1856</v>
      </c>
      <c r="C878" s="2" t="s">
        <v>14</v>
      </c>
      <c r="D878" s="2" t="s">
        <v>212</v>
      </c>
      <c r="E878" s="1">
        <v>302</v>
      </c>
      <c r="F878" s="2" t="s">
        <v>2300</v>
      </c>
      <c r="G878" s="2" t="s">
        <v>19</v>
      </c>
      <c r="H878" s="321">
        <v>45581</v>
      </c>
      <c r="I878" s="2" t="s">
        <v>2301</v>
      </c>
      <c r="J878" s="2" t="s">
        <v>2302</v>
      </c>
      <c r="K878" s="4">
        <v>200733.77</v>
      </c>
      <c r="L878" s="4">
        <v>63183.16</v>
      </c>
      <c r="M878" s="4">
        <v>0</v>
      </c>
      <c r="N878" s="4">
        <f>Tabela14[[#This Row],[parcela.cef
(total)]]-Tabela14[[#This Row],[parcela.cef
(realizado)]]</f>
        <v>137550.60999999999</v>
      </c>
      <c r="O878" s="1" t="b">
        <v>0</v>
      </c>
      <c r="P878" s="4">
        <v>200733.77</v>
      </c>
      <c r="Q878" s="4">
        <v>284050</v>
      </c>
      <c r="R878" s="4">
        <v>6913.41</v>
      </c>
      <c r="S878" s="4">
        <v>77589.87</v>
      </c>
      <c r="T878" s="4">
        <f>SUM(Tabela14[[#This Row],[set/25]:[dez/30]])</f>
        <v>43235.380000000005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8248.2099999999991</v>
      </c>
      <c r="BC878" s="4">
        <v>1509.36</v>
      </c>
      <c r="BD878" s="4">
        <v>1519.63</v>
      </c>
      <c r="BE878" s="4">
        <v>12159.1</v>
      </c>
      <c r="BF878" s="4">
        <v>1533.33</v>
      </c>
      <c r="BG878" s="4">
        <v>1546.06</v>
      </c>
      <c r="BH878" s="4">
        <v>1552.25</v>
      </c>
      <c r="BI878" s="4">
        <v>1558.3</v>
      </c>
      <c r="BJ878" s="4">
        <v>1566.4</v>
      </c>
      <c r="BK878" s="4">
        <v>1575.49</v>
      </c>
      <c r="BL878" s="4">
        <v>1586.36</v>
      </c>
      <c r="BM878" s="4">
        <v>0</v>
      </c>
      <c r="BN878" s="4">
        <v>1600.79</v>
      </c>
      <c r="BO878" s="4">
        <v>1600.79</v>
      </c>
      <c r="BP878" s="4">
        <v>1600.79</v>
      </c>
      <c r="BQ878" s="4">
        <v>12757.5</v>
      </c>
      <c r="BR878" s="4">
        <v>1600.79</v>
      </c>
      <c r="BS878" s="4">
        <v>1600.79</v>
      </c>
      <c r="BT878" s="4">
        <v>1600.79</v>
      </c>
      <c r="BU878" s="4">
        <v>1600.79</v>
      </c>
      <c r="BV878" s="4">
        <v>1600.79</v>
      </c>
      <c r="BW878" s="4">
        <v>1600.79</v>
      </c>
      <c r="BX878" s="4">
        <v>1600.79</v>
      </c>
      <c r="BY878" s="4">
        <v>1600.79</v>
      </c>
      <c r="BZ878" s="4">
        <v>12757.5</v>
      </c>
      <c r="CA878" s="4">
        <v>0</v>
      </c>
      <c r="CB878" s="4">
        <v>0</v>
      </c>
      <c r="CC878" s="4">
        <v>111.69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0</v>
      </c>
      <c r="CP878" s="4">
        <v>0</v>
      </c>
      <c r="CQ878" s="4">
        <v>0</v>
      </c>
      <c r="CR878" s="4">
        <v>0</v>
      </c>
      <c r="CS878" s="4">
        <v>0</v>
      </c>
      <c r="CT878" s="4">
        <v>0</v>
      </c>
      <c r="CU878" s="4">
        <v>0</v>
      </c>
      <c r="CV878" s="4">
        <v>0</v>
      </c>
      <c r="CW878" s="4">
        <v>0</v>
      </c>
      <c r="CX878" s="4">
        <v>0</v>
      </c>
      <c r="CY878" s="4">
        <v>0</v>
      </c>
      <c r="CZ878" s="4">
        <v>0</v>
      </c>
      <c r="DA878" s="4">
        <v>0</v>
      </c>
      <c r="DB878" s="4">
        <v>0</v>
      </c>
      <c r="DC878" s="4">
        <v>0</v>
      </c>
      <c r="DD878" s="4">
        <v>0</v>
      </c>
      <c r="DE878" s="4">
        <v>0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6">
        <v>0</v>
      </c>
      <c r="DY878" s="4">
        <f>SUM(Tabela14[[#This Row],[jan/25]:[mar/25]])</f>
        <v>15238.49</v>
      </c>
      <c r="DZ878" s="4">
        <f>SUM(Tabela14[[#This Row],[abr/25]:[ago/25]])</f>
        <v>7838.8</v>
      </c>
      <c r="EA878" s="4">
        <f>SUM(Tabela14[[#This Row],[set/25]:[dez/30]])</f>
        <v>43235.380000000005</v>
      </c>
    </row>
    <row r="879" spans="1:131" x14ac:dyDescent="0.25">
      <c r="A879" s="5" t="s">
        <v>2303</v>
      </c>
      <c r="B879" s="2" t="s">
        <v>1856</v>
      </c>
      <c r="C879" s="2" t="s">
        <v>14</v>
      </c>
      <c r="D879" s="2" t="s">
        <v>212</v>
      </c>
      <c r="E879" s="1">
        <v>303</v>
      </c>
      <c r="F879" s="2" t="s">
        <v>2304</v>
      </c>
      <c r="G879" s="2" t="s">
        <v>19</v>
      </c>
      <c r="H879" s="321">
        <v>45838</v>
      </c>
      <c r="I879" s="2" t="s">
        <v>2305</v>
      </c>
      <c r="J879" s="2" t="s">
        <v>2306</v>
      </c>
      <c r="K879" s="4">
        <v>247201</v>
      </c>
      <c r="L879" s="4">
        <v>69425.509999999995</v>
      </c>
      <c r="M879" s="4">
        <v>0</v>
      </c>
      <c r="N879" s="4">
        <f>Tabela14[[#This Row],[parcela.cef
(total)]]-Tabela14[[#This Row],[parcela.cef
(realizado)]]</f>
        <v>177775.49</v>
      </c>
      <c r="O879" s="1" t="b">
        <v>0</v>
      </c>
      <c r="P879" s="4">
        <v>247201</v>
      </c>
      <c r="Q879" s="4">
        <v>327813.12</v>
      </c>
      <c r="R879" s="4">
        <v>0</v>
      </c>
      <c r="S879" s="4">
        <v>72025.45</v>
      </c>
      <c r="T879" s="4">
        <f>SUM(Tabela14[[#This Row],[set/25]:[dez/30]])</f>
        <v>67286.000000000015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2361.58</v>
      </c>
      <c r="BL879" s="4">
        <v>2377.87</v>
      </c>
      <c r="BM879" s="4">
        <v>2399.5100000000002</v>
      </c>
      <c r="BN879" s="4">
        <v>2399.5100000000002</v>
      </c>
      <c r="BO879" s="4">
        <v>2399.5100000000002</v>
      </c>
      <c r="BP879" s="4">
        <v>2399.5100000000002</v>
      </c>
      <c r="BQ879" s="4">
        <v>2399.5100000000002</v>
      </c>
      <c r="BR879" s="4">
        <v>2399.5100000000002</v>
      </c>
      <c r="BS879" s="4">
        <v>2399.5100000000002</v>
      </c>
      <c r="BT879" s="4">
        <v>2399.5100000000002</v>
      </c>
      <c r="BU879" s="4">
        <v>2399.5100000000002</v>
      </c>
      <c r="BV879" s="4">
        <v>8262.84</v>
      </c>
      <c r="BW879" s="4">
        <v>2399.5100000000002</v>
      </c>
      <c r="BX879" s="4">
        <v>2399.5100000000002</v>
      </c>
      <c r="BY879" s="4">
        <v>2399.5100000000002</v>
      </c>
      <c r="BZ879" s="4">
        <v>2399.5100000000002</v>
      </c>
      <c r="CA879" s="4">
        <v>8531.25</v>
      </c>
      <c r="CB879" s="4">
        <v>2399.5100000000002</v>
      </c>
      <c r="CC879" s="4">
        <v>2399.5100000000002</v>
      </c>
      <c r="CD879" s="4">
        <v>2399.5100000000002</v>
      </c>
      <c r="CE879" s="4">
        <v>2399.5100000000002</v>
      </c>
      <c r="CF879" s="4">
        <v>2399.5100000000002</v>
      </c>
      <c r="CG879" s="4">
        <v>2399.5100000000002</v>
      </c>
      <c r="CH879" s="4">
        <v>2399.5100000000002</v>
      </c>
      <c r="CI879" s="4">
        <v>2399.5100000000002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0</v>
      </c>
      <c r="CS879" s="4">
        <v>102.2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0</v>
      </c>
      <c r="CZ879" s="4">
        <v>0</v>
      </c>
      <c r="DA879" s="4">
        <v>0</v>
      </c>
      <c r="DB879" s="4">
        <v>0</v>
      </c>
      <c r="DC879" s="4">
        <v>0</v>
      </c>
      <c r="DD879" s="4">
        <v>0</v>
      </c>
      <c r="DE879" s="4">
        <v>0</v>
      </c>
      <c r="DF879" s="4">
        <v>0</v>
      </c>
      <c r="DG879" s="4">
        <v>0</v>
      </c>
      <c r="DH879" s="4">
        <v>0</v>
      </c>
      <c r="DI879" s="4">
        <v>0</v>
      </c>
      <c r="DJ879" s="4">
        <v>0</v>
      </c>
      <c r="DK879" s="4">
        <v>0</v>
      </c>
      <c r="DL879" s="4">
        <v>0</v>
      </c>
      <c r="DM879" s="4">
        <v>0</v>
      </c>
      <c r="DN879" s="4">
        <v>0</v>
      </c>
      <c r="DO879" s="4">
        <v>0</v>
      </c>
      <c r="DP879" s="4">
        <v>0</v>
      </c>
      <c r="DQ879" s="4">
        <v>0</v>
      </c>
      <c r="DR879" s="4">
        <v>0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6">
        <v>0</v>
      </c>
      <c r="DY879" s="4">
        <f>SUM(Tabela14[[#This Row],[jan/25]:[mar/25]])</f>
        <v>0</v>
      </c>
      <c r="DZ879" s="4">
        <f>SUM(Tabela14[[#This Row],[abr/25]:[ago/25]])</f>
        <v>4739.45</v>
      </c>
      <c r="EA879" s="4">
        <f>SUM(Tabela14[[#This Row],[set/25]:[dez/30]])</f>
        <v>67286.000000000015</v>
      </c>
    </row>
    <row r="880" spans="1:131" x14ac:dyDescent="0.25">
      <c r="A880" s="5" t="s">
        <v>2307</v>
      </c>
      <c r="B880" s="2" t="s">
        <v>1856</v>
      </c>
      <c r="C880" s="2" t="s">
        <v>14</v>
      </c>
      <c r="D880" s="2" t="s">
        <v>212</v>
      </c>
      <c r="E880" s="1">
        <v>304</v>
      </c>
      <c r="F880" s="2" t="s">
        <v>2308</v>
      </c>
      <c r="G880" s="2" t="s">
        <v>19</v>
      </c>
      <c r="H880" s="321">
        <v>45582</v>
      </c>
      <c r="I880" s="2" t="s">
        <v>2309</v>
      </c>
      <c r="J880" s="2" t="s">
        <v>2310</v>
      </c>
      <c r="K880" s="4">
        <v>264000</v>
      </c>
      <c r="L880" s="4">
        <v>71701.89</v>
      </c>
      <c r="M880" s="4">
        <v>0</v>
      </c>
      <c r="N880" s="4">
        <f>Tabela14[[#This Row],[parcela.cef
(total)]]-Tabela14[[#This Row],[parcela.cef
(realizado)]]</f>
        <v>192298.11</v>
      </c>
      <c r="O880" s="1" t="b">
        <v>0</v>
      </c>
      <c r="P880" s="4">
        <v>264000</v>
      </c>
      <c r="Q880" s="4">
        <v>292280.8</v>
      </c>
      <c r="R880" s="4">
        <v>7679.37</v>
      </c>
      <c r="S880" s="4">
        <v>11014.99</v>
      </c>
      <c r="T880" s="4">
        <f>SUM(Tabela14[[#This Row],[set/25]:[dez/30]])</f>
        <v>4723.0400000000009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2871.79</v>
      </c>
      <c r="BC880" s="4">
        <v>333.63</v>
      </c>
      <c r="BD880" s="4">
        <v>335.9</v>
      </c>
      <c r="BE880" s="4">
        <v>337.25</v>
      </c>
      <c r="BF880" s="4">
        <v>338.93</v>
      </c>
      <c r="BG880" s="4">
        <v>341.75</v>
      </c>
      <c r="BH880" s="4">
        <v>343.11</v>
      </c>
      <c r="BI880" s="4">
        <v>344.45</v>
      </c>
      <c r="BJ880" s="4">
        <v>346.24</v>
      </c>
      <c r="BK880" s="4">
        <v>348.25</v>
      </c>
      <c r="BL880" s="4">
        <v>350.65</v>
      </c>
      <c r="BM880" s="4">
        <v>0</v>
      </c>
      <c r="BN880" s="4">
        <v>353.84</v>
      </c>
      <c r="BO880" s="4">
        <v>353.84</v>
      </c>
      <c r="BP880" s="4">
        <v>353.84</v>
      </c>
      <c r="BQ880" s="4">
        <v>353.84</v>
      </c>
      <c r="BR880" s="4">
        <v>353.84</v>
      </c>
      <c r="BS880" s="4">
        <v>353.84</v>
      </c>
      <c r="BT880" s="4">
        <v>353.84</v>
      </c>
      <c r="BU880" s="4">
        <v>353.84</v>
      </c>
      <c r="BV880" s="4">
        <v>353.84</v>
      </c>
      <c r="BW880" s="4">
        <v>353.84</v>
      </c>
      <c r="BX880" s="4">
        <v>353.84</v>
      </c>
      <c r="BY880" s="4">
        <v>353.84</v>
      </c>
      <c r="BZ880" s="4">
        <v>353.84</v>
      </c>
      <c r="CA880" s="4">
        <v>0</v>
      </c>
      <c r="CB880" s="4">
        <v>0</v>
      </c>
      <c r="CC880" s="4">
        <v>0</v>
      </c>
      <c r="CD880" s="4">
        <v>0</v>
      </c>
      <c r="CE880" s="4">
        <v>123.12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0</v>
      </c>
      <c r="CP880" s="4">
        <v>0</v>
      </c>
      <c r="CQ880" s="4">
        <v>0</v>
      </c>
      <c r="CR880" s="4">
        <v>0</v>
      </c>
      <c r="CS880" s="4">
        <v>0</v>
      </c>
      <c r="CT880" s="4">
        <v>0</v>
      </c>
      <c r="CU880" s="4">
        <v>0</v>
      </c>
      <c r="CV880" s="4">
        <v>0</v>
      </c>
      <c r="CW880" s="4">
        <v>0</v>
      </c>
      <c r="CX880" s="4">
        <v>0</v>
      </c>
      <c r="CY880" s="4">
        <v>0</v>
      </c>
      <c r="CZ880" s="4">
        <v>0</v>
      </c>
      <c r="DA880" s="4">
        <v>0</v>
      </c>
      <c r="DB880" s="4">
        <v>0</v>
      </c>
      <c r="DC880" s="4">
        <v>0</v>
      </c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6">
        <v>0</v>
      </c>
      <c r="DY880" s="4">
        <f>SUM(Tabela14[[#This Row],[jan/25]:[mar/25]])</f>
        <v>1017.9300000000001</v>
      </c>
      <c r="DZ880" s="4">
        <f>SUM(Tabela14[[#This Row],[abr/25]:[ago/25]])</f>
        <v>1732.6999999999998</v>
      </c>
      <c r="EA880" s="4">
        <f>SUM(Tabela14[[#This Row],[set/25]:[dez/30]])</f>
        <v>4723.0400000000009</v>
      </c>
    </row>
    <row r="881" spans="1:131" x14ac:dyDescent="0.25">
      <c r="A881" s="5" t="s">
        <v>2311</v>
      </c>
      <c r="B881" s="2" t="s">
        <v>1856</v>
      </c>
      <c r="C881" s="2" t="s">
        <v>14</v>
      </c>
      <c r="D881" s="2" t="s">
        <v>212</v>
      </c>
      <c r="E881" s="1">
        <v>305</v>
      </c>
      <c r="F881" s="2" t="s">
        <v>2312</v>
      </c>
      <c r="G881" s="2" t="s">
        <v>19</v>
      </c>
      <c r="H881" s="321">
        <v>45589</v>
      </c>
      <c r="I881" s="2" t="s">
        <v>581</v>
      </c>
      <c r="J881" s="2" t="s">
        <v>2313</v>
      </c>
      <c r="K881" s="4">
        <v>234338.97</v>
      </c>
      <c r="L881" s="4">
        <v>67650.22</v>
      </c>
      <c r="M881" s="4">
        <v>0</v>
      </c>
      <c r="N881" s="4">
        <f>Tabela14[[#This Row],[parcela.cef
(total)]]-Tabela14[[#This Row],[parcela.cef
(realizado)]]</f>
        <v>166688.75</v>
      </c>
      <c r="O881" s="1" t="b">
        <v>0</v>
      </c>
      <c r="P881" s="4">
        <v>234338.97</v>
      </c>
      <c r="Q881" s="4">
        <v>284050</v>
      </c>
      <c r="R881" s="4">
        <v>5590.55</v>
      </c>
      <c r="S881" s="4">
        <v>54703.13</v>
      </c>
      <c r="T881" s="4">
        <f>SUM(Tabela14[[#This Row],[set/25]:[dez/30]])</f>
        <v>35838.090000000004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647.66</v>
      </c>
      <c r="BD881" s="4">
        <v>9538.59</v>
      </c>
      <c r="BE881" s="4">
        <v>1064.08</v>
      </c>
      <c r="BF881" s="4">
        <v>1069.4000000000001</v>
      </c>
      <c r="BG881" s="4">
        <v>1078.27</v>
      </c>
      <c r="BH881" s="4">
        <v>1082.5899999999999</v>
      </c>
      <c r="BI881" s="4">
        <v>1086.81</v>
      </c>
      <c r="BJ881" s="4">
        <v>1092.46</v>
      </c>
      <c r="BK881" s="4">
        <v>1098.8</v>
      </c>
      <c r="BL881" s="4">
        <v>1106.3800000000001</v>
      </c>
      <c r="BM881" s="4">
        <v>0</v>
      </c>
      <c r="BN881" s="4">
        <v>1116.45</v>
      </c>
      <c r="BO881" s="4">
        <v>1116.45</v>
      </c>
      <c r="BP881" s="4">
        <v>10048.07</v>
      </c>
      <c r="BQ881" s="4">
        <v>1116.45</v>
      </c>
      <c r="BR881" s="4">
        <v>1116.45</v>
      </c>
      <c r="BS881" s="4">
        <v>1116.45</v>
      </c>
      <c r="BT881" s="4">
        <v>1116.45</v>
      </c>
      <c r="BU881" s="4">
        <v>1116.45</v>
      </c>
      <c r="BV881" s="4">
        <v>1116.45</v>
      </c>
      <c r="BW881" s="4">
        <v>1116.45</v>
      </c>
      <c r="BX881" s="4">
        <v>1116.45</v>
      </c>
      <c r="BY881" s="4">
        <v>1116.45</v>
      </c>
      <c r="BZ881" s="4">
        <v>13397.43</v>
      </c>
      <c r="CA881" s="4">
        <v>0</v>
      </c>
      <c r="CB881" s="4">
        <v>111.64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0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0</v>
      </c>
      <c r="CY881" s="4">
        <v>0</v>
      </c>
      <c r="CZ881" s="4">
        <v>0</v>
      </c>
      <c r="DA881" s="4">
        <v>0</v>
      </c>
      <c r="DB881" s="4">
        <v>0</v>
      </c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0</v>
      </c>
      <c r="DK881" s="4">
        <v>0</v>
      </c>
      <c r="DL881" s="4">
        <v>0</v>
      </c>
      <c r="DM881" s="4">
        <v>0</v>
      </c>
      <c r="DN881" s="4">
        <v>0</v>
      </c>
      <c r="DO881" s="4">
        <v>0</v>
      </c>
      <c r="DP881" s="4">
        <v>0</v>
      </c>
      <c r="DQ881" s="4">
        <v>0</v>
      </c>
      <c r="DR881" s="4">
        <v>0</v>
      </c>
      <c r="DS881" s="4">
        <v>0</v>
      </c>
      <c r="DT881" s="4">
        <v>0</v>
      </c>
      <c r="DU881" s="4">
        <v>0</v>
      </c>
      <c r="DV881" s="4">
        <v>0</v>
      </c>
      <c r="DW881" s="4">
        <v>0</v>
      </c>
      <c r="DX881" s="6">
        <v>0</v>
      </c>
      <c r="DY881" s="4">
        <f>SUM(Tabela14[[#This Row],[jan/25]:[mar/25]])</f>
        <v>3211.75</v>
      </c>
      <c r="DZ881" s="4">
        <f>SUM(Tabela14[[#This Row],[abr/25]:[ago/25]])</f>
        <v>5467.04</v>
      </c>
      <c r="EA881" s="4">
        <f>SUM(Tabela14[[#This Row],[set/25]:[dez/30]])</f>
        <v>35838.090000000004</v>
      </c>
    </row>
    <row r="882" spans="1:131" x14ac:dyDescent="0.25">
      <c r="A882" s="5" t="s">
        <v>2314</v>
      </c>
      <c r="B882" s="2" t="s">
        <v>1856</v>
      </c>
      <c r="C882" s="2" t="s">
        <v>14</v>
      </c>
      <c r="D882" s="2" t="s">
        <v>212</v>
      </c>
      <c r="E882" s="1">
        <v>306</v>
      </c>
      <c r="F882" s="2" t="s">
        <v>2315</v>
      </c>
      <c r="G882" s="2" t="s">
        <v>19</v>
      </c>
      <c r="H882" s="321">
        <v>45596</v>
      </c>
      <c r="I882" s="2" t="s">
        <v>525</v>
      </c>
      <c r="J882" s="2" t="s">
        <v>2316</v>
      </c>
      <c r="K882" s="4">
        <v>173814.56</v>
      </c>
      <c r="L882" s="4">
        <v>48931.519999999997</v>
      </c>
      <c r="M882" s="4">
        <v>0</v>
      </c>
      <c r="N882" s="4">
        <f>Tabela14[[#This Row],[parcela.cef
(total)]]-Tabela14[[#This Row],[parcela.cef
(realizado)]]</f>
        <v>124883.04000000001</v>
      </c>
      <c r="O882" s="1" t="b">
        <v>0</v>
      </c>
      <c r="P882" s="4">
        <v>173814.56</v>
      </c>
      <c r="Q882" s="4">
        <v>225688.27</v>
      </c>
      <c r="R882" s="4">
        <v>3898.33</v>
      </c>
      <c r="S882" s="4">
        <v>41816.080000000002</v>
      </c>
      <c r="T882" s="4">
        <f>SUM(Tabela14[[#This Row],[set/25]:[dez/30]])</f>
        <v>28768.989999999994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973.99</v>
      </c>
      <c r="BD882" s="4">
        <v>3344.53</v>
      </c>
      <c r="BE882" s="4">
        <v>1070.1400000000001</v>
      </c>
      <c r="BF882" s="4">
        <v>1075.49</v>
      </c>
      <c r="BG882" s="4">
        <v>1084.4100000000001</v>
      </c>
      <c r="BH882" s="4">
        <v>1088.75</v>
      </c>
      <c r="BI882" s="4">
        <v>1093</v>
      </c>
      <c r="BJ882" s="4">
        <v>1098.68</v>
      </c>
      <c r="BK882" s="4">
        <v>1105.05</v>
      </c>
      <c r="BL882" s="4">
        <v>1113.05</v>
      </c>
      <c r="BM882" s="4">
        <v>0</v>
      </c>
      <c r="BN882" s="4">
        <v>1122.8</v>
      </c>
      <c r="BO882" s="4">
        <v>1122.8</v>
      </c>
      <c r="BP882" s="4">
        <v>3523.17</v>
      </c>
      <c r="BQ882" s="4">
        <v>1122.8</v>
      </c>
      <c r="BR882" s="4">
        <v>1122.8</v>
      </c>
      <c r="BS882" s="4">
        <v>1122.8</v>
      </c>
      <c r="BT882" s="4">
        <v>1122.8</v>
      </c>
      <c r="BU882" s="4">
        <v>1122.8</v>
      </c>
      <c r="BV882" s="4">
        <v>1122.8</v>
      </c>
      <c r="BW882" s="4">
        <v>1122.8</v>
      </c>
      <c r="BX882" s="4">
        <v>1122.8</v>
      </c>
      <c r="BY882" s="4">
        <v>1122.8</v>
      </c>
      <c r="BZ882" s="4">
        <v>12783.38</v>
      </c>
      <c r="CA882" s="4">
        <v>0</v>
      </c>
      <c r="CB882" s="4">
        <v>111.64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0</v>
      </c>
      <c r="CR882" s="4">
        <v>0</v>
      </c>
      <c r="CS882" s="4">
        <v>0</v>
      </c>
      <c r="CT882" s="4">
        <v>0</v>
      </c>
      <c r="CU882" s="4">
        <v>0</v>
      </c>
      <c r="CV882" s="4">
        <v>0</v>
      </c>
      <c r="CW882" s="4">
        <v>0</v>
      </c>
      <c r="CX882" s="4">
        <v>0</v>
      </c>
      <c r="CY882" s="4">
        <v>0</v>
      </c>
      <c r="CZ882" s="4">
        <v>0</v>
      </c>
      <c r="DA882" s="4">
        <v>0</v>
      </c>
      <c r="DB882" s="4">
        <v>0</v>
      </c>
      <c r="DC882" s="4">
        <v>0</v>
      </c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6">
        <v>0</v>
      </c>
      <c r="DY882" s="4">
        <f>SUM(Tabela14[[#This Row],[jan/25]:[mar/25]])</f>
        <v>3230.04</v>
      </c>
      <c r="DZ882" s="4">
        <f>SUM(Tabela14[[#This Row],[abr/25]:[ago/25]])</f>
        <v>5498.5300000000007</v>
      </c>
      <c r="EA882" s="4">
        <f>SUM(Tabela14[[#This Row],[set/25]:[dez/30]])</f>
        <v>28768.989999999994</v>
      </c>
    </row>
    <row r="883" spans="1:131" x14ac:dyDescent="0.25">
      <c r="A883" s="5" t="s">
        <v>2317</v>
      </c>
      <c r="B883" s="2" t="s">
        <v>1856</v>
      </c>
      <c r="C883" s="2" t="s">
        <v>14</v>
      </c>
      <c r="D883" s="2" t="s">
        <v>212</v>
      </c>
      <c r="E883" s="1">
        <v>307</v>
      </c>
      <c r="F883" s="2"/>
      <c r="G883" s="2" t="s">
        <v>42</v>
      </c>
      <c r="H883" s="321"/>
      <c r="I883" s="2" t="s">
        <v>286</v>
      </c>
      <c r="J883" s="2"/>
      <c r="K883" s="4"/>
      <c r="L883" s="4"/>
      <c r="M883" s="4">
        <v>0</v>
      </c>
      <c r="N883" s="4">
        <f>Tabela14[[#This Row],[parcela.cef
(total)]]-Tabela14[[#This Row],[parcela.cef
(realizado)]]</f>
        <v>0</v>
      </c>
      <c r="O883" s="1" t="b">
        <v>0</v>
      </c>
      <c r="P883" s="4">
        <v>0</v>
      </c>
      <c r="Q883" s="4">
        <v>0</v>
      </c>
      <c r="R883" s="4">
        <v>0</v>
      </c>
      <c r="S883" s="4">
        <v>193017.89</v>
      </c>
      <c r="T883" s="4">
        <f>SUM(Tabela14[[#This Row],[set/25]:[dez/30]])</f>
        <v>193017.89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193017.89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0</v>
      </c>
      <c r="CS883" s="4">
        <v>0</v>
      </c>
      <c r="CT883" s="4">
        <v>0</v>
      </c>
      <c r="CU883" s="4">
        <v>0</v>
      </c>
      <c r="CV883" s="4">
        <v>0</v>
      </c>
      <c r="CW883" s="4">
        <v>0</v>
      </c>
      <c r="CX883" s="4">
        <v>0</v>
      </c>
      <c r="CY883" s="4">
        <v>0</v>
      </c>
      <c r="CZ883" s="4">
        <v>0</v>
      </c>
      <c r="DA883" s="4">
        <v>0</v>
      </c>
      <c r="DB883" s="4">
        <v>0</v>
      </c>
      <c r="DC883" s="4">
        <v>0</v>
      </c>
      <c r="DD883" s="4">
        <v>0</v>
      </c>
      <c r="DE883" s="4">
        <v>0</v>
      </c>
      <c r="DF883" s="4">
        <v>0</v>
      </c>
      <c r="DG883" s="4">
        <v>0</v>
      </c>
      <c r="DH883" s="4">
        <v>0</v>
      </c>
      <c r="DI883" s="4">
        <v>0</v>
      </c>
      <c r="DJ883" s="4">
        <v>0</v>
      </c>
      <c r="DK883" s="4">
        <v>0</v>
      </c>
      <c r="DL883" s="4">
        <v>0</v>
      </c>
      <c r="DM883" s="4">
        <v>0</v>
      </c>
      <c r="DN883" s="4">
        <v>0</v>
      </c>
      <c r="DO883" s="4">
        <v>0</v>
      </c>
      <c r="DP883" s="4">
        <v>0</v>
      </c>
      <c r="DQ883" s="4">
        <v>0</v>
      </c>
      <c r="DR883" s="4">
        <v>0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6">
        <v>0</v>
      </c>
      <c r="DY883" s="4">
        <f>SUM(Tabela14[[#This Row],[jan/25]:[mar/25]])</f>
        <v>0</v>
      </c>
      <c r="DZ883" s="4">
        <f>SUM(Tabela14[[#This Row],[abr/25]:[ago/25]])</f>
        <v>0</v>
      </c>
      <c r="EA883" s="4">
        <f>SUM(Tabela14[[#This Row],[set/25]:[dez/30]])</f>
        <v>193017.89</v>
      </c>
    </row>
    <row r="884" spans="1:131" x14ac:dyDescent="0.25">
      <c r="A884" s="5" t="s">
        <v>2318</v>
      </c>
      <c r="B884" s="2" t="s">
        <v>1856</v>
      </c>
      <c r="C884" s="2" t="s">
        <v>14</v>
      </c>
      <c r="D884" s="2" t="s">
        <v>212</v>
      </c>
      <c r="E884" s="1">
        <v>308</v>
      </c>
      <c r="F884" s="2" t="s">
        <v>2319</v>
      </c>
      <c r="G884" s="2" t="s">
        <v>19</v>
      </c>
      <c r="H884" s="321">
        <v>45596</v>
      </c>
      <c r="I884" s="2" t="s">
        <v>346</v>
      </c>
      <c r="J884" s="2" t="s">
        <v>2320</v>
      </c>
      <c r="K884" s="4">
        <v>257741.33</v>
      </c>
      <c r="L884" s="4">
        <v>71849.14</v>
      </c>
      <c r="M884" s="4">
        <v>0</v>
      </c>
      <c r="N884" s="4">
        <f>Tabela14[[#This Row],[parcela.cef
(total)]]-Tabela14[[#This Row],[parcela.cef
(realizado)]]</f>
        <v>185892.19</v>
      </c>
      <c r="O884" s="1" t="b">
        <v>0</v>
      </c>
      <c r="P884" s="4">
        <v>257741.33</v>
      </c>
      <c r="Q884" s="4">
        <v>293550</v>
      </c>
      <c r="R884" s="4">
        <v>9577.2800000000007</v>
      </c>
      <c r="S884" s="4">
        <v>39936.83</v>
      </c>
      <c r="T884" s="4">
        <f>SUM(Tabela14[[#This Row],[set/25]:[dez/30]])</f>
        <v>24680.259999999995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634.6</v>
      </c>
      <c r="BD884" s="4">
        <v>3818.44</v>
      </c>
      <c r="BE884" s="4">
        <v>1042.5999999999999</v>
      </c>
      <c r="BF884" s="4">
        <v>1370.81</v>
      </c>
      <c r="BG884" s="4">
        <v>1382.19</v>
      </c>
      <c r="BH884" s="4">
        <v>1387.72</v>
      </c>
      <c r="BI884" s="4">
        <v>1393.13</v>
      </c>
      <c r="BJ884" s="4">
        <v>1400.37</v>
      </c>
      <c r="BK884" s="4">
        <v>1408.5</v>
      </c>
      <c r="BL884" s="4">
        <v>1418.21</v>
      </c>
      <c r="BM884" s="4">
        <v>0</v>
      </c>
      <c r="BN884" s="4">
        <v>1431.12</v>
      </c>
      <c r="BO884" s="4">
        <v>1431.12</v>
      </c>
      <c r="BP884" s="4">
        <v>4780.47</v>
      </c>
      <c r="BQ884" s="4">
        <v>1431.12</v>
      </c>
      <c r="BR884" s="4">
        <v>1431.12</v>
      </c>
      <c r="BS884" s="4">
        <v>1431.12</v>
      </c>
      <c r="BT884" s="4">
        <v>1431.12</v>
      </c>
      <c r="BU884" s="4">
        <v>1431.12</v>
      </c>
      <c r="BV884" s="4">
        <v>1431.12</v>
      </c>
      <c r="BW884" s="4">
        <v>1431.12</v>
      </c>
      <c r="BX884" s="4">
        <v>1431.12</v>
      </c>
      <c r="BY884" s="4">
        <v>1431.12</v>
      </c>
      <c r="BZ884" s="4">
        <v>3697.51</v>
      </c>
      <c r="CA884" s="4">
        <v>348.16</v>
      </c>
      <c r="CB884" s="4">
        <v>111.8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0</v>
      </c>
      <c r="CZ884" s="4">
        <v>0</v>
      </c>
      <c r="DA884" s="4">
        <v>0</v>
      </c>
      <c r="DB884" s="4">
        <v>0</v>
      </c>
      <c r="DC884" s="4">
        <v>0</v>
      </c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6">
        <v>0</v>
      </c>
      <c r="DY884" s="4">
        <f>SUM(Tabela14[[#This Row],[jan/25]:[mar/25]])</f>
        <v>3795.6</v>
      </c>
      <c r="DZ884" s="4">
        <f>SUM(Tabela14[[#This Row],[abr/25]:[ago/25]])</f>
        <v>7007.93</v>
      </c>
      <c r="EA884" s="4">
        <f>SUM(Tabela14[[#This Row],[set/25]:[dez/30]])</f>
        <v>24680.259999999995</v>
      </c>
    </row>
    <row r="885" spans="1:131" x14ac:dyDescent="0.25">
      <c r="A885" s="5" t="s">
        <v>2321</v>
      </c>
      <c r="B885" s="2" t="s">
        <v>1856</v>
      </c>
      <c r="C885" s="2" t="s">
        <v>14</v>
      </c>
      <c r="D885" s="2" t="s">
        <v>212</v>
      </c>
      <c r="E885" s="1">
        <v>309</v>
      </c>
      <c r="F885" s="2" t="s">
        <v>2322</v>
      </c>
      <c r="G885" s="2" t="s">
        <v>19</v>
      </c>
      <c r="H885" s="321">
        <v>45262</v>
      </c>
      <c r="I885" s="2" t="s">
        <v>202</v>
      </c>
      <c r="J885" s="2"/>
      <c r="K885" s="4"/>
      <c r="L885" s="4"/>
      <c r="M885" s="4">
        <v>295469.07</v>
      </c>
      <c r="N885" s="4">
        <f>Tabela14[[#This Row],[parcela.cef
(total)]]-Tabela14[[#This Row],[parcela.cef
(realizado)]]</f>
        <v>0</v>
      </c>
      <c r="O885" s="1" t="b">
        <v>0</v>
      </c>
      <c r="P885" s="4">
        <v>0</v>
      </c>
      <c r="Q885" s="4">
        <v>388550</v>
      </c>
      <c r="R885" s="4">
        <v>0</v>
      </c>
      <c r="S885" s="4">
        <v>132682.34</v>
      </c>
      <c r="T885" s="4">
        <f>SUM(Tabela14[[#This Row],[set/25]:[dez/30]])</f>
        <v>64694.419999999991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3000</v>
      </c>
      <c r="AS885" s="4">
        <v>675.47</v>
      </c>
      <c r="AT885" s="4">
        <v>0</v>
      </c>
      <c r="AU885" s="4">
        <v>1371.64</v>
      </c>
      <c r="AV885" s="4">
        <v>694.81</v>
      </c>
      <c r="AW885" s="4">
        <v>682.18</v>
      </c>
      <c r="AX885" s="4">
        <v>0</v>
      </c>
      <c r="AY885" s="4">
        <v>705.65</v>
      </c>
      <c r="AZ885" s="4">
        <v>1404.53</v>
      </c>
      <c r="BA885" s="4">
        <v>1455.08</v>
      </c>
      <c r="BB885" s="4">
        <v>2357.2199999999998</v>
      </c>
      <c r="BC885" s="4">
        <v>2368.54</v>
      </c>
      <c r="BD885" s="4">
        <v>2384.65</v>
      </c>
      <c r="BE885" s="4">
        <v>15120.8</v>
      </c>
      <c r="BF885" s="4">
        <v>4544.97</v>
      </c>
      <c r="BG885" s="4">
        <v>4582.6899999999996</v>
      </c>
      <c r="BH885" s="4">
        <v>4601.01</v>
      </c>
      <c r="BI885" s="4">
        <v>4618.96</v>
      </c>
      <c r="BJ885" s="4">
        <v>12458.05</v>
      </c>
      <c r="BK885" s="4">
        <v>2472.31</v>
      </c>
      <c r="BL885" s="4">
        <v>2489.36</v>
      </c>
      <c r="BM885" s="4">
        <v>0</v>
      </c>
      <c r="BN885" s="4">
        <v>2512.02</v>
      </c>
      <c r="BO885" s="4">
        <v>2512.02</v>
      </c>
      <c r="BP885" s="4">
        <v>14621.51</v>
      </c>
      <c r="BQ885" s="4">
        <v>2512.02</v>
      </c>
      <c r="BR885" s="4">
        <v>2512.02</v>
      </c>
      <c r="BS885" s="4">
        <v>2512.02</v>
      </c>
      <c r="BT885" s="4">
        <v>2512.02</v>
      </c>
      <c r="BU885" s="4">
        <v>2512.02</v>
      </c>
      <c r="BV885" s="4">
        <v>2512.02</v>
      </c>
      <c r="BW885" s="4">
        <v>2512.02</v>
      </c>
      <c r="BX885" s="4">
        <v>2512.02</v>
      </c>
      <c r="BY885" s="4">
        <v>2512.02</v>
      </c>
      <c r="BZ885" s="4">
        <v>22329.040000000001</v>
      </c>
      <c r="CA885" s="4">
        <v>0</v>
      </c>
      <c r="CB885" s="4">
        <v>111.65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0</v>
      </c>
      <c r="CR885" s="4">
        <v>0</v>
      </c>
      <c r="CS885" s="4">
        <v>0</v>
      </c>
      <c r="CT885" s="4">
        <v>0</v>
      </c>
      <c r="CU885" s="4">
        <v>0</v>
      </c>
      <c r="CV885" s="4">
        <v>0</v>
      </c>
      <c r="CW885" s="4">
        <v>0</v>
      </c>
      <c r="CX885" s="4">
        <v>0</v>
      </c>
      <c r="CY885" s="4">
        <v>0</v>
      </c>
      <c r="CZ885" s="4">
        <v>0</v>
      </c>
      <c r="DA885" s="4">
        <v>0</v>
      </c>
      <c r="DB885" s="4">
        <v>0</v>
      </c>
      <c r="DC885" s="4">
        <v>0</v>
      </c>
      <c r="DD885" s="4">
        <v>0</v>
      </c>
      <c r="DE885" s="4">
        <v>0</v>
      </c>
      <c r="DF885" s="4">
        <v>0</v>
      </c>
      <c r="DG885" s="4">
        <v>0</v>
      </c>
      <c r="DH885" s="4">
        <v>0</v>
      </c>
      <c r="DI885" s="4">
        <v>0</v>
      </c>
      <c r="DJ885" s="4">
        <v>0</v>
      </c>
      <c r="DK885" s="4">
        <v>0</v>
      </c>
      <c r="DL885" s="4">
        <v>0</v>
      </c>
      <c r="DM885" s="4">
        <v>0</v>
      </c>
      <c r="DN885" s="4">
        <v>0</v>
      </c>
      <c r="DO885" s="4">
        <v>0</v>
      </c>
      <c r="DP885" s="4">
        <v>0</v>
      </c>
      <c r="DQ885" s="4">
        <v>0</v>
      </c>
      <c r="DR885" s="4">
        <v>0</v>
      </c>
      <c r="DS885" s="4">
        <v>0</v>
      </c>
      <c r="DT885" s="4">
        <v>0</v>
      </c>
      <c r="DU885" s="4">
        <v>0</v>
      </c>
      <c r="DV885" s="4">
        <v>0</v>
      </c>
      <c r="DW885" s="4">
        <v>0</v>
      </c>
      <c r="DX885" s="6">
        <v>0</v>
      </c>
      <c r="DY885" s="4">
        <f>SUM(Tabela14[[#This Row],[jan/25]:[mar/25]])</f>
        <v>24248.46</v>
      </c>
      <c r="DZ885" s="4">
        <f>SUM(Tabela14[[#This Row],[abr/25]:[ago/25]])</f>
        <v>26639.690000000002</v>
      </c>
      <c r="EA885" s="4">
        <f>SUM(Tabela14[[#This Row],[set/25]:[dez/30]])</f>
        <v>64694.419999999991</v>
      </c>
    </row>
    <row r="886" spans="1:131" x14ac:dyDescent="0.25">
      <c r="A886" s="5" t="s">
        <v>2323</v>
      </c>
      <c r="B886" s="2" t="s">
        <v>1856</v>
      </c>
      <c r="C886" s="2" t="s">
        <v>14</v>
      </c>
      <c r="D886" s="2" t="s">
        <v>235</v>
      </c>
      <c r="E886" s="1">
        <v>401</v>
      </c>
      <c r="F886" s="2" t="s">
        <v>2324</v>
      </c>
      <c r="G886" s="2" t="s">
        <v>19</v>
      </c>
      <c r="H886" s="321">
        <v>45832</v>
      </c>
      <c r="I886" s="2" t="s">
        <v>917</v>
      </c>
      <c r="J886" s="2" t="s">
        <v>2325</v>
      </c>
      <c r="K886" s="4">
        <v>287753</v>
      </c>
      <c r="L886" s="4">
        <v>75571.070000000007</v>
      </c>
      <c r="M886" s="4">
        <v>0</v>
      </c>
      <c r="N886" s="4">
        <f>Tabela14[[#This Row],[parcela.cef
(total)]]-Tabela14[[#This Row],[parcela.cef
(realizado)]]</f>
        <v>212181.93</v>
      </c>
      <c r="O886" s="1" t="b">
        <v>0</v>
      </c>
      <c r="P886" s="4">
        <v>287753</v>
      </c>
      <c r="Q886" s="4">
        <v>295095</v>
      </c>
      <c r="R886" s="4">
        <v>2369.08</v>
      </c>
      <c r="S886" s="4">
        <v>7630</v>
      </c>
      <c r="T886" s="4">
        <f>SUM(Tabela14[[#This Row],[set/25]:[dez/30]])</f>
        <v>6638.3500000000013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494.12</v>
      </c>
      <c r="BL886" s="4">
        <v>497.53</v>
      </c>
      <c r="BM886" s="4">
        <v>0</v>
      </c>
      <c r="BN886" s="4">
        <v>502.06</v>
      </c>
      <c r="BO886" s="4">
        <v>502.06</v>
      </c>
      <c r="BP886" s="4">
        <v>502.06</v>
      </c>
      <c r="BQ886" s="4">
        <v>502.06</v>
      </c>
      <c r="BR886" s="4">
        <v>502.06</v>
      </c>
      <c r="BS886" s="4">
        <v>502.06</v>
      </c>
      <c r="BT886" s="4">
        <v>502.06</v>
      </c>
      <c r="BU886" s="4">
        <v>502.06</v>
      </c>
      <c r="BV886" s="4">
        <v>502.06</v>
      </c>
      <c r="BW886" s="4">
        <v>502.06</v>
      </c>
      <c r="BX886" s="4">
        <v>502.06</v>
      </c>
      <c r="BY886" s="4">
        <v>502.06</v>
      </c>
      <c r="BZ886" s="4">
        <v>502.06</v>
      </c>
      <c r="CA886" s="4">
        <v>0</v>
      </c>
      <c r="CB886" s="4">
        <v>0</v>
      </c>
      <c r="CC886" s="4">
        <v>111.57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0</v>
      </c>
      <c r="CP886" s="4">
        <v>0</v>
      </c>
      <c r="CQ886" s="4">
        <v>0</v>
      </c>
      <c r="CR886" s="4">
        <v>0</v>
      </c>
      <c r="CS886" s="4">
        <v>0</v>
      </c>
      <c r="CT886" s="4">
        <v>0</v>
      </c>
      <c r="CU886" s="4">
        <v>0</v>
      </c>
      <c r="CV886" s="4">
        <v>0</v>
      </c>
      <c r="CW886" s="4">
        <v>0</v>
      </c>
      <c r="CX886" s="4">
        <v>0</v>
      </c>
      <c r="CY886" s="4">
        <v>0</v>
      </c>
      <c r="CZ886" s="4">
        <v>0</v>
      </c>
      <c r="DA886" s="4">
        <v>0</v>
      </c>
      <c r="DB886" s="4">
        <v>0</v>
      </c>
      <c r="DC886" s="4">
        <v>0</v>
      </c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6">
        <v>0</v>
      </c>
      <c r="DY886" s="4">
        <f>SUM(Tabela14[[#This Row],[jan/25]:[mar/25]])</f>
        <v>0</v>
      </c>
      <c r="DZ886" s="4">
        <f>SUM(Tabela14[[#This Row],[abr/25]:[ago/25]])</f>
        <v>991.65</v>
      </c>
      <c r="EA886" s="4">
        <f>SUM(Tabela14[[#This Row],[set/25]:[dez/30]])</f>
        <v>6638.3500000000013</v>
      </c>
    </row>
    <row r="887" spans="1:131" x14ac:dyDescent="0.25">
      <c r="A887" s="5" t="s">
        <v>2326</v>
      </c>
      <c r="B887" s="2" t="s">
        <v>1856</v>
      </c>
      <c r="C887" s="2" t="s">
        <v>14</v>
      </c>
      <c r="D887" s="2" t="s">
        <v>235</v>
      </c>
      <c r="E887" s="1">
        <v>402</v>
      </c>
      <c r="F887" s="2" t="s">
        <v>2327</v>
      </c>
      <c r="G887" s="2" t="s">
        <v>19</v>
      </c>
      <c r="H887" s="321">
        <v>45644</v>
      </c>
      <c r="I887" s="2" t="s">
        <v>378</v>
      </c>
      <c r="J887" s="2" t="s">
        <v>2328</v>
      </c>
      <c r="K887" s="4">
        <v>232017.29</v>
      </c>
      <c r="L887" s="4">
        <v>67456.47</v>
      </c>
      <c r="M887" s="4">
        <v>0</v>
      </c>
      <c r="N887" s="4">
        <f>Tabela14[[#This Row],[parcela.cef
(total)]]-Tabela14[[#This Row],[parcela.cef
(realizado)]]</f>
        <v>164560.82</v>
      </c>
      <c r="O887" s="1" t="b">
        <v>0</v>
      </c>
      <c r="P887" s="4">
        <v>232017.29</v>
      </c>
      <c r="Q887" s="4">
        <v>287240.8</v>
      </c>
      <c r="R887" s="4">
        <v>4724.5200000000004</v>
      </c>
      <c r="S887" s="4">
        <v>48200.99</v>
      </c>
      <c r="T887" s="4">
        <f>SUM(Tabela14[[#This Row],[set/25]:[dez/30]])</f>
        <v>35188.17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5327.33</v>
      </c>
      <c r="BF887" s="4">
        <v>1079.3399999999999</v>
      </c>
      <c r="BG887" s="4">
        <v>1088.3</v>
      </c>
      <c r="BH887" s="4">
        <v>1092.6500000000001</v>
      </c>
      <c r="BI887" s="4">
        <v>1096.9100000000001</v>
      </c>
      <c r="BJ887" s="4">
        <v>1102.6199999999999</v>
      </c>
      <c r="BK887" s="4">
        <v>1109.01</v>
      </c>
      <c r="BL887" s="4">
        <v>1116.6600000000001</v>
      </c>
      <c r="BM887" s="4">
        <v>1126.82</v>
      </c>
      <c r="BN887" s="4">
        <v>1126.82</v>
      </c>
      <c r="BO887" s="4">
        <v>1126.82</v>
      </c>
      <c r="BP887" s="4">
        <v>1126.82</v>
      </c>
      <c r="BQ887" s="4">
        <v>5589.51</v>
      </c>
      <c r="BR887" s="4">
        <v>1126.82</v>
      </c>
      <c r="BS887" s="4">
        <v>1126.82</v>
      </c>
      <c r="BT887" s="4">
        <v>1126.82</v>
      </c>
      <c r="BU887" s="4">
        <v>1126.82</v>
      </c>
      <c r="BV887" s="4">
        <v>1126.82</v>
      </c>
      <c r="BW887" s="4">
        <v>1126.82</v>
      </c>
      <c r="BX887" s="4">
        <v>1126.82</v>
      </c>
      <c r="BY887" s="4">
        <v>1126.82</v>
      </c>
      <c r="BZ887" s="4">
        <v>0</v>
      </c>
      <c r="CA887" s="4">
        <v>15619.4</v>
      </c>
      <c r="CB887" s="4">
        <v>0</v>
      </c>
      <c r="CC887" s="4">
        <v>457.42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0</v>
      </c>
      <c r="CQ887" s="4">
        <v>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0</v>
      </c>
      <c r="CZ887" s="4">
        <v>0</v>
      </c>
      <c r="DA887" s="4">
        <v>0</v>
      </c>
      <c r="DB887" s="4">
        <v>0</v>
      </c>
      <c r="DC887" s="4">
        <v>0</v>
      </c>
      <c r="DD887" s="4">
        <v>0</v>
      </c>
      <c r="DE887" s="4">
        <v>0</v>
      </c>
      <c r="DF887" s="4">
        <v>0</v>
      </c>
      <c r="DG887" s="4">
        <v>0</v>
      </c>
      <c r="DH887" s="4">
        <v>0</v>
      </c>
      <c r="DI887" s="4">
        <v>0</v>
      </c>
      <c r="DJ887" s="4">
        <v>0</v>
      </c>
      <c r="DK887" s="4">
        <v>0</v>
      </c>
      <c r="DL887" s="4">
        <v>0</v>
      </c>
      <c r="DM887" s="4">
        <v>0</v>
      </c>
      <c r="DN887" s="4">
        <v>0</v>
      </c>
      <c r="DO887" s="4">
        <v>0</v>
      </c>
      <c r="DP887" s="4">
        <v>0</v>
      </c>
      <c r="DQ887" s="4">
        <v>0</v>
      </c>
      <c r="DR887" s="4">
        <v>0</v>
      </c>
      <c r="DS887" s="4">
        <v>0</v>
      </c>
      <c r="DT887" s="4">
        <v>0</v>
      </c>
      <c r="DU887" s="4">
        <v>0</v>
      </c>
      <c r="DV887" s="4">
        <v>0</v>
      </c>
      <c r="DW887" s="4">
        <v>0</v>
      </c>
      <c r="DX887" s="6">
        <v>0</v>
      </c>
      <c r="DY887" s="4">
        <f>SUM(Tabela14[[#This Row],[jan/25]:[mar/25]])</f>
        <v>7494.97</v>
      </c>
      <c r="DZ887" s="4">
        <f>SUM(Tabela14[[#This Row],[abr/25]:[ago/25]])</f>
        <v>5517.85</v>
      </c>
      <c r="EA887" s="4">
        <f>SUM(Tabela14[[#This Row],[set/25]:[dez/30]])</f>
        <v>35188.17</v>
      </c>
    </row>
    <row r="888" spans="1:131" x14ac:dyDescent="0.25">
      <c r="A888" s="5" t="s">
        <v>2329</v>
      </c>
      <c r="B888" s="2" t="s">
        <v>1856</v>
      </c>
      <c r="C888" s="2" t="s">
        <v>14</v>
      </c>
      <c r="D888" s="2" t="s">
        <v>235</v>
      </c>
      <c r="E888" s="1">
        <v>403</v>
      </c>
      <c r="F888" s="2" t="s">
        <v>2330</v>
      </c>
      <c r="G888" s="2" t="s">
        <v>19</v>
      </c>
      <c r="H888" s="321">
        <v>45855</v>
      </c>
      <c r="I888" s="2" t="s">
        <v>2331</v>
      </c>
      <c r="J888" s="2" t="s">
        <v>2332</v>
      </c>
      <c r="K888" s="4">
        <v>264000</v>
      </c>
      <c r="L888" s="4">
        <v>71720.25</v>
      </c>
      <c r="M888" s="4">
        <v>0</v>
      </c>
      <c r="N888" s="4">
        <f>Tabela14[[#This Row],[parcela.cef
(total)]]-Tabela14[[#This Row],[parcela.cef
(realizado)]]</f>
        <v>192279.75</v>
      </c>
      <c r="O888" s="1" t="b">
        <v>0</v>
      </c>
      <c r="P888" s="4">
        <v>264000</v>
      </c>
      <c r="Q888" s="4">
        <v>328060</v>
      </c>
      <c r="R888" s="4">
        <v>0</v>
      </c>
      <c r="S888" s="4">
        <v>65471.33</v>
      </c>
      <c r="T888" s="4">
        <f>SUM(Tabela14[[#This Row],[set/25]:[dez/30]])</f>
        <v>64861.500000000015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609.83000000000004</v>
      </c>
      <c r="BM888" s="4">
        <v>0</v>
      </c>
      <c r="BN888" s="4">
        <v>615.38</v>
      </c>
      <c r="BO888" s="4">
        <v>615.38</v>
      </c>
      <c r="BP888" s="4">
        <v>8710.25</v>
      </c>
      <c r="BQ888" s="4">
        <v>1909.73</v>
      </c>
      <c r="BR888" s="4">
        <v>1909.73</v>
      </c>
      <c r="BS888" s="4">
        <v>1909.73</v>
      </c>
      <c r="BT888" s="4">
        <v>1909.73</v>
      </c>
      <c r="BU888" s="4">
        <v>1909.73</v>
      </c>
      <c r="BV888" s="4">
        <v>1909.73</v>
      </c>
      <c r="BW888" s="4">
        <v>1909.73</v>
      </c>
      <c r="BX888" s="4">
        <v>1909.73</v>
      </c>
      <c r="BY888" s="4">
        <v>1909.73</v>
      </c>
      <c r="BZ888" s="4">
        <v>1909.73</v>
      </c>
      <c r="CA888" s="4">
        <v>1909.73</v>
      </c>
      <c r="CB888" s="4">
        <v>22455.13</v>
      </c>
      <c r="CC888" s="4">
        <v>1909.73</v>
      </c>
      <c r="CD888" s="4">
        <v>1909.73</v>
      </c>
      <c r="CE888" s="4">
        <v>1909.73</v>
      </c>
      <c r="CF888" s="4">
        <v>1909.73</v>
      </c>
      <c r="CG888" s="4">
        <v>1909.73</v>
      </c>
      <c r="CH888" s="4">
        <v>1909.68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0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0</v>
      </c>
      <c r="CZ888" s="4">
        <v>0</v>
      </c>
      <c r="DA888" s="4">
        <v>0</v>
      </c>
      <c r="DB888" s="4">
        <v>0</v>
      </c>
      <c r="DC888" s="4">
        <v>0</v>
      </c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6">
        <v>0</v>
      </c>
      <c r="DY888" s="4">
        <f>SUM(Tabela14[[#This Row],[jan/25]:[mar/25]])</f>
        <v>0</v>
      </c>
      <c r="DZ888" s="4">
        <f>SUM(Tabela14[[#This Row],[abr/25]:[ago/25]])</f>
        <v>609.83000000000004</v>
      </c>
      <c r="EA888" s="4">
        <f>SUM(Tabela14[[#This Row],[set/25]:[dez/30]])</f>
        <v>64861.500000000015</v>
      </c>
    </row>
    <row r="889" spans="1:131" x14ac:dyDescent="0.25">
      <c r="A889" s="5" t="s">
        <v>2333</v>
      </c>
      <c r="B889" s="2" t="s">
        <v>1856</v>
      </c>
      <c r="C889" s="2" t="s">
        <v>14</v>
      </c>
      <c r="D889" s="2" t="s">
        <v>235</v>
      </c>
      <c r="E889" s="1">
        <v>404</v>
      </c>
      <c r="F889" s="2" t="s">
        <v>2334</v>
      </c>
      <c r="G889" s="2" t="s">
        <v>19</v>
      </c>
      <c r="H889" s="321">
        <v>45776</v>
      </c>
      <c r="I889" s="2" t="s">
        <v>2335</v>
      </c>
      <c r="J889" s="2"/>
      <c r="K889" s="4"/>
      <c r="L889" s="4"/>
      <c r="M889" s="4">
        <v>264000</v>
      </c>
      <c r="N889" s="4">
        <f>Tabela14[[#This Row],[parcela.cef
(total)]]-Tabela14[[#This Row],[parcela.cef
(realizado)]]</f>
        <v>0</v>
      </c>
      <c r="O889" s="1" t="b">
        <v>0</v>
      </c>
      <c r="P889" s="4">
        <v>0</v>
      </c>
      <c r="Q889" s="4">
        <v>315923.62</v>
      </c>
      <c r="R889" s="4">
        <v>0</v>
      </c>
      <c r="S889" s="4">
        <v>50495.31</v>
      </c>
      <c r="T889" s="4">
        <f>SUM(Tabela14[[#This Row],[set/25]:[dez/30]])</f>
        <v>47645.01999999999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706.52</v>
      </c>
      <c r="BJ889" s="4">
        <v>710.2</v>
      </c>
      <c r="BK889" s="4">
        <v>714.32</v>
      </c>
      <c r="BL889" s="4">
        <v>719.25</v>
      </c>
      <c r="BM889" s="4">
        <v>0</v>
      </c>
      <c r="BN889" s="4">
        <v>725.79</v>
      </c>
      <c r="BO889" s="4">
        <v>725.79</v>
      </c>
      <c r="BP889" s="4">
        <v>6176.11</v>
      </c>
      <c r="BQ889" s="4">
        <v>2084.5300000000002</v>
      </c>
      <c r="BR889" s="4">
        <v>2084.5300000000002</v>
      </c>
      <c r="BS889" s="4">
        <v>2084.5300000000002</v>
      </c>
      <c r="BT889" s="4">
        <v>2084.5300000000002</v>
      </c>
      <c r="BU889" s="4">
        <v>2084.5300000000002</v>
      </c>
      <c r="BV889" s="4">
        <v>2084.5300000000002</v>
      </c>
      <c r="BW889" s="4">
        <v>2084.5300000000002</v>
      </c>
      <c r="BX889" s="4">
        <v>2084.5300000000002</v>
      </c>
      <c r="BY889" s="4">
        <v>2084.5300000000002</v>
      </c>
      <c r="BZ889" s="4">
        <v>2084.5300000000002</v>
      </c>
      <c r="CA889" s="4">
        <v>2084.5300000000002</v>
      </c>
      <c r="CB889" s="4">
        <v>10478.25</v>
      </c>
      <c r="CC889" s="4">
        <v>2084.5300000000002</v>
      </c>
      <c r="CD889" s="4">
        <v>2084.5300000000002</v>
      </c>
      <c r="CE889" s="4">
        <v>2084.54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355.65</v>
      </c>
      <c r="CO889" s="4">
        <v>0</v>
      </c>
      <c r="CP889" s="4">
        <v>0</v>
      </c>
      <c r="CQ889" s="4">
        <v>0</v>
      </c>
      <c r="CR889" s="4">
        <v>0</v>
      </c>
      <c r="CS889" s="4">
        <v>0</v>
      </c>
      <c r="CT889" s="4">
        <v>0</v>
      </c>
      <c r="CU889" s="4">
        <v>0</v>
      </c>
      <c r="CV889" s="4">
        <v>0</v>
      </c>
      <c r="CW889" s="4">
        <v>0</v>
      </c>
      <c r="CX889" s="4">
        <v>0</v>
      </c>
      <c r="CY889" s="4">
        <v>0</v>
      </c>
      <c r="CZ889" s="4">
        <v>0</v>
      </c>
      <c r="DA889" s="4">
        <v>0</v>
      </c>
      <c r="DB889" s="4">
        <v>0</v>
      </c>
      <c r="DC889" s="4">
        <v>0</v>
      </c>
      <c r="DD889" s="4">
        <v>0</v>
      </c>
      <c r="DE889" s="4">
        <v>0</v>
      </c>
      <c r="DF889" s="4">
        <v>0</v>
      </c>
      <c r="DG889" s="4">
        <v>0</v>
      </c>
      <c r="DH889" s="4">
        <v>0</v>
      </c>
      <c r="DI889" s="4">
        <v>0</v>
      </c>
      <c r="DJ889" s="4">
        <v>0</v>
      </c>
      <c r="DK889" s="4">
        <v>0</v>
      </c>
      <c r="DL889" s="4">
        <v>0</v>
      </c>
      <c r="DM889" s="4">
        <v>0</v>
      </c>
      <c r="DN889" s="4">
        <v>0</v>
      </c>
      <c r="DO889" s="4">
        <v>0</v>
      </c>
      <c r="DP889" s="4">
        <v>0</v>
      </c>
      <c r="DQ889" s="4">
        <v>0</v>
      </c>
      <c r="DR889" s="4">
        <v>0</v>
      </c>
      <c r="DS889" s="4">
        <v>0</v>
      </c>
      <c r="DT889" s="4">
        <v>0</v>
      </c>
      <c r="DU889" s="4">
        <v>0</v>
      </c>
      <c r="DV889" s="4">
        <v>0</v>
      </c>
      <c r="DW889" s="4">
        <v>0</v>
      </c>
      <c r="DX889" s="6">
        <v>0</v>
      </c>
      <c r="DY889" s="4">
        <f>SUM(Tabela14[[#This Row],[jan/25]:[mar/25]])</f>
        <v>0</v>
      </c>
      <c r="DZ889" s="4">
        <f>SUM(Tabela14[[#This Row],[abr/25]:[ago/25]])</f>
        <v>2850.29</v>
      </c>
      <c r="EA889" s="4">
        <f>SUM(Tabela14[[#This Row],[set/25]:[dez/30]])</f>
        <v>47645.01999999999</v>
      </c>
    </row>
    <row r="890" spans="1:131" x14ac:dyDescent="0.25">
      <c r="A890" s="5" t="s">
        <v>2336</v>
      </c>
      <c r="B890" s="2" t="s">
        <v>1856</v>
      </c>
      <c r="C890" s="2" t="s">
        <v>14</v>
      </c>
      <c r="D890" s="2" t="s">
        <v>235</v>
      </c>
      <c r="E890" s="1">
        <v>405</v>
      </c>
      <c r="F890" s="2" t="s">
        <v>2337</v>
      </c>
      <c r="G890" s="2" t="s">
        <v>19</v>
      </c>
      <c r="H890" s="321">
        <v>45698</v>
      </c>
      <c r="I890" s="2" t="s">
        <v>409</v>
      </c>
      <c r="J890" s="2"/>
      <c r="K890" s="4"/>
      <c r="L890" s="4"/>
      <c r="M890" s="4">
        <v>0</v>
      </c>
      <c r="N890" s="4">
        <f>Tabela14[[#This Row],[parcela.cef
(total)]]-Tabela14[[#This Row],[parcela.cef
(realizado)]]</f>
        <v>0</v>
      </c>
      <c r="O890" s="1" t="b">
        <v>0</v>
      </c>
      <c r="P890" s="4">
        <v>298647.59000000003</v>
      </c>
      <c r="Q890" s="4">
        <v>309068.95</v>
      </c>
      <c r="R890" s="4">
        <v>7534.46</v>
      </c>
      <c r="S890" s="4">
        <v>1000</v>
      </c>
      <c r="T890" s="4">
        <f>SUM(Tabela14[[#This Row],[set/25]:[dez/30]])</f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1000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0</v>
      </c>
      <c r="CS890" s="4">
        <v>0</v>
      </c>
      <c r="CT890" s="4">
        <v>0</v>
      </c>
      <c r="CU890" s="4">
        <v>0</v>
      </c>
      <c r="CV890" s="4">
        <v>0</v>
      </c>
      <c r="CW890" s="4">
        <v>0</v>
      </c>
      <c r="CX890" s="4">
        <v>0</v>
      </c>
      <c r="CY890" s="4">
        <v>0</v>
      </c>
      <c r="CZ890" s="4">
        <v>0</v>
      </c>
      <c r="DA890" s="4">
        <v>0</v>
      </c>
      <c r="DB890" s="4">
        <v>0</v>
      </c>
      <c r="DC890" s="4">
        <v>0</v>
      </c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6">
        <v>0</v>
      </c>
      <c r="DY890" s="4">
        <f>SUM(Tabela14[[#This Row],[jan/25]:[mar/25]])</f>
        <v>0</v>
      </c>
      <c r="DZ890" s="4">
        <f>SUM(Tabela14[[#This Row],[abr/25]:[ago/25]])</f>
        <v>0</v>
      </c>
      <c r="EA890" s="4">
        <f>SUM(Tabela14[[#This Row],[set/25]:[dez/30]])</f>
        <v>0</v>
      </c>
    </row>
    <row r="891" spans="1:131" x14ac:dyDescent="0.25">
      <c r="A891" s="5" t="s">
        <v>2338</v>
      </c>
      <c r="B891" s="2" t="s">
        <v>1856</v>
      </c>
      <c r="C891" s="2" t="s">
        <v>14</v>
      </c>
      <c r="D891" s="2" t="s">
        <v>235</v>
      </c>
      <c r="E891" s="1">
        <v>406</v>
      </c>
      <c r="F891" s="2" t="s">
        <v>2339</v>
      </c>
      <c r="G891" s="2" t="s">
        <v>19</v>
      </c>
      <c r="H891" s="321">
        <v>45588</v>
      </c>
      <c r="I891" s="2" t="s">
        <v>1228</v>
      </c>
      <c r="J891" s="2" t="s">
        <v>2340</v>
      </c>
      <c r="K891" s="4">
        <v>204792.64</v>
      </c>
      <c r="L891" s="4">
        <v>53163.13</v>
      </c>
      <c r="M891" s="4">
        <v>0</v>
      </c>
      <c r="N891" s="4">
        <f>Tabela14[[#This Row],[parcela.cef
(total)]]-Tabela14[[#This Row],[parcela.cef
(realizado)]]</f>
        <v>151629.51</v>
      </c>
      <c r="O891" s="1" t="b">
        <v>0</v>
      </c>
      <c r="P891" s="4">
        <v>204792.64</v>
      </c>
      <c r="Q891" s="4">
        <v>239000</v>
      </c>
      <c r="R891" s="4">
        <v>556.20000000000005</v>
      </c>
      <c r="S891" s="4">
        <v>31888.48</v>
      </c>
      <c r="T891" s="4">
        <f>SUM(Tabela14[[#This Row],[set/25]:[dez/30]])</f>
        <v>20995.760000000006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880.14</v>
      </c>
      <c r="BD891" s="4">
        <v>4595.57</v>
      </c>
      <c r="BE891" s="4">
        <v>889.66</v>
      </c>
      <c r="BF891" s="4">
        <v>894.11</v>
      </c>
      <c r="BG891" s="4">
        <v>901.53</v>
      </c>
      <c r="BH891" s="4">
        <v>907.54</v>
      </c>
      <c r="BI891" s="4">
        <v>910.77</v>
      </c>
      <c r="BJ891" s="4">
        <v>913.4</v>
      </c>
      <c r="BK891" s="4">
        <v>0</v>
      </c>
      <c r="BL891" s="4">
        <v>0</v>
      </c>
      <c r="BM891" s="4">
        <v>934.02</v>
      </c>
      <c r="BN891" s="4">
        <v>933.45</v>
      </c>
      <c r="BO891" s="4">
        <v>933.45</v>
      </c>
      <c r="BP891" s="4">
        <v>4841.03</v>
      </c>
      <c r="BQ891" s="4">
        <v>933.45</v>
      </c>
      <c r="BR891" s="4">
        <v>933.45</v>
      </c>
      <c r="BS891" s="4">
        <v>933.45</v>
      </c>
      <c r="BT891" s="4">
        <v>933.45</v>
      </c>
      <c r="BU891" s="4">
        <v>933.45</v>
      </c>
      <c r="BV891" s="4">
        <v>933.45</v>
      </c>
      <c r="BW891" s="4">
        <v>933.45</v>
      </c>
      <c r="BX891" s="4">
        <v>933.45</v>
      </c>
      <c r="BY891" s="4">
        <v>933.45</v>
      </c>
      <c r="BZ891" s="4">
        <v>4841.12</v>
      </c>
      <c r="CA891" s="4">
        <v>0</v>
      </c>
      <c r="CB891" s="4">
        <v>111.64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0</v>
      </c>
      <c r="CZ891" s="4">
        <v>0</v>
      </c>
      <c r="DA891" s="4">
        <v>0</v>
      </c>
      <c r="DB891" s="4">
        <v>0</v>
      </c>
      <c r="DC891" s="4">
        <v>0</v>
      </c>
      <c r="DD891" s="4">
        <v>0</v>
      </c>
      <c r="DE891" s="4">
        <v>0</v>
      </c>
      <c r="DF891" s="4">
        <v>0</v>
      </c>
      <c r="DG891" s="4">
        <v>0</v>
      </c>
      <c r="DH891" s="4">
        <v>0</v>
      </c>
      <c r="DI891" s="4">
        <v>0</v>
      </c>
      <c r="DJ891" s="4">
        <v>0</v>
      </c>
      <c r="DK891" s="4">
        <v>0</v>
      </c>
      <c r="DL891" s="4">
        <v>0</v>
      </c>
      <c r="DM891" s="4">
        <v>0</v>
      </c>
      <c r="DN891" s="4">
        <v>0</v>
      </c>
      <c r="DO891" s="4">
        <v>0</v>
      </c>
      <c r="DP891" s="4">
        <v>0</v>
      </c>
      <c r="DQ891" s="4">
        <v>0</v>
      </c>
      <c r="DR891" s="4">
        <v>0</v>
      </c>
      <c r="DS891" s="4">
        <v>0</v>
      </c>
      <c r="DT891" s="4">
        <v>0</v>
      </c>
      <c r="DU891" s="4">
        <v>0</v>
      </c>
      <c r="DV891" s="4">
        <v>0</v>
      </c>
      <c r="DW891" s="4">
        <v>0</v>
      </c>
      <c r="DX891" s="6">
        <v>0</v>
      </c>
      <c r="DY891" s="4">
        <f>SUM(Tabela14[[#This Row],[jan/25]:[mar/25]])</f>
        <v>2685.3</v>
      </c>
      <c r="DZ891" s="4">
        <f>SUM(Tabela14[[#This Row],[abr/25]:[ago/25]])</f>
        <v>2731.71</v>
      </c>
      <c r="EA891" s="4">
        <f>SUM(Tabela14[[#This Row],[set/25]:[dez/30]])</f>
        <v>20995.760000000006</v>
      </c>
    </row>
    <row r="892" spans="1:131" x14ac:dyDescent="0.25">
      <c r="A892" s="5" t="s">
        <v>2341</v>
      </c>
      <c r="B892" s="2" t="s">
        <v>1856</v>
      </c>
      <c r="C892" s="2" t="s">
        <v>14</v>
      </c>
      <c r="D892" s="2" t="s">
        <v>235</v>
      </c>
      <c r="E892" s="1">
        <v>407</v>
      </c>
      <c r="F892" s="2" t="s">
        <v>2342</v>
      </c>
      <c r="G892" s="2" t="s">
        <v>19</v>
      </c>
      <c r="H892" s="321">
        <v>45589</v>
      </c>
      <c r="I892" s="2" t="s">
        <v>614</v>
      </c>
      <c r="J892" s="2" t="s">
        <v>2343</v>
      </c>
      <c r="K892" s="4">
        <v>149319.41</v>
      </c>
      <c r="L892" s="4">
        <v>45585.48</v>
      </c>
      <c r="M892" s="4">
        <v>0</v>
      </c>
      <c r="N892" s="4">
        <f>Tabela14[[#This Row],[parcela.cef
(total)]]-Tabela14[[#This Row],[parcela.cef
(realizado)]]</f>
        <v>103733.93</v>
      </c>
      <c r="O892" s="1" t="b">
        <v>0</v>
      </c>
      <c r="P892" s="4">
        <v>149319.41</v>
      </c>
      <c r="Q892" s="4">
        <v>227050</v>
      </c>
      <c r="R892" s="4">
        <v>2701.1</v>
      </c>
      <c r="S892" s="4">
        <v>71328.789999999994</v>
      </c>
      <c r="T892" s="4">
        <f>SUM(Tabela14[[#This Row],[set/25]:[dez/30]])</f>
        <v>46031.7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1584.33</v>
      </c>
      <c r="BD892" s="4">
        <v>1589.76</v>
      </c>
      <c r="BE892" s="4">
        <v>7065.42</v>
      </c>
      <c r="BF892" s="4">
        <v>2114.66</v>
      </c>
      <c r="BG892" s="4">
        <v>2132.2199999999998</v>
      </c>
      <c r="BH892" s="4">
        <v>2140.75</v>
      </c>
      <c r="BI892" s="4">
        <v>2149.09</v>
      </c>
      <c r="BJ892" s="4">
        <v>2160.27</v>
      </c>
      <c r="BK892" s="4">
        <v>2172.8000000000002</v>
      </c>
      <c r="BL892" s="4">
        <v>2187.79</v>
      </c>
      <c r="BM892" s="4">
        <v>2207.6999999999998</v>
      </c>
      <c r="BN892" s="4">
        <v>2207.6999999999998</v>
      </c>
      <c r="BO892" s="4">
        <v>2207.7600000000002</v>
      </c>
      <c r="BP892" s="4">
        <v>12839.2</v>
      </c>
      <c r="BQ892" s="4">
        <v>1674.68</v>
      </c>
      <c r="BR892" s="4">
        <v>1674.68</v>
      </c>
      <c r="BS892" s="4">
        <v>1674.68</v>
      </c>
      <c r="BT892" s="4">
        <v>1674.68</v>
      </c>
      <c r="BU892" s="4">
        <v>1674.68</v>
      </c>
      <c r="BV892" s="4">
        <v>1674.68</v>
      </c>
      <c r="BW892" s="4">
        <v>1674.68</v>
      </c>
      <c r="BX892" s="4">
        <v>1674.68</v>
      </c>
      <c r="BY892" s="4">
        <v>1674.68</v>
      </c>
      <c r="BZ892" s="4">
        <v>11164.52</v>
      </c>
      <c r="CA892" s="4">
        <v>0</v>
      </c>
      <c r="CB892" s="4">
        <v>332.7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0</v>
      </c>
      <c r="CZ892" s="4">
        <v>0</v>
      </c>
      <c r="DA892" s="4">
        <v>0</v>
      </c>
      <c r="DB892" s="4">
        <v>0</v>
      </c>
      <c r="DC892" s="4">
        <v>0</v>
      </c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6">
        <v>0</v>
      </c>
      <c r="DY892" s="4">
        <f>SUM(Tabela14[[#This Row],[jan/25]:[mar/25]])</f>
        <v>11312.3</v>
      </c>
      <c r="DZ892" s="4">
        <f>SUM(Tabela14[[#This Row],[abr/25]:[ago/25]])</f>
        <v>10810.7</v>
      </c>
      <c r="EA892" s="4">
        <f>SUM(Tabela14[[#This Row],[set/25]:[dez/30]])</f>
        <v>46031.7</v>
      </c>
    </row>
    <row r="893" spans="1:131" x14ac:dyDescent="0.25">
      <c r="A893" s="5" t="s">
        <v>2344</v>
      </c>
      <c r="B893" s="2" t="s">
        <v>1856</v>
      </c>
      <c r="C893" s="2" t="s">
        <v>14</v>
      </c>
      <c r="D893" s="2" t="s">
        <v>235</v>
      </c>
      <c r="E893" s="1">
        <v>408</v>
      </c>
      <c r="F893" s="2" t="s">
        <v>2345</v>
      </c>
      <c r="G893" s="2" t="s">
        <v>19</v>
      </c>
      <c r="H893" s="321">
        <v>45700</v>
      </c>
      <c r="I893" s="2" t="s">
        <v>2346</v>
      </c>
      <c r="J893" s="2" t="s">
        <v>2347</v>
      </c>
      <c r="K893" s="4">
        <v>268566.43</v>
      </c>
      <c r="L893" s="4">
        <v>73327.839999999997</v>
      </c>
      <c r="M893" s="4">
        <v>0</v>
      </c>
      <c r="N893" s="4">
        <f>Tabela14[[#This Row],[parcela.cef
(total)]]-Tabela14[[#This Row],[parcela.cef
(realizado)]]</f>
        <v>195238.59</v>
      </c>
      <c r="O893" s="1" t="b">
        <v>0</v>
      </c>
      <c r="P893" s="4">
        <v>268566.43</v>
      </c>
      <c r="Q893" s="4">
        <v>311027.17</v>
      </c>
      <c r="R893" s="4">
        <v>9423.6200000000008</v>
      </c>
      <c r="S893" s="4">
        <v>31454.59</v>
      </c>
      <c r="T893" s="4">
        <f>SUM(Tabela14[[#This Row],[set/25]:[dez/30]])</f>
        <v>21712.749999999996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1604.87</v>
      </c>
      <c r="BH893" s="4">
        <v>1611.29</v>
      </c>
      <c r="BI893" s="4">
        <v>1617.57</v>
      </c>
      <c r="BJ893" s="4">
        <v>1625.99</v>
      </c>
      <c r="BK893" s="4">
        <v>1635.42</v>
      </c>
      <c r="BL893" s="4">
        <v>1646.7</v>
      </c>
      <c r="BM893" s="4">
        <v>0</v>
      </c>
      <c r="BN893" s="4">
        <v>1661.69</v>
      </c>
      <c r="BO893" s="4">
        <v>1661.69</v>
      </c>
      <c r="BP893" s="4">
        <v>1661.69</v>
      </c>
      <c r="BQ893" s="4">
        <v>1661.69</v>
      </c>
      <c r="BR893" s="4">
        <v>1661.69</v>
      </c>
      <c r="BS893" s="4">
        <v>1661.69</v>
      </c>
      <c r="BT893" s="4">
        <v>1661.69</v>
      </c>
      <c r="BU893" s="4">
        <v>1661.69</v>
      </c>
      <c r="BV893" s="4">
        <v>1661.69</v>
      </c>
      <c r="BW893" s="4">
        <v>1661.69</v>
      </c>
      <c r="BX893" s="4">
        <v>1661.69</v>
      </c>
      <c r="BY893" s="4">
        <v>1661.69</v>
      </c>
      <c r="BZ893" s="4">
        <v>1661.69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110.78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0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0</v>
      </c>
      <c r="CZ893" s="4">
        <v>0</v>
      </c>
      <c r="DA893" s="4">
        <v>0</v>
      </c>
      <c r="DB893" s="4">
        <v>0</v>
      </c>
      <c r="DC893" s="4">
        <v>0</v>
      </c>
      <c r="DD893" s="4">
        <v>0</v>
      </c>
      <c r="DE893" s="4">
        <v>0</v>
      </c>
      <c r="DF893" s="4">
        <v>0</v>
      </c>
      <c r="DG893" s="4">
        <v>0</v>
      </c>
      <c r="DH893" s="4">
        <v>0</v>
      </c>
      <c r="DI893" s="4">
        <v>0</v>
      </c>
      <c r="DJ893" s="4">
        <v>0</v>
      </c>
      <c r="DK893" s="4">
        <v>0</v>
      </c>
      <c r="DL893" s="4">
        <v>0</v>
      </c>
      <c r="DM893" s="4">
        <v>0</v>
      </c>
      <c r="DN893" s="4">
        <v>0</v>
      </c>
      <c r="DO893" s="4">
        <v>0</v>
      </c>
      <c r="DP893" s="4">
        <v>0</v>
      </c>
      <c r="DQ893" s="4">
        <v>0</v>
      </c>
      <c r="DR893" s="4">
        <v>0</v>
      </c>
      <c r="DS893" s="4">
        <v>0</v>
      </c>
      <c r="DT893" s="4">
        <v>0</v>
      </c>
      <c r="DU893" s="4">
        <v>0</v>
      </c>
      <c r="DV893" s="4">
        <v>0</v>
      </c>
      <c r="DW893" s="4">
        <v>0</v>
      </c>
      <c r="DX893" s="6">
        <v>0</v>
      </c>
      <c r="DY893" s="4">
        <f>SUM(Tabela14[[#This Row],[jan/25]:[mar/25]])</f>
        <v>1604.87</v>
      </c>
      <c r="DZ893" s="4">
        <f>SUM(Tabela14[[#This Row],[abr/25]:[ago/25]])</f>
        <v>8136.9699999999993</v>
      </c>
      <c r="EA893" s="4">
        <f>SUM(Tabela14[[#This Row],[set/25]:[dez/30]])</f>
        <v>21712.749999999996</v>
      </c>
    </row>
    <row r="894" spans="1:131" x14ac:dyDescent="0.25">
      <c r="A894" s="5" t="s">
        <v>2348</v>
      </c>
      <c r="B894" s="2" t="s">
        <v>1856</v>
      </c>
      <c r="C894" s="2" t="s">
        <v>14</v>
      </c>
      <c r="D894" s="2" t="s">
        <v>235</v>
      </c>
      <c r="E894" s="1">
        <v>409</v>
      </c>
      <c r="F894" s="2" t="s">
        <v>2349</v>
      </c>
      <c r="G894" s="2" t="s">
        <v>19</v>
      </c>
      <c r="H894" s="321">
        <v>45587</v>
      </c>
      <c r="I894" s="2" t="s">
        <v>2350</v>
      </c>
      <c r="J894" s="2" t="s">
        <v>2351</v>
      </c>
      <c r="K894" s="4">
        <v>280000</v>
      </c>
      <c r="L894" s="4">
        <v>91171.96</v>
      </c>
      <c r="M894" s="4">
        <v>0</v>
      </c>
      <c r="N894" s="4">
        <f>Tabela14[[#This Row],[parcela.cef
(total)]]-Tabela14[[#This Row],[parcela.cef
(realizado)]]</f>
        <v>188828.03999999998</v>
      </c>
      <c r="O894" s="1" t="b">
        <v>0</v>
      </c>
      <c r="P894" s="4">
        <v>280000</v>
      </c>
      <c r="Q894" s="4">
        <v>396245</v>
      </c>
      <c r="R894" s="4">
        <v>5395.68</v>
      </c>
      <c r="S894" s="4">
        <v>122794.02</v>
      </c>
      <c r="T894" s="4">
        <f>SUM(Tabela14[[#This Row],[set/25]:[dez/30]])</f>
        <v>86452.410000000018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627.53</v>
      </c>
      <c r="BD894" s="4">
        <v>11189.74</v>
      </c>
      <c r="BE894" s="4">
        <v>787.61</v>
      </c>
      <c r="BF894" s="4">
        <v>3880.32</v>
      </c>
      <c r="BG894" s="4">
        <v>3912.52</v>
      </c>
      <c r="BH894" s="4">
        <v>0</v>
      </c>
      <c r="BI894" s="4">
        <v>3956.99</v>
      </c>
      <c r="BJ894" s="4">
        <v>3973.62</v>
      </c>
      <c r="BK894" s="4">
        <v>3993.04</v>
      </c>
      <c r="BL894" s="4">
        <v>4020.24</v>
      </c>
      <c r="BM894" s="4">
        <v>4163.3599999999997</v>
      </c>
      <c r="BN894" s="4">
        <v>4051.03</v>
      </c>
      <c r="BO894" s="4">
        <v>4051.03</v>
      </c>
      <c r="BP894" s="4">
        <v>15143.31</v>
      </c>
      <c r="BQ894" s="4">
        <v>4051.03</v>
      </c>
      <c r="BR894" s="4">
        <v>4051.03</v>
      </c>
      <c r="BS894" s="4">
        <v>4051.03</v>
      </c>
      <c r="BT894" s="4">
        <v>4051.03</v>
      </c>
      <c r="BU894" s="4">
        <v>4051.03</v>
      </c>
      <c r="BV894" s="4">
        <v>4051.03</v>
      </c>
      <c r="BW894" s="4">
        <v>4051.03</v>
      </c>
      <c r="BX894" s="4">
        <v>4051.03</v>
      </c>
      <c r="BY894" s="4">
        <v>4051.03</v>
      </c>
      <c r="BZ894" s="4">
        <v>15143.23</v>
      </c>
      <c r="CA894" s="4">
        <v>1832.57</v>
      </c>
      <c r="CB894" s="4">
        <v>1832.57</v>
      </c>
      <c r="CC894" s="4">
        <v>1832.57</v>
      </c>
      <c r="CD894" s="4">
        <v>1832.55</v>
      </c>
      <c r="CE894" s="4">
        <v>110.92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0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0</v>
      </c>
      <c r="CZ894" s="4">
        <v>0</v>
      </c>
      <c r="DA894" s="4">
        <v>0</v>
      </c>
      <c r="DB894" s="4">
        <v>0</v>
      </c>
      <c r="DC894" s="4">
        <v>0</v>
      </c>
      <c r="DD894" s="4">
        <v>0</v>
      </c>
      <c r="DE894" s="4">
        <v>0</v>
      </c>
      <c r="DF894" s="4">
        <v>0</v>
      </c>
      <c r="DG894" s="4">
        <v>0</v>
      </c>
      <c r="DH894" s="4">
        <v>0</v>
      </c>
      <c r="DI894" s="4">
        <v>0</v>
      </c>
      <c r="DJ894" s="4">
        <v>0</v>
      </c>
      <c r="DK894" s="4">
        <v>0</v>
      </c>
      <c r="DL894" s="4">
        <v>0</v>
      </c>
      <c r="DM894" s="4">
        <v>0</v>
      </c>
      <c r="DN894" s="4">
        <v>0</v>
      </c>
      <c r="DO894" s="4">
        <v>0</v>
      </c>
      <c r="DP894" s="4">
        <v>0</v>
      </c>
      <c r="DQ894" s="4">
        <v>0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6">
        <v>0</v>
      </c>
      <c r="DY894" s="4">
        <f>SUM(Tabela14[[#This Row],[jan/25]:[mar/25]])</f>
        <v>8580.4500000000007</v>
      </c>
      <c r="DZ894" s="4">
        <f>SUM(Tabela14[[#This Row],[abr/25]:[ago/25]])</f>
        <v>15943.89</v>
      </c>
      <c r="EA894" s="4">
        <f>SUM(Tabela14[[#This Row],[set/25]:[dez/30]])</f>
        <v>86452.410000000018</v>
      </c>
    </row>
    <row r="895" spans="1:131" x14ac:dyDescent="0.25">
      <c r="A895" s="5" t="s">
        <v>2352</v>
      </c>
      <c r="B895" s="2" t="s">
        <v>1856</v>
      </c>
      <c r="C895" s="2" t="s">
        <v>14</v>
      </c>
      <c r="D895" s="2" t="s">
        <v>256</v>
      </c>
      <c r="E895" s="1">
        <v>501</v>
      </c>
      <c r="F895" s="2" t="s">
        <v>2353</v>
      </c>
      <c r="G895" s="2" t="s">
        <v>19</v>
      </c>
      <c r="H895" s="321">
        <v>45698</v>
      </c>
      <c r="I895" s="2" t="s">
        <v>877</v>
      </c>
      <c r="J895" s="2" t="s">
        <v>2354</v>
      </c>
      <c r="K895" s="4">
        <v>294842.23999999999</v>
      </c>
      <c r="L895" s="4">
        <v>76539.45</v>
      </c>
      <c r="M895" s="4">
        <v>0</v>
      </c>
      <c r="N895" s="4">
        <f>Tabela14[[#This Row],[parcela.cef
(total)]]-Tabela14[[#This Row],[parcela.cef
(realizado)]]</f>
        <v>218302.78999999998</v>
      </c>
      <c r="O895" s="1" t="b">
        <v>0</v>
      </c>
      <c r="P895" s="4">
        <v>294842.23999999999</v>
      </c>
      <c r="Q895" s="4">
        <v>307000</v>
      </c>
      <c r="R895" s="4">
        <v>7534.46</v>
      </c>
      <c r="S895" s="4">
        <v>16322.26</v>
      </c>
      <c r="T895" s="4">
        <f>SUM(Tabela14[[#This Row],[set/25]:[dez/30]])</f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8797.26</v>
      </c>
      <c r="BG895" s="4">
        <v>0</v>
      </c>
      <c r="BH895" s="4">
        <v>2142</v>
      </c>
      <c r="BI895" s="4">
        <v>0</v>
      </c>
      <c r="BJ895" s="4">
        <v>0</v>
      </c>
      <c r="BK895" s="4">
        <v>0</v>
      </c>
      <c r="BL895" s="4">
        <v>5383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0</v>
      </c>
      <c r="CP895" s="4">
        <v>0</v>
      </c>
      <c r="CQ895" s="4">
        <v>0</v>
      </c>
      <c r="CR895" s="4">
        <v>0</v>
      </c>
      <c r="CS895" s="4">
        <v>0</v>
      </c>
      <c r="CT895" s="4">
        <v>0</v>
      </c>
      <c r="CU895" s="4">
        <v>0</v>
      </c>
      <c r="CV895" s="4">
        <v>0</v>
      </c>
      <c r="CW895" s="4">
        <v>0</v>
      </c>
      <c r="CX895" s="4">
        <v>0</v>
      </c>
      <c r="CY895" s="4">
        <v>0</v>
      </c>
      <c r="CZ895" s="4">
        <v>0</v>
      </c>
      <c r="DA895" s="4">
        <v>0</v>
      </c>
      <c r="DB895" s="4">
        <v>0</v>
      </c>
      <c r="DC895" s="4">
        <v>0</v>
      </c>
      <c r="DD895" s="4">
        <v>0</v>
      </c>
      <c r="DE895" s="4">
        <v>0</v>
      </c>
      <c r="DF895" s="4">
        <v>0</v>
      </c>
      <c r="DG895" s="4">
        <v>0</v>
      </c>
      <c r="DH895" s="4">
        <v>0</v>
      </c>
      <c r="DI895" s="4">
        <v>0</v>
      </c>
      <c r="DJ895" s="4">
        <v>0</v>
      </c>
      <c r="DK895" s="4">
        <v>0</v>
      </c>
      <c r="DL895" s="4">
        <v>0</v>
      </c>
      <c r="DM895" s="4">
        <v>0</v>
      </c>
      <c r="DN895" s="4">
        <v>0</v>
      </c>
      <c r="DO895" s="4">
        <v>0</v>
      </c>
      <c r="DP895" s="4">
        <v>0</v>
      </c>
      <c r="DQ895" s="4">
        <v>0</v>
      </c>
      <c r="DR895" s="4">
        <v>0</v>
      </c>
      <c r="DS895" s="4">
        <v>0</v>
      </c>
      <c r="DT895" s="4">
        <v>0</v>
      </c>
      <c r="DU895" s="4">
        <v>0</v>
      </c>
      <c r="DV895" s="4">
        <v>0</v>
      </c>
      <c r="DW895" s="4">
        <v>0</v>
      </c>
      <c r="DX895" s="6">
        <v>0</v>
      </c>
      <c r="DY895" s="4">
        <f>SUM(Tabela14[[#This Row],[jan/25]:[mar/25]])</f>
        <v>8797.26</v>
      </c>
      <c r="DZ895" s="4">
        <f>SUM(Tabela14[[#This Row],[abr/25]:[ago/25]])</f>
        <v>7525</v>
      </c>
      <c r="EA895" s="4">
        <f>SUM(Tabela14[[#This Row],[set/25]:[dez/30]])</f>
        <v>0</v>
      </c>
    </row>
    <row r="896" spans="1:131" x14ac:dyDescent="0.25">
      <c r="A896" s="5" t="s">
        <v>2355</v>
      </c>
      <c r="B896" s="2" t="s">
        <v>1856</v>
      </c>
      <c r="C896" s="2" t="s">
        <v>14</v>
      </c>
      <c r="D896" s="2" t="s">
        <v>256</v>
      </c>
      <c r="E896" s="1">
        <v>502</v>
      </c>
      <c r="F896" s="2" t="s">
        <v>2356</v>
      </c>
      <c r="G896" s="2" t="s">
        <v>19</v>
      </c>
      <c r="H896" s="321">
        <v>45596</v>
      </c>
      <c r="I896" s="2" t="s">
        <v>816</v>
      </c>
      <c r="J896" s="2" t="s">
        <v>2357</v>
      </c>
      <c r="K896" s="4">
        <v>239717.57</v>
      </c>
      <c r="L896" s="4">
        <v>68508.34</v>
      </c>
      <c r="M896" s="4">
        <v>0</v>
      </c>
      <c r="N896" s="4">
        <f>Tabela14[[#This Row],[parcela.cef
(total)]]-Tabela14[[#This Row],[parcela.cef
(realizado)]]</f>
        <v>171209.23</v>
      </c>
      <c r="O896" s="1" t="b">
        <v>0</v>
      </c>
      <c r="P896" s="4">
        <v>239717.57</v>
      </c>
      <c r="Q896" s="4">
        <v>300996.93</v>
      </c>
      <c r="R896" s="4">
        <v>5590.55</v>
      </c>
      <c r="S896" s="4">
        <v>69148.23</v>
      </c>
      <c r="T896" s="4">
        <f>SUM(Tabela14[[#This Row],[set/25]:[dez/30]])</f>
        <v>43000.100000000006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1111.68</v>
      </c>
      <c r="BD896" s="4">
        <v>6334.97</v>
      </c>
      <c r="BE896" s="4">
        <v>2242.96</v>
      </c>
      <c r="BF896" s="4">
        <v>2136.35</v>
      </c>
      <c r="BG896" s="4">
        <v>2359.44</v>
      </c>
      <c r="BH896" s="4">
        <v>2368.87</v>
      </c>
      <c r="BI896" s="4">
        <v>2378.11</v>
      </c>
      <c r="BJ896" s="4">
        <v>2390.48</v>
      </c>
      <c r="BK896" s="4">
        <v>2404.34</v>
      </c>
      <c r="BL896" s="4">
        <v>2420.9299999999998</v>
      </c>
      <c r="BM896" s="4">
        <v>1792.36</v>
      </c>
      <c r="BN896" s="4">
        <v>1792.36</v>
      </c>
      <c r="BO896" s="4">
        <v>1792.36</v>
      </c>
      <c r="BP896" s="4">
        <v>8465.7000000000007</v>
      </c>
      <c r="BQ896" s="4">
        <v>1792.36</v>
      </c>
      <c r="BR896" s="4">
        <v>1792.36</v>
      </c>
      <c r="BS896" s="4">
        <v>1792.36</v>
      </c>
      <c r="BT896" s="4">
        <v>1792.36</v>
      </c>
      <c r="BU896" s="4">
        <v>1792.36</v>
      </c>
      <c r="BV896" s="4">
        <v>1792.36</v>
      </c>
      <c r="BW896" s="4">
        <v>1792.36</v>
      </c>
      <c r="BX896" s="4">
        <v>1792.36</v>
      </c>
      <c r="BY896" s="4">
        <v>1792.36</v>
      </c>
      <c r="BZ896" s="4">
        <v>12914.6</v>
      </c>
      <c r="CA896" s="4">
        <v>0</v>
      </c>
      <c r="CB896" s="4">
        <v>0</v>
      </c>
      <c r="CC896" s="4">
        <v>0</v>
      </c>
      <c r="CD896" s="4">
        <v>111.48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0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0</v>
      </c>
      <c r="CZ896" s="4">
        <v>0</v>
      </c>
      <c r="DA896" s="4">
        <v>0</v>
      </c>
      <c r="DB896" s="4">
        <v>0</v>
      </c>
      <c r="DC896" s="4">
        <v>0</v>
      </c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6">
        <v>0</v>
      </c>
      <c r="DY896" s="4">
        <f>SUM(Tabela14[[#This Row],[jan/25]:[mar/25]])</f>
        <v>6738.75</v>
      </c>
      <c r="DZ896" s="4">
        <f>SUM(Tabela14[[#This Row],[abr/25]:[ago/25]])</f>
        <v>11962.73</v>
      </c>
      <c r="EA896" s="4">
        <f>SUM(Tabela14[[#This Row],[set/25]:[dez/30]])</f>
        <v>43000.100000000006</v>
      </c>
    </row>
    <row r="897" spans="1:131" x14ac:dyDescent="0.25">
      <c r="A897" s="5" t="s">
        <v>2358</v>
      </c>
      <c r="B897" s="2" t="s">
        <v>1856</v>
      </c>
      <c r="C897" s="2" t="s">
        <v>14</v>
      </c>
      <c r="D897" s="2" t="s">
        <v>256</v>
      </c>
      <c r="E897" s="1">
        <v>503</v>
      </c>
      <c r="F897" s="2" t="s">
        <v>2359</v>
      </c>
      <c r="G897" s="2" t="s">
        <v>19</v>
      </c>
      <c r="H897" s="321">
        <v>45589</v>
      </c>
      <c r="I897" s="2" t="s">
        <v>2360</v>
      </c>
      <c r="J897" s="2" t="s">
        <v>2361</v>
      </c>
      <c r="K897" s="4">
        <v>193841.25</v>
      </c>
      <c r="L897" s="4">
        <v>62136.59</v>
      </c>
      <c r="M897" s="4">
        <v>0</v>
      </c>
      <c r="N897" s="4">
        <f>Tabela14[[#This Row],[parcela.cef
(total)]]-Tabela14[[#This Row],[parcela.cef
(realizado)]]</f>
        <v>131704.66</v>
      </c>
      <c r="O897" s="1" t="b">
        <v>0</v>
      </c>
      <c r="P897" s="4">
        <v>193841.25</v>
      </c>
      <c r="Q897" s="4">
        <v>295611.90999999997</v>
      </c>
      <c r="R897" s="4">
        <v>7679.37</v>
      </c>
      <c r="S897" s="4">
        <v>110.92</v>
      </c>
      <c r="T897" s="4">
        <f>SUM(Tabela14[[#This Row],[set/25]:[dez/30]])</f>
        <v>110.92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110.92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0</v>
      </c>
      <c r="CR897" s="4">
        <v>0</v>
      </c>
      <c r="CS897" s="4">
        <v>0</v>
      </c>
      <c r="CT897" s="4">
        <v>0</v>
      </c>
      <c r="CU897" s="4">
        <v>0</v>
      </c>
      <c r="CV897" s="4">
        <v>0</v>
      </c>
      <c r="CW897" s="4">
        <v>0</v>
      </c>
      <c r="CX897" s="4">
        <v>0</v>
      </c>
      <c r="CY897" s="4">
        <v>0</v>
      </c>
      <c r="CZ897" s="4">
        <v>0</v>
      </c>
      <c r="DA897" s="4">
        <v>0</v>
      </c>
      <c r="DB897" s="4">
        <v>0</v>
      </c>
      <c r="DC897" s="4">
        <v>0</v>
      </c>
      <c r="DD897" s="4">
        <v>0</v>
      </c>
      <c r="DE897" s="4">
        <v>0</v>
      </c>
      <c r="DF897" s="4">
        <v>0</v>
      </c>
      <c r="DG897" s="4">
        <v>0</v>
      </c>
      <c r="DH897" s="4">
        <v>0</v>
      </c>
      <c r="DI897" s="4">
        <v>0</v>
      </c>
      <c r="DJ897" s="4">
        <v>0</v>
      </c>
      <c r="DK897" s="4">
        <v>0</v>
      </c>
      <c r="DL897" s="4">
        <v>0</v>
      </c>
      <c r="DM897" s="4">
        <v>0</v>
      </c>
      <c r="DN897" s="4">
        <v>0</v>
      </c>
      <c r="DO897" s="4">
        <v>0</v>
      </c>
      <c r="DP897" s="4">
        <v>0</v>
      </c>
      <c r="DQ897" s="4">
        <v>0</v>
      </c>
      <c r="DR897" s="4">
        <v>0</v>
      </c>
      <c r="DS897" s="4">
        <v>0</v>
      </c>
      <c r="DT897" s="4">
        <v>0</v>
      </c>
      <c r="DU897" s="4">
        <v>0</v>
      </c>
      <c r="DV897" s="4">
        <v>0</v>
      </c>
      <c r="DW897" s="4">
        <v>0</v>
      </c>
      <c r="DX897" s="6">
        <v>0</v>
      </c>
      <c r="DY897" s="4">
        <f>SUM(Tabela14[[#This Row],[jan/25]:[mar/25]])</f>
        <v>0</v>
      </c>
      <c r="DZ897" s="4">
        <f>SUM(Tabela14[[#This Row],[abr/25]:[ago/25]])</f>
        <v>0</v>
      </c>
      <c r="EA897" s="4">
        <f>SUM(Tabela14[[#This Row],[set/25]:[dez/30]])</f>
        <v>110.92</v>
      </c>
    </row>
    <row r="898" spans="1:131" x14ac:dyDescent="0.25">
      <c r="A898" s="5" t="s">
        <v>2362</v>
      </c>
      <c r="B898" s="2" t="s">
        <v>1856</v>
      </c>
      <c r="C898" s="2" t="s">
        <v>14</v>
      </c>
      <c r="D898" s="2" t="s">
        <v>256</v>
      </c>
      <c r="E898" s="1">
        <v>504</v>
      </c>
      <c r="F898" s="2" t="s">
        <v>2363</v>
      </c>
      <c r="G898" s="2" t="s">
        <v>19</v>
      </c>
      <c r="H898" s="321">
        <v>45706</v>
      </c>
      <c r="I898" s="2" t="s">
        <v>2364</v>
      </c>
      <c r="J898" s="2" t="s">
        <v>2365</v>
      </c>
      <c r="K898" s="4">
        <v>227151.84</v>
      </c>
      <c r="L898" s="4">
        <v>66668.460000000006</v>
      </c>
      <c r="M898" s="4">
        <v>0</v>
      </c>
      <c r="N898" s="4">
        <f>Tabela14[[#This Row],[parcela.cef
(total)]]-Tabela14[[#This Row],[parcela.cef
(realizado)]]</f>
        <v>160483.38</v>
      </c>
      <c r="O898" s="1" t="b">
        <v>0</v>
      </c>
      <c r="P898" s="4">
        <v>227151.84</v>
      </c>
      <c r="Q898" s="4">
        <v>317128.84000000003</v>
      </c>
      <c r="R898" s="4">
        <v>4143.95</v>
      </c>
      <c r="S898" s="4">
        <v>51471.040000000001</v>
      </c>
      <c r="T898" s="4">
        <f>SUM(Tabela14[[#This Row],[set/25]:[dez/30]])</f>
        <v>44860.189999999995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1080.5999999999999</v>
      </c>
      <c r="BH898" s="4">
        <v>1084.92</v>
      </c>
      <c r="BI898" s="4">
        <v>1101.9000000000001</v>
      </c>
      <c r="BJ898" s="4">
        <v>1107.6300000000001</v>
      </c>
      <c r="BK898" s="4">
        <v>1114.06</v>
      </c>
      <c r="BL898" s="4">
        <v>1121.74</v>
      </c>
      <c r="BM898" s="4">
        <v>0</v>
      </c>
      <c r="BN898" s="4">
        <v>1131.95</v>
      </c>
      <c r="BO898" s="4">
        <v>1131.95</v>
      </c>
      <c r="BP898" s="4">
        <v>11624.1</v>
      </c>
      <c r="BQ898" s="4">
        <v>1131.95</v>
      </c>
      <c r="BR898" s="4">
        <v>1131.95</v>
      </c>
      <c r="BS898" s="4">
        <v>1131.95</v>
      </c>
      <c r="BT898" s="4">
        <v>1131.95</v>
      </c>
      <c r="BU898" s="4">
        <v>1131.95</v>
      </c>
      <c r="BV898" s="4">
        <v>1131.95</v>
      </c>
      <c r="BW898" s="4">
        <v>1131.95</v>
      </c>
      <c r="BX898" s="4">
        <v>1131.95</v>
      </c>
      <c r="BY898" s="4">
        <v>1131.95</v>
      </c>
      <c r="BZ898" s="4">
        <v>1131.95</v>
      </c>
      <c r="CA898" s="4">
        <v>1131.95</v>
      </c>
      <c r="CB898" s="4">
        <v>11624.1</v>
      </c>
      <c r="CC898" s="4">
        <v>1131.95</v>
      </c>
      <c r="CD898" s="4">
        <v>1131.95</v>
      </c>
      <c r="CE898" s="4">
        <v>1131.95</v>
      </c>
      <c r="CF898" s="4">
        <v>1131.95</v>
      </c>
      <c r="CG898" s="4">
        <v>1131.95</v>
      </c>
      <c r="CH898" s="4">
        <v>1131.97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104.92</v>
      </c>
      <c r="CO898" s="4">
        <v>0</v>
      </c>
      <c r="CP898" s="4">
        <v>0</v>
      </c>
      <c r="CQ898" s="4">
        <v>0</v>
      </c>
      <c r="CR898" s="4">
        <v>0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0</v>
      </c>
      <c r="CZ898" s="4">
        <v>0</v>
      </c>
      <c r="DA898" s="4">
        <v>0</v>
      </c>
      <c r="DB898" s="4">
        <v>0</v>
      </c>
      <c r="DC898" s="4">
        <v>0</v>
      </c>
      <c r="DD898" s="4">
        <v>0</v>
      </c>
      <c r="DE898" s="4">
        <v>0</v>
      </c>
      <c r="DF898" s="4">
        <v>0</v>
      </c>
      <c r="DG898" s="4">
        <v>0</v>
      </c>
      <c r="DH898" s="4">
        <v>0</v>
      </c>
      <c r="DI898" s="4">
        <v>0</v>
      </c>
      <c r="DJ898" s="4">
        <v>0</v>
      </c>
      <c r="DK898" s="4">
        <v>0</v>
      </c>
      <c r="DL898" s="4">
        <v>0</v>
      </c>
      <c r="DM898" s="4">
        <v>0</v>
      </c>
      <c r="DN898" s="4">
        <v>0</v>
      </c>
      <c r="DO898" s="4">
        <v>0</v>
      </c>
      <c r="DP898" s="4">
        <v>0</v>
      </c>
      <c r="DQ898" s="4">
        <v>0</v>
      </c>
      <c r="DR898" s="4">
        <v>0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6">
        <v>0</v>
      </c>
      <c r="DY898" s="4">
        <f>SUM(Tabela14[[#This Row],[jan/25]:[mar/25]])</f>
        <v>1080.5999999999999</v>
      </c>
      <c r="DZ898" s="4">
        <f>SUM(Tabela14[[#This Row],[abr/25]:[ago/25]])</f>
        <v>5530.25</v>
      </c>
      <c r="EA898" s="4">
        <f>SUM(Tabela14[[#This Row],[set/25]:[dez/30]])</f>
        <v>44860.189999999995</v>
      </c>
    </row>
    <row r="899" spans="1:131" x14ac:dyDescent="0.25">
      <c r="A899" s="5" t="s">
        <v>2366</v>
      </c>
      <c r="B899" s="2" t="s">
        <v>1856</v>
      </c>
      <c r="C899" s="2" t="s">
        <v>14</v>
      </c>
      <c r="D899" s="2" t="s">
        <v>256</v>
      </c>
      <c r="E899" s="1">
        <v>505</v>
      </c>
      <c r="F899" s="2" t="s">
        <v>2367</v>
      </c>
      <c r="G899" s="2" t="s">
        <v>19</v>
      </c>
      <c r="H899" s="321">
        <v>45589</v>
      </c>
      <c r="I899" s="2" t="s">
        <v>2368</v>
      </c>
      <c r="J899" s="2" t="s">
        <v>2369</v>
      </c>
      <c r="K899" s="4">
        <v>218787.26</v>
      </c>
      <c r="L899" s="4">
        <v>65525.85</v>
      </c>
      <c r="M899" s="4">
        <v>0</v>
      </c>
      <c r="N899" s="4">
        <f>Tabela14[[#This Row],[parcela.cef
(total)]]-Tabela14[[#This Row],[parcela.cef
(realizado)]]</f>
        <v>153261.41</v>
      </c>
      <c r="O899" s="1" t="b">
        <v>0</v>
      </c>
      <c r="P899" s="4">
        <v>218787.26</v>
      </c>
      <c r="Q899" s="4">
        <v>299420.67</v>
      </c>
      <c r="R899" s="4">
        <v>2395.98</v>
      </c>
      <c r="S899" s="4">
        <v>70996.289999999994</v>
      </c>
      <c r="T899" s="4">
        <f>SUM(Tabela14[[#This Row],[set/25]:[dez/30]])</f>
        <v>51580.180000000022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1041.5999999999999</v>
      </c>
      <c r="BD899" s="4">
        <v>11549.14</v>
      </c>
      <c r="BE899" s="4">
        <v>1052.8699999999999</v>
      </c>
      <c r="BF899" s="4">
        <v>0</v>
      </c>
      <c r="BG899" s="4">
        <v>0</v>
      </c>
      <c r="BH899" s="4">
        <v>0</v>
      </c>
      <c r="BI899" s="4">
        <v>1430.88</v>
      </c>
      <c r="BJ899" s="4">
        <v>1438.32</v>
      </c>
      <c r="BK899" s="4">
        <v>1446.66</v>
      </c>
      <c r="BL899" s="4">
        <v>1456.64</v>
      </c>
      <c r="BM899" s="4">
        <v>1469.9</v>
      </c>
      <c r="BN899" s="4">
        <v>1469.9</v>
      </c>
      <c r="BO899" s="4">
        <v>1469.9</v>
      </c>
      <c r="BP899" s="4">
        <v>12531.22</v>
      </c>
      <c r="BQ899" s="4">
        <v>1469.9</v>
      </c>
      <c r="BR899" s="4">
        <v>1469.9</v>
      </c>
      <c r="BS899" s="4">
        <v>1469.9</v>
      </c>
      <c r="BT899" s="4">
        <v>1469.9</v>
      </c>
      <c r="BU899" s="4">
        <v>1469.9</v>
      </c>
      <c r="BV899" s="4">
        <v>1469.9</v>
      </c>
      <c r="BW899" s="4">
        <v>1469.9</v>
      </c>
      <c r="BX899" s="4">
        <v>1469.9</v>
      </c>
      <c r="BY899" s="4">
        <v>1469.9</v>
      </c>
      <c r="BZ899" s="4">
        <v>15419.95</v>
      </c>
      <c r="CA899" s="4">
        <v>1469.9</v>
      </c>
      <c r="CB899" s="4">
        <v>1469.9</v>
      </c>
      <c r="CC899" s="4">
        <v>1469.9</v>
      </c>
      <c r="CD899" s="4">
        <v>1469.9</v>
      </c>
      <c r="CE899" s="4">
        <v>110.61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0</v>
      </c>
      <c r="CZ899" s="4">
        <v>0</v>
      </c>
      <c r="DA899" s="4">
        <v>0</v>
      </c>
      <c r="DB899" s="4">
        <v>0</v>
      </c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0</v>
      </c>
      <c r="DO899" s="4">
        <v>0</v>
      </c>
      <c r="DP899" s="4">
        <v>0</v>
      </c>
      <c r="DQ899" s="4">
        <v>0</v>
      </c>
      <c r="DR899" s="4">
        <v>0</v>
      </c>
      <c r="DS899" s="4">
        <v>0</v>
      </c>
      <c r="DT899" s="4">
        <v>0</v>
      </c>
      <c r="DU899" s="4">
        <v>0</v>
      </c>
      <c r="DV899" s="4">
        <v>0</v>
      </c>
      <c r="DW899" s="4">
        <v>0</v>
      </c>
      <c r="DX899" s="6">
        <v>0</v>
      </c>
      <c r="DY899" s="4">
        <f>SUM(Tabela14[[#This Row],[jan/25]:[mar/25]])</f>
        <v>1052.8699999999999</v>
      </c>
      <c r="DZ899" s="4">
        <f>SUM(Tabela14[[#This Row],[abr/25]:[ago/25]])</f>
        <v>5772.5</v>
      </c>
      <c r="EA899" s="4">
        <f>SUM(Tabela14[[#This Row],[set/25]:[dez/30]])</f>
        <v>51580.180000000022</v>
      </c>
    </row>
    <row r="900" spans="1:131" x14ac:dyDescent="0.25">
      <c r="A900" s="5" t="s">
        <v>2370</v>
      </c>
      <c r="B900" s="2" t="s">
        <v>1856</v>
      </c>
      <c r="C900" s="2" t="s">
        <v>14</v>
      </c>
      <c r="D900" s="2" t="s">
        <v>256</v>
      </c>
      <c r="E900" s="1">
        <v>506</v>
      </c>
      <c r="F900" s="2" t="s">
        <v>1818</v>
      </c>
      <c r="G900" s="2" t="s">
        <v>19</v>
      </c>
      <c r="H900" s="321">
        <v>45147</v>
      </c>
      <c r="I900" s="2" t="s">
        <v>2371</v>
      </c>
      <c r="J900" s="2"/>
      <c r="K900" s="4"/>
      <c r="L900" s="4"/>
      <c r="M900" s="4">
        <v>0</v>
      </c>
      <c r="N900" s="4">
        <f>Tabela14[[#This Row],[parcela.cef
(total)]]-Tabela14[[#This Row],[parcela.cef
(realizado)]]</f>
        <v>0</v>
      </c>
      <c r="O900" s="1" t="b">
        <v>0</v>
      </c>
      <c r="P900" s="4">
        <v>0</v>
      </c>
      <c r="Q900" s="4">
        <v>150000</v>
      </c>
      <c r="R900" s="4">
        <v>0</v>
      </c>
      <c r="S900" s="4">
        <v>150000</v>
      </c>
      <c r="T900" s="4">
        <f>SUM(Tabela14[[#This Row],[set/25]:[dez/30]])</f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150000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0</v>
      </c>
      <c r="CP900" s="4">
        <v>0</v>
      </c>
      <c r="CQ900" s="4">
        <v>0</v>
      </c>
      <c r="CR900" s="4">
        <v>0</v>
      </c>
      <c r="CS900" s="4">
        <v>0</v>
      </c>
      <c r="CT900" s="4">
        <v>0</v>
      </c>
      <c r="CU900" s="4">
        <v>0</v>
      </c>
      <c r="CV900" s="4">
        <v>0</v>
      </c>
      <c r="CW900" s="4">
        <v>0</v>
      </c>
      <c r="CX900" s="4">
        <v>0</v>
      </c>
      <c r="CY900" s="4">
        <v>0</v>
      </c>
      <c r="CZ900" s="4">
        <v>0</v>
      </c>
      <c r="DA900" s="4">
        <v>0</v>
      </c>
      <c r="DB900" s="4">
        <v>0</v>
      </c>
      <c r="DC900" s="4">
        <v>0</v>
      </c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6">
        <v>0</v>
      </c>
      <c r="DY900" s="4">
        <f>SUM(Tabela14[[#This Row],[jan/25]:[mar/25]])</f>
        <v>0</v>
      </c>
      <c r="DZ900" s="4">
        <f>SUM(Tabela14[[#This Row],[abr/25]:[ago/25]])</f>
        <v>0</v>
      </c>
      <c r="EA900" s="4">
        <f>SUM(Tabela14[[#This Row],[set/25]:[dez/30]])</f>
        <v>0</v>
      </c>
    </row>
    <row r="901" spans="1:131" x14ac:dyDescent="0.25">
      <c r="A901" s="5" t="s">
        <v>2372</v>
      </c>
      <c r="B901" s="2" t="s">
        <v>1856</v>
      </c>
      <c r="C901" s="2" t="s">
        <v>14</v>
      </c>
      <c r="D901" s="2" t="s">
        <v>256</v>
      </c>
      <c r="E901" s="1">
        <v>507</v>
      </c>
      <c r="F901" s="2" t="s">
        <v>2373</v>
      </c>
      <c r="G901" s="2" t="s">
        <v>19</v>
      </c>
      <c r="H901" s="321">
        <v>45589</v>
      </c>
      <c r="I901" s="2" t="s">
        <v>2374</v>
      </c>
      <c r="J901" s="2" t="s">
        <v>2375</v>
      </c>
      <c r="K901" s="4">
        <v>190000</v>
      </c>
      <c r="L901" s="4">
        <v>51142.42</v>
      </c>
      <c r="M901" s="4">
        <v>0</v>
      </c>
      <c r="N901" s="4">
        <f>Tabela14[[#This Row],[parcela.cef
(total)]]-Tabela14[[#This Row],[parcela.cef
(realizado)]]</f>
        <v>138857.58000000002</v>
      </c>
      <c r="O901" s="1" t="b">
        <v>0</v>
      </c>
      <c r="P901" s="4">
        <v>190000</v>
      </c>
      <c r="Q901" s="4">
        <v>251920</v>
      </c>
      <c r="R901" s="4">
        <v>5339.37</v>
      </c>
      <c r="S901" s="4">
        <v>19391.849999999999</v>
      </c>
      <c r="T901" s="4">
        <f>SUM(Tabela14[[#This Row],[set/25]:[dez/30]])</f>
        <v>3418.9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734.5</v>
      </c>
      <c r="BD901" s="4">
        <v>3828.94</v>
      </c>
      <c r="BE901" s="4">
        <v>742.45</v>
      </c>
      <c r="BF901" s="4">
        <v>746.16</v>
      </c>
      <c r="BG901" s="4">
        <v>752.35</v>
      </c>
      <c r="BH901" s="4">
        <v>755.36</v>
      </c>
      <c r="BI901" s="4">
        <v>758.31</v>
      </c>
      <c r="BJ901" s="4">
        <v>3891.25</v>
      </c>
      <c r="BK901" s="4">
        <v>2991.67</v>
      </c>
      <c r="BL901" s="4">
        <v>771.96</v>
      </c>
      <c r="BM901" s="4">
        <v>0</v>
      </c>
      <c r="BN901" s="4">
        <v>778.99</v>
      </c>
      <c r="BO901" s="4">
        <v>778.99</v>
      </c>
      <c r="BP901" s="4">
        <v>778.99</v>
      </c>
      <c r="BQ901" s="4">
        <v>778.99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302.94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0</v>
      </c>
      <c r="CQ901" s="4">
        <v>0</v>
      </c>
      <c r="CR901" s="4">
        <v>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0</v>
      </c>
      <c r="CZ901" s="4">
        <v>0</v>
      </c>
      <c r="DA901" s="4">
        <v>0</v>
      </c>
      <c r="DB901" s="4">
        <v>0</v>
      </c>
      <c r="DC901" s="4">
        <v>0</v>
      </c>
      <c r="DD901" s="4">
        <v>0</v>
      </c>
      <c r="DE901" s="4">
        <v>0</v>
      </c>
      <c r="DF901" s="4">
        <v>0</v>
      </c>
      <c r="DG901" s="4">
        <v>0</v>
      </c>
      <c r="DH901" s="4">
        <v>0</v>
      </c>
      <c r="DI901" s="4">
        <v>0</v>
      </c>
      <c r="DJ901" s="4">
        <v>0</v>
      </c>
      <c r="DK901" s="4">
        <v>0</v>
      </c>
      <c r="DL901" s="4">
        <v>0</v>
      </c>
      <c r="DM901" s="4">
        <v>0</v>
      </c>
      <c r="DN901" s="4">
        <v>0</v>
      </c>
      <c r="DO901" s="4">
        <v>0</v>
      </c>
      <c r="DP901" s="4">
        <v>0</v>
      </c>
      <c r="DQ901" s="4">
        <v>0</v>
      </c>
      <c r="DR901" s="4">
        <v>0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6">
        <v>0</v>
      </c>
      <c r="DY901" s="4">
        <f>SUM(Tabela14[[#This Row],[jan/25]:[mar/25]])</f>
        <v>2240.96</v>
      </c>
      <c r="DZ901" s="4">
        <f>SUM(Tabela14[[#This Row],[abr/25]:[ago/25]])</f>
        <v>9168.5499999999993</v>
      </c>
      <c r="EA901" s="4">
        <f>SUM(Tabela14[[#This Row],[set/25]:[dez/30]])</f>
        <v>3418.9</v>
      </c>
    </row>
    <row r="902" spans="1:131" x14ac:dyDescent="0.25">
      <c r="A902" s="5" t="s">
        <v>2376</v>
      </c>
      <c r="B902" s="2" t="s">
        <v>1856</v>
      </c>
      <c r="C902" s="2" t="s">
        <v>14</v>
      </c>
      <c r="D902" s="2" t="s">
        <v>256</v>
      </c>
      <c r="E902" s="1">
        <v>508</v>
      </c>
      <c r="F902" s="2" t="s">
        <v>2377</v>
      </c>
      <c r="G902" s="2" t="s">
        <v>19</v>
      </c>
      <c r="H902" s="321">
        <v>45596</v>
      </c>
      <c r="I902" s="2" t="s">
        <v>2378</v>
      </c>
      <c r="J902" s="2" t="s">
        <v>2379</v>
      </c>
      <c r="K902" s="4">
        <v>260652.3</v>
      </c>
      <c r="L902" s="4">
        <v>72246.789999999994</v>
      </c>
      <c r="M902" s="4">
        <v>0</v>
      </c>
      <c r="N902" s="4">
        <f>Tabela14[[#This Row],[parcela.cef
(total)]]-Tabela14[[#This Row],[parcela.cef
(realizado)]]</f>
        <v>188405.51</v>
      </c>
      <c r="O902" s="1" t="b">
        <v>0</v>
      </c>
      <c r="P902" s="4">
        <v>260652.3</v>
      </c>
      <c r="Q902" s="4">
        <v>313118.99</v>
      </c>
      <c r="R902" s="4">
        <v>8321.08</v>
      </c>
      <c r="S902" s="4">
        <v>58236.88</v>
      </c>
      <c r="T902" s="4">
        <f>SUM(Tabela14[[#This Row],[set/25]:[dez/30]])</f>
        <v>34996.420000000006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554.58000000000004</v>
      </c>
      <c r="BD902" s="4">
        <v>9246.0300000000007</v>
      </c>
      <c r="BE902" s="4">
        <v>1912.87</v>
      </c>
      <c r="BF902" s="4">
        <v>1922.44</v>
      </c>
      <c r="BG902" s="4">
        <v>1938.39</v>
      </c>
      <c r="BH902" s="4">
        <v>1518.06</v>
      </c>
      <c r="BI902" s="4">
        <v>1523.98</v>
      </c>
      <c r="BJ902" s="4">
        <v>1531.9</v>
      </c>
      <c r="BK902" s="4">
        <v>1540.79</v>
      </c>
      <c r="BL902" s="4">
        <v>1551.42</v>
      </c>
      <c r="BM902" s="4">
        <v>1566.49</v>
      </c>
      <c r="BN902" s="4">
        <v>1565.54</v>
      </c>
      <c r="BO902" s="4">
        <v>1565.54</v>
      </c>
      <c r="BP902" s="4">
        <v>9298.4</v>
      </c>
      <c r="BQ902" s="4">
        <v>1565.54</v>
      </c>
      <c r="BR902" s="4">
        <v>1233.72</v>
      </c>
      <c r="BS902" s="4">
        <v>1233.72</v>
      </c>
      <c r="BT902" s="4">
        <v>1233.72</v>
      </c>
      <c r="BU902" s="4">
        <v>1233.72</v>
      </c>
      <c r="BV902" s="4">
        <v>1233.72</v>
      </c>
      <c r="BW902" s="4">
        <v>1233.72</v>
      </c>
      <c r="BX902" s="4">
        <v>1233.72</v>
      </c>
      <c r="BY902" s="4">
        <v>1233.72</v>
      </c>
      <c r="BZ902" s="4">
        <v>1233.72</v>
      </c>
      <c r="CA902" s="4">
        <v>239.5</v>
      </c>
      <c r="CB902" s="4">
        <v>7732.86</v>
      </c>
      <c r="CC902" s="4">
        <v>0</v>
      </c>
      <c r="CD902" s="4">
        <v>0</v>
      </c>
      <c r="CE902" s="4">
        <v>0</v>
      </c>
      <c r="CF902" s="4">
        <v>359.07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0</v>
      </c>
      <c r="CR902" s="4">
        <v>0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0</v>
      </c>
      <c r="CZ902" s="4">
        <v>0</v>
      </c>
      <c r="DA902" s="4">
        <v>0</v>
      </c>
      <c r="DB902" s="4">
        <v>0</v>
      </c>
      <c r="DC902" s="4">
        <v>0</v>
      </c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6">
        <v>0</v>
      </c>
      <c r="DY902" s="4">
        <f>SUM(Tabela14[[#This Row],[jan/25]:[mar/25]])</f>
        <v>5773.7</v>
      </c>
      <c r="DZ902" s="4">
        <f>SUM(Tabela14[[#This Row],[abr/25]:[ago/25]])</f>
        <v>7666.1500000000005</v>
      </c>
      <c r="EA902" s="4">
        <f>SUM(Tabela14[[#This Row],[set/25]:[dez/30]])</f>
        <v>34996.420000000006</v>
      </c>
    </row>
    <row r="903" spans="1:131" x14ac:dyDescent="0.25">
      <c r="A903" s="5" t="s">
        <v>2380</v>
      </c>
      <c r="B903" s="2" t="s">
        <v>1856</v>
      </c>
      <c r="C903" s="2" t="s">
        <v>14</v>
      </c>
      <c r="D903" s="2" t="s">
        <v>256</v>
      </c>
      <c r="E903" s="1">
        <v>509</v>
      </c>
      <c r="F903" s="2" t="s">
        <v>2381</v>
      </c>
      <c r="G903" s="2" t="s">
        <v>19</v>
      </c>
      <c r="H903" s="321">
        <v>45596</v>
      </c>
      <c r="I903" s="2" t="s">
        <v>1123</v>
      </c>
      <c r="J903" s="2" t="s">
        <v>2382</v>
      </c>
      <c r="K903" s="4">
        <v>350000</v>
      </c>
      <c r="L903" s="4">
        <v>100733.96</v>
      </c>
      <c r="M903" s="4">
        <v>0</v>
      </c>
      <c r="N903" s="4">
        <f>Tabela14[[#This Row],[parcela.cef
(total)]]-Tabela14[[#This Row],[parcela.cef
(realizado)]]</f>
        <v>249266.03999999998</v>
      </c>
      <c r="O903" s="1" t="b">
        <v>0</v>
      </c>
      <c r="P903" s="4">
        <v>350000</v>
      </c>
      <c r="Q903" s="4">
        <v>395355.03</v>
      </c>
      <c r="R903" s="4">
        <v>10198.58</v>
      </c>
      <c r="S903" s="4">
        <v>33843.120000000003</v>
      </c>
      <c r="T903" s="4">
        <f>SUM(Tabela14[[#This Row],[set/25]:[dez/30]])</f>
        <v>17469.119999999995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1692.26</v>
      </c>
      <c r="BD903" s="4">
        <v>1703.77</v>
      </c>
      <c r="BE903" s="4">
        <v>1710.58</v>
      </c>
      <c r="BF903" s="4">
        <v>1719.13</v>
      </c>
      <c r="BG903" s="4">
        <v>1733.4</v>
      </c>
      <c r="BH903" s="4">
        <v>1740.34</v>
      </c>
      <c r="BI903" s="4">
        <v>1748.86</v>
      </c>
      <c r="BJ903" s="4">
        <v>1756.21</v>
      </c>
      <c r="BK903" s="4">
        <v>1280.31</v>
      </c>
      <c r="BL903" s="4">
        <v>1289.1400000000001</v>
      </c>
      <c r="BM903" s="4">
        <v>0</v>
      </c>
      <c r="BN903" s="4">
        <v>1300.8699999999999</v>
      </c>
      <c r="BO903" s="4">
        <v>1300.8699999999999</v>
      </c>
      <c r="BP903" s="4">
        <v>1300.8699999999999</v>
      </c>
      <c r="BQ903" s="4">
        <v>1300.8699999999999</v>
      </c>
      <c r="BR903" s="4">
        <v>1300.8699999999999</v>
      </c>
      <c r="BS903" s="4">
        <v>1300.8699999999999</v>
      </c>
      <c r="BT903" s="4">
        <v>1300.8699999999999</v>
      </c>
      <c r="BU903" s="4">
        <v>1300.8699999999999</v>
      </c>
      <c r="BV903" s="4">
        <v>1300.8699999999999</v>
      </c>
      <c r="BW903" s="4">
        <v>1300.8699999999999</v>
      </c>
      <c r="BX903" s="4">
        <v>1300.8699999999999</v>
      </c>
      <c r="BY903" s="4">
        <v>1300.8699999999999</v>
      </c>
      <c r="BZ903" s="4">
        <v>1300.8699999999999</v>
      </c>
      <c r="CA903" s="4">
        <v>0</v>
      </c>
      <c r="CB903" s="4">
        <v>0</v>
      </c>
      <c r="CC903" s="4">
        <v>557.80999999999995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0</v>
      </c>
      <c r="CP903" s="4">
        <v>0</v>
      </c>
      <c r="CQ903" s="4">
        <v>0</v>
      </c>
      <c r="CR903" s="4">
        <v>0</v>
      </c>
      <c r="CS903" s="4">
        <v>0</v>
      </c>
      <c r="CT903" s="4">
        <v>0</v>
      </c>
      <c r="CU903" s="4">
        <v>0</v>
      </c>
      <c r="CV903" s="4">
        <v>0</v>
      </c>
      <c r="CW903" s="4">
        <v>0</v>
      </c>
      <c r="CX903" s="4">
        <v>0</v>
      </c>
      <c r="CY903" s="4">
        <v>0</v>
      </c>
      <c r="CZ903" s="4">
        <v>0</v>
      </c>
      <c r="DA903" s="4">
        <v>0</v>
      </c>
      <c r="DB903" s="4">
        <v>0</v>
      </c>
      <c r="DC903" s="4">
        <v>0</v>
      </c>
      <c r="DD903" s="4">
        <v>0</v>
      </c>
      <c r="DE903" s="4">
        <v>0</v>
      </c>
      <c r="DF903" s="4">
        <v>0</v>
      </c>
      <c r="DG903" s="4">
        <v>0</v>
      </c>
      <c r="DH903" s="4">
        <v>0</v>
      </c>
      <c r="DI903" s="4">
        <v>0</v>
      </c>
      <c r="DJ903" s="4">
        <v>0</v>
      </c>
      <c r="DK903" s="4">
        <v>0</v>
      </c>
      <c r="DL903" s="4">
        <v>0</v>
      </c>
      <c r="DM903" s="4">
        <v>0</v>
      </c>
      <c r="DN903" s="4">
        <v>0</v>
      </c>
      <c r="DO903" s="4">
        <v>0</v>
      </c>
      <c r="DP903" s="4">
        <v>0</v>
      </c>
      <c r="DQ903" s="4">
        <v>0</v>
      </c>
      <c r="DR903" s="4">
        <v>0</v>
      </c>
      <c r="DS903" s="4">
        <v>0</v>
      </c>
      <c r="DT903" s="4">
        <v>0</v>
      </c>
      <c r="DU903" s="4">
        <v>0</v>
      </c>
      <c r="DV903" s="4">
        <v>0</v>
      </c>
      <c r="DW903" s="4">
        <v>0</v>
      </c>
      <c r="DX903" s="6">
        <v>0</v>
      </c>
      <c r="DY903" s="4">
        <f>SUM(Tabela14[[#This Row],[jan/25]:[mar/25]])</f>
        <v>5163.1100000000006</v>
      </c>
      <c r="DZ903" s="4">
        <f>SUM(Tabela14[[#This Row],[abr/25]:[ago/25]])</f>
        <v>7814.86</v>
      </c>
      <c r="EA903" s="4">
        <f>SUM(Tabela14[[#This Row],[set/25]:[dez/30]])</f>
        <v>17469.119999999995</v>
      </c>
    </row>
    <row r="904" spans="1:131" x14ac:dyDescent="0.25">
      <c r="A904" s="5" t="s">
        <v>2383</v>
      </c>
      <c r="B904" s="2" t="s">
        <v>1856</v>
      </c>
      <c r="C904" s="2" t="s">
        <v>14</v>
      </c>
      <c r="D904" s="2" t="s">
        <v>280</v>
      </c>
      <c r="E904" s="1">
        <v>601</v>
      </c>
      <c r="F904" s="2" t="s">
        <v>2384</v>
      </c>
      <c r="G904" s="2" t="s">
        <v>19</v>
      </c>
      <c r="H904" s="321">
        <v>45589</v>
      </c>
      <c r="I904" s="2" t="s">
        <v>1082</v>
      </c>
      <c r="J904" s="2" t="s">
        <v>2385</v>
      </c>
      <c r="K904" s="4">
        <v>273697.90999999997</v>
      </c>
      <c r="L904" s="4">
        <v>73651.13</v>
      </c>
      <c r="M904" s="4">
        <v>0</v>
      </c>
      <c r="N904" s="4">
        <f>Tabela14[[#This Row],[parcela.cef
(total)]]-Tabela14[[#This Row],[parcela.cef
(realizado)]]</f>
        <v>200046.77999999997</v>
      </c>
      <c r="O904" s="1" t="b">
        <v>0</v>
      </c>
      <c r="P904" s="4">
        <v>273697.90999999997</v>
      </c>
      <c r="Q904" s="4">
        <v>295095</v>
      </c>
      <c r="R904" s="4">
        <v>6389.2</v>
      </c>
      <c r="S904" s="4">
        <v>22990.49</v>
      </c>
      <c r="T904" s="4">
        <f>SUM(Tabela14[[#This Row],[set/25]:[dez/30]])</f>
        <v>14816.069999999998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278.77</v>
      </c>
      <c r="BD904" s="4">
        <v>280.66000000000003</v>
      </c>
      <c r="BE904" s="4">
        <v>5598.48</v>
      </c>
      <c r="BF904" s="4">
        <v>283.19</v>
      </c>
      <c r="BG904" s="4">
        <v>285.55</v>
      </c>
      <c r="BH904" s="4">
        <v>286.69</v>
      </c>
      <c r="BI904" s="4">
        <v>287.81</v>
      </c>
      <c r="BJ904" s="4">
        <v>289.3</v>
      </c>
      <c r="BK904" s="4">
        <v>290.98</v>
      </c>
      <c r="BL904" s="4">
        <v>292.99</v>
      </c>
      <c r="BM904" s="4">
        <v>0</v>
      </c>
      <c r="BN904" s="4">
        <v>295.64999999999998</v>
      </c>
      <c r="BO904" s="4">
        <v>295.64999999999998</v>
      </c>
      <c r="BP904" s="4">
        <v>295.64999999999998</v>
      </c>
      <c r="BQ904" s="4">
        <v>5874</v>
      </c>
      <c r="BR904" s="4">
        <v>295.64999999999998</v>
      </c>
      <c r="BS904" s="4">
        <v>295.64999999999998</v>
      </c>
      <c r="BT904" s="4">
        <v>295.64999999999998</v>
      </c>
      <c r="BU904" s="4">
        <v>295.64999999999998</v>
      </c>
      <c r="BV904" s="4">
        <v>295.64999999999998</v>
      </c>
      <c r="BW904" s="4">
        <v>295.64999999999998</v>
      </c>
      <c r="BX904" s="4">
        <v>295.64999999999998</v>
      </c>
      <c r="BY904" s="4">
        <v>295.64999999999998</v>
      </c>
      <c r="BZ904" s="4">
        <v>0</v>
      </c>
      <c r="CA904" s="4">
        <v>5578.35</v>
      </c>
      <c r="CB904" s="4">
        <v>0</v>
      </c>
      <c r="CC904" s="4">
        <v>111.57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0</v>
      </c>
      <c r="CP904" s="4">
        <v>0</v>
      </c>
      <c r="CQ904" s="4">
        <v>0</v>
      </c>
      <c r="CR904" s="4">
        <v>0</v>
      </c>
      <c r="CS904" s="4">
        <v>0</v>
      </c>
      <c r="CT904" s="4">
        <v>0</v>
      </c>
      <c r="CU904" s="4">
        <v>0</v>
      </c>
      <c r="CV904" s="4">
        <v>0</v>
      </c>
      <c r="CW904" s="4">
        <v>0</v>
      </c>
      <c r="CX904" s="4">
        <v>0</v>
      </c>
      <c r="CY904" s="4">
        <v>0</v>
      </c>
      <c r="CZ904" s="4">
        <v>0</v>
      </c>
      <c r="DA904" s="4">
        <v>0</v>
      </c>
      <c r="DB904" s="4">
        <v>0</v>
      </c>
      <c r="DC904" s="4">
        <v>0</v>
      </c>
      <c r="DD904" s="4">
        <v>0</v>
      </c>
      <c r="DE904" s="4">
        <v>0</v>
      </c>
      <c r="DF904" s="4">
        <v>0</v>
      </c>
      <c r="DG904" s="4">
        <v>0</v>
      </c>
      <c r="DH904" s="4">
        <v>0</v>
      </c>
      <c r="DI904" s="4">
        <v>0</v>
      </c>
      <c r="DJ904" s="4">
        <v>0</v>
      </c>
      <c r="DK904" s="4">
        <v>0</v>
      </c>
      <c r="DL904" s="4">
        <v>0</v>
      </c>
      <c r="DM904" s="4">
        <v>0</v>
      </c>
      <c r="DN904" s="4">
        <v>0</v>
      </c>
      <c r="DO904" s="4">
        <v>0</v>
      </c>
      <c r="DP904" s="4">
        <v>0</v>
      </c>
      <c r="DQ904" s="4">
        <v>0</v>
      </c>
      <c r="DR904" s="4">
        <v>0</v>
      </c>
      <c r="DS904" s="4">
        <v>0</v>
      </c>
      <c r="DT904" s="4">
        <v>0</v>
      </c>
      <c r="DU904" s="4">
        <v>0</v>
      </c>
      <c r="DV904" s="4">
        <v>0</v>
      </c>
      <c r="DW904" s="4">
        <v>0</v>
      </c>
      <c r="DX904" s="6">
        <v>0</v>
      </c>
      <c r="DY904" s="4">
        <f>SUM(Tabela14[[#This Row],[jan/25]:[mar/25]])</f>
        <v>6167.2199999999993</v>
      </c>
      <c r="DZ904" s="4">
        <f>SUM(Tabela14[[#This Row],[abr/25]:[ago/25]])</f>
        <v>1447.77</v>
      </c>
      <c r="EA904" s="4">
        <f>SUM(Tabela14[[#This Row],[set/25]:[dez/30]])</f>
        <v>14816.069999999998</v>
      </c>
    </row>
    <row r="905" spans="1:131" x14ac:dyDescent="0.25">
      <c r="A905" s="5" t="s">
        <v>2386</v>
      </c>
      <c r="B905" s="2" t="s">
        <v>1856</v>
      </c>
      <c r="C905" s="2" t="s">
        <v>14</v>
      </c>
      <c r="D905" s="2" t="s">
        <v>280</v>
      </c>
      <c r="E905" s="1">
        <v>602</v>
      </c>
      <c r="F905" s="2" t="s">
        <v>2387</v>
      </c>
      <c r="G905" s="2" t="s">
        <v>19</v>
      </c>
      <c r="H905" s="321">
        <v>45589</v>
      </c>
      <c r="I905" s="2" t="s">
        <v>1112</v>
      </c>
      <c r="J905" s="2" t="s">
        <v>2388</v>
      </c>
      <c r="K905" s="4">
        <v>257250.74</v>
      </c>
      <c r="L905" s="4">
        <v>70903.37</v>
      </c>
      <c r="M905" s="4">
        <v>0</v>
      </c>
      <c r="N905" s="4">
        <f>Tabela14[[#This Row],[parcela.cef
(total)]]-Tabela14[[#This Row],[parcela.cef
(realizado)]]</f>
        <v>186347.37</v>
      </c>
      <c r="O905" s="1" t="b">
        <v>0</v>
      </c>
      <c r="P905" s="4">
        <v>257250.74</v>
      </c>
      <c r="Q905" s="4">
        <v>293185</v>
      </c>
      <c r="R905" s="4">
        <v>5926.38</v>
      </c>
      <c r="S905" s="4">
        <v>40705.279999999999</v>
      </c>
      <c r="T905" s="4">
        <f>SUM(Tabela14[[#This Row],[set/25]:[dez/30]])</f>
        <v>25135.749999999996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510.19</v>
      </c>
      <c r="BD905" s="4">
        <v>5295.51</v>
      </c>
      <c r="BE905" s="4">
        <v>2154.44</v>
      </c>
      <c r="BF905" s="4">
        <v>1068.6500000000001</v>
      </c>
      <c r="BG905" s="4">
        <v>1077.52</v>
      </c>
      <c r="BH905" s="4">
        <v>1081.83</v>
      </c>
      <c r="BI905" s="4">
        <v>1086.05</v>
      </c>
      <c r="BJ905" s="4">
        <v>1091.7</v>
      </c>
      <c r="BK905" s="4">
        <v>1098.03</v>
      </c>
      <c r="BL905" s="4">
        <v>1105.6099999999999</v>
      </c>
      <c r="BM905" s="4">
        <v>0</v>
      </c>
      <c r="BN905" s="4">
        <v>1115.67</v>
      </c>
      <c r="BO905" s="4">
        <v>1115.67</v>
      </c>
      <c r="BP905" s="4">
        <v>6694.02</v>
      </c>
      <c r="BQ905" s="4">
        <v>1115.67</v>
      </c>
      <c r="BR905" s="4">
        <v>1115.67</v>
      </c>
      <c r="BS905" s="4">
        <v>1115.67</v>
      </c>
      <c r="BT905" s="4">
        <v>1115.67</v>
      </c>
      <c r="BU905" s="4">
        <v>1115.67</v>
      </c>
      <c r="BV905" s="4">
        <v>1115.67</v>
      </c>
      <c r="BW905" s="4">
        <v>1115.67</v>
      </c>
      <c r="BX905" s="4">
        <v>1115.67</v>
      </c>
      <c r="BY905" s="4">
        <v>1115.67</v>
      </c>
      <c r="BZ905" s="4">
        <v>5578.35</v>
      </c>
      <c r="CA905" s="4">
        <v>0</v>
      </c>
      <c r="CB905" s="4">
        <v>0</v>
      </c>
      <c r="CC905" s="4">
        <v>591.01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0</v>
      </c>
      <c r="CR905" s="4">
        <v>0</v>
      </c>
      <c r="CS905" s="4">
        <v>0</v>
      </c>
      <c r="CT905" s="4">
        <v>0</v>
      </c>
      <c r="CU905" s="4">
        <v>0</v>
      </c>
      <c r="CV905" s="4">
        <v>0</v>
      </c>
      <c r="CW905" s="4">
        <v>0</v>
      </c>
      <c r="CX905" s="4">
        <v>0</v>
      </c>
      <c r="CY905" s="4">
        <v>0</v>
      </c>
      <c r="CZ905" s="4">
        <v>0</v>
      </c>
      <c r="DA905" s="4">
        <v>0</v>
      </c>
      <c r="DB905" s="4">
        <v>0</v>
      </c>
      <c r="DC905" s="4">
        <v>0</v>
      </c>
      <c r="DD905" s="4">
        <v>0</v>
      </c>
      <c r="DE905" s="4">
        <v>0</v>
      </c>
      <c r="DF905" s="4">
        <v>0</v>
      </c>
      <c r="DG905" s="4">
        <v>0</v>
      </c>
      <c r="DH905" s="4">
        <v>0</v>
      </c>
      <c r="DI905" s="4">
        <v>0</v>
      </c>
      <c r="DJ905" s="4">
        <v>0</v>
      </c>
      <c r="DK905" s="4">
        <v>0</v>
      </c>
      <c r="DL905" s="4">
        <v>0</v>
      </c>
      <c r="DM905" s="4">
        <v>0</v>
      </c>
      <c r="DN905" s="4">
        <v>0</v>
      </c>
      <c r="DO905" s="4">
        <v>0</v>
      </c>
      <c r="DP905" s="4">
        <v>0</v>
      </c>
      <c r="DQ905" s="4">
        <v>0</v>
      </c>
      <c r="DR905" s="4">
        <v>0</v>
      </c>
      <c r="DS905" s="4">
        <v>0</v>
      </c>
      <c r="DT905" s="4">
        <v>0</v>
      </c>
      <c r="DU905" s="4">
        <v>0</v>
      </c>
      <c r="DV905" s="4">
        <v>0</v>
      </c>
      <c r="DW905" s="4">
        <v>0</v>
      </c>
      <c r="DX905" s="6">
        <v>0</v>
      </c>
      <c r="DY905" s="4">
        <f>SUM(Tabela14[[#This Row],[jan/25]:[mar/25]])</f>
        <v>4300.6100000000006</v>
      </c>
      <c r="DZ905" s="4">
        <f>SUM(Tabela14[[#This Row],[abr/25]:[ago/25]])</f>
        <v>5463.2199999999993</v>
      </c>
      <c r="EA905" s="4">
        <f>SUM(Tabela14[[#This Row],[set/25]:[dez/30]])</f>
        <v>25135.749999999996</v>
      </c>
    </row>
    <row r="906" spans="1:131" x14ac:dyDescent="0.25">
      <c r="A906" s="5" t="s">
        <v>2389</v>
      </c>
      <c r="B906" s="2" t="s">
        <v>1856</v>
      </c>
      <c r="C906" s="2" t="s">
        <v>14</v>
      </c>
      <c r="D906" s="2" t="s">
        <v>280</v>
      </c>
      <c r="E906" s="1">
        <v>603</v>
      </c>
      <c r="F906" s="2"/>
      <c r="G906" s="2" t="s">
        <v>16</v>
      </c>
      <c r="H906" s="321"/>
      <c r="I906" s="2"/>
      <c r="J906" s="2"/>
      <c r="K906" s="4"/>
      <c r="L906" s="4"/>
      <c r="M906" s="4">
        <v>0</v>
      </c>
      <c r="N906" s="4">
        <f>Tabela14[[#This Row],[parcela.cef
(total)]]-Tabela14[[#This Row],[parcela.cef
(realizado)]]</f>
        <v>0</v>
      </c>
      <c r="O906" s="1" t="b">
        <v>0</v>
      </c>
      <c r="P906" s="4">
        <v>0</v>
      </c>
      <c r="Q906" s="4">
        <v>0</v>
      </c>
      <c r="R906" s="4">
        <v>0</v>
      </c>
      <c r="S906" s="4">
        <v>0</v>
      </c>
      <c r="T906" s="4">
        <f>SUM(Tabela14[[#This Row],[set/25]:[dez/30]])</f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0</v>
      </c>
      <c r="CS906" s="4">
        <v>0</v>
      </c>
      <c r="CT906" s="4">
        <v>0</v>
      </c>
      <c r="CU906" s="4">
        <v>0</v>
      </c>
      <c r="CV906" s="4">
        <v>0</v>
      </c>
      <c r="CW906" s="4">
        <v>0</v>
      </c>
      <c r="CX906" s="4">
        <v>0</v>
      </c>
      <c r="CY906" s="4">
        <v>0</v>
      </c>
      <c r="CZ906" s="4">
        <v>0</v>
      </c>
      <c r="DA906" s="4">
        <v>0</v>
      </c>
      <c r="DB906" s="4">
        <v>0</v>
      </c>
      <c r="DC906" s="4">
        <v>0</v>
      </c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6">
        <v>0</v>
      </c>
      <c r="DY906" s="4">
        <f>SUM(Tabela14[[#This Row],[jan/25]:[mar/25]])</f>
        <v>0</v>
      </c>
      <c r="DZ906" s="4">
        <f>SUM(Tabela14[[#This Row],[abr/25]:[ago/25]])</f>
        <v>0</v>
      </c>
      <c r="EA906" s="4">
        <f>SUM(Tabela14[[#This Row],[set/25]:[dez/30]])</f>
        <v>0</v>
      </c>
    </row>
    <row r="907" spans="1:131" x14ac:dyDescent="0.25">
      <c r="A907" s="5" t="s">
        <v>2390</v>
      </c>
      <c r="B907" s="2" t="s">
        <v>1856</v>
      </c>
      <c r="C907" s="2" t="s">
        <v>14</v>
      </c>
      <c r="D907" s="2" t="s">
        <v>280</v>
      </c>
      <c r="E907" s="1">
        <v>604</v>
      </c>
      <c r="F907" s="2"/>
      <c r="G907" s="2" t="s">
        <v>16</v>
      </c>
      <c r="H907" s="321"/>
      <c r="I907" s="2"/>
      <c r="J907" s="2"/>
      <c r="K907" s="4"/>
      <c r="L907" s="4"/>
      <c r="M907" s="4">
        <v>0</v>
      </c>
      <c r="N907" s="4">
        <f>Tabela14[[#This Row],[parcela.cef
(total)]]-Tabela14[[#This Row],[parcela.cef
(realizado)]]</f>
        <v>0</v>
      </c>
      <c r="O907" s="1" t="b">
        <v>0</v>
      </c>
      <c r="P907" s="4">
        <v>0</v>
      </c>
      <c r="Q907" s="4">
        <v>0</v>
      </c>
      <c r="R907" s="4">
        <v>0</v>
      </c>
      <c r="S907" s="4">
        <v>0</v>
      </c>
      <c r="T907" s="4">
        <f>SUM(Tabela14[[#This Row],[set/25]:[dez/30]])</f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4">
        <v>0</v>
      </c>
      <c r="CV907" s="4">
        <v>0</v>
      </c>
      <c r="CW907" s="4">
        <v>0</v>
      </c>
      <c r="CX907" s="4">
        <v>0</v>
      </c>
      <c r="CY907" s="4">
        <v>0</v>
      </c>
      <c r="CZ907" s="4">
        <v>0</v>
      </c>
      <c r="DA907" s="4">
        <v>0</v>
      </c>
      <c r="DB907" s="4">
        <v>0</v>
      </c>
      <c r="DC907" s="4">
        <v>0</v>
      </c>
      <c r="DD907" s="4">
        <v>0</v>
      </c>
      <c r="DE907" s="4">
        <v>0</v>
      </c>
      <c r="DF907" s="4">
        <v>0</v>
      </c>
      <c r="DG907" s="4">
        <v>0</v>
      </c>
      <c r="DH907" s="4">
        <v>0</v>
      </c>
      <c r="DI907" s="4">
        <v>0</v>
      </c>
      <c r="DJ907" s="4">
        <v>0</v>
      </c>
      <c r="DK907" s="4">
        <v>0</v>
      </c>
      <c r="DL907" s="4">
        <v>0</v>
      </c>
      <c r="DM907" s="4">
        <v>0</v>
      </c>
      <c r="DN907" s="4">
        <v>0</v>
      </c>
      <c r="DO907" s="4">
        <v>0</v>
      </c>
      <c r="DP907" s="4">
        <v>0</v>
      </c>
      <c r="DQ907" s="4">
        <v>0</v>
      </c>
      <c r="DR907" s="4">
        <v>0</v>
      </c>
      <c r="DS907" s="4">
        <v>0</v>
      </c>
      <c r="DT907" s="4">
        <v>0</v>
      </c>
      <c r="DU907" s="4">
        <v>0</v>
      </c>
      <c r="DV907" s="4">
        <v>0</v>
      </c>
      <c r="DW907" s="4">
        <v>0</v>
      </c>
      <c r="DX907" s="6">
        <v>0</v>
      </c>
      <c r="DY907" s="4">
        <f>SUM(Tabela14[[#This Row],[jan/25]:[mar/25]])</f>
        <v>0</v>
      </c>
      <c r="DZ907" s="4">
        <f>SUM(Tabela14[[#This Row],[abr/25]:[ago/25]])</f>
        <v>0</v>
      </c>
      <c r="EA907" s="4">
        <f>SUM(Tabela14[[#This Row],[set/25]:[dez/30]])</f>
        <v>0</v>
      </c>
    </row>
    <row r="908" spans="1:131" x14ac:dyDescent="0.25">
      <c r="A908" s="5" t="s">
        <v>2391</v>
      </c>
      <c r="B908" s="2" t="s">
        <v>1856</v>
      </c>
      <c r="C908" s="2" t="s">
        <v>14</v>
      </c>
      <c r="D908" s="2" t="s">
        <v>280</v>
      </c>
      <c r="E908" s="1">
        <v>605</v>
      </c>
      <c r="F908" s="2"/>
      <c r="G908" s="2" t="s">
        <v>16</v>
      </c>
      <c r="H908" s="321"/>
      <c r="I908" s="2"/>
      <c r="J908" s="2"/>
      <c r="K908" s="4"/>
      <c r="L908" s="4"/>
      <c r="M908" s="4">
        <v>0</v>
      </c>
      <c r="N908" s="4">
        <f>Tabela14[[#This Row],[parcela.cef
(total)]]-Tabela14[[#This Row],[parcela.cef
(realizado)]]</f>
        <v>0</v>
      </c>
      <c r="O908" s="1" t="b">
        <v>0</v>
      </c>
      <c r="P908" s="4">
        <v>0</v>
      </c>
      <c r="Q908" s="4">
        <v>0</v>
      </c>
      <c r="R908" s="4">
        <v>0</v>
      </c>
      <c r="S908" s="4">
        <v>0</v>
      </c>
      <c r="T908" s="4">
        <f>SUM(Tabela14[[#This Row],[set/25]:[dez/30]])</f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0</v>
      </c>
      <c r="CZ908" s="4">
        <v>0</v>
      </c>
      <c r="DA908" s="4">
        <v>0</v>
      </c>
      <c r="DB908" s="4">
        <v>0</v>
      </c>
      <c r="DC908" s="4">
        <v>0</v>
      </c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6">
        <v>0</v>
      </c>
      <c r="DY908" s="4">
        <f>SUM(Tabela14[[#This Row],[jan/25]:[mar/25]])</f>
        <v>0</v>
      </c>
      <c r="DZ908" s="4">
        <f>SUM(Tabela14[[#This Row],[abr/25]:[ago/25]])</f>
        <v>0</v>
      </c>
      <c r="EA908" s="4">
        <f>SUM(Tabela14[[#This Row],[set/25]:[dez/30]])</f>
        <v>0</v>
      </c>
    </row>
    <row r="909" spans="1:131" x14ac:dyDescent="0.25">
      <c r="A909" s="5" t="s">
        <v>2392</v>
      </c>
      <c r="B909" s="2" t="s">
        <v>1856</v>
      </c>
      <c r="C909" s="2" t="s">
        <v>14</v>
      </c>
      <c r="D909" s="2" t="s">
        <v>280</v>
      </c>
      <c r="E909" s="1">
        <v>606</v>
      </c>
      <c r="F909" s="2"/>
      <c r="G909" s="2" t="s">
        <v>16</v>
      </c>
      <c r="H909" s="321"/>
      <c r="I909" s="2"/>
      <c r="J909" s="2"/>
      <c r="K909" s="4"/>
      <c r="L909" s="4"/>
      <c r="M909" s="4">
        <v>0</v>
      </c>
      <c r="N909" s="4">
        <f>Tabela14[[#This Row],[parcela.cef
(total)]]-Tabela14[[#This Row],[parcela.cef
(realizado)]]</f>
        <v>0</v>
      </c>
      <c r="O909" s="1" t="b">
        <v>0</v>
      </c>
      <c r="P909" s="4">
        <v>0</v>
      </c>
      <c r="Q909" s="4">
        <v>0</v>
      </c>
      <c r="R909" s="4">
        <v>0</v>
      </c>
      <c r="S909" s="4">
        <v>0</v>
      </c>
      <c r="T909" s="4">
        <f>SUM(Tabela14[[#This Row],[set/25]:[dez/30]])</f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0</v>
      </c>
      <c r="CZ909" s="4">
        <v>0</v>
      </c>
      <c r="DA909" s="4">
        <v>0</v>
      </c>
      <c r="DB909" s="4">
        <v>0</v>
      </c>
      <c r="DC909" s="4">
        <v>0</v>
      </c>
      <c r="DD909" s="4">
        <v>0</v>
      </c>
      <c r="DE909" s="4">
        <v>0</v>
      </c>
      <c r="DF909" s="4">
        <v>0</v>
      </c>
      <c r="DG909" s="4">
        <v>0</v>
      </c>
      <c r="DH909" s="4">
        <v>0</v>
      </c>
      <c r="DI909" s="4">
        <v>0</v>
      </c>
      <c r="DJ909" s="4">
        <v>0</v>
      </c>
      <c r="DK909" s="4">
        <v>0</v>
      </c>
      <c r="DL909" s="4">
        <v>0</v>
      </c>
      <c r="DM909" s="4">
        <v>0</v>
      </c>
      <c r="DN909" s="4">
        <v>0</v>
      </c>
      <c r="DO909" s="4">
        <v>0</v>
      </c>
      <c r="DP909" s="4">
        <v>0</v>
      </c>
      <c r="DQ909" s="4">
        <v>0</v>
      </c>
      <c r="DR909" s="4">
        <v>0</v>
      </c>
      <c r="DS909" s="4">
        <v>0</v>
      </c>
      <c r="DT909" s="4">
        <v>0</v>
      </c>
      <c r="DU909" s="4">
        <v>0</v>
      </c>
      <c r="DV909" s="4">
        <v>0</v>
      </c>
      <c r="DW909" s="4">
        <v>0</v>
      </c>
      <c r="DX909" s="6">
        <v>0</v>
      </c>
      <c r="DY909" s="4">
        <f>SUM(Tabela14[[#This Row],[jan/25]:[mar/25]])</f>
        <v>0</v>
      </c>
      <c r="DZ909" s="4">
        <f>SUM(Tabela14[[#This Row],[abr/25]:[ago/25]])</f>
        <v>0</v>
      </c>
      <c r="EA909" s="4">
        <f>SUM(Tabela14[[#This Row],[set/25]:[dez/30]])</f>
        <v>0</v>
      </c>
    </row>
    <row r="910" spans="1:131" x14ac:dyDescent="0.25">
      <c r="A910" s="5" t="s">
        <v>2393</v>
      </c>
      <c r="B910" s="2" t="s">
        <v>1856</v>
      </c>
      <c r="C910" s="2" t="s">
        <v>14</v>
      </c>
      <c r="D910" s="2" t="s">
        <v>280</v>
      </c>
      <c r="E910" s="1">
        <v>607</v>
      </c>
      <c r="F910" s="2" t="s">
        <v>2394</v>
      </c>
      <c r="G910" s="2" t="s">
        <v>19</v>
      </c>
      <c r="H910" s="321">
        <v>45264</v>
      </c>
      <c r="I910" s="2" t="s">
        <v>1374</v>
      </c>
      <c r="J910" s="2"/>
      <c r="K910" s="4"/>
      <c r="L910" s="4"/>
      <c r="M910" s="4">
        <v>0</v>
      </c>
      <c r="N910" s="4">
        <f>Tabela14[[#This Row],[parcela.cef
(total)]]-Tabela14[[#This Row],[parcela.cef
(realizado)]]</f>
        <v>0</v>
      </c>
      <c r="O910" s="1" t="b">
        <v>0</v>
      </c>
      <c r="P910" s="4">
        <v>0</v>
      </c>
      <c r="Q910" s="4">
        <v>228700</v>
      </c>
      <c r="R910" s="4">
        <v>0</v>
      </c>
      <c r="S910" s="4">
        <v>237099.05</v>
      </c>
      <c r="T910" s="4">
        <f>SUM(Tabela14[[#This Row],[set/25]:[dez/30]])</f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80000</v>
      </c>
      <c r="AS910" s="4">
        <v>2376.66</v>
      </c>
      <c r="AT910" s="4">
        <v>2384.0300000000002</v>
      </c>
      <c r="AU910" s="4">
        <v>2390.4699999999998</v>
      </c>
      <c r="AV910" s="4">
        <v>2393.5700000000002</v>
      </c>
      <c r="AW910" s="4">
        <v>2400.2800000000002</v>
      </c>
      <c r="AX910" s="4">
        <v>14603.54</v>
      </c>
      <c r="AY910" s="4">
        <v>2433.5100000000002</v>
      </c>
      <c r="AZ910" s="4">
        <v>2450.79</v>
      </c>
      <c r="BA910" s="4">
        <v>2468.4299999999998</v>
      </c>
      <c r="BB910" s="4">
        <v>14748.71</v>
      </c>
      <c r="BC910" s="4">
        <v>2500.13</v>
      </c>
      <c r="BD910" s="4">
        <v>2517.13</v>
      </c>
      <c r="BE910" s="4">
        <v>2527.1999999999998</v>
      </c>
      <c r="BF910" s="4">
        <v>2539.83</v>
      </c>
      <c r="BG910" s="4">
        <v>2560.91</v>
      </c>
      <c r="BH910" s="4">
        <v>2571.16</v>
      </c>
      <c r="BI910" s="4">
        <v>2581.1799999999998</v>
      </c>
      <c r="BJ910" s="4">
        <v>15704.2</v>
      </c>
      <c r="BK910" s="4">
        <v>2609.66</v>
      </c>
      <c r="BL910" s="4">
        <v>72337.66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0</v>
      </c>
      <c r="CZ910" s="4">
        <v>0</v>
      </c>
      <c r="DA910" s="4">
        <v>0</v>
      </c>
      <c r="DB910" s="4">
        <v>0</v>
      </c>
      <c r="DC910" s="4">
        <v>0</v>
      </c>
      <c r="DD910" s="4">
        <v>0</v>
      </c>
      <c r="DE910" s="4">
        <v>0</v>
      </c>
      <c r="DF910" s="4">
        <v>0</v>
      </c>
      <c r="DG910" s="4">
        <v>0</v>
      </c>
      <c r="DH910" s="4">
        <v>0</v>
      </c>
      <c r="DI910" s="4">
        <v>0</v>
      </c>
      <c r="DJ910" s="4">
        <v>0</v>
      </c>
      <c r="DK910" s="4">
        <v>0</v>
      </c>
      <c r="DL910" s="4">
        <v>0</v>
      </c>
      <c r="DM910" s="4">
        <v>0</v>
      </c>
      <c r="DN910" s="4">
        <v>0</v>
      </c>
      <c r="DO910" s="4">
        <v>0</v>
      </c>
      <c r="DP910" s="4">
        <v>0</v>
      </c>
      <c r="DQ910" s="4">
        <v>0</v>
      </c>
      <c r="DR910" s="4">
        <v>0</v>
      </c>
      <c r="DS910" s="4">
        <v>0</v>
      </c>
      <c r="DT910" s="4">
        <v>0</v>
      </c>
      <c r="DU910" s="4">
        <v>0</v>
      </c>
      <c r="DV910" s="4">
        <v>0</v>
      </c>
      <c r="DW910" s="4">
        <v>0</v>
      </c>
      <c r="DX910" s="6">
        <v>0</v>
      </c>
      <c r="DY910" s="4">
        <f>SUM(Tabela14[[#This Row],[jan/25]:[mar/25]])</f>
        <v>7627.94</v>
      </c>
      <c r="DZ910" s="4">
        <f>SUM(Tabela14[[#This Row],[abr/25]:[ago/25]])</f>
        <v>95803.86</v>
      </c>
      <c r="EA910" s="4">
        <f>SUM(Tabela14[[#This Row],[set/25]:[dez/30]])</f>
        <v>0</v>
      </c>
    </row>
    <row r="911" spans="1:131" x14ac:dyDescent="0.25">
      <c r="A911" s="5" t="s">
        <v>2395</v>
      </c>
      <c r="B911" s="2" t="s">
        <v>1856</v>
      </c>
      <c r="C911" s="2" t="s">
        <v>14</v>
      </c>
      <c r="D911" s="2" t="s">
        <v>280</v>
      </c>
      <c r="E911" s="1">
        <v>608</v>
      </c>
      <c r="F911" s="2"/>
      <c r="G911" s="2" t="s">
        <v>16</v>
      </c>
      <c r="H911" s="321"/>
      <c r="I911" s="2"/>
      <c r="J911" s="2"/>
      <c r="K911" s="4"/>
      <c r="L911" s="4"/>
      <c r="M911" s="4">
        <v>0</v>
      </c>
      <c r="N911" s="4">
        <f>Tabela14[[#This Row],[parcela.cef
(total)]]-Tabela14[[#This Row],[parcela.cef
(realizado)]]</f>
        <v>0</v>
      </c>
      <c r="O911" s="1" t="b">
        <v>0</v>
      </c>
      <c r="P911" s="4">
        <v>0</v>
      </c>
      <c r="Q911" s="4">
        <v>0</v>
      </c>
      <c r="R911" s="4">
        <v>0</v>
      </c>
      <c r="S911" s="4">
        <v>0</v>
      </c>
      <c r="T911" s="4">
        <f>SUM(Tabela14[[#This Row],[set/25]:[dez/30]])</f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0</v>
      </c>
      <c r="CZ911" s="4">
        <v>0</v>
      </c>
      <c r="DA911" s="4">
        <v>0</v>
      </c>
      <c r="DB911" s="4">
        <v>0</v>
      </c>
      <c r="DC911" s="4">
        <v>0</v>
      </c>
      <c r="DD911" s="4">
        <v>0</v>
      </c>
      <c r="DE911" s="4">
        <v>0</v>
      </c>
      <c r="DF911" s="4">
        <v>0</v>
      </c>
      <c r="DG911" s="4">
        <v>0</v>
      </c>
      <c r="DH911" s="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0</v>
      </c>
      <c r="DO911" s="4">
        <v>0</v>
      </c>
      <c r="DP911" s="4">
        <v>0</v>
      </c>
      <c r="DQ911" s="4">
        <v>0</v>
      </c>
      <c r="DR911" s="4">
        <v>0</v>
      </c>
      <c r="DS911" s="4">
        <v>0</v>
      </c>
      <c r="DT911" s="4">
        <v>0</v>
      </c>
      <c r="DU911" s="4">
        <v>0</v>
      </c>
      <c r="DV911" s="4">
        <v>0</v>
      </c>
      <c r="DW911" s="4">
        <v>0</v>
      </c>
      <c r="DX911" s="6">
        <v>0</v>
      </c>
      <c r="DY911" s="4">
        <f>SUM(Tabela14[[#This Row],[jan/25]:[mar/25]])</f>
        <v>0</v>
      </c>
      <c r="DZ911" s="4">
        <f>SUM(Tabela14[[#This Row],[abr/25]:[ago/25]])</f>
        <v>0</v>
      </c>
      <c r="EA911" s="4">
        <f>SUM(Tabela14[[#This Row],[set/25]:[dez/30]])</f>
        <v>0</v>
      </c>
    </row>
    <row r="912" spans="1:131" x14ac:dyDescent="0.25">
      <c r="A912" s="5" t="s">
        <v>2396</v>
      </c>
      <c r="B912" s="2" t="s">
        <v>1856</v>
      </c>
      <c r="C912" s="2" t="s">
        <v>14</v>
      </c>
      <c r="D912" s="2" t="s">
        <v>280</v>
      </c>
      <c r="E912" s="1">
        <v>609</v>
      </c>
      <c r="F912" s="2" t="s">
        <v>2397</v>
      </c>
      <c r="G912" s="2" t="s">
        <v>19</v>
      </c>
      <c r="H912" s="321">
        <v>45589</v>
      </c>
      <c r="I912" s="2" t="s">
        <v>402</v>
      </c>
      <c r="J912" s="2" t="s">
        <v>2398</v>
      </c>
      <c r="K912" s="4">
        <v>288732.63</v>
      </c>
      <c r="L912" s="4">
        <v>92364.87</v>
      </c>
      <c r="M912" s="4">
        <v>0</v>
      </c>
      <c r="N912" s="4">
        <f>Tabela14[[#This Row],[parcela.cef
(total)]]-Tabela14[[#This Row],[parcela.cef
(realizado)]]</f>
        <v>196367.76</v>
      </c>
      <c r="O912" s="1" t="b">
        <v>0</v>
      </c>
      <c r="P912" s="4">
        <v>288732.63</v>
      </c>
      <c r="Q912" s="4">
        <v>397876.88</v>
      </c>
      <c r="R912" s="4">
        <v>6027.35</v>
      </c>
      <c r="S912" s="4">
        <v>74078.7</v>
      </c>
      <c r="T912" s="4">
        <f>SUM(Tabela14[[#This Row],[set/25]:[dez/30]])</f>
        <v>42534.99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3076.95</v>
      </c>
      <c r="BD912" s="4">
        <v>3097.88</v>
      </c>
      <c r="BE912" s="4">
        <v>3110.27</v>
      </c>
      <c r="BF912" s="4">
        <v>3125.82</v>
      </c>
      <c r="BG912" s="4">
        <v>3151.76</v>
      </c>
      <c r="BH912" s="4">
        <v>3164.37</v>
      </c>
      <c r="BI912" s="4">
        <v>3177.77</v>
      </c>
      <c r="BJ912" s="4">
        <v>3193.23</v>
      </c>
      <c r="BK912" s="4">
        <v>3211.75</v>
      </c>
      <c r="BL912" s="4">
        <v>3233.91</v>
      </c>
      <c r="BM912" s="4">
        <v>0</v>
      </c>
      <c r="BN912" s="4">
        <v>3263.34</v>
      </c>
      <c r="BO912" s="4">
        <v>3263.34</v>
      </c>
      <c r="BP912" s="4">
        <v>3263.34</v>
      </c>
      <c r="BQ912" s="4">
        <v>3263.34</v>
      </c>
      <c r="BR912" s="4">
        <v>3263.34</v>
      </c>
      <c r="BS912" s="4">
        <v>3263.34</v>
      </c>
      <c r="BT912" s="4">
        <v>3263.34</v>
      </c>
      <c r="BU912" s="4">
        <v>3263.34</v>
      </c>
      <c r="BV912" s="4">
        <v>3263.34</v>
      </c>
      <c r="BW912" s="4">
        <v>3263.34</v>
      </c>
      <c r="BX912" s="4">
        <v>3263.34</v>
      </c>
      <c r="BY912" s="4">
        <v>3263.34</v>
      </c>
      <c r="BZ912" s="4">
        <v>3263.34</v>
      </c>
      <c r="CA912" s="4">
        <v>0</v>
      </c>
      <c r="CB912" s="4">
        <v>0</v>
      </c>
      <c r="CC912" s="4">
        <v>111.57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0</v>
      </c>
      <c r="CV912" s="4">
        <v>0</v>
      </c>
      <c r="CW912" s="4">
        <v>0</v>
      </c>
      <c r="CX912" s="4">
        <v>0</v>
      </c>
      <c r="CY912" s="4">
        <v>0</v>
      </c>
      <c r="CZ912" s="4">
        <v>0</v>
      </c>
      <c r="DA912" s="4">
        <v>0</v>
      </c>
      <c r="DB912" s="4">
        <v>0</v>
      </c>
      <c r="DC912" s="4">
        <v>0</v>
      </c>
      <c r="DD912" s="4">
        <v>0</v>
      </c>
      <c r="DE912" s="4">
        <v>0</v>
      </c>
      <c r="DF912" s="4">
        <v>0</v>
      </c>
      <c r="DG912" s="4">
        <v>0</v>
      </c>
      <c r="DH912" s="4">
        <v>0</v>
      </c>
      <c r="DI912" s="4">
        <v>0</v>
      </c>
      <c r="DJ912" s="4">
        <v>0</v>
      </c>
      <c r="DK912" s="4">
        <v>0</v>
      </c>
      <c r="DL912" s="4">
        <v>0</v>
      </c>
      <c r="DM912" s="4">
        <v>0</v>
      </c>
      <c r="DN912" s="4">
        <v>0</v>
      </c>
      <c r="DO912" s="4">
        <v>0</v>
      </c>
      <c r="DP912" s="4">
        <v>0</v>
      </c>
      <c r="DQ912" s="4">
        <v>0</v>
      </c>
      <c r="DR912" s="4">
        <v>0</v>
      </c>
      <c r="DS912" s="4">
        <v>0</v>
      </c>
      <c r="DT912" s="4">
        <v>0</v>
      </c>
      <c r="DU912" s="4">
        <v>0</v>
      </c>
      <c r="DV912" s="4">
        <v>0</v>
      </c>
      <c r="DW912" s="4">
        <v>0</v>
      </c>
      <c r="DX912" s="6">
        <v>0</v>
      </c>
      <c r="DY912" s="4">
        <f>SUM(Tabela14[[#This Row],[jan/25]:[mar/25]])</f>
        <v>9387.85</v>
      </c>
      <c r="DZ912" s="4">
        <f>SUM(Tabela14[[#This Row],[abr/25]:[ago/25]])</f>
        <v>15981.029999999999</v>
      </c>
      <c r="EA912" s="4">
        <f>SUM(Tabela14[[#This Row],[set/25]:[dez/30]])</f>
        <v>42534.99</v>
      </c>
    </row>
    <row r="913" spans="1:131" x14ac:dyDescent="0.25">
      <c r="A913" s="5" t="s">
        <v>2399</v>
      </c>
      <c r="B913" s="2" t="s">
        <v>1856</v>
      </c>
      <c r="C913" s="2" t="s">
        <v>14</v>
      </c>
      <c r="D913" s="2" t="s">
        <v>304</v>
      </c>
      <c r="E913" s="1">
        <v>701</v>
      </c>
      <c r="F913" s="2" t="s">
        <v>2400</v>
      </c>
      <c r="G913" s="2" t="s">
        <v>19</v>
      </c>
      <c r="H913" s="321">
        <v>45825</v>
      </c>
      <c r="I913" s="2" t="s">
        <v>65</v>
      </c>
      <c r="J913" s="2" t="s">
        <v>2401</v>
      </c>
      <c r="K913" s="4">
        <v>291824.09000000003</v>
      </c>
      <c r="L913" s="4">
        <v>76127.19</v>
      </c>
      <c r="M913" s="4">
        <v>0</v>
      </c>
      <c r="N913" s="4">
        <f>Tabela14[[#This Row],[parcela.cef
(total)]]-Tabela14[[#This Row],[parcela.cef
(realizado)]]</f>
        <v>215696.90000000002</v>
      </c>
      <c r="O913" s="1" t="b">
        <v>0</v>
      </c>
      <c r="P913" s="4">
        <v>291824.09000000003</v>
      </c>
      <c r="Q913" s="4">
        <v>309000</v>
      </c>
      <c r="R913" s="4">
        <v>6985.52</v>
      </c>
      <c r="S913" s="4">
        <v>15012.48</v>
      </c>
      <c r="T913" s="4">
        <f>SUM(Tabela14[[#This Row],[set/25]:[dez/30]])</f>
        <v>14152.93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428.23</v>
      </c>
      <c r="BL913" s="4">
        <v>431.32</v>
      </c>
      <c r="BM913" s="4">
        <v>0</v>
      </c>
      <c r="BN913" s="4">
        <v>435.11</v>
      </c>
      <c r="BO913" s="4">
        <v>435.11</v>
      </c>
      <c r="BP913" s="4">
        <v>4900.91</v>
      </c>
      <c r="BQ913" s="4">
        <v>435.11</v>
      </c>
      <c r="BR913" s="4">
        <v>435.11</v>
      </c>
      <c r="BS913" s="4">
        <v>435.11</v>
      </c>
      <c r="BT913" s="4">
        <v>435.11</v>
      </c>
      <c r="BU913" s="4">
        <v>435.11</v>
      </c>
      <c r="BV913" s="4">
        <v>435.11</v>
      </c>
      <c r="BW913" s="4">
        <v>435.11</v>
      </c>
      <c r="BX913" s="4">
        <v>435.11</v>
      </c>
      <c r="BY913" s="4">
        <v>435.11</v>
      </c>
      <c r="BZ913" s="4">
        <v>4120.83</v>
      </c>
      <c r="CA913" s="4">
        <v>0</v>
      </c>
      <c r="CB913" s="4">
        <v>344.98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0</v>
      </c>
      <c r="CP913" s="4">
        <v>0</v>
      </c>
      <c r="CQ913" s="4">
        <v>0</v>
      </c>
      <c r="CR913" s="4">
        <v>0</v>
      </c>
      <c r="CS913" s="4">
        <v>0</v>
      </c>
      <c r="CT913" s="4">
        <v>0</v>
      </c>
      <c r="CU913" s="4">
        <v>0</v>
      </c>
      <c r="CV913" s="4">
        <v>0</v>
      </c>
      <c r="CW913" s="4">
        <v>0</v>
      </c>
      <c r="CX913" s="4">
        <v>0</v>
      </c>
      <c r="CY913" s="4">
        <v>0</v>
      </c>
      <c r="CZ913" s="4">
        <v>0</v>
      </c>
      <c r="DA913" s="4">
        <v>0</v>
      </c>
      <c r="DB913" s="4">
        <v>0</v>
      </c>
      <c r="DC913" s="4">
        <v>0</v>
      </c>
      <c r="DD913" s="4">
        <v>0</v>
      </c>
      <c r="DE913" s="4">
        <v>0</v>
      </c>
      <c r="DF913" s="4">
        <v>0</v>
      </c>
      <c r="DG913" s="4">
        <v>0</v>
      </c>
      <c r="DH913" s="4">
        <v>0</v>
      </c>
      <c r="DI913" s="4">
        <v>0</v>
      </c>
      <c r="DJ913" s="4">
        <v>0</v>
      </c>
      <c r="DK913" s="4">
        <v>0</v>
      </c>
      <c r="DL913" s="4">
        <v>0</v>
      </c>
      <c r="DM913" s="4">
        <v>0</v>
      </c>
      <c r="DN913" s="4">
        <v>0</v>
      </c>
      <c r="DO913" s="4">
        <v>0</v>
      </c>
      <c r="DP913" s="4">
        <v>0</v>
      </c>
      <c r="DQ913" s="4">
        <v>0</v>
      </c>
      <c r="DR913" s="4">
        <v>0</v>
      </c>
      <c r="DS913" s="4">
        <v>0</v>
      </c>
      <c r="DT913" s="4">
        <v>0</v>
      </c>
      <c r="DU913" s="4">
        <v>0</v>
      </c>
      <c r="DV913" s="4">
        <v>0</v>
      </c>
      <c r="DW913" s="4">
        <v>0</v>
      </c>
      <c r="DX913" s="6">
        <v>0</v>
      </c>
      <c r="DY913" s="4">
        <f>SUM(Tabela14[[#This Row],[jan/25]:[mar/25]])</f>
        <v>0</v>
      </c>
      <c r="DZ913" s="4">
        <f>SUM(Tabela14[[#This Row],[abr/25]:[ago/25]])</f>
        <v>859.55</v>
      </c>
      <c r="EA913" s="4">
        <f>SUM(Tabela14[[#This Row],[set/25]:[dez/30]])</f>
        <v>14152.93</v>
      </c>
    </row>
    <row r="914" spans="1:131" x14ac:dyDescent="0.25">
      <c r="A914" s="5" t="s">
        <v>2402</v>
      </c>
      <c r="B914" s="2" t="s">
        <v>1856</v>
      </c>
      <c r="C914" s="2" t="s">
        <v>14</v>
      </c>
      <c r="D914" s="2" t="s">
        <v>304</v>
      </c>
      <c r="E914" s="1">
        <v>702</v>
      </c>
      <c r="F914" s="2" t="s">
        <v>2403</v>
      </c>
      <c r="G914" s="2" t="s">
        <v>19</v>
      </c>
      <c r="H914" s="321">
        <v>45589</v>
      </c>
      <c r="I914" s="2" t="s">
        <v>57</v>
      </c>
      <c r="J914" s="2" t="s">
        <v>2404</v>
      </c>
      <c r="K914" s="4">
        <v>232899.08</v>
      </c>
      <c r="L914" s="4">
        <v>67576.94</v>
      </c>
      <c r="M914" s="4">
        <v>0</v>
      </c>
      <c r="N914" s="4">
        <f>Tabela14[[#This Row],[parcela.cef
(total)]]-Tabela14[[#This Row],[parcela.cef
(realizado)]]</f>
        <v>165322.13999999998</v>
      </c>
      <c r="O914" s="1" t="b">
        <v>0</v>
      </c>
      <c r="P914" s="4">
        <v>232899.08</v>
      </c>
      <c r="Q914" s="4">
        <v>293550</v>
      </c>
      <c r="R914" s="4">
        <v>5941.62</v>
      </c>
      <c r="S914" s="4">
        <v>49080.160000000003</v>
      </c>
      <c r="T914" s="4">
        <f>SUM(Tabela14[[#This Row],[set/25]:[dez/30]])</f>
        <v>17084.919999999998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1052.68</v>
      </c>
      <c r="BD914" s="4">
        <v>6476.23</v>
      </c>
      <c r="BE914" s="4">
        <v>24466.33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5582.26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11391.02</v>
      </c>
      <c r="CA914" s="4">
        <v>0</v>
      </c>
      <c r="CB914" s="4">
        <v>111.64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0</v>
      </c>
      <c r="CP914" s="4">
        <v>0</v>
      </c>
      <c r="CQ914" s="4">
        <v>0</v>
      </c>
      <c r="CR914" s="4">
        <v>0</v>
      </c>
      <c r="CS914" s="4">
        <v>0</v>
      </c>
      <c r="CT914" s="4">
        <v>0</v>
      </c>
      <c r="CU914" s="4">
        <v>0</v>
      </c>
      <c r="CV914" s="4">
        <v>0</v>
      </c>
      <c r="CW914" s="4">
        <v>0</v>
      </c>
      <c r="CX914" s="4">
        <v>0</v>
      </c>
      <c r="CY914" s="4">
        <v>0</v>
      </c>
      <c r="CZ914" s="4">
        <v>0</v>
      </c>
      <c r="DA914" s="4">
        <v>0</v>
      </c>
      <c r="DB914" s="4">
        <v>0</v>
      </c>
      <c r="DC914" s="4">
        <v>0</v>
      </c>
      <c r="DD914" s="4">
        <v>0</v>
      </c>
      <c r="DE914" s="4">
        <v>0</v>
      </c>
      <c r="DF914" s="4">
        <v>0</v>
      </c>
      <c r="DG914" s="4">
        <v>0</v>
      </c>
      <c r="DH914" s="4">
        <v>0</v>
      </c>
      <c r="DI914" s="4">
        <v>0</v>
      </c>
      <c r="DJ914" s="4">
        <v>0</v>
      </c>
      <c r="DK914" s="4">
        <v>0</v>
      </c>
      <c r="DL914" s="4">
        <v>0</v>
      </c>
      <c r="DM914" s="4">
        <v>0</v>
      </c>
      <c r="DN914" s="4">
        <v>0</v>
      </c>
      <c r="DO914" s="4">
        <v>0</v>
      </c>
      <c r="DP914" s="4">
        <v>0</v>
      </c>
      <c r="DQ914" s="4">
        <v>0</v>
      </c>
      <c r="DR914" s="4">
        <v>0</v>
      </c>
      <c r="DS914" s="4">
        <v>0</v>
      </c>
      <c r="DT914" s="4">
        <v>0</v>
      </c>
      <c r="DU914" s="4">
        <v>0</v>
      </c>
      <c r="DV914" s="4">
        <v>0</v>
      </c>
      <c r="DW914" s="4">
        <v>0</v>
      </c>
      <c r="DX914" s="6">
        <v>0</v>
      </c>
      <c r="DY914" s="4">
        <f>SUM(Tabela14[[#This Row],[jan/25]:[mar/25]])</f>
        <v>24466.33</v>
      </c>
      <c r="DZ914" s="4">
        <f>SUM(Tabela14[[#This Row],[abr/25]:[ago/25]])</f>
        <v>0</v>
      </c>
      <c r="EA914" s="4">
        <f>SUM(Tabela14[[#This Row],[set/25]:[dez/30]])</f>
        <v>17084.919999999998</v>
      </c>
    </row>
    <row r="915" spans="1:131" x14ac:dyDescent="0.25">
      <c r="A915" s="5" t="s">
        <v>2405</v>
      </c>
      <c r="B915" s="2" t="s">
        <v>1856</v>
      </c>
      <c r="C915" s="2" t="s">
        <v>14</v>
      </c>
      <c r="D915" s="2" t="s">
        <v>304</v>
      </c>
      <c r="E915" s="1">
        <v>703</v>
      </c>
      <c r="F915" s="2" t="s">
        <v>2406</v>
      </c>
      <c r="G915" s="2" t="s">
        <v>19</v>
      </c>
      <c r="H915" s="321">
        <v>45775</v>
      </c>
      <c r="I915" s="2" t="s">
        <v>2407</v>
      </c>
      <c r="J915" s="2" t="s">
        <v>2408</v>
      </c>
      <c r="K915" s="4">
        <v>271315.40000000002</v>
      </c>
      <c r="L915" s="4">
        <v>72719.539999999994</v>
      </c>
      <c r="M915" s="4">
        <v>0</v>
      </c>
      <c r="N915" s="4">
        <f>Tabela14[[#This Row],[parcela.cef
(total)]]-Tabela14[[#This Row],[parcela.cef
(realizado)]]</f>
        <v>198595.86000000004</v>
      </c>
      <c r="O915" s="1" t="b">
        <v>0</v>
      </c>
      <c r="P915" s="4">
        <v>271315.40000000002</v>
      </c>
      <c r="Q915" s="4">
        <v>295095</v>
      </c>
      <c r="R915" s="4">
        <v>1592.51</v>
      </c>
      <c r="S915" s="4">
        <v>25193.81</v>
      </c>
      <c r="T915" s="4">
        <f>SUM(Tabela14[[#This Row],[set/25]:[dez/30]])</f>
        <v>21263.940000000002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1292.67</v>
      </c>
      <c r="BJ915" s="4">
        <v>0</v>
      </c>
      <c r="BK915" s="4">
        <v>1314.87</v>
      </c>
      <c r="BL915" s="4">
        <v>1322.33</v>
      </c>
      <c r="BM915" s="4">
        <v>1327.92</v>
      </c>
      <c r="BN915" s="4">
        <v>1327.92</v>
      </c>
      <c r="BO915" s="4">
        <v>1327.92</v>
      </c>
      <c r="BP915" s="4">
        <v>1327.92</v>
      </c>
      <c r="BQ915" s="4">
        <v>1327.92</v>
      </c>
      <c r="BR915" s="4">
        <v>1327.92</v>
      </c>
      <c r="BS915" s="4">
        <v>1327.92</v>
      </c>
      <c r="BT915" s="4">
        <v>1327.92</v>
      </c>
      <c r="BU915" s="4">
        <v>1327.92</v>
      </c>
      <c r="BV915" s="4">
        <v>1327.92</v>
      </c>
      <c r="BW915" s="4">
        <v>1327.92</v>
      </c>
      <c r="BX915" s="4">
        <v>1327.92</v>
      </c>
      <c r="BY915" s="4">
        <v>1327.92</v>
      </c>
      <c r="BZ915" s="4">
        <v>2996.31</v>
      </c>
      <c r="CA915" s="4">
        <v>893.45</v>
      </c>
      <c r="CB915" s="4">
        <v>0</v>
      </c>
      <c r="CC915" s="4">
        <v>0</v>
      </c>
      <c r="CD915" s="4">
        <v>111.22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>
        <v>0</v>
      </c>
      <c r="CR915" s="4">
        <v>0</v>
      </c>
      <c r="CS915" s="4">
        <v>0</v>
      </c>
      <c r="CT915" s="4">
        <v>0</v>
      </c>
      <c r="CU915" s="4">
        <v>0</v>
      </c>
      <c r="CV915" s="4">
        <v>0</v>
      </c>
      <c r="CW915" s="4">
        <v>0</v>
      </c>
      <c r="CX915" s="4">
        <v>0</v>
      </c>
      <c r="CY915" s="4">
        <v>0</v>
      </c>
      <c r="CZ915" s="4">
        <v>0</v>
      </c>
      <c r="DA915" s="4">
        <v>0</v>
      </c>
      <c r="DB915" s="4">
        <v>0</v>
      </c>
      <c r="DC915" s="4">
        <v>0</v>
      </c>
      <c r="DD915" s="4">
        <v>0</v>
      </c>
      <c r="DE915" s="4">
        <v>0</v>
      </c>
      <c r="DF915" s="4">
        <v>0</v>
      </c>
      <c r="DG915" s="4">
        <v>0</v>
      </c>
      <c r="DH915" s="4">
        <v>0</v>
      </c>
      <c r="DI915" s="4">
        <v>0</v>
      </c>
      <c r="DJ915" s="4">
        <v>0</v>
      </c>
      <c r="DK915" s="4">
        <v>0</v>
      </c>
      <c r="DL915" s="4">
        <v>0</v>
      </c>
      <c r="DM915" s="4">
        <v>0</v>
      </c>
      <c r="DN915" s="4">
        <v>0</v>
      </c>
      <c r="DO915" s="4">
        <v>0</v>
      </c>
      <c r="DP915" s="4">
        <v>0</v>
      </c>
      <c r="DQ915" s="4">
        <v>0</v>
      </c>
      <c r="DR915" s="4">
        <v>0</v>
      </c>
      <c r="DS915" s="4">
        <v>0</v>
      </c>
      <c r="DT915" s="4">
        <v>0</v>
      </c>
      <c r="DU915" s="4">
        <v>0</v>
      </c>
      <c r="DV915" s="4">
        <v>0</v>
      </c>
      <c r="DW915" s="4">
        <v>0</v>
      </c>
      <c r="DX915" s="6">
        <v>0</v>
      </c>
      <c r="DY915" s="4">
        <f>SUM(Tabela14[[#This Row],[jan/25]:[mar/25]])</f>
        <v>0</v>
      </c>
      <c r="DZ915" s="4">
        <f>SUM(Tabela14[[#This Row],[abr/25]:[ago/25]])</f>
        <v>3929.87</v>
      </c>
      <c r="EA915" s="4">
        <f>SUM(Tabela14[[#This Row],[set/25]:[dez/30]])</f>
        <v>21263.940000000002</v>
      </c>
    </row>
    <row r="916" spans="1:131" x14ac:dyDescent="0.25">
      <c r="A916" s="5" t="s">
        <v>2409</v>
      </c>
      <c r="B916" s="2" t="s">
        <v>1856</v>
      </c>
      <c r="C916" s="2" t="s">
        <v>14</v>
      </c>
      <c r="D916" s="2" t="s">
        <v>304</v>
      </c>
      <c r="E916" s="1">
        <v>704</v>
      </c>
      <c r="F916" s="2"/>
      <c r="G916" s="2" t="s">
        <v>16</v>
      </c>
      <c r="H916" s="321"/>
      <c r="I916" s="2"/>
      <c r="J916" s="2"/>
      <c r="K916" s="4"/>
      <c r="L916" s="4"/>
      <c r="M916" s="4">
        <v>0</v>
      </c>
      <c r="N916" s="4">
        <f>Tabela14[[#This Row],[parcela.cef
(total)]]-Tabela14[[#This Row],[parcela.cef
(realizado)]]</f>
        <v>0</v>
      </c>
      <c r="O916" s="1" t="b">
        <v>0</v>
      </c>
      <c r="P916" s="4">
        <v>0</v>
      </c>
      <c r="Q916" s="4">
        <v>0</v>
      </c>
      <c r="R916" s="4">
        <v>0</v>
      </c>
      <c r="S916" s="4">
        <v>0</v>
      </c>
      <c r="T916" s="4">
        <f>SUM(Tabela14[[#This Row],[set/25]:[dez/30]])</f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0</v>
      </c>
      <c r="CP916" s="4">
        <v>0</v>
      </c>
      <c r="CQ916" s="4">
        <v>0</v>
      </c>
      <c r="CR916" s="4">
        <v>0</v>
      </c>
      <c r="CS916" s="4">
        <v>0</v>
      </c>
      <c r="CT916" s="4">
        <v>0</v>
      </c>
      <c r="CU916" s="4">
        <v>0</v>
      </c>
      <c r="CV916" s="4">
        <v>0</v>
      </c>
      <c r="CW916" s="4">
        <v>0</v>
      </c>
      <c r="CX916" s="4">
        <v>0</v>
      </c>
      <c r="CY916" s="4">
        <v>0</v>
      </c>
      <c r="CZ916" s="4">
        <v>0</v>
      </c>
      <c r="DA916" s="4">
        <v>0</v>
      </c>
      <c r="DB916" s="4">
        <v>0</v>
      </c>
      <c r="DC916" s="4">
        <v>0</v>
      </c>
      <c r="DD916" s="4">
        <v>0</v>
      </c>
      <c r="DE916" s="4">
        <v>0</v>
      </c>
      <c r="DF916" s="4">
        <v>0</v>
      </c>
      <c r="DG916" s="4">
        <v>0</v>
      </c>
      <c r="DH916" s="4">
        <v>0</v>
      </c>
      <c r="DI916" s="4">
        <v>0</v>
      </c>
      <c r="DJ916" s="4">
        <v>0</v>
      </c>
      <c r="DK916" s="4">
        <v>0</v>
      </c>
      <c r="DL916" s="4">
        <v>0</v>
      </c>
      <c r="DM916" s="4">
        <v>0</v>
      </c>
      <c r="DN916" s="4">
        <v>0</v>
      </c>
      <c r="DO916" s="4">
        <v>0</v>
      </c>
      <c r="DP916" s="4">
        <v>0</v>
      </c>
      <c r="DQ916" s="4">
        <v>0</v>
      </c>
      <c r="DR916" s="4">
        <v>0</v>
      </c>
      <c r="DS916" s="4">
        <v>0</v>
      </c>
      <c r="DT916" s="4">
        <v>0</v>
      </c>
      <c r="DU916" s="4">
        <v>0</v>
      </c>
      <c r="DV916" s="4">
        <v>0</v>
      </c>
      <c r="DW916" s="4">
        <v>0</v>
      </c>
      <c r="DX916" s="6">
        <v>0</v>
      </c>
      <c r="DY916" s="4">
        <f>SUM(Tabela14[[#This Row],[jan/25]:[mar/25]])</f>
        <v>0</v>
      </c>
      <c r="DZ916" s="4">
        <f>SUM(Tabela14[[#This Row],[abr/25]:[ago/25]])</f>
        <v>0</v>
      </c>
      <c r="EA916" s="4">
        <f>SUM(Tabela14[[#This Row],[set/25]:[dez/30]])</f>
        <v>0</v>
      </c>
    </row>
    <row r="917" spans="1:131" x14ac:dyDescent="0.25">
      <c r="A917" s="5" t="s">
        <v>2410</v>
      </c>
      <c r="B917" s="2" t="s">
        <v>1856</v>
      </c>
      <c r="C917" s="2" t="s">
        <v>14</v>
      </c>
      <c r="D917" s="2" t="s">
        <v>304</v>
      </c>
      <c r="E917" s="1">
        <v>705</v>
      </c>
      <c r="F917" s="2"/>
      <c r="G917" s="2" t="s">
        <v>16</v>
      </c>
      <c r="H917" s="321"/>
      <c r="I917" s="2"/>
      <c r="J917" s="2"/>
      <c r="K917" s="4"/>
      <c r="L917" s="4"/>
      <c r="M917" s="4">
        <v>0</v>
      </c>
      <c r="N917" s="4">
        <f>Tabela14[[#This Row],[parcela.cef
(total)]]-Tabela14[[#This Row],[parcela.cef
(realizado)]]</f>
        <v>0</v>
      </c>
      <c r="O917" s="1" t="b">
        <v>0</v>
      </c>
      <c r="P917" s="4">
        <v>0</v>
      </c>
      <c r="Q917" s="4">
        <v>0</v>
      </c>
      <c r="R917" s="4">
        <v>0</v>
      </c>
      <c r="S917" s="4">
        <v>0</v>
      </c>
      <c r="T917" s="4">
        <f>SUM(Tabela14[[#This Row],[set/25]:[dez/30]])</f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>
        <v>0</v>
      </c>
      <c r="CR917" s="4">
        <v>0</v>
      </c>
      <c r="CS917" s="4">
        <v>0</v>
      </c>
      <c r="CT917" s="4">
        <v>0</v>
      </c>
      <c r="CU917" s="4">
        <v>0</v>
      </c>
      <c r="CV917" s="4">
        <v>0</v>
      </c>
      <c r="CW917" s="4">
        <v>0</v>
      </c>
      <c r="CX917" s="4">
        <v>0</v>
      </c>
      <c r="CY917" s="4">
        <v>0</v>
      </c>
      <c r="CZ917" s="4">
        <v>0</v>
      </c>
      <c r="DA917" s="4">
        <v>0</v>
      </c>
      <c r="DB917" s="4">
        <v>0</v>
      </c>
      <c r="DC917" s="4">
        <v>0</v>
      </c>
      <c r="DD917" s="4">
        <v>0</v>
      </c>
      <c r="DE917" s="4">
        <v>0</v>
      </c>
      <c r="DF917" s="4">
        <v>0</v>
      </c>
      <c r="DG917" s="4">
        <v>0</v>
      </c>
      <c r="DH917" s="4">
        <v>0</v>
      </c>
      <c r="DI917" s="4">
        <v>0</v>
      </c>
      <c r="DJ917" s="4">
        <v>0</v>
      </c>
      <c r="DK917" s="4">
        <v>0</v>
      </c>
      <c r="DL917" s="4">
        <v>0</v>
      </c>
      <c r="DM917" s="4">
        <v>0</v>
      </c>
      <c r="DN917" s="4">
        <v>0</v>
      </c>
      <c r="DO917" s="4">
        <v>0</v>
      </c>
      <c r="DP917" s="4">
        <v>0</v>
      </c>
      <c r="DQ917" s="4">
        <v>0</v>
      </c>
      <c r="DR917" s="4">
        <v>0</v>
      </c>
      <c r="DS917" s="4">
        <v>0</v>
      </c>
      <c r="DT917" s="4">
        <v>0</v>
      </c>
      <c r="DU917" s="4">
        <v>0</v>
      </c>
      <c r="DV917" s="4">
        <v>0</v>
      </c>
      <c r="DW917" s="4">
        <v>0</v>
      </c>
      <c r="DX917" s="6">
        <v>0</v>
      </c>
      <c r="DY917" s="4">
        <f>SUM(Tabela14[[#This Row],[jan/25]:[mar/25]])</f>
        <v>0</v>
      </c>
      <c r="DZ917" s="4">
        <f>SUM(Tabela14[[#This Row],[abr/25]:[ago/25]])</f>
        <v>0</v>
      </c>
      <c r="EA917" s="4">
        <f>SUM(Tabela14[[#This Row],[set/25]:[dez/30]])</f>
        <v>0</v>
      </c>
    </row>
    <row r="918" spans="1:131" x14ac:dyDescent="0.25">
      <c r="A918" s="5" t="s">
        <v>2411</v>
      </c>
      <c r="B918" s="2" t="s">
        <v>1856</v>
      </c>
      <c r="C918" s="2" t="s">
        <v>14</v>
      </c>
      <c r="D918" s="2" t="s">
        <v>304</v>
      </c>
      <c r="E918" s="1">
        <v>706</v>
      </c>
      <c r="F918" s="2"/>
      <c r="G918" s="2" t="s">
        <v>16</v>
      </c>
      <c r="H918" s="321"/>
      <c r="I918" s="2"/>
      <c r="J918" s="2"/>
      <c r="K918" s="4"/>
      <c r="L918" s="4"/>
      <c r="M918" s="4">
        <v>0</v>
      </c>
      <c r="N918" s="4">
        <f>Tabela14[[#This Row],[parcela.cef
(total)]]-Tabela14[[#This Row],[parcela.cef
(realizado)]]</f>
        <v>0</v>
      </c>
      <c r="O918" s="1" t="b">
        <v>0</v>
      </c>
      <c r="P918" s="4">
        <v>0</v>
      </c>
      <c r="Q918" s="4">
        <v>0</v>
      </c>
      <c r="R918" s="4">
        <v>0</v>
      </c>
      <c r="S918" s="4">
        <v>0</v>
      </c>
      <c r="T918" s="4">
        <f>SUM(Tabela14[[#This Row],[set/25]:[dez/30]])</f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0</v>
      </c>
      <c r="CR918" s="4">
        <v>0</v>
      </c>
      <c r="CS918" s="4">
        <v>0</v>
      </c>
      <c r="CT918" s="4">
        <v>0</v>
      </c>
      <c r="CU918" s="4">
        <v>0</v>
      </c>
      <c r="CV918" s="4">
        <v>0</v>
      </c>
      <c r="CW918" s="4">
        <v>0</v>
      </c>
      <c r="CX918" s="4">
        <v>0</v>
      </c>
      <c r="CY918" s="4">
        <v>0</v>
      </c>
      <c r="CZ918" s="4">
        <v>0</v>
      </c>
      <c r="DA918" s="4">
        <v>0</v>
      </c>
      <c r="DB918" s="4">
        <v>0</v>
      </c>
      <c r="DC918" s="4">
        <v>0</v>
      </c>
      <c r="DD918" s="4">
        <v>0</v>
      </c>
      <c r="DE918" s="4">
        <v>0</v>
      </c>
      <c r="DF918" s="4">
        <v>0</v>
      </c>
      <c r="DG918" s="4">
        <v>0</v>
      </c>
      <c r="DH918" s="4">
        <v>0</v>
      </c>
      <c r="DI918" s="4">
        <v>0</v>
      </c>
      <c r="DJ918" s="4">
        <v>0</v>
      </c>
      <c r="DK918" s="4">
        <v>0</v>
      </c>
      <c r="DL918" s="4">
        <v>0</v>
      </c>
      <c r="DM918" s="4">
        <v>0</v>
      </c>
      <c r="DN918" s="4">
        <v>0</v>
      </c>
      <c r="DO918" s="4">
        <v>0</v>
      </c>
      <c r="DP918" s="4">
        <v>0</v>
      </c>
      <c r="DQ918" s="4">
        <v>0</v>
      </c>
      <c r="DR918" s="4">
        <v>0</v>
      </c>
      <c r="DS918" s="4">
        <v>0</v>
      </c>
      <c r="DT918" s="4">
        <v>0</v>
      </c>
      <c r="DU918" s="4">
        <v>0</v>
      </c>
      <c r="DV918" s="4">
        <v>0</v>
      </c>
      <c r="DW918" s="4">
        <v>0</v>
      </c>
      <c r="DX918" s="6">
        <v>0</v>
      </c>
      <c r="DY918" s="4">
        <f>SUM(Tabela14[[#This Row],[jan/25]:[mar/25]])</f>
        <v>0</v>
      </c>
      <c r="DZ918" s="4">
        <f>SUM(Tabela14[[#This Row],[abr/25]:[ago/25]])</f>
        <v>0</v>
      </c>
      <c r="EA918" s="4">
        <f>SUM(Tabela14[[#This Row],[set/25]:[dez/30]])</f>
        <v>0</v>
      </c>
    </row>
    <row r="919" spans="1:131" x14ac:dyDescent="0.25">
      <c r="A919" s="5" t="s">
        <v>2412</v>
      </c>
      <c r="B919" s="2" t="s">
        <v>1856</v>
      </c>
      <c r="C919" s="2" t="s">
        <v>14</v>
      </c>
      <c r="D919" s="2" t="s">
        <v>304</v>
      </c>
      <c r="E919" s="1">
        <v>707</v>
      </c>
      <c r="F919" s="2"/>
      <c r="G919" s="2" t="s">
        <v>16</v>
      </c>
      <c r="H919" s="321"/>
      <c r="I919" s="2"/>
      <c r="J919" s="2"/>
      <c r="K919" s="4"/>
      <c r="L919" s="4"/>
      <c r="M919" s="4">
        <v>0</v>
      </c>
      <c r="N919" s="4">
        <f>Tabela14[[#This Row],[parcela.cef
(total)]]-Tabela14[[#This Row],[parcela.cef
(realizado)]]</f>
        <v>0</v>
      </c>
      <c r="O919" s="1" t="b">
        <v>0</v>
      </c>
      <c r="P919" s="4">
        <v>0</v>
      </c>
      <c r="Q919" s="4">
        <v>0</v>
      </c>
      <c r="R919" s="4">
        <v>0</v>
      </c>
      <c r="S919" s="4">
        <v>0</v>
      </c>
      <c r="T919" s="4">
        <f>SUM(Tabela14[[#This Row],[set/25]:[dez/30]])</f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0</v>
      </c>
      <c r="CQ919" s="4">
        <v>0</v>
      </c>
      <c r="CR919" s="4">
        <v>0</v>
      </c>
      <c r="CS919" s="4">
        <v>0</v>
      </c>
      <c r="CT919" s="4">
        <v>0</v>
      </c>
      <c r="CU919" s="4">
        <v>0</v>
      </c>
      <c r="CV919" s="4">
        <v>0</v>
      </c>
      <c r="CW919" s="4">
        <v>0</v>
      </c>
      <c r="CX919" s="4">
        <v>0</v>
      </c>
      <c r="CY919" s="4">
        <v>0</v>
      </c>
      <c r="CZ919" s="4">
        <v>0</v>
      </c>
      <c r="DA919" s="4">
        <v>0</v>
      </c>
      <c r="DB919" s="4">
        <v>0</v>
      </c>
      <c r="DC919" s="4">
        <v>0</v>
      </c>
      <c r="DD919" s="4">
        <v>0</v>
      </c>
      <c r="DE919" s="4">
        <v>0</v>
      </c>
      <c r="DF919" s="4">
        <v>0</v>
      </c>
      <c r="DG919" s="4">
        <v>0</v>
      </c>
      <c r="DH919" s="4">
        <v>0</v>
      </c>
      <c r="DI919" s="4">
        <v>0</v>
      </c>
      <c r="DJ919" s="4">
        <v>0</v>
      </c>
      <c r="DK919" s="4">
        <v>0</v>
      </c>
      <c r="DL919" s="4">
        <v>0</v>
      </c>
      <c r="DM919" s="4">
        <v>0</v>
      </c>
      <c r="DN919" s="4">
        <v>0</v>
      </c>
      <c r="DO919" s="4">
        <v>0</v>
      </c>
      <c r="DP919" s="4">
        <v>0</v>
      </c>
      <c r="DQ919" s="4">
        <v>0</v>
      </c>
      <c r="DR919" s="4">
        <v>0</v>
      </c>
      <c r="DS919" s="4">
        <v>0</v>
      </c>
      <c r="DT919" s="4">
        <v>0</v>
      </c>
      <c r="DU919" s="4">
        <v>0</v>
      </c>
      <c r="DV919" s="4">
        <v>0</v>
      </c>
      <c r="DW919" s="4">
        <v>0</v>
      </c>
      <c r="DX919" s="6">
        <v>0</v>
      </c>
      <c r="DY919" s="4">
        <f>SUM(Tabela14[[#This Row],[jan/25]:[mar/25]])</f>
        <v>0</v>
      </c>
      <c r="DZ919" s="4">
        <f>SUM(Tabela14[[#This Row],[abr/25]:[ago/25]])</f>
        <v>0</v>
      </c>
      <c r="EA919" s="4">
        <f>SUM(Tabela14[[#This Row],[set/25]:[dez/30]])</f>
        <v>0</v>
      </c>
    </row>
    <row r="920" spans="1:131" x14ac:dyDescent="0.25">
      <c r="A920" s="5" t="s">
        <v>2413</v>
      </c>
      <c r="B920" s="2" t="s">
        <v>1856</v>
      </c>
      <c r="C920" s="2" t="s">
        <v>14</v>
      </c>
      <c r="D920" s="2" t="s">
        <v>304</v>
      </c>
      <c r="E920" s="1">
        <v>708</v>
      </c>
      <c r="F920" s="2"/>
      <c r="G920" s="2" t="s">
        <v>16</v>
      </c>
      <c r="H920" s="321"/>
      <c r="I920" s="2"/>
      <c r="J920" s="2"/>
      <c r="K920" s="4"/>
      <c r="L920" s="4"/>
      <c r="M920" s="4">
        <v>0</v>
      </c>
      <c r="N920" s="4">
        <f>Tabela14[[#This Row],[parcela.cef
(total)]]-Tabela14[[#This Row],[parcela.cef
(realizado)]]</f>
        <v>0</v>
      </c>
      <c r="O920" s="1" t="b">
        <v>0</v>
      </c>
      <c r="P920" s="4">
        <v>0</v>
      </c>
      <c r="Q920" s="4">
        <v>0</v>
      </c>
      <c r="R920" s="4">
        <v>0</v>
      </c>
      <c r="S920" s="4">
        <v>0</v>
      </c>
      <c r="T920" s="4">
        <f>SUM(Tabela14[[#This Row],[set/25]:[dez/30]])</f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0</v>
      </c>
      <c r="CP920" s="4">
        <v>0</v>
      </c>
      <c r="CQ920" s="4">
        <v>0</v>
      </c>
      <c r="CR920" s="4">
        <v>0</v>
      </c>
      <c r="CS920" s="4">
        <v>0</v>
      </c>
      <c r="CT920" s="4">
        <v>0</v>
      </c>
      <c r="CU920" s="4">
        <v>0</v>
      </c>
      <c r="CV920" s="4">
        <v>0</v>
      </c>
      <c r="CW920" s="4">
        <v>0</v>
      </c>
      <c r="CX920" s="4">
        <v>0</v>
      </c>
      <c r="CY920" s="4">
        <v>0</v>
      </c>
      <c r="CZ920" s="4">
        <v>0</v>
      </c>
      <c r="DA920" s="4">
        <v>0</v>
      </c>
      <c r="DB920" s="4">
        <v>0</v>
      </c>
      <c r="DC920" s="4">
        <v>0</v>
      </c>
      <c r="DD920" s="4">
        <v>0</v>
      </c>
      <c r="DE920" s="4">
        <v>0</v>
      </c>
      <c r="DF920" s="4">
        <v>0</v>
      </c>
      <c r="DG920" s="4">
        <v>0</v>
      </c>
      <c r="DH920" s="4">
        <v>0</v>
      </c>
      <c r="DI920" s="4">
        <v>0</v>
      </c>
      <c r="DJ920" s="4">
        <v>0</v>
      </c>
      <c r="DK920" s="4">
        <v>0</v>
      </c>
      <c r="DL920" s="4">
        <v>0</v>
      </c>
      <c r="DM920" s="4">
        <v>0</v>
      </c>
      <c r="DN920" s="4">
        <v>0</v>
      </c>
      <c r="DO920" s="4">
        <v>0</v>
      </c>
      <c r="DP920" s="4">
        <v>0</v>
      </c>
      <c r="DQ920" s="4">
        <v>0</v>
      </c>
      <c r="DR920" s="4">
        <v>0</v>
      </c>
      <c r="DS920" s="4">
        <v>0</v>
      </c>
      <c r="DT920" s="4">
        <v>0</v>
      </c>
      <c r="DU920" s="4">
        <v>0</v>
      </c>
      <c r="DV920" s="4">
        <v>0</v>
      </c>
      <c r="DW920" s="4">
        <v>0</v>
      </c>
      <c r="DX920" s="6">
        <v>0</v>
      </c>
      <c r="DY920" s="4">
        <f>SUM(Tabela14[[#This Row],[jan/25]:[mar/25]])</f>
        <v>0</v>
      </c>
      <c r="DZ920" s="4">
        <f>SUM(Tabela14[[#This Row],[abr/25]:[ago/25]])</f>
        <v>0</v>
      </c>
      <c r="EA920" s="4">
        <f>SUM(Tabela14[[#This Row],[set/25]:[dez/30]])</f>
        <v>0</v>
      </c>
    </row>
    <row r="921" spans="1:131" x14ac:dyDescent="0.25">
      <c r="A921" s="5" t="s">
        <v>2414</v>
      </c>
      <c r="B921" s="2" t="s">
        <v>1856</v>
      </c>
      <c r="C921" s="2" t="s">
        <v>14</v>
      </c>
      <c r="D921" s="2" t="s">
        <v>304</v>
      </c>
      <c r="E921" s="1">
        <v>709</v>
      </c>
      <c r="F921" s="2" t="s">
        <v>2415</v>
      </c>
      <c r="G921" s="2" t="s">
        <v>19</v>
      </c>
      <c r="H921" s="321">
        <v>45589</v>
      </c>
      <c r="I921" s="2" t="s">
        <v>2416</v>
      </c>
      <c r="J921" s="2" t="s">
        <v>2417</v>
      </c>
      <c r="K921" s="4">
        <v>202015.27</v>
      </c>
      <c r="L921" s="4">
        <v>80519.27</v>
      </c>
      <c r="M921" s="4">
        <v>0</v>
      </c>
      <c r="N921" s="4">
        <f>Tabela14[[#This Row],[parcela.cef
(total)]]-Tabela14[[#This Row],[parcela.cef
(realizado)]]</f>
        <v>121495.99999999999</v>
      </c>
      <c r="O921" s="1" t="b">
        <v>0</v>
      </c>
      <c r="P921" s="4">
        <v>202015.27</v>
      </c>
      <c r="Q921" s="4">
        <v>400145</v>
      </c>
      <c r="R921" s="4">
        <v>8279.3700000000008</v>
      </c>
      <c r="S921" s="4">
        <v>148170.96</v>
      </c>
      <c r="T921" s="4">
        <f>SUM(Tabela14[[#This Row],[set/25]:[dez/30]])</f>
        <v>59465.379999999983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39990.9</v>
      </c>
      <c r="BD921" s="4">
        <v>16522</v>
      </c>
      <c r="BE921" s="4">
        <v>2126.6799999999998</v>
      </c>
      <c r="BF921" s="4">
        <v>2137.3200000000002</v>
      </c>
      <c r="BG921" s="4">
        <v>2155.0500000000002</v>
      </c>
      <c r="BH921" s="4">
        <v>2163.67</v>
      </c>
      <c r="BI921" s="4">
        <v>2172.11</v>
      </c>
      <c r="BJ921" s="4">
        <v>17030.560000000001</v>
      </c>
      <c r="BK921" s="4">
        <v>2196.0700000000002</v>
      </c>
      <c r="BL921" s="4">
        <v>2211.2199999999998</v>
      </c>
      <c r="BM921" s="4">
        <v>0</v>
      </c>
      <c r="BN921" s="4">
        <v>2231.35</v>
      </c>
      <c r="BO921" s="4">
        <v>2231.35</v>
      </c>
      <c r="BP921" s="4">
        <v>17404.48</v>
      </c>
      <c r="BQ921" s="4">
        <v>2231.35</v>
      </c>
      <c r="BR921" s="4">
        <v>2231.35</v>
      </c>
      <c r="BS921" s="4">
        <v>2231.35</v>
      </c>
      <c r="BT921" s="4">
        <v>2231.35</v>
      </c>
      <c r="BU921" s="4">
        <v>2231.35</v>
      </c>
      <c r="BV921" s="4">
        <v>17404.48</v>
      </c>
      <c r="BW921" s="4">
        <v>2231.35</v>
      </c>
      <c r="BX921" s="4">
        <v>2231.35</v>
      </c>
      <c r="BY921" s="4">
        <v>2231.35</v>
      </c>
      <c r="BZ921" s="4">
        <v>2231.35</v>
      </c>
      <c r="CA921" s="4">
        <v>0</v>
      </c>
      <c r="CB921" s="4">
        <v>0</v>
      </c>
      <c r="CC921" s="4">
        <v>111.57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0</v>
      </c>
      <c r="CV921" s="4">
        <v>0</v>
      </c>
      <c r="CW921" s="4">
        <v>0</v>
      </c>
      <c r="CX921" s="4">
        <v>0</v>
      </c>
      <c r="CY921" s="4">
        <v>0</v>
      </c>
      <c r="CZ921" s="4">
        <v>0</v>
      </c>
      <c r="DA921" s="4">
        <v>0</v>
      </c>
      <c r="DB921" s="4">
        <v>0</v>
      </c>
      <c r="DC921" s="4">
        <v>0</v>
      </c>
      <c r="DD921" s="4">
        <v>0</v>
      </c>
      <c r="DE921" s="4">
        <v>0</v>
      </c>
      <c r="DF921" s="4">
        <v>0</v>
      </c>
      <c r="DG921" s="4">
        <v>0</v>
      </c>
      <c r="DH921" s="4">
        <v>0</v>
      </c>
      <c r="DI921" s="4">
        <v>0</v>
      </c>
      <c r="DJ921" s="4">
        <v>0</v>
      </c>
      <c r="DK921" s="4">
        <v>0</v>
      </c>
      <c r="DL921" s="4">
        <v>0</v>
      </c>
      <c r="DM921" s="4">
        <v>0</v>
      </c>
      <c r="DN921" s="4">
        <v>0</v>
      </c>
      <c r="DO921" s="4">
        <v>0</v>
      </c>
      <c r="DP921" s="4">
        <v>0</v>
      </c>
      <c r="DQ921" s="4">
        <v>0</v>
      </c>
      <c r="DR921" s="4">
        <v>0</v>
      </c>
      <c r="DS921" s="4">
        <v>0</v>
      </c>
      <c r="DT921" s="4">
        <v>0</v>
      </c>
      <c r="DU921" s="4">
        <v>0</v>
      </c>
      <c r="DV921" s="4">
        <v>0</v>
      </c>
      <c r="DW921" s="4">
        <v>0</v>
      </c>
      <c r="DX921" s="6">
        <v>0</v>
      </c>
      <c r="DY921" s="4">
        <f>SUM(Tabela14[[#This Row],[jan/25]:[mar/25]])</f>
        <v>6419.05</v>
      </c>
      <c r="DZ921" s="4">
        <f>SUM(Tabela14[[#This Row],[abr/25]:[ago/25]])</f>
        <v>25773.630000000005</v>
      </c>
      <c r="EA921" s="4">
        <f>SUM(Tabela14[[#This Row],[set/25]:[dez/30]])</f>
        <v>59465.379999999983</v>
      </c>
    </row>
    <row r="922" spans="1:131" x14ac:dyDescent="0.25">
      <c r="A922" s="5" t="s">
        <v>2418</v>
      </c>
      <c r="B922" s="2" t="s">
        <v>1856</v>
      </c>
      <c r="C922" s="2" t="s">
        <v>14</v>
      </c>
      <c r="D922" s="2" t="s">
        <v>324</v>
      </c>
      <c r="E922" s="1">
        <v>801</v>
      </c>
      <c r="F922" s="2" t="s">
        <v>2419</v>
      </c>
      <c r="G922" s="2" t="s">
        <v>19</v>
      </c>
      <c r="H922" s="321">
        <v>45282</v>
      </c>
      <c r="I922" s="2" t="s">
        <v>773</v>
      </c>
      <c r="J922" s="2"/>
      <c r="K922" s="4"/>
      <c r="L922" s="4"/>
      <c r="M922" s="4">
        <v>285753.78999999998</v>
      </c>
      <c r="N922" s="4">
        <f>Tabela14[[#This Row],[parcela.cef
(total)]]-Tabela14[[#This Row],[parcela.cef
(realizado)]]</f>
        <v>0</v>
      </c>
      <c r="O922" s="1" t="b">
        <v>0</v>
      </c>
      <c r="P922" s="4">
        <v>0</v>
      </c>
      <c r="Q922" s="4">
        <v>293550</v>
      </c>
      <c r="R922" s="4">
        <v>0</v>
      </c>
      <c r="S922" s="4">
        <v>30600.91</v>
      </c>
      <c r="T922" s="4">
        <f>SUM(Tabela14[[#This Row],[set/25]:[dez/30]])</f>
        <v>26897.780000000006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1072.52</v>
      </c>
      <c r="AT922" s="4">
        <v>323.52</v>
      </c>
      <c r="AU922" s="4">
        <v>324.39</v>
      </c>
      <c r="AV922" s="4">
        <v>324.81</v>
      </c>
      <c r="AW922" s="4">
        <v>325.72000000000003</v>
      </c>
      <c r="AX922" s="4">
        <v>334.4</v>
      </c>
      <c r="AY922" s="4">
        <v>330.23</v>
      </c>
      <c r="AZ922" s="4">
        <v>332.57</v>
      </c>
      <c r="BA922" s="4">
        <v>334.97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1228.79</v>
      </c>
      <c r="BN922" s="4">
        <v>1199.4000000000001</v>
      </c>
      <c r="BO922" s="4">
        <v>1199.4000000000001</v>
      </c>
      <c r="BP922" s="4">
        <v>6781.66</v>
      </c>
      <c r="BQ922" s="4">
        <v>1199.4000000000001</v>
      </c>
      <c r="BR922" s="4">
        <v>1199.4000000000001</v>
      </c>
      <c r="BS922" s="4">
        <v>1199.4000000000001</v>
      </c>
      <c r="BT922" s="4">
        <v>1199.4000000000001</v>
      </c>
      <c r="BU922" s="4">
        <v>1199.4000000000001</v>
      </c>
      <c r="BV922" s="4">
        <v>1199.4000000000001</v>
      </c>
      <c r="BW922" s="4">
        <v>1199.4000000000001</v>
      </c>
      <c r="BX922" s="4">
        <v>1199.4000000000001</v>
      </c>
      <c r="BY922" s="4">
        <v>1199.4000000000001</v>
      </c>
      <c r="BZ922" s="4">
        <v>5582.26</v>
      </c>
      <c r="CA922" s="4">
        <v>0</v>
      </c>
      <c r="CB922" s="4">
        <v>111.67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0</v>
      </c>
      <c r="CQ922" s="4">
        <v>0</v>
      </c>
      <c r="CR922" s="4">
        <v>0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0</v>
      </c>
      <c r="CZ922" s="4">
        <v>0</v>
      </c>
      <c r="DA922" s="4">
        <v>0</v>
      </c>
      <c r="DB922" s="4">
        <v>0</v>
      </c>
      <c r="DC922" s="4">
        <v>0</v>
      </c>
      <c r="DD922" s="4">
        <v>0</v>
      </c>
      <c r="DE922" s="4">
        <v>0</v>
      </c>
      <c r="DF922" s="4">
        <v>0</v>
      </c>
      <c r="DG922" s="4">
        <v>0</v>
      </c>
      <c r="DH922" s="4">
        <v>0</v>
      </c>
      <c r="DI922" s="4">
        <v>0</v>
      </c>
      <c r="DJ922" s="4">
        <v>0</v>
      </c>
      <c r="DK922" s="4">
        <v>0</v>
      </c>
      <c r="DL922" s="4">
        <v>0</v>
      </c>
      <c r="DM922" s="4">
        <v>0</v>
      </c>
      <c r="DN922" s="4">
        <v>0</v>
      </c>
      <c r="DO922" s="4">
        <v>0</v>
      </c>
      <c r="DP922" s="4">
        <v>0</v>
      </c>
      <c r="DQ922" s="4">
        <v>0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6">
        <v>0</v>
      </c>
      <c r="DY922" s="4">
        <f>SUM(Tabela14[[#This Row],[jan/25]:[mar/25]])</f>
        <v>0</v>
      </c>
      <c r="DZ922" s="4">
        <f>SUM(Tabela14[[#This Row],[abr/25]:[ago/25]])</f>
        <v>0</v>
      </c>
      <c r="EA922" s="4">
        <f>SUM(Tabela14[[#This Row],[set/25]:[dez/30]])</f>
        <v>26897.780000000006</v>
      </c>
    </row>
    <row r="923" spans="1:131" x14ac:dyDescent="0.25">
      <c r="A923" s="5" t="s">
        <v>2420</v>
      </c>
      <c r="B923" s="2" t="s">
        <v>1856</v>
      </c>
      <c r="C923" s="2" t="s">
        <v>14</v>
      </c>
      <c r="D923" s="2" t="s">
        <v>324</v>
      </c>
      <c r="E923" s="1">
        <v>802</v>
      </c>
      <c r="F923" s="2" t="s">
        <v>2421</v>
      </c>
      <c r="G923" s="2" t="s">
        <v>19</v>
      </c>
      <c r="H923" s="321">
        <v>45589</v>
      </c>
      <c r="I923" s="2" t="s">
        <v>358</v>
      </c>
      <c r="J923" s="2" t="s">
        <v>2422</v>
      </c>
      <c r="K923" s="4">
        <v>304103.81</v>
      </c>
      <c r="L923" s="4">
        <v>77303.5</v>
      </c>
      <c r="M923" s="4">
        <v>0</v>
      </c>
      <c r="N923" s="4">
        <f>Tabela14[[#This Row],[parcela.cef
(total)]]-Tabela14[[#This Row],[parcela.cef
(realizado)]]</f>
        <v>226800.31</v>
      </c>
      <c r="O923" s="1" t="b">
        <v>0</v>
      </c>
      <c r="P923" s="4">
        <v>304103.81</v>
      </c>
      <c r="Q923" s="4">
        <v>309000</v>
      </c>
      <c r="R923" s="4">
        <v>6134.55</v>
      </c>
      <c r="S923" s="4">
        <v>9787.32</v>
      </c>
      <c r="T923" s="4">
        <f>SUM(Tabela14[[#This Row],[set/25]:[dez/30]])</f>
        <v>5470.7200000000012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421.08</v>
      </c>
      <c r="BD923" s="4">
        <v>423.94</v>
      </c>
      <c r="BE923" s="4">
        <v>425.64</v>
      </c>
      <c r="BF923" s="4">
        <v>427.77</v>
      </c>
      <c r="BG923" s="4">
        <v>431.32</v>
      </c>
      <c r="BH923" s="4">
        <v>433.04</v>
      </c>
      <c r="BI923" s="4">
        <v>434.73</v>
      </c>
      <c r="BJ923" s="4">
        <v>436.99</v>
      </c>
      <c r="BK923" s="4">
        <v>439.53</v>
      </c>
      <c r="BL923" s="4">
        <v>442.56</v>
      </c>
      <c r="BM923" s="4">
        <v>0</v>
      </c>
      <c r="BN923" s="4">
        <v>446.59</v>
      </c>
      <c r="BO923" s="4">
        <v>446.59</v>
      </c>
      <c r="BP923" s="4">
        <v>446.59</v>
      </c>
      <c r="BQ923" s="4">
        <v>446.59</v>
      </c>
      <c r="BR923" s="4">
        <v>446.59</v>
      </c>
      <c r="BS923" s="4">
        <v>446.59</v>
      </c>
      <c r="BT923" s="4">
        <v>446.59</v>
      </c>
      <c r="BU923" s="4">
        <v>446.59</v>
      </c>
      <c r="BV923" s="4">
        <v>446.59</v>
      </c>
      <c r="BW923" s="4">
        <v>446.59</v>
      </c>
      <c r="BX923" s="4">
        <v>446.59</v>
      </c>
      <c r="BY923" s="4">
        <v>446.59</v>
      </c>
      <c r="BZ923" s="4">
        <v>0</v>
      </c>
      <c r="CA923" s="4">
        <v>0</v>
      </c>
      <c r="CB923" s="4">
        <v>111.64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0</v>
      </c>
      <c r="CP923" s="4">
        <v>0</v>
      </c>
      <c r="CQ923" s="4">
        <v>0</v>
      </c>
      <c r="CR923" s="4">
        <v>0</v>
      </c>
      <c r="CS923" s="4">
        <v>0</v>
      </c>
      <c r="CT923" s="4">
        <v>0</v>
      </c>
      <c r="CU923" s="4">
        <v>0</v>
      </c>
      <c r="CV923" s="4">
        <v>0</v>
      </c>
      <c r="CW923" s="4">
        <v>0</v>
      </c>
      <c r="CX923" s="4">
        <v>0</v>
      </c>
      <c r="CY923" s="4">
        <v>0</v>
      </c>
      <c r="CZ923" s="4">
        <v>0</v>
      </c>
      <c r="DA923" s="4">
        <v>0</v>
      </c>
      <c r="DB923" s="4">
        <v>0</v>
      </c>
      <c r="DC923" s="4">
        <v>0</v>
      </c>
      <c r="DD923" s="4">
        <v>0</v>
      </c>
      <c r="DE923" s="4">
        <v>0</v>
      </c>
      <c r="DF923" s="4">
        <v>0</v>
      </c>
      <c r="DG923" s="4">
        <v>0</v>
      </c>
      <c r="DH923" s="4">
        <v>0</v>
      </c>
      <c r="DI923" s="4">
        <v>0</v>
      </c>
      <c r="DJ923" s="4">
        <v>0</v>
      </c>
      <c r="DK923" s="4">
        <v>0</v>
      </c>
      <c r="DL923" s="4">
        <v>0</v>
      </c>
      <c r="DM923" s="4">
        <v>0</v>
      </c>
      <c r="DN923" s="4">
        <v>0</v>
      </c>
      <c r="DO923" s="4">
        <v>0</v>
      </c>
      <c r="DP923" s="4">
        <v>0</v>
      </c>
      <c r="DQ923" s="4">
        <v>0</v>
      </c>
      <c r="DR923" s="4">
        <v>0</v>
      </c>
      <c r="DS923" s="4">
        <v>0</v>
      </c>
      <c r="DT923" s="4">
        <v>0</v>
      </c>
      <c r="DU923" s="4">
        <v>0</v>
      </c>
      <c r="DV923" s="4">
        <v>0</v>
      </c>
      <c r="DW923" s="4">
        <v>0</v>
      </c>
      <c r="DX923" s="6">
        <v>0</v>
      </c>
      <c r="DY923" s="4">
        <f>SUM(Tabela14[[#This Row],[jan/25]:[mar/25]])</f>
        <v>1284.73</v>
      </c>
      <c r="DZ923" s="4">
        <f>SUM(Tabela14[[#This Row],[abr/25]:[ago/25]])</f>
        <v>2186.85</v>
      </c>
      <c r="EA923" s="4">
        <f>SUM(Tabela14[[#This Row],[set/25]:[dez/30]])</f>
        <v>5470.7200000000012</v>
      </c>
    </row>
    <row r="924" spans="1:131" x14ac:dyDescent="0.25">
      <c r="A924" s="5" t="s">
        <v>2423</v>
      </c>
      <c r="B924" s="2" t="s">
        <v>1856</v>
      </c>
      <c r="C924" s="2" t="s">
        <v>14</v>
      </c>
      <c r="D924" s="2" t="s">
        <v>324</v>
      </c>
      <c r="E924" s="1">
        <v>803</v>
      </c>
      <c r="F924" s="2"/>
      <c r="G924" s="2" t="s">
        <v>16</v>
      </c>
      <c r="H924" s="321"/>
      <c r="I924" s="2"/>
      <c r="J924" s="2"/>
      <c r="K924" s="4"/>
      <c r="L924" s="4"/>
      <c r="M924" s="4">
        <v>0</v>
      </c>
      <c r="N924" s="4">
        <f>Tabela14[[#This Row],[parcela.cef
(total)]]-Tabela14[[#This Row],[parcela.cef
(realizado)]]</f>
        <v>0</v>
      </c>
      <c r="O924" s="1" t="b">
        <v>0</v>
      </c>
      <c r="P924" s="4">
        <v>0</v>
      </c>
      <c r="Q924" s="4">
        <v>0</v>
      </c>
      <c r="R924" s="4">
        <v>0</v>
      </c>
      <c r="S924" s="4">
        <v>0</v>
      </c>
      <c r="T924" s="4">
        <f>SUM(Tabela14[[#This Row],[set/25]:[dez/30]])</f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0</v>
      </c>
      <c r="CR924" s="4">
        <v>0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0</v>
      </c>
      <c r="CZ924" s="4">
        <v>0</v>
      </c>
      <c r="DA924" s="4">
        <v>0</v>
      </c>
      <c r="DB924" s="4">
        <v>0</v>
      </c>
      <c r="DC924" s="4">
        <v>0</v>
      </c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6">
        <v>0</v>
      </c>
      <c r="DY924" s="4">
        <f>SUM(Tabela14[[#This Row],[jan/25]:[mar/25]])</f>
        <v>0</v>
      </c>
      <c r="DZ924" s="4">
        <f>SUM(Tabela14[[#This Row],[abr/25]:[ago/25]])</f>
        <v>0</v>
      </c>
      <c r="EA924" s="4">
        <f>SUM(Tabela14[[#This Row],[set/25]:[dez/30]])</f>
        <v>0</v>
      </c>
    </row>
    <row r="925" spans="1:131" x14ac:dyDescent="0.25">
      <c r="A925" s="5" t="s">
        <v>2424</v>
      </c>
      <c r="B925" s="2" t="s">
        <v>1856</v>
      </c>
      <c r="C925" s="2" t="s">
        <v>14</v>
      </c>
      <c r="D925" s="2" t="s">
        <v>324</v>
      </c>
      <c r="E925" s="1">
        <v>804</v>
      </c>
      <c r="F925" s="2"/>
      <c r="G925" s="2" t="s">
        <v>16</v>
      </c>
      <c r="H925" s="321"/>
      <c r="I925" s="2"/>
      <c r="J925" s="2"/>
      <c r="K925" s="4"/>
      <c r="L925" s="4"/>
      <c r="M925" s="4">
        <v>0</v>
      </c>
      <c r="N925" s="4">
        <f>Tabela14[[#This Row],[parcela.cef
(total)]]-Tabela14[[#This Row],[parcela.cef
(realizado)]]</f>
        <v>0</v>
      </c>
      <c r="O925" s="1" t="b">
        <v>0</v>
      </c>
      <c r="P925" s="4">
        <v>0</v>
      </c>
      <c r="Q925" s="4">
        <v>0</v>
      </c>
      <c r="R925" s="4">
        <v>0</v>
      </c>
      <c r="S925" s="4">
        <v>0</v>
      </c>
      <c r="T925" s="4">
        <f>SUM(Tabela14[[#This Row],[set/25]:[dez/30]])</f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0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0</v>
      </c>
      <c r="CZ925" s="4">
        <v>0</v>
      </c>
      <c r="DA925" s="4">
        <v>0</v>
      </c>
      <c r="DB925" s="4">
        <v>0</v>
      </c>
      <c r="DC925" s="4">
        <v>0</v>
      </c>
      <c r="DD925" s="4">
        <v>0</v>
      </c>
      <c r="DE925" s="4">
        <v>0</v>
      </c>
      <c r="DF925" s="4">
        <v>0</v>
      </c>
      <c r="DG925" s="4">
        <v>0</v>
      </c>
      <c r="DH925" s="4">
        <v>0</v>
      </c>
      <c r="DI925" s="4">
        <v>0</v>
      </c>
      <c r="DJ925" s="4">
        <v>0</v>
      </c>
      <c r="DK925" s="4">
        <v>0</v>
      </c>
      <c r="DL925" s="4">
        <v>0</v>
      </c>
      <c r="DM925" s="4">
        <v>0</v>
      </c>
      <c r="DN925" s="4">
        <v>0</v>
      </c>
      <c r="DO925" s="4">
        <v>0</v>
      </c>
      <c r="DP925" s="4">
        <v>0</v>
      </c>
      <c r="DQ925" s="4">
        <v>0</v>
      </c>
      <c r="DR925" s="4">
        <v>0</v>
      </c>
      <c r="DS925" s="4">
        <v>0</v>
      </c>
      <c r="DT925" s="4">
        <v>0</v>
      </c>
      <c r="DU925" s="4">
        <v>0</v>
      </c>
      <c r="DV925" s="4">
        <v>0</v>
      </c>
      <c r="DW925" s="4">
        <v>0</v>
      </c>
      <c r="DX925" s="6">
        <v>0</v>
      </c>
      <c r="DY925" s="4">
        <f>SUM(Tabela14[[#This Row],[jan/25]:[mar/25]])</f>
        <v>0</v>
      </c>
      <c r="DZ925" s="4">
        <f>SUM(Tabela14[[#This Row],[abr/25]:[ago/25]])</f>
        <v>0</v>
      </c>
      <c r="EA925" s="4">
        <f>SUM(Tabela14[[#This Row],[set/25]:[dez/30]])</f>
        <v>0</v>
      </c>
    </row>
    <row r="926" spans="1:131" x14ac:dyDescent="0.25">
      <c r="A926" s="5" t="s">
        <v>2425</v>
      </c>
      <c r="B926" s="2" t="s">
        <v>1856</v>
      </c>
      <c r="C926" s="2" t="s">
        <v>14</v>
      </c>
      <c r="D926" s="2" t="s">
        <v>324</v>
      </c>
      <c r="E926" s="1">
        <v>805</v>
      </c>
      <c r="F926" s="2"/>
      <c r="G926" s="2" t="s">
        <v>16</v>
      </c>
      <c r="H926" s="321"/>
      <c r="I926" s="2"/>
      <c r="J926" s="2"/>
      <c r="K926" s="4"/>
      <c r="L926" s="4"/>
      <c r="M926" s="4">
        <v>0</v>
      </c>
      <c r="N926" s="4">
        <f>Tabela14[[#This Row],[parcela.cef
(total)]]-Tabela14[[#This Row],[parcela.cef
(realizado)]]</f>
        <v>0</v>
      </c>
      <c r="O926" s="1" t="b">
        <v>0</v>
      </c>
      <c r="P926" s="4">
        <v>0</v>
      </c>
      <c r="Q926" s="4">
        <v>0</v>
      </c>
      <c r="R926" s="4">
        <v>0</v>
      </c>
      <c r="S926" s="4">
        <v>0</v>
      </c>
      <c r="T926" s="4">
        <f>SUM(Tabela14[[#This Row],[set/25]:[dez/30]])</f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0</v>
      </c>
      <c r="CP926" s="4">
        <v>0</v>
      </c>
      <c r="CQ926" s="4">
        <v>0</v>
      </c>
      <c r="CR926" s="4">
        <v>0</v>
      </c>
      <c r="CS926" s="4">
        <v>0</v>
      </c>
      <c r="CT926" s="4">
        <v>0</v>
      </c>
      <c r="CU926" s="4">
        <v>0</v>
      </c>
      <c r="CV926" s="4">
        <v>0</v>
      </c>
      <c r="CW926" s="4">
        <v>0</v>
      </c>
      <c r="CX926" s="4">
        <v>0</v>
      </c>
      <c r="CY926" s="4">
        <v>0</v>
      </c>
      <c r="CZ926" s="4">
        <v>0</v>
      </c>
      <c r="DA926" s="4">
        <v>0</v>
      </c>
      <c r="DB926" s="4">
        <v>0</v>
      </c>
      <c r="DC926" s="4">
        <v>0</v>
      </c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6">
        <v>0</v>
      </c>
      <c r="DY926" s="4">
        <f>SUM(Tabela14[[#This Row],[jan/25]:[mar/25]])</f>
        <v>0</v>
      </c>
      <c r="DZ926" s="4">
        <f>SUM(Tabela14[[#This Row],[abr/25]:[ago/25]])</f>
        <v>0</v>
      </c>
      <c r="EA926" s="4">
        <f>SUM(Tabela14[[#This Row],[set/25]:[dez/30]])</f>
        <v>0</v>
      </c>
    </row>
    <row r="927" spans="1:131" x14ac:dyDescent="0.25">
      <c r="A927" s="5" t="s">
        <v>2426</v>
      </c>
      <c r="B927" s="2" t="s">
        <v>1856</v>
      </c>
      <c r="C927" s="2" t="s">
        <v>14</v>
      </c>
      <c r="D927" s="2" t="s">
        <v>324</v>
      </c>
      <c r="E927" s="1">
        <v>806</v>
      </c>
      <c r="F927" s="2"/>
      <c r="G927" s="2" t="s">
        <v>42</v>
      </c>
      <c r="H927" s="321"/>
      <c r="I927" s="2"/>
      <c r="J927" s="2"/>
      <c r="K927" s="4"/>
      <c r="L927" s="4"/>
      <c r="M927" s="4">
        <v>0</v>
      </c>
      <c r="N927" s="4">
        <f>Tabela14[[#This Row],[parcela.cef
(total)]]-Tabela14[[#This Row],[parcela.cef
(realizado)]]</f>
        <v>0</v>
      </c>
      <c r="O927" s="1" t="b">
        <v>0</v>
      </c>
      <c r="P927" s="4">
        <v>0</v>
      </c>
      <c r="Q927" s="4">
        <v>0</v>
      </c>
      <c r="R927" s="4">
        <v>0</v>
      </c>
      <c r="S927" s="4">
        <v>0</v>
      </c>
      <c r="T927" s="4">
        <f>SUM(Tabela14[[#This Row],[set/25]:[dez/30]])</f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0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0</v>
      </c>
      <c r="CY927" s="4">
        <v>0</v>
      </c>
      <c r="CZ927" s="4">
        <v>0</v>
      </c>
      <c r="DA927" s="4">
        <v>0</v>
      </c>
      <c r="DB927" s="4">
        <v>0</v>
      </c>
      <c r="DC927" s="4">
        <v>0</v>
      </c>
      <c r="DD927" s="4">
        <v>0</v>
      </c>
      <c r="DE927" s="4">
        <v>0</v>
      </c>
      <c r="DF927" s="4">
        <v>0</v>
      </c>
      <c r="DG927" s="4">
        <v>0</v>
      </c>
      <c r="DH927" s="4">
        <v>0</v>
      </c>
      <c r="DI927" s="4">
        <v>0</v>
      </c>
      <c r="DJ927" s="4">
        <v>0</v>
      </c>
      <c r="DK927" s="4">
        <v>0</v>
      </c>
      <c r="DL927" s="4">
        <v>0</v>
      </c>
      <c r="DM927" s="4">
        <v>0</v>
      </c>
      <c r="DN927" s="4">
        <v>0</v>
      </c>
      <c r="DO927" s="4">
        <v>0</v>
      </c>
      <c r="DP927" s="4">
        <v>0</v>
      </c>
      <c r="DQ927" s="4">
        <v>0</v>
      </c>
      <c r="DR927" s="4">
        <v>0</v>
      </c>
      <c r="DS927" s="4">
        <v>0</v>
      </c>
      <c r="DT927" s="4">
        <v>0</v>
      </c>
      <c r="DU927" s="4">
        <v>0</v>
      </c>
      <c r="DV927" s="4">
        <v>0</v>
      </c>
      <c r="DW927" s="4">
        <v>0</v>
      </c>
      <c r="DX927" s="6">
        <v>0</v>
      </c>
      <c r="DY927" s="4">
        <f>SUM(Tabela14[[#This Row],[jan/25]:[mar/25]])</f>
        <v>0</v>
      </c>
      <c r="DZ927" s="4">
        <f>SUM(Tabela14[[#This Row],[abr/25]:[ago/25]])</f>
        <v>0</v>
      </c>
      <c r="EA927" s="4">
        <f>SUM(Tabela14[[#This Row],[set/25]:[dez/30]])</f>
        <v>0</v>
      </c>
    </row>
    <row r="928" spans="1:131" x14ac:dyDescent="0.25">
      <c r="A928" s="5" t="s">
        <v>2427</v>
      </c>
      <c r="B928" s="2" t="s">
        <v>1856</v>
      </c>
      <c r="C928" s="2" t="s">
        <v>14</v>
      </c>
      <c r="D928" s="2" t="s">
        <v>324</v>
      </c>
      <c r="E928" s="1">
        <v>807</v>
      </c>
      <c r="F928" s="2" t="s">
        <v>2428</v>
      </c>
      <c r="G928" s="2" t="s">
        <v>19</v>
      </c>
      <c r="H928" s="321">
        <v>45262</v>
      </c>
      <c r="I928" s="2" t="s">
        <v>48</v>
      </c>
      <c r="J928" s="2"/>
      <c r="K928" s="4"/>
      <c r="L928" s="4"/>
      <c r="M928" s="4">
        <v>0</v>
      </c>
      <c r="N928" s="4">
        <f>Tabela14[[#This Row],[parcela.cef
(total)]]-Tabela14[[#This Row],[parcela.cef
(realizado)]]</f>
        <v>0</v>
      </c>
      <c r="O928" s="1" t="b">
        <v>0</v>
      </c>
      <c r="P928" s="4">
        <v>0</v>
      </c>
      <c r="Q928" s="4">
        <v>227050</v>
      </c>
      <c r="R928" s="4">
        <v>0</v>
      </c>
      <c r="S928" s="4">
        <v>244944.7</v>
      </c>
      <c r="T928" s="4">
        <f>SUM(Tabela14[[#This Row],[set/25]:[dez/30]])</f>
        <v>164118.41999999995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28050</v>
      </c>
      <c r="AS928" s="4">
        <v>2042.08</v>
      </c>
      <c r="AT928" s="4">
        <v>2051.09</v>
      </c>
      <c r="AU928" s="4">
        <v>2013.02</v>
      </c>
      <c r="AV928" s="4">
        <v>2015.64</v>
      </c>
      <c r="AW928" s="4">
        <v>2063.73</v>
      </c>
      <c r="AX928" s="4">
        <v>2073.12</v>
      </c>
      <c r="AY928" s="4">
        <v>2090.9299999999998</v>
      </c>
      <c r="AZ928" s="4">
        <v>2063.8200000000002</v>
      </c>
      <c r="BA928" s="4">
        <v>2083.5100000000002</v>
      </c>
      <c r="BB928" s="4">
        <v>2093.9299999999998</v>
      </c>
      <c r="BC928" s="4">
        <v>2105.37</v>
      </c>
      <c r="BD928" s="4">
        <v>12718.13</v>
      </c>
      <c r="BE928" s="4">
        <v>2131.7199999999998</v>
      </c>
      <c r="BF928" s="4">
        <v>2139.52</v>
      </c>
      <c r="BG928" s="4">
        <v>2156.56</v>
      </c>
      <c r="BH928" s="4">
        <v>2165.1799999999998</v>
      </c>
      <c r="BI928" s="4">
        <v>2173.63</v>
      </c>
      <c r="BJ928" s="4">
        <v>2184.9299999999998</v>
      </c>
      <c r="BK928" s="4">
        <v>2197.6</v>
      </c>
      <c r="BL928" s="4">
        <v>2212.77</v>
      </c>
      <c r="BM928" s="4">
        <v>0</v>
      </c>
      <c r="BN928" s="4">
        <v>2232.9</v>
      </c>
      <c r="BO928" s="4">
        <v>2232.9</v>
      </c>
      <c r="BP928" s="4">
        <v>58055.51</v>
      </c>
      <c r="BQ928" s="4">
        <v>2232.9</v>
      </c>
      <c r="BR928" s="4">
        <v>2232.9</v>
      </c>
      <c r="BS928" s="4">
        <v>2232.9</v>
      </c>
      <c r="BT928" s="4">
        <v>2232.9</v>
      </c>
      <c r="BU928" s="4">
        <v>2232.9</v>
      </c>
      <c r="BV928" s="4">
        <v>2232.9</v>
      </c>
      <c r="BW928" s="4">
        <v>2232.9</v>
      </c>
      <c r="BX928" s="4">
        <v>2232.9</v>
      </c>
      <c r="BY928" s="4">
        <v>2232.9</v>
      </c>
      <c r="BZ928" s="4">
        <v>0</v>
      </c>
      <c r="CA928" s="4">
        <v>81501.009999999995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0</v>
      </c>
      <c r="CP928" s="4">
        <v>0</v>
      </c>
      <c r="CQ928" s="4">
        <v>0</v>
      </c>
      <c r="CR928" s="4">
        <v>0</v>
      </c>
      <c r="CS928" s="4">
        <v>0</v>
      </c>
      <c r="CT928" s="4">
        <v>0</v>
      </c>
      <c r="CU928" s="4">
        <v>0</v>
      </c>
      <c r="CV928" s="4">
        <v>0</v>
      </c>
      <c r="CW928" s="4">
        <v>0</v>
      </c>
      <c r="CX928" s="4">
        <v>0</v>
      </c>
      <c r="CY928" s="4">
        <v>0</v>
      </c>
      <c r="CZ928" s="4">
        <v>0</v>
      </c>
      <c r="DA928" s="4">
        <v>0</v>
      </c>
      <c r="DB928" s="4">
        <v>0</v>
      </c>
      <c r="DC928" s="4">
        <v>0</v>
      </c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6">
        <v>0</v>
      </c>
      <c r="DY928" s="4">
        <f>SUM(Tabela14[[#This Row],[jan/25]:[mar/25]])</f>
        <v>6427.7999999999993</v>
      </c>
      <c r="DZ928" s="4">
        <f>SUM(Tabela14[[#This Row],[abr/25]:[ago/25]])</f>
        <v>10934.11</v>
      </c>
      <c r="EA928" s="4">
        <f>SUM(Tabela14[[#This Row],[set/25]:[dez/30]])</f>
        <v>164118.41999999995</v>
      </c>
    </row>
    <row r="929" spans="1:131" x14ac:dyDescent="0.25">
      <c r="A929" s="5" t="s">
        <v>2429</v>
      </c>
      <c r="B929" s="2" t="s">
        <v>1856</v>
      </c>
      <c r="C929" s="2" t="s">
        <v>14</v>
      </c>
      <c r="D929" s="2" t="s">
        <v>324</v>
      </c>
      <c r="E929" s="1">
        <v>808</v>
      </c>
      <c r="F929" s="2" t="s">
        <v>2430</v>
      </c>
      <c r="G929" s="2" t="s">
        <v>19</v>
      </c>
      <c r="H929" s="321">
        <v>45644</v>
      </c>
      <c r="I929" s="2" t="s">
        <v>828</v>
      </c>
      <c r="J929" s="2" t="s">
        <v>2431</v>
      </c>
      <c r="K929" s="4">
        <v>265143.71000000002</v>
      </c>
      <c r="L929" s="4">
        <v>72860.3</v>
      </c>
      <c r="M929" s="4">
        <v>0</v>
      </c>
      <c r="N929" s="4">
        <f>Tabela14[[#This Row],[parcela.cef
(total)]]-Tabela14[[#This Row],[parcela.cef
(realizado)]]</f>
        <v>192283.41000000003</v>
      </c>
      <c r="O929" s="1" t="b">
        <v>0</v>
      </c>
      <c r="P929" s="4">
        <v>265143.71000000002</v>
      </c>
      <c r="Q929" s="4">
        <v>310419.03999999998</v>
      </c>
      <c r="R929" s="4">
        <v>7534.46</v>
      </c>
      <c r="S929" s="4">
        <v>42098.42</v>
      </c>
      <c r="T929" s="4">
        <f>SUM(Tabela14[[#This Row],[set/25]:[dez/30]])</f>
        <v>25469.999999999993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1250.6600000000001</v>
      </c>
      <c r="BF929" s="4">
        <v>1256.92</v>
      </c>
      <c r="BG929" s="4">
        <v>7695.17</v>
      </c>
      <c r="BH929" s="4">
        <v>1272.42</v>
      </c>
      <c r="BI929" s="4">
        <v>1277.3800000000001</v>
      </c>
      <c r="BJ929" s="4">
        <v>1284.02</v>
      </c>
      <c r="BK929" s="4">
        <v>1291.47</v>
      </c>
      <c r="BL929" s="4">
        <v>1300.3800000000001</v>
      </c>
      <c r="BM929" s="4">
        <v>0</v>
      </c>
      <c r="BN929" s="4">
        <v>1312.21</v>
      </c>
      <c r="BO929" s="4">
        <v>1312.21</v>
      </c>
      <c r="BP929" s="4">
        <v>1312.21</v>
      </c>
      <c r="BQ929" s="4">
        <v>1312.21</v>
      </c>
      <c r="BR929" s="4">
        <v>1312.21</v>
      </c>
      <c r="BS929" s="4">
        <v>7967.58</v>
      </c>
      <c r="BT929" s="4">
        <v>1312.21</v>
      </c>
      <c r="BU929" s="4">
        <v>1312.21</v>
      </c>
      <c r="BV929" s="4">
        <v>1312.21</v>
      </c>
      <c r="BW929" s="4">
        <v>1312.21</v>
      </c>
      <c r="BX929" s="4">
        <v>1312.21</v>
      </c>
      <c r="BY929" s="4">
        <v>1312.21</v>
      </c>
      <c r="BZ929" s="4">
        <v>1312.21</v>
      </c>
      <c r="CA929" s="4">
        <v>1312.21</v>
      </c>
      <c r="CB929" s="4">
        <v>0</v>
      </c>
      <c r="CC929" s="4">
        <v>0</v>
      </c>
      <c r="CD929" s="4">
        <v>0</v>
      </c>
      <c r="CE929" s="4">
        <v>443.69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>
        <v>0</v>
      </c>
      <c r="CR929" s="4">
        <v>0</v>
      </c>
      <c r="CS929" s="4">
        <v>0</v>
      </c>
      <c r="CT929" s="4">
        <v>0</v>
      </c>
      <c r="CU929" s="4">
        <v>0</v>
      </c>
      <c r="CV929" s="4">
        <v>0</v>
      </c>
      <c r="CW929" s="4">
        <v>0</v>
      </c>
      <c r="CX929" s="4">
        <v>0</v>
      </c>
      <c r="CY929" s="4">
        <v>0</v>
      </c>
      <c r="CZ929" s="4">
        <v>0</v>
      </c>
      <c r="DA929" s="4">
        <v>0</v>
      </c>
      <c r="DB929" s="4">
        <v>0</v>
      </c>
      <c r="DC929" s="4">
        <v>0</v>
      </c>
      <c r="DD929" s="4">
        <v>0</v>
      </c>
      <c r="DE929" s="4">
        <v>0</v>
      </c>
      <c r="DF929" s="4">
        <v>0</v>
      </c>
      <c r="DG929" s="4">
        <v>0</v>
      </c>
      <c r="DH929" s="4">
        <v>0</v>
      </c>
      <c r="DI929" s="4">
        <v>0</v>
      </c>
      <c r="DJ929" s="4">
        <v>0</v>
      </c>
      <c r="DK929" s="4">
        <v>0</v>
      </c>
      <c r="DL929" s="4">
        <v>0</v>
      </c>
      <c r="DM929" s="4">
        <v>0</v>
      </c>
      <c r="DN929" s="4">
        <v>0</v>
      </c>
      <c r="DO929" s="4">
        <v>0</v>
      </c>
      <c r="DP929" s="4">
        <v>0</v>
      </c>
      <c r="DQ929" s="4">
        <v>0</v>
      </c>
      <c r="DR929" s="4">
        <v>0</v>
      </c>
      <c r="DS929" s="4">
        <v>0</v>
      </c>
      <c r="DT929" s="4">
        <v>0</v>
      </c>
      <c r="DU929" s="4">
        <v>0</v>
      </c>
      <c r="DV929" s="4">
        <v>0</v>
      </c>
      <c r="DW929" s="4">
        <v>0</v>
      </c>
      <c r="DX929" s="6">
        <v>0</v>
      </c>
      <c r="DY929" s="4">
        <f>SUM(Tabela14[[#This Row],[jan/25]:[mar/25]])</f>
        <v>10202.75</v>
      </c>
      <c r="DZ929" s="4">
        <f>SUM(Tabela14[[#This Row],[abr/25]:[ago/25]])</f>
        <v>6425.67</v>
      </c>
      <c r="EA929" s="4">
        <f>SUM(Tabela14[[#This Row],[set/25]:[dez/30]])</f>
        <v>25469.999999999993</v>
      </c>
    </row>
    <row r="930" spans="1:131" x14ac:dyDescent="0.25">
      <c r="A930" s="5" t="s">
        <v>2435</v>
      </c>
      <c r="B930" s="2" t="s">
        <v>1856</v>
      </c>
      <c r="C930" s="2" t="s">
        <v>14</v>
      </c>
      <c r="D930" s="2" t="s">
        <v>349</v>
      </c>
      <c r="E930" s="1">
        <v>901</v>
      </c>
      <c r="F930" s="2" t="s">
        <v>2436</v>
      </c>
      <c r="G930" s="2" t="s">
        <v>19</v>
      </c>
      <c r="H930" s="321">
        <v>45589</v>
      </c>
      <c r="I930" s="2" t="s">
        <v>326</v>
      </c>
      <c r="J930" s="2" t="s">
        <v>2437</v>
      </c>
      <c r="K930" s="4">
        <v>209169.15</v>
      </c>
      <c r="L930" s="4">
        <v>64836.51</v>
      </c>
      <c r="M930" s="4">
        <v>0</v>
      </c>
      <c r="N930" s="4">
        <f>Tabela14[[#This Row],[parcela.cef
(total)]]-Tabela14[[#This Row],[parcela.cef
(realizado)]]</f>
        <v>144332.63999999998</v>
      </c>
      <c r="O930" s="1" t="b">
        <v>0</v>
      </c>
      <c r="P930" s="4">
        <v>209169.15</v>
      </c>
      <c r="Q930" s="4">
        <v>296140</v>
      </c>
      <c r="R930" s="4">
        <v>11010.63</v>
      </c>
      <c r="S930" s="4">
        <v>77890.179999999993</v>
      </c>
      <c r="T930" s="4">
        <f>SUM(Tabela14[[#This Row],[set/25]:[dez/30]])</f>
        <v>52367.260000000009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1455.87</v>
      </c>
      <c r="BD930" s="4">
        <v>12064.21</v>
      </c>
      <c r="BE930" s="4">
        <v>1471.63</v>
      </c>
      <c r="BF930" s="4">
        <v>1478.99</v>
      </c>
      <c r="BG930" s="4">
        <v>1491.26</v>
      </c>
      <c r="BH930" s="4">
        <v>1497.23</v>
      </c>
      <c r="BI930" s="4">
        <v>1503.07</v>
      </c>
      <c r="BJ930" s="4">
        <v>1510.88</v>
      </c>
      <c r="BK930" s="4">
        <v>1519.65</v>
      </c>
      <c r="BL930" s="4">
        <v>1530.13</v>
      </c>
      <c r="BM930" s="4">
        <v>0</v>
      </c>
      <c r="BN930" s="4">
        <v>1544.06</v>
      </c>
      <c r="BO930" s="4">
        <v>1544.06</v>
      </c>
      <c r="BP930" s="4">
        <v>18290.84</v>
      </c>
      <c r="BQ930" s="4">
        <v>1544.06</v>
      </c>
      <c r="BR930" s="4">
        <v>1544.06</v>
      </c>
      <c r="BS930" s="4">
        <v>1544.06</v>
      </c>
      <c r="BT930" s="4">
        <v>1544.06</v>
      </c>
      <c r="BU930" s="4">
        <v>1544.06</v>
      </c>
      <c r="BV930" s="4">
        <v>1544.06</v>
      </c>
      <c r="BW930" s="4">
        <v>1544.06</v>
      </c>
      <c r="BX930" s="4">
        <v>1544.06</v>
      </c>
      <c r="BY930" s="4">
        <v>1544.06</v>
      </c>
      <c r="BZ930" s="4">
        <v>16746.78</v>
      </c>
      <c r="CA930" s="4">
        <v>0</v>
      </c>
      <c r="CB930" s="4">
        <v>344.98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0</v>
      </c>
      <c r="CR930" s="4">
        <v>0</v>
      </c>
      <c r="CS930" s="4">
        <v>0</v>
      </c>
      <c r="CT930" s="4">
        <v>0</v>
      </c>
      <c r="CU930" s="4">
        <v>0</v>
      </c>
      <c r="CV930" s="4">
        <v>0</v>
      </c>
      <c r="CW930" s="4">
        <v>0</v>
      </c>
      <c r="CX930" s="4">
        <v>0</v>
      </c>
      <c r="CY930" s="4">
        <v>0</v>
      </c>
      <c r="CZ930" s="4">
        <v>0</v>
      </c>
      <c r="DA930" s="4">
        <v>0</v>
      </c>
      <c r="DB930" s="4">
        <v>0</v>
      </c>
      <c r="DC930" s="4">
        <v>0</v>
      </c>
      <c r="DD930" s="4">
        <v>0</v>
      </c>
      <c r="DE930" s="4">
        <v>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6">
        <v>0</v>
      </c>
      <c r="DY930" s="4">
        <f>SUM(Tabela14[[#This Row],[jan/25]:[mar/25]])</f>
        <v>4441.88</v>
      </c>
      <c r="DZ930" s="4">
        <f>SUM(Tabela14[[#This Row],[abr/25]:[ago/25]])</f>
        <v>7560.96</v>
      </c>
      <c r="EA930" s="4">
        <f>SUM(Tabela14[[#This Row],[set/25]:[dez/30]])</f>
        <v>52367.260000000009</v>
      </c>
    </row>
    <row r="931" spans="1:131" x14ac:dyDescent="0.25">
      <c r="A931" s="5" t="s">
        <v>2438</v>
      </c>
      <c r="B931" s="2" t="s">
        <v>1856</v>
      </c>
      <c r="C931" s="2" t="s">
        <v>14</v>
      </c>
      <c r="D931" s="2" t="s">
        <v>349</v>
      </c>
      <c r="E931" s="1">
        <v>902</v>
      </c>
      <c r="F931" s="2" t="s">
        <v>2439</v>
      </c>
      <c r="G931" s="2" t="s">
        <v>19</v>
      </c>
      <c r="H931" s="321">
        <v>45866</v>
      </c>
      <c r="I931" s="2" t="s">
        <v>2440</v>
      </c>
      <c r="J931" s="2" t="s">
        <v>2441</v>
      </c>
      <c r="K931" s="4">
        <v>262624.44</v>
      </c>
      <c r="L931" s="4">
        <v>71637.41</v>
      </c>
      <c r="M931" s="4">
        <v>0</v>
      </c>
      <c r="N931" s="4">
        <f>Tabela14[[#This Row],[parcela.cef
(total)]]-Tabela14[[#This Row],[parcela.cef
(realizado)]]</f>
        <v>190987.03</v>
      </c>
      <c r="O931" s="1" t="b">
        <v>0</v>
      </c>
      <c r="P931" s="4">
        <v>262624.44</v>
      </c>
      <c r="Q931" s="4">
        <v>356260</v>
      </c>
      <c r="R931" s="4">
        <v>0</v>
      </c>
      <c r="S931" s="4">
        <v>55236.26</v>
      </c>
      <c r="T931" s="4">
        <f>SUM(Tabela14[[#This Row],[set/25]:[dez/30]])</f>
        <v>53300.299999999996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1935.96</v>
      </c>
      <c r="BM931" s="4">
        <v>0</v>
      </c>
      <c r="BN931" s="4">
        <v>1953.57</v>
      </c>
      <c r="BO931" s="4">
        <v>1953.57</v>
      </c>
      <c r="BP931" s="4">
        <v>1953.57</v>
      </c>
      <c r="BQ931" s="4">
        <v>1953.57</v>
      </c>
      <c r="BR931" s="4">
        <v>1953.57</v>
      </c>
      <c r="BS931" s="4">
        <v>1953.57</v>
      </c>
      <c r="BT931" s="4">
        <v>1953.57</v>
      </c>
      <c r="BU931" s="4">
        <v>1953.57</v>
      </c>
      <c r="BV931" s="4">
        <v>1953.57</v>
      </c>
      <c r="BW931" s="4">
        <v>1953.57</v>
      </c>
      <c r="BX931" s="4">
        <v>1953.57</v>
      </c>
      <c r="BY931" s="4">
        <v>1953.57</v>
      </c>
      <c r="BZ931" s="4">
        <v>1953.57</v>
      </c>
      <c r="CA931" s="4">
        <v>12173.13</v>
      </c>
      <c r="CB931" s="4">
        <v>1953.57</v>
      </c>
      <c r="CC931" s="4">
        <v>1953.57</v>
      </c>
      <c r="CD931" s="4">
        <v>1953.57</v>
      </c>
      <c r="CE931" s="4">
        <v>1953.57</v>
      </c>
      <c r="CF931" s="4">
        <v>1953.57</v>
      </c>
      <c r="CG931" s="4">
        <v>1953.57</v>
      </c>
      <c r="CH931" s="4">
        <v>1953.57</v>
      </c>
      <c r="CI931" s="4">
        <v>1953.57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0</v>
      </c>
      <c r="CQ931" s="4">
        <v>0</v>
      </c>
      <c r="CR931" s="4">
        <v>0</v>
      </c>
      <c r="CS931" s="4">
        <v>102.2</v>
      </c>
      <c r="CT931" s="4">
        <v>0</v>
      </c>
      <c r="CU931" s="4">
        <v>0</v>
      </c>
      <c r="CV931" s="4">
        <v>0</v>
      </c>
      <c r="CW931" s="4">
        <v>0</v>
      </c>
      <c r="CX931" s="4">
        <v>0</v>
      </c>
      <c r="CY931" s="4">
        <v>0</v>
      </c>
      <c r="CZ931" s="4">
        <v>0</v>
      </c>
      <c r="DA931" s="4">
        <v>0</v>
      </c>
      <c r="DB931" s="4">
        <v>0</v>
      </c>
      <c r="DC931" s="4">
        <v>0</v>
      </c>
      <c r="DD931" s="4">
        <v>0</v>
      </c>
      <c r="DE931" s="4">
        <v>0</v>
      </c>
      <c r="DF931" s="4">
        <v>0</v>
      </c>
      <c r="DG931" s="4">
        <v>0</v>
      </c>
      <c r="DH931" s="4">
        <v>0</v>
      </c>
      <c r="DI931" s="4">
        <v>0</v>
      </c>
      <c r="DJ931" s="4">
        <v>0</v>
      </c>
      <c r="DK931" s="4">
        <v>0</v>
      </c>
      <c r="DL931" s="4">
        <v>0</v>
      </c>
      <c r="DM931" s="4">
        <v>0</v>
      </c>
      <c r="DN931" s="4">
        <v>0</v>
      </c>
      <c r="DO931" s="4">
        <v>0</v>
      </c>
      <c r="DP931" s="4">
        <v>0</v>
      </c>
      <c r="DQ931" s="4">
        <v>0</v>
      </c>
      <c r="DR931" s="4">
        <v>0</v>
      </c>
      <c r="DS931" s="4">
        <v>0</v>
      </c>
      <c r="DT931" s="4">
        <v>0</v>
      </c>
      <c r="DU931" s="4">
        <v>0</v>
      </c>
      <c r="DV931" s="4">
        <v>0</v>
      </c>
      <c r="DW931" s="4">
        <v>0</v>
      </c>
      <c r="DX931" s="6">
        <v>0</v>
      </c>
      <c r="DY931" s="4">
        <f>SUM(Tabela14[[#This Row],[jan/25]:[mar/25]])</f>
        <v>0</v>
      </c>
      <c r="DZ931" s="4">
        <f>SUM(Tabela14[[#This Row],[abr/25]:[ago/25]])</f>
        <v>1935.96</v>
      </c>
      <c r="EA931" s="4">
        <f>SUM(Tabela14[[#This Row],[set/25]:[dez/30]])</f>
        <v>53300.299999999996</v>
      </c>
    </row>
    <row r="932" spans="1:131" x14ac:dyDescent="0.25">
      <c r="A932" s="5" t="s">
        <v>2442</v>
      </c>
      <c r="B932" s="2" t="s">
        <v>1856</v>
      </c>
      <c r="C932" s="2" t="s">
        <v>14</v>
      </c>
      <c r="D932" s="2" t="s">
        <v>349</v>
      </c>
      <c r="E932" s="1">
        <v>903</v>
      </c>
      <c r="F932" s="2" t="s">
        <v>2443</v>
      </c>
      <c r="G932" s="2" t="s">
        <v>19</v>
      </c>
      <c r="H932" s="321">
        <v>45582</v>
      </c>
      <c r="I932" s="2" t="s">
        <v>2444</v>
      </c>
      <c r="J932" s="2" t="s">
        <v>2445</v>
      </c>
      <c r="K932" s="4">
        <v>297000</v>
      </c>
      <c r="L932" s="4">
        <v>76228.039999999994</v>
      </c>
      <c r="M932" s="4">
        <v>0</v>
      </c>
      <c r="N932" s="4">
        <f>Tabela14[[#This Row],[parcela.cef
(total)]]-Tabela14[[#This Row],[parcela.cef
(realizado)]]</f>
        <v>220771.96000000002</v>
      </c>
      <c r="O932" s="1" t="b">
        <v>0</v>
      </c>
      <c r="P932" s="4">
        <v>297000</v>
      </c>
      <c r="Q932" s="4">
        <v>325000</v>
      </c>
      <c r="R932" s="4">
        <v>7370.01</v>
      </c>
      <c r="S932" s="4">
        <v>32122.13</v>
      </c>
      <c r="T932" s="4">
        <f>SUM(Tabela14[[#This Row],[set/25]:[dez/30]])</f>
        <v>20230.19000000001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654.38</v>
      </c>
      <c r="BD932" s="4">
        <v>5900.64</v>
      </c>
      <c r="BE932" s="4">
        <v>658.89</v>
      </c>
      <c r="BF932" s="4">
        <v>661</v>
      </c>
      <c r="BG932" s="4">
        <v>664.51</v>
      </c>
      <c r="BH932" s="4">
        <v>666.22</v>
      </c>
      <c r="BI932" s="4">
        <v>667.89</v>
      </c>
      <c r="BJ932" s="4">
        <v>670.13</v>
      </c>
      <c r="BK932" s="4">
        <v>672.64</v>
      </c>
      <c r="BL932" s="4">
        <v>675.64</v>
      </c>
      <c r="BM932" s="4">
        <v>0</v>
      </c>
      <c r="BN932" s="4">
        <v>679.62</v>
      </c>
      <c r="BO932" s="4">
        <v>679.62</v>
      </c>
      <c r="BP932" s="4">
        <v>6203.1</v>
      </c>
      <c r="BQ932" s="4">
        <v>679.62</v>
      </c>
      <c r="BR932" s="4">
        <v>679.62</v>
      </c>
      <c r="BS932" s="4">
        <v>679.62</v>
      </c>
      <c r="BT932" s="4">
        <v>679.62</v>
      </c>
      <c r="BU932" s="4">
        <v>679.62</v>
      </c>
      <c r="BV932" s="4">
        <v>679.62</v>
      </c>
      <c r="BW932" s="4">
        <v>679.62</v>
      </c>
      <c r="BX932" s="4">
        <v>679.62</v>
      </c>
      <c r="BY932" s="4">
        <v>679.62</v>
      </c>
      <c r="BZ932" s="4">
        <v>6203.1</v>
      </c>
      <c r="CA932" s="4">
        <v>237.7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110.47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0</v>
      </c>
      <c r="CP932" s="4">
        <v>0</v>
      </c>
      <c r="CQ932" s="4">
        <v>0</v>
      </c>
      <c r="CR932" s="4">
        <v>0</v>
      </c>
      <c r="CS932" s="4">
        <v>0</v>
      </c>
      <c r="CT932" s="4">
        <v>0</v>
      </c>
      <c r="CU932" s="4">
        <v>0</v>
      </c>
      <c r="CV932" s="4">
        <v>0</v>
      </c>
      <c r="CW932" s="4">
        <v>0</v>
      </c>
      <c r="CX932" s="4">
        <v>0</v>
      </c>
      <c r="CY932" s="4">
        <v>0</v>
      </c>
      <c r="CZ932" s="4">
        <v>0</v>
      </c>
      <c r="DA932" s="4">
        <v>0</v>
      </c>
      <c r="DB932" s="4">
        <v>0</v>
      </c>
      <c r="DC932" s="4">
        <v>0</v>
      </c>
      <c r="DD932" s="4">
        <v>0</v>
      </c>
      <c r="DE932" s="4">
        <v>0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6">
        <v>0</v>
      </c>
      <c r="DY932" s="4">
        <f>SUM(Tabela14[[#This Row],[jan/25]:[mar/25]])</f>
        <v>1984.3999999999999</v>
      </c>
      <c r="DZ932" s="4">
        <f>SUM(Tabela14[[#This Row],[abr/25]:[ago/25]])</f>
        <v>3352.52</v>
      </c>
      <c r="EA932" s="4">
        <f>SUM(Tabela14[[#This Row],[set/25]:[dez/30]])</f>
        <v>20230.19000000001</v>
      </c>
    </row>
    <row r="933" spans="1:131" x14ac:dyDescent="0.25">
      <c r="A933" s="5" t="s">
        <v>2446</v>
      </c>
      <c r="B933" s="2" t="s">
        <v>1856</v>
      </c>
      <c r="C933" s="2" t="s">
        <v>14</v>
      </c>
      <c r="D933" s="2" t="s">
        <v>349</v>
      </c>
      <c r="E933" s="1">
        <v>904</v>
      </c>
      <c r="F933" s="2" t="s">
        <v>2447</v>
      </c>
      <c r="G933" s="2" t="s">
        <v>19</v>
      </c>
      <c r="H933" s="321">
        <v>45869</v>
      </c>
      <c r="I933" s="2" t="s">
        <v>2448</v>
      </c>
      <c r="J933" s="2" t="s">
        <v>2449</v>
      </c>
      <c r="K933" s="4">
        <v>265029.59999999998</v>
      </c>
      <c r="L933" s="4">
        <v>71842.559999999998</v>
      </c>
      <c r="M933" s="4">
        <v>0</v>
      </c>
      <c r="N933" s="4">
        <f>Tabela14[[#This Row],[parcela.cef
(total)]]-Tabela14[[#This Row],[parcela.cef
(realizado)]]</f>
        <v>193187.03999999998</v>
      </c>
      <c r="O933" s="1" t="b">
        <v>0</v>
      </c>
      <c r="P933" s="4">
        <v>265029.59999999998</v>
      </c>
      <c r="Q933" s="4">
        <v>294499.83</v>
      </c>
      <c r="R933" s="4">
        <v>2369.08</v>
      </c>
      <c r="S933" s="4">
        <v>25223.83</v>
      </c>
      <c r="T933" s="4">
        <f>SUM(Tabela14[[#This Row],[set/25]:[dez/30]])</f>
        <v>23556.399999999994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1667.43</v>
      </c>
      <c r="BM933" s="4">
        <v>0</v>
      </c>
      <c r="BN933" s="4">
        <v>1682.6</v>
      </c>
      <c r="BO933" s="4">
        <v>1682.6</v>
      </c>
      <c r="BP933" s="4">
        <v>1682.6</v>
      </c>
      <c r="BQ933" s="4">
        <v>1682.6</v>
      </c>
      <c r="BR933" s="4">
        <v>1682.6</v>
      </c>
      <c r="BS933" s="4">
        <v>1682.6</v>
      </c>
      <c r="BT933" s="4">
        <v>1682.6</v>
      </c>
      <c r="BU933" s="4">
        <v>1682.6</v>
      </c>
      <c r="BV933" s="4">
        <v>1682.6</v>
      </c>
      <c r="BW933" s="4">
        <v>1682.6</v>
      </c>
      <c r="BX933" s="4">
        <v>1682.6</v>
      </c>
      <c r="BY933" s="4">
        <v>1682.6</v>
      </c>
      <c r="BZ933" s="4">
        <v>1682.6</v>
      </c>
      <c r="CA933" s="4">
        <v>1682.6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0</v>
      </c>
      <c r="CR933" s="4">
        <v>0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4">
        <v>0</v>
      </c>
      <c r="CY933" s="4">
        <v>0</v>
      </c>
      <c r="CZ933" s="4">
        <v>0</v>
      </c>
      <c r="DA933" s="4">
        <v>0</v>
      </c>
      <c r="DB933" s="4">
        <v>0</v>
      </c>
      <c r="DC933" s="4">
        <v>0</v>
      </c>
      <c r="DD933" s="4">
        <v>0</v>
      </c>
      <c r="DE933" s="4">
        <v>0</v>
      </c>
      <c r="DF933" s="4">
        <v>0</v>
      </c>
      <c r="DG933" s="4">
        <v>0</v>
      </c>
      <c r="DH933" s="4">
        <v>0</v>
      </c>
      <c r="DI933" s="4">
        <v>0</v>
      </c>
      <c r="DJ933" s="4">
        <v>0</v>
      </c>
      <c r="DK933" s="4">
        <v>0</v>
      </c>
      <c r="DL933" s="4">
        <v>0</v>
      </c>
      <c r="DM933" s="4">
        <v>0</v>
      </c>
      <c r="DN933" s="4">
        <v>0</v>
      </c>
      <c r="DO933" s="4">
        <v>0</v>
      </c>
      <c r="DP933" s="4">
        <v>0</v>
      </c>
      <c r="DQ933" s="4">
        <v>0</v>
      </c>
      <c r="DR933" s="4">
        <v>0</v>
      </c>
      <c r="DS933" s="4">
        <v>0</v>
      </c>
      <c r="DT933" s="4">
        <v>0</v>
      </c>
      <c r="DU933" s="4">
        <v>0</v>
      </c>
      <c r="DV933" s="4">
        <v>0</v>
      </c>
      <c r="DW933" s="4">
        <v>0</v>
      </c>
      <c r="DX933" s="6">
        <v>0</v>
      </c>
      <c r="DY933" s="4">
        <f>SUM(Tabela14[[#This Row],[jan/25]:[mar/25]])</f>
        <v>0</v>
      </c>
      <c r="DZ933" s="4">
        <f>SUM(Tabela14[[#This Row],[abr/25]:[ago/25]])</f>
        <v>1667.43</v>
      </c>
      <c r="EA933" s="4">
        <f>SUM(Tabela14[[#This Row],[set/25]:[dez/30]])</f>
        <v>23556.399999999994</v>
      </c>
    </row>
    <row r="934" spans="1:131" x14ac:dyDescent="0.25">
      <c r="A934" s="5" t="s">
        <v>2450</v>
      </c>
      <c r="B934" s="2" t="s">
        <v>1856</v>
      </c>
      <c r="C934" s="2" t="s">
        <v>14</v>
      </c>
      <c r="D934" s="2" t="s">
        <v>349</v>
      </c>
      <c r="E934" s="1">
        <v>905</v>
      </c>
      <c r="F934" s="2" t="s">
        <v>2451</v>
      </c>
      <c r="G934" s="2" t="s">
        <v>19</v>
      </c>
      <c r="H934" s="321">
        <v>45589</v>
      </c>
      <c r="I934" s="2" t="s">
        <v>2452</v>
      </c>
      <c r="J934" s="2"/>
      <c r="K934" s="4"/>
      <c r="L934" s="4"/>
      <c r="M934" s="4">
        <v>0</v>
      </c>
      <c r="N934" s="4">
        <f>Tabela14[[#This Row],[parcela.cef
(total)]]-Tabela14[[#This Row],[parcela.cef
(realizado)]]</f>
        <v>0</v>
      </c>
      <c r="O934" s="1" t="b">
        <v>0</v>
      </c>
      <c r="P934" s="4">
        <v>307415.26</v>
      </c>
      <c r="Q934" s="4">
        <v>308500</v>
      </c>
      <c r="R934" s="4">
        <v>1044.31</v>
      </c>
      <c r="S934" s="4">
        <v>2137.8200000000002</v>
      </c>
      <c r="T934" s="4">
        <f>SUM(Tabela14[[#This Row],[set/25]:[dez/30]])</f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1000</v>
      </c>
      <c r="AT934" s="4">
        <v>0</v>
      </c>
      <c r="AU934" s="4">
        <v>562.25</v>
      </c>
      <c r="AV934" s="4">
        <v>575.57000000000005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  <c r="CS934" s="4">
        <v>0</v>
      </c>
      <c r="CT934" s="4">
        <v>0</v>
      </c>
      <c r="CU934" s="4">
        <v>0</v>
      </c>
      <c r="CV934" s="4">
        <v>0</v>
      </c>
      <c r="CW934" s="4">
        <v>0</v>
      </c>
      <c r="CX934" s="4">
        <v>0</v>
      </c>
      <c r="CY934" s="4">
        <v>0</v>
      </c>
      <c r="CZ934" s="4">
        <v>0</v>
      </c>
      <c r="DA934" s="4">
        <v>0</v>
      </c>
      <c r="DB934" s="4">
        <v>0</v>
      </c>
      <c r="DC934" s="4">
        <v>0</v>
      </c>
      <c r="DD934" s="4">
        <v>0</v>
      </c>
      <c r="DE934" s="4">
        <v>0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6">
        <v>0</v>
      </c>
      <c r="DY934" s="4">
        <f>SUM(Tabela14[[#This Row],[jan/25]:[mar/25]])</f>
        <v>0</v>
      </c>
      <c r="DZ934" s="4">
        <f>SUM(Tabela14[[#This Row],[abr/25]:[ago/25]])</f>
        <v>0</v>
      </c>
      <c r="EA934" s="4">
        <f>SUM(Tabela14[[#This Row],[set/25]:[dez/30]])</f>
        <v>0</v>
      </c>
    </row>
    <row r="935" spans="1:131" x14ac:dyDescent="0.25">
      <c r="A935" s="5" t="s">
        <v>2453</v>
      </c>
      <c r="B935" s="2" t="s">
        <v>1856</v>
      </c>
      <c r="C935" s="2" t="s">
        <v>14</v>
      </c>
      <c r="D935" s="2" t="s">
        <v>349</v>
      </c>
      <c r="E935" s="1">
        <v>906</v>
      </c>
      <c r="F935" s="2"/>
      <c r="G935" s="2" t="s">
        <v>16</v>
      </c>
      <c r="H935" s="321"/>
      <c r="I935" s="2"/>
      <c r="J935" s="2"/>
      <c r="K935" s="4"/>
      <c r="L935" s="4"/>
      <c r="M935" s="4">
        <v>0</v>
      </c>
      <c r="N935" s="4">
        <f>Tabela14[[#This Row],[parcela.cef
(total)]]-Tabela14[[#This Row],[parcela.cef
(realizado)]]</f>
        <v>0</v>
      </c>
      <c r="O935" s="1" t="b">
        <v>0</v>
      </c>
      <c r="P935" s="4">
        <v>0</v>
      </c>
      <c r="Q935" s="4">
        <v>0</v>
      </c>
      <c r="R935" s="4">
        <v>0</v>
      </c>
      <c r="S935" s="4">
        <v>0</v>
      </c>
      <c r="T935" s="4">
        <f>SUM(Tabela14[[#This Row],[set/25]:[dez/30]])</f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0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0</v>
      </c>
      <c r="CZ935" s="4">
        <v>0</v>
      </c>
      <c r="DA935" s="4">
        <v>0</v>
      </c>
      <c r="DB935" s="4">
        <v>0</v>
      </c>
      <c r="DC935" s="4">
        <v>0</v>
      </c>
      <c r="DD935" s="4">
        <v>0</v>
      </c>
      <c r="DE935" s="4">
        <v>0</v>
      </c>
      <c r="DF935" s="4">
        <v>0</v>
      </c>
      <c r="DG935" s="4">
        <v>0</v>
      </c>
      <c r="DH935" s="4">
        <v>0</v>
      </c>
      <c r="DI935" s="4">
        <v>0</v>
      </c>
      <c r="DJ935" s="4">
        <v>0</v>
      </c>
      <c r="DK935" s="4">
        <v>0</v>
      </c>
      <c r="DL935" s="4">
        <v>0</v>
      </c>
      <c r="DM935" s="4">
        <v>0</v>
      </c>
      <c r="DN935" s="4">
        <v>0</v>
      </c>
      <c r="DO935" s="4">
        <v>0</v>
      </c>
      <c r="DP935" s="4">
        <v>0</v>
      </c>
      <c r="DQ935" s="4">
        <v>0</v>
      </c>
      <c r="DR935" s="4">
        <v>0</v>
      </c>
      <c r="DS935" s="4">
        <v>0</v>
      </c>
      <c r="DT935" s="4">
        <v>0</v>
      </c>
      <c r="DU935" s="4">
        <v>0</v>
      </c>
      <c r="DV935" s="4">
        <v>0</v>
      </c>
      <c r="DW935" s="4">
        <v>0</v>
      </c>
      <c r="DX935" s="6">
        <v>0</v>
      </c>
      <c r="DY935" s="4">
        <f>SUM(Tabela14[[#This Row],[jan/25]:[mar/25]])</f>
        <v>0</v>
      </c>
      <c r="DZ935" s="4">
        <f>SUM(Tabela14[[#This Row],[abr/25]:[ago/25]])</f>
        <v>0</v>
      </c>
      <c r="EA935" s="4">
        <f>SUM(Tabela14[[#This Row],[set/25]:[dez/30]])</f>
        <v>0</v>
      </c>
    </row>
    <row r="936" spans="1:131" x14ac:dyDescent="0.25">
      <c r="A936" s="5" t="s">
        <v>2454</v>
      </c>
      <c r="B936" s="2" t="s">
        <v>1856</v>
      </c>
      <c r="C936" s="2" t="s">
        <v>14</v>
      </c>
      <c r="D936" s="2" t="s">
        <v>349</v>
      </c>
      <c r="E936" s="1">
        <v>907</v>
      </c>
      <c r="F936" s="2" t="s">
        <v>2455</v>
      </c>
      <c r="G936" s="2" t="s">
        <v>19</v>
      </c>
      <c r="H936" s="321">
        <v>45589</v>
      </c>
      <c r="I936" s="2" t="s">
        <v>1072</v>
      </c>
      <c r="J936" s="2" t="s">
        <v>2456</v>
      </c>
      <c r="K936" s="4">
        <v>188386.48</v>
      </c>
      <c r="L936" s="4">
        <v>50922.06</v>
      </c>
      <c r="M936" s="4">
        <v>0</v>
      </c>
      <c r="N936" s="4">
        <f>Tabela14[[#This Row],[parcela.cef
(total)]]-Tabela14[[#This Row],[parcela.cef
(realizado)]]</f>
        <v>137464.42000000001</v>
      </c>
      <c r="O936" s="1" t="b">
        <v>0</v>
      </c>
      <c r="P936" s="4">
        <v>188386.48</v>
      </c>
      <c r="Q936" s="4">
        <v>227050</v>
      </c>
      <c r="R936" s="4">
        <v>5339.37</v>
      </c>
      <c r="S936" s="4">
        <v>9942.51</v>
      </c>
      <c r="T936" s="4">
        <f>SUM(Tabela14[[#This Row],[set/25]:[dez/30]])</f>
        <v>5625.9100000000008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421.08</v>
      </c>
      <c r="BD936" s="4">
        <v>423.94</v>
      </c>
      <c r="BE936" s="4">
        <v>425.64</v>
      </c>
      <c r="BF936" s="4">
        <v>427.77</v>
      </c>
      <c r="BG936" s="4">
        <v>431.32</v>
      </c>
      <c r="BH936" s="4">
        <v>433.04</v>
      </c>
      <c r="BI936" s="4">
        <v>434.73</v>
      </c>
      <c r="BJ936" s="4">
        <v>436.99</v>
      </c>
      <c r="BK936" s="4">
        <v>439.53</v>
      </c>
      <c r="BL936" s="4">
        <v>442.56</v>
      </c>
      <c r="BM936" s="4">
        <v>0</v>
      </c>
      <c r="BN936" s="4">
        <v>446.59</v>
      </c>
      <c r="BO936" s="4">
        <v>446.59</v>
      </c>
      <c r="BP936" s="4">
        <v>446.59</v>
      </c>
      <c r="BQ936" s="4">
        <v>446.59</v>
      </c>
      <c r="BR936" s="4">
        <v>446.59</v>
      </c>
      <c r="BS936" s="4">
        <v>446.59</v>
      </c>
      <c r="BT936" s="4">
        <v>446.59</v>
      </c>
      <c r="BU936" s="4">
        <v>446.59</v>
      </c>
      <c r="BV936" s="4">
        <v>446.59</v>
      </c>
      <c r="BW936" s="4">
        <v>446.59</v>
      </c>
      <c r="BX936" s="4">
        <v>446.59</v>
      </c>
      <c r="BY936" s="4">
        <v>446.59</v>
      </c>
      <c r="BZ936" s="4">
        <v>0</v>
      </c>
      <c r="CA936" s="4">
        <v>0</v>
      </c>
      <c r="CB936" s="4">
        <v>266.83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0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0</v>
      </c>
      <c r="CY936" s="4">
        <v>0</v>
      </c>
      <c r="CZ936" s="4">
        <v>0</v>
      </c>
      <c r="DA936" s="4">
        <v>0</v>
      </c>
      <c r="DB936" s="4">
        <v>0</v>
      </c>
      <c r="DC936" s="4">
        <v>0</v>
      </c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6">
        <v>0</v>
      </c>
      <c r="DY936" s="4">
        <f>SUM(Tabela14[[#This Row],[jan/25]:[mar/25]])</f>
        <v>1284.73</v>
      </c>
      <c r="DZ936" s="4">
        <f>SUM(Tabela14[[#This Row],[abr/25]:[ago/25]])</f>
        <v>2186.85</v>
      </c>
      <c r="EA936" s="4">
        <f>SUM(Tabela14[[#This Row],[set/25]:[dez/30]])</f>
        <v>5625.9100000000008</v>
      </c>
    </row>
    <row r="937" spans="1:131" x14ac:dyDescent="0.25">
      <c r="A937" s="5" t="s">
        <v>2457</v>
      </c>
      <c r="B937" s="2" t="s">
        <v>1856</v>
      </c>
      <c r="C937" s="2" t="s">
        <v>14</v>
      </c>
      <c r="D937" s="2" t="s">
        <v>349</v>
      </c>
      <c r="E937" s="1">
        <v>908</v>
      </c>
      <c r="F937" s="2" t="s">
        <v>2458</v>
      </c>
      <c r="G937" s="2" t="s">
        <v>19</v>
      </c>
      <c r="H937" s="321">
        <v>45706</v>
      </c>
      <c r="I937" s="2" t="s">
        <v>2459</v>
      </c>
      <c r="J937" s="2" t="s">
        <v>2460</v>
      </c>
      <c r="K937" s="4">
        <v>248878.01</v>
      </c>
      <c r="L937" s="4">
        <v>70638.41</v>
      </c>
      <c r="M937" s="4">
        <v>0</v>
      </c>
      <c r="N937" s="4">
        <f>Tabela14[[#This Row],[parcela.cef
(total)]]-Tabela14[[#This Row],[parcela.cef
(realizado)]]</f>
        <v>178239.6</v>
      </c>
      <c r="O937" s="1" t="b">
        <v>0</v>
      </c>
      <c r="P937" s="4">
        <v>248878.01</v>
      </c>
      <c r="Q937" s="4">
        <v>310737.90000000002</v>
      </c>
      <c r="R937" s="4">
        <v>3134.32</v>
      </c>
      <c r="S937" s="4">
        <v>65533.89</v>
      </c>
      <c r="T937" s="4">
        <f>SUM(Tabela14[[#This Row],[set/25]:[dez/30]])</f>
        <v>53292.790000000008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2016.6</v>
      </c>
      <c r="BH937" s="4">
        <v>2024.67</v>
      </c>
      <c r="BI937" s="4">
        <v>2032.56</v>
      </c>
      <c r="BJ937" s="4">
        <v>2043.13</v>
      </c>
      <c r="BK937" s="4">
        <v>2054.98</v>
      </c>
      <c r="BL937" s="4">
        <v>2069.16</v>
      </c>
      <c r="BM937" s="4">
        <v>0</v>
      </c>
      <c r="BN937" s="4">
        <v>2087.9899999999998</v>
      </c>
      <c r="BO937" s="4">
        <v>2087.9899999999998</v>
      </c>
      <c r="BP937" s="4">
        <v>2087.9899999999998</v>
      </c>
      <c r="BQ937" s="4">
        <v>3655.12</v>
      </c>
      <c r="BR937" s="4">
        <v>3655.12</v>
      </c>
      <c r="BS937" s="4">
        <v>3655.12</v>
      </c>
      <c r="BT937" s="4">
        <v>3655.12</v>
      </c>
      <c r="BU937" s="4">
        <v>3655.12</v>
      </c>
      <c r="BV937" s="4">
        <v>3655.12</v>
      </c>
      <c r="BW937" s="4">
        <v>14021.51</v>
      </c>
      <c r="BX937" s="4">
        <v>3655.12</v>
      </c>
      <c r="BY937" s="4">
        <v>3655.12</v>
      </c>
      <c r="BZ937" s="4">
        <v>3655.12</v>
      </c>
      <c r="CA937" s="4">
        <v>0</v>
      </c>
      <c r="CB937" s="4">
        <v>0</v>
      </c>
      <c r="CC937" s="4">
        <v>0</v>
      </c>
      <c r="CD937" s="4">
        <v>111.23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0</v>
      </c>
      <c r="CQ937" s="4">
        <v>0</v>
      </c>
      <c r="CR937" s="4">
        <v>0</v>
      </c>
      <c r="CS937" s="4">
        <v>0</v>
      </c>
      <c r="CT937" s="4">
        <v>0</v>
      </c>
      <c r="CU937" s="4">
        <v>0</v>
      </c>
      <c r="CV937" s="4">
        <v>0</v>
      </c>
      <c r="CW937" s="4">
        <v>0</v>
      </c>
      <c r="CX937" s="4">
        <v>0</v>
      </c>
      <c r="CY937" s="4">
        <v>0</v>
      </c>
      <c r="CZ937" s="4">
        <v>0</v>
      </c>
      <c r="DA937" s="4">
        <v>0</v>
      </c>
      <c r="DB937" s="4">
        <v>0</v>
      </c>
      <c r="DC937" s="4">
        <v>0</v>
      </c>
      <c r="DD937" s="4">
        <v>0</v>
      </c>
      <c r="DE937" s="4">
        <v>0</v>
      </c>
      <c r="DF937" s="4">
        <v>0</v>
      </c>
      <c r="DG937" s="4">
        <v>0</v>
      </c>
      <c r="DH937" s="4">
        <v>0</v>
      </c>
      <c r="DI937" s="4">
        <v>0</v>
      </c>
      <c r="DJ937" s="4">
        <v>0</v>
      </c>
      <c r="DK937" s="4">
        <v>0</v>
      </c>
      <c r="DL937" s="4">
        <v>0</v>
      </c>
      <c r="DM937" s="4">
        <v>0</v>
      </c>
      <c r="DN937" s="4">
        <v>0</v>
      </c>
      <c r="DO937" s="4">
        <v>0</v>
      </c>
      <c r="DP937" s="4">
        <v>0</v>
      </c>
      <c r="DQ937" s="4">
        <v>0</v>
      </c>
      <c r="DR937" s="4">
        <v>0</v>
      </c>
      <c r="DS937" s="4">
        <v>0</v>
      </c>
      <c r="DT937" s="4">
        <v>0</v>
      </c>
      <c r="DU937" s="4">
        <v>0</v>
      </c>
      <c r="DV937" s="4">
        <v>0</v>
      </c>
      <c r="DW937" s="4">
        <v>0</v>
      </c>
      <c r="DX937" s="6">
        <v>0</v>
      </c>
      <c r="DY937" s="4">
        <f>SUM(Tabela14[[#This Row],[jan/25]:[mar/25]])</f>
        <v>2016.6</v>
      </c>
      <c r="DZ937" s="4">
        <f>SUM(Tabela14[[#This Row],[abr/25]:[ago/25]])</f>
        <v>10224.5</v>
      </c>
      <c r="EA937" s="4">
        <f>SUM(Tabela14[[#This Row],[set/25]:[dez/30]])</f>
        <v>53292.790000000008</v>
      </c>
    </row>
    <row r="938" spans="1:131" x14ac:dyDescent="0.25">
      <c r="A938" s="5" t="s">
        <v>2461</v>
      </c>
      <c r="B938" s="2" t="s">
        <v>1856</v>
      </c>
      <c r="C938" s="2" t="s">
        <v>14</v>
      </c>
      <c r="D938" s="2" t="s">
        <v>349</v>
      </c>
      <c r="E938" s="1">
        <v>909</v>
      </c>
      <c r="F938" s="2"/>
      <c r="G938" s="2" t="s">
        <v>42</v>
      </c>
      <c r="H938" s="321"/>
      <c r="I938" s="2" t="s">
        <v>1183</v>
      </c>
      <c r="J938" s="2"/>
      <c r="K938" s="4"/>
      <c r="L938" s="4"/>
      <c r="M938" s="4">
        <v>0</v>
      </c>
      <c r="N938" s="4">
        <f>Tabela14[[#This Row],[parcela.cef
(total)]]-Tabela14[[#This Row],[parcela.cef
(realizado)]]</f>
        <v>0</v>
      </c>
      <c r="O938" s="1" t="b">
        <v>0</v>
      </c>
      <c r="P938" s="4">
        <v>0</v>
      </c>
      <c r="Q938" s="4">
        <v>0</v>
      </c>
      <c r="R938" s="4">
        <v>0</v>
      </c>
      <c r="S938" s="4">
        <v>27686.01</v>
      </c>
      <c r="T938" s="4">
        <f>SUM(Tabela14[[#This Row],[set/25]:[dez/30]])</f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1500</v>
      </c>
      <c r="AS938" s="4">
        <v>674.47</v>
      </c>
      <c r="AT938" s="4">
        <v>662.51</v>
      </c>
      <c r="AU938" s="4">
        <v>664.3</v>
      </c>
      <c r="AV938" s="4">
        <v>665.16</v>
      </c>
      <c r="AW938" s="4">
        <v>667.02</v>
      </c>
      <c r="AX938" s="4">
        <v>670.49</v>
      </c>
      <c r="AY938" s="4">
        <v>676.26</v>
      </c>
      <c r="AZ938" s="4">
        <v>2270.1999999999998</v>
      </c>
      <c r="BA938" s="4">
        <v>5077.95</v>
      </c>
      <c r="BB938" s="4">
        <v>2303.27</v>
      </c>
      <c r="BC938" s="4">
        <v>0</v>
      </c>
      <c r="BD938" s="4">
        <v>4675.4399999999996</v>
      </c>
      <c r="BE938" s="4">
        <v>0</v>
      </c>
      <c r="BF938" s="4">
        <v>4811.43</v>
      </c>
      <c r="BG938" s="4">
        <v>2367.5100000000002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0</v>
      </c>
      <c r="CP938" s="4">
        <v>0</v>
      </c>
      <c r="CQ938" s="4">
        <v>0</v>
      </c>
      <c r="CR938" s="4">
        <v>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0</v>
      </c>
      <c r="CZ938" s="4">
        <v>0</v>
      </c>
      <c r="DA938" s="4">
        <v>0</v>
      </c>
      <c r="DB938" s="4">
        <v>0</v>
      </c>
      <c r="DC938" s="4">
        <v>0</v>
      </c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6">
        <v>0</v>
      </c>
      <c r="DY938" s="4">
        <f>SUM(Tabela14[[#This Row],[jan/25]:[mar/25]])</f>
        <v>7178.9400000000005</v>
      </c>
      <c r="DZ938" s="4">
        <f>SUM(Tabela14[[#This Row],[abr/25]:[ago/25]])</f>
        <v>0</v>
      </c>
      <c r="EA938" s="4">
        <f>SUM(Tabela14[[#This Row],[set/25]:[dez/30]])</f>
        <v>0</v>
      </c>
    </row>
    <row r="939" spans="1:131" x14ac:dyDescent="0.25">
      <c r="A939" s="5" t="s">
        <v>2462</v>
      </c>
      <c r="B939" s="2" t="s">
        <v>1856</v>
      </c>
      <c r="C939" s="2" t="s">
        <v>2463</v>
      </c>
      <c r="D939" s="2" t="s">
        <v>1344</v>
      </c>
      <c r="E939" s="1">
        <v>1</v>
      </c>
      <c r="F939" s="2" t="s">
        <v>1992</v>
      </c>
      <c r="G939" s="2" t="s">
        <v>19</v>
      </c>
      <c r="H939" s="321">
        <v>45262</v>
      </c>
      <c r="I939" s="2" t="s">
        <v>1585</v>
      </c>
      <c r="J939" s="2"/>
      <c r="K939" s="4"/>
      <c r="L939" s="4"/>
      <c r="M939" s="4">
        <v>0</v>
      </c>
      <c r="N939" s="4">
        <f>Tabela14[[#This Row],[parcela.cef
(total)]]-Tabela14[[#This Row],[parcela.cef
(realizado)]]</f>
        <v>0</v>
      </c>
      <c r="O939" s="1" t="b">
        <v>0</v>
      </c>
      <c r="P939" s="4">
        <v>0</v>
      </c>
      <c r="Q939" s="4">
        <v>52250</v>
      </c>
      <c r="R939" s="4">
        <v>0</v>
      </c>
      <c r="S939" s="4">
        <v>54634.44</v>
      </c>
      <c r="T939" s="4">
        <f>SUM(Tabela14[[#This Row],[set/25]:[dez/30]])</f>
        <v>22846.810000000005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14514.23</v>
      </c>
      <c r="AT939" s="4">
        <v>886.26</v>
      </c>
      <c r="AU939" s="4">
        <v>869.25</v>
      </c>
      <c r="AV939" s="4">
        <v>870.38</v>
      </c>
      <c r="AW939" s="4">
        <v>872.82</v>
      </c>
      <c r="AX939" s="4">
        <v>877.36</v>
      </c>
      <c r="AY939" s="4">
        <v>884.91</v>
      </c>
      <c r="AZ939" s="4">
        <v>891.19</v>
      </c>
      <c r="BA939" s="4">
        <v>897.6</v>
      </c>
      <c r="BB939" s="4">
        <v>903.89</v>
      </c>
      <c r="BC939" s="4">
        <v>909.13</v>
      </c>
      <c r="BD939" s="4">
        <v>915.31</v>
      </c>
      <c r="BE939" s="4">
        <v>918.97</v>
      </c>
      <c r="BF939" s="4">
        <v>923.57</v>
      </c>
      <c r="BG939" s="4">
        <v>931.23</v>
      </c>
      <c r="BH939" s="4">
        <v>934.96</v>
      </c>
      <c r="BI939" s="4">
        <v>938.61</v>
      </c>
      <c r="BJ939" s="4">
        <v>943.49</v>
      </c>
      <c r="BK939" s="4">
        <v>948.96</v>
      </c>
      <c r="BL939" s="4">
        <v>955.51</v>
      </c>
      <c r="BM939" s="4">
        <v>0</v>
      </c>
      <c r="BN939" s="4">
        <v>964.2</v>
      </c>
      <c r="BO939" s="4">
        <v>964.2</v>
      </c>
      <c r="BP939" s="4">
        <v>964.2</v>
      </c>
      <c r="BQ939" s="4">
        <v>964.2</v>
      </c>
      <c r="BR939" s="4">
        <v>964.2</v>
      </c>
      <c r="BS939" s="4">
        <v>964.2</v>
      </c>
      <c r="BT939" s="4">
        <v>964.2</v>
      </c>
      <c r="BU939" s="4">
        <v>964.2</v>
      </c>
      <c r="BV939" s="4">
        <v>964.2</v>
      </c>
      <c r="BW939" s="4">
        <v>964.2</v>
      </c>
      <c r="BX939" s="4">
        <v>964.2</v>
      </c>
      <c r="BY939" s="4">
        <v>964.2</v>
      </c>
      <c r="BZ939" s="4">
        <v>11164.76</v>
      </c>
      <c r="CA939" s="4">
        <v>0</v>
      </c>
      <c r="CB939" s="4">
        <v>111.65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0</v>
      </c>
      <c r="CR939" s="4">
        <v>0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0</v>
      </c>
      <c r="CZ939" s="4">
        <v>0</v>
      </c>
      <c r="DA939" s="4">
        <v>0</v>
      </c>
      <c r="DB939" s="4">
        <v>0</v>
      </c>
      <c r="DC939" s="4">
        <v>0</v>
      </c>
      <c r="DD939" s="4">
        <v>0</v>
      </c>
      <c r="DE939" s="4">
        <v>0</v>
      </c>
      <c r="DF939" s="4">
        <v>0</v>
      </c>
      <c r="DG939" s="4">
        <v>0</v>
      </c>
      <c r="DH939" s="4">
        <v>0</v>
      </c>
      <c r="DI939" s="4">
        <v>0</v>
      </c>
      <c r="DJ939" s="4">
        <v>0</v>
      </c>
      <c r="DK939" s="4">
        <v>0</v>
      </c>
      <c r="DL939" s="4">
        <v>0</v>
      </c>
      <c r="DM939" s="4">
        <v>0</v>
      </c>
      <c r="DN939" s="4">
        <v>0</v>
      </c>
      <c r="DO939" s="4">
        <v>0</v>
      </c>
      <c r="DP939" s="4">
        <v>0</v>
      </c>
      <c r="DQ939" s="4">
        <v>0</v>
      </c>
      <c r="DR939" s="4">
        <v>0</v>
      </c>
      <c r="DS939" s="4">
        <v>0</v>
      </c>
      <c r="DT939" s="4">
        <v>0</v>
      </c>
      <c r="DU939" s="4">
        <v>0</v>
      </c>
      <c r="DV939" s="4">
        <v>0</v>
      </c>
      <c r="DW939" s="4">
        <v>0</v>
      </c>
      <c r="DX939" s="6">
        <v>0</v>
      </c>
      <c r="DY939" s="4">
        <f>SUM(Tabela14[[#This Row],[jan/25]:[mar/25]])</f>
        <v>2773.77</v>
      </c>
      <c r="DZ939" s="4">
        <f>SUM(Tabela14[[#This Row],[abr/25]:[ago/25]])</f>
        <v>4721.5300000000007</v>
      </c>
      <c r="EA939" s="4">
        <f>SUM(Tabela14[[#This Row],[set/25]:[dez/30]])</f>
        <v>22846.810000000005</v>
      </c>
    </row>
    <row r="940" spans="1:131" x14ac:dyDescent="0.25">
      <c r="A940" s="5" t="s">
        <v>2464</v>
      </c>
      <c r="B940" s="2" t="s">
        <v>1856</v>
      </c>
      <c r="C940" s="2" t="s">
        <v>2463</v>
      </c>
      <c r="D940" s="2" t="s">
        <v>1344</v>
      </c>
      <c r="E940" s="1">
        <v>2</v>
      </c>
      <c r="F940" s="2" t="s">
        <v>1992</v>
      </c>
      <c r="G940" s="2" t="s">
        <v>19</v>
      </c>
      <c r="H940" s="321">
        <v>45262</v>
      </c>
      <c r="I940" s="2" t="s">
        <v>1235</v>
      </c>
      <c r="J940" s="2"/>
      <c r="K940" s="4"/>
      <c r="L940" s="4"/>
      <c r="M940" s="4">
        <v>0</v>
      </c>
      <c r="N940" s="4">
        <f>Tabela14[[#This Row],[parcela.cef
(total)]]-Tabela14[[#This Row],[parcela.cef
(realizado)]]</f>
        <v>0</v>
      </c>
      <c r="O940" s="1" t="b">
        <v>0</v>
      </c>
      <c r="P940" s="4">
        <v>0</v>
      </c>
      <c r="Q940" s="4">
        <v>52250</v>
      </c>
      <c r="R940" s="4">
        <v>0</v>
      </c>
      <c r="S940" s="4">
        <v>54952.94</v>
      </c>
      <c r="T940" s="4">
        <f>SUM(Tabela14[[#This Row],[set/25]:[dez/30]])</f>
        <v>22846.810000000005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14832.73</v>
      </c>
      <c r="AT940" s="4">
        <v>886.26</v>
      </c>
      <c r="AU940" s="4">
        <v>869.25</v>
      </c>
      <c r="AV940" s="4">
        <v>870.38</v>
      </c>
      <c r="AW940" s="4">
        <v>872.82</v>
      </c>
      <c r="AX940" s="4">
        <v>877.36</v>
      </c>
      <c r="AY940" s="4">
        <v>884.91</v>
      </c>
      <c r="AZ940" s="4">
        <v>891.19</v>
      </c>
      <c r="BA940" s="4">
        <v>897.6</v>
      </c>
      <c r="BB940" s="4">
        <v>903.89</v>
      </c>
      <c r="BC940" s="4">
        <v>909.13</v>
      </c>
      <c r="BD940" s="4">
        <v>915.31</v>
      </c>
      <c r="BE940" s="4">
        <v>918.97</v>
      </c>
      <c r="BF940" s="4">
        <v>923.57</v>
      </c>
      <c r="BG940" s="4">
        <v>931.23</v>
      </c>
      <c r="BH940" s="4">
        <v>934.96</v>
      </c>
      <c r="BI940" s="4">
        <v>938.61</v>
      </c>
      <c r="BJ940" s="4">
        <v>943.49</v>
      </c>
      <c r="BK940" s="4">
        <v>948.96</v>
      </c>
      <c r="BL940" s="4">
        <v>955.51</v>
      </c>
      <c r="BM940" s="4">
        <v>0</v>
      </c>
      <c r="BN940" s="4">
        <v>964.2</v>
      </c>
      <c r="BO940" s="4">
        <v>964.2</v>
      </c>
      <c r="BP940" s="4">
        <v>964.2</v>
      </c>
      <c r="BQ940" s="4">
        <v>964.2</v>
      </c>
      <c r="BR940" s="4">
        <v>964.2</v>
      </c>
      <c r="BS940" s="4">
        <v>964.2</v>
      </c>
      <c r="BT940" s="4">
        <v>964.2</v>
      </c>
      <c r="BU940" s="4">
        <v>964.2</v>
      </c>
      <c r="BV940" s="4">
        <v>964.2</v>
      </c>
      <c r="BW940" s="4">
        <v>964.2</v>
      </c>
      <c r="BX940" s="4">
        <v>964.2</v>
      </c>
      <c r="BY940" s="4">
        <v>964.2</v>
      </c>
      <c r="BZ940" s="4">
        <v>11164.76</v>
      </c>
      <c r="CA940" s="4">
        <v>0</v>
      </c>
      <c r="CB940" s="4">
        <v>111.65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0</v>
      </c>
      <c r="CS940" s="4">
        <v>0</v>
      </c>
      <c r="CT940" s="4">
        <v>0</v>
      </c>
      <c r="CU940" s="4">
        <v>0</v>
      </c>
      <c r="CV940" s="4">
        <v>0</v>
      </c>
      <c r="CW940" s="4">
        <v>0</v>
      </c>
      <c r="CX940" s="4">
        <v>0</v>
      </c>
      <c r="CY940" s="4">
        <v>0</v>
      </c>
      <c r="CZ940" s="4">
        <v>0</v>
      </c>
      <c r="DA940" s="4">
        <v>0</v>
      </c>
      <c r="DB940" s="4">
        <v>0</v>
      </c>
      <c r="DC940" s="4">
        <v>0</v>
      </c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6">
        <v>0</v>
      </c>
      <c r="DY940" s="4">
        <f>SUM(Tabela14[[#This Row],[jan/25]:[mar/25]])</f>
        <v>2773.77</v>
      </c>
      <c r="DZ940" s="4">
        <f>SUM(Tabela14[[#This Row],[abr/25]:[ago/25]])</f>
        <v>4721.5300000000007</v>
      </c>
      <c r="EA940" s="4">
        <f>SUM(Tabela14[[#This Row],[set/25]:[dez/30]])</f>
        <v>22846.810000000005</v>
      </c>
    </row>
    <row r="941" spans="1:131" x14ac:dyDescent="0.25">
      <c r="A941" s="5" t="s">
        <v>2465</v>
      </c>
      <c r="B941" s="2" t="s">
        <v>1856</v>
      </c>
      <c r="C941" s="2" t="s">
        <v>2463</v>
      </c>
      <c r="D941" s="2" t="s">
        <v>1344</v>
      </c>
      <c r="E941" s="1">
        <v>3</v>
      </c>
      <c r="F941" s="2" t="s">
        <v>1888</v>
      </c>
      <c r="G941" s="2" t="s">
        <v>19</v>
      </c>
      <c r="H941" s="321">
        <v>45309</v>
      </c>
      <c r="I941" s="2" t="s">
        <v>600</v>
      </c>
      <c r="J941" s="2"/>
      <c r="K941" s="4"/>
      <c r="L941" s="4"/>
      <c r="M941" s="4">
        <v>0</v>
      </c>
      <c r="N941" s="4">
        <f>Tabela14[[#This Row],[parcela.cef
(total)]]-Tabela14[[#This Row],[parcela.cef
(realizado)]]</f>
        <v>0</v>
      </c>
      <c r="O941" s="1" t="b">
        <v>0</v>
      </c>
      <c r="P941" s="4">
        <v>0</v>
      </c>
      <c r="Q941" s="4">
        <v>50380</v>
      </c>
      <c r="R941" s="4">
        <v>0</v>
      </c>
      <c r="S941" s="4">
        <v>52096.38</v>
      </c>
      <c r="T941" s="4">
        <f>SUM(Tabela14[[#This Row],[set/25]:[dez/30]])</f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2380</v>
      </c>
      <c r="AT941" s="4">
        <v>1203.72</v>
      </c>
      <c r="AU941" s="4">
        <v>1206.97</v>
      </c>
      <c r="AV941" s="4">
        <v>1208.54</v>
      </c>
      <c r="AW941" s="4">
        <v>1211.92</v>
      </c>
      <c r="AX941" s="4">
        <v>1218.23</v>
      </c>
      <c r="AY941" s="4">
        <v>1228.71</v>
      </c>
      <c r="AZ941" s="4">
        <v>1237.43</v>
      </c>
      <c r="BA941" s="4">
        <v>1246.3399999999999</v>
      </c>
      <c r="BB941" s="4">
        <v>1255.06</v>
      </c>
      <c r="BC941" s="4">
        <v>1262.3399999999999</v>
      </c>
      <c r="BD941" s="4">
        <v>1270.92</v>
      </c>
      <c r="BE941" s="4">
        <v>4148.3100000000004</v>
      </c>
      <c r="BF941" s="4">
        <v>1282.3900000000001</v>
      </c>
      <c r="BG941" s="4">
        <v>1293.03</v>
      </c>
      <c r="BH941" s="4">
        <v>1298.2</v>
      </c>
      <c r="BI941" s="4">
        <v>28144.27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0</v>
      </c>
      <c r="CZ941" s="4">
        <v>0</v>
      </c>
      <c r="DA941" s="4">
        <v>0</v>
      </c>
      <c r="DB941" s="4">
        <v>0</v>
      </c>
      <c r="DC941" s="4">
        <v>0</v>
      </c>
      <c r="DD941" s="4">
        <v>0</v>
      </c>
      <c r="DE941" s="4">
        <v>0</v>
      </c>
      <c r="DF941" s="4">
        <v>0</v>
      </c>
      <c r="DG941" s="4">
        <v>0</v>
      </c>
      <c r="DH941" s="4">
        <v>0</v>
      </c>
      <c r="DI941" s="4">
        <v>0</v>
      </c>
      <c r="DJ941" s="4">
        <v>0</v>
      </c>
      <c r="DK941" s="4">
        <v>0</v>
      </c>
      <c r="DL941" s="4">
        <v>0</v>
      </c>
      <c r="DM941" s="4">
        <v>0</v>
      </c>
      <c r="DN941" s="4">
        <v>0</v>
      </c>
      <c r="DO941" s="4">
        <v>0</v>
      </c>
      <c r="DP941" s="4">
        <v>0</v>
      </c>
      <c r="DQ941" s="4">
        <v>0</v>
      </c>
      <c r="DR941" s="4">
        <v>0</v>
      </c>
      <c r="DS941" s="4">
        <v>0</v>
      </c>
      <c r="DT941" s="4">
        <v>0</v>
      </c>
      <c r="DU941" s="4">
        <v>0</v>
      </c>
      <c r="DV941" s="4">
        <v>0</v>
      </c>
      <c r="DW941" s="4">
        <v>0</v>
      </c>
      <c r="DX941" s="6">
        <v>0</v>
      </c>
      <c r="DY941" s="4">
        <f>SUM(Tabela14[[#This Row],[jan/25]:[mar/25]])</f>
        <v>6723.7300000000005</v>
      </c>
      <c r="DZ941" s="4">
        <f>SUM(Tabela14[[#This Row],[abr/25]:[ago/25]])</f>
        <v>29442.47</v>
      </c>
      <c r="EA941" s="4">
        <f>SUM(Tabela14[[#This Row],[set/25]:[dez/30]])</f>
        <v>0</v>
      </c>
    </row>
    <row r="942" spans="1:131" x14ac:dyDescent="0.25">
      <c r="A942" s="5" t="s">
        <v>2466</v>
      </c>
      <c r="B942" s="2" t="s">
        <v>1856</v>
      </c>
      <c r="C942" s="2" t="s">
        <v>2463</v>
      </c>
      <c r="D942" s="2" t="s">
        <v>2467</v>
      </c>
      <c r="E942" s="1">
        <v>36</v>
      </c>
      <c r="F942" s="2" t="s">
        <v>2387</v>
      </c>
      <c r="G942" s="2" t="s">
        <v>19</v>
      </c>
      <c r="H942" s="321">
        <v>45318</v>
      </c>
      <c r="I942" s="2" t="s">
        <v>2468</v>
      </c>
      <c r="J942" s="2"/>
      <c r="K942" s="4"/>
      <c r="L942" s="4"/>
      <c r="M942" s="4">
        <v>0</v>
      </c>
      <c r="N942" s="4">
        <f>Tabela14[[#This Row],[parcela.cef
(total)]]-Tabela14[[#This Row],[parcela.cef
(realizado)]]</f>
        <v>0</v>
      </c>
      <c r="O942" s="1" t="b">
        <v>0</v>
      </c>
      <c r="P942" s="4">
        <v>0</v>
      </c>
      <c r="Q942" s="4">
        <v>52525</v>
      </c>
      <c r="R942" s="4">
        <v>0</v>
      </c>
      <c r="S942" s="4">
        <v>55168.89</v>
      </c>
      <c r="T942" s="4">
        <f>SUM(Tabela14[[#This Row],[set/25]:[dez/30]])</f>
        <v>23429.07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8525</v>
      </c>
      <c r="AU942" s="4">
        <v>1005.81</v>
      </c>
      <c r="AV942" s="4">
        <v>1007.12</v>
      </c>
      <c r="AW942" s="4">
        <v>1009.94</v>
      </c>
      <c r="AX942" s="4">
        <v>1015.19</v>
      </c>
      <c r="AY942" s="4">
        <v>1023.92</v>
      </c>
      <c r="AZ942" s="4">
        <v>1031.19</v>
      </c>
      <c r="BA942" s="4">
        <v>1038.6099999999999</v>
      </c>
      <c r="BB942" s="4">
        <v>1045.8800000000001</v>
      </c>
      <c r="BC942" s="4">
        <v>1051.95</v>
      </c>
      <c r="BD942" s="4">
        <v>1059.0999999999999</v>
      </c>
      <c r="BE942" s="4">
        <v>5316.69</v>
      </c>
      <c r="BF942" s="4">
        <v>1068.6600000000001</v>
      </c>
      <c r="BG942" s="4">
        <v>1077.53</v>
      </c>
      <c r="BH942" s="4">
        <v>1081.8399999999999</v>
      </c>
      <c r="BI942" s="4">
        <v>1086.05</v>
      </c>
      <c r="BJ942" s="4">
        <v>1091.7</v>
      </c>
      <c r="BK942" s="4">
        <v>1098.03</v>
      </c>
      <c r="BL942" s="4">
        <v>1105.6099999999999</v>
      </c>
      <c r="BM942" s="4">
        <v>0</v>
      </c>
      <c r="BN942" s="4">
        <v>1115.67</v>
      </c>
      <c r="BO942" s="4">
        <v>1115.67</v>
      </c>
      <c r="BP942" s="4">
        <v>1115.67</v>
      </c>
      <c r="BQ942" s="4">
        <v>5578.35</v>
      </c>
      <c r="BR942" s="4">
        <v>1115.67</v>
      </c>
      <c r="BS942" s="4">
        <v>1115.67</v>
      </c>
      <c r="BT942" s="4">
        <v>1115.67</v>
      </c>
      <c r="BU942" s="4">
        <v>1115.67</v>
      </c>
      <c r="BV942" s="4">
        <v>1115.67</v>
      </c>
      <c r="BW942" s="4">
        <v>1115.67</v>
      </c>
      <c r="BX942" s="4">
        <v>1115.67</v>
      </c>
      <c r="BY942" s="4">
        <v>1115.67</v>
      </c>
      <c r="BZ942" s="4">
        <v>1115.67</v>
      </c>
      <c r="CA942" s="4">
        <v>4462.68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0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0</v>
      </c>
      <c r="CY942" s="4">
        <v>0</v>
      </c>
      <c r="CZ942" s="4">
        <v>0</v>
      </c>
      <c r="DA942" s="4">
        <v>0</v>
      </c>
      <c r="DB942" s="4">
        <v>0</v>
      </c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6">
        <v>0</v>
      </c>
      <c r="DY942" s="4">
        <f>SUM(Tabela14[[#This Row],[jan/25]:[mar/25]])</f>
        <v>7462.8799999999992</v>
      </c>
      <c r="DZ942" s="4">
        <f>SUM(Tabela14[[#This Row],[abr/25]:[ago/25]])</f>
        <v>5463.23</v>
      </c>
      <c r="EA942" s="4">
        <f>SUM(Tabela14[[#This Row],[set/25]:[dez/30]])</f>
        <v>23429.07</v>
      </c>
    </row>
    <row r="943" spans="1:131" x14ac:dyDescent="0.25">
      <c r="A943" s="5" t="s">
        <v>2469</v>
      </c>
      <c r="B943" s="2" t="s">
        <v>1856</v>
      </c>
      <c r="C943" s="2" t="s">
        <v>2463</v>
      </c>
      <c r="D943" s="2" t="s">
        <v>2467</v>
      </c>
      <c r="E943" s="1">
        <v>37</v>
      </c>
      <c r="F943" s="2" t="s">
        <v>2387</v>
      </c>
      <c r="G943" s="2" t="s">
        <v>19</v>
      </c>
      <c r="H943" s="321">
        <v>45319</v>
      </c>
      <c r="I943" s="2" t="s">
        <v>2470</v>
      </c>
      <c r="J943" s="2"/>
      <c r="K943" s="4"/>
      <c r="L943" s="4"/>
      <c r="M943" s="4">
        <v>0</v>
      </c>
      <c r="N943" s="4">
        <f>Tabela14[[#This Row],[parcela.cef
(total)]]-Tabela14[[#This Row],[parcela.cef
(realizado)]]</f>
        <v>0</v>
      </c>
      <c r="O943" s="1" t="b">
        <v>0</v>
      </c>
      <c r="P943" s="4">
        <v>0</v>
      </c>
      <c r="Q943" s="4">
        <v>52525</v>
      </c>
      <c r="R943" s="4">
        <v>0</v>
      </c>
      <c r="S943" s="4">
        <v>55378.23</v>
      </c>
      <c r="T943" s="4">
        <f>SUM(Tabela14[[#This Row],[set/25]:[dez/30]])</f>
        <v>27891.760000000002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8525</v>
      </c>
      <c r="AU943" s="4">
        <v>1005.81</v>
      </c>
      <c r="AV943" s="4">
        <v>1007.12</v>
      </c>
      <c r="AW943" s="4">
        <v>1009.94</v>
      </c>
      <c r="AX943" s="4">
        <v>1015.19</v>
      </c>
      <c r="AY943" s="4">
        <v>1023.92</v>
      </c>
      <c r="AZ943" s="4">
        <v>1031.19</v>
      </c>
      <c r="BA943" s="4">
        <v>1038.6099999999999</v>
      </c>
      <c r="BB943" s="4">
        <v>1045.8800000000001</v>
      </c>
      <c r="BC943" s="4">
        <v>1051.95</v>
      </c>
      <c r="BD943" s="4">
        <v>1059.0999999999999</v>
      </c>
      <c r="BE943" s="4">
        <v>1063.3399999999999</v>
      </c>
      <c r="BF943" s="4">
        <v>1068.6600000000001</v>
      </c>
      <c r="BG943" s="4">
        <v>1077.53</v>
      </c>
      <c r="BH943" s="4">
        <v>1081.8399999999999</v>
      </c>
      <c r="BI943" s="4">
        <v>1086.05</v>
      </c>
      <c r="BJ943" s="4">
        <v>1091.7</v>
      </c>
      <c r="BK943" s="4">
        <v>1098.03</v>
      </c>
      <c r="BL943" s="4">
        <v>1105.6099999999999</v>
      </c>
      <c r="BM943" s="4">
        <v>0</v>
      </c>
      <c r="BN943" s="4">
        <v>1115.67</v>
      </c>
      <c r="BO943" s="4">
        <v>1115.67</v>
      </c>
      <c r="BP943" s="4">
        <v>5578.35</v>
      </c>
      <c r="BQ943" s="4">
        <v>1115.67</v>
      </c>
      <c r="BR943" s="4">
        <v>1115.67</v>
      </c>
      <c r="BS943" s="4">
        <v>1115.67</v>
      </c>
      <c r="BT943" s="4">
        <v>1115.67</v>
      </c>
      <c r="BU943" s="4">
        <v>1115.67</v>
      </c>
      <c r="BV943" s="4">
        <v>1115.67</v>
      </c>
      <c r="BW943" s="4">
        <v>1115.67</v>
      </c>
      <c r="BX943" s="4">
        <v>1115.67</v>
      </c>
      <c r="BY943" s="4">
        <v>1115.67</v>
      </c>
      <c r="BZ943" s="4">
        <v>5466.79</v>
      </c>
      <c r="CA943" s="4">
        <v>0</v>
      </c>
      <c r="CB943" s="4">
        <v>4462.68</v>
      </c>
      <c r="CC943" s="4">
        <v>111.57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0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0</v>
      </c>
      <c r="CZ943" s="4">
        <v>0</v>
      </c>
      <c r="DA943" s="4">
        <v>0</v>
      </c>
      <c r="DB943" s="4">
        <v>0</v>
      </c>
      <c r="DC943" s="4">
        <v>0</v>
      </c>
      <c r="DD943" s="4">
        <v>0</v>
      </c>
      <c r="DE943" s="4">
        <v>0</v>
      </c>
      <c r="DF943" s="4">
        <v>0</v>
      </c>
      <c r="DG943" s="4">
        <v>0</v>
      </c>
      <c r="DH943" s="4">
        <v>0</v>
      </c>
      <c r="DI943" s="4">
        <v>0</v>
      </c>
      <c r="DJ943" s="4">
        <v>0</v>
      </c>
      <c r="DK943" s="4">
        <v>0</v>
      </c>
      <c r="DL943" s="4">
        <v>0</v>
      </c>
      <c r="DM943" s="4">
        <v>0</v>
      </c>
      <c r="DN943" s="4">
        <v>0</v>
      </c>
      <c r="DO943" s="4">
        <v>0</v>
      </c>
      <c r="DP943" s="4">
        <v>0</v>
      </c>
      <c r="DQ943" s="4">
        <v>0</v>
      </c>
      <c r="DR943" s="4">
        <v>0</v>
      </c>
      <c r="DS943" s="4">
        <v>0</v>
      </c>
      <c r="DT943" s="4">
        <v>0</v>
      </c>
      <c r="DU943" s="4">
        <v>0</v>
      </c>
      <c r="DV943" s="4">
        <v>0</v>
      </c>
      <c r="DW943" s="4">
        <v>0</v>
      </c>
      <c r="DX943" s="6">
        <v>0</v>
      </c>
      <c r="DY943" s="4">
        <f>SUM(Tabela14[[#This Row],[jan/25]:[mar/25]])</f>
        <v>3209.5299999999997</v>
      </c>
      <c r="DZ943" s="4">
        <f>SUM(Tabela14[[#This Row],[abr/25]:[ago/25]])</f>
        <v>5463.23</v>
      </c>
      <c r="EA943" s="4">
        <f>SUM(Tabela14[[#This Row],[set/25]:[dez/30]])</f>
        <v>27891.760000000002</v>
      </c>
    </row>
    <row r="944" spans="1:131" x14ac:dyDescent="0.25">
      <c r="A944" s="5" t="s">
        <v>2471</v>
      </c>
      <c r="B944" s="2" t="s">
        <v>1856</v>
      </c>
      <c r="C944" s="2" t="s">
        <v>2463</v>
      </c>
      <c r="D944" s="2" t="s">
        <v>2467</v>
      </c>
      <c r="E944" s="1">
        <v>38</v>
      </c>
      <c r="F944" s="2"/>
      <c r="G944" s="2" t="s">
        <v>42</v>
      </c>
      <c r="H944" s="321"/>
      <c r="I944" s="2"/>
      <c r="J944" s="2"/>
      <c r="K944" s="4"/>
      <c r="L944" s="4"/>
      <c r="M944" s="4">
        <v>0</v>
      </c>
      <c r="N944" s="4">
        <f>Tabela14[[#This Row],[parcela.cef
(total)]]-Tabela14[[#This Row],[parcela.cef
(realizado)]]</f>
        <v>0</v>
      </c>
      <c r="O944" s="1" t="b">
        <v>0</v>
      </c>
      <c r="P944" s="4">
        <v>0</v>
      </c>
      <c r="Q944" s="4">
        <v>0</v>
      </c>
      <c r="R944" s="4">
        <v>0</v>
      </c>
      <c r="S944" s="4">
        <v>0</v>
      </c>
      <c r="T944" s="4">
        <f>SUM(Tabela14[[#This Row],[set/25]:[dez/30]])</f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0</v>
      </c>
      <c r="CZ944" s="4">
        <v>0</v>
      </c>
      <c r="DA944" s="4">
        <v>0</v>
      </c>
      <c r="DB944" s="4">
        <v>0</v>
      </c>
      <c r="DC944" s="4">
        <v>0</v>
      </c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6">
        <v>0</v>
      </c>
      <c r="DY944" s="4">
        <f>SUM(Tabela14[[#This Row],[jan/25]:[mar/25]])</f>
        <v>0</v>
      </c>
      <c r="DZ944" s="4">
        <f>SUM(Tabela14[[#This Row],[abr/25]:[ago/25]])</f>
        <v>0</v>
      </c>
      <c r="EA944" s="4">
        <f>SUM(Tabela14[[#This Row],[set/25]:[dez/30]])</f>
        <v>0</v>
      </c>
    </row>
    <row r="945" spans="1:131" x14ac:dyDescent="0.25">
      <c r="A945" s="5" t="s">
        <v>2472</v>
      </c>
      <c r="B945" s="2" t="s">
        <v>1856</v>
      </c>
      <c r="C945" s="2" t="s">
        <v>2463</v>
      </c>
      <c r="D945" s="2" t="s">
        <v>2467</v>
      </c>
      <c r="E945" s="1">
        <v>39</v>
      </c>
      <c r="F945" s="2"/>
      <c r="G945" s="2" t="s">
        <v>42</v>
      </c>
      <c r="H945" s="321"/>
      <c r="I945" s="2"/>
      <c r="J945" s="2"/>
      <c r="K945" s="4"/>
      <c r="L945" s="4"/>
      <c r="M945" s="4">
        <v>0</v>
      </c>
      <c r="N945" s="4">
        <f>Tabela14[[#This Row],[parcela.cef
(total)]]-Tabela14[[#This Row],[parcela.cef
(realizado)]]</f>
        <v>0</v>
      </c>
      <c r="O945" s="1" t="b">
        <v>0</v>
      </c>
      <c r="P945" s="4">
        <v>0</v>
      </c>
      <c r="Q945" s="4">
        <v>0</v>
      </c>
      <c r="R945" s="4">
        <v>0</v>
      </c>
      <c r="S945" s="4">
        <v>0</v>
      </c>
      <c r="T945" s="4">
        <f>SUM(Tabela14[[#This Row],[set/25]:[dez/30]])</f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0</v>
      </c>
      <c r="CR945" s="4">
        <v>0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0</v>
      </c>
      <c r="CZ945" s="4">
        <v>0</v>
      </c>
      <c r="DA945" s="4">
        <v>0</v>
      </c>
      <c r="DB945" s="4">
        <v>0</v>
      </c>
      <c r="DC945" s="4">
        <v>0</v>
      </c>
      <c r="DD945" s="4">
        <v>0</v>
      </c>
      <c r="DE945" s="4">
        <v>0</v>
      </c>
      <c r="DF945" s="4">
        <v>0</v>
      </c>
      <c r="DG945" s="4">
        <v>0</v>
      </c>
      <c r="DH945" s="4">
        <v>0</v>
      </c>
      <c r="DI945" s="4">
        <v>0</v>
      </c>
      <c r="DJ945" s="4">
        <v>0</v>
      </c>
      <c r="DK945" s="4">
        <v>0</v>
      </c>
      <c r="DL945" s="4">
        <v>0</v>
      </c>
      <c r="DM945" s="4">
        <v>0</v>
      </c>
      <c r="DN945" s="4">
        <v>0</v>
      </c>
      <c r="DO945" s="4">
        <v>0</v>
      </c>
      <c r="DP945" s="4">
        <v>0</v>
      </c>
      <c r="DQ945" s="4">
        <v>0</v>
      </c>
      <c r="DR945" s="4">
        <v>0</v>
      </c>
      <c r="DS945" s="4">
        <v>0</v>
      </c>
      <c r="DT945" s="4">
        <v>0</v>
      </c>
      <c r="DU945" s="4">
        <v>0</v>
      </c>
      <c r="DV945" s="4">
        <v>0</v>
      </c>
      <c r="DW945" s="4">
        <v>0</v>
      </c>
      <c r="DX945" s="6">
        <v>0</v>
      </c>
      <c r="DY945" s="4">
        <f>SUM(Tabela14[[#This Row],[jan/25]:[mar/25]])</f>
        <v>0</v>
      </c>
      <c r="DZ945" s="4">
        <f>SUM(Tabela14[[#This Row],[abr/25]:[ago/25]])</f>
        <v>0</v>
      </c>
      <c r="EA945" s="4">
        <f>SUM(Tabela14[[#This Row],[set/25]:[dez/30]])</f>
        <v>0</v>
      </c>
    </row>
    <row r="946" spans="1:131" x14ac:dyDescent="0.25">
      <c r="A946" s="5" t="s">
        <v>2473</v>
      </c>
      <c r="B946" s="2" t="s">
        <v>1856</v>
      </c>
      <c r="C946" s="2" t="s">
        <v>2463</v>
      </c>
      <c r="D946" s="2" t="s">
        <v>1344</v>
      </c>
      <c r="E946" s="1">
        <v>4</v>
      </c>
      <c r="F946" s="2" t="s">
        <v>1876</v>
      </c>
      <c r="G946" s="2" t="s">
        <v>19</v>
      </c>
      <c r="H946" s="321">
        <v>45341</v>
      </c>
      <c r="I946" s="2" t="s">
        <v>2474</v>
      </c>
      <c r="J946" s="2"/>
      <c r="K946" s="4"/>
      <c r="L946" s="4"/>
      <c r="M946" s="4">
        <v>0</v>
      </c>
      <c r="N946" s="4">
        <f>Tabela14[[#This Row],[parcela.cef
(total)]]-Tabela14[[#This Row],[parcela.cef
(realizado)]]</f>
        <v>0</v>
      </c>
      <c r="O946" s="1" t="b">
        <v>0</v>
      </c>
      <c r="P946" s="4">
        <v>0</v>
      </c>
      <c r="Q946" s="4">
        <v>52529.2</v>
      </c>
      <c r="R946" s="4">
        <v>0</v>
      </c>
      <c r="S946" s="4">
        <v>55928.85</v>
      </c>
      <c r="T946" s="4">
        <f>SUM(Tabela14[[#This Row],[set/25]:[dez/30]])</f>
        <v>28967.220000000005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900</v>
      </c>
      <c r="AU946" s="4">
        <v>466.05</v>
      </c>
      <c r="AV946" s="4">
        <v>843.36</v>
      </c>
      <c r="AW946" s="4">
        <v>845.72</v>
      </c>
      <c r="AX946" s="4">
        <v>850.12</v>
      </c>
      <c r="AY946" s="4">
        <v>857.43</v>
      </c>
      <c r="AZ946" s="4">
        <v>863.52</v>
      </c>
      <c r="BA946" s="4">
        <v>869.74</v>
      </c>
      <c r="BB946" s="4">
        <v>876.99</v>
      </c>
      <c r="BC946" s="4">
        <v>880.91</v>
      </c>
      <c r="BD946" s="4">
        <v>11445.19</v>
      </c>
      <c r="BE946" s="4">
        <v>890.44</v>
      </c>
      <c r="BF946" s="4">
        <v>894.9</v>
      </c>
      <c r="BG946" s="4">
        <v>902.32</v>
      </c>
      <c r="BH946" s="4">
        <v>905.93</v>
      </c>
      <c r="BI946" s="4">
        <v>909.47</v>
      </c>
      <c r="BJ946" s="4">
        <v>914.2</v>
      </c>
      <c r="BK946" s="4">
        <v>919.5</v>
      </c>
      <c r="BL946" s="4">
        <v>925.84</v>
      </c>
      <c r="BM946" s="4">
        <v>0</v>
      </c>
      <c r="BN946" s="4">
        <v>934.27</v>
      </c>
      <c r="BO946" s="4">
        <v>934.27</v>
      </c>
      <c r="BP946" s="4">
        <v>12056.5</v>
      </c>
      <c r="BQ946" s="4">
        <v>934.27</v>
      </c>
      <c r="BR946" s="4">
        <v>934.27</v>
      </c>
      <c r="BS946" s="4">
        <v>934.27</v>
      </c>
      <c r="BT946" s="4">
        <v>934.27</v>
      </c>
      <c r="BU946" s="4">
        <v>934.27</v>
      </c>
      <c r="BV946" s="4">
        <v>934.27</v>
      </c>
      <c r="BW946" s="4">
        <v>934.27</v>
      </c>
      <c r="BX946" s="4">
        <v>934.27</v>
      </c>
      <c r="BY946" s="4">
        <v>934.27</v>
      </c>
      <c r="BZ946" s="4">
        <v>6495.39</v>
      </c>
      <c r="CA946" s="4">
        <v>0</v>
      </c>
      <c r="CB946" s="4">
        <v>0</v>
      </c>
      <c r="CC946" s="4">
        <v>0</v>
      </c>
      <c r="CD946" s="4">
        <v>138.36000000000001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0</v>
      </c>
      <c r="CP946" s="4">
        <v>0</v>
      </c>
      <c r="CQ946" s="4">
        <v>0</v>
      </c>
      <c r="CR946" s="4">
        <v>0</v>
      </c>
      <c r="CS946" s="4">
        <v>0</v>
      </c>
      <c r="CT946" s="4">
        <v>0</v>
      </c>
      <c r="CU946" s="4">
        <v>0</v>
      </c>
      <c r="CV946" s="4">
        <v>0</v>
      </c>
      <c r="CW946" s="4">
        <v>0</v>
      </c>
      <c r="CX946" s="4">
        <v>0</v>
      </c>
      <c r="CY946" s="4">
        <v>0</v>
      </c>
      <c r="CZ946" s="4">
        <v>0</v>
      </c>
      <c r="DA946" s="4">
        <v>0</v>
      </c>
      <c r="DB946" s="4">
        <v>0</v>
      </c>
      <c r="DC946" s="4">
        <v>0</v>
      </c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6">
        <v>0</v>
      </c>
      <c r="DY946" s="4">
        <f>SUM(Tabela14[[#This Row],[jan/25]:[mar/25]])</f>
        <v>2687.6600000000003</v>
      </c>
      <c r="DZ946" s="4">
        <f>SUM(Tabela14[[#This Row],[abr/25]:[ago/25]])</f>
        <v>4574.9400000000005</v>
      </c>
      <c r="EA946" s="4">
        <f>SUM(Tabela14[[#This Row],[set/25]:[dez/30]])</f>
        <v>28967.220000000005</v>
      </c>
    </row>
    <row r="947" spans="1:131" x14ac:dyDescent="0.25">
      <c r="A947" s="5" t="s">
        <v>2475</v>
      </c>
      <c r="B947" s="2" t="s">
        <v>1856</v>
      </c>
      <c r="C947" s="2" t="s">
        <v>2463</v>
      </c>
      <c r="D947" s="2" t="s">
        <v>1344</v>
      </c>
      <c r="E947" s="1">
        <v>5</v>
      </c>
      <c r="F947" s="2" t="s">
        <v>2127</v>
      </c>
      <c r="G947" s="2" t="s">
        <v>19</v>
      </c>
      <c r="H947" s="321">
        <v>45315</v>
      </c>
      <c r="I947" s="2" t="s">
        <v>2476</v>
      </c>
      <c r="J947" s="2"/>
      <c r="K947" s="4"/>
      <c r="L947" s="4"/>
      <c r="M947" s="4">
        <v>0</v>
      </c>
      <c r="N947" s="4">
        <f>Tabela14[[#This Row],[parcela.cef
(total)]]-Tabela14[[#This Row],[parcela.cef
(realizado)]]</f>
        <v>0</v>
      </c>
      <c r="O947" s="1" t="b">
        <v>0</v>
      </c>
      <c r="P947" s="4">
        <v>0</v>
      </c>
      <c r="Q947" s="4">
        <v>52529.2</v>
      </c>
      <c r="R947" s="4">
        <v>0</v>
      </c>
      <c r="S947" s="4">
        <v>54511.92</v>
      </c>
      <c r="T947" s="4">
        <f>SUM(Tabela14[[#This Row],[set/25]:[dez/30]])</f>
        <v>11998.33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27524.799999999999</v>
      </c>
      <c r="AT947" s="4">
        <v>750</v>
      </c>
      <c r="AU947" s="4">
        <v>754.36</v>
      </c>
      <c r="AV947" s="4">
        <v>755.34</v>
      </c>
      <c r="AW947" s="4">
        <v>757.45</v>
      </c>
      <c r="AX947" s="4">
        <v>761.39</v>
      </c>
      <c r="AY947" s="4">
        <v>783.55</v>
      </c>
      <c r="AZ947" s="4">
        <v>773.39</v>
      </c>
      <c r="BA947" s="4">
        <v>778.96</v>
      </c>
      <c r="BB947" s="4">
        <v>784.41</v>
      </c>
      <c r="BC947" s="4">
        <v>788.96</v>
      </c>
      <c r="BD947" s="4">
        <v>0</v>
      </c>
      <c r="BE947" s="4">
        <v>1593.91</v>
      </c>
      <c r="BF947" s="4">
        <v>801.49</v>
      </c>
      <c r="BG947" s="4">
        <v>808.14</v>
      </c>
      <c r="BH947" s="4">
        <v>811.38</v>
      </c>
      <c r="BI947" s="4">
        <v>814.54</v>
      </c>
      <c r="BJ947" s="4">
        <v>818.78</v>
      </c>
      <c r="BK947" s="4">
        <v>823.53</v>
      </c>
      <c r="BL947" s="4">
        <v>829.21</v>
      </c>
      <c r="BM947" s="4">
        <v>836.75</v>
      </c>
      <c r="BN947" s="4">
        <v>836.75</v>
      </c>
      <c r="BO947" s="4">
        <v>836.75</v>
      </c>
      <c r="BP947" s="4">
        <v>836.75</v>
      </c>
      <c r="BQ947" s="4">
        <v>836.75</v>
      </c>
      <c r="BR947" s="4">
        <v>836.75</v>
      </c>
      <c r="BS947" s="4">
        <v>836.75</v>
      </c>
      <c r="BT947" s="4">
        <v>836.75</v>
      </c>
      <c r="BU947" s="4">
        <v>836.75</v>
      </c>
      <c r="BV947" s="4">
        <v>836.75</v>
      </c>
      <c r="BW947" s="4">
        <v>836.75</v>
      </c>
      <c r="BX947" s="4">
        <v>836.75</v>
      </c>
      <c r="BY947" s="4">
        <v>836.75</v>
      </c>
      <c r="BZ947" s="4">
        <v>836.75</v>
      </c>
      <c r="CA947" s="4">
        <v>283.83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0</v>
      </c>
      <c r="CQ947" s="4">
        <v>0</v>
      </c>
      <c r="CR947" s="4">
        <v>0</v>
      </c>
      <c r="CS947" s="4">
        <v>0</v>
      </c>
      <c r="CT947" s="4">
        <v>0</v>
      </c>
      <c r="CU947" s="4">
        <v>0</v>
      </c>
      <c r="CV947" s="4">
        <v>0</v>
      </c>
      <c r="CW947" s="4">
        <v>0</v>
      </c>
      <c r="CX947" s="4">
        <v>0</v>
      </c>
      <c r="CY947" s="4">
        <v>0</v>
      </c>
      <c r="CZ947" s="4">
        <v>0</v>
      </c>
      <c r="DA947" s="4">
        <v>0</v>
      </c>
      <c r="DB947" s="4">
        <v>0</v>
      </c>
      <c r="DC947" s="4">
        <v>0</v>
      </c>
      <c r="DD947" s="4">
        <v>0</v>
      </c>
      <c r="DE947" s="4">
        <v>0</v>
      </c>
      <c r="DF947" s="4">
        <v>0</v>
      </c>
      <c r="DG947" s="4">
        <v>0</v>
      </c>
      <c r="DH947" s="4">
        <v>0</v>
      </c>
      <c r="DI947" s="4">
        <v>0</v>
      </c>
      <c r="DJ947" s="4">
        <v>0</v>
      </c>
      <c r="DK947" s="4">
        <v>0</v>
      </c>
      <c r="DL947" s="4">
        <v>0</v>
      </c>
      <c r="DM947" s="4">
        <v>0</v>
      </c>
      <c r="DN947" s="4">
        <v>0</v>
      </c>
      <c r="DO947" s="4">
        <v>0</v>
      </c>
      <c r="DP947" s="4">
        <v>0</v>
      </c>
      <c r="DQ947" s="4">
        <v>0</v>
      </c>
      <c r="DR947" s="4">
        <v>0</v>
      </c>
      <c r="DS947" s="4">
        <v>0</v>
      </c>
      <c r="DT947" s="4">
        <v>0</v>
      </c>
      <c r="DU947" s="4">
        <v>0</v>
      </c>
      <c r="DV947" s="4">
        <v>0</v>
      </c>
      <c r="DW947" s="4">
        <v>0</v>
      </c>
      <c r="DX947" s="6">
        <v>0</v>
      </c>
      <c r="DY947" s="4">
        <f>SUM(Tabela14[[#This Row],[jan/25]:[mar/25]])</f>
        <v>3203.54</v>
      </c>
      <c r="DZ947" s="4">
        <f>SUM(Tabela14[[#This Row],[abr/25]:[ago/25]])</f>
        <v>4097.4399999999996</v>
      </c>
      <c r="EA947" s="4">
        <f>SUM(Tabela14[[#This Row],[set/25]:[dez/30]])</f>
        <v>11998.33</v>
      </c>
    </row>
    <row r="948" spans="1:131" x14ac:dyDescent="0.25">
      <c r="A948" s="5" t="s">
        <v>2477</v>
      </c>
      <c r="B948" s="2" t="s">
        <v>1856</v>
      </c>
      <c r="C948" s="2" t="s">
        <v>2463</v>
      </c>
      <c r="D948" s="2" t="s">
        <v>2467</v>
      </c>
      <c r="E948" s="1">
        <v>56</v>
      </c>
      <c r="F948" s="2" t="s">
        <v>1963</v>
      </c>
      <c r="G948" s="2" t="s">
        <v>19</v>
      </c>
      <c r="H948" s="321">
        <v>45262</v>
      </c>
      <c r="I948" s="2" t="s">
        <v>2478</v>
      </c>
      <c r="J948" s="2"/>
      <c r="K948" s="4"/>
      <c r="L948" s="4"/>
      <c r="M948" s="4">
        <v>0</v>
      </c>
      <c r="N948" s="4">
        <f>Tabela14[[#This Row],[parcela.cef
(total)]]-Tabela14[[#This Row],[parcela.cef
(realizado)]]</f>
        <v>0</v>
      </c>
      <c r="O948" s="1" t="b">
        <v>0</v>
      </c>
      <c r="P948" s="4">
        <v>0</v>
      </c>
      <c r="Q948" s="4">
        <v>52250</v>
      </c>
      <c r="R948" s="4">
        <v>0</v>
      </c>
      <c r="S948" s="4">
        <v>54592.9</v>
      </c>
      <c r="T948" s="4">
        <f>SUM(Tabela14[[#This Row],[set/25]:[dez/30]])</f>
        <v>22801.350000000006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475.8</v>
      </c>
      <c r="AS948" s="4">
        <v>471.63</v>
      </c>
      <c r="AT948" s="4">
        <v>1034.82</v>
      </c>
      <c r="AU948" s="4">
        <v>1581.23</v>
      </c>
      <c r="AV948" s="4">
        <v>1583.29</v>
      </c>
      <c r="AW948" s="4">
        <v>1587.72</v>
      </c>
      <c r="AX948" s="4">
        <v>1595.98</v>
      </c>
      <c r="AY948" s="4">
        <v>1609.71</v>
      </c>
      <c r="AZ948" s="4">
        <v>1621.13</v>
      </c>
      <c r="BA948" s="4">
        <v>1632.8</v>
      </c>
      <c r="BB948" s="4">
        <v>1644.23</v>
      </c>
      <c r="BC948" s="4">
        <v>1653.77</v>
      </c>
      <c r="BD948" s="4">
        <v>1665.01</v>
      </c>
      <c r="BE948" s="4">
        <v>1671.67</v>
      </c>
      <c r="BF948" s="4">
        <v>1680.03</v>
      </c>
      <c r="BG948" s="4">
        <v>1693.98</v>
      </c>
      <c r="BH948" s="4">
        <v>1700.75</v>
      </c>
      <c r="BI948" s="4">
        <v>1707.39</v>
      </c>
      <c r="BJ948" s="4">
        <v>1716.26</v>
      </c>
      <c r="BK948" s="4">
        <v>1726.22</v>
      </c>
      <c r="BL948" s="4">
        <v>1738.13</v>
      </c>
      <c r="BM948" s="4">
        <v>0</v>
      </c>
      <c r="BN948" s="4">
        <v>1753.95</v>
      </c>
      <c r="BO948" s="4">
        <v>1753.95</v>
      </c>
      <c r="BP948" s="4">
        <v>1753.95</v>
      </c>
      <c r="BQ948" s="4">
        <v>1753.95</v>
      </c>
      <c r="BR948" s="4">
        <v>1753.95</v>
      </c>
      <c r="BS948" s="4">
        <v>1753.95</v>
      </c>
      <c r="BT948" s="4">
        <v>1753.95</v>
      </c>
      <c r="BU948" s="4">
        <v>1753.95</v>
      </c>
      <c r="BV948" s="4">
        <v>1753.95</v>
      </c>
      <c r="BW948" s="4">
        <v>1753.95</v>
      </c>
      <c r="BX948" s="4">
        <v>1753.95</v>
      </c>
      <c r="BY948" s="4">
        <v>1753.95</v>
      </c>
      <c r="BZ948" s="4">
        <v>0</v>
      </c>
      <c r="CA948" s="4">
        <v>0</v>
      </c>
      <c r="CB948" s="4">
        <v>1753.95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0</v>
      </c>
      <c r="CR948" s="4">
        <v>0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0</v>
      </c>
      <c r="CZ948" s="4">
        <v>0</v>
      </c>
      <c r="DA948" s="4">
        <v>0</v>
      </c>
      <c r="DB948" s="4">
        <v>0</v>
      </c>
      <c r="DC948" s="4">
        <v>0</v>
      </c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6">
        <v>0</v>
      </c>
      <c r="DY948" s="4">
        <f>SUM(Tabela14[[#This Row],[jan/25]:[mar/25]])</f>
        <v>5045.68</v>
      </c>
      <c r="DZ948" s="4">
        <f>SUM(Tabela14[[#This Row],[abr/25]:[ago/25]])</f>
        <v>8588.75</v>
      </c>
      <c r="EA948" s="4">
        <f>SUM(Tabela14[[#This Row],[set/25]:[dez/30]])</f>
        <v>22801.350000000006</v>
      </c>
    </row>
    <row r="949" spans="1:131" x14ac:dyDescent="0.25">
      <c r="A949" s="5" t="s">
        <v>2479</v>
      </c>
      <c r="B949" s="2" t="s">
        <v>1856</v>
      </c>
      <c r="C949" s="2" t="s">
        <v>2463</v>
      </c>
      <c r="D949" s="2" t="s">
        <v>2467</v>
      </c>
      <c r="E949" s="1">
        <v>57</v>
      </c>
      <c r="F949" s="2" t="s">
        <v>2436</v>
      </c>
      <c r="G949" s="2" t="s">
        <v>19</v>
      </c>
      <c r="H949" s="321">
        <v>45396</v>
      </c>
      <c r="I949" s="2" t="s">
        <v>2480</v>
      </c>
      <c r="J949" s="2"/>
      <c r="K949" s="4"/>
      <c r="L949" s="4"/>
      <c r="M949" s="4">
        <v>0</v>
      </c>
      <c r="N949" s="4">
        <f>Tabela14[[#This Row],[parcela.cef
(total)]]-Tabela14[[#This Row],[parcela.cef
(realizado)]]</f>
        <v>0</v>
      </c>
      <c r="O949" s="1" t="b">
        <v>0</v>
      </c>
      <c r="P949" s="4">
        <v>0</v>
      </c>
      <c r="Q949" s="4">
        <v>77780.95</v>
      </c>
      <c r="R949" s="4">
        <v>0</v>
      </c>
      <c r="S949" s="4">
        <v>82534.399999999994</v>
      </c>
      <c r="T949" s="4">
        <f>SUM(Tabela14[[#This Row],[set/25]:[dez/30]])</f>
        <v>43868.380000000005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2680.95</v>
      </c>
      <c r="AW949" s="4">
        <v>1504.2</v>
      </c>
      <c r="AX949" s="4">
        <v>1512.02</v>
      </c>
      <c r="AY949" s="4">
        <v>1525.02</v>
      </c>
      <c r="AZ949" s="4">
        <v>1535.85</v>
      </c>
      <c r="BA949" s="4">
        <v>1546.91</v>
      </c>
      <c r="BB949" s="4">
        <v>1557.74</v>
      </c>
      <c r="BC949" s="4">
        <v>1566.77</v>
      </c>
      <c r="BD949" s="4">
        <v>1577.43</v>
      </c>
      <c r="BE949" s="4">
        <v>1583.74</v>
      </c>
      <c r="BF949" s="4">
        <v>1591.66</v>
      </c>
      <c r="BG949" s="4">
        <v>1604.87</v>
      </c>
      <c r="BH949" s="4">
        <v>12353.2</v>
      </c>
      <c r="BI949" s="4">
        <v>1617.57</v>
      </c>
      <c r="BJ949" s="4">
        <v>1625.98</v>
      </c>
      <c r="BK949" s="4">
        <v>1635.41</v>
      </c>
      <c r="BL949" s="4">
        <v>1646.7</v>
      </c>
      <c r="BM949" s="4">
        <v>0</v>
      </c>
      <c r="BN949" s="4">
        <v>1661.68</v>
      </c>
      <c r="BO949" s="4">
        <v>1661.68</v>
      </c>
      <c r="BP949" s="4">
        <v>1661.68</v>
      </c>
      <c r="BQ949" s="4">
        <v>1661.68</v>
      </c>
      <c r="BR949" s="4">
        <v>1661.68</v>
      </c>
      <c r="BS949" s="4">
        <v>1661.68</v>
      </c>
      <c r="BT949" s="4">
        <v>12739.56</v>
      </c>
      <c r="BU949" s="4">
        <v>1661.68</v>
      </c>
      <c r="BV949" s="4">
        <v>1661.68</v>
      </c>
      <c r="BW949" s="4">
        <v>1661.68</v>
      </c>
      <c r="BX949" s="4">
        <v>1661.68</v>
      </c>
      <c r="BY949" s="4">
        <v>1661.68</v>
      </c>
      <c r="BZ949" s="4">
        <v>1661.68</v>
      </c>
      <c r="CA949" s="4">
        <v>0</v>
      </c>
      <c r="CB949" s="4">
        <v>0</v>
      </c>
      <c r="CC949" s="4">
        <v>0</v>
      </c>
      <c r="CD949" s="4">
        <v>11188.66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0</v>
      </c>
      <c r="CS949" s="4">
        <v>0</v>
      </c>
      <c r="CT949" s="4">
        <v>0</v>
      </c>
      <c r="CU949" s="4">
        <v>0</v>
      </c>
      <c r="CV949" s="4">
        <v>0</v>
      </c>
      <c r="CW949" s="4">
        <v>0</v>
      </c>
      <c r="CX949" s="4">
        <v>0</v>
      </c>
      <c r="CY949" s="4">
        <v>0</v>
      </c>
      <c r="CZ949" s="4">
        <v>0</v>
      </c>
      <c r="DA949" s="4">
        <v>0</v>
      </c>
      <c r="DB949" s="4">
        <v>0</v>
      </c>
      <c r="DC949" s="4">
        <v>0</v>
      </c>
      <c r="DD949" s="4">
        <v>0</v>
      </c>
      <c r="DE949" s="4">
        <v>0</v>
      </c>
      <c r="DF949" s="4">
        <v>0</v>
      </c>
      <c r="DG949" s="4">
        <v>0</v>
      </c>
      <c r="DH949" s="4">
        <v>0</v>
      </c>
      <c r="DI949" s="4">
        <v>0</v>
      </c>
      <c r="DJ949" s="4">
        <v>0</v>
      </c>
      <c r="DK949" s="4">
        <v>0</v>
      </c>
      <c r="DL949" s="4">
        <v>0</v>
      </c>
      <c r="DM949" s="4">
        <v>0</v>
      </c>
      <c r="DN949" s="4">
        <v>0</v>
      </c>
      <c r="DO949" s="4">
        <v>0</v>
      </c>
      <c r="DP949" s="4">
        <v>0</v>
      </c>
      <c r="DQ949" s="4">
        <v>0</v>
      </c>
      <c r="DR949" s="4">
        <v>0</v>
      </c>
      <c r="DS949" s="4">
        <v>0</v>
      </c>
      <c r="DT949" s="4">
        <v>0</v>
      </c>
      <c r="DU949" s="4">
        <v>0</v>
      </c>
      <c r="DV949" s="4">
        <v>0</v>
      </c>
      <c r="DW949" s="4">
        <v>0</v>
      </c>
      <c r="DX949" s="6">
        <v>0</v>
      </c>
      <c r="DY949" s="4">
        <f>SUM(Tabela14[[#This Row],[jan/25]:[mar/25]])</f>
        <v>4780.2700000000004</v>
      </c>
      <c r="DZ949" s="4">
        <f>SUM(Tabela14[[#This Row],[abr/25]:[ago/25]])</f>
        <v>18878.86</v>
      </c>
      <c r="EA949" s="4">
        <f>SUM(Tabela14[[#This Row],[set/25]:[dez/30]])</f>
        <v>43868.380000000005</v>
      </c>
    </row>
    <row r="950" spans="1:131" x14ac:dyDescent="0.25">
      <c r="A950" s="5" t="s">
        <v>2481</v>
      </c>
      <c r="B950" s="2" t="s">
        <v>1856</v>
      </c>
      <c r="C950" s="2" t="s">
        <v>2463</v>
      </c>
      <c r="D950" s="2" t="s">
        <v>2467</v>
      </c>
      <c r="E950" s="1">
        <v>58</v>
      </c>
      <c r="F950" s="2" t="s">
        <v>2062</v>
      </c>
      <c r="G950" s="2" t="s">
        <v>19</v>
      </c>
      <c r="H950" s="321">
        <v>45262</v>
      </c>
      <c r="I950" s="2" t="s">
        <v>1619</v>
      </c>
      <c r="J950" s="2"/>
      <c r="K950" s="4"/>
      <c r="L950" s="4"/>
      <c r="M950" s="4">
        <v>0</v>
      </c>
      <c r="N950" s="4">
        <f>Tabela14[[#This Row],[parcela.cef
(total)]]-Tabela14[[#This Row],[parcela.cef
(realizado)]]</f>
        <v>0</v>
      </c>
      <c r="O950" s="1" t="b">
        <v>0</v>
      </c>
      <c r="P950" s="4">
        <v>0</v>
      </c>
      <c r="Q950" s="4">
        <v>52250</v>
      </c>
      <c r="R950" s="4">
        <v>0</v>
      </c>
      <c r="S950" s="4">
        <v>54592.9</v>
      </c>
      <c r="T950" s="4">
        <f>SUM(Tabela14[[#This Row],[set/25]:[dez/30]])</f>
        <v>22801.350000000006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475.8</v>
      </c>
      <c r="AS950" s="4">
        <v>471.63</v>
      </c>
      <c r="AT950" s="4">
        <v>1034.82</v>
      </c>
      <c r="AU950" s="4">
        <v>1581.23</v>
      </c>
      <c r="AV950" s="4">
        <v>1583.29</v>
      </c>
      <c r="AW950" s="4">
        <v>1587.72</v>
      </c>
      <c r="AX950" s="4">
        <v>1595.98</v>
      </c>
      <c r="AY950" s="4">
        <v>1609.71</v>
      </c>
      <c r="AZ950" s="4">
        <v>1621.13</v>
      </c>
      <c r="BA950" s="4">
        <v>1632.8</v>
      </c>
      <c r="BB950" s="4">
        <v>1644.23</v>
      </c>
      <c r="BC950" s="4">
        <v>1653.77</v>
      </c>
      <c r="BD950" s="4">
        <v>1665.01</v>
      </c>
      <c r="BE950" s="4">
        <v>1671.67</v>
      </c>
      <c r="BF950" s="4">
        <v>1680.03</v>
      </c>
      <c r="BG950" s="4">
        <v>1693.98</v>
      </c>
      <c r="BH950" s="4">
        <v>1700.75</v>
      </c>
      <c r="BI950" s="4">
        <v>1707.39</v>
      </c>
      <c r="BJ950" s="4">
        <v>1716.26</v>
      </c>
      <c r="BK950" s="4">
        <v>1726.22</v>
      </c>
      <c r="BL950" s="4">
        <v>1738.13</v>
      </c>
      <c r="BM950" s="4">
        <v>0</v>
      </c>
      <c r="BN950" s="4">
        <v>1753.95</v>
      </c>
      <c r="BO950" s="4">
        <v>1753.95</v>
      </c>
      <c r="BP950" s="4">
        <v>1753.95</v>
      </c>
      <c r="BQ950" s="4">
        <v>1753.95</v>
      </c>
      <c r="BR950" s="4">
        <v>1753.95</v>
      </c>
      <c r="BS950" s="4">
        <v>1753.95</v>
      </c>
      <c r="BT950" s="4">
        <v>1753.95</v>
      </c>
      <c r="BU950" s="4">
        <v>1753.95</v>
      </c>
      <c r="BV950" s="4">
        <v>1753.95</v>
      </c>
      <c r="BW950" s="4">
        <v>1753.95</v>
      </c>
      <c r="BX950" s="4">
        <v>1753.95</v>
      </c>
      <c r="BY950" s="4">
        <v>1753.95</v>
      </c>
      <c r="BZ950" s="4">
        <v>0</v>
      </c>
      <c r="CA950" s="4">
        <v>0</v>
      </c>
      <c r="CB950" s="4">
        <v>1753.95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0</v>
      </c>
      <c r="CS950" s="4">
        <v>0</v>
      </c>
      <c r="CT950" s="4">
        <v>0</v>
      </c>
      <c r="CU950" s="4">
        <v>0</v>
      </c>
      <c r="CV950" s="4">
        <v>0</v>
      </c>
      <c r="CW950" s="4">
        <v>0</v>
      </c>
      <c r="CX950" s="4">
        <v>0</v>
      </c>
      <c r="CY950" s="4">
        <v>0</v>
      </c>
      <c r="CZ950" s="4">
        <v>0</v>
      </c>
      <c r="DA950" s="4">
        <v>0</v>
      </c>
      <c r="DB950" s="4">
        <v>0</v>
      </c>
      <c r="DC950" s="4">
        <v>0</v>
      </c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6">
        <v>0</v>
      </c>
      <c r="DY950" s="4">
        <f>SUM(Tabela14[[#This Row],[jan/25]:[mar/25]])</f>
        <v>5045.68</v>
      </c>
      <c r="DZ950" s="4">
        <f>SUM(Tabela14[[#This Row],[abr/25]:[ago/25]])</f>
        <v>8588.75</v>
      </c>
      <c r="EA950" s="4">
        <f>SUM(Tabela14[[#This Row],[set/25]:[dez/30]])</f>
        <v>22801.350000000006</v>
      </c>
    </row>
    <row r="951" spans="1:131" x14ac:dyDescent="0.25">
      <c r="A951" s="5" t="s">
        <v>2482</v>
      </c>
      <c r="B951" s="2" t="s">
        <v>1856</v>
      </c>
      <c r="C951" s="2" t="s">
        <v>2463</v>
      </c>
      <c r="D951" s="2" t="s">
        <v>1344</v>
      </c>
      <c r="E951" s="1">
        <v>6</v>
      </c>
      <c r="F951" s="2" t="s">
        <v>1913</v>
      </c>
      <c r="G951" s="2" t="s">
        <v>19</v>
      </c>
      <c r="H951" s="321">
        <v>45262</v>
      </c>
      <c r="I951" s="2" t="s">
        <v>1497</v>
      </c>
      <c r="J951" s="2"/>
      <c r="K951" s="4"/>
      <c r="L951" s="4"/>
      <c r="M951" s="4">
        <v>0</v>
      </c>
      <c r="N951" s="4">
        <f>Tabela14[[#This Row],[parcela.cef
(total)]]-Tabela14[[#This Row],[parcela.cef
(realizado)]]</f>
        <v>0</v>
      </c>
      <c r="O951" s="1" t="b">
        <v>0</v>
      </c>
      <c r="P951" s="4">
        <v>0</v>
      </c>
      <c r="Q951" s="4">
        <v>52250</v>
      </c>
      <c r="R951" s="4">
        <v>0</v>
      </c>
      <c r="S951" s="4">
        <v>55908.56</v>
      </c>
      <c r="T951" s="4">
        <f>SUM(Tabela14[[#This Row],[set/25]:[dez/30]])</f>
        <v>21322.560000000001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5250</v>
      </c>
      <c r="AS951" s="4">
        <v>1258.46</v>
      </c>
      <c r="AT951" s="4">
        <v>1262.3599999999999</v>
      </c>
      <c r="AU951" s="4">
        <v>1265.77</v>
      </c>
      <c r="AV951" s="4">
        <v>1267.42</v>
      </c>
      <c r="AW951" s="4">
        <v>1270.96</v>
      </c>
      <c r="AX951" s="4">
        <v>1277.57</v>
      </c>
      <c r="AY951" s="4">
        <v>1288.56</v>
      </c>
      <c r="AZ951" s="4">
        <v>1297.71</v>
      </c>
      <c r="BA951" s="4">
        <v>1307.05</v>
      </c>
      <c r="BB951" s="4">
        <v>1316.2</v>
      </c>
      <c r="BC951" s="4">
        <v>1323.84</v>
      </c>
      <c r="BD951" s="4">
        <v>4247.34</v>
      </c>
      <c r="BE951" s="4">
        <v>1338.17</v>
      </c>
      <c r="BF951" s="4">
        <v>1344.86</v>
      </c>
      <c r="BG951" s="4">
        <v>1356.02</v>
      </c>
      <c r="BH951" s="4">
        <v>0</v>
      </c>
      <c r="BI951" s="4">
        <v>1370.45</v>
      </c>
      <c r="BJ951" s="4">
        <v>2753.96</v>
      </c>
      <c r="BK951" s="4">
        <v>0</v>
      </c>
      <c r="BL951" s="4">
        <v>2789.3</v>
      </c>
      <c r="BM951" s="4">
        <v>1404.03</v>
      </c>
      <c r="BN951" s="4">
        <v>1404.03</v>
      </c>
      <c r="BO951" s="4">
        <v>1404.03</v>
      </c>
      <c r="BP951" s="4">
        <v>4474.2</v>
      </c>
      <c r="BQ951" s="4">
        <v>1404.03</v>
      </c>
      <c r="BR951" s="4">
        <v>1404.03</v>
      </c>
      <c r="BS951" s="4">
        <v>1404.03</v>
      </c>
      <c r="BT951" s="4">
        <v>1404.03</v>
      </c>
      <c r="BU951" s="4">
        <v>1404.03</v>
      </c>
      <c r="BV951" s="4">
        <v>1404.03</v>
      </c>
      <c r="BW951" s="4">
        <v>1404.03</v>
      </c>
      <c r="BX951" s="4">
        <v>1404.03</v>
      </c>
      <c r="BY951" s="4">
        <v>1404.03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0</v>
      </c>
      <c r="CP951" s="4">
        <v>0</v>
      </c>
      <c r="CQ951" s="4">
        <v>0</v>
      </c>
      <c r="CR951" s="4">
        <v>0</v>
      </c>
      <c r="CS951" s="4">
        <v>0</v>
      </c>
      <c r="CT951" s="4">
        <v>0</v>
      </c>
      <c r="CU951" s="4">
        <v>0</v>
      </c>
      <c r="CV951" s="4">
        <v>0</v>
      </c>
      <c r="CW951" s="4">
        <v>0</v>
      </c>
      <c r="CX951" s="4">
        <v>0</v>
      </c>
      <c r="CY951" s="4">
        <v>0</v>
      </c>
      <c r="CZ951" s="4">
        <v>0</v>
      </c>
      <c r="DA951" s="4">
        <v>0</v>
      </c>
      <c r="DB951" s="4">
        <v>0</v>
      </c>
      <c r="DC951" s="4">
        <v>0</v>
      </c>
      <c r="DD951" s="4">
        <v>0</v>
      </c>
      <c r="DE951" s="4">
        <v>0</v>
      </c>
      <c r="DF951" s="4">
        <v>0</v>
      </c>
      <c r="DG951" s="4">
        <v>0</v>
      </c>
      <c r="DH951" s="4">
        <v>0</v>
      </c>
      <c r="DI951" s="4">
        <v>0</v>
      </c>
      <c r="DJ951" s="4">
        <v>0</v>
      </c>
      <c r="DK951" s="4">
        <v>0</v>
      </c>
      <c r="DL951" s="4">
        <v>0</v>
      </c>
      <c r="DM951" s="4">
        <v>0</v>
      </c>
      <c r="DN951" s="4">
        <v>0</v>
      </c>
      <c r="DO951" s="4">
        <v>0</v>
      </c>
      <c r="DP951" s="4">
        <v>0</v>
      </c>
      <c r="DQ951" s="4">
        <v>0</v>
      </c>
      <c r="DR951" s="4">
        <v>0</v>
      </c>
      <c r="DS951" s="4">
        <v>0</v>
      </c>
      <c r="DT951" s="4">
        <v>0</v>
      </c>
      <c r="DU951" s="4">
        <v>0</v>
      </c>
      <c r="DV951" s="4">
        <v>0</v>
      </c>
      <c r="DW951" s="4">
        <v>0</v>
      </c>
      <c r="DX951" s="6">
        <v>0</v>
      </c>
      <c r="DY951" s="4">
        <f>SUM(Tabela14[[#This Row],[jan/25]:[mar/25]])</f>
        <v>4039.0499999999997</v>
      </c>
      <c r="DZ951" s="4">
        <f>SUM(Tabela14[[#This Row],[abr/25]:[ago/25]])</f>
        <v>6913.71</v>
      </c>
      <c r="EA951" s="4">
        <f>SUM(Tabela14[[#This Row],[set/25]:[dez/30]])</f>
        <v>21322.560000000001</v>
      </c>
    </row>
    <row r="952" spans="1:131" x14ac:dyDescent="0.25">
      <c r="A952" s="5" t="s">
        <v>2483</v>
      </c>
      <c r="B952" s="2" t="s">
        <v>1856</v>
      </c>
      <c r="C952" s="2" t="s">
        <v>2463</v>
      </c>
      <c r="D952" s="2" t="s">
        <v>2467</v>
      </c>
      <c r="E952" s="1">
        <v>67</v>
      </c>
      <c r="F952" s="2" t="s">
        <v>2236</v>
      </c>
      <c r="G952" s="2" t="s">
        <v>19</v>
      </c>
      <c r="H952" s="321">
        <v>45471</v>
      </c>
      <c r="I952" s="2" t="s">
        <v>2484</v>
      </c>
      <c r="J952" s="2"/>
      <c r="K952" s="4"/>
      <c r="L952" s="4"/>
      <c r="M952" s="4">
        <v>0</v>
      </c>
      <c r="N952" s="4">
        <f>Tabela14[[#This Row],[parcela.cef
(total)]]-Tabela14[[#This Row],[parcela.cef
(realizado)]]</f>
        <v>0</v>
      </c>
      <c r="O952" s="1" t="b">
        <v>0</v>
      </c>
      <c r="P952" s="4">
        <v>0</v>
      </c>
      <c r="Q952" s="4">
        <v>67260</v>
      </c>
      <c r="R952" s="4">
        <v>0</v>
      </c>
      <c r="S952" s="4">
        <v>67260</v>
      </c>
      <c r="T952" s="4">
        <f>SUM(Tabela14[[#This Row],[set/25]:[dez/30]])</f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67260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0</v>
      </c>
      <c r="CP952" s="4">
        <v>0</v>
      </c>
      <c r="CQ952" s="4">
        <v>0</v>
      </c>
      <c r="CR952" s="4">
        <v>0</v>
      </c>
      <c r="CS952" s="4">
        <v>0</v>
      </c>
      <c r="CT952" s="4">
        <v>0</v>
      </c>
      <c r="CU952" s="4">
        <v>0</v>
      </c>
      <c r="CV952" s="4">
        <v>0</v>
      </c>
      <c r="CW952" s="4">
        <v>0</v>
      </c>
      <c r="CX952" s="4">
        <v>0</v>
      </c>
      <c r="CY952" s="4">
        <v>0</v>
      </c>
      <c r="CZ952" s="4">
        <v>0</v>
      </c>
      <c r="DA952" s="4">
        <v>0</v>
      </c>
      <c r="DB952" s="4">
        <v>0</v>
      </c>
      <c r="DC952" s="4">
        <v>0</v>
      </c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6">
        <v>0</v>
      </c>
      <c r="DY952" s="4">
        <f>SUM(Tabela14[[#This Row],[jan/25]:[mar/25]])</f>
        <v>0</v>
      </c>
      <c r="DZ952" s="4">
        <f>SUM(Tabela14[[#This Row],[abr/25]:[ago/25]])</f>
        <v>0</v>
      </c>
      <c r="EA952" s="4">
        <f>SUM(Tabela14[[#This Row],[set/25]:[dez/30]])</f>
        <v>0</v>
      </c>
    </row>
    <row r="953" spans="1:131" x14ac:dyDescent="0.25">
      <c r="A953" s="5" t="s">
        <v>2485</v>
      </c>
      <c r="B953" s="2" t="s">
        <v>1856</v>
      </c>
      <c r="C953" s="2" t="s">
        <v>2463</v>
      </c>
      <c r="D953" s="2" t="s">
        <v>2467</v>
      </c>
      <c r="E953" s="1">
        <v>68</v>
      </c>
      <c r="F953" s="2" t="s">
        <v>2403</v>
      </c>
      <c r="G953" s="2" t="s">
        <v>19</v>
      </c>
      <c r="H953" s="321">
        <v>45493</v>
      </c>
      <c r="I953" s="2" t="s">
        <v>2486</v>
      </c>
      <c r="J953" s="2"/>
      <c r="K953" s="4"/>
      <c r="L953" s="4"/>
      <c r="M953" s="4">
        <v>0</v>
      </c>
      <c r="N953" s="4">
        <f>Tabela14[[#This Row],[parcela.cef
(total)]]-Tabela14[[#This Row],[parcela.cef
(realizado)]]</f>
        <v>0</v>
      </c>
      <c r="O953" s="1" t="b">
        <v>0</v>
      </c>
      <c r="P953" s="4">
        <v>0</v>
      </c>
      <c r="Q953" s="4">
        <v>75972</v>
      </c>
      <c r="R953" s="4">
        <v>0</v>
      </c>
      <c r="S953" s="4">
        <v>75291.8</v>
      </c>
      <c r="T953" s="4">
        <f>SUM(Tabela14[[#This Row],[set/25]:[dez/30]])</f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6972</v>
      </c>
      <c r="AZ953" s="4">
        <v>40284</v>
      </c>
      <c r="BA953" s="4">
        <v>1014.35</v>
      </c>
      <c r="BB953" s="4">
        <v>27021.45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0</v>
      </c>
      <c r="CP953" s="4">
        <v>0</v>
      </c>
      <c r="CQ953" s="4">
        <v>0</v>
      </c>
      <c r="CR953" s="4">
        <v>0</v>
      </c>
      <c r="CS953" s="4">
        <v>0</v>
      </c>
      <c r="CT953" s="4">
        <v>0</v>
      </c>
      <c r="CU953" s="4">
        <v>0</v>
      </c>
      <c r="CV953" s="4">
        <v>0</v>
      </c>
      <c r="CW953" s="4">
        <v>0</v>
      </c>
      <c r="CX953" s="4">
        <v>0</v>
      </c>
      <c r="CY953" s="4">
        <v>0</v>
      </c>
      <c r="CZ953" s="4">
        <v>0</v>
      </c>
      <c r="DA953" s="4">
        <v>0</v>
      </c>
      <c r="DB953" s="4">
        <v>0</v>
      </c>
      <c r="DC953" s="4">
        <v>0</v>
      </c>
      <c r="DD953" s="4">
        <v>0</v>
      </c>
      <c r="DE953" s="4">
        <v>0</v>
      </c>
      <c r="DF953" s="4">
        <v>0</v>
      </c>
      <c r="DG953" s="4">
        <v>0</v>
      </c>
      <c r="DH953" s="4">
        <v>0</v>
      </c>
      <c r="DI953" s="4">
        <v>0</v>
      </c>
      <c r="DJ953" s="4">
        <v>0</v>
      </c>
      <c r="DK953" s="4">
        <v>0</v>
      </c>
      <c r="DL953" s="4">
        <v>0</v>
      </c>
      <c r="DM953" s="4">
        <v>0</v>
      </c>
      <c r="DN953" s="4">
        <v>0</v>
      </c>
      <c r="DO953" s="4">
        <v>0</v>
      </c>
      <c r="DP953" s="4">
        <v>0</v>
      </c>
      <c r="DQ953" s="4">
        <v>0</v>
      </c>
      <c r="DR953" s="4">
        <v>0</v>
      </c>
      <c r="DS953" s="4">
        <v>0</v>
      </c>
      <c r="DT953" s="4">
        <v>0</v>
      </c>
      <c r="DU953" s="4">
        <v>0</v>
      </c>
      <c r="DV953" s="4">
        <v>0</v>
      </c>
      <c r="DW953" s="4">
        <v>0</v>
      </c>
      <c r="DX953" s="6">
        <v>0</v>
      </c>
      <c r="DY953" s="4">
        <f>SUM(Tabela14[[#This Row],[jan/25]:[mar/25]])</f>
        <v>0</v>
      </c>
      <c r="DZ953" s="4">
        <f>SUM(Tabela14[[#This Row],[abr/25]:[ago/25]])</f>
        <v>0</v>
      </c>
      <c r="EA953" s="4">
        <f>SUM(Tabela14[[#This Row],[set/25]:[dez/30]])</f>
        <v>0</v>
      </c>
    </row>
    <row r="954" spans="1:131" x14ac:dyDescent="0.25">
      <c r="A954" s="5" t="s">
        <v>2487</v>
      </c>
      <c r="B954" s="2" t="s">
        <v>1856</v>
      </c>
      <c r="C954" s="2" t="s">
        <v>2463</v>
      </c>
      <c r="D954" s="2" t="s">
        <v>2467</v>
      </c>
      <c r="E954" s="1">
        <v>69</v>
      </c>
      <c r="F954" s="2" t="s">
        <v>1944</v>
      </c>
      <c r="G954" s="2" t="s">
        <v>19</v>
      </c>
      <c r="H954" s="321">
        <v>45434</v>
      </c>
      <c r="I954" s="2" t="s">
        <v>2488</v>
      </c>
      <c r="J954" s="2"/>
      <c r="K954" s="4"/>
      <c r="L954" s="4"/>
      <c r="M954" s="4">
        <v>0</v>
      </c>
      <c r="N954" s="4">
        <f>Tabela14[[#This Row],[parcela.cef
(total)]]-Tabela14[[#This Row],[parcela.cef
(realizado)]]</f>
        <v>0</v>
      </c>
      <c r="O954" s="1" t="b">
        <v>0</v>
      </c>
      <c r="P954" s="4">
        <v>0</v>
      </c>
      <c r="Q954" s="4">
        <v>78281.86</v>
      </c>
      <c r="R954" s="4">
        <v>0</v>
      </c>
      <c r="S954" s="4">
        <v>81787.240000000005</v>
      </c>
      <c r="T954" s="4">
        <f>SUM(Tabela14[[#This Row],[set/25]:[dez/30]])</f>
        <v>38445.520000000004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5879.9</v>
      </c>
      <c r="AX954" s="4">
        <v>1985.27</v>
      </c>
      <c r="AY954" s="4">
        <v>2002.34</v>
      </c>
      <c r="AZ954" s="4">
        <v>2016.56</v>
      </c>
      <c r="BA954" s="4">
        <v>2031.08</v>
      </c>
      <c r="BB954" s="4">
        <v>2045.98</v>
      </c>
      <c r="BC954" s="4">
        <v>2057.16</v>
      </c>
      <c r="BD954" s="4">
        <v>8363.25</v>
      </c>
      <c r="BE954" s="4">
        <v>2079.4299999999998</v>
      </c>
      <c r="BF954" s="4">
        <v>2089.83</v>
      </c>
      <c r="BG954" s="4">
        <v>2107.1799999999998</v>
      </c>
      <c r="BH954" s="4">
        <v>2115.6</v>
      </c>
      <c r="BI954" s="4">
        <v>2123.86</v>
      </c>
      <c r="BJ954" s="4">
        <v>2134.9</v>
      </c>
      <c r="BK954" s="4">
        <v>2147.2800000000002</v>
      </c>
      <c r="BL954" s="4">
        <v>2162.1</v>
      </c>
      <c r="BM954" s="4">
        <v>0</v>
      </c>
      <c r="BN954" s="4">
        <v>2181.77</v>
      </c>
      <c r="BO954" s="4">
        <v>2181.77</v>
      </c>
      <c r="BP954" s="4">
        <v>8809.94</v>
      </c>
      <c r="BQ954" s="4">
        <v>2181.77</v>
      </c>
      <c r="BR954" s="4">
        <v>2181.77</v>
      </c>
      <c r="BS954" s="4">
        <v>2181.77</v>
      </c>
      <c r="BT954" s="4">
        <v>2181.77</v>
      </c>
      <c r="BU954" s="4">
        <v>2181.77</v>
      </c>
      <c r="BV954" s="4">
        <v>2181.77</v>
      </c>
      <c r="BW954" s="4">
        <v>2181.77</v>
      </c>
      <c r="BX954" s="4">
        <v>2181.77</v>
      </c>
      <c r="BY954" s="4">
        <v>2181.77</v>
      </c>
      <c r="BZ954" s="4">
        <v>5495.86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140.25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0</v>
      </c>
      <c r="CU954" s="4">
        <v>0</v>
      </c>
      <c r="CV954" s="4">
        <v>0</v>
      </c>
      <c r="CW954" s="4">
        <v>0</v>
      </c>
      <c r="CX954" s="4">
        <v>0</v>
      </c>
      <c r="CY954" s="4">
        <v>0</v>
      </c>
      <c r="CZ954" s="4">
        <v>0</v>
      </c>
      <c r="DA954" s="4">
        <v>0</v>
      </c>
      <c r="DB954" s="4">
        <v>0</v>
      </c>
      <c r="DC954" s="4">
        <v>0</v>
      </c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6">
        <v>0</v>
      </c>
      <c r="DY954" s="4">
        <f>SUM(Tabela14[[#This Row],[jan/25]:[mar/25]])</f>
        <v>6276.4400000000005</v>
      </c>
      <c r="DZ954" s="4">
        <f>SUM(Tabela14[[#This Row],[abr/25]:[ago/25]])</f>
        <v>10683.740000000002</v>
      </c>
      <c r="EA954" s="4">
        <f>SUM(Tabela14[[#This Row],[set/25]:[dez/30]])</f>
        <v>38445.520000000004</v>
      </c>
    </row>
    <row r="955" spans="1:131" x14ac:dyDescent="0.25">
      <c r="A955" s="5" t="s">
        <v>2489</v>
      </c>
      <c r="B955" s="2" t="s">
        <v>1856</v>
      </c>
      <c r="C955" s="2" t="s">
        <v>2463</v>
      </c>
      <c r="D955" s="2" t="s">
        <v>1344</v>
      </c>
      <c r="E955" s="1">
        <v>7</v>
      </c>
      <c r="F955" s="2" t="s">
        <v>1857</v>
      </c>
      <c r="G955" s="2" t="s">
        <v>19</v>
      </c>
      <c r="H955" s="321">
        <v>45262</v>
      </c>
      <c r="I955" s="2" t="s">
        <v>1598</v>
      </c>
      <c r="J955" s="2"/>
      <c r="K955" s="4"/>
      <c r="L955" s="4"/>
      <c r="M955" s="4">
        <v>0</v>
      </c>
      <c r="N955" s="4">
        <f>Tabela14[[#This Row],[parcela.cef
(total)]]-Tabela14[[#This Row],[parcela.cef
(realizado)]]</f>
        <v>0</v>
      </c>
      <c r="O955" s="1" t="b">
        <v>0</v>
      </c>
      <c r="P955" s="4">
        <v>0</v>
      </c>
      <c r="Q955" s="4">
        <v>52250</v>
      </c>
      <c r="R955" s="4">
        <v>0</v>
      </c>
      <c r="S955" s="4">
        <v>54898.34</v>
      </c>
      <c r="T955" s="4">
        <f>SUM(Tabela14[[#This Row],[set/25]:[dez/30]])</f>
        <v>24450.270000000004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2250</v>
      </c>
      <c r="AS955" s="4">
        <v>1501.05</v>
      </c>
      <c r="AT955" s="4">
        <v>1505.7</v>
      </c>
      <c r="AU955" s="4">
        <v>1509.77</v>
      </c>
      <c r="AV955" s="4">
        <v>1209.3900000000001</v>
      </c>
      <c r="AW955" s="4">
        <v>1212.77</v>
      </c>
      <c r="AX955" s="4">
        <v>1219.08</v>
      </c>
      <c r="AY955" s="4">
        <v>1229.56</v>
      </c>
      <c r="AZ955" s="4">
        <v>1238.29</v>
      </c>
      <c r="BA955" s="4">
        <v>1247.21</v>
      </c>
      <c r="BB955" s="4">
        <v>1255.94</v>
      </c>
      <c r="BC955" s="4">
        <v>1263.22</v>
      </c>
      <c r="BD955" s="4">
        <v>3391.5</v>
      </c>
      <c r="BE955" s="4">
        <v>1276.9000000000001</v>
      </c>
      <c r="BF955" s="4">
        <v>1283.28</v>
      </c>
      <c r="BG955" s="4">
        <v>1293.94</v>
      </c>
      <c r="BH955" s="4">
        <v>1299.1099999999999</v>
      </c>
      <c r="BI955" s="4">
        <v>1304.18</v>
      </c>
      <c r="BJ955" s="4">
        <v>1310.96</v>
      </c>
      <c r="BK955" s="4">
        <v>1318.56</v>
      </c>
      <c r="BL955" s="4">
        <v>1327.66</v>
      </c>
      <c r="BM955" s="4">
        <v>0</v>
      </c>
      <c r="BN955" s="4">
        <v>1339.74</v>
      </c>
      <c r="BO955" s="4">
        <v>1339.74</v>
      </c>
      <c r="BP955" s="4">
        <v>3572.64</v>
      </c>
      <c r="BQ955" s="4">
        <v>1339.74</v>
      </c>
      <c r="BR955" s="4">
        <v>1339.74</v>
      </c>
      <c r="BS955" s="4">
        <v>1339.74</v>
      </c>
      <c r="BT955" s="4">
        <v>1339.74</v>
      </c>
      <c r="BU955" s="4">
        <v>1339.74</v>
      </c>
      <c r="BV955" s="4">
        <v>1339.74</v>
      </c>
      <c r="BW955" s="4">
        <v>1339.74</v>
      </c>
      <c r="BX955" s="4">
        <v>1339.74</v>
      </c>
      <c r="BY955" s="4">
        <v>1339.74</v>
      </c>
      <c r="BZ955" s="4">
        <v>6028.84</v>
      </c>
      <c r="CA955" s="4">
        <v>0</v>
      </c>
      <c r="CB955" s="4">
        <v>111.65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0</v>
      </c>
      <c r="CP955" s="4">
        <v>0</v>
      </c>
      <c r="CQ955" s="4">
        <v>0</v>
      </c>
      <c r="CR955" s="4">
        <v>0</v>
      </c>
      <c r="CS955" s="4">
        <v>0</v>
      </c>
      <c r="CT955" s="4">
        <v>0</v>
      </c>
      <c r="CU955" s="4">
        <v>0</v>
      </c>
      <c r="CV955" s="4">
        <v>0</v>
      </c>
      <c r="CW955" s="4">
        <v>0</v>
      </c>
      <c r="CX955" s="4">
        <v>0</v>
      </c>
      <c r="CY955" s="4">
        <v>0</v>
      </c>
      <c r="CZ955" s="4">
        <v>0</v>
      </c>
      <c r="DA955" s="4">
        <v>0</v>
      </c>
      <c r="DB955" s="4">
        <v>0</v>
      </c>
      <c r="DC955" s="4">
        <v>0</v>
      </c>
      <c r="DD955" s="4">
        <v>0</v>
      </c>
      <c r="DE955" s="4">
        <v>0</v>
      </c>
      <c r="DF955" s="4">
        <v>0</v>
      </c>
      <c r="DG955" s="4">
        <v>0</v>
      </c>
      <c r="DH955" s="4">
        <v>0</v>
      </c>
      <c r="DI955" s="4">
        <v>0</v>
      </c>
      <c r="DJ955" s="4">
        <v>0</v>
      </c>
      <c r="DK955" s="4">
        <v>0</v>
      </c>
      <c r="DL955" s="4">
        <v>0</v>
      </c>
      <c r="DM955" s="4">
        <v>0</v>
      </c>
      <c r="DN955" s="4">
        <v>0</v>
      </c>
      <c r="DO955" s="4">
        <v>0</v>
      </c>
      <c r="DP955" s="4">
        <v>0</v>
      </c>
      <c r="DQ955" s="4">
        <v>0</v>
      </c>
      <c r="DR955" s="4">
        <v>0</v>
      </c>
      <c r="DS955" s="4">
        <v>0</v>
      </c>
      <c r="DT955" s="4">
        <v>0</v>
      </c>
      <c r="DU955" s="4">
        <v>0</v>
      </c>
      <c r="DV955" s="4">
        <v>0</v>
      </c>
      <c r="DW955" s="4">
        <v>0</v>
      </c>
      <c r="DX955" s="6">
        <v>0</v>
      </c>
      <c r="DY955" s="4">
        <f>SUM(Tabela14[[#This Row],[jan/25]:[mar/25]])</f>
        <v>3854.1200000000003</v>
      </c>
      <c r="DZ955" s="4">
        <f>SUM(Tabela14[[#This Row],[abr/25]:[ago/25]])</f>
        <v>6560.4699999999993</v>
      </c>
      <c r="EA955" s="4">
        <f>SUM(Tabela14[[#This Row],[set/25]:[dez/30]])</f>
        <v>24450.270000000004</v>
      </c>
    </row>
    <row r="956" spans="1:131" x14ac:dyDescent="0.25">
      <c r="A956" s="5" t="s">
        <v>2490</v>
      </c>
      <c r="B956" s="2" t="s">
        <v>1856</v>
      </c>
      <c r="C956" s="2" t="s">
        <v>2463</v>
      </c>
      <c r="D956" s="2" t="s">
        <v>1344</v>
      </c>
      <c r="E956" s="1">
        <v>8</v>
      </c>
      <c r="F956" s="2" t="s">
        <v>1965</v>
      </c>
      <c r="G956" s="2" t="s">
        <v>19</v>
      </c>
      <c r="H956" s="321">
        <v>45336</v>
      </c>
      <c r="I956" s="2" t="s">
        <v>2491</v>
      </c>
      <c r="J956" s="2"/>
      <c r="K956" s="4"/>
      <c r="L956" s="4"/>
      <c r="M956" s="4">
        <v>0</v>
      </c>
      <c r="N956" s="4">
        <f>Tabela14[[#This Row],[parcela.cef
(total)]]-Tabela14[[#This Row],[parcela.cef
(realizado)]]</f>
        <v>0</v>
      </c>
      <c r="O956" s="1" t="b">
        <v>0</v>
      </c>
      <c r="P956" s="4">
        <v>0</v>
      </c>
      <c r="Q956" s="4">
        <v>51340</v>
      </c>
      <c r="R956" s="4">
        <v>0</v>
      </c>
      <c r="S956" s="4">
        <v>51919.19</v>
      </c>
      <c r="T956" s="4">
        <f>SUM(Tabela14[[#This Row],[set/25]:[dez/30]])</f>
        <v>6895.79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22340</v>
      </c>
      <c r="AU956" s="4">
        <v>1203.24</v>
      </c>
      <c r="AV956" s="4">
        <v>1204.8</v>
      </c>
      <c r="AW956" s="4">
        <v>1208.18</v>
      </c>
      <c r="AX956" s="4">
        <v>1214.46</v>
      </c>
      <c r="AY956" s="4">
        <v>1224.9000000000001</v>
      </c>
      <c r="AZ956" s="4">
        <v>1233.5999999999999</v>
      </c>
      <c r="BA956" s="4">
        <v>1242.48</v>
      </c>
      <c r="BB956" s="4">
        <v>1251.18</v>
      </c>
      <c r="BC956" s="4">
        <v>1258.44</v>
      </c>
      <c r="BD956" s="4">
        <v>1266.99</v>
      </c>
      <c r="BE956" s="4">
        <v>1272.06</v>
      </c>
      <c r="BF956" s="4">
        <v>1278.42</v>
      </c>
      <c r="BG956" s="4">
        <v>1289.03</v>
      </c>
      <c r="BH956" s="4">
        <v>1294.19</v>
      </c>
      <c r="BI956" s="4">
        <v>1299.24</v>
      </c>
      <c r="BJ956" s="4">
        <v>1305.99</v>
      </c>
      <c r="BK956" s="4">
        <v>1313.57</v>
      </c>
      <c r="BL956" s="4">
        <v>1322.63</v>
      </c>
      <c r="BM956" s="4">
        <v>0</v>
      </c>
      <c r="BN956" s="4">
        <v>1334.67</v>
      </c>
      <c r="BO956" s="4">
        <v>1334.67</v>
      </c>
      <c r="BP956" s="4">
        <v>1334.67</v>
      </c>
      <c r="BQ956" s="4">
        <v>1334.67</v>
      </c>
      <c r="BR956" s="4">
        <v>1334.67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222.44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0</v>
      </c>
      <c r="CP956" s="4">
        <v>0</v>
      </c>
      <c r="CQ956" s="4">
        <v>0</v>
      </c>
      <c r="CR956" s="4">
        <v>0</v>
      </c>
      <c r="CS956" s="4">
        <v>0</v>
      </c>
      <c r="CT956" s="4">
        <v>0</v>
      </c>
      <c r="CU956" s="4">
        <v>0</v>
      </c>
      <c r="CV956" s="4">
        <v>0</v>
      </c>
      <c r="CW956" s="4">
        <v>0</v>
      </c>
      <c r="CX956" s="4">
        <v>0</v>
      </c>
      <c r="CY956" s="4">
        <v>0</v>
      </c>
      <c r="CZ956" s="4">
        <v>0</v>
      </c>
      <c r="DA956" s="4">
        <v>0</v>
      </c>
      <c r="DB956" s="4">
        <v>0</v>
      </c>
      <c r="DC956" s="4">
        <v>0</v>
      </c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6">
        <v>0</v>
      </c>
      <c r="DY956" s="4">
        <f>SUM(Tabela14[[#This Row],[jan/25]:[mar/25]])</f>
        <v>3839.51</v>
      </c>
      <c r="DZ956" s="4">
        <f>SUM(Tabela14[[#This Row],[abr/25]:[ago/25]])</f>
        <v>6535.62</v>
      </c>
      <c r="EA956" s="4">
        <f>SUM(Tabela14[[#This Row],[set/25]:[dez/30]])</f>
        <v>6895.79</v>
      </c>
    </row>
    <row r="957" spans="1:131" x14ac:dyDescent="0.25">
      <c r="A957" s="5" t="s">
        <v>2492</v>
      </c>
      <c r="B957" s="2" t="s">
        <v>1856</v>
      </c>
      <c r="C957" s="2" t="s">
        <v>2463</v>
      </c>
      <c r="D957" s="2" t="s">
        <v>1344</v>
      </c>
      <c r="E957" s="1">
        <v>9</v>
      </c>
      <c r="F957" s="2" t="s">
        <v>2084</v>
      </c>
      <c r="G957" s="2" t="s">
        <v>19</v>
      </c>
      <c r="H957" s="321">
        <v>45355</v>
      </c>
      <c r="I957" s="2" t="s">
        <v>852</v>
      </c>
      <c r="J957" s="2"/>
      <c r="K957" s="4"/>
      <c r="L957" s="4"/>
      <c r="M957" s="4">
        <v>0</v>
      </c>
      <c r="N957" s="4">
        <f>Tabela14[[#This Row],[parcela.cef
(total)]]-Tabela14[[#This Row],[parcela.cef
(realizado)]]</f>
        <v>0</v>
      </c>
      <c r="O957" s="1" t="b">
        <v>0</v>
      </c>
      <c r="P957" s="4">
        <v>0</v>
      </c>
      <c r="Q957" s="4">
        <v>61750</v>
      </c>
      <c r="R957" s="4">
        <v>0</v>
      </c>
      <c r="S957" s="4">
        <v>61750</v>
      </c>
      <c r="T957" s="4">
        <f>SUM(Tabela14[[#This Row],[set/25]:[dez/30]])</f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61750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0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0</v>
      </c>
      <c r="CZ957" s="4">
        <v>0</v>
      </c>
      <c r="DA957" s="4">
        <v>0</v>
      </c>
      <c r="DB957" s="4">
        <v>0</v>
      </c>
      <c r="DC957" s="4">
        <v>0</v>
      </c>
      <c r="DD957" s="4">
        <v>0</v>
      </c>
      <c r="DE957" s="4">
        <v>0</v>
      </c>
      <c r="DF957" s="4">
        <v>0</v>
      </c>
      <c r="DG957" s="4">
        <v>0</v>
      </c>
      <c r="DH957" s="4">
        <v>0</v>
      </c>
      <c r="DI957" s="4">
        <v>0</v>
      </c>
      <c r="DJ957" s="4">
        <v>0</v>
      </c>
      <c r="DK957" s="4">
        <v>0</v>
      </c>
      <c r="DL957" s="4">
        <v>0</v>
      </c>
      <c r="DM957" s="4">
        <v>0</v>
      </c>
      <c r="DN957" s="4">
        <v>0</v>
      </c>
      <c r="DO957" s="4">
        <v>0</v>
      </c>
      <c r="DP957" s="4">
        <v>0</v>
      </c>
      <c r="DQ957" s="4">
        <v>0</v>
      </c>
      <c r="DR957" s="4">
        <v>0</v>
      </c>
      <c r="DS957" s="4">
        <v>0</v>
      </c>
      <c r="DT957" s="4">
        <v>0</v>
      </c>
      <c r="DU957" s="4">
        <v>0</v>
      </c>
      <c r="DV957" s="4">
        <v>0</v>
      </c>
      <c r="DW957" s="4">
        <v>0</v>
      </c>
      <c r="DX957" s="6">
        <v>0</v>
      </c>
      <c r="DY957" s="4">
        <f>SUM(Tabela14[[#This Row],[jan/25]:[mar/25]])</f>
        <v>0</v>
      </c>
      <c r="DZ957" s="4">
        <f>SUM(Tabela14[[#This Row],[abr/25]:[ago/25]])</f>
        <v>0</v>
      </c>
      <c r="EA957" s="4">
        <f>SUM(Tabela14[[#This Row],[set/25]:[dez/30]])</f>
        <v>0</v>
      </c>
    </row>
    <row r="958" spans="1:131" x14ac:dyDescent="0.25">
      <c r="A958" s="5" t="s">
        <v>2493</v>
      </c>
      <c r="B958" s="2" t="s">
        <v>1856</v>
      </c>
      <c r="C958" s="2" t="s">
        <v>369</v>
      </c>
      <c r="D958" s="2" t="s">
        <v>370</v>
      </c>
      <c r="E958" s="1">
        <v>1</v>
      </c>
      <c r="F958" s="2"/>
      <c r="G958" s="2" t="s">
        <v>42</v>
      </c>
      <c r="H958" s="321"/>
      <c r="I958" s="2"/>
      <c r="J958" s="2"/>
      <c r="K958" s="4"/>
      <c r="L958" s="4"/>
      <c r="M958" s="4">
        <v>0</v>
      </c>
      <c r="N958" s="4">
        <f>Tabela14[[#This Row],[parcela.cef
(total)]]-Tabela14[[#This Row],[parcela.cef
(realizado)]]</f>
        <v>0</v>
      </c>
      <c r="O958" s="1" t="b">
        <v>0</v>
      </c>
      <c r="P958" s="4">
        <v>0</v>
      </c>
      <c r="Q958" s="4">
        <v>0</v>
      </c>
      <c r="R958" s="4">
        <v>0</v>
      </c>
      <c r="S958" s="4">
        <v>0</v>
      </c>
      <c r="T958" s="4">
        <f>SUM(Tabela14[[#This Row],[set/25]:[dez/30]])</f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  <c r="CS958" s="4">
        <v>0</v>
      </c>
      <c r="CT958" s="4">
        <v>0</v>
      </c>
      <c r="CU958" s="4">
        <v>0</v>
      </c>
      <c r="CV958" s="4">
        <v>0</v>
      </c>
      <c r="CW958" s="4">
        <v>0</v>
      </c>
      <c r="CX958" s="4">
        <v>0</v>
      </c>
      <c r="CY958" s="4">
        <v>0</v>
      </c>
      <c r="CZ958" s="4">
        <v>0</v>
      </c>
      <c r="DA958" s="4">
        <v>0</v>
      </c>
      <c r="DB958" s="4">
        <v>0</v>
      </c>
      <c r="DC958" s="4">
        <v>0</v>
      </c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6">
        <v>0</v>
      </c>
      <c r="DY958" s="4">
        <f>SUM(Tabela14[[#This Row],[jan/25]:[mar/25]])</f>
        <v>0</v>
      </c>
      <c r="DZ958" s="4">
        <f>SUM(Tabela14[[#This Row],[abr/25]:[ago/25]])</f>
        <v>0</v>
      </c>
      <c r="EA958" s="4">
        <f>SUM(Tabela14[[#This Row],[set/25]:[dez/30]])</f>
        <v>0</v>
      </c>
    </row>
    <row r="959" spans="1:131" x14ac:dyDescent="0.25">
      <c r="A959" s="5" t="s">
        <v>2494</v>
      </c>
      <c r="B959" s="2" t="s">
        <v>2495</v>
      </c>
      <c r="C959" s="2" t="s">
        <v>14</v>
      </c>
      <c r="D959" s="2" t="s">
        <v>15</v>
      </c>
      <c r="E959" s="1">
        <v>1001</v>
      </c>
      <c r="F959" s="2" t="s">
        <v>2496</v>
      </c>
      <c r="G959" s="2" t="s">
        <v>19</v>
      </c>
      <c r="H959" s="321">
        <v>45864</v>
      </c>
      <c r="I959" s="2" t="s">
        <v>2497</v>
      </c>
      <c r="J959" s="2"/>
      <c r="K959" s="4"/>
      <c r="L959" s="4"/>
      <c r="M959" s="4">
        <v>0</v>
      </c>
      <c r="N959" s="4">
        <f>Tabela14[[#This Row],[parcela.cef
(total)]]-Tabela14[[#This Row],[parcela.cef
(realizado)]]</f>
        <v>0</v>
      </c>
      <c r="O959" s="1" t="b">
        <v>0</v>
      </c>
      <c r="P959" s="4">
        <v>0</v>
      </c>
      <c r="Q959" s="4">
        <v>380358</v>
      </c>
      <c r="R959" s="4">
        <v>0</v>
      </c>
      <c r="S959" s="4">
        <v>385243.68</v>
      </c>
      <c r="T959" s="4">
        <f>SUM(Tabela14[[#This Row],[set/25]:[dez/30]])</f>
        <v>307867.04999999987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77376.63</v>
      </c>
      <c r="BM959" s="4">
        <v>2743.37</v>
      </c>
      <c r="BN959" s="4">
        <v>2743.37</v>
      </c>
      <c r="BO959" s="4">
        <v>2743.37</v>
      </c>
      <c r="BP959" s="4">
        <v>2743.37</v>
      </c>
      <c r="BQ959" s="4">
        <v>2743.37</v>
      </c>
      <c r="BR959" s="4">
        <v>2743.37</v>
      </c>
      <c r="BS959" s="4">
        <v>2743.37</v>
      </c>
      <c r="BT959" s="4">
        <v>2743.37</v>
      </c>
      <c r="BU959" s="4">
        <v>2743.37</v>
      </c>
      <c r="BV959" s="4">
        <v>2743.37</v>
      </c>
      <c r="BW959" s="4">
        <v>78948.08</v>
      </c>
      <c r="BX959" s="4">
        <v>2743.37</v>
      </c>
      <c r="BY959" s="4">
        <v>2743.37</v>
      </c>
      <c r="BZ959" s="4">
        <v>2743.37</v>
      </c>
      <c r="CA959" s="4">
        <v>2743.37</v>
      </c>
      <c r="CB959" s="4">
        <v>2743.37</v>
      </c>
      <c r="CC959" s="4">
        <v>2743.37</v>
      </c>
      <c r="CD959" s="4">
        <v>2743.37</v>
      </c>
      <c r="CE959" s="4">
        <v>2743.37</v>
      </c>
      <c r="CF959" s="4">
        <v>2743.37</v>
      </c>
      <c r="CG959" s="4">
        <v>2743.37</v>
      </c>
      <c r="CH959" s="4">
        <v>2743.37</v>
      </c>
      <c r="CI959" s="4">
        <v>78948.08</v>
      </c>
      <c r="CJ959" s="4">
        <v>2743.37</v>
      </c>
      <c r="CK959" s="4">
        <v>2743.37</v>
      </c>
      <c r="CL959" s="4">
        <v>2743.37</v>
      </c>
      <c r="CM959" s="4">
        <v>2743.37</v>
      </c>
      <c r="CN959" s="4">
        <v>2743.37</v>
      </c>
      <c r="CO959" s="4">
        <v>2743.37</v>
      </c>
      <c r="CP959" s="4">
        <v>2743.37</v>
      </c>
      <c r="CQ959" s="4">
        <v>2743.37</v>
      </c>
      <c r="CR959" s="4">
        <v>2743.37</v>
      </c>
      <c r="CS959" s="4">
        <v>48466.2</v>
      </c>
      <c r="CT959" s="4">
        <v>2743.37</v>
      </c>
      <c r="CU959" s="4">
        <v>2743.37</v>
      </c>
      <c r="CV959" s="4">
        <v>2743.37</v>
      </c>
      <c r="CW959" s="4">
        <v>2743.37</v>
      </c>
      <c r="CX959" s="4">
        <v>2743.37</v>
      </c>
      <c r="CY959" s="4">
        <v>2743.37</v>
      </c>
      <c r="CZ959" s="4">
        <v>2743.37</v>
      </c>
      <c r="DA959" s="4">
        <v>0</v>
      </c>
      <c r="DB959" s="4">
        <v>0</v>
      </c>
      <c r="DC959" s="4">
        <v>0</v>
      </c>
      <c r="DD959" s="4">
        <v>0</v>
      </c>
      <c r="DE959" s="4">
        <v>0</v>
      </c>
      <c r="DF959" s="4">
        <v>0</v>
      </c>
      <c r="DG959" s="4">
        <v>0</v>
      </c>
      <c r="DH959" s="4">
        <v>0</v>
      </c>
      <c r="DI959" s="4">
        <v>0</v>
      </c>
      <c r="DJ959" s="4">
        <v>0</v>
      </c>
      <c r="DK959" s="4">
        <v>0</v>
      </c>
      <c r="DL959" s="4">
        <v>0</v>
      </c>
      <c r="DM959" s="4">
        <v>0</v>
      </c>
      <c r="DN959" s="4">
        <v>0</v>
      </c>
      <c r="DO959" s="4">
        <v>0</v>
      </c>
      <c r="DP959" s="4">
        <v>0</v>
      </c>
      <c r="DQ959" s="4">
        <v>0</v>
      </c>
      <c r="DR959" s="4">
        <v>0</v>
      </c>
      <c r="DS959" s="4">
        <v>0</v>
      </c>
      <c r="DT959" s="4">
        <v>0</v>
      </c>
      <c r="DU959" s="4">
        <v>0</v>
      </c>
      <c r="DV959" s="4">
        <v>0</v>
      </c>
      <c r="DW959" s="4">
        <v>0</v>
      </c>
      <c r="DX959" s="6">
        <v>0</v>
      </c>
      <c r="DY959" s="4">
        <f>SUM(Tabela14[[#This Row],[jan/25]:[mar/25]])</f>
        <v>0</v>
      </c>
      <c r="DZ959" s="4">
        <f>SUM(Tabela14[[#This Row],[abr/25]:[ago/25]])</f>
        <v>77376.63</v>
      </c>
      <c r="EA959" s="4">
        <f>SUM(Tabela14[[#This Row],[set/25]:[dez/30]])</f>
        <v>307867.04999999987</v>
      </c>
    </row>
    <row r="960" spans="1:131" x14ac:dyDescent="0.25">
      <c r="A960" s="5" t="s">
        <v>2498</v>
      </c>
      <c r="B960" s="2" t="s">
        <v>2495</v>
      </c>
      <c r="C960" s="2" t="s">
        <v>14</v>
      </c>
      <c r="D960" s="2" t="s">
        <v>15</v>
      </c>
      <c r="E960" s="1">
        <v>1002</v>
      </c>
      <c r="F960" s="2" t="s">
        <v>2499</v>
      </c>
      <c r="G960" s="2" t="s">
        <v>19</v>
      </c>
      <c r="H960" s="321">
        <v>45852</v>
      </c>
      <c r="I960" s="2" t="s">
        <v>2500</v>
      </c>
      <c r="J960" s="2"/>
      <c r="K960" s="4"/>
      <c r="L960" s="4"/>
      <c r="M960" s="4">
        <v>174121.31</v>
      </c>
      <c r="N960" s="4">
        <f>Tabela14[[#This Row],[parcela.cef
(total)]]-Tabela14[[#This Row],[parcela.cef
(realizado)]]</f>
        <v>0</v>
      </c>
      <c r="O960" s="1" t="b">
        <v>0</v>
      </c>
      <c r="P960" s="4">
        <v>0</v>
      </c>
      <c r="Q960" s="4">
        <v>223660</v>
      </c>
      <c r="R960" s="4">
        <v>0</v>
      </c>
      <c r="S960" s="4">
        <v>52005.97</v>
      </c>
      <c r="T960" s="4">
        <f>SUM(Tabela14[[#This Row],[set/25]:[dez/30]])</f>
        <v>21681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29660</v>
      </c>
      <c r="BL960" s="4">
        <v>664.97</v>
      </c>
      <c r="BM960" s="4">
        <v>0</v>
      </c>
      <c r="BN960" s="4">
        <v>657</v>
      </c>
      <c r="BO960" s="4">
        <v>657</v>
      </c>
      <c r="BP960" s="4">
        <v>657</v>
      </c>
      <c r="BQ960" s="4">
        <v>657</v>
      </c>
      <c r="BR960" s="4">
        <v>657</v>
      </c>
      <c r="BS960" s="4">
        <v>657</v>
      </c>
      <c r="BT960" s="4">
        <v>657</v>
      </c>
      <c r="BU960" s="4">
        <v>657</v>
      </c>
      <c r="BV960" s="4">
        <v>657</v>
      </c>
      <c r="BW960" s="4">
        <v>657</v>
      </c>
      <c r="BX960" s="4">
        <v>657</v>
      </c>
      <c r="BY960" s="4">
        <v>657</v>
      </c>
      <c r="BZ960" s="4">
        <v>657</v>
      </c>
      <c r="CA960" s="4">
        <v>657</v>
      </c>
      <c r="CB960" s="4">
        <v>657</v>
      </c>
      <c r="CC960" s="4">
        <v>657</v>
      </c>
      <c r="CD960" s="4">
        <v>657</v>
      </c>
      <c r="CE960" s="4">
        <v>657</v>
      </c>
      <c r="CF960" s="4">
        <v>657</v>
      </c>
      <c r="CG960" s="4">
        <v>657</v>
      </c>
      <c r="CH960" s="4">
        <v>657</v>
      </c>
      <c r="CI960" s="4">
        <v>657</v>
      </c>
      <c r="CJ960" s="4">
        <v>657</v>
      </c>
      <c r="CK960" s="4">
        <v>657</v>
      </c>
      <c r="CL960" s="4">
        <v>657</v>
      </c>
      <c r="CM960" s="4">
        <v>657</v>
      </c>
      <c r="CN960" s="4">
        <v>657</v>
      </c>
      <c r="CO960" s="4">
        <v>657</v>
      </c>
      <c r="CP960" s="4">
        <v>657</v>
      </c>
      <c r="CQ960" s="4">
        <v>657</v>
      </c>
      <c r="CR960" s="4">
        <v>657</v>
      </c>
      <c r="CS960" s="4">
        <v>657</v>
      </c>
      <c r="CT960" s="4">
        <v>657</v>
      </c>
      <c r="CU960" s="4">
        <v>0</v>
      </c>
      <c r="CV960" s="4">
        <v>0</v>
      </c>
      <c r="CW960" s="4">
        <v>0</v>
      </c>
      <c r="CX960" s="4">
        <v>0</v>
      </c>
      <c r="CY960" s="4">
        <v>0</v>
      </c>
      <c r="CZ960" s="4">
        <v>0</v>
      </c>
      <c r="DA960" s="4">
        <v>0</v>
      </c>
      <c r="DB960" s="4">
        <v>0</v>
      </c>
      <c r="DC960" s="4">
        <v>0</v>
      </c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6">
        <v>0</v>
      </c>
      <c r="DY960" s="4">
        <f>SUM(Tabela14[[#This Row],[jan/25]:[mar/25]])</f>
        <v>0</v>
      </c>
      <c r="DZ960" s="4">
        <f>SUM(Tabela14[[#This Row],[abr/25]:[ago/25]])</f>
        <v>30324.97</v>
      </c>
      <c r="EA960" s="4">
        <f>SUM(Tabela14[[#This Row],[set/25]:[dez/30]])</f>
        <v>21681</v>
      </c>
    </row>
    <row r="961" spans="1:131" x14ac:dyDescent="0.25">
      <c r="A961" s="5" t="s">
        <v>2501</v>
      </c>
      <c r="B961" s="2" t="s">
        <v>2495</v>
      </c>
      <c r="C961" s="2" t="s">
        <v>14</v>
      </c>
      <c r="D961" s="2" t="s">
        <v>15</v>
      </c>
      <c r="E961" s="1">
        <v>1003</v>
      </c>
      <c r="F961" s="2" t="s">
        <v>2502</v>
      </c>
      <c r="G961" s="2" t="s">
        <v>19</v>
      </c>
      <c r="H961" s="321">
        <v>45853</v>
      </c>
      <c r="I961" s="2" t="s">
        <v>968</v>
      </c>
      <c r="J961" s="2"/>
      <c r="K961" s="4"/>
      <c r="L961" s="4"/>
      <c r="M961" s="4">
        <v>274336.95</v>
      </c>
      <c r="N961" s="4">
        <f>Tabela14[[#This Row],[parcela.cef
(total)]]-Tabela14[[#This Row],[parcela.cef
(realizado)]]</f>
        <v>0</v>
      </c>
      <c r="O961" s="1" t="b">
        <v>0</v>
      </c>
      <c r="P961" s="4">
        <v>0</v>
      </c>
      <c r="Q961" s="4">
        <v>411660</v>
      </c>
      <c r="R961" s="4">
        <v>0</v>
      </c>
      <c r="S961" s="4">
        <v>141681.82999999999</v>
      </c>
      <c r="T961" s="4">
        <f>SUM(Tabela14[[#This Row],[set/25]:[dez/30]])</f>
        <v>127008.03000000006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12660</v>
      </c>
      <c r="BL961" s="4">
        <v>2013.8</v>
      </c>
      <c r="BM961" s="4">
        <v>0</v>
      </c>
      <c r="BN961" s="4">
        <v>2032.13</v>
      </c>
      <c r="BO961" s="4">
        <v>2032.13</v>
      </c>
      <c r="BP961" s="4">
        <v>13970.87</v>
      </c>
      <c r="BQ961" s="4">
        <v>2032.13</v>
      </c>
      <c r="BR961" s="4">
        <v>2032.13</v>
      </c>
      <c r="BS961" s="4">
        <v>2032.13</v>
      </c>
      <c r="BT961" s="4">
        <v>2032.13</v>
      </c>
      <c r="BU961" s="4">
        <v>2032.13</v>
      </c>
      <c r="BV961" s="4">
        <v>2032.13</v>
      </c>
      <c r="BW961" s="4">
        <v>2032.13</v>
      </c>
      <c r="BX961" s="4">
        <v>2032.13</v>
      </c>
      <c r="BY961" s="4">
        <v>2032.13</v>
      </c>
      <c r="BZ961" s="4">
        <v>2032.13</v>
      </c>
      <c r="CA961" s="4">
        <v>2032.13</v>
      </c>
      <c r="CB961" s="4">
        <v>13970.87</v>
      </c>
      <c r="CC961" s="4">
        <v>2032.13</v>
      </c>
      <c r="CD961" s="4">
        <v>2032.13</v>
      </c>
      <c r="CE961" s="4">
        <v>2032.13</v>
      </c>
      <c r="CF961" s="4">
        <v>2032.13</v>
      </c>
      <c r="CG961" s="4">
        <v>2032.13</v>
      </c>
      <c r="CH961" s="4">
        <v>2032.13</v>
      </c>
      <c r="CI961" s="4">
        <v>2032.13</v>
      </c>
      <c r="CJ961" s="4">
        <v>2032.13</v>
      </c>
      <c r="CK961" s="4">
        <v>2032.13</v>
      </c>
      <c r="CL961" s="4">
        <v>2032.13</v>
      </c>
      <c r="CM961" s="4">
        <v>2032.13</v>
      </c>
      <c r="CN961" s="4">
        <v>13970.87</v>
      </c>
      <c r="CO961" s="4">
        <v>2032.13</v>
      </c>
      <c r="CP961" s="4">
        <v>2032.13</v>
      </c>
      <c r="CQ961" s="4">
        <v>2032.13</v>
      </c>
      <c r="CR961" s="4">
        <v>2032.13</v>
      </c>
      <c r="CS961" s="4">
        <v>2032.13</v>
      </c>
      <c r="CT961" s="4">
        <v>13970.87</v>
      </c>
      <c r="CU961" s="4">
        <v>2032.13</v>
      </c>
      <c r="CV961" s="4">
        <v>2032.13</v>
      </c>
      <c r="CW961" s="4">
        <v>2032.13</v>
      </c>
      <c r="CX961" s="4">
        <v>2032.13</v>
      </c>
      <c r="CY961" s="4">
        <v>2032.13</v>
      </c>
      <c r="CZ961" s="4">
        <v>2032.13</v>
      </c>
      <c r="DA961" s="4">
        <v>0</v>
      </c>
      <c r="DB961" s="4">
        <v>0</v>
      </c>
      <c r="DC961" s="4">
        <v>0</v>
      </c>
      <c r="DD961" s="4">
        <v>0</v>
      </c>
      <c r="DE961" s="4">
        <v>0</v>
      </c>
      <c r="DF961" s="4">
        <v>0</v>
      </c>
      <c r="DG961" s="4">
        <v>0</v>
      </c>
      <c r="DH961" s="4">
        <v>0</v>
      </c>
      <c r="DI961" s="4">
        <v>0</v>
      </c>
      <c r="DJ961" s="4">
        <v>0</v>
      </c>
      <c r="DK961" s="4">
        <v>0</v>
      </c>
      <c r="DL961" s="4">
        <v>0</v>
      </c>
      <c r="DM961" s="4">
        <v>0</v>
      </c>
      <c r="DN961" s="4">
        <v>0</v>
      </c>
      <c r="DO961" s="4">
        <v>0</v>
      </c>
      <c r="DP961" s="4">
        <v>0</v>
      </c>
      <c r="DQ961" s="4">
        <v>0</v>
      </c>
      <c r="DR961" s="4">
        <v>0</v>
      </c>
      <c r="DS961" s="4">
        <v>0</v>
      </c>
      <c r="DT961" s="4">
        <v>0</v>
      </c>
      <c r="DU961" s="4">
        <v>0</v>
      </c>
      <c r="DV961" s="4">
        <v>0</v>
      </c>
      <c r="DW961" s="4">
        <v>0</v>
      </c>
      <c r="DX961" s="6">
        <v>0</v>
      </c>
      <c r="DY961" s="4">
        <f>SUM(Tabela14[[#This Row],[jan/25]:[mar/25]])</f>
        <v>0</v>
      </c>
      <c r="DZ961" s="4">
        <f>SUM(Tabela14[[#This Row],[abr/25]:[ago/25]])</f>
        <v>14673.8</v>
      </c>
      <c r="EA961" s="4">
        <f>SUM(Tabela14[[#This Row],[set/25]:[dez/30]])</f>
        <v>127008.03000000006</v>
      </c>
    </row>
    <row r="962" spans="1:131" x14ac:dyDescent="0.25">
      <c r="A962" s="5" t="s">
        <v>2503</v>
      </c>
      <c r="B962" s="2" t="s">
        <v>2495</v>
      </c>
      <c r="C962" s="2" t="s">
        <v>14</v>
      </c>
      <c r="D962" s="2" t="s">
        <v>15</v>
      </c>
      <c r="E962" s="1">
        <v>1004</v>
      </c>
      <c r="F962" s="2" t="s">
        <v>2504</v>
      </c>
      <c r="G962" s="2" t="s">
        <v>19</v>
      </c>
      <c r="H962" s="321">
        <v>45850</v>
      </c>
      <c r="I962" s="2" t="s">
        <v>821</v>
      </c>
      <c r="J962" s="2"/>
      <c r="K962" s="4"/>
      <c r="L962" s="4"/>
      <c r="M962" s="4">
        <v>221908.11</v>
      </c>
      <c r="N962" s="4">
        <f>Tabela14[[#This Row],[parcela.cef
(total)]]-Tabela14[[#This Row],[parcela.cef
(realizado)]]</f>
        <v>0</v>
      </c>
      <c r="O962" s="1" t="b">
        <v>0</v>
      </c>
      <c r="P962" s="4">
        <v>0</v>
      </c>
      <c r="Q962" s="4">
        <v>234060</v>
      </c>
      <c r="R962" s="4">
        <v>0</v>
      </c>
      <c r="S962" s="4">
        <v>15861.97</v>
      </c>
      <c r="T962" s="4">
        <f>SUM(Tabela14[[#This Row],[set/25]:[dez/30]])</f>
        <v>12710.940000000002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3000</v>
      </c>
      <c r="BL962" s="4">
        <v>151.03</v>
      </c>
      <c r="BM962" s="4">
        <v>152.41</v>
      </c>
      <c r="BN962" s="4">
        <v>152.41</v>
      </c>
      <c r="BO962" s="4">
        <v>152.41</v>
      </c>
      <c r="BP962" s="4">
        <v>152.41</v>
      </c>
      <c r="BQ962" s="4">
        <v>152.41</v>
      </c>
      <c r="BR962" s="4">
        <v>152.41</v>
      </c>
      <c r="BS962" s="4">
        <v>152.41</v>
      </c>
      <c r="BT962" s="4">
        <v>152.41</v>
      </c>
      <c r="BU962" s="4">
        <v>254.02</v>
      </c>
      <c r="BV962" s="4">
        <v>152.41</v>
      </c>
      <c r="BW962" s="4">
        <v>152.41</v>
      </c>
      <c r="BX962" s="4">
        <v>152.41</v>
      </c>
      <c r="BY962" s="4">
        <v>152.41</v>
      </c>
      <c r="BZ962" s="4">
        <v>152.41</v>
      </c>
      <c r="CA962" s="4">
        <v>152.41</v>
      </c>
      <c r="CB962" s="4">
        <v>152.41</v>
      </c>
      <c r="CC962" s="4">
        <v>152.41</v>
      </c>
      <c r="CD962" s="4">
        <v>152.41</v>
      </c>
      <c r="CE962" s="4">
        <v>152.41</v>
      </c>
      <c r="CF962" s="4">
        <v>152.41</v>
      </c>
      <c r="CG962" s="4">
        <v>152.41</v>
      </c>
      <c r="CH962" s="4">
        <v>264.18</v>
      </c>
      <c r="CI962" s="4">
        <v>508.03</v>
      </c>
      <c r="CJ962" s="4">
        <v>508.03</v>
      </c>
      <c r="CK962" s="4">
        <v>508.03</v>
      </c>
      <c r="CL962" s="4">
        <v>508.03</v>
      </c>
      <c r="CM962" s="4">
        <v>508.03</v>
      </c>
      <c r="CN962" s="4">
        <v>508.03</v>
      </c>
      <c r="CO962" s="4">
        <v>508.03</v>
      </c>
      <c r="CP962" s="4">
        <v>508.03</v>
      </c>
      <c r="CQ962" s="4">
        <v>508.03</v>
      </c>
      <c r="CR962" s="4">
        <v>508.03</v>
      </c>
      <c r="CS962" s="4">
        <v>508.03</v>
      </c>
      <c r="CT962" s="4">
        <v>508.03</v>
      </c>
      <c r="CU962" s="4">
        <v>508.03</v>
      </c>
      <c r="CV962" s="4">
        <v>508.03</v>
      </c>
      <c r="CW962" s="4">
        <v>508.03</v>
      </c>
      <c r="CX962" s="4">
        <v>508.03</v>
      </c>
      <c r="CY962" s="4">
        <v>508.03</v>
      </c>
      <c r="CZ962" s="4">
        <v>508.03</v>
      </c>
      <c r="DA962" s="4">
        <v>0</v>
      </c>
      <c r="DB962" s="4">
        <v>0</v>
      </c>
      <c r="DC962" s="4">
        <v>0</v>
      </c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6">
        <v>0</v>
      </c>
      <c r="DY962" s="4">
        <f>SUM(Tabela14[[#This Row],[jan/25]:[mar/25]])</f>
        <v>0</v>
      </c>
      <c r="DZ962" s="4">
        <f>SUM(Tabela14[[#This Row],[abr/25]:[ago/25]])</f>
        <v>3151.03</v>
      </c>
      <c r="EA962" s="4">
        <f>SUM(Tabela14[[#This Row],[set/25]:[dez/30]])</f>
        <v>12710.940000000002</v>
      </c>
    </row>
    <row r="963" spans="1:131" x14ac:dyDescent="0.25">
      <c r="A963" s="5" t="s">
        <v>2505</v>
      </c>
      <c r="B963" s="2" t="s">
        <v>2495</v>
      </c>
      <c r="C963" s="2" t="s">
        <v>14</v>
      </c>
      <c r="D963" s="2" t="s">
        <v>15</v>
      </c>
      <c r="E963" s="1">
        <v>1005</v>
      </c>
      <c r="F963" s="2"/>
      <c r="G963" s="2" t="s">
        <v>42</v>
      </c>
      <c r="H963" s="321"/>
      <c r="I963" s="2"/>
      <c r="J963" s="2"/>
      <c r="K963" s="4"/>
      <c r="L963" s="4"/>
      <c r="M963" s="4">
        <v>0</v>
      </c>
      <c r="N963" s="4">
        <f>Tabela14[[#This Row],[parcela.cef
(total)]]-Tabela14[[#This Row],[parcela.cef
(realizado)]]</f>
        <v>0</v>
      </c>
      <c r="O963" s="1" t="b">
        <v>0</v>
      </c>
      <c r="P963" s="4">
        <v>0</v>
      </c>
      <c r="Q963" s="4">
        <v>0</v>
      </c>
      <c r="R963" s="4">
        <v>0</v>
      </c>
      <c r="S963" s="4">
        <v>0</v>
      </c>
      <c r="T963" s="4">
        <f>SUM(Tabela14[[#This Row],[set/25]:[dez/30]])</f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0</v>
      </c>
      <c r="CR963" s="4">
        <v>0</v>
      </c>
      <c r="CS963" s="4">
        <v>0</v>
      </c>
      <c r="CT963" s="4">
        <v>0</v>
      </c>
      <c r="CU963" s="4">
        <v>0</v>
      </c>
      <c r="CV963" s="4">
        <v>0</v>
      </c>
      <c r="CW963" s="4">
        <v>0</v>
      </c>
      <c r="CX963" s="4">
        <v>0</v>
      </c>
      <c r="CY963" s="4">
        <v>0</v>
      </c>
      <c r="CZ963" s="4">
        <v>0</v>
      </c>
      <c r="DA963" s="4">
        <v>0</v>
      </c>
      <c r="DB963" s="4">
        <v>0</v>
      </c>
      <c r="DC963" s="4">
        <v>0</v>
      </c>
      <c r="DD963" s="4">
        <v>0</v>
      </c>
      <c r="DE963" s="4">
        <v>0</v>
      </c>
      <c r="DF963" s="4">
        <v>0</v>
      </c>
      <c r="DG963" s="4">
        <v>0</v>
      </c>
      <c r="DH963" s="4">
        <v>0</v>
      </c>
      <c r="DI963" s="4">
        <v>0</v>
      </c>
      <c r="DJ963" s="4">
        <v>0</v>
      </c>
      <c r="DK963" s="4">
        <v>0</v>
      </c>
      <c r="DL963" s="4">
        <v>0</v>
      </c>
      <c r="DM963" s="4">
        <v>0</v>
      </c>
      <c r="DN963" s="4">
        <v>0</v>
      </c>
      <c r="DO963" s="4">
        <v>0</v>
      </c>
      <c r="DP963" s="4">
        <v>0</v>
      </c>
      <c r="DQ963" s="4">
        <v>0</v>
      </c>
      <c r="DR963" s="4">
        <v>0</v>
      </c>
      <c r="DS963" s="4">
        <v>0</v>
      </c>
      <c r="DT963" s="4">
        <v>0</v>
      </c>
      <c r="DU963" s="4">
        <v>0</v>
      </c>
      <c r="DV963" s="4">
        <v>0</v>
      </c>
      <c r="DW963" s="4">
        <v>0</v>
      </c>
      <c r="DX963" s="6">
        <v>0</v>
      </c>
      <c r="DY963" s="4">
        <f>SUM(Tabela14[[#This Row],[jan/25]:[mar/25]])</f>
        <v>0</v>
      </c>
      <c r="DZ963" s="4">
        <f>SUM(Tabela14[[#This Row],[abr/25]:[ago/25]])</f>
        <v>0</v>
      </c>
      <c r="EA963" s="4">
        <f>SUM(Tabela14[[#This Row],[set/25]:[dez/30]])</f>
        <v>0</v>
      </c>
    </row>
    <row r="964" spans="1:131" x14ac:dyDescent="0.25">
      <c r="A964" s="5" t="s">
        <v>2506</v>
      </c>
      <c r="B964" s="2" t="s">
        <v>2495</v>
      </c>
      <c r="C964" s="2" t="s">
        <v>14</v>
      </c>
      <c r="D964" s="2" t="s">
        <v>15</v>
      </c>
      <c r="E964" s="1">
        <v>1006</v>
      </c>
      <c r="F964" s="2" t="s">
        <v>2507</v>
      </c>
      <c r="G964" s="2" t="s">
        <v>19</v>
      </c>
      <c r="H964" s="321">
        <v>45894</v>
      </c>
      <c r="I964" s="2" t="s">
        <v>2508</v>
      </c>
      <c r="J964" s="2"/>
      <c r="K964" s="4"/>
      <c r="L964" s="4"/>
      <c r="M964" s="4">
        <v>189464.58</v>
      </c>
      <c r="N964" s="4">
        <f>Tabela14[[#This Row],[parcela.cef
(total)]]-Tabela14[[#This Row],[parcela.cef
(realizado)]]</f>
        <v>0</v>
      </c>
      <c r="O964" s="1" t="b">
        <v>0</v>
      </c>
      <c r="P964" s="4">
        <v>0</v>
      </c>
      <c r="Q964" s="4">
        <v>224660</v>
      </c>
      <c r="R964" s="4">
        <v>0</v>
      </c>
      <c r="S964" s="4">
        <v>37198.9</v>
      </c>
      <c r="T964" s="4">
        <f>SUM(Tabela14[[#This Row],[set/25]:[dez/30]])</f>
        <v>32698.899999999987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4500</v>
      </c>
      <c r="BM964" s="4">
        <v>151.37</v>
      </c>
      <c r="BN964" s="4">
        <v>151.37</v>
      </c>
      <c r="BO964" s="4">
        <v>151.37</v>
      </c>
      <c r="BP964" s="4">
        <v>1971.79</v>
      </c>
      <c r="BQ964" s="4">
        <v>504.55</v>
      </c>
      <c r="BR964" s="4">
        <v>504.55</v>
      </c>
      <c r="BS964" s="4">
        <v>504.55</v>
      </c>
      <c r="BT964" s="4">
        <v>504.55</v>
      </c>
      <c r="BU964" s="4">
        <v>504.55</v>
      </c>
      <c r="BV964" s="4">
        <v>504.55</v>
      </c>
      <c r="BW964" s="4">
        <v>504.55</v>
      </c>
      <c r="BX964" s="4">
        <v>504.55</v>
      </c>
      <c r="BY964" s="4">
        <v>504.55</v>
      </c>
      <c r="BZ964" s="4">
        <v>504.55</v>
      </c>
      <c r="CA964" s="4">
        <v>504.55</v>
      </c>
      <c r="CB964" s="4">
        <v>4540.95</v>
      </c>
      <c r="CC964" s="4">
        <v>504.55</v>
      </c>
      <c r="CD964" s="4">
        <v>504.55</v>
      </c>
      <c r="CE964" s="4">
        <v>504.55</v>
      </c>
      <c r="CF964" s="4">
        <v>504.55</v>
      </c>
      <c r="CG964" s="4">
        <v>504.55</v>
      </c>
      <c r="CH964" s="4">
        <v>504.55</v>
      </c>
      <c r="CI964" s="4">
        <v>504.55</v>
      </c>
      <c r="CJ964" s="4">
        <v>504.55</v>
      </c>
      <c r="CK964" s="4">
        <v>504.55</v>
      </c>
      <c r="CL964" s="4">
        <v>504.55</v>
      </c>
      <c r="CM964" s="4">
        <v>504.55</v>
      </c>
      <c r="CN964" s="4">
        <v>4540.95</v>
      </c>
      <c r="CO964" s="4">
        <v>504.55</v>
      </c>
      <c r="CP964" s="4">
        <v>504.55</v>
      </c>
      <c r="CQ964" s="4">
        <v>504.55</v>
      </c>
      <c r="CR964" s="4">
        <v>504.55</v>
      </c>
      <c r="CS964" s="4">
        <v>504.55</v>
      </c>
      <c r="CT964" s="4">
        <v>504.55</v>
      </c>
      <c r="CU964" s="4">
        <v>504.55</v>
      </c>
      <c r="CV964" s="4">
        <v>504.55</v>
      </c>
      <c r="CW964" s="4">
        <v>504.55</v>
      </c>
      <c r="CX964" s="4">
        <v>504.55</v>
      </c>
      <c r="CY964" s="4">
        <v>504.55</v>
      </c>
      <c r="CZ964" s="4">
        <v>4540.95</v>
      </c>
      <c r="DA964" s="4">
        <v>0</v>
      </c>
      <c r="DB964" s="4">
        <v>0</v>
      </c>
      <c r="DC964" s="4">
        <v>0</v>
      </c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6">
        <v>0</v>
      </c>
      <c r="DY964" s="4">
        <f>SUM(Tabela14[[#This Row],[jan/25]:[mar/25]])</f>
        <v>0</v>
      </c>
      <c r="DZ964" s="4">
        <f>SUM(Tabela14[[#This Row],[abr/25]:[ago/25]])</f>
        <v>4500</v>
      </c>
      <c r="EA964" s="4">
        <f>SUM(Tabela14[[#This Row],[set/25]:[dez/30]])</f>
        <v>32698.899999999987</v>
      </c>
    </row>
    <row r="965" spans="1:131" x14ac:dyDescent="0.25">
      <c r="A965" s="5" t="s">
        <v>2509</v>
      </c>
      <c r="B965" s="2" t="s">
        <v>2495</v>
      </c>
      <c r="C965" s="2" t="s">
        <v>14</v>
      </c>
      <c r="D965" s="2" t="s">
        <v>15</v>
      </c>
      <c r="E965" s="1">
        <v>1007</v>
      </c>
      <c r="F965" s="2"/>
      <c r="G965" s="2" t="s">
        <v>16</v>
      </c>
      <c r="H965" s="321"/>
      <c r="I965" s="2"/>
      <c r="J965" s="2"/>
      <c r="K965" s="4"/>
      <c r="L965" s="4"/>
      <c r="M965" s="4">
        <v>0</v>
      </c>
      <c r="N965" s="4">
        <f>Tabela14[[#This Row],[parcela.cef
(total)]]-Tabela14[[#This Row],[parcela.cef
(realizado)]]</f>
        <v>0</v>
      </c>
      <c r="O965" s="1" t="b">
        <v>0</v>
      </c>
      <c r="P965" s="4">
        <v>0</v>
      </c>
      <c r="Q965" s="4">
        <v>0</v>
      </c>
      <c r="R965" s="4">
        <v>0</v>
      </c>
      <c r="S965" s="4">
        <v>0</v>
      </c>
      <c r="T965" s="4">
        <f>SUM(Tabela14[[#This Row],[set/25]:[dez/30]])</f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0</v>
      </c>
      <c r="CS965" s="4">
        <v>0</v>
      </c>
      <c r="CT965" s="4">
        <v>0</v>
      </c>
      <c r="CU965" s="4">
        <v>0</v>
      </c>
      <c r="CV965" s="4">
        <v>0</v>
      </c>
      <c r="CW965" s="4">
        <v>0</v>
      </c>
      <c r="CX965" s="4">
        <v>0</v>
      </c>
      <c r="CY965" s="4">
        <v>0</v>
      </c>
      <c r="CZ965" s="4">
        <v>0</v>
      </c>
      <c r="DA965" s="4">
        <v>0</v>
      </c>
      <c r="DB965" s="4">
        <v>0</v>
      </c>
      <c r="DC965" s="4">
        <v>0</v>
      </c>
      <c r="DD965" s="4">
        <v>0</v>
      </c>
      <c r="DE965" s="4">
        <v>0</v>
      </c>
      <c r="DF965" s="4">
        <v>0</v>
      </c>
      <c r="DG965" s="4">
        <v>0</v>
      </c>
      <c r="DH965" s="4">
        <v>0</v>
      </c>
      <c r="DI965" s="4">
        <v>0</v>
      </c>
      <c r="DJ965" s="4">
        <v>0</v>
      </c>
      <c r="DK965" s="4">
        <v>0</v>
      </c>
      <c r="DL965" s="4">
        <v>0</v>
      </c>
      <c r="DM965" s="4">
        <v>0</v>
      </c>
      <c r="DN965" s="4">
        <v>0</v>
      </c>
      <c r="DO965" s="4">
        <v>0</v>
      </c>
      <c r="DP965" s="4">
        <v>0</v>
      </c>
      <c r="DQ965" s="4">
        <v>0</v>
      </c>
      <c r="DR965" s="4">
        <v>0</v>
      </c>
      <c r="DS965" s="4">
        <v>0</v>
      </c>
      <c r="DT965" s="4">
        <v>0</v>
      </c>
      <c r="DU965" s="4">
        <v>0</v>
      </c>
      <c r="DV965" s="4">
        <v>0</v>
      </c>
      <c r="DW965" s="4">
        <v>0</v>
      </c>
      <c r="DX965" s="6">
        <v>0</v>
      </c>
      <c r="DY965" s="4">
        <f>SUM(Tabela14[[#This Row],[jan/25]:[mar/25]])</f>
        <v>0</v>
      </c>
      <c r="DZ965" s="4">
        <f>SUM(Tabela14[[#This Row],[abr/25]:[ago/25]])</f>
        <v>0</v>
      </c>
      <c r="EA965" s="4">
        <f>SUM(Tabela14[[#This Row],[set/25]:[dez/30]])</f>
        <v>0</v>
      </c>
    </row>
    <row r="966" spans="1:131" x14ac:dyDescent="0.25">
      <c r="A966" s="5" t="s">
        <v>2510</v>
      </c>
      <c r="B966" s="2" t="s">
        <v>2495</v>
      </c>
      <c r="C966" s="2" t="s">
        <v>14</v>
      </c>
      <c r="D966" s="2" t="s">
        <v>15</v>
      </c>
      <c r="E966" s="1">
        <v>1008</v>
      </c>
      <c r="F966" s="2"/>
      <c r="G966" s="2" t="s">
        <v>16</v>
      </c>
      <c r="H966" s="321"/>
      <c r="I966" s="2"/>
      <c r="J966" s="2"/>
      <c r="K966" s="4"/>
      <c r="L966" s="4"/>
      <c r="M966" s="4">
        <v>0</v>
      </c>
      <c r="N966" s="4">
        <f>Tabela14[[#This Row],[parcela.cef
(total)]]-Tabela14[[#This Row],[parcela.cef
(realizado)]]</f>
        <v>0</v>
      </c>
      <c r="O966" s="1" t="b">
        <v>0</v>
      </c>
      <c r="P966" s="4">
        <v>0</v>
      </c>
      <c r="Q966" s="4">
        <v>0</v>
      </c>
      <c r="R966" s="4">
        <v>0</v>
      </c>
      <c r="S966" s="4">
        <v>0</v>
      </c>
      <c r="T966" s="4">
        <f>SUM(Tabela14[[#This Row],[set/25]:[dez/30]])</f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4">
        <v>0</v>
      </c>
      <c r="CV966" s="4">
        <v>0</v>
      </c>
      <c r="CW966" s="4">
        <v>0</v>
      </c>
      <c r="CX966" s="4">
        <v>0</v>
      </c>
      <c r="CY966" s="4">
        <v>0</v>
      </c>
      <c r="CZ966" s="4">
        <v>0</v>
      </c>
      <c r="DA966" s="4">
        <v>0</v>
      </c>
      <c r="DB966" s="4">
        <v>0</v>
      </c>
      <c r="DC966" s="4">
        <v>0</v>
      </c>
      <c r="DD966" s="4">
        <v>0</v>
      </c>
      <c r="DE966" s="4">
        <v>0</v>
      </c>
      <c r="DF966" s="4">
        <v>0</v>
      </c>
      <c r="DG966" s="4">
        <v>0</v>
      </c>
      <c r="DH966" s="4">
        <v>0</v>
      </c>
      <c r="DI966" s="4">
        <v>0</v>
      </c>
      <c r="DJ966" s="4">
        <v>0</v>
      </c>
      <c r="DK966" s="4">
        <v>0</v>
      </c>
      <c r="DL966" s="4">
        <v>0</v>
      </c>
      <c r="DM966" s="4">
        <v>0</v>
      </c>
      <c r="DN966" s="4">
        <v>0</v>
      </c>
      <c r="DO966" s="4">
        <v>0</v>
      </c>
      <c r="DP966" s="4">
        <v>0</v>
      </c>
      <c r="DQ966" s="4">
        <v>0</v>
      </c>
      <c r="DR966" s="4">
        <v>0</v>
      </c>
      <c r="DS966" s="4">
        <v>0</v>
      </c>
      <c r="DT966" s="4">
        <v>0</v>
      </c>
      <c r="DU966" s="4">
        <v>0</v>
      </c>
      <c r="DV966" s="4">
        <v>0</v>
      </c>
      <c r="DW966" s="4">
        <v>0</v>
      </c>
      <c r="DX966" s="6">
        <v>0</v>
      </c>
      <c r="DY966" s="4">
        <f>SUM(Tabela14[[#This Row],[jan/25]:[mar/25]])</f>
        <v>0</v>
      </c>
      <c r="DZ966" s="4">
        <f>SUM(Tabela14[[#This Row],[abr/25]:[ago/25]])</f>
        <v>0</v>
      </c>
      <c r="EA966" s="4">
        <f>SUM(Tabela14[[#This Row],[set/25]:[dez/30]])</f>
        <v>0</v>
      </c>
    </row>
    <row r="967" spans="1:131" x14ac:dyDescent="0.25">
      <c r="A967" s="5" t="s">
        <v>2511</v>
      </c>
      <c r="B967" s="2" t="s">
        <v>2495</v>
      </c>
      <c r="C967" s="2" t="s">
        <v>14</v>
      </c>
      <c r="D967" s="2" t="s">
        <v>15</v>
      </c>
      <c r="E967" s="1">
        <v>1009</v>
      </c>
      <c r="F967" s="2" t="s">
        <v>2512</v>
      </c>
      <c r="G967" s="2" t="s">
        <v>19</v>
      </c>
      <c r="H967" s="321">
        <v>45852</v>
      </c>
      <c r="I967" s="2" t="s">
        <v>1374</v>
      </c>
      <c r="J967" s="2"/>
      <c r="K967" s="4"/>
      <c r="L967" s="4"/>
      <c r="M967" s="4">
        <v>193753.01</v>
      </c>
      <c r="N967" s="4">
        <f>Tabela14[[#This Row],[parcela.cef
(total)]]-Tabela14[[#This Row],[parcela.cef
(realizado)]]</f>
        <v>0</v>
      </c>
      <c r="O967" s="1" t="b">
        <v>0</v>
      </c>
      <c r="P967" s="4">
        <v>0</v>
      </c>
      <c r="Q967" s="4">
        <v>224660</v>
      </c>
      <c r="R967" s="4">
        <v>0</v>
      </c>
      <c r="S967" s="4">
        <v>34228.78</v>
      </c>
      <c r="T967" s="4">
        <f>SUM(Tabela14[[#This Row],[set/25]:[dez/30]])</f>
        <v>33628.78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600</v>
      </c>
      <c r="BL967" s="4">
        <v>0</v>
      </c>
      <c r="BM967" s="4">
        <v>277.39</v>
      </c>
      <c r="BN967" s="4">
        <v>277.39</v>
      </c>
      <c r="BO967" s="4">
        <v>277.39</v>
      </c>
      <c r="BP967" s="4">
        <v>1191.8499999999999</v>
      </c>
      <c r="BQ967" s="4">
        <v>277.39</v>
      </c>
      <c r="BR967" s="4">
        <v>277.39</v>
      </c>
      <c r="BS967" s="4">
        <v>277.39</v>
      </c>
      <c r="BT967" s="4">
        <v>277.39</v>
      </c>
      <c r="BU967" s="4">
        <v>277.39</v>
      </c>
      <c r="BV967" s="4">
        <v>277.39</v>
      </c>
      <c r="BW967" s="4">
        <v>277.39</v>
      </c>
      <c r="BX967" s="4">
        <v>277.39</v>
      </c>
      <c r="BY967" s="4">
        <v>277.39</v>
      </c>
      <c r="BZ967" s="4">
        <v>277.39</v>
      </c>
      <c r="CA967" s="4">
        <v>277.39</v>
      </c>
      <c r="CB967" s="4">
        <v>3314.4</v>
      </c>
      <c r="CC967" s="4">
        <v>924.62</v>
      </c>
      <c r="CD967" s="4">
        <v>924.62</v>
      </c>
      <c r="CE967" s="4">
        <v>924.62</v>
      </c>
      <c r="CF967" s="4">
        <v>924.62</v>
      </c>
      <c r="CG967" s="4">
        <v>924.62</v>
      </c>
      <c r="CH967" s="4">
        <v>924.62</v>
      </c>
      <c r="CI967" s="4">
        <v>924.62</v>
      </c>
      <c r="CJ967" s="4">
        <v>924.62</v>
      </c>
      <c r="CK967" s="4">
        <v>924.62</v>
      </c>
      <c r="CL967" s="4">
        <v>924.62</v>
      </c>
      <c r="CM967" s="4">
        <v>924.62</v>
      </c>
      <c r="CN967" s="4">
        <v>3972.81</v>
      </c>
      <c r="CO967" s="4">
        <v>924.62</v>
      </c>
      <c r="CP967" s="4">
        <v>924.62</v>
      </c>
      <c r="CQ967" s="4">
        <v>924.62</v>
      </c>
      <c r="CR967" s="4">
        <v>924.62</v>
      </c>
      <c r="CS967" s="4">
        <v>924.62</v>
      </c>
      <c r="CT967" s="4">
        <v>924.62</v>
      </c>
      <c r="CU967" s="4">
        <v>924.62</v>
      </c>
      <c r="CV967" s="4">
        <v>924.62</v>
      </c>
      <c r="CW967" s="4">
        <v>924.62</v>
      </c>
      <c r="CX967" s="4">
        <v>924.62</v>
      </c>
      <c r="CY967" s="4">
        <v>924.62</v>
      </c>
      <c r="CZ967" s="4">
        <v>924.62</v>
      </c>
      <c r="DA967" s="4">
        <v>0</v>
      </c>
      <c r="DB967" s="4">
        <v>0</v>
      </c>
      <c r="DC967" s="4">
        <v>0</v>
      </c>
      <c r="DD967" s="4">
        <v>0</v>
      </c>
      <c r="DE967" s="4">
        <v>0</v>
      </c>
      <c r="DF967" s="4">
        <v>0</v>
      </c>
      <c r="DG967" s="4">
        <v>0</v>
      </c>
      <c r="DH967" s="4">
        <v>0</v>
      </c>
      <c r="DI967" s="4">
        <v>0</v>
      </c>
      <c r="DJ967" s="4">
        <v>0</v>
      </c>
      <c r="DK967" s="4">
        <v>0</v>
      </c>
      <c r="DL967" s="4">
        <v>0</v>
      </c>
      <c r="DM967" s="4">
        <v>0</v>
      </c>
      <c r="DN967" s="4">
        <v>0</v>
      </c>
      <c r="DO967" s="4">
        <v>0</v>
      </c>
      <c r="DP967" s="4">
        <v>0</v>
      </c>
      <c r="DQ967" s="4">
        <v>0</v>
      </c>
      <c r="DR967" s="4">
        <v>0</v>
      </c>
      <c r="DS967" s="4">
        <v>0</v>
      </c>
      <c r="DT967" s="4">
        <v>0</v>
      </c>
      <c r="DU967" s="4">
        <v>0</v>
      </c>
      <c r="DV967" s="4">
        <v>0</v>
      </c>
      <c r="DW967" s="4">
        <v>0</v>
      </c>
      <c r="DX967" s="6">
        <v>0</v>
      </c>
      <c r="DY967" s="4">
        <f>SUM(Tabela14[[#This Row],[jan/25]:[mar/25]])</f>
        <v>0</v>
      </c>
      <c r="DZ967" s="4">
        <f>SUM(Tabela14[[#This Row],[abr/25]:[ago/25]])</f>
        <v>600</v>
      </c>
      <c r="EA967" s="4">
        <f>SUM(Tabela14[[#This Row],[set/25]:[dez/30]])</f>
        <v>33628.78</v>
      </c>
    </row>
    <row r="968" spans="1:131" x14ac:dyDescent="0.25">
      <c r="A968" s="5" t="s">
        <v>2513</v>
      </c>
      <c r="B968" s="2" t="s">
        <v>2495</v>
      </c>
      <c r="C968" s="2" t="s">
        <v>14</v>
      </c>
      <c r="D968" s="2" t="s">
        <v>38</v>
      </c>
      <c r="E968" s="1">
        <v>101</v>
      </c>
      <c r="F968" s="2" t="s">
        <v>2514</v>
      </c>
      <c r="G968" s="2" t="s">
        <v>19</v>
      </c>
      <c r="H968" s="321">
        <v>45850</v>
      </c>
      <c r="I968" s="2" t="s">
        <v>2515</v>
      </c>
      <c r="J968" s="2"/>
      <c r="K968" s="4"/>
      <c r="L968" s="4"/>
      <c r="M968" s="4">
        <v>0</v>
      </c>
      <c r="N968" s="4">
        <f>Tabela14[[#This Row],[parcela.cef
(total)]]-Tabela14[[#This Row],[parcela.cef
(realizado)]]</f>
        <v>0</v>
      </c>
      <c r="O968" s="1" t="b">
        <v>0</v>
      </c>
      <c r="P968" s="4">
        <v>0</v>
      </c>
      <c r="Q968" s="4">
        <v>417112</v>
      </c>
      <c r="R968" s="4">
        <v>0</v>
      </c>
      <c r="S968" s="4">
        <v>6000</v>
      </c>
      <c r="T968" s="4">
        <f>SUM(Tabela14[[#This Row],[set/25]:[dez/30]])</f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6000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0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0</v>
      </c>
      <c r="CZ968" s="4">
        <v>0</v>
      </c>
      <c r="DA968" s="4">
        <v>0</v>
      </c>
      <c r="DB968" s="4">
        <v>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4">
        <v>0</v>
      </c>
      <c r="DJ968" s="4">
        <v>0</v>
      </c>
      <c r="DK968" s="4">
        <v>0</v>
      </c>
      <c r="DL968" s="4">
        <v>0</v>
      </c>
      <c r="DM968" s="4">
        <v>0</v>
      </c>
      <c r="DN968" s="4">
        <v>0</v>
      </c>
      <c r="DO968" s="4">
        <v>0</v>
      </c>
      <c r="DP968" s="4">
        <v>0</v>
      </c>
      <c r="DQ968" s="4">
        <v>0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6">
        <v>0</v>
      </c>
      <c r="DY968" s="4">
        <f>SUM(Tabela14[[#This Row],[jan/25]:[mar/25]])</f>
        <v>0</v>
      </c>
      <c r="DZ968" s="4">
        <f>SUM(Tabela14[[#This Row],[abr/25]:[ago/25]])</f>
        <v>6000</v>
      </c>
      <c r="EA968" s="4">
        <f>SUM(Tabela14[[#This Row],[set/25]:[dez/30]])</f>
        <v>0</v>
      </c>
    </row>
    <row r="969" spans="1:131" x14ac:dyDescent="0.25">
      <c r="A969" s="5" t="s">
        <v>2516</v>
      </c>
      <c r="B969" s="2" t="s">
        <v>2495</v>
      </c>
      <c r="C969" s="2" t="s">
        <v>14</v>
      </c>
      <c r="D969" s="2" t="s">
        <v>15</v>
      </c>
      <c r="E969" s="1">
        <v>1010</v>
      </c>
      <c r="F969" s="2"/>
      <c r="G969" s="2" t="s">
        <v>16</v>
      </c>
      <c r="H969" s="321"/>
      <c r="I969" s="2"/>
      <c r="J969" s="2"/>
      <c r="K969" s="4"/>
      <c r="L969" s="4"/>
      <c r="M969" s="4">
        <v>0</v>
      </c>
      <c r="N969" s="4">
        <f>Tabela14[[#This Row],[parcela.cef
(total)]]-Tabela14[[#This Row],[parcela.cef
(realizado)]]</f>
        <v>0</v>
      </c>
      <c r="O969" s="1" t="b">
        <v>0</v>
      </c>
      <c r="P969" s="4">
        <v>0</v>
      </c>
      <c r="Q969" s="4">
        <v>0</v>
      </c>
      <c r="R969" s="4">
        <v>0</v>
      </c>
      <c r="S969" s="4">
        <v>0</v>
      </c>
      <c r="T969" s="4">
        <f>SUM(Tabela14[[#This Row],[set/25]:[dez/30]])</f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4">
        <v>0</v>
      </c>
      <c r="CY969" s="4">
        <v>0</v>
      </c>
      <c r="CZ969" s="4">
        <v>0</v>
      </c>
      <c r="DA969" s="4">
        <v>0</v>
      </c>
      <c r="DB969" s="4">
        <v>0</v>
      </c>
      <c r="DC969" s="4">
        <v>0</v>
      </c>
      <c r="DD969" s="4">
        <v>0</v>
      </c>
      <c r="DE969" s="4">
        <v>0</v>
      </c>
      <c r="DF969" s="4">
        <v>0</v>
      </c>
      <c r="DG969" s="4">
        <v>0</v>
      </c>
      <c r="DH969" s="4">
        <v>0</v>
      </c>
      <c r="DI969" s="4">
        <v>0</v>
      </c>
      <c r="DJ969" s="4">
        <v>0</v>
      </c>
      <c r="DK969" s="4">
        <v>0</v>
      </c>
      <c r="DL969" s="4">
        <v>0</v>
      </c>
      <c r="DM969" s="4">
        <v>0</v>
      </c>
      <c r="DN969" s="4">
        <v>0</v>
      </c>
      <c r="DO969" s="4">
        <v>0</v>
      </c>
      <c r="DP969" s="4">
        <v>0</v>
      </c>
      <c r="DQ969" s="4">
        <v>0</v>
      </c>
      <c r="DR969" s="4">
        <v>0</v>
      </c>
      <c r="DS969" s="4">
        <v>0</v>
      </c>
      <c r="DT969" s="4">
        <v>0</v>
      </c>
      <c r="DU969" s="4">
        <v>0</v>
      </c>
      <c r="DV969" s="4">
        <v>0</v>
      </c>
      <c r="DW969" s="4">
        <v>0</v>
      </c>
      <c r="DX969" s="6">
        <v>0</v>
      </c>
      <c r="DY969" s="4">
        <f>SUM(Tabela14[[#This Row],[jan/25]:[mar/25]])</f>
        <v>0</v>
      </c>
      <c r="DZ969" s="4">
        <f>SUM(Tabela14[[#This Row],[abr/25]:[ago/25]])</f>
        <v>0</v>
      </c>
      <c r="EA969" s="4">
        <f>SUM(Tabela14[[#This Row],[set/25]:[dez/30]])</f>
        <v>0</v>
      </c>
    </row>
    <row r="970" spans="1:131" x14ac:dyDescent="0.25">
      <c r="A970" s="5" t="s">
        <v>2517</v>
      </c>
      <c r="B970" s="2" t="s">
        <v>2495</v>
      </c>
      <c r="C970" s="2" t="s">
        <v>14</v>
      </c>
      <c r="D970" s="2" t="s">
        <v>15</v>
      </c>
      <c r="E970" s="1">
        <v>1011</v>
      </c>
      <c r="F970" s="2"/>
      <c r="G970" s="2" t="s">
        <v>16</v>
      </c>
      <c r="H970" s="321"/>
      <c r="I970" s="2"/>
      <c r="J970" s="2"/>
      <c r="K970" s="4"/>
      <c r="L970" s="4"/>
      <c r="M970" s="4">
        <v>0</v>
      </c>
      <c r="N970" s="4">
        <f>Tabela14[[#This Row],[parcela.cef
(total)]]-Tabela14[[#This Row],[parcela.cef
(realizado)]]</f>
        <v>0</v>
      </c>
      <c r="O970" s="1" t="b">
        <v>0</v>
      </c>
      <c r="P970" s="4">
        <v>0</v>
      </c>
      <c r="Q970" s="4">
        <v>0</v>
      </c>
      <c r="R970" s="4">
        <v>0</v>
      </c>
      <c r="S970" s="4">
        <v>0</v>
      </c>
      <c r="T970" s="4">
        <f>SUM(Tabela14[[#This Row],[set/25]:[dez/30]])</f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0</v>
      </c>
      <c r="CQ970" s="4">
        <v>0</v>
      </c>
      <c r="CR970" s="4">
        <v>0</v>
      </c>
      <c r="CS970" s="4">
        <v>0</v>
      </c>
      <c r="CT970" s="4">
        <v>0</v>
      </c>
      <c r="CU970" s="4">
        <v>0</v>
      </c>
      <c r="CV970" s="4">
        <v>0</v>
      </c>
      <c r="CW970" s="4">
        <v>0</v>
      </c>
      <c r="CX970" s="4">
        <v>0</v>
      </c>
      <c r="CY970" s="4">
        <v>0</v>
      </c>
      <c r="CZ970" s="4">
        <v>0</v>
      </c>
      <c r="DA970" s="4">
        <v>0</v>
      </c>
      <c r="DB970" s="4">
        <v>0</v>
      </c>
      <c r="DC970" s="4">
        <v>0</v>
      </c>
      <c r="DD970" s="4">
        <v>0</v>
      </c>
      <c r="DE970" s="4">
        <v>0</v>
      </c>
      <c r="DF970" s="4">
        <v>0</v>
      </c>
      <c r="DG970" s="4">
        <v>0</v>
      </c>
      <c r="DH970" s="4">
        <v>0</v>
      </c>
      <c r="DI970" s="4">
        <v>0</v>
      </c>
      <c r="DJ970" s="4">
        <v>0</v>
      </c>
      <c r="DK970" s="4">
        <v>0</v>
      </c>
      <c r="DL970" s="4">
        <v>0</v>
      </c>
      <c r="DM970" s="4">
        <v>0</v>
      </c>
      <c r="DN970" s="4">
        <v>0</v>
      </c>
      <c r="DO970" s="4">
        <v>0</v>
      </c>
      <c r="DP970" s="4">
        <v>0</v>
      </c>
      <c r="DQ970" s="4">
        <v>0</v>
      </c>
      <c r="DR970" s="4">
        <v>0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6">
        <v>0</v>
      </c>
      <c r="DY970" s="4">
        <f>SUM(Tabela14[[#This Row],[jan/25]:[mar/25]])</f>
        <v>0</v>
      </c>
      <c r="DZ970" s="4">
        <f>SUM(Tabela14[[#This Row],[abr/25]:[ago/25]])</f>
        <v>0</v>
      </c>
      <c r="EA970" s="4">
        <f>SUM(Tabela14[[#This Row],[set/25]:[dez/30]])</f>
        <v>0</v>
      </c>
    </row>
    <row r="971" spans="1:131" x14ac:dyDescent="0.25">
      <c r="A971" s="5" t="s">
        <v>2518</v>
      </c>
      <c r="B971" s="2" t="s">
        <v>2495</v>
      </c>
      <c r="C971" s="2" t="s">
        <v>14</v>
      </c>
      <c r="D971" s="2" t="s">
        <v>15</v>
      </c>
      <c r="E971" s="1">
        <v>1012</v>
      </c>
      <c r="F971" s="2"/>
      <c r="G971" s="2" t="s">
        <v>16</v>
      </c>
      <c r="H971" s="321"/>
      <c r="I971" s="2"/>
      <c r="J971" s="2"/>
      <c r="K971" s="4"/>
      <c r="L971" s="4"/>
      <c r="M971" s="4">
        <v>0</v>
      </c>
      <c r="N971" s="4">
        <f>Tabela14[[#This Row],[parcela.cef
(total)]]-Tabela14[[#This Row],[parcela.cef
(realizado)]]</f>
        <v>0</v>
      </c>
      <c r="O971" s="1" t="b">
        <v>0</v>
      </c>
      <c r="P971" s="4">
        <v>0</v>
      </c>
      <c r="Q971" s="4">
        <v>0</v>
      </c>
      <c r="R971" s="4">
        <v>0</v>
      </c>
      <c r="S971" s="4">
        <v>0</v>
      </c>
      <c r="T971" s="4">
        <f>SUM(Tabela14[[#This Row],[set/25]:[dez/30]])</f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0</v>
      </c>
      <c r="CQ971" s="4">
        <v>0</v>
      </c>
      <c r="CR971" s="4">
        <v>0</v>
      </c>
      <c r="CS971" s="4">
        <v>0</v>
      </c>
      <c r="CT971" s="4">
        <v>0</v>
      </c>
      <c r="CU971" s="4">
        <v>0</v>
      </c>
      <c r="CV971" s="4">
        <v>0</v>
      </c>
      <c r="CW971" s="4">
        <v>0</v>
      </c>
      <c r="CX971" s="4">
        <v>0</v>
      </c>
      <c r="CY971" s="4">
        <v>0</v>
      </c>
      <c r="CZ971" s="4">
        <v>0</v>
      </c>
      <c r="DA971" s="4">
        <v>0</v>
      </c>
      <c r="DB971" s="4">
        <v>0</v>
      </c>
      <c r="DC971" s="4">
        <v>0</v>
      </c>
      <c r="DD971" s="4">
        <v>0</v>
      </c>
      <c r="DE971" s="4">
        <v>0</v>
      </c>
      <c r="DF971" s="4">
        <v>0</v>
      </c>
      <c r="DG971" s="4">
        <v>0</v>
      </c>
      <c r="DH971" s="4">
        <v>0</v>
      </c>
      <c r="DI971" s="4">
        <v>0</v>
      </c>
      <c r="DJ971" s="4">
        <v>0</v>
      </c>
      <c r="DK971" s="4">
        <v>0</v>
      </c>
      <c r="DL971" s="4">
        <v>0</v>
      </c>
      <c r="DM971" s="4">
        <v>0</v>
      </c>
      <c r="DN971" s="4">
        <v>0</v>
      </c>
      <c r="DO971" s="4">
        <v>0</v>
      </c>
      <c r="DP971" s="4">
        <v>0</v>
      </c>
      <c r="DQ971" s="4">
        <v>0</v>
      </c>
      <c r="DR971" s="4">
        <v>0</v>
      </c>
      <c r="DS971" s="4">
        <v>0</v>
      </c>
      <c r="DT971" s="4">
        <v>0</v>
      </c>
      <c r="DU971" s="4">
        <v>0</v>
      </c>
      <c r="DV971" s="4">
        <v>0</v>
      </c>
      <c r="DW971" s="4">
        <v>0</v>
      </c>
      <c r="DX971" s="6">
        <v>0</v>
      </c>
      <c r="DY971" s="4">
        <f>SUM(Tabela14[[#This Row],[jan/25]:[mar/25]])</f>
        <v>0</v>
      </c>
      <c r="DZ971" s="4">
        <f>SUM(Tabela14[[#This Row],[abr/25]:[ago/25]])</f>
        <v>0</v>
      </c>
      <c r="EA971" s="4">
        <f>SUM(Tabela14[[#This Row],[set/25]:[dez/30]])</f>
        <v>0</v>
      </c>
    </row>
    <row r="972" spans="1:131" x14ac:dyDescent="0.25">
      <c r="A972" s="5" t="s">
        <v>2519</v>
      </c>
      <c r="B972" s="2" t="s">
        <v>2495</v>
      </c>
      <c r="C972" s="2" t="s">
        <v>14</v>
      </c>
      <c r="D972" s="2" t="s">
        <v>15</v>
      </c>
      <c r="E972" s="1">
        <v>1013</v>
      </c>
      <c r="F972" s="2"/>
      <c r="G972" s="2" t="s">
        <v>16</v>
      </c>
      <c r="H972" s="321"/>
      <c r="I972" s="2"/>
      <c r="J972" s="2"/>
      <c r="K972" s="4"/>
      <c r="L972" s="4"/>
      <c r="M972" s="4">
        <v>0</v>
      </c>
      <c r="N972" s="4">
        <f>Tabela14[[#This Row],[parcela.cef
(total)]]-Tabela14[[#This Row],[parcela.cef
(realizado)]]</f>
        <v>0</v>
      </c>
      <c r="O972" s="1" t="b">
        <v>0</v>
      </c>
      <c r="P972" s="4">
        <v>0</v>
      </c>
      <c r="Q972" s="4">
        <v>0</v>
      </c>
      <c r="R972" s="4">
        <v>0</v>
      </c>
      <c r="S972" s="4">
        <v>0</v>
      </c>
      <c r="T972" s="4">
        <f>SUM(Tabela14[[#This Row],[set/25]:[dez/30]])</f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0</v>
      </c>
      <c r="CZ972" s="4">
        <v>0</v>
      </c>
      <c r="DA972" s="4">
        <v>0</v>
      </c>
      <c r="DB972" s="4">
        <v>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6">
        <v>0</v>
      </c>
      <c r="DY972" s="4">
        <f>SUM(Tabela14[[#This Row],[jan/25]:[mar/25]])</f>
        <v>0</v>
      </c>
      <c r="DZ972" s="4">
        <f>SUM(Tabela14[[#This Row],[abr/25]:[ago/25]])</f>
        <v>0</v>
      </c>
      <c r="EA972" s="4">
        <f>SUM(Tabela14[[#This Row],[set/25]:[dez/30]])</f>
        <v>0</v>
      </c>
    </row>
    <row r="973" spans="1:131" x14ac:dyDescent="0.25">
      <c r="A973" s="5" t="s">
        <v>2520</v>
      </c>
      <c r="B973" s="2" t="s">
        <v>2495</v>
      </c>
      <c r="C973" s="2" t="s">
        <v>14</v>
      </c>
      <c r="D973" s="2" t="s">
        <v>15</v>
      </c>
      <c r="E973" s="1">
        <v>1014</v>
      </c>
      <c r="F973" s="2" t="s">
        <v>2521</v>
      </c>
      <c r="G973" s="2" t="s">
        <v>19</v>
      </c>
      <c r="H973" s="321">
        <v>45850</v>
      </c>
      <c r="I973" s="2" t="s">
        <v>992</v>
      </c>
      <c r="J973" s="2"/>
      <c r="K973" s="4"/>
      <c r="L973" s="4"/>
      <c r="M973" s="4">
        <v>201925.3</v>
      </c>
      <c r="N973" s="4">
        <f>Tabela14[[#This Row],[parcela.cef
(total)]]-Tabela14[[#This Row],[parcela.cef
(realizado)]]</f>
        <v>0</v>
      </c>
      <c r="O973" s="1" t="b">
        <v>0</v>
      </c>
      <c r="P973" s="4">
        <v>0</v>
      </c>
      <c r="Q973" s="4">
        <v>304406.02</v>
      </c>
      <c r="R973" s="4">
        <v>0</v>
      </c>
      <c r="S973" s="4">
        <v>107336.48</v>
      </c>
      <c r="T973" s="4">
        <f>SUM(Tabela14[[#This Row],[set/25]:[dez/30]])</f>
        <v>103279.23999999992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3000</v>
      </c>
      <c r="BL973" s="4">
        <v>1057.24</v>
      </c>
      <c r="BM973" s="4">
        <v>1090.94</v>
      </c>
      <c r="BN973" s="4">
        <v>1066.8699999999999</v>
      </c>
      <c r="BO973" s="4">
        <v>457.23</v>
      </c>
      <c r="BP973" s="4">
        <v>457.23</v>
      </c>
      <c r="BQ973" s="4">
        <v>457.23</v>
      </c>
      <c r="BR973" s="4">
        <v>457.23</v>
      </c>
      <c r="BS973" s="4">
        <v>457.23</v>
      </c>
      <c r="BT973" s="4">
        <v>615.73</v>
      </c>
      <c r="BU973" s="4">
        <v>1524.09</v>
      </c>
      <c r="BV973" s="4">
        <v>1524.09</v>
      </c>
      <c r="BW973" s="4">
        <v>18006.98</v>
      </c>
      <c r="BX973" s="4">
        <v>1524.09</v>
      </c>
      <c r="BY973" s="4">
        <v>1524.09</v>
      </c>
      <c r="BZ973" s="4">
        <v>1524.09</v>
      </c>
      <c r="CA973" s="4">
        <v>1524.09</v>
      </c>
      <c r="CB973" s="4">
        <v>1524.09</v>
      </c>
      <c r="CC973" s="4">
        <v>1524.09</v>
      </c>
      <c r="CD973" s="4">
        <v>1524.09</v>
      </c>
      <c r="CE973" s="4">
        <v>1524.09</v>
      </c>
      <c r="CF973" s="4">
        <v>1524.09</v>
      </c>
      <c r="CG973" s="4">
        <v>1524.09</v>
      </c>
      <c r="CH973" s="4">
        <v>1524.09</v>
      </c>
      <c r="CI973" s="4">
        <v>18006.98</v>
      </c>
      <c r="CJ973" s="4">
        <v>1524.09</v>
      </c>
      <c r="CK973" s="4">
        <v>1524.09</v>
      </c>
      <c r="CL973" s="4">
        <v>1524.09</v>
      </c>
      <c r="CM973" s="4">
        <v>1524.09</v>
      </c>
      <c r="CN973" s="4">
        <v>1524.09</v>
      </c>
      <c r="CO973" s="4">
        <v>1524.09</v>
      </c>
      <c r="CP973" s="4">
        <v>1524.09</v>
      </c>
      <c r="CQ973" s="4">
        <v>1524.09</v>
      </c>
      <c r="CR973" s="4">
        <v>1524.09</v>
      </c>
      <c r="CS973" s="4">
        <v>1524.09</v>
      </c>
      <c r="CT973" s="4">
        <v>1524.09</v>
      </c>
      <c r="CU973" s="4">
        <v>18006.98</v>
      </c>
      <c r="CV973" s="4">
        <v>1524.09</v>
      </c>
      <c r="CW973" s="4">
        <v>1524.09</v>
      </c>
      <c r="CX973" s="4">
        <v>1524.09</v>
      </c>
      <c r="CY973" s="4">
        <v>1524.09</v>
      </c>
      <c r="CZ973" s="4">
        <v>1524.09</v>
      </c>
      <c r="DA973" s="4">
        <v>0</v>
      </c>
      <c r="DB973" s="4">
        <v>0</v>
      </c>
      <c r="DC973" s="4">
        <v>0</v>
      </c>
      <c r="DD973" s="4">
        <v>0</v>
      </c>
      <c r="DE973" s="4">
        <v>0</v>
      </c>
      <c r="DF973" s="4">
        <v>0</v>
      </c>
      <c r="DG973" s="4">
        <v>0</v>
      </c>
      <c r="DH973" s="4">
        <v>0</v>
      </c>
      <c r="DI973" s="4">
        <v>0</v>
      </c>
      <c r="DJ973" s="4">
        <v>0</v>
      </c>
      <c r="DK973" s="4">
        <v>0</v>
      </c>
      <c r="DL973" s="4">
        <v>0</v>
      </c>
      <c r="DM973" s="4">
        <v>0</v>
      </c>
      <c r="DN973" s="4">
        <v>0</v>
      </c>
      <c r="DO973" s="4">
        <v>0</v>
      </c>
      <c r="DP973" s="4">
        <v>0</v>
      </c>
      <c r="DQ973" s="4">
        <v>0</v>
      </c>
      <c r="DR973" s="4">
        <v>0</v>
      </c>
      <c r="DS973" s="4">
        <v>0</v>
      </c>
      <c r="DT973" s="4">
        <v>0</v>
      </c>
      <c r="DU973" s="4">
        <v>0</v>
      </c>
      <c r="DV973" s="4">
        <v>0</v>
      </c>
      <c r="DW973" s="4">
        <v>0</v>
      </c>
      <c r="DX973" s="6">
        <v>0</v>
      </c>
      <c r="DY973" s="4">
        <f>SUM(Tabela14[[#This Row],[jan/25]:[mar/25]])</f>
        <v>0</v>
      </c>
      <c r="DZ973" s="4">
        <f>SUM(Tabela14[[#This Row],[abr/25]:[ago/25]])</f>
        <v>4057.24</v>
      </c>
      <c r="EA973" s="4">
        <f>SUM(Tabela14[[#This Row],[set/25]:[dez/30]])</f>
        <v>103279.23999999992</v>
      </c>
    </row>
    <row r="974" spans="1:131" x14ac:dyDescent="0.25">
      <c r="A974" s="5" t="s">
        <v>2522</v>
      </c>
      <c r="B974" s="2" t="s">
        <v>2495</v>
      </c>
      <c r="C974" s="2" t="s">
        <v>14</v>
      </c>
      <c r="D974" s="2" t="s">
        <v>15</v>
      </c>
      <c r="E974" s="1">
        <v>1015</v>
      </c>
      <c r="F974" s="2"/>
      <c r="G974" s="2" t="s">
        <v>16</v>
      </c>
      <c r="H974" s="321"/>
      <c r="I974" s="2"/>
      <c r="J974" s="2"/>
      <c r="K974" s="4"/>
      <c r="L974" s="4"/>
      <c r="M974" s="4">
        <v>0</v>
      </c>
      <c r="N974" s="4">
        <f>Tabela14[[#This Row],[parcela.cef
(total)]]-Tabela14[[#This Row],[parcela.cef
(realizado)]]</f>
        <v>0</v>
      </c>
      <c r="O974" s="1" t="b">
        <v>0</v>
      </c>
      <c r="P974" s="4">
        <v>0</v>
      </c>
      <c r="Q974" s="4">
        <v>0</v>
      </c>
      <c r="R974" s="4">
        <v>0</v>
      </c>
      <c r="S974" s="4">
        <v>0</v>
      </c>
      <c r="T974" s="4">
        <f>SUM(Tabela14[[#This Row],[set/25]:[dez/30]])</f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0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0</v>
      </c>
      <c r="CX974" s="4">
        <v>0</v>
      </c>
      <c r="CY974" s="4">
        <v>0</v>
      </c>
      <c r="CZ974" s="4">
        <v>0</v>
      </c>
      <c r="DA974" s="4">
        <v>0</v>
      </c>
      <c r="DB974" s="4">
        <v>0</v>
      </c>
      <c r="DC974" s="4">
        <v>0</v>
      </c>
      <c r="DD974" s="4">
        <v>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0</v>
      </c>
      <c r="DK974" s="4">
        <v>0</v>
      </c>
      <c r="DL974" s="4">
        <v>0</v>
      </c>
      <c r="DM974" s="4">
        <v>0</v>
      </c>
      <c r="DN974" s="4">
        <v>0</v>
      </c>
      <c r="DO974" s="4">
        <v>0</v>
      </c>
      <c r="DP974" s="4">
        <v>0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6">
        <v>0</v>
      </c>
      <c r="DY974" s="4">
        <f>SUM(Tabela14[[#This Row],[jan/25]:[mar/25]])</f>
        <v>0</v>
      </c>
      <c r="DZ974" s="4">
        <f>SUM(Tabela14[[#This Row],[abr/25]:[ago/25]])</f>
        <v>0</v>
      </c>
      <c r="EA974" s="4">
        <f>SUM(Tabela14[[#This Row],[set/25]:[dez/30]])</f>
        <v>0</v>
      </c>
    </row>
    <row r="975" spans="1:131" x14ac:dyDescent="0.25">
      <c r="A975" s="5" t="s">
        <v>2523</v>
      </c>
      <c r="B975" s="2" t="s">
        <v>2495</v>
      </c>
      <c r="C975" s="2" t="s">
        <v>14</v>
      </c>
      <c r="D975" s="2" t="s">
        <v>38</v>
      </c>
      <c r="E975" s="1">
        <v>102</v>
      </c>
      <c r="F975" s="2" t="s">
        <v>2524</v>
      </c>
      <c r="G975" s="2" t="s">
        <v>19</v>
      </c>
      <c r="H975" s="321">
        <v>45850</v>
      </c>
      <c r="I975" s="2" t="s">
        <v>1368</v>
      </c>
      <c r="J975" s="2"/>
      <c r="K975" s="4"/>
      <c r="L975" s="4"/>
      <c r="M975" s="4">
        <v>0</v>
      </c>
      <c r="N975" s="4">
        <f>Tabela14[[#This Row],[parcela.cef
(total)]]-Tabela14[[#This Row],[parcela.cef
(realizado)]]</f>
        <v>0</v>
      </c>
      <c r="O975" s="1" t="b">
        <v>0</v>
      </c>
      <c r="P975" s="4">
        <v>0</v>
      </c>
      <c r="Q975" s="4">
        <v>224970.2</v>
      </c>
      <c r="R975" s="4">
        <v>0</v>
      </c>
      <c r="S975" s="4">
        <v>1210.8</v>
      </c>
      <c r="T975" s="4">
        <f>SUM(Tabela14[[#This Row],[set/25]:[dez/30]])</f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600</v>
      </c>
      <c r="BL975" s="4">
        <v>610.79999999999995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0</v>
      </c>
      <c r="CP975" s="4">
        <v>0</v>
      </c>
      <c r="CQ975" s="4">
        <v>0</v>
      </c>
      <c r="CR975" s="4">
        <v>0</v>
      </c>
      <c r="CS975" s="4">
        <v>0</v>
      </c>
      <c r="CT975" s="4">
        <v>0</v>
      </c>
      <c r="CU975" s="4">
        <v>0</v>
      </c>
      <c r="CV975" s="4">
        <v>0</v>
      </c>
      <c r="CW975" s="4">
        <v>0</v>
      </c>
      <c r="CX975" s="4">
        <v>0</v>
      </c>
      <c r="CY975" s="4">
        <v>0</v>
      </c>
      <c r="CZ975" s="4">
        <v>0</v>
      </c>
      <c r="DA975" s="4">
        <v>0</v>
      </c>
      <c r="DB975" s="4">
        <v>0</v>
      </c>
      <c r="DC975" s="4">
        <v>0</v>
      </c>
      <c r="DD975" s="4">
        <v>0</v>
      </c>
      <c r="DE975" s="4">
        <v>0</v>
      </c>
      <c r="DF975" s="4">
        <v>0</v>
      </c>
      <c r="DG975" s="4">
        <v>0</v>
      </c>
      <c r="DH975" s="4">
        <v>0</v>
      </c>
      <c r="DI975" s="4">
        <v>0</v>
      </c>
      <c r="DJ975" s="4">
        <v>0</v>
      </c>
      <c r="DK975" s="4">
        <v>0</v>
      </c>
      <c r="DL975" s="4">
        <v>0</v>
      </c>
      <c r="DM975" s="4">
        <v>0</v>
      </c>
      <c r="DN975" s="4">
        <v>0</v>
      </c>
      <c r="DO975" s="4">
        <v>0</v>
      </c>
      <c r="DP975" s="4">
        <v>0</v>
      </c>
      <c r="DQ975" s="4">
        <v>0</v>
      </c>
      <c r="DR975" s="4">
        <v>0</v>
      </c>
      <c r="DS975" s="4">
        <v>0</v>
      </c>
      <c r="DT975" s="4">
        <v>0</v>
      </c>
      <c r="DU975" s="4">
        <v>0</v>
      </c>
      <c r="DV975" s="4">
        <v>0</v>
      </c>
      <c r="DW975" s="4">
        <v>0</v>
      </c>
      <c r="DX975" s="6">
        <v>0</v>
      </c>
      <c r="DY975" s="4">
        <f>SUM(Tabela14[[#This Row],[jan/25]:[mar/25]])</f>
        <v>0</v>
      </c>
      <c r="DZ975" s="4">
        <f>SUM(Tabela14[[#This Row],[abr/25]:[ago/25]])</f>
        <v>1210.8</v>
      </c>
      <c r="EA975" s="4">
        <f>SUM(Tabela14[[#This Row],[set/25]:[dez/30]])</f>
        <v>0</v>
      </c>
    </row>
    <row r="976" spans="1:131" x14ac:dyDescent="0.25">
      <c r="A976" s="5" t="s">
        <v>2525</v>
      </c>
      <c r="B976" s="2" t="s">
        <v>2495</v>
      </c>
      <c r="C976" s="2" t="s">
        <v>14</v>
      </c>
      <c r="D976" s="2" t="s">
        <v>38</v>
      </c>
      <c r="E976" s="1">
        <v>103</v>
      </c>
      <c r="F976" s="2" t="s">
        <v>2526</v>
      </c>
      <c r="G976" s="2" t="s">
        <v>19</v>
      </c>
      <c r="H976" s="321">
        <v>45850</v>
      </c>
      <c r="I976" s="2" t="s">
        <v>1164</v>
      </c>
      <c r="J976" s="2"/>
      <c r="K976" s="4"/>
      <c r="L976" s="4"/>
      <c r="M976" s="4">
        <v>0</v>
      </c>
      <c r="N976" s="4">
        <f>Tabela14[[#This Row],[parcela.cef
(total)]]-Tabela14[[#This Row],[parcela.cef
(realizado)]]</f>
        <v>0</v>
      </c>
      <c r="O976" s="1" t="b">
        <v>0</v>
      </c>
      <c r="P976" s="4">
        <v>0</v>
      </c>
      <c r="Q976" s="4">
        <v>403260.91</v>
      </c>
      <c r="R976" s="4">
        <v>0</v>
      </c>
      <c r="S976" s="4">
        <v>2110.8000000000002</v>
      </c>
      <c r="T976" s="4">
        <f>SUM(Tabela14[[#This Row],[set/25]:[dez/30]])</f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1500</v>
      </c>
      <c r="BL976" s="4">
        <v>610.79999999999995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0</v>
      </c>
      <c r="CP976" s="4">
        <v>0</v>
      </c>
      <c r="CQ976" s="4">
        <v>0</v>
      </c>
      <c r="CR976" s="4">
        <v>0</v>
      </c>
      <c r="CS976" s="4">
        <v>0</v>
      </c>
      <c r="CT976" s="4">
        <v>0</v>
      </c>
      <c r="CU976" s="4">
        <v>0</v>
      </c>
      <c r="CV976" s="4">
        <v>0</v>
      </c>
      <c r="CW976" s="4">
        <v>0</v>
      </c>
      <c r="CX976" s="4">
        <v>0</v>
      </c>
      <c r="CY976" s="4">
        <v>0</v>
      </c>
      <c r="CZ976" s="4">
        <v>0</v>
      </c>
      <c r="DA976" s="4">
        <v>0</v>
      </c>
      <c r="DB976" s="4">
        <v>0</v>
      </c>
      <c r="DC976" s="4">
        <v>0</v>
      </c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6">
        <v>0</v>
      </c>
      <c r="DY976" s="4">
        <f>SUM(Tabela14[[#This Row],[jan/25]:[mar/25]])</f>
        <v>0</v>
      </c>
      <c r="DZ976" s="4">
        <f>SUM(Tabela14[[#This Row],[abr/25]:[ago/25]])</f>
        <v>2110.8000000000002</v>
      </c>
      <c r="EA976" s="4">
        <f>SUM(Tabela14[[#This Row],[set/25]:[dez/30]])</f>
        <v>0</v>
      </c>
    </row>
    <row r="977" spans="1:131" x14ac:dyDescent="0.25">
      <c r="A977" s="5" t="s">
        <v>2527</v>
      </c>
      <c r="B977" s="2" t="s">
        <v>2495</v>
      </c>
      <c r="C977" s="2" t="s">
        <v>14</v>
      </c>
      <c r="D977" s="2" t="s">
        <v>38</v>
      </c>
      <c r="E977" s="1">
        <v>104</v>
      </c>
      <c r="F977" s="2"/>
      <c r="G977" s="2" t="s">
        <v>16</v>
      </c>
      <c r="H977" s="321"/>
      <c r="I977" s="2"/>
      <c r="J977" s="2"/>
      <c r="K977" s="4"/>
      <c r="L977" s="4"/>
      <c r="M977" s="4">
        <v>0</v>
      </c>
      <c r="N977" s="4">
        <f>Tabela14[[#This Row],[parcela.cef
(total)]]-Tabela14[[#This Row],[parcela.cef
(realizado)]]</f>
        <v>0</v>
      </c>
      <c r="O977" s="1" t="b">
        <v>0</v>
      </c>
      <c r="P977" s="4">
        <v>0</v>
      </c>
      <c r="Q977" s="4">
        <v>0</v>
      </c>
      <c r="R977" s="4">
        <v>0</v>
      </c>
      <c r="S977" s="4">
        <v>0</v>
      </c>
      <c r="T977" s="4">
        <f>SUM(Tabela14[[#This Row],[set/25]:[dez/30]])</f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0</v>
      </c>
      <c r="CZ977" s="4">
        <v>0</v>
      </c>
      <c r="DA977" s="4">
        <v>0</v>
      </c>
      <c r="DB977" s="4">
        <v>0</v>
      </c>
      <c r="DC977" s="4">
        <v>0</v>
      </c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4">
        <v>0</v>
      </c>
      <c r="DJ977" s="4">
        <v>0</v>
      </c>
      <c r="DK977" s="4">
        <v>0</v>
      </c>
      <c r="DL977" s="4">
        <v>0</v>
      </c>
      <c r="DM977" s="4">
        <v>0</v>
      </c>
      <c r="DN977" s="4">
        <v>0</v>
      </c>
      <c r="DO977" s="4">
        <v>0</v>
      </c>
      <c r="DP977" s="4">
        <v>0</v>
      </c>
      <c r="DQ977" s="4">
        <v>0</v>
      </c>
      <c r="DR977" s="4">
        <v>0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6">
        <v>0</v>
      </c>
      <c r="DY977" s="4">
        <f>SUM(Tabela14[[#This Row],[jan/25]:[mar/25]])</f>
        <v>0</v>
      </c>
      <c r="DZ977" s="4">
        <f>SUM(Tabela14[[#This Row],[abr/25]:[ago/25]])</f>
        <v>0</v>
      </c>
      <c r="EA977" s="4">
        <f>SUM(Tabela14[[#This Row],[set/25]:[dez/30]])</f>
        <v>0</v>
      </c>
    </row>
    <row r="978" spans="1:131" x14ac:dyDescent="0.25">
      <c r="A978" s="5" t="s">
        <v>2528</v>
      </c>
      <c r="B978" s="2" t="s">
        <v>2495</v>
      </c>
      <c r="C978" s="2" t="s">
        <v>14</v>
      </c>
      <c r="D978" s="2" t="s">
        <v>38</v>
      </c>
      <c r="E978" s="1">
        <v>105</v>
      </c>
      <c r="F978" s="2" t="s">
        <v>2529</v>
      </c>
      <c r="G978" s="2" t="s">
        <v>19</v>
      </c>
      <c r="H978" s="321">
        <v>45920</v>
      </c>
      <c r="I978" s="2"/>
      <c r="J978" s="2"/>
      <c r="K978" s="4"/>
      <c r="L978" s="4"/>
      <c r="M978" s="4">
        <v>0</v>
      </c>
      <c r="N978" s="4">
        <f>Tabela14[[#This Row],[parcela.cef
(total)]]-Tabela14[[#This Row],[parcela.cef
(realizado)]]</f>
        <v>0</v>
      </c>
      <c r="O978" s="1" t="b">
        <v>0</v>
      </c>
      <c r="P978" s="4">
        <v>0</v>
      </c>
      <c r="Q978" s="4">
        <v>100000</v>
      </c>
      <c r="R978" s="4">
        <v>0</v>
      </c>
      <c r="S978" s="4">
        <v>0</v>
      </c>
      <c r="T978" s="4">
        <f>SUM(Tabela14[[#This Row],[set/25]:[dez/30]])</f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0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4">
        <v>0</v>
      </c>
      <c r="CY978" s="4">
        <v>0</v>
      </c>
      <c r="CZ978" s="4">
        <v>0</v>
      </c>
      <c r="DA978" s="4">
        <v>0</v>
      </c>
      <c r="DB978" s="4">
        <v>0</v>
      </c>
      <c r="DC978" s="4">
        <v>0</v>
      </c>
      <c r="DD978" s="4">
        <v>0</v>
      </c>
      <c r="DE978" s="4">
        <v>0</v>
      </c>
      <c r="DF978" s="4">
        <v>0</v>
      </c>
      <c r="DG978" s="4">
        <v>0</v>
      </c>
      <c r="DH978" s="4">
        <v>0</v>
      </c>
      <c r="DI978" s="4">
        <v>0</v>
      </c>
      <c r="DJ978" s="4">
        <v>0</v>
      </c>
      <c r="DK978" s="4">
        <v>0</v>
      </c>
      <c r="DL978" s="4">
        <v>0</v>
      </c>
      <c r="DM978" s="4">
        <v>0</v>
      </c>
      <c r="DN978" s="4">
        <v>0</v>
      </c>
      <c r="DO978" s="4">
        <v>0</v>
      </c>
      <c r="DP978" s="4">
        <v>0</v>
      </c>
      <c r="DQ978" s="4">
        <v>0</v>
      </c>
      <c r="DR978" s="4">
        <v>0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6">
        <v>0</v>
      </c>
      <c r="DY978" s="4">
        <f>SUM(Tabela14[[#This Row],[jan/25]:[mar/25]])</f>
        <v>0</v>
      </c>
      <c r="DZ978" s="4">
        <f>SUM(Tabela14[[#This Row],[abr/25]:[ago/25]])</f>
        <v>0</v>
      </c>
      <c r="EA978" s="4">
        <f>SUM(Tabela14[[#This Row],[set/25]:[dez/30]])</f>
        <v>0</v>
      </c>
    </row>
    <row r="979" spans="1:131" x14ac:dyDescent="0.25">
      <c r="A979" s="5" t="s">
        <v>2530</v>
      </c>
      <c r="B979" s="2" t="s">
        <v>2495</v>
      </c>
      <c r="C979" s="2" t="s">
        <v>14</v>
      </c>
      <c r="D979" s="2" t="s">
        <v>38</v>
      </c>
      <c r="E979" s="1">
        <v>106</v>
      </c>
      <c r="F979" s="2" t="s">
        <v>2531</v>
      </c>
      <c r="G979" s="2" t="s">
        <v>19</v>
      </c>
      <c r="H979" s="321">
        <v>45850</v>
      </c>
      <c r="I979" s="2" t="s">
        <v>1545</v>
      </c>
      <c r="J979" s="2"/>
      <c r="K979" s="4"/>
      <c r="L979" s="4"/>
      <c r="M979" s="4">
        <v>0</v>
      </c>
      <c r="N979" s="4">
        <f>Tabela14[[#This Row],[parcela.cef
(total)]]-Tabela14[[#This Row],[parcela.cef
(realizado)]]</f>
        <v>0</v>
      </c>
      <c r="O979" s="1" t="b">
        <v>0</v>
      </c>
      <c r="P979" s="4">
        <v>0</v>
      </c>
      <c r="Q979" s="4">
        <v>215259.98</v>
      </c>
      <c r="R979" s="4">
        <v>0</v>
      </c>
      <c r="S979" s="4">
        <v>17266.900000000001</v>
      </c>
      <c r="T979" s="4">
        <f>SUM(Tabela14[[#This Row],[set/25]:[dez/30]])</f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16260</v>
      </c>
      <c r="BL979" s="4">
        <v>1006.9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0</v>
      </c>
      <c r="CZ979" s="4">
        <v>0</v>
      </c>
      <c r="DA979" s="4">
        <v>0</v>
      </c>
      <c r="DB979" s="4">
        <v>0</v>
      </c>
      <c r="DC979" s="4">
        <v>0</v>
      </c>
      <c r="DD979" s="4">
        <v>0</v>
      </c>
      <c r="DE979" s="4">
        <v>0</v>
      </c>
      <c r="DF979" s="4">
        <v>0</v>
      </c>
      <c r="DG979" s="4">
        <v>0</v>
      </c>
      <c r="DH979" s="4">
        <v>0</v>
      </c>
      <c r="DI979" s="4">
        <v>0</v>
      </c>
      <c r="DJ979" s="4">
        <v>0</v>
      </c>
      <c r="DK979" s="4">
        <v>0</v>
      </c>
      <c r="DL979" s="4">
        <v>0</v>
      </c>
      <c r="DM979" s="4">
        <v>0</v>
      </c>
      <c r="DN979" s="4">
        <v>0</v>
      </c>
      <c r="DO979" s="4">
        <v>0</v>
      </c>
      <c r="DP979" s="4">
        <v>0</v>
      </c>
      <c r="DQ979" s="4">
        <v>0</v>
      </c>
      <c r="DR979" s="4">
        <v>0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6">
        <v>0</v>
      </c>
      <c r="DY979" s="4">
        <f>SUM(Tabela14[[#This Row],[jan/25]:[mar/25]])</f>
        <v>0</v>
      </c>
      <c r="DZ979" s="4">
        <f>SUM(Tabela14[[#This Row],[abr/25]:[ago/25]])</f>
        <v>17266.900000000001</v>
      </c>
      <c r="EA979" s="4">
        <f>SUM(Tabela14[[#This Row],[set/25]:[dez/30]])</f>
        <v>0</v>
      </c>
    </row>
    <row r="980" spans="1:131" x14ac:dyDescent="0.25">
      <c r="A980" s="5" t="s">
        <v>2532</v>
      </c>
      <c r="B980" s="2" t="s">
        <v>2495</v>
      </c>
      <c r="C980" s="2" t="s">
        <v>14</v>
      </c>
      <c r="D980" s="2" t="s">
        <v>38</v>
      </c>
      <c r="E980" s="1">
        <v>107</v>
      </c>
      <c r="F980" s="2" t="s">
        <v>2533</v>
      </c>
      <c r="G980" s="2" t="s">
        <v>19</v>
      </c>
      <c r="H980" s="321">
        <v>45906</v>
      </c>
      <c r="I980" s="2"/>
      <c r="J980" s="2"/>
      <c r="K980" s="4"/>
      <c r="L980" s="4"/>
      <c r="M980" s="4">
        <v>0</v>
      </c>
      <c r="N980" s="4">
        <f>Tabela14[[#This Row],[parcela.cef
(total)]]-Tabela14[[#This Row],[parcela.cef
(realizado)]]</f>
        <v>0</v>
      </c>
      <c r="O980" s="1" t="b">
        <v>0</v>
      </c>
      <c r="P980" s="4">
        <v>0</v>
      </c>
      <c r="Q980" s="4">
        <v>219533.24</v>
      </c>
      <c r="R980" s="4">
        <v>0</v>
      </c>
      <c r="S980" s="4">
        <v>0</v>
      </c>
      <c r="T980" s="4">
        <f>SUM(Tabela14[[#This Row],[set/25]:[dez/30]])</f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0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0</v>
      </c>
      <c r="CX980" s="4">
        <v>0</v>
      </c>
      <c r="CY980" s="4">
        <v>0</v>
      </c>
      <c r="CZ980" s="4">
        <v>0</v>
      </c>
      <c r="DA980" s="4">
        <v>0</v>
      </c>
      <c r="DB980" s="4">
        <v>0</v>
      </c>
      <c r="DC980" s="4">
        <v>0</v>
      </c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6">
        <v>0</v>
      </c>
      <c r="DY980" s="4">
        <f>SUM(Tabela14[[#This Row],[jan/25]:[mar/25]])</f>
        <v>0</v>
      </c>
      <c r="DZ980" s="4">
        <f>SUM(Tabela14[[#This Row],[abr/25]:[ago/25]])</f>
        <v>0</v>
      </c>
      <c r="EA980" s="4">
        <f>SUM(Tabela14[[#This Row],[set/25]:[dez/30]])</f>
        <v>0</v>
      </c>
    </row>
    <row r="981" spans="1:131" x14ac:dyDescent="0.25">
      <c r="A981" s="5" t="s">
        <v>2534</v>
      </c>
      <c r="B981" s="2" t="s">
        <v>2495</v>
      </c>
      <c r="C981" s="2" t="s">
        <v>14</v>
      </c>
      <c r="D981" s="2" t="s">
        <v>38</v>
      </c>
      <c r="E981" s="1">
        <v>108</v>
      </c>
      <c r="F981" s="2" t="s">
        <v>2535</v>
      </c>
      <c r="G981" s="2" t="s">
        <v>19</v>
      </c>
      <c r="H981" s="321">
        <v>45852</v>
      </c>
      <c r="I981" s="2" t="s">
        <v>1703</v>
      </c>
      <c r="J981" s="2"/>
      <c r="K981" s="4"/>
      <c r="L981" s="4"/>
      <c r="M981" s="4">
        <v>0</v>
      </c>
      <c r="N981" s="4">
        <f>Tabela14[[#This Row],[parcela.cef
(total)]]-Tabela14[[#This Row],[parcela.cef
(realizado)]]</f>
        <v>0</v>
      </c>
      <c r="O981" s="1" t="b">
        <v>0</v>
      </c>
      <c r="P981" s="4">
        <v>0</v>
      </c>
      <c r="Q981" s="4">
        <v>296100.12</v>
      </c>
      <c r="R981" s="4">
        <v>0</v>
      </c>
      <c r="S981" s="4">
        <v>957.33</v>
      </c>
      <c r="T981" s="4">
        <f>SUM(Tabela14[[#This Row],[set/25]:[dez/30]])</f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600</v>
      </c>
      <c r="BL981" s="4">
        <v>357.33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0</v>
      </c>
      <c r="CQ981" s="4">
        <v>0</v>
      </c>
      <c r="CR981" s="4">
        <v>0</v>
      </c>
      <c r="CS981" s="4">
        <v>0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0</v>
      </c>
      <c r="CZ981" s="4">
        <v>0</v>
      </c>
      <c r="DA981" s="4">
        <v>0</v>
      </c>
      <c r="DB981" s="4">
        <v>0</v>
      </c>
      <c r="DC981" s="4">
        <v>0</v>
      </c>
      <c r="DD981" s="4">
        <v>0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0</v>
      </c>
      <c r="DK981" s="4">
        <v>0</v>
      </c>
      <c r="DL981" s="4">
        <v>0</v>
      </c>
      <c r="DM981" s="4">
        <v>0</v>
      </c>
      <c r="DN981" s="4">
        <v>0</v>
      </c>
      <c r="DO981" s="4">
        <v>0</v>
      </c>
      <c r="DP981" s="4">
        <v>0</v>
      </c>
      <c r="DQ981" s="4">
        <v>0</v>
      </c>
      <c r="DR981" s="4">
        <v>0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6">
        <v>0</v>
      </c>
      <c r="DY981" s="4">
        <f>SUM(Tabela14[[#This Row],[jan/25]:[mar/25]])</f>
        <v>0</v>
      </c>
      <c r="DZ981" s="4">
        <f>SUM(Tabela14[[#This Row],[abr/25]:[ago/25]])</f>
        <v>957.32999999999993</v>
      </c>
      <c r="EA981" s="4">
        <f>SUM(Tabela14[[#This Row],[set/25]:[dez/30]])</f>
        <v>0</v>
      </c>
    </row>
    <row r="982" spans="1:131" x14ac:dyDescent="0.25">
      <c r="A982" s="5" t="s">
        <v>2536</v>
      </c>
      <c r="B982" s="2" t="s">
        <v>2495</v>
      </c>
      <c r="C982" s="2" t="s">
        <v>14</v>
      </c>
      <c r="D982" s="2" t="s">
        <v>38</v>
      </c>
      <c r="E982" s="1">
        <v>109</v>
      </c>
      <c r="F982" s="2" t="s">
        <v>2537</v>
      </c>
      <c r="G982" s="2" t="s">
        <v>19</v>
      </c>
      <c r="H982" s="321">
        <v>45884</v>
      </c>
      <c r="I982" s="2" t="s">
        <v>2538</v>
      </c>
      <c r="J982" s="2"/>
      <c r="K982" s="4"/>
      <c r="L982" s="4"/>
      <c r="M982" s="4">
        <v>0</v>
      </c>
      <c r="N982" s="4">
        <f>Tabela14[[#This Row],[parcela.cef
(total)]]-Tabela14[[#This Row],[parcela.cef
(realizado)]]</f>
        <v>0</v>
      </c>
      <c r="O982" s="1" t="b">
        <v>0</v>
      </c>
      <c r="P982" s="4">
        <v>0</v>
      </c>
      <c r="Q982" s="4">
        <v>225371.08</v>
      </c>
      <c r="R982" s="4">
        <v>0</v>
      </c>
      <c r="S982" s="4">
        <v>600</v>
      </c>
      <c r="T982" s="4">
        <f>SUM(Tabela14[[#This Row],[set/25]:[dez/30]])</f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600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0</v>
      </c>
      <c r="CP982" s="4">
        <v>0</v>
      </c>
      <c r="CQ982" s="4">
        <v>0</v>
      </c>
      <c r="CR982" s="4">
        <v>0</v>
      </c>
      <c r="CS982" s="4">
        <v>0</v>
      </c>
      <c r="CT982" s="4">
        <v>0</v>
      </c>
      <c r="CU982" s="4">
        <v>0</v>
      </c>
      <c r="CV982" s="4">
        <v>0</v>
      </c>
      <c r="CW982" s="4">
        <v>0</v>
      </c>
      <c r="CX982" s="4">
        <v>0</v>
      </c>
      <c r="CY982" s="4">
        <v>0</v>
      </c>
      <c r="CZ982" s="4">
        <v>0</v>
      </c>
      <c r="DA982" s="4">
        <v>0</v>
      </c>
      <c r="DB982" s="4">
        <v>0</v>
      </c>
      <c r="DC982" s="4">
        <v>0</v>
      </c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6">
        <v>0</v>
      </c>
      <c r="DY982" s="4">
        <f>SUM(Tabela14[[#This Row],[jan/25]:[mar/25]])</f>
        <v>0</v>
      </c>
      <c r="DZ982" s="4">
        <f>SUM(Tabela14[[#This Row],[abr/25]:[ago/25]])</f>
        <v>600</v>
      </c>
      <c r="EA982" s="4">
        <f>SUM(Tabela14[[#This Row],[set/25]:[dez/30]])</f>
        <v>0</v>
      </c>
    </row>
    <row r="983" spans="1:131" x14ac:dyDescent="0.25">
      <c r="A983" s="5" t="s">
        <v>2539</v>
      </c>
      <c r="B983" s="2" t="s">
        <v>2495</v>
      </c>
      <c r="C983" s="2" t="s">
        <v>14</v>
      </c>
      <c r="D983" s="2" t="s">
        <v>38</v>
      </c>
      <c r="E983" s="1">
        <v>110</v>
      </c>
      <c r="F983" s="2" t="s">
        <v>2540</v>
      </c>
      <c r="G983" s="2" t="s">
        <v>19</v>
      </c>
      <c r="H983" s="321">
        <v>45850</v>
      </c>
      <c r="I983" s="2" t="s">
        <v>852</v>
      </c>
      <c r="J983" s="2"/>
      <c r="K983" s="4"/>
      <c r="L983" s="4"/>
      <c r="M983" s="4">
        <v>0</v>
      </c>
      <c r="N983" s="4">
        <f>Tabela14[[#This Row],[parcela.cef
(total)]]-Tabela14[[#This Row],[parcela.cef
(realizado)]]</f>
        <v>0</v>
      </c>
      <c r="O983" s="1" t="b">
        <v>0</v>
      </c>
      <c r="P983" s="4">
        <v>0</v>
      </c>
      <c r="Q983" s="4">
        <v>224000</v>
      </c>
      <c r="R983" s="4">
        <v>0</v>
      </c>
      <c r="S983" s="4">
        <v>40000</v>
      </c>
      <c r="T983" s="4">
        <f>SUM(Tabela14[[#This Row],[set/25]:[dez/30]])</f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40000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0</v>
      </c>
      <c r="CS983" s="4">
        <v>0</v>
      </c>
      <c r="CT983" s="4">
        <v>0</v>
      </c>
      <c r="CU983" s="4">
        <v>0</v>
      </c>
      <c r="CV983" s="4">
        <v>0</v>
      </c>
      <c r="CW983" s="4">
        <v>0</v>
      </c>
      <c r="CX983" s="4">
        <v>0</v>
      </c>
      <c r="CY983" s="4">
        <v>0</v>
      </c>
      <c r="CZ983" s="4">
        <v>0</v>
      </c>
      <c r="DA983" s="4">
        <v>0</v>
      </c>
      <c r="DB983" s="4">
        <v>0</v>
      </c>
      <c r="DC983" s="4">
        <v>0</v>
      </c>
      <c r="DD983" s="4">
        <v>0</v>
      </c>
      <c r="DE983" s="4">
        <v>0</v>
      </c>
      <c r="DF983" s="4">
        <v>0</v>
      </c>
      <c r="DG983" s="4">
        <v>0</v>
      </c>
      <c r="DH983" s="4">
        <v>0</v>
      </c>
      <c r="DI983" s="4">
        <v>0</v>
      </c>
      <c r="DJ983" s="4">
        <v>0</v>
      </c>
      <c r="DK983" s="4">
        <v>0</v>
      </c>
      <c r="DL983" s="4">
        <v>0</v>
      </c>
      <c r="DM983" s="4">
        <v>0</v>
      </c>
      <c r="DN983" s="4">
        <v>0</v>
      </c>
      <c r="DO983" s="4">
        <v>0</v>
      </c>
      <c r="DP983" s="4">
        <v>0</v>
      </c>
      <c r="DQ983" s="4">
        <v>0</v>
      </c>
      <c r="DR983" s="4">
        <v>0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6">
        <v>0</v>
      </c>
      <c r="DY983" s="4">
        <f>SUM(Tabela14[[#This Row],[jan/25]:[mar/25]])</f>
        <v>0</v>
      </c>
      <c r="DZ983" s="4">
        <f>SUM(Tabela14[[#This Row],[abr/25]:[ago/25]])</f>
        <v>40000</v>
      </c>
      <c r="EA983" s="4">
        <f>SUM(Tabela14[[#This Row],[set/25]:[dez/30]])</f>
        <v>0</v>
      </c>
    </row>
    <row r="984" spans="1:131" x14ac:dyDescent="0.25">
      <c r="A984" s="5" t="s">
        <v>2541</v>
      </c>
      <c r="B984" s="2" t="s">
        <v>2495</v>
      </c>
      <c r="C984" s="2" t="s">
        <v>14</v>
      </c>
      <c r="D984" s="2" t="s">
        <v>55</v>
      </c>
      <c r="E984" s="1">
        <v>1101</v>
      </c>
      <c r="F984" s="2" t="s">
        <v>2542</v>
      </c>
      <c r="G984" s="2" t="s">
        <v>19</v>
      </c>
      <c r="H984" s="321">
        <v>45893</v>
      </c>
      <c r="I984" s="2" t="s">
        <v>2484</v>
      </c>
      <c r="J984" s="2"/>
      <c r="K984" s="4"/>
      <c r="L984" s="4"/>
      <c r="M984" s="4">
        <v>282548</v>
      </c>
      <c r="N984" s="4">
        <f>Tabela14[[#This Row],[parcela.cef
(total)]]-Tabela14[[#This Row],[parcela.cef
(realizado)]]</f>
        <v>0</v>
      </c>
      <c r="O984" s="1" t="b">
        <v>0</v>
      </c>
      <c r="P984" s="4">
        <v>0</v>
      </c>
      <c r="Q984" s="4">
        <v>330785.86</v>
      </c>
      <c r="R984" s="4">
        <v>0</v>
      </c>
      <c r="S984" s="4">
        <v>51177.02</v>
      </c>
      <c r="T984" s="4">
        <f>SUM(Tabela14[[#This Row],[set/25]:[dez/30]])</f>
        <v>43377.02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7800</v>
      </c>
      <c r="BM984" s="4">
        <v>286.43</v>
      </c>
      <c r="BN984" s="4">
        <v>286.43</v>
      </c>
      <c r="BO984" s="4">
        <v>286.43</v>
      </c>
      <c r="BP984" s="4">
        <v>286.41000000000003</v>
      </c>
      <c r="BQ984" s="4">
        <v>687.58</v>
      </c>
      <c r="BR984" s="4">
        <v>954.76</v>
      </c>
      <c r="BS984" s="4">
        <v>954.76</v>
      </c>
      <c r="BT984" s="4">
        <v>954.76</v>
      </c>
      <c r="BU984" s="4">
        <v>954.76</v>
      </c>
      <c r="BV984" s="4">
        <v>954.76</v>
      </c>
      <c r="BW984" s="4">
        <v>954.76</v>
      </c>
      <c r="BX984" s="4">
        <v>954.76</v>
      </c>
      <c r="BY984" s="4">
        <v>954.76</v>
      </c>
      <c r="BZ984" s="4">
        <v>954.76</v>
      </c>
      <c r="CA984" s="4">
        <v>954.76</v>
      </c>
      <c r="CB984" s="4">
        <v>3982.06</v>
      </c>
      <c r="CC984" s="4">
        <v>954.76</v>
      </c>
      <c r="CD984" s="4">
        <v>954.76</v>
      </c>
      <c r="CE984" s="4">
        <v>954.76</v>
      </c>
      <c r="CF984" s="4">
        <v>954.76</v>
      </c>
      <c r="CG984" s="4">
        <v>954.76</v>
      </c>
      <c r="CH984" s="4">
        <v>954.76</v>
      </c>
      <c r="CI984" s="4">
        <v>954.76</v>
      </c>
      <c r="CJ984" s="4">
        <v>954.76</v>
      </c>
      <c r="CK984" s="4">
        <v>954.76</v>
      </c>
      <c r="CL984" s="4">
        <v>954.76</v>
      </c>
      <c r="CM984" s="4">
        <v>954.76</v>
      </c>
      <c r="CN984" s="4">
        <v>3982.06</v>
      </c>
      <c r="CO984" s="4">
        <v>954.76</v>
      </c>
      <c r="CP984" s="4">
        <v>954.76</v>
      </c>
      <c r="CQ984" s="4">
        <v>954.76</v>
      </c>
      <c r="CR984" s="4">
        <v>954.76</v>
      </c>
      <c r="CS984" s="4">
        <v>954.76</v>
      </c>
      <c r="CT984" s="4">
        <v>954.76</v>
      </c>
      <c r="CU984" s="4">
        <v>954.76</v>
      </c>
      <c r="CV984" s="4">
        <v>954.76</v>
      </c>
      <c r="CW984" s="4">
        <v>954.76</v>
      </c>
      <c r="CX984" s="4">
        <v>954.76</v>
      </c>
      <c r="CY984" s="4">
        <v>954.76</v>
      </c>
      <c r="CZ984" s="4">
        <v>3027.3</v>
      </c>
      <c r="DA984" s="4">
        <v>0</v>
      </c>
      <c r="DB984" s="4">
        <v>0</v>
      </c>
      <c r="DC984" s="4">
        <v>0</v>
      </c>
      <c r="DD984" s="4">
        <v>0</v>
      </c>
      <c r="DE984" s="4">
        <v>0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6">
        <v>0</v>
      </c>
      <c r="DY984" s="4">
        <f>SUM(Tabela14[[#This Row],[jan/25]:[mar/25]])</f>
        <v>0</v>
      </c>
      <c r="DZ984" s="4">
        <f>SUM(Tabela14[[#This Row],[abr/25]:[ago/25]])</f>
        <v>7800</v>
      </c>
      <c r="EA984" s="4">
        <f>SUM(Tabela14[[#This Row],[set/25]:[dez/30]])</f>
        <v>43377.02</v>
      </c>
    </row>
    <row r="985" spans="1:131" x14ac:dyDescent="0.25">
      <c r="A985" s="5" t="s">
        <v>2543</v>
      </c>
      <c r="B985" s="2" t="s">
        <v>2495</v>
      </c>
      <c r="C985" s="2" t="s">
        <v>14</v>
      </c>
      <c r="D985" s="2" t="s">
        <v>55</v>
      </c>
      <c r="E985" s="1">
        <v>1102</v>
      </c>
      <c r="F985" s="2" t="s">
        <v>2544</v>
      </c>
      <c r="G985" s="2" t="s">
        <v>19</v>
      </c>
      <c r="H985" s="321">
        <v>45852</v>
      </c>
      <c r="I985" s="2" t="s">
        <v>983</v>
      </c>
      <c r="J985" s="2"/>
      <c r="K985" s="4"/>
      <c r="L985" s="4"/>
      <c r="M985" s="4">
        <v>204059.95</v>
      </c>
      <c r="N985" s="4">
        <f>Tabela14[[#This Row],[parcela.cef
(total)]]-Tabela14[[#This Row],[parcela.cef
(realizado)]]</f>
        <v>0</v>
      </c>
      <c r="O985" s="1" t="b">
        <v>0</v>
      </c>
      <c r="P985" s="4">
        <v>0</v>
      </c>
      <c r="Q985" s="4">
        <v>224660</v>
      </c>
      <c r="R985" s="4">
        <v>0</v>
      </c>
      <c r="S985" s="4">
        <v>24000.86</v>
      </c>
      <c r="T985" s="4">
        <f>SUM(Tabela14[[#This Row],[set/25]:[dez/30]])</f>
        <v>23442.399999999991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360</v>
      </c>
      <c r="BL985" s="4">
        <v>198.46</v>
      </c>
      <c r="BM985" s="4">
        <v>0</v>
      </c>
      <c r="BN985" s="4">
        <v>200.27</v>
      </c>
      <c r="BO985" s="4">
        <v>200.27</v>
      </c>
      <c r="BP985" s="4">
        <v>1419.55</v>
      </c>
      <c r="BQ985" s="4">
        <v>200.27</v>
      </c>
      <c r="BR985" s="4">
        <v>200.27</v>
      </c>
      <c r="BS985" s="4">
        <v>200.27</v>
      </c>
      <c r="BT985" s="4">
        <v>200.27</v>
      </c>
      <c r="BU985" s="4">
        <v>200.27</v>
      </c>
      <c r="BV985" s="4">
        <v>200.27</v>
      </c>
      <c r="BW985" s="4">
        <v>200.27</v>
      </c>
      <c r="BX985" s="4">
        <v>200.27</v>
      </c>
      <c r="BY985" s="4">
        <v>200.27</v>
      </c>
      <c r="BZ985" s="4">
        <v>200.27</v>
      </c>
      <c r="CA985" s="4">
        <v>200.27</v>
      </c>
      <c r="CB985" s="4">
        <v>1419.55</v>
      </c>
      <c r="CC985" s="4">
        <v>584.54</v>
      </c>
      <c r="CD985" s="4">
        <v>667.55</v>
      </c>
      <c r="CE985" s="4">
        <v>667.55</v>
      </c>
      <c r="CF985" s="4">
        <v>667.55</v>
      </c>
      <c r="CG985" s="4">
        <v>667.55</v>
      </c>
      <c r="CH985" s="4">
        <v>667.55</v>
      </c>
      <c r="CI985" s="4">
        <v>667.55</v>
      </c>
      <c r="CJ985" s="4">
        <v>667.55</v>
      </c>
      <c r="CK985" s="4">
        <v>667.55</v>
      </c>
      <c r="CL985" s="4">
        <v>667.55</v>
      </c>
      <c r="CM985" s="4">
        <v>667.55</v>
      </c>
      <c r="CN985" s="4">
        <v>4731.8</v>
      </c>
      <c r="CO985" s="4">
        <v>667.55</v>
      </c>
      <c r="CP985" s="4">
        <v>667.55</v>
      </c>
      <c r="CQ985" s="4">
        <v>667.55</v>
      </c>
      <c r="CR985" s="4">
        <v>667.55</v>
      </c>
      <c r="CS985" s="4">
        <v>667.55</v>
      </c>
      <c r="CT985" s="4">
        <v>667.55</v>
      </c>
      <c r="CU985" s="4">
        <v>667.55</v>
      </c>
      <c r="CV985" s="4">
        <v>667.55</v>
      </c>
      <c r="CW985" s="4">
        <v>667.55</v>
      </c>
      <c r="CX985" s="4">
        <v>0</v>
      </c>
      <c r="CY985" s="4">
        <v>0</v>
      </c>
      <c r="CZ985" s="4">
        <v>0</v>
      </c>
      <c r="DA985" s="4">
        <v>0</v>
      </c>
      <c r="DB985" s="4">
        <v>0</v>
      </c>
      <c r="DC985" s="4">
        <v>0</v>
      </c>
      <c r="DD985" s="4">
        <v>0</v>
      </c>
      <c r="DE985" s="4">
        <v>0</v>
      </c>
      <c r="DF985" s="4">
        <v>0</v>
      </c>
      <c r="DG985" s="4">
        <v>0</v>
      </c>
      <c r="DH985" s="4">
        <v>0</v>
      </c>
      <c r="DI985" s="4">
        <v>0</v>
      </c>
      <c r="DJ985" s="4">
        <v>0</v>
      </c>
      <c r="DK985" s="4">
        <v>0</v>
      </c>
      <c r="DL985" s="4">
        <v>0</v>
      </c>
      <c r="DM985" s="4">
        <v>0</v>
      </c>
      <c r="DN985" s="4">
        <v>0</v>
      </c>
      <c r="DO985" s="4">
        <v>0</v>
      </c>
      <c r="DP985" s="4">
        <v>0</v>
      </c>
      <c r="DQ985" s="4">
        <v>0</v>
      </c>
      <c r="DR985" s="4">
        <v>0</v>
      </c>
      <c r="DS985" s="4">
        <v>0</v>
      </c>
      <c r="DT985" s="4">
        <v>0</v>
      </c>
      <c r="DU985" s="4">
        <v>0</v>
      </c>
      <c r="DV985" s="4">
        <v>0</v>
      </c>
      <c r="DW985" s="4">
        <v>0</v>
      </c>
      <c r="DX985" s="6">
        <v>0</v>
      </c>
      <c r="DY985" s="4">
        <f>SUM(Tabela14[[#This Row],[jan/25]:[mar/25]])</f>
        <v>0</v>
      </c>
      <c r="DZ985" s="4">
        <f>SUM(Tabela14[[#This Row],[abr/25]:[ago/25]])</f>
        <v>558.46</v>
      </c>
      <c r="EA985" s="4">
        <f>SUM(Tabela14[[#This Row],[set/25]:[dez/30]])</f>
        <v>23442.399999999991</v>
      </c>
    </row>
    <row r="986" spans="1:131" x14ac:dyDescent="0.25">
      <c r="A986" s="5" t="s">
        <v>2545</v>
      </c>
      <c r="B986" s="2" t="s">
        <v>2495</v>
      </c>
      <c r="C986" s="2" t="s">
        <v>14</v>
      </c>
      <c r="D986" s="2" t="s">
        <v>55</v>
      </c>
      <c r="E986" s="1">
        <v>1103</v>
      </c>
      <c r="F986" s="2" t="s">
        <v>2546</v>
      </c>
      <c r="G986" s="2" t="s">
        <v>19</v>
      </c>
      <c r="H986" s="321">
        <v>45857</v>
      </c>
      <c r="I986" s="2" t="s">
        <v>866</v>
      </c>
      <c r="J986" s="2"/>
      <c r="K986" s="4"/>
      <c r="L986" s="4"/>
      <c r="M986" s="4">
        <v>284497.58</v>
      </c>
      <c r="N986" s="4">
        <f>Tabela14[[#This Row],[parcela.cef
(total)]]-Tabela14[[#This Row],[parcela.cef
(realizado)]]</f>
        <v>0</v>
      </c>
      <c r="O986" s="1" t="b">
        <v>0</v>
      </c>
      <c r="P986" s="4">
        <v>0</v>
      </c>
      <c r="Q986" s="4">
        <v>404350.4</v>
      </c>
      <c r="R986" s="4">
        <v>0</v>
      </c>
      <c r="S986" s="4">
        <v>127552.56</v>
      </c>
      <c r="T986" s="4">
        <f>SUM(Tabela14[[#This Row],[set/25]:[dez/30]])</f>
        <v>113305.64999999997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6000</v>
      </c>
      <c r="BL986" s="4">
        <v>8246.91</v>
      </c>
      <c r="BM986" s="4">
        <v>62339.87</v>
      </c>
      <c r="BN986" s="4">
        <v>934.78</v>
      </c>
      <c r="BO986" s="4">
        <v>934.78</v>
      </c>
      <c r="BP986" s="4">
        <v>934.78</v>
      </c>
      <c r="BQ986" s="4">
        <v>934.78</v>
      </c>
      <c r="BR986" s="4">
        <v>934.78</v>
      </c>
      <c r="BS986" s="4">
        <v>934.78</v>
      </c>
      <c r="BT986" s="4">
        <v>934.78</v>
      </c>
      <c r="BU986" s="4">
        <v>934.78</v>
      </c>
      <c r="BV986" s="4">
        <v>934.78</v>
      </c>
      <c r="BW986" s="4">
        <v>6015.09</v>
      </c>
      <c r="BX986" s="4">
        <v>934.78</v>
      </c>
      <c r="BY986" s="4">
        <v>934.78</v>
      </c>
      <c r="BZ986" s="4">
        <v>934.78</v>
      </c>
      <c r="CA986" s="4">
        <v>934.78</v>
      </c>
      <c r="CB986" s="4">
        <v>934.78</v>
      </c>
      <c r="CC986" s="4">
        <v>934.78</v>
      </c>
      <c r="CD986" s="4">
        <v>934.78</v>
      </c>
      <c r="CE986" s="4">
        <v>934.78</v>
      </c>
      <c r="CF986" s="4">
        <v>934.78</v>
      </c>
      <c r="CG986" s="4">
        <v>934.78</v>
      </c>
      <c r="CH986" s="4">
        <v>934.78</v>
      </c>
      <c r="CI986" s="4">
        <v>6015.09</v>
      </c>
      <c r="CJ986" s="4">
        <v>934.78</v>
      </c>
      <c r="CK986" s="4">
        <v>934.78</v>
      </c>
      <c r="CL986" s="4">
        <v>934.78</v>
      </c>
      <c r="CM986" s="4">
        <v>934.78</v>
      </c>
      <c r="CN986" s="4">
        <v>934.78</v>
      </c>
      <c r="CO986" s="4">
        <v>934.78</v>
      </c>
      <c r="CP986" s="4">
        <v>934.78</v>
      </c>
      <c r="CQ986" s="4">
        <v>934.78</v>
      </c>
      <c r="CR986" s="4">
        <v>934.78</v>
      </c>
      <c r="CS986" s="4">
        <v>934.78</v>
      </c>
      <c r="CT986" s="4">
        <v>934.78</v>
      </c>
      <c r="CU986" s="4">
        <v>6015.09</v>
      </c>
      <c r="CV986" s="4">
        <v>934.78</v>
      </c>
      <c r="CW986" s="4">
        <v>934.78</v>
      </c>
      <c r="CX986" s="4">
        <v>934.78</v>
      </c>
      <c r="CY986" s="4">
        <v>934.78</v>
      </c>
      <c r="CZ986" s="4">
        <v>203.21</v>
      </c>
      <c r="DA986" s="4">
        <v>0</v>
      </c>
      <c r="DB986" s="4">
        <v>0</v>
      </c>
      <c r="DC986" s="4">
        <v>0</v>
      </c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6">
        <v>0</v>
      </c>
      <c r="DY986" s="4">
        <f>SUM(Tabela14[[#This Row],[jan/25]:[mar/25]])</f>
        <v>0</v>
      </c>
      <c r="DZ986" s="4">
        <f>SUM(Tabela14[[#This Row],[abr/25]:[ago/25]])</f>
        <v>14246.91</v>
      </c>
      <c r="EA986" s="4">
        <f>SUM(Tabela14[[#This Row],[set/25]:[dez/30]])</f>
        <v>113305.64999999997</v>
      </c>
    </row>
    <row r="987" spans="1:131" x14ac:dyDescent="0.25">
      <c r="A987" s="5" t="s">
        <v>2547</v>
      </c>
      <c r="B987" s="2" t="s">
        <v>2495</v>
      </c>
      <c r="C987" s="2" t="s">
        <v>14</v>
      </c>
      <c r="D987" s="2" t="s">
        <v>55</v>
      </c>
      <c r="E987" s="1">
        <v>1104</v>
      </c>
      <c r="F987" s="2" t="s">
        <v>2548</v>
      </c>
      <c r="G987" s="2" t="s">
        <v>19</v>
      </c>
      <c r="H987" s="321">
        <v>45906</v>
      </c>
      <c r="I987" s="2" t="s">
        <v>2549</v>
      </c>
      <c r="J987" s="2"/>
      <c r="K987" s="4"/>
      <c r="L987" s="4"/>
      <c r="M987" s="4">
        <v>212205.21</v>
      </c>
      <c r="N987" s="4">
        <f>Tabela14[[#This Row],[parcela.cef
(total)]]-Tabela14[[#This Row],[parcela.cef
(realizado)]]</f>
        <v>0</v>
      </c>
      <c r="O987" s="1" t="b">
        <v>0</v>
      </c>
      <c r="P987" s="4">
        <v>0</v>
      </c>
      <c r="Q987" s="4">
        <v>238741.2</v>
      </c>
      <c r="R987" s="4">
        <v>0</v>
      </c>
      <c r="S987" s="4">
        <v>24735.99</v>
      </c>
      <c r="T987" s="4">
        <f>SUM(Tabela14[[#This Row],[set/25]:[dez/30]])</f>
        <v>24735.989999999998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88.31</v>
      </c>
      <c r="BO987" s="4">
        <v>88.31</v>
      </c>
      <c r="BP987" s="4">
        <v>1888.31</v>
      </c>
      <c r="BQ987" s="4">
        <v>88.31</v>
      </c>
      <c r="BR987" s="4">
        <v>88.31</v>
      </c>
      <c r="BS987" s="4">
        <v>88.31</v>
      </c>
      <c r="BT987" s="4">
        <v>88.31</v>
      </c>
      <c r="BU987" s="4">
        <v>88.31</v>
      </c>
      <c r="BV987" s="4">
        <v>88.31</v>
      </c>
      <c r="BW987" s="4">
        <v>88.31</v>
      </c>
      <c r="BX987" s="4">
        <v>88.31</v>
      </c>
      <c r="BY987" s="4">
        <v>88.31</v>
      </c>
      <c r="BZ987" s="4">
        <v>88.31</v>
      </c>
      <c r="CA987" s="4">
        <v>88.31</v>
      </c>
      <c r="CB987" s="4">
        <v>2340.4</v>
      </c>
      <c r="CC987" s="4">
        <v>294.37</v>
      </c>
      <c r="CD987" s="4">
        <v>294.37</v>
      </c>
      <c r="CE987" s="4">
        <v>294.37</v>
      </c>
      <c r="CF987" s="4">
        <v>294.37</v>
      </c>
      <c r="CG987" s="4">
        <v>294.37</v>
      </c>
      <c r="CH987" s="4">
        <v>294.37</v>
      </c>
      <c r="CI987" s="4">
        <v>294.37</v>
      </c>
      <c r="CJ987" s="4">
        <v>294.37</v>
      </c>
      <c r="CK987" s="4">
        <v>294.37</v>
      </c>
      <c r="CL987" s="4">
        <v>294.37</v>
      </c>
      <c r="CM987" s="4">
        <v>294.37</v>
      </c>
      <c r="CN987" s="4">
        <v>6294.37</v>
      </c>
      <c r="CO987" s="4">
        <v>294.37</v>
      </c>
      <c r="CP987" s="4">
        <v>294.37</v>
      </c>
      <c r="CQ987" s="4">
        <v>294.37</v>
      </c>
      <c r="CR987" s="4">
        <v>294.37</v>
      </c>
      <c r="CS987" s="4">
        <v>294.37</v>
      </c>
      <c r="CT987" s="4">
        <v>294.37</v>
      </c>
      <c r="CU987" s="4">
        <v>294.37</v>
      </c>
      <c r="CV987" s="4">
        <v>294.37</v>
      </c>
      <c r="CW987" s="4">
        <v>294.37</v>
      </c>
      <c r="CX987" s="4">
        <v>294.37</v>
      </c>
      <c r="CY987" s="4">
        <v>294.37</v>
      </c>
      <c r="CZ987" s="4">
        <v>6294.37</v>
      </c>
      <c r="DA987" s="4">
        <v>294.37</v>
      </c>
      <c r="DB987" s="4">
        <v>0</v>
      </c>
      <c r="DC987" s="4">
        <v>0</v>
      </c>
      <c r="DD987" s="4">
        <v>0</v>
      </c>
      <c r="DE987" s="4">
        <v>0</v>
      </c>
      <c r="DF987" s="4">
        <v>0</v>
      </c>
      <c r="DG987" s="4">
        <v>0</v>
      </c>
      <c r="DH987" s="4">
        <v>0</v>
      </c>
      <c r="DI987" s="4">
        <v>0</v>
      </c>
      <c r="DJ987" s="4">
        <v>0</v>
      </c>
      <c r="DK987" s="4">
        <v>0</v>
      </c>
      <c r="DL987" s="4">
        <v>0</v>
      </c>
      <c r="DM987" s="4">
        <v>0</v>
      </c>
      <c r="DN987" s="4">
        <v>0</v>
      </c>
      <c r="DO987" s="4">
        <v>0</v>
      </c>
      <c r="DP987" s="4">
        <v>0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6">
        <v>0</v>
      </c>
      <c r="DY987" s="4">
        <f>SUM(Tabela14[[#This Row],[jan/25]:[mar/25]])</f>
        <v>0</v>
      </c>
      <c r="DZ987" s="4">
        <f>SUM(Tabela14[[#This Row],[abr/25]:[ago/25]])</f>
        <v>0</v>
      </c>
      <c r="EA987" s="4">
        <f>SUM(Tabela14[[#This Row],[set/25]:[dez/30]])</f>
        <v>24735.989999999998</v>
      </c>
    </row>
    <row r="988" spans="1:131" x14ac:dyDescent="0.25">
      <c r="A988" s="5" t="s">
        <v>2550</v>
      </c>
      <c r="B988" s="2" t="s">
        <v>2495</v>
      </c>
      <c r="C988" s="2" t="s">
        <v>14</v>
      </c>
      <c r="D988" s="2" t="s">
        <v>55</v>
      </c>
      <c r="E988" s="1">
        <v>1105</v>
      </c>
      <c r="F988" s="2"/>
      <c r="G988" s="2" t="s">
        <v>42</v>
      </c>
      <c r="H988" s="321"/>
      <c r="I988" s="2"/>
      <c r="J988" s="2"/>
      <c r="K988" s="4"/>
      <c r="L988" s="4"/>
      <c r="M988" s="4">
        <v>0</v>
      </c>
      <c r="N988" s="4">
        <f>Tabela14[[#This Row],[parcela.cef
(total)]]-Tabela14[[#This Row],[parcela.cef
(realizado)]]</f>
        <v>0</v>
      </c>
      <c r="O988" s="1" t="b">
        <v>0</v>
      </c>
      <c r="P988" s="4">
        <v>0</v>
      </c>
      <c r="Q988" s="4">
        <v>0</v>
      </c>
      <c r="R988" s="4">
        <v>0</v>
      </c>
      <c r="S988" s="4">
        <v>0</v>
      </c>
      <c r="T988" s="4">
        <f>SUM(Tabela14[[#This Row],[set/25]:[dez/30]])</f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0</v>
      </c>
      <c r="CQ988" s="4">
        <v>0</v>
      </c>
      <c r="CR988" s="4">
        <v>0</v>
      </c>
      <c r="CS988" s="4">
        <v>0</v>
      </c>
      <c r="CT988" s="4">
        <v>0</v>
      </c>
      <c r="CU988" s="4">
        <v>0</v>
      </c>
      <c r="CV988" s="4">
        <v>0</v>
      </c>
      <c r="CW988" s="4">
        <v>0</v>
      </c>
      <c r="CX988" s="4">
        <v>0</v>
      </c>
      <c r="CY988" s="4">
        <v>0</v>
      </c>
      <c r="CZ988" s="4">
        <v>0</v>
      </c>
      <c r="DA988" s="4">
        <v>0</v>
      </c>
      <c r="DB988" s="4">
        <v>0</v>
      </c>
      <c r="DC988" s="4">
        <v>0</v>
      </c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6">
        <v>0</v>
      </c>
      <c r="DY988" s="4">
        <f>SUM(Tabela14[[#This Row],[jan/25]:[mar/25]])</f>
        <v>0</v>
      </c>
      <c r="DZ988" s="4">
        <f>SUM(Tabela14[[#This Row],[abr/25]:[ago/25]])</f>
        <v>0</v>
      </c>
      <c r="EA988" s="4">
        <f>SUM(Tabela14[[#This Row],[set/25]:[dez/30]])</f>
        <v>0</v>
      </c>
    </row>
    <row r="989" spans="1:131" x14ac:dyDescent="0.25">
      <c r="A989" s="5" t="s">
        <v>2551</v>
      </c>
      <c r="B989" s="2" t="s">
        <v>2495</v>
      </c>
      <c r="C989" s="2" t="s">
        <v>14</v>
      </c>
      <c r="D989" s="2" t="s">
        <v>55</v>
      </c>
      <c r="E989" s="1">
        <v>1106</v>
      </c>
      <c r="F989" s="2" t="s">
        <v>2552</v>
      </c>
      <c r="G989" s="2" t="s">
        <v>19</v>
      </c>
      <c r="H989" s="321">
        <v>45902</v>
      </c>
      <c r="I989" s="2" t="s">
        <v>2553</v>
      </c>
      <c r="J989" s="2"/>
      <c r="K989" s="4"/>
      <c r="L989" s="4"/>
      <c r="M989" s="4">
        <v>209000</v>
      </c>
      <c r="N989" s="4">
        <f>Tabela14[[#This Row],[parcela.cef
(total)]]-Tabela14[[#This Row],[parcela.cef
(realizado)]]</f>
        <v>0</v>
      </c>
      <c r="O989" s="1" t="b">
        <v>0</v>
      </c>
      <c r="P989" s="4">
        <v>0</v>
      </c>
      <c r="Q989" s="4">
        <v>229152.85</v>
      </c>
      <c r="R989" s="4">
        <v>0</v>
      </c>
      <c r="S989" s="4">
        <v>15652.85</v>
      </c>
      <c r="T989" s="4">
        <f>SUM(Tabela14[[#This Row],[set/25]:[dez/30]])</f>
        <v>15652.850000000002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152.15</v>
      </c>
      <c r="BO989" s="4">
        <v>152.15</v>
      </c>
      <c r="BP989" s="4">
        <v>152.15</v>
      </c>
      <c r="BQ989" s="4">
        <v>152.15</v>
      </c>
      <c r="BR989" s="4">
        <v>152.15</v>
      </c>
      <c r="BS989" s="4">
        <v>152.15</v>
      </c>
      <c r="BT989" s="4">
        <v>152.15</v>
      </c>
      <c r="BU989" s="4">
        <v>152.15</v>
      </c>
      <c r="BV989" s="4">
        <v>152.15</v>
      </c>
      <c r="BW989" s="4">
        <v>152.15</v>
      </c>
      <c r="BX989" s="4">
        <v>152.16</v>
      </c>
      <c r="BY989" s="4">
        <v>285.60000000000002</v>
      </c>
      <c r="BZ989" s="4">
        <v>507.17</v>
      </c>
      <c r="CA989" s="4">
        <v>507.17</v>
      </c>
      <c r="CB989" s="4">
        <v>507.17</v>
      </c>
      <c r="CC989" s="4">
        <v>507.17</v>
      </c>
      <c r="CD989" s="4">
        <v>507.17</v>
      </c>
      <c r="CE989" s="4">
        <v>507.17</v>
      </c>
      <c r="CF989" s="4">
        <v>507.17</v>
      </c>
      <c r="CG989" s="4">
        <v>507.17</v>
      </c>
      <c r="CH989" s="4">
        <v>507.17</v>
      </c>
      <c r="CI989" s="4">
        <v>507.17</v>
      </c>
      <c r="CJ989" s="4">
        <v>507.17</v>
      </c>
      <c r="CK989" s="4">
        <v>507.17</v>
      </c>
      <c r="CL989" s="4">
        <v>507.17</v>
      </c>
      <c r="CM989" s="4">
        <v>507.17</v>
      </c>
      <c r="CN989" s="4">
        <v>507.17</v>
      </c>
      <c r="CO989" s="4">
        <v>507.17</v>
      </c>
      <c r="CP989" s="4">
        <v>507.17</v>
      </c>
      <c r="CQ989" s="4">
        <v>507.17</v>
      </c>
      <c r="CR989" s="4">
        <v>507.17</v>
      </c>
      <c r="CS989" s="4">
        <v>507.17</v>
      </c>
      <c r="CT989" s="4">
        <v>507.17</v>
      </c>
      <c r="CU989" s="4">
        <v>507.17</v>
      </c>
      <c r="CV989" s="4">
        <v>507.17</v>
      </c>
      <c r="CW989" s="4">
        <v>507.17</v>
      </c>
      <c r="CX989" s="4">
        <v>507.17</v>
      </c>
      <c r="CY989" s="4">
        <v>507.17</v>
      </c>
      <c r="CZ989" s="4">
        <v>507.17</v>
      </c>
      <c r="DA989" s="4">
        <v>0</v>
      </c>
      <c r="DB989" s="4">
        <v>0</v>
      </c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0</v>
      </c>
      <c r="DK989" s="4">
        <v>0</v>
      </c>
      <c r="DL989" s="4">
        <v>0</v>
      </c>
      <c r="DM989" s="4">
        <v>0</v>
      </c>
      <c r="DN989" s="4">
        <v>0</v>
      </c>
      <c r="DO989" s="4">
        <v>0</v>
      </c>
      <c r="DP989" s="4">
        <v>0</v>
      </c>
      <c r="DQ989" s="4">
        <v>0</v>
      </c>
      <c r="DR989" s="4">
        <v>0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6">
        <v>0</v>
      </c>
      <c r="DY989" s="4">
        <f>SUM(Tabela14[[#This Row],[jan/25]:[mar/25]])</f>
        <v>0</v>
      </c>
      <c r="DZ989" s="4">
        <f>SUM(Tabela14[[#This Row],[abr/25]:[ago/25]])</f>
        <v>0</v>
      </c>
      <c r="EA989" s="4">
        <f>SUM(Tabela14[[#This Row],[set/25]:[dez/30]])</f>
        <v>15652.850000000002</v>
      </c>
    </row>
    <row r="990" spans="1:131" x14ac:dyDescent="0.25">
      <c r="A990" s="5" t="s">
        <v>2554</v>
      </c>
      <c r="B990" s="2" t="s">
        <v>2495</v>
      </c>
      <c r="C990" s="2" t="s">
        <v>14</v>
      </c>
      <c r="D990" s="2" t="s">
        <v>55</v>
      </c>
      <c r="E990" s="1">
        <v>1107</v>
      </c>
      <c r="F990" s="2"/>
      <c r="G990" s="2" t="s">
        <v>16</v>
      </c>
      <c r="H990" s="321"/>
      <c r="I990" s="2"/>
      <c r="J990" s="2"/>
      <c r="K990" s="4"/>
      <c r="L990" s="4"/>
      <c r="M990" s="4">
        <v>0</v>
      </c>
      <c r="N990" s="4">
        <f>Tabela14[[#This Row],[parcela.cef
(total)]]-Tabela14[[#This Row],[parcela.cef
(realizado)]]</f>
        <v>0</v>
      </c>
      <c r="O990" s="1" t="b">
        <v>0</v>
      </c>
      <c r="P990" s="4">
        <v>0</v>
      </c>
      <c r="Q990" s="4">
        <v>0</v>
      </c>
      <c r="R990" s="4">
        <v>0</v>
      </c>
      <c r="S990" s="4">
        <v>0</v>
      </c>
      <c r="T990" s="4">
        <f>SUM(Tabela14[[#This Row],[set/25]:[dez/30]])</f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0</v>
      </c>
      <c r="CP990" s="4">
        <v>0</v>
      </c>
      <c r="CQ990" s="4">
        <v>0</v>
      </c>
      <c r="CR990" s="4">
        <v>0</v>
      </c>
      <c r="CS990" s="4">
        <v>0</v>
      </c>
      <c r="CT990" s="4">
        <v>0</v>
      </c>
      <c r="CU990" s="4">
        <v>0</v>
      </c>
      <c r="CV990" s="4">
        <v>0</v>
      </c>
      <c r="CW990" s="4">
        <v>0</v>
      </c>
      <c r="CX990" s="4">
        <v>0</v>
      </c>
      <c r="CY990" s="4">
        <v>0</v>
      </c>
      <c r="CZ990" s="4">
        <v>0</v>
      </c>
      <c r="DA990" s="4">
        <v>0</v>
      </c>
      <c r="DB990" s="4">
        <v>0</v>
      </c>
      <c r="DC990" s="4">
        <v>0</v>
      </c>
      <c r="DD990" s="4">
        <v>0</v>
      </c>
      <c r="DE990" s="4">
        <v>0</v>
      </c>
      <c r="DF990" s="4">
        <v>0</v>
      </c>
      <c r="DG990" s="4">
        <v>0</v>
      </c>
      <c r="DH990" s="4">
        <v>0</v>
      </c>
      <c r="DI990" s="4">
        <v>0</v>
      </c>
      <c r="DJ990" s="4">
        <v>0</v>
      </c>
      <c r="DK990" s="4">
        <v>0</v>
      </c>
      <c r="DL990" s="4">
        <v>0</v>
      </c>
      <c r="DM990" s="4">
        <v>0</v>
      </c>
      <c r="DN990" s="4">
        <v>0</v>
      </c>
      <c r="DO990" s="4">
        <v>0</v>
      </c>
      <c r="DP990" s="4">
        <v>0</v>
      </c>
      <c r="DQ990" s="4">
        <v>0</v>
      </c>
      <c r="DR990" s="4">
        <v>0</v>
      </c>
      <c r="DS990" s="4">
        <v>0</v>
      </c>
      <c r="DT990" s="4">
        <v>0</v>
      </c>
      <c r="DU990" s="4">
        <v>0</v>
      </c>
      <c r="DV990" s="4">
        <v>0</v>
      </c>
      <c r="DW990" s="4">
        <v>0</v>
      </c>
      <c r="DX990" s="6">
        <v>0</v>
      </c>
      <c r="DY990" s="4">
        <f>SUM(Tabela14[[#This Row],[jan/25]:[mar/25]])</f>
        <v>0</v>
      </c>
      <c r="DZ990" s="4">
        <f>SUM(Tabela14[[#This Row],[abr/25]:[ago/25]])</f>
        <v>0</v>
      </c>
      <c r="EA990" s="4">
        <f>SUM(Tabela14[[#This Row],[set/25]:[dez/30]])</f>
        <v>0</v>
      </c>
    </row>
    <row r="991" spans="1:131" x14ac:dyDescent="0.25">
      <c r="A991" s="5" t="s">
        <v>2555</v>
      </c>
      <c r="B991" s="2" t="s">
        <v>2495</v>
      </c>
      <c r="C991" s="2" t="s">
        <v>14</v>
      </c>
      <c r="D991" s="2" t="s">
        <v>55</v>
      </c>
      <c r="E991" s="1">
        <v>1108</v>
      </c>
      <c r="F991" s="2"/>
      <c r="G991" s="2" t="s">
        <v>16</v>
      </c>
      <c r="H991" s="321"/>
      <c r="I991" s="2"/>
      <c r="J991" s="2"/>
      <c r="K991" s="4"/>
      <c r="L991" s="4"/>
      <c r="M991" s="4">
        <v>0</v>
      </c>
      <c r="N991" s="4">
        <f>Tabela14[[#This Row],[parcela.cef
(total)]]-Tabela14[[#This Row],[parcela.cef
(realizado)]]</f>
        <v>0</v>
      </c>
      <c r="O991" s="1" t="b">
        <v>0</v>
      </c>
      <c r="P991" s="4">
        <v>0</v>
      </c>
      <c r="Q991" s="4">
        <v>0</v>
      </c>
      <c r="R991" s="4">
        <v>0</v>
      </c>
      <c r="S991" s="4">
        <v>0</v>
      </c>
      <c r="T991" s="4">
        <f>SUM(Tabela14[[#This Row],[set/25]:[dez/30]])</f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0</v>
      </c>
      <c r="CQ991" s="4">
        <v>0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0</v>
      </c>
      <c r="CX991" s="4">
        <v>0</v>
      </c>
      <c r="CY991" s="4">
        <v>0</v>
      </c>
      <c r="CZ991" s="4">
        <v>0</v>
      </c>
      <c r="DA991" s="4">
        <v>0</v>
      </c>
      <c r="DB991" s="4">
        <v>0</v>
      </c>
      <c r="DC991" s="4">
        <v>0</v>
      </c>
      <c r="DD991" s="4">
        <v>0</v>
      </c>
      <c r="DE991" s="4">
        <v>0</v>
      </c>
      <c r="DF991" s="4">
        <v>0</v>
      </c>
      <c r="DG991" s="4">
        <v>0</v>
      </c>
      <c r="DH991" s="4">
        <v>0</v>
      </c>
      <c r="DI991" s="4">
        <v>0</v>
      </c>
      <c r="DJ991" s="4">
        <v>0</v>
      </c>
      <c r="DK991" s="4">
        <v>0</v>
      </c>
      <c r="DL991" s="4">
        <v>0</v>
      </c>
      <c r="DM991" s="4">
        <v>0</v>
      </c>
      <c r="DN991" s="4">
        <v>0</v>
      </c>
      <c r="DO991" s="4">
        <v>0</v>
      </c>
      <c r="DP991" s="4">
        <v>0</v>
      </c>
      <c r="DQ991" s="4">
        <v>0</v>
      </c>
      <c r="DR991" s="4">
        <v>0</v>
      </c>
      <c r="DS991" s="4">
        <v>0</v>
      </c>
      <c r="DT991" s="4">
        <v>0</v>
      </c>
      <c r="DU991" s="4">
        <v>0</v>
      </c>
      <c r="DV991" s="4">
        <v>0</v>
      </c>
      <c r="DW991" s="4">
        <v>0</v>
      </c>
      <c r="DX991" s="6">
        <v>0</v>
      </c>
      <c r="DY991" s="4">
        <f>SUM(Tabela14[[#This Row],[jan/25]:[mar/25]])</f>
        <v>0</v>
      </c>
      <c r="DZ991" s="4">
        <f>SUM(Tabela14[[#This Row],[abr/25]:[ago/25]])</f>
        <v>0</v>
      </c>
      <c r="EA991" s="4">
        <f>SUM(Tabela14[[#This Row],[set/25]:[dez/30]])</f>
        <v>0</v>
      </c>
    </row>
    <row r="992" spans="1:131" x14ac:dyDescent="0.25">
      <c r="A992" s="5" t="s">
        <v>2556</v>
      </c>
      <c r="B992" s="2" t="s">
        <v>2495</v>
      </c>
      <c r="C992" s="2" t="s">
        <v>14</v>
      </c>
      <c r="D992" s="2" t="s">
        <v>55</v>
      </c>
      <c r="E992" s="1">
        <v>1109</v>
      </c>
      <c r="F992" s="2" t="s">
        <v>2557</v>
      </c>
      <c r="G992" s="2" t="s">
        <v>19</v>
      </c>
      <c r="H992" s="321">
        <v>45857</v>
      </c>
      <c r="I992" s="2" t="s">
        <v>2558</v>
      </c>
      <c r="J992" s="2"/>
      <c r="K992" s="4"/>
      <c r="L992" s="4"/>
      <c r="M992" s="4">
        <v>241822.94</v>
      </c>
      <c r="N992" s="4">
        <f>Tabela14[[#This Row],[parcela.cef
(total)]]-Tabela14[[#This Row],[parcela.cef
(realizado)]]</f>
        <v>0</v>
      </c>
      <c r="O992" s="1" t="b">
        <v>0</v>
      </c>
      <c r="P992" s="4">
        <v>0</v>
      </c>
      <c r="Q992" s="4">
        <v>238500</v>
      </c>
      <c r="R992" s="4">
        <v>0</v>
      </c>
      <c r="S992" s="4">
        <v>500</v>
      </c>
      <c r="T992" s="4">
        <f>SUM(Tabela14[[#This Row],[set/25]:[dez/30]])</f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500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0</v>
      </c>
      <c r="CR992" s="4">
        <v>0</v>
      </c>
      <c r="CS992" s="4">
        <v>0</v>
      </c>
      <c r="CT992" s="4">
        <v>0</v>
      </c>
      <c r="CU992" s="4">
        <v>0</v>
      </c>
      <c r="CV992" s="4">
        <v>0</v>
      </c>
      <c r="CW992" s="4">
        <v>0</v>
      </c>
      <c r="CX992" s="4">
        <v>0</v>
      </c>
      <c r="CY992" s="4">
        <v>0</v>
      </c>
      <c r="CZ992" s="4">
        <v>0</v>
      </c>
      <c r="DA992" s="4">
        <v>0</v>
      </c>
      <c r="DB992" s="4">
        <v>0</v>
      </c>
      <c r="DC992" s="4">
        <v>0</v>
      </c>
      <c r="DD992" s="4">
        <v>0</v>
      </c>
      <c r="DE992" s="4">
        <v>0</v>
      </c>
      <c r="DF992" s="4">
        <v>0</v>
      </c>
      <c r="DG992" s="4">
        <v>0</v>
      </c>
      <c r="DH992" s="4">
        <v>0</v>
      </c>
      <c r="DI992" s="4">
        <v>0</v>
      </c>
      <c r="DJ992" s="4">
        <v>0</v>
      </c>
      <c r="DK992" s="4">
        <v>0</v>
      </c>
      <c r="DL992" s="4">
        <v>0</v>
      </c>
      <c r="DM992" s="4">
        <v>0</v>
      </c>
      <c r="DN992" s="4">
        <v>0</v>
      </c>
      <c r="DO992" s="4">
        <v>0</v>
      </c>
      <c r="DP992" s="4">
        <v>0</v>
      </c>
      <c r="DQ992" s="4">
        <v>0</v>
      </c>
      <c r="DR992" s="4">
        <v>0</v>
      </c>
      <c r="DS992" s="4">
        <v>0</v>
      </c>
      <c r="DT992" s="4">
        <v>0</v>
      </c>
      <c r="DU992" s="4">
        <v>0</v>
      </c>
      <c r="DV992" s="4">
        <v>0</v>
      </c>
      <c r="DW992" s="4">
        <v>0</v>
      </c>
      <c r="DX992" s="6">
        <v>0</v>
      </c>
      <c r="DY992" s="4">
        <f>SUM(Tabela14[[#This Row],[jan/25]:[mar/25]])</f>
        <v>0</v>
      </c>
      <c r="DZ992" s="4">
        <f>SUM(Tabela14[[#This Row],[abr/25]:[ago/25]])</f>
        <v>500</v>
      </c>
      <c r="EA992" s="4">
        <f>SUM(Tabela14[[#This Row],[set/25]:[dez/30]])</f>
        <v>0</v>
      </c>
    </row>
    <row r="993" spans="1:131" x14ac:dyDescent="0.25">
      <c r="A993" s="5" t="s">
        <v>2559</v>
      </c>
      <c r="B993" s="2" t="s">
        <v>2495</v>
      </c>
      <c r="C993" s="2" t="s">
        <v>14</v>
      </c>
      <c r="D993" s="2" t="s">
        <v>38</v>
      </c>
      <c r="E993" s="1">
        <v>111</v>
      </c>
      <c r="F993" s="2" t="s">
        <v>2560</v>
      </c>
      <c r="G993" s="2" t="s">
        <v>19</v>
      </c>
      <c r="H993" s="321">
        <v>45905</v>
      </c>
      <c r="I993" s="2"/>
      <c r="J993" s="2"/>
      <c r="K993" s="4"/>
      <c r="L993" s="4"/>
      <c r="M993" s="4">
        <v>0</v>
      </c>
      <c r="N993" s="4">
        <f>Tabela14[[#This Row],[parcela.cef
(total)]]-Tabela14[[#This Row],[parcela.cef
(realizado)]]</f>
        <v>0</v>
      </c>
      <c r="O993" s="1" t="b">
        <v>0</v>
      </c>
      <c r="P993" s="4">
        <v>0</v>
      </c>
      <c r="Q993" s="4">
        <v>310464</v>
      </c>
      <c r="R993" s="4">
        <v>0</v>
      </c>
      <c r="S993" s="4">
        <v>0</v>
      </c>
      <c r="T993" s="4">
        <f>SUM(Tabela14[[#This Row],[set/25]:[dez/30]])</f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0</v>
      </c>
      <c r="CP993" s="4">
        <v>0</v>
      </c>
      <c r="CQ993" s="4">
        <v>0</v>
      </c>
      <c r="CR993" s="4">
        <v>0</v>
      </c>
      <c r="CS993" s="4">
        <v>0</v>
      </c>
      <c r="CT993" s="4">
        <v>0</v>
      </c>
      <c r="CU993" s="4">
        <v>0</v>
      </c>
      <c r="CV993" s="4">
        <v>0</v>
      </c>
      <c r="CW993" s="4">
        <v>0</v>
      </c>
      <c r="CX993" s="4">
        <v>0</v>
      </c>
      <c r="CY993" s="4">
        <v>0</v>
      </c>
      <c r="CZ993" s="4">
        <v>0</v>
      </c>
      <c r="DA993" s="4">
        <v>0</v>
      </c>
      <c r="DB993" s="4">
        <v>0</v>
      </c>
      <c r="DC993" s="4">
        <v>0</v>
      </c>
      <c r="DD993" s="4">
        <v>0</v>
      </c>
      <c r="DE993" s="4">
        <v>0</v>
      </c>
      <c r="DF993" s="4">
        <v>0</v>
      </c>
      <c r="DG993" s="4">
        <v>0</v>
      </c>
      <c r="DH993" s="4">
        <v>0</v>
      </c>
      <c r="DI993" s="4">
        <v>0</v>
      </c>
      <c r="DJ993" s="4">
        <v>0</v>
      </c>
      <c r="DK993" s="4">
        <v>0</v>
      </c>
      <c r="DL993" s="4">
        <v>0</v>
      </c>
      <c r="DM993" s="4">
        <v>0</v>
      </c>
      <c r="DN993" s="4">
        <v>0</v>
      </c>
      <c r="DO993" s="4">
        <v>0</v>
      </c>
      <c r="DP993" s="4">
        <v>0</v>
      </c>
      <c r="DQ993" s="4">
        <v>0</v>
      </c>
      <c r="DR993" s="4">
        <v>0</v>
      </c>
      <c r="DS993" s="4">
        <v>0</v>
      </c>
      <c r="DT993" s="4">
        <v>0</v>
      </c>
      <c r="DU993" s="4">
        <v>0</v>
      </c>
      <c r="DV993" s="4">
        <v>0</v>
      </c>
      <c r="DW993" s="4">
        <v>0</v>
      </c>
      <c r="DX993" s="6">
        <v>0</v>
      </c>
      <c r="DY993" s="4">
        <f>SUM(Tabela14[[#This Row],[jan/25]:[mar/25]])</f>
        <v>0</v>
      </c>
      <c r="DZ993" s="4">
        <f>SUM(Tabela14[[#This Row],[abr/25]:[ago/25]])</f>
        <v>0</v>
      </c>
      <c r="EA993" s="4">
        <f>SUM(Tabela14[[#This Row],[set/25]:[dez/30]])</f>
        <v>0</v>
      </c>
    </row>
    <row r="994" spans="1:131" x14ac:dyDescent="0.25">
      <c r="A994" s="5" t="s">
        <v>2561</v>
      </c>
      <c r="B994" s="2" t="s">
        <v>2495</v>
      </c>
      <c r="C994" s="2" t="s">
        <v>14</v>
      </c>
      <c r="D994" s="2" t="s">
        <v>55</v>
      </c>
      <c r="E994" s="1">
        <v>1110</v>
      </c>
      <c r="F994" s="2"/>
      <c r="G994" s="2" t="s">
        <v>16</v>
      </c>
      <c r="H994" s="321"/>
      <c r="I994" s="2"/>
      <c r="J994" s="2"/>
      <c r="K994" s="4"/>
      <c r="L994" s="4"/>
      <c r="M994" s="4">
        <v>0</v>
      </c>
      <c r="N994" s="4">
        <f>Tabela14[[#This Row],[parcela.cef
(total)]]-Tabela14[[#This Row],[parcela.cef
(realizado)]]</f>
        <v>0</v>
      </c>
      <c r="O994" s="1" t="b">
        <v>0</v>
      </c>
      <c r="P994" s="4">
        <v>0</v>
      </c>
      <c r="Q994" s="4">
        <v>0</v>
      </c>
      <c r="R994" s="4">
        <v>0</v>
      </c>
      <c r="S994" s="4">
        <v>0</v>
      </c>
      <c r="T994" s="4">
        <f>SUM(Tabela14[[#This Row],[set/25]:[dez/30]])</f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0</v>
      </c>
      <c r="CP994" s="4">
        <v>0</v>
      </c>
      <c r="CQ994" s="4">
        <v>0</v>
      </c>
      <c r="CR994" s="4">
        <v>0</v>
      </c>
      <c r="CS994" s="4">
        <v>0</v>
      </c>
      <c r="CT994" s="4">
        <v>0</v>
      </c>
      <c r="CU994" s="4">
        <v>0</v>
      </c>
      <c r="CV994" s="4">
        <v>0</v>
      </c>
      <c r="CW994" s="4">
        <v>0</v>
      </c>
      <c r="CX994" s="4">
        <v>0</v>
      </c>
      <c r="CY994" s="4">
        <v>0</v>
      </c>
      <c r="CZ994" s="4">
        <v>0</v>
      </c>
      <c r="DA994" s="4">
        <v>0</v>
      </c>
      <c r="DB994" s="4">
        <v>0</v>
      </c>
      <c r="DC994" s="4">
        <v>0</v>
      </c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6">
        <v>0</v>
      </c>
      <c r="DY994" s="4">
        <f>SUM(Tabela14[[#This Row],[jan/25]:[mar/25]])</f>
        <v>0</v>
      </c>
      <c r="DZ994" s="4">
        <f>SUM(Tabela14[[#This Row],[abr/25]:[ago/25]])</f>
        <v>0</v>
      </c>
      <c r="EA994" s="4">
        <f>SUM(Tabela14[[#This Row],[set/25]:[dez/30]])</f>
        <v>0</v>
      </c>
    </row>
    <row r="995" spans="1:131" x14ac:dyDescent="0.25">
      <c r="A995" s="5" t="s">
        <v>2562</v>
      </c>
      <c r="B995" s="2" t="s">
        <v>2495</v>
      </c>
      <c r="C995" s="2" t="s">
        <v>14</v>
      </c>
      <c r="D995" s="2" t="s">
        <v>55</v>
      </c>
      <c r="E995" s="1">
        <v>1111</v>
      </c>
      <c r="F995" s="2" t="s">
        <v>2563</v>
      </c>
      <c r="G995" s="2" t="s">
        <v>19</v>
      </c>
      <c r="H995" s="321">
        <v>45850</v>
      </c>
      <c r="I995" s="2" t="s">
        <v>939</v>
      </c>
      <c r="J995" s="2"/>
      <c r="K995" s="4"/>
      <c r="L995" s="4"/>
      <c r="M995" s="4">
        <v>250730.34</v>
      </c>
      <c r="N995" s="4">
        <f>Tabela14[[#This Row],[parcela.cef
(total)]]-Tabela14[[#This Row],[parcela.cef
(realizado)]]</f>
        <v>0</v>
      </c>
      <c r="O995" s="1" t="b">
        <v>0</v>
      </c>
      <c r="P995" s="4">
        <v>0</v>
      </c>
      <c r="Q995" s="4">
        <v>319629.69</v>
      </c>
      <c r="R995" s="4">
        <v>0</v>
      </c>
      <c r="S995" s="4">
        <v>73980.87</v>
      </c>
      <c r="T995" s="4">
        <f>SUM(Tabela14[[#This Row],[set/25]:[dez/30]])</f>
        <v>70477.919999999984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3000</v>
      </c>
      <c r="BL995" s="4">
        <v>502.95</v>
      </c>
      <c r="BM995" s="4">
        <v>507.83</v>
      </c>
      <c r="BN995" s="4">
        <v>507.52</v>
      </c>
      <c r="BO995" s="4">
        <v>507.52</v>
      </c>
      <c r="BP995" s="4">
        <v>507.52</v>
      </c>
      <c r="BQ995" s="4">
        <v>507.52</v>
      </c>
      <c r="BR995" s="4">
        <v>507.52</v>
      </c>
      <c r="BS995" s="4">
        <v>507.52</v>
      </c>
      <c r="BT995" s="4">
        <v>507.52</v>
      </c>
      <c r="BU995" s="4">
        <v>507.52</v>
      </c>
      <c r="BV995" s="4">
        <v>507.52</v>
      </c>
      <c r="BW995" s="4">
        <v>1101.02</v>
      </c>
      <c r="BX995" s="4">
        <v>1691.74</v>
      </c>
      <c r="BY995" s="4">
        <v>1691.74</v>
      </c>
      <c r="BZ995" s="4">
        <v>1691.74</v>
      </c>
      <c r="CA995" s="4">
        <v>1691.74</v>
      </c>
      <c r="CB995" s="4">
        <v>6772.05</v>
      </c>
      <c r="CC995" s="4">
        <v>1691.74</v>
      </c>
      <c r="CD995" s="4">
        <v>1691.74</v>
      </c>
      <c r="CE995" s="4">
        <v>1691.74</v>
      </c>
      <c r="CF995" s="4">
        <v>1691.74</v>
      </c>
      <c r="CG995" s="4">
        <v>1691.74</v>
      </c>
      <c r="CH995" s="4">
        <v>1691.74</v>
      </c>
      <c r="CI995" s="4">
        <v>1691.74</v>
      </c>
      <c r="CJ995" s="4">
        <v>1691.74</v>
      </c>
      <c r="CK995" s="4">
        <v>1691.74</v>
      </c>
      <c r="CL995" s="4">
        <v>1691.74</v>
      </c>
      <c r="CM995" s="4">
        <v>1691.74</v>
      </c>
      <c r="CN995" s="4">
        <v>6772.05</v>
      </c>
      <c r="CO995" s="4">
        <v>1691.74</v>
      </c>
      <c r="CP995" s="4">
        <v>1691.74</v>
      </c>
      <c r="CQ995" s="4">
        <v>1691.74</v>
      </c>
      <c r="CR995" s="4">
        <v>1691.74</v>
      </c>
      <c r="CS995" s="4">
        <v>1691.74</v>
      </c>
      <c r="CT995" s="4">
        <v>1691.74</v>
      </c>
      <c r="CU995" s="4">
        <v>1691.74</v>
      </c>
      <c r="CV995" s="4">
        <v>1691.74</v>
      </c>
      <c r="CW995" s="4">
        <v>1691.74</v>
      </c>
      <c r="CX995" s="4">
        <v>1691.74</v>
      </c>
      <c r="CY995" s="4">
        <v>1691.74</v>
      </c>
      <c r="CZ995" s="4">
        <v>6772.05</v>
      </c>
      <c r="DA995" s="4">
        <v>0</v>
      </c>
      <c r="DB995" s="4">
        <v>0</v>
      </c>
      <c r="DC995" s="4">
        <v>0</v>
      </c>
      <c r="DD995" s="4">
        <v>0</v>
      </c>
      <c r="DE995" s="4">
        <v>0</v>
      </c>
      <c r="DF995" s="4">
        <v>0</v>
      </c>
      <c r="DG995" s="4">
        <v>0</v>
      </c>
      <c r="DH995" s="4">
        <v>0</v>
      </c>
      <c r="DI995" s="4">
        <v>0</v>
      </c>
      <c r="DJ995" s="4">
        <v>0</v>
      </c>
      <c r="DK995" s="4">
        <v>0</v>
      </c>
      <c r="DL995" s="4">
        <v>0</v>
      </c>
      <c r="DM995" s="4">
        <v>0</v>
      </c>
      <c r="DN995" s="4">
        <v>0</v>
      </c>
      <c r="DO995" s="4">
        <v>0</v>
      </c>
      <c r="DP995" s="4">
        <v>0</v>
      </c>
      <c r="DQ995" s="4">
        <v>0</v>
      </c>
      <c r="DR995" s="4">
        <v>0</v>
      </c>
      <c r="DS995" s="4">
        <v>0</v>
      </c>
      <c r="DT995" s="4">
        <v>0</v>
      </c>
      <c r="DU995" s="4">
        <v>0</v>
      </c>
      <c r="DV995" s="4">
        <v>0</v>
      </c>
      <c r="DW995" s="4">
        <v>0</v>
      </c>
      <c r="DX995" s="6">
        <v>0</v>
      </c>
      <c r="DY995" s="4">
        <f>SUM(Tabela14[[#This Row],[jan/25]:[mar/25]])</f>
        <v>0</v>
      </c>
      <c r="DZ995" s="4">
        <f>SUM(Tabela14[[#This Row],[abr/25]:[ago/25]])</f>
        <v>3502.95</v>
      </c>
      <c r="EA995" s="4">
        <f>SUM(Tabela14[[#This Row],[set/25]:[dez/30]])</f>
        <v>70477.919999999984</v>
      </c>
    </row>
    <row r="996" spans="1:131" x14ac:dyDescent="0.25">
      <c r="A996" s="5" t="s">
        <v>2564</v>
      </c>
      <c r="B996" s="2" t="s">
        <v>2495</v>
      </c>
      <c r="C996" s="2" t="s">
        <v>14</v>
      </c>
      <c r="D996" s="2" t="s">
        <v>55</v>
      </c>
      <c r="E996" s="1">
        <v>1112</v>
      </c>
      <c r="F996" s="2" t="s">
        <v>2565</v>
      </c>
      <c r="G996" s="2" t="s">
        <v>19</v>
      </c>
      <c r="H996" s="321">
        <v>45853</v>
      </c>
      <c r="I996" s="2" t="s">
        <v>548</v>
      </c>
      <c r="J996" s="2"/>
      <c r="K996" s="4"/>
      <c r="L996" s="4"/>
      <c r="M996" s="4">
        <v>237758.69</v>
      </c>
      <c r="N996" s="4">
        <f>Tabela14[[#This Row],[parcela.cef
(total)]]-Tabela14[[#This Row],[parcela.cef
(realizado)]]</f>
        <v>0</v>
      </c>
      <c r="O996" s="1" t="b">
        <v>0</v>
      </c>
      <c r="P996" s="4">
        <v>0</v>
      </c>
      <c r="Q996" s="4">
        <v>236299</v>
      </c>
      <c r="R996" s="4">
        <v>0</v>
      </c>
      <c r="S996" s="4">
        <v>1794.52</v>
      </c>
      <c r="T996" s="4">
        <f>SUM(Tabela14[[#This Row],[set/25]:[dez/30]])</f>
        <v>524.63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750</v>
      </c>
      <c r="BL996" s="4">
        <v>519.89</v>
      </c>
      <c r="BM996" s="4">
        <v>0</v>
      </c>
      <c r="BN996" s="4">
        <v>524.63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4">
        <v>0</v>
      </c>
      <c r="CY996" s="4">
        <v>0</v>
      </c>
      <c r="CZ996" s="4">
        <v>0</v>
      </c>
      <c r="DA996" s="4">
        <v>0</v>
      </c>
      <c r="DB996" s="4">
        <v>0</v>
      </c>
      <c r="DC996" s="4">
        <v>0</v>
      </c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6">
        <v>0</v>
      </c>
      <c r="DY996" s="4">
        <f>SUM(Tabela14[[#This Row],[jan/25]:[mar/25]])</f>
        <v>0</v>
      </c>
      <c r="DZ996" s="4">
        <f>SUM(Tabela14[[#This Row],[abr/25]:[ago/25]])</f>
        <v>1269.8899999999999</v>
      </c>
      <c r="EA996" s="4">
        <f>SUM(Tabela14[[#This Row],[set/25]:[dez/30]])</f>
        <v>524.63</v>
      </c>
    </row>
    <row r="997" spans="1:131" x14ac:dyDescent="0.25">
      <c r="A997" s="5" t="s">
        <v>2566</v>
      </c>
      <c r="B997" s="2" t="s">
        <v>2495</v>
      </c>
      <c r="C997" s="2" t="s">
        <v>14</v>
      </c>
      <c r="D997" s="2" t="s">
        <v>55</v>
      </c>
      <c r="E997" s="1">
        <v>1113</v>
      </c>
      <c r="F997" s="2" t="s">
        <v>2567</v>
      </c>
      <c r="G997" s="2" t="s">
        <v>19</v>
      </c>
      <c r="H997" s="321">
        <v>45863</v>
      </c>
      <c r="I997" s="2" t="s">
        <v>507</v>
      </c>
      <c r="J997" s="2"/>
      <c r="K997" s="4"/>
      <c r="L997" s="4"/>
      <c r="M997" s="4">
        <v>279528.75</v>
      </c>
      <c r="N997" s="4">
        <f>Tabela14[[#This Row],[parcela.cef
(total)]]-Tabela14[[#This Row],[parcela.cef
(realizado)]]</f>
        <v>0</v>
      </c>
      <c r="O997" s="1" t="b">
        <v>0</v>
      </c>
      <c r="P997" s="4">
        <v>0</v>
      </c>
      <c r="Q997" s="4">
        <v>319600</v>
      </c>
      <c r="R997" s="4">
        <v>0</v>
      </c>
      <c r="S997" s="4">
        <v>45179.199999999997</v>
      </c>
      <c r="T997" s="4">
        <f>SUM(Tabela14[[#This Row],[set/25]:[dez/30]])</f>
        <v>43495.820000000022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1500</v>
      </c>
      <c r="BL997" s="4">
        <v>183.38</v>
      </c>
      <c r="BM997" s="4">
        <v>185.05</v>
      </c>
      <c r="BN997" s="4">
        <v>185.06</v>
      </c>
      <c r="BO997" s="4">
        <v>185.05</v>
      </c>
      <c r="BP997" s="4">
        <v>1709.14</v>
      </c>
      <c r="BQ997" s="4">
        <v>185.05</v>
      </c>
      <c r="BR997" s="4">
        <v>185.05</v>
      </c>
      <c r="BS997" s="4">
        <v>185.05</v>
      </c>
      <c r="BT997" s="4">
        <v>185.05</v>
      </c>
      <c r="BU997" s="4">
        <v>185.05</v>
      </c>
      <c r="BV997" s="4">
        <v>185.05</v>
      </c>
      <c r="BW997" s="4">
        <v>185.05</v>
      </c>
      <c r="BX997" s="4">
        <v>185.05</v>
      </c>
      <c r="BY997" s="4">
        <v>185.05</v>
      </c>
      <c r="BZ997" s="4">
        <v>185.05</v>
      </c>
      <c r="CA997" s="4">
        <v>185.05</v>
      </c>
      <c r="CB997" s="4">
        <v>4070.79</v>
      </c>
      <c r="CC997" s="4">
        <v>616.83000000000004</v>
      </c>
      <c r="CD997" s="4">
        <v>616.83000000000004</v>
      </c>
      <c r="CE997" s="4">
        <v>616.83000000000004</v>
      </c>
      <c r="CF997" s="4">
        <v>616.83000000000004</v>
      </c>
      <c r="CG997" s="4">
        <v>616.83000000000004</v>
      </c>
      <c r="CH997" s="4">
        <v>616.83000000000004</v>
      </c>
      <c r="CI997" s="4">
        <v>616.83000000000004</v>
      </c>
      <c r="CJ997" s="4">
        <v>616.83000000000004</v>
      </c>
      <c r="CK997" s="4">
        <v>616.83000000000004</v>
      </c>
      <c r="CL997" s="4">
        <v>616.83000000000004</v>
      </c>
      <c r="CM997" s="4">
        <v>616.83000000000004</v>
      </c>
      <c r="CN997" s="4">
        <v>10777.46</v>
      </c>
      <c r="CO997" s="4">
        <v>616.83000000000004</v>
      </c>
      <c r="CP997" s="4">
        <v>616.83000000000004</v>
      </c>
      <c r="CQ997" s="4">
        <v>616.83000000000004</v>
      </c>
      <c r="CR997" s="4">
        <v>616.83000000000004</v>
      </c>
      <c r="CS997" s="4">
        <v>616.83000000000004</v>
      </c>
      <c r="CT997" s="4">
        <v>616.83000000000004</v>
      </c>
      <c r="CU997" s="4">
        <v>616.83000000000004</v>
      </c>
      <c r="CV997" s="4">
        <v>616.83000000000004</v>
      </c>
      <c r="CW997" s="4">
        <v>616.83000000000004</v>
      </c>
      <c r="CX997" s="4">
        <v>616.83000000000004</v>
      </c>
      <c r="CY997" s="4">
        <v>616.83000000000004</v>
      </c>
      <c r="CZ997" s="4">
        <v>10777.46</v>
      </c>
      <c r="DA997" s="4">
        <v>0</v>
      </c>
      <c r="DB997" s="4">
        <v>0</v>
      </c>
      <c r="DC997" s="4">
        <v>0</v>
      </c>
      <c r="DD997" s="4">
        <v>0</v>
      </c>
      <c r="DE997" s="4">
        <v>0</v>
      </c>
      <c r="DF997" s="4">
        <v>0</v>
      </c>
      <c r="DG997" s="4">
        <v>0</v>
      </c>
      <c r="DH997" s="4">
        <v>0</v>
      </c>
      <c r="DI997" s="4">
        <v>0</v>
      </c>
      <c r="DJ997" s="4">
        <v>0</v>
      </c>
      <c r="DK997" s="4">
        <v>0</v>
      </c>
      <c r="DL997" s="4">
        <v>0</v>
      </c>
      <c r="DM997" s="4">
        <v>0</v>
      </c>
      <c r="DN997" s="4">
        <v>0</v>
      </c>
      <c r="DO997" s="4">
        <v>0</v>
      </c>
      <c r="DP997" s="4">
        <v>0</v>
      </c>
      <c r="DQ997" s="4">
        <v>0</v>
      </c>
      <c r="DR997" s="4">
        <v>0</v>
      </c>
      <c r="DS997" s="4">
        <v>0</v>
      </c>
      <c r="DT997" s="4">
        <v>0</v>
      </c>
      <c r="DU997" s="4">
        <v>0</v>
      </c>
      <c r="DV997" s="4">
        <v>0</v>
      </c>
      <c r="DW997" s="4">
        <v>0</v>
      </c>
      <c r="DX997" s="6">
        <v>0</v>
      </c>
      <c r="DY997" s="4">
        <f>SUM(Tabela14[[#This Row],[jan/25]:[mar/25]])</f>
        <v>0</v>
      </c>
      <c r="DZ997" s="4">
        <f>SUM(Tabela14[[#This Row],[abr/25]:[ago/25]])</f>
        <v>1683.38</v>
      </c>
      <c r="EA997" s="4">
        <f>SUM(Tabela14[[#This Row],[set/25]:[dez/30]])</f>
        <v>43495.820000000022</v>
      </c>
    </row>
    <row r="998" spans="1:131" x14ac:dyDescent="0.25">
      <c r="A998" s="5" t="s">
        <v>2568</v>
      </c>
      <c r="B998" s="2" t="s">
        <v>2495</v>
      </c>
      <c r="C998" s="2" t="s">
        <v>14</v>
      </c>
      <c r="D998" s="2" t="s">
        <v>55</v>
      </c>
      <c r="E998" s="1">
        <v>1114</v>
      </c>
      <c r="F998" s="2"/>
      <c r="G998" s="2" t="s">
        <v>42</v>
      </c>
      <c r="H998" s="321"/>
      <c r="I998" s="2"/>
      <c r="J998" s="2"/>
      <c r="K998" s="4"/>
      <c r="L998" s="4"/>
      <c r="M998" s="4">
        <v>0</v>
      </c>
      <c r="N998" s="4">
        <f>Tabela14[[#This Row],[parcela.cef
(total)]]-Tabela14[[#This Row],[parcela.cef
(realizado)]]</f>
        <v>0</v>
      </c>
      <c r="O998" s="1" t="b">
        <v>0</v>
      </c>
      <c r="P998" s="4">
        <v>0</v>
      </c>
      <c r="Q998" s="4">
        <v>0</v>
      </c>
      <c r="R998" s="4">
        <v>0</v>
      </c>
      <c r="S998" s="4">
        <v>0</v>
      </c>
      <c r="T998" s="4">
        <f>SUM(Tabela14[[#This Row],[set/25]:[dez/30]])</f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0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4">
        <v>0</v>
      </c>
      <c r="CY998" s="4">
        <v>0</v>
      </c>
      <c r="CZ998" s="4">
        <v>0</v>
      </c>
      <c r="DA998" s="4">
        <v>0</v>
      </c>
      <c r="DB998" s="4">
        <v>0</v>
      </c>
      <c r="DC998" s="4">
        <v>0</v>
      </c>
      <c r="DD998" s="4">
        <v>0</v>
      </c>
      <c r="DE998" s="4">
        <v>0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6">
        <v>0</v>
      </c>
      <c r="DY998" s="4">
        <f>SUM(Tabela14[[#This Row],[jan/25]:[mar/25]])</f>
        <v>0</v>
      </c>
      <c r="DZ998" s="4">
        <f>SUM(Tabela14[[#This Row],[abr/25]:[ago/25]])</f>
        <v>0</v>
      </c>
      <c r="EA998" s="4">
        <f>SUM(Tabela14[[#This Row],[set/25]:[dez/30]])</f>
        <v>0</v>
      </c>
    </row>
    <row r="999" spans="1:131" x14ac:dyDescent="0.25">
      <c r="A999" s="5" t="s">
        <v>2569</v>
      </c>
      <c r="B999" s="2" t="s">
        <v>2495</v>
      </c>
      <c r="C999" s="2" t="s">
        <v>14</v>
      </c>
      <c r="D999" s="2" t="s">
        <v>55</v>
      </c>
      <c r="E999" s="1">
        <v>1115</v>
      </c>
      <c r="F999" s="2" t="s">
        <v>2570</v>
      </c>
      <c r="G999" s="2" t="s">
        <v>19</v>
      </c>
      <c r="H999" s="321">
        <v>45852</v>
      </c>
      <c r="I999" s="2" t="s">
        <v>635</v>
      </c>
      <c r="J999" s="2"/>
      <c r="K999" s="4"/>
      <c r="L999" s="4"/>
      <c r="M999" s="4">
        <v>277986.65000000002</v>
      </c>
      <c r="N999" s="4">
        <f>Tabela14[[#This Row],[parcela.cef
(total)]]-Tabela14[[#This Row],[parcela.cef
(realizado)]]</f>
        <v>0</v>
      </c>
      <c r="O999" s="1" t="b">
        <v>0</v>
      </c>
      <c r="P999" s="4">
        <v>0</v>
      </c>
      <c r="Q999" s="4">
        <v>305499.56</v>
      </c>
      <c r="R999" s="4">
        <v>0</v>
      </c>
      <c r="S999" s="4">
        <v>32192.240000000002</v>
      </c>
      <c r="T999" s="4">
        <f>SUM(Tabela14[[#This Row],[set/25]:[dez/30]])</f>
        <v>31377.97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600</v>
      </c>
      <c r="BL999" s="4">
        <v>214.27</v>
      </c>
      <c r="BM999" s="4">
        <v>0</v>
      </c>
      <c r="BN999" s="4">
        <v>216.22</v>
      </c>
      <c r="BO999" s="4">
        <v>216.22</v>
      </c>
      <c r="BP999" s="4">
        <v>1130.68</v>
      </c>
      <c r="BQ999" s="4">
        <v>216.22</v>
      </c>
      <c r="BR999" s="4">
        <v>216.22</v>
      </c>
      <c r="BS999" s="4">
        <v>216.22</v>
      </c>
      <c r="BT999" s="4">
        <v>216.22</v>
      </c>
      <c r="BU999" s="4">
        <v>216.22</v>
      </c>
      <c r="BV999" s="4">
        <v>1130.68</v>
      </c>
      <c r="BW999" s="4">
        <v>216.22</v>
      </c>
      <c r="BX999" s="4">
        <v>216.22</v>
      </c>
      <c r="BY999" s="4">
        <v>216.22</v>
      </c>
      <c r="BZ999" s="4">
        <v>216.22</v>
      </c>
      <c r="CA999" s="4">
        <v>216.22</v>
      </c>
      <c r="CB999" s="4">
        <v>1130.68</v>
      </c>
      <c r="CC999" s="4">
        <v>1435.48</v>
      </c>
      <c r="CD999" s="4">
        <v>657.31</v>
      </c>
      <c r="CE999" s="4">
        <v>720.72</v>
      </c>
      <c r="CF999" s="4">
        <v>720.72</v>
      </c>
      <c r="CG999" s="4">
        <v>720.72</v>
      </c>
      <c r="CH999" s="4">
        <v>720.72</v>
      </c>
      <c r="CI999" s="4">
        <v>720.72</v>
      </c>
      <c r="CJ999" s="4">
        <v>720.72</v>
      </c>
      <c r="CK999" s="4">
        <v>720.72</v>
      </c>
      <c r="CL999" s="4">
        <v>720.72</v>
      </c>
      <c r="CM999" s="4">
        <v>720.72</v>
      </c>
      <c r="CN999" s="4">
        <v>720.72</v>
      </c>
      <c r="CO999" s="4">
        <v>4784.97</v>
      </c>
      <c r="CP999" s="4">
        <v>720.72</v>
      </c>
      <c r="CQ999" s="4">
        <v>720.72</v>
      </c>
      <c r="CR999" s="4">
        <v>720.72</v>
      </c>
      <c r="CS999" s="4">
        <v>3768.91</v>
      </c>
      <c r="CT999" s="4">
        <v>720.72</v>
      </c>
      <c r="CU999" s="4">
        <v>720.72</v>
      </c>
      <c r="CV999" s="4">
        <v>720.72</v>
      </c>
      <c r="CW999" s="4">
        <v>720.72</v>
      </c>
      <c r="CX999" s="4">
        <v>720.72</v>
      </c>
      <c r="CY999" s="4">
        <v>720.72</v>
      </c>
      <c r="CZ999" s="4">
        <v>1050.94</v>
      </c>
      <c r="DA999" s="4">
        <v>0</v>
      </c>
      <c r="DB999" s="4">
        <v>0</v>
      </c>
      <c r="DC999" s="4">
        <v>0</v>
      </c>
      <c r="DD999" s="4">
        <v>0</v>
      </c>
      <c r="DE999" s="4">
        <v>0</v>
      </c>
      <c r="DF999" s="4">
        <v>0</v>
      </c>
      <c r="DG999" s="4">
        <v>0</v>
      </c>
      <c r="DH999" s="4">
        <v>0</v>
      </c>
      <c r="DI999" s="4">
        <v>0</v>
      </c>
      <c r="DJ999" s="4">
        <v>0</v>
      </c>
      <c r="DK999" s="4">
        <v>0</v>
      </c>
      <c r="DL999" s="4">
        <v>0</v>
      </c>
      <c r="DM999" s="4">
        <v>0</v>
      </c>
      <c r="DN999" s="4">
        <v>0</v>
      </c>
      <c r="DO999" s="4">
        <v>0</v>
      </c>
      <c r="DP999" s="4">
        <v>0</v>
      </c>
      <c r="DQ999" s="4">
        <v>0</v>
      </c>
      <c r="DR999" s="4">
        <v>0</v>
      </c>
      <c r="DS999" s="4">
        <v>0</v>
      </c>
      <c r="DT999" s="4">
        <v>0</v>
      </c>
      <c r="DU999" s="4">
        <v>0</v>
      </c>
      <c r="DV999" s="4">
        <v>0</v>
      </c>
      <c r="DW999" s="4">
        <v>0</v>
      </c>
      <c r="DX999" s="6">
        <v>0</v>
      </c>
      <c r="DY999" s="4">
        <f>SUM(Tabela14[[#This Row],[jan/25]:[mar/25]])</f>
        <v>0</v>
      </c>
      <c r="DZ999" s="4">
        <f>SUM(Tabela14[[#This Row],[abr/25]:[ago/25]])</f>
        <v>814.27</v>
      </c>
      <c r="EA999" s="4">
        <f>SUM(Tabela14[[#This Row],[set/25]:[dez/30]])</f>
        <v>31377.97</v>
      </c>
    </row>
    <row r="1000" spans="1:131" x14ac:dyDescent="0.25">
      <c r="A1000" s="5" t="s">
        <v>2571</v>
      </c>
      <c r="B1000" s="2" t="s">
        <v>2495</v>
      </c>
      <c r="C1000" s="2" t="s">
        <v>14</v>
      </c>
      <c r="D1000" s="2" t="s">
        <v>38</v>
      </c>
      <c r="E1000" s="1">
        <v>112</v>
      </c>
      <c r="F1000" s="2"/>
      <c r="G1000" s="2" t="s">
        <v>42</v>
      </c>
      <c r="H1000" s="321"/>
      <c r="I1000" s="2"/>
      <c r="J1000" s="2"/>
      <c r="K1000" s="4"/>
      <c r="L1000" s="4"/>
      <c r="M1000" s="4">
        <v>0</v>
      </c>
      <c r="N1000" s="4">
        <f>Tabela14[[#This Row],[parcela.cef
(total)]]-Tabela14[[#This Row],[parcela.cef
(realizado)]]</f>
        <v>0</v>
      </c>
      <c r="O1000" s="1" t="b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f>SUM(Tabela14[[#This Row],[set/25]:[dez/30]])</f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0</v>
      </c>
      <c r="CV1000" s="4">
        <v>0</v>
      </c>
      <c r="CW1000" s="4">
        <v>0</v>
      </c>
      <c r="CX1000" s="4">
        <v>0</v>
      </c>
      <c r="CY1000" s="4">
        <v>0</v>
      </c>
      <c r="CZ1000" s="4">
        <v>0</v>
      </c>
      <c r="DA1000" s="4">
        <v>0</v>
      </c>
      <c r="DB1000" s="4">
        <v>0</v>
      </c>
      <c r="DC1000" s="4">
        <v>0</v>
      </c>
      <c r="DD1000" s="4">
        <v>0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6">
        <v>0</v>
      </c>
      <c r="DY1000" s="4">
        <f>SUM(Tabela14[[#This Row],[jan/25]:[mar/25]])</f>
        <v>0</v>
      </c>
      <c r="DZ1000" s="4">
        <f>SUM(Tabela14[[#This Row],[abr/25]:[ago/25]])</f>
        <v>0</v>
      </c>
      <c r="EA1000" s="4">
        <f>SUM(Tabela14[[#This Row],[set/25]:[dez/30]])</f>
        <v>0</v>
      </c>
    </row>
    <row r="1001" spans="1:131" x14ac:dyDescent="0.25">
      <c r="A1001" s="5" t="s">
        <v>2572</v>
      </c>
      <c r="B1001" s="2" t="s">
        <v>2495</v>
      </c>
      <c r="C1001" s="2" t="s">
        <v>14</v>
      </c>
      <c r="D1001" s="2" t="s">
        <v>38</v>
      </c>
      <c r="E1001" s="1">
        <v>113</v>
      </c>
      <c r="F1001" s="2" t="s">
        <v>2573</v>
      </c>
      <c r="G1001" s="2" t="s">
        <v>19</v>
      </c>
      <c r="H1001" s="321">
        <v>45850</v>
      </c>
      <c r="I1001" s="2" t="s">
        <v>195</v>
      </c>
      <c r="J1001" s="2"/>
      <c r="K1001" s="4"/>
      <c r="L1001" s="4"/>
      <c r="M1001" s="4">
        <v>0</v>
      </c>
      <c r="N1001" s="4">
        <f>Tabela14[[#This Row],[parcela.cef
(total)]]-Tabela14[[#This Row],[parcela.cef
(realizado)]]</f>
        <v>0</v>
      </c>
      <c r="O1001" s="1" t="b">
        <v>0</v>
      </c>
      <c r="P1001" s="4">
        <v>0</v>
      </c>
      <c r="Q1001" s="4">
        <v>337400</v>
      </c>
      <c r="R1001" s="4">
        <v>0</v>
      </c>
      <c r="S1001" s="4">
        <v>902.07</v>
      </c>
      <c r="T1001" s="4">
        <f>SUM(Tabela14[[#This Row],[set/25]:[dez/30]])</f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600</v>
      </c>
      <c r="BL1001" s="4">
        <v>302.07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0</v>
      </c>
      <c r="CS1001" s="4">
        <v>0</v>
      </c>
      <c r="CT1001" s="4">
        <v>0</v>
      </c>
      <c r="CU1001" s="4">
        <v>0</v>
      </c>
      <c r="CV1001" s="4">
        <v>0</v>
      </c>
      <c r="CW1001" s="4">
        <v>0</v>
      </c>
      <c r="CX1001" s="4">
        <v>0</v>
      </c>
      <c r="CY1001" s="4">
        <v>0</v>
      </c>
      <c r="CZ1001" s="4">
        <v>0</v>
      </c>
      <c r="DA1001" s="4">
        <v>0</v>
      </c>
      <c r="DB1001" s="4">
        <v>0</v>
      </c>
      <c r="DC1001" s="4">
        <v>0</v>
      </c>
      <c r="DD1001" s="4">
        <v>0</v>
      </c>
      <c r="DE1001" s="4">
        <v>0</v>
      </c>
      <c r="DF1001" s="4">
        <v>0</v>
      </c>
      <c r="DG1001" s="4">
        <v>0</v>
      </c>
      <c r="DH1001" s="4">
        <v>0</v>
      </c>
      <c r="DI1001" s="4">
        <v>0</v>
      </c>
      <c r="DJ1001" s="4">
        <v>0</v>
      </c>
      <c r="DK1001" s="4">
        <v>0</v>
      </c>
      <c r="DL1001" s="4">
        <v>0</v>
      </c>
      <c r="DM1001" s="4">
        <v>0</v>
      </c>
      <c r="DN1001" s="4">
        <v>0</v>
      </c>
      <c r="DO1001" s="4">
        <v>0</v>
      </c>
      <c r="DP1001" s="4">
        <v>0</v>
      </c>
      <c r="DQ1001" s="4">
        <v>0</v>
      </c>
      <c r="DR1001" s="4">
        <v>0</v>
      </c>
      <c r="DS1001" s="4">
        <v>0</v>
      </c>
      <c r="DT1001" s="4">
        <v>0</v>
      </c>
      <c r="DU1001" s="4">
        <v>0</v>
      </c>
      <c r="DV1001" s="4">
        <v>0</v>
      </c>
      <c r="DW1001" s="4">
        <v>0</v>
      </c>
      <c r="DX1001" s="6">
        <v>0</v>
      </c>
      <c r="DY1001" s="4">
        <f>SUM(Tabela14[[#This Row],[jan/25]:[mar/25]])</f>
        <v>0</v>
      </c>
      <c r="DZ1001" s="4">
        <f>SUM(Tabela14[[#This Row],[abr/25]:[ago/25]])</f>
        <v>902.06999999999994</v>
      </c>
      <c r="EA1001" s="4">
        <f>SUM(Tabela14[[#This Row],[set/25]:[dez/30]])</f>
        <v>0</v>
      </c>
    </row>
    <row r="1002" spans="1:131" x14ac:dyDescent="0.25">
      <c r="A1002" s="5" t="s">
        <v>2574</v>
      </c>
      <c r="B1002" s="2" t="s">
        <v>2495</v>
      </c>
      <c r="C1002" s="2" t="s">
        <v>14</v>
      </c>
      <c r="D1002" s="2" t="s">
        <v>38</v>
      </c>
      <c r="E1002" s="1">
        <v>114</v>
      </c>
      <c r="F1002" s="2"/>
      <c r="G1002" s="2" t="s">
        <v>42</v>
      </c>
      <c r="H1002" s="321"/>
      <c r="I1002" s="2"/>
      <c r="J1002" s="2"/>
      <c r="K1002" s="4"/>
      <c r="L1002" s="4"/>
      <c r="M1002" s="4">
        <v>0</v>
      </c>
      <c r="N1002" s="4">
        <f>Tabela14[[#This Row],[parcela.cef
(total)]]-Tabela14[[#This Row],[parcela.cef
(realizado)]]</f>
        <v>0</v>
      </c>
      <c r="O1002" s="1" t="b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f>SUM(Tabela14[[#This Row],[set/25]:[dez/30]])</f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0</v>
      </c>
      <c r="CP1002" s="4">
        <v>0</v>
      </c>
      <c r="CQ1002" s="4">
        <v>0</v>
      </c>
      <c r="CR1002" s="4">
        <v>0</v>
      </c>
      <c r="CS1002" s="4">
        <v>0</v>
      </c>
      <c r="CT1002" s="4">
        <v>0</v>
      </c>
      <c r="CU1002" s="4">
        <v>0</v>
      </c>
      <c r="CV1002" s="4">
        <v>0</v>
      </c>
      <c r="CW1002" s="4">
        <v>0</v>
      </c>
      <c r="CX1002" s="4">
        <v>0</v>
      </c>
      <c r="CY1002" s="4">
        <v>0</v>
      </c>
      <c r="CZ1002" s="4">
        <v>0</v>
      </c>
      <c r="DA1002" s="4">
        <v>0</v>
      </c>
      <c r="DB1002" s="4">
        <v>0</v>
      </c>
      <c r="DC1002" s="4">
        <v>0</v>
      </c>
      <c r="DD1002" s="4">
        <v>0</v>
      </c>
      <c r="DE1002" s="4">
        <v>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6">
        <v>0</v>
      </c>
      <c r="DY1002" s="4">
        <f>SUM(Tabela14[[#This Row],[jan/25]:[mar/25]])</f>
        <v>0</v>
      </c>
      <c r="DZ1002" s="4">
        <f>SUM(Tabela14[[#This Row],[abr/25]:[ago/25]])</f>
        <v>0</v>
      </c>
      <c r="EA1002" s="4">
        <f>SUM(Tabela14[[#This Row],[set/25]:[dez/30]])</f>
        <v>0</v>
      </c>
    </row>
    <row r="1003" spans="1:131" x14ac:dyDescent="0.25">
      <c r="A1003" s="5" t="s">
        <v>2575</v>
      </c>
      <c r="B1003" s="2" t="s">
        <v>2495</v>
      </c>
      <c r="C1003" s="2" t="s">
        <v>14</v>
      </c>
      <c r="D1003" s="2" t="s">
        <v>38</v>
      </c>
      <c r="E1003" s="1">
        <v>115</v>
      </c>
      <c r="F1003" s="2"/>
      <c r="G1003" s="2" t="s">
        <v>42</v>
      </c>
      <c r="H1003" s="321"/>
      <c r="I1003" s="2"/>
      <c r="J1003" s="2"/>
      <c r="K1003" s="4"/>
      <c r="L1003" s="4"/>
      <c r="M1003" s="4">
        <v>0</v>
      </c>
      <c r="N1003" s="4">
        <f>Tabela14[[#This Row],[parcela.cef
(total)]]-Tabela14[[#This Row],[parcela.cef
(realizado)]]</f>
        <v>0</v>
      </c>
      <c r="O1003" s="1" t="b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f>SUM(Tabela14[[#This Row],[set/25]:[dez/30]])</f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0</v>
      </c>
      <c r="CP1003" s="4">
        <v>0</v>
      </c>
      <c r="CQ1003" s="4">
        <v>0</v>
      </c>
      <c r="CR1003" s="4">
        <v>0</v>
      </c>
      <c r="CS1003" s="4">
        <v>0</v>
      </c>
      <c r="CT1003" s="4">
        <v>0</v>
      </c>
      <c r="CU1003" s="4">
        <v>0</v>
      </c>
      <c r="CV1003" s="4">
        <v>0</v>
      </c>
      <c r="CW1003" s="4">
        <v>0</v>
      </c>
      <c r="CX1003" s="4">
        <v>0</v>
      </c>
      <c r="CY1003" s="4">
        <v>0</v>
      </c>
      <c r="CZ1003" s="4">
        <v>0</v>
      </c>
      <c r="DA1003" s="4">
        <v>0</v>
      </c>
      <c r="DB1003" s="4">
        <v>0</v>
      </c>
      <c r="DC1003" s="4">
        <v>0</v>
      </c>
      <c r="DD1003" s="4">
        <v>0</v>
      </c>
      <c r="DE1003" s="4">
        <v>0</v>
      </c>
      <c r="DF1003" s="4">
        <v>0</v>
      </c>
      <c r="DG1003" s="4">
        <v>0</v>
      </c>
      <c r="DH1003" s="4">
        <v>0</v>
      </c>
      <c r="DI1003" s="4">
        <v>0</v>
      </c>
      <c r="DJ1003" s="4">
        <v>0</v>
      </c>
      <c r="DK1003" s="4">
        <v>0</v>
      </c>
      <c r="DL1003" s="4">
        <v>0</v>
      </c>
      <c r="DM1003" s="4">
        <v>0</v>
      </c>
      <c r="DN1003" s="4">
        <v>0</v>
      </c>
      <c r="DO1003" s="4">
        <v>0</v>
      </c>
      <c r="DP1003" s="4">
        <v>0</v>
      </c>
      <c r="DQ1003" s="4">
        <v>0</v>
      </c>
      <c r="DR1003" s="4">
        <v>0</v>
      </c>
      <c r="DS1003" s="4">
        <v>0</v>
      </c>
      <c r="DT1003" s="4">
        <v>0</v>
      </c>
      <c r="DU1003" s="4">
        <v>0</v>
      </c>
      <c r="DV1003" s="4">
        <v>0</v>
      </c>
      <c r="DW1003" s="4">
        <v>0</v>
      </c>
      <c r="DX1003" s="6">
        <v>0</v>
      </c>
      <c r="DY1003" s="4">
        <f>SUM(Tabela14[[#This Row],[jan/25]:[mar/25]])</f>
        <v>0</v>
      </c>
      <c r="DZ1003" s="4">
        <f>SUM(Tabela14[[#This Row],[abr/25]:[ago/25]])</f>
        <v>0</v>
      </c>
      <c r="EA1003" s="4">
        <f>SUM(Tabela14[[#This Row],[set/25]:[dez/30]])</f>
        <v>0</v>
      </c>
    </row>
    <row r="1004" spans="1:131" x14ac:dyDescent="0.25">
      <c r="A1004" s="5" t="s">
        <v>2576</v>
      </c>
      <c r="B1004" s="2" t="s">
        <v>2495</v>
      </c>
      <c r="C1004" s="2" t="s">
        <v>14</v>
      </c>
      <c r="D1004" s="2" t="s">
        <v>83</v>
      </c>
      <c r="E1004" s="1">
        <v>1201</v>
      </c>
      <c r="F1004" s="2" t="s">
        <v>2577</v>
      </c>
      <c r="G1004" s="2" t="s">
        <v>19</v>
      </c>
      <c r="H1004" s="321">
        <v>45854</v>
      </c>
      <c r="I1004" s="2" t="s">
        <v>2578</v>
      </c>
      <c r="J1004" s="2"/>
      <c r="K1004" s="4"/>
      <c r="L1004" s="4"/>
      <c r="M1004" s="4">
        <v>288868.68</v>
      </c>
      <c r="N1004" s="4">
        <f>Tabela14[[#This Row],[parcela.cef
(total)]]-Tabela14[[#This Row],[parcela.cef
(realizado)]]</f>
        <v>0</v>
      </c>
      <c r="O1004" s="1" t="b">
        <v>0</v>
      </c>
      <c r="P1004" s="4">
        <v>0</v>
      </c>
      <c r="Q1004" s="4">
        <v>324283.08</v>
      </c>
      <c r="R1004" s="4">
        <v>0</v>
      </c>
      <c r="S1004" s="4">
        <v>40306.51</v>
      </c>
      <c r="T1004" s="4">
        <f>SUM(Tabela14[[#This Row],[set/25]:[dez/30]])</f>
        <v>34089.930000000008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6000</v>
      </c>
      <c r="BL1004" s="4">
        <v>216.58</v>
      </c>
      <c r="BM1004" s="4">
        <v>0</v>
      </c>
      <c r="BN1004" s="4">
        <v>218.56</v>
      </c>
      <c r="BO1004" s="4">
        <v>218.56</v>
      </c>
      <c r="BP1004" s="4">
        <v>218.56</v>
      </c>
      <c r="BQ1004" s="4">
        <v>218.56</v>
      </c>
      <c r="BR1004" s="4">
        <v>218.56</v>
      </c>
      <c r="BS1004" s="4">
        <v>218.56</v>
      </c>
      <c r="BT1004" s="4">
        <v>218.56</v>
      </c>
      <c r="BU1004" s="4">
        <v>218.56</v>
      </c>
      <c r="BV1004" s="4">
        <v>218.56</v>
      </c>
      <c r="BW1004" s="4">
        <v>218.56</v>
      </c>
      <c r="BX1004" s="4">
        <v>218.56</v>
      </c>
      <c r="BY1004" s="4">
        <v>551.5</v>
      </c>
      <c r="BZ1004" s="4">
        <v>728.52</v>
      </c>
      <c r="CA1004" s="4">
        <v>728.52</v>
      </c>
      <c r="CB1004" s="4">
        <v>4792.7700000000004</v>
      </c>
      <c r="CC1004" s="4">
        <v>728.52</v>
      </c>
      <c r="CD1004" s="4">
        <v>728.52</v>
      </c>
      <c r="CE1004" s="4">
        <v>728.52</v>
      </c>
      <c r="CF1004" s="4">
        <v>728.52</v>
      </c>
      <c r="CG1004" s="4">
        <v>728.52</v>
      </c>
      <c r="CH1004" s="4">
        <v>728.52</v>
      </c>
      <c r="CI1004" s="4">
        <v>728.52</v>
      </c>
      <c r="CJ1004" s="4">
        <v>728.52</v>
      </c>
      <c r="CK1004" s="4">
        <v>728.52</v>
      </c>
      <c r="CL1004" s="4">
        <v>728.52</v>
      </c>
      <c r="CM1004" s="4">
        <v>728.52</v>
      </c>
      <c r="CN1004" s="4">
        <v>4792.7700000000004</v>
      </c>
      <c r="CO1004" s="4">
        <v>728.52</v>
      </c>
      <c r="CP1004" s="4">
        <v>728.52</v>
      </c>
      <c r="CQ1004" s="4">
        <v>728.52</v>
      </c>
      <c r="CR1004" s="4">
        <v>728.52</v>
      </c>
      <c r="CS1004" s="4">
        <v>728.52</v>
      </c>
      <c r="CT1004" s="4">
        <v>728.52</v>
      </c>
      <c r="CU1004" s="4">
        <v>728.52</v>
      </c>
      <c r="CV1004" s="4">
        <v>728.52</v>
      </c>
      <c r="CW1004" s="4">
        <v>728.52</v>
      </c>
      <c r="CX1004" s="4">
        <v>728.52</v>
      </c>
      <c r="CY1004" s="4">
        <v>728.52</v>
      </c>
      <c r="CZ1004" s="4">
        <v>4064.25</v>
      </c>
      <c r="DA1004" s="4">
        <v>0</v>
      </c>
      <c r="DB1004" s="4">
        <v>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6">
        <v>0</v>
      </c>
      <c r="DY1004" s="4">
        <f>SUM(Tabela14[[#This Row],[jan/25]:[mar/25]])</f>
        <v>0</v>
      </c>
      <c r="DZ1004" s="4">
        <f>SUM(Tabela14[[#This Row],[abr/25]:[ago/25]])</f>
        <v>6216.58</v>
      </c>
      <c r="EA1004" s="4">
        <f>SUM(Tabela14[[#This Row],[set/25]:[dez/30]])</f>
        <v>34089.930000000008</v>
      </c>
    </row>
    <row r="1005" spans="1:131" x14ac:dyDescent="0.25">
      <c r="A1005" s="5" t="s">
        <v>2579</v>
      </c>
      <c r="B1005" s="2" t="s">
        <v>2495</v>
      </c>
      <c r="C1005" s="2" t="s">
        <v>14</v>
      </c>
      <c r="D1005" s="2" t="s">
        <v>83</v>
      </c>
      <c r="E1005" s="1">
        <v>1202</v>
      </c>
      <c r="F1005" s="2" t="s">
        <v>2580</v>
      </c>
      <c r="G1005" s="2" t="s">
        <v>19</v>
      </c>
      <c r="H1005" s="321">
        <v>45850</v>
      </c>
      <c r="I1005" s="2" t="s">
        <v>2581</v>
      </c>
      <c r="J1005" s="2"/>
      <c r="K1005" s="4"/>
      <c r="L1005" s="4"/>
      <c r="M1005" s="4">
        <v>131726.9</v>
      </c>
      <c r="N1005" s="4">
        <f>Tabela14[[#This Row],[parcela.cef
(total)]]-Tabela14[[#This Row],[parcela.cef
(realizado)]]</f>
        <v>0</v>
      </c>
      <c r="O1005" s="1" t="b">
        <v>0</v>
      </c>
      <c r="P1005" s="4">
        <v>0</v>
      </c>
      <c r="Q1005" s="4">
        <v>222888.68</v>
      </c>
      <c r="R1005" s="4">
        <v>0</v>
      </c>
      <c r="S1005" s="4">
        <v>93033.39</v>
      </c>
      <c r="T1005" s="4">
        <f>SUM(Tabela14[[#This Row],[set/25]:[dez/30]])</f>
        <v>57168.720000000045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34709.230000000003</v>
      </c>
      <c r="BL1005" s="4">
        <v>1155.44</v>
      </c>
      <c r="BM1005" s="4">
        <v>0</v>
      </c>
      <c r="BN1005" s="4">
        <v>1153.23</v>
      </c>
      <c r="BO1005" s="4">
        <v>1153.23</v>
      </c>
      <c r="BP1005" s="4">
        <v>5217.4799999999996</v>
      </c>
      <c r="BQ1005" s="4">
        <v>1153.23</v>
      </c>
      <c r="BR1005" s="4">
        <v>1153.23</v>
      </c>
      <c r="BS1005" s="4">
        <v>1153.23</v>
      </c>
      <c r="BT1005" s="4">
        <v>1153.23</v>
      </c>
      <c r="BU1005" s="4">
        <v>1153.23</v>
      </c>
      <c r="BV1005" s="4">
        <v>1153.23</v>
      </c>
      <c r="BW1005" s="4">
        <v>1153.23</v>
      </c>
      <c r="BX1005" s="4">
        <v>1153.23</v>
      </c>
      <c r="BY1005" s="4">
        <v>1153.23</v>
      </c>
      <c r="BZ1005" s="4">
        <v>1153.23</v>
      </c>
      <c r="CA1005" s="4">
        <v>1153.23</v>
      </c>
      <c r="CB1005" s="4">
        <v>5217.4799999999996</v>
      </c>
      <c r="CC1005" s="4">
        <v>1153.23</v>
      </c>
      <c r="CD1005" s="4">
        <v>1153.23</v>
      </c>
      <c r="CE1005" s="4">
        <v>1153.23</v>
      </c>
      <c r="CF1005" s="4">
        <v>1153.23</v>
      </c>
      <c r="CG1005" s="4">
        <v>1153.23</v>
      </c>
      <c r="CH1005" s="4">
        <v>1153.23</v>
      </c>
      <c r="CI1005" s="4">
        <v>1153.23</v>
      </c>
      <c r="CJ1005" s="4">
        <v>1153.23</v>
      </c>
      <c r="CK1005" s="4">
        <v>1153.23</v>
      </c>
      <c r="CL1005" s="4">
        <v>1153.23</v>
      </c>
      <c r="CM1005" s="4">
        <v>1153.23</v>
      </c>
      <c r="CN1005" s="4">
        <v>5217.4799999999996</v>
      </c>
      <c r="CO1005" s="4">
        <v>1153.23</v>
      </c>
      <c r="CP1005" s="4">
        <v>1153.23</v>
      </c>
      <c r="CQ1005" s="4">
        <v>1153.23</v>
      </c>
      <c r="CR1005" s="4">
        <v>1153.23</v>
      </c>
      <c r="CS1005" s="4">
        <v>1153.23</v>
      </c>
      <c r="CT1005" s="4">
        <v>1153.23</v>
      </c>
      <c r="CU1005" s="4">
        <v>1153.23</v>
      </c>
      <c r="CV1005" s="4">
        <v>1153.23</v>
      </c>
      <c r="CW1005" s="4">
        <v>1153.23</v>
      </c>
      <c r="CX1005" s="4">
        <v>1153.23</v>
      </c>
      <c r="CY1005" s="4">
        <v>1153.23</v>
      </c>
      <c r="CZ1005" s="4">
        <v>1153.23</v>
      </c>
      <c r="DA1005" s="4">
        <v>0</v>
      </c>
      <c r="DB1005" s="4">
        <v>0</v>
      </c>
      <c r="DC1005" s="4">
        <v>0</v>
      </c>
      <c r="DD1005" s="4">
        <v>0</v>
      </c>
      <c r="DE1005" s="4">
        <v>0</v>
      </c>
      <c r="DF1005" s="4">
        <v>0</v>
      </c>
      <c r="DG1005" s="4">
        <v>0</v>
      </c>
      <c r="DH1005" s="4">
        <v>0</v>
      </c>
      <c r="DI1005" s="4">
        <v>0</v>
      </c>
      <c r="DJ1005" s="4">
        <v>0</v>
      </c>
      <c r="DK1005" s="4">
        <v>0</v>
      </c>
      <c r="DL1005" s="4">
        <v>0</v>
      </c>
      <c r="DM1005" s="4">
        <v>0</v>
      </c>
      <c r="DN1005" s="4">
        <v>0</v>
      </c>
      <c r="DO1005" s="4">
        <v>0</v>
      </c>
      <c r="DP1005" s="4">
        <v>0</v>
      </c>
      <c r="DQ1005" s="4">
        <v>0</v>
      </c>
      <c r="DR1005" s="4">
        <v>0</v>
      </c>
      <c r="DS1005" s="4">
        <v>0</v>
      </c>
      <c r="DT1005" s="4">
        <v>0</v>
      </c>
      <c r="DU1005" s="4">
        <v>0</v>
      </c>
      <c r="DV1005" s="4">
        <v>0</v>
      </c>
      <c r="DW1005" s="4">
        <v>0</v>
      </c>
      <c r="DX1005" s="6">
        <v>0</v>
      </c>
      <c r="DY1005" s="4">
        <f>SUM(Tabela14[[#This Row],[jan/25]:[mar/25]])</f>
        <v>0</v>
      </c>
      <c r="DZ1005" s="4">
        <f>SUM(Tabela14[[#This Row],[abr/25]:[ago/25]])</f>
        <v>35864.670000000006</v>
      </c>
      <c r="EA1005" s="4">
        <f>SUM(Tabela14[[#This Row],[set/25]:[dez/30]])</f>
        <v>57168.720000000045</v>
      </c>
    </row>
    <row r="1006" spans="1:131" x14ac:dyDescent="0.25">
      <c r="A1006" s="5" t="s">
        <v>2582</v>
      </c>
      <c r="B1006" s="2" t="s">
        <v>2495</v>
      </c>
      <c r="C1006" s="2" t="s">
        <v>14</v>
      </c>
      <c r="D1006" s="2" t="s">
        <v>83</v>
      </c>
      <c r="E1006" s="1">
        <v>1203</v>
      </c>
      <c r="F1006" s="2" t="s">
        <v>2583</v>
      </c>
      <c r="G1006" s="2" t="s">
        <v>19</v>
      </c>
      <c r="H1006" s="321">
        <v>45850</v>
      </c>
      <c r="I1006" s="2" t="s">
        <v>2584</v>
      </c>
      <c r="J1006" s="2"/>
      <c r="K1006" s="4"/>
      <c r="L1006" s="4"/>
      <c r="M1006" s="4">
        <v>0</v>
      </c>
      <c r="N1006" s="4">
        <f>Tabela14[[#This Row],[parcela.cef
(total)]]-Tabela14[[#This Row],[parcela.cef
(realizado)]]</f>
        <v>0</v>
      </c>
      <c r="O1006" s="1" t="b">
        <v>0</v>
      </c>
      <c r="P1006" s="4">
        <v>0</v>
      </c>
      <c r="Q1006" s="4">
        <v>398540.26</v>
      </c>
      <c r="R1006" s="4">
        <v>0</v>
      </c>
      <c r="S1006" s="4">
        <v>397429.78</v>
      </c>
      <c r="T1006" s="4">
        <f>SUM(Tabela14[[#This Row],[set/25]:[dez/30]])</f>
        <v>257613.50999999986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134561.26</v>
      </c>
      <c r="BL1006" s="4">
        <v>5255.01</v>
      </c>
      <c r="BM1006" s="4">
        <v>0</v>
      </c>
      <c r="BN1006" s="4">
        <v>5302.83</v>
      </c>
      <c r="BO1006" s="4">
        <v>5302.83</v>
      </c>
      <c r="BP1006" s="4">
        <v>5302.83</v>
      </c>
      <c r="BQ1006" s="4">
        <v>5302.83</v>
      </c>
      <c r="BR1006" s="4">
        <v>5302.83</v>
      </c>
      <c r="BS1006" s="4">
        <v>5302.83</v>
      </c>
      <c r="BT1006" s="4">
        <v>5302.83</v>
      </c>
      <c r="BU1006" s="4">
        <v>5302.83</v>
      </c>
      <c r="BV1006" s="4">
        <v>5302.83</v>
      </c>
      <c r="BW1006" s="4">
        <v>5302.83</v>
      </c>
      <c r="BX1006" s="4">
        <v>5302.83</v>
      </c>
      <c r="BY1006" s="4">
        <v>5302.83</v>
      </c>
      <c r="BZ1006" s="4">
        <v>5302.83</v>
      </c>
      <c r="CA1006" s="4">
        <v>5302.83</v>
      </c>
      <c r="CB1006" s="4">
        <v>5302.83</v>
      </c>
      <c r="CC1006" s="4">
        <v>5302.83</v>
      </c>
      <c r="CD1006" s="4">
        <v>5302.83</v>
      </c>
      <c r="CE1006" s="4">
        <v>5302.83</v>
      </c>
      <c r="CF1006" s="4">
        <v>5302.83</v>
      </c>
      <c r="CG1006" s="4">
        <v>5302.83</v>
      </c>
      <c r="CH1006" s="4">
        <v>5302.83</v>
      </c>
      <c r="CI1006" s="4">
        <v>5302.83</v>
      </c>
      <c r="CJ1006" s="4">
        <v>5302.83</v>
      </c>
      <c r="CK1006" s="4">
        <v>5302.83</v>
      </c>
      <c r="CL1006" s="4">
        <v>5302.83</v>
      </c>
      <c r="CM1006" s="4">
        <v>5302.83</v>
      </c>
      <c r="CN1006" s="4">
        <v>5302.83</v>
      </c>
      <c r="CO1006" s="4">
        <v>5302.83</v>
      </c>
      <c r="CP1006" s="4">
        <v>5302.83</v>
      </c>
      <c r="CQ1006" s="4">
        <v>5302.83</v>
      </c>
      <c r="CR1006" s="4">
        <v>5302.83</v>
      </c>
      <c r="CS1006" s="4">
        <v>56105.97</v>
      </c>
      <c r="CT1006" s="4">
        <v>5302.83</v>
      </c>
      <c r="CU1006" s="4">
        <v>5302.83</v>
      </c>
      <c r="CV1006" s="4">
        <v>5302.83</v>
      </c>
      <c r="CW1006" s="4">
        <v>5302.83</v>
      </c>
      <c r="CX1006" s="4">
        <v>5302.83</v>
      </c>
      <c r="CY1006" s="4">
        <v>5302.83</v>
      </c>
      <c r="CZ1006" s="4">
        <v>5302.83</v>
      </c>
      <c r="DA1006" s="4">
        <v>0</v>
      </c>
      <c r="DB1006" s="4">
        <v>0</v>
      </c>
      <c r="DC1006" s="4">
        <v>0</v>
      </c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6">
        <v>0</v>
      </c>
      <c r="DY1006" s="4">
        <f>SUM(Tabela14[[#This Row],[jan/25]:[mar/25]])</f>
        <v>0</v>
      </c>
      <c r="DZ1006" s="4">
        <f>SUM(Tabela14[[#This Row],[abr/25]:[ago/25]])</f>
        <v>139816.27000000002</v>
      </c>
      <c r="EA1006" s="4">
        <f>SUM(Tabela14[[#This Row],[set/25]:[dez/30]])</f>
        <v>257613.50999999986</v>
      </c>
    </row>
    <row r="1007" spans="1:131" x14ac:dyDescent="0.25">
      <c r="A1007" s="5" t="s">
        <v>2585</v>
      </c>
      <c r="B1007" s="2" t="s">
        <v>2495</v>
      </c>
      <c r="C1007" s="2" t="s">
        <v>14</v>
      </c>
      <c r="D1007" s="2" t="s">
        <v>83</v>
      </c>
      <c r="E1007" s="1">
        <v>1204</v>
      </c>
      <c r="F1007" s="2"/>
      <c r="G1007" s="2" t="s">
        <v>42</v>
      </c>
      <c r="H1007" s="321"/>
      <c r="I1007" s="2"/>
      <c r="J1007" s="2"/>
      <c r="K1007" s="4"/>
      <c r="L1007" s="4"/>
      <c r="M1007" s="4">
        <v>0</v>
      </c>
      <c r="N1007" s="4">
        <f>Tabela14[[#This Row],[parcela.cef
(total)]]-Tabela14[[#This Row],[parcela.cef
(realizado)]]</f>
        <v>0</v>
      </c>
      <c r="O1007" s="1" t="b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f>SUM(Tabela14[[#This Row],[set/25]:[dez/30]])</f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0</v>
      </c>
      <c r="CP1007" s="4">
        <v>0</v>
      </c>
      <c r="CQ1007" s="4">
        <v>0</v>
      </c>
      <c r="CR1007" s="4">
        <v>0</v>
      </c>
      <c r="CS1007" s="4">
        <v>0</v>
      </c>
      <c r="CT1007" s="4">
        <v>0</v>
      </c>
      <c r="CU1007" s="4">
        <v>0</v>
      </c>
      <c r="CV1007" s="4">
        <v>0</v>
      </c>
      <c r="CW1007" s="4">
        <v>0</v>
      </c>
      <c r="CX1007" s="4">
        <v>0</v>
      </c>
      <c r="CY1007" s="4">
        <v>0</v>
      </c>
      <c r="CZ1007" s="4">
        <v>0</v>
      </c>
      <c r="DA1007" s="4">
        <v>0</v>
      </c>
      <c r="DB1007" s="4">
        <v>0</v>
      </c>
      <c r="DC1007" s="4">
        <v>0</v>
      </c>
      <c r="DD1007" s="4">
        <v>0</v>
      </c>
      <c r="DE1007" s="4">
        <v>0</v>
      </c>
      <c r="DF1007" s="4">
        <v>0</v>
      </c>
      <c r="DG1007" s="4">
        <v>0</v>
      </c>
      <c r="DH1007" s="4">
        <v>0</v>
      </c>
      <c r="DI1007" s="4">
        <v>0</v>
      </c>
      <c r="DJ1007" s="4">
        <v>0</v>
      </c>
      <c r="DK1007" s="4">
        <v>0</v>
      </c>
      <c r="DL1007" s="4">
        <v>0</v>
      </c>
      <c r="DM1007" s="4">
        <v>0</v>
      </c>
      <c r="DN1007" s="4">
        <v>0</v>
      </c>
      <c r="DO1007" s="4">
        <v>0</v>
      </c>
      <c r="DP1007" s="4">
        <v>0</v>
      </c>
      <c r="DQ1007" s="4">
        <v>0</v>
      </c>
      <c r="DR1007" s="4">
        <v>0</v>
      </c>
      <c r="DS1007" s="4">
        <v>0</v>
      </c>
      <c r="DT1007" s="4">
        <v>0</v>
      </c>
      <c r="DU1007" s="4">
        <v>0</v>
      </c>
      <c r="DV1007" s="4">
        <v>0</v>
      </c>
      <c r="DW1007" s="4">
        <v>0</v>
      </c>
      <c r="DX1007" s="6">
        <v>0</v>
      </c>
      <c r="DY1007" s="4">
        <f>SUM(Tabela14[[#This Row],[jan/25]:[mar/25]])</f>
        <v>0</v>
      </c>
      <c r="DZ1007" s="4">
        <f>SUM(Tabela14[[#This Row],[abr/25]:[ago/25]])</f>
        <v>0</v>
      </c>
      <c r="EA1007" s="4">
        <f>SUM(Tabela14[[#This Row],[set/25]:[dez/30]])</f>
        <v>0</v>
      </c>
    </row>
    <row r="1008" spans="1:131" x14ac:dyDescent="0.25">
      <c r="A1008" s="5" t="s">
        <v>2586</v>
      </c>
      <c r="B1008" s="2" t="s">
        <v>2495</v>
      </c>
      <c r="C1008" s="2" t="s">
        <v>14</v>
      </c>
      <c r="D1008" s="2" t="s">
        <v>83</v>
      </c>
      <c r="E1008" s="1">
        <v>1205</v>
      </c>
      <c r="F1008" s="2" t="s">
        <v>2587</v>
      </c>
      <c r="G1008" s="2" t="s">
        <v>19</v>
      </c>
      <c r="H1008" s="321">
        <v>45853</v>
      </c>
      <c r="I1008" s="2" t="s">
        <v>801</v>
      </c>
      <c r="J1008" s="2"/>
      <c r="K1008" s="4"/>
      <c r="L1008" s="4"/>
      <c r="M1008" s="4">
        <v>365782.6</v>
      </c>
      <c r="N1008" s="4">
        <f>Tabela14[[#This Row],[parcela.cef
(total)]]-Tabela14[[#This Row],[parcela.cef
(realizado)]]</f>
        <v>0</v>
      </c>
      <c r="O1008" s="1" t="b">
        <v>0</v>
      </c>
      <c r="P1008" s="4">
        <v>0</v>
      </c>
      <c r="Q1008" s="4">
        <v>403260</v>
      </c>
      <c r="R1008" s="4">
        <v>0</v>
      </c>
      <c r="S1008" s="4">
        <v>43497.84</v>
      </c>
      <c r="T1008" s="4">
        <f>SUM(Tabela14[[#This Row],[set/25]:[dez/30]])</f>
        <v>33895.770000000011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9300</v>
      </c>
      <c r="BL1008" s="4">
        <v>302.07</v>
      </c>
      <c r="BM1008" s="4">
        <v>0</v>
      </c>
      <c r="BN1008" s="4">
        <v>304.82</v>
      </c>
      <c r="BO1008" s="4">
        <v>304.82</v>
      </c>
      <c r="BP1008" s="4">
        <v>304.82</v>
      </c>
      <c r="BQ1008" s="4">
        <v>467.39</v>
      </c>
      <c r="BR1008" s="4">
        <v>1016.06</v>
      </c>
      <c r="BS1008" s="4">
        <v>1016.06</v>
      </c>
      <c r="BT1008" s="4">
        <v>1016.06</v>
      </c>
      <c r="BU1008" s="4">
        <v>1016.06</v>
      </c>
      <c r="BV1008" s="4">
        <v>1016.06</v>
      </c>
      <c r="BW1008" s="4">
        <v>1016.06</v>
      </c>
      <c r="BX1008" s="4">
        <v>1016.06</v>
      </c>
      <c r="BY1008" s="4">
        <v>1016.06</v>
      </c>
      <c r="BZ1008" s="4">
        <v>1016.06</v>
      </c>
      <c r="CA1008" s="4">
        <v>1016.06</v>
      </c>
      <c r="CB1008" s="4">
        <v>1016.06</v>
      </c>
      <c r="CC1008" s="4">
        <v>1016.06</v>
      </c>
      <c r="CD1008" s="4">
        <v>1016.06</v>
      </c>
      <c r="CE1008" s="4">
        <v>1016.06</v>
      </c>
      <c r="CF1008" s="4">
        <v>1016.06</v>
      </c>
      <c r="CG1008" s="4">
        <v>1016.06</v>
      </c>
      <c r="CH1008" s="4">
        <v>1016.06</v>
      </c>
      <c r="CI1008" s="4">
        <v>1016.06</v>
      </c>
      <c r="CJ1008" s="4">
        <v>1016.06</v>
      </c>
      <c r="CK1008" s="4">
        <v>1016.06</v>
      </c>
      <c r="CL1008" s="4">
        <v>1016.06</v>
      </c>
      <c r="CM1008" s="4">
        <v>1016.06</v>
      </c>
      <c r="CN1008" s="4">
        <v>1016.06</v>
      </c>
      <c r="CO1008" s="4">
        <v>1016.06</v>
      </c>
      <c r="CP1008" s="4">
        <v>1016.06</v>
      </c>
      <c r="CQ1008" s="4">
        <v>1016.06</v>
      </c>
      <c r="CR1008" s="4">
        <v>1016.06</v>
      </c>
      <c r="CS1008" s="4">
        <v>1016.06</v>
      </c>
      <c r="CT1008" s="4">
        <v>1016.06</v>
      </c>
      <c r="CU1008" s="4">
        <v>1016.06</v>
      </c>
      <c r="CV1008" s="4">
        <v>1016.06</v>
      </c>
      <c r="CW1008" s="4">
        <v>1016.06</v>
      </c>
      <c r="CX1008" s="4">
        <v>0</v>
      </c>
      <c r="CY1008" s="4">
        <v>0</v>
      </c>
      <c r="CZ1008" s="4">
        <v>0</v>
      </c>
      <c r="DA1008" s="4">
        <v>0</v>
      </c>
      <c r="DB1008" s="4">
        <v>0</v>
      </c>
      <c r="DC1008" s="4">
        <v>0</v>
      </c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6">
        <v>0</v>
      </c>
      <c r="DY1008" s="4">
        <f>SUM(Tabela14[[#This Row],[jan/25]:[mar/25]])</f>
        <v>0</v>
      </c>
      <c r="DZ1008" s="4">
        <f>SUM(Tabela14[[#This Row],[abr/25]:[ago/25]])</f>
        <v>9602.07</v>
      </c>
      <c r="EA1008" s="4">
        <f>SUM(Tabela14[[#This Row],[set/25]:[dez/30]])</f>
        <v>33895.770000000011</v>
      </c>
    </row>
    <row r="1009" spans="1:131" x14ac:dyDescent="0.25">
      <c r="A1009" s="5" t="s">
        <v>2588</v>
      </c>
      <c r="B1009" s="2" t="s">
        <v>2495</v>
      </c>
      <c r="C1009" s="2" t="s">
        <v>14</v>
      </c>
      <c r="D1009" s="2" t="s">
        <v>83</v>
      </c>
      <c r="E1009" s="1">
        <v>1206</v>
      </c>
      <c r="F1009" s="2" t="s">
        <v>2589</v>
      </c>
      <c r="G1009" s="2" t="s">
        <v>19</v>
      </c>
      <c r="H1009" s="321">
        <v>45850</v>
      </c>
      <c r="I1009" s="2" t="s">
        <v>971</v>
      </c>
      <c r="J1009" s="2"/>
      <c r="K1009" s="4"/>
      <c r="L1009" s="4"/>
      <c r="M1009" s="4">
        <v>219469.56</v>
      </c>
      <c r="N1009" s="4">
        <f>Tabela14[[#This Row],[parcela.cef
(total)]]-Tabela14[[#This Row],[parcela.cef
(realizado)]]</f>
        <v>0</v>
      </c>
      <c r="O1009" s="1" t="b">
        <v>0</v>
      </c>
      <c r="P1009" s="4">
        <v>0</v>
      </c>
      <c r="Q1009" s="4">
        <v>224627.1</v>
      </c>
      <c r="R1009" s="4">
        <v>0</v>
      </c>
      <c r="S1009" s="4">
        <v>8644.44</v>
      </c>
      <c r="T1009" s="4">
        <f>SUM(Tabela14[[#This Row],[set/25]:[dez/30]])</f>
        <v>7933.5400000000018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600</v>
      </c>
      <c r="BL1009" s="4">
        <v>110.9</v>
      </c>
      <c r="BM1009" s="4">
        <v>0</v>
      </c>
      <c r="BN1009" s="4">
        <v>111.26</v>
      </c>
      <c r="BO1009" s="4">
        <v>111.26</v>
      </c>
      <c r="BP1009" s="4">
        <v>111.26</v>
      </c>
      <c r="BQ1009" s="4">
        <v>111.26</v>
      </c>
      <c r="BR1009" s="4">
        <v>111.26</v>
      </c>
      <c r="BS1009" s="4">
        <v>111.26</v>
      </c>
      <c r="BT1009" s="4">
        <v>111.26</v>
      </c>
      <c r="BU1009" s="4">
        <v>111.26</v>
      </c>
      <c r="BV1009" s="4">
        <v>720.9</v>
      </c>
      <c r="BW1009" s="4">
        <v>111.26</v>
      </c>
      <c r="BX1009" s="4">
        <v>111.26</v>
      </c>
      <c r="BY1009" s="4">
        <v>111.26</v>
      </c>
      <c r="BZ1009" s="4">
        <v>111.26</v>
      </c>
      <c r="CA1009" s="4">
        <v>111.26</v>
      </c>
      <c r="CB1009" s="4">
        <v>111.26</v>
      </c>
      <c r="CC1009" s="4">
        <v>111.26</v>
      </c>
      <c r="CD1009" s="4">
        <v>111.26</v>
      </c>
      <c r="CE1009" s="4">
        <v>111.26</v>
      </c>
      <c r="CF1009" s="4">
        <v>111.26</v>
      </c>
      <c r="CG1009" s="4">
        <v>111.26</v>
      </c>
      <c r="CH1009" s="4">
        <v>720.9</v>
      </c>
      <c r="CI1009" s="4">
        <v>111.26</v>
      </c>
      <c r="CJ1009" s="4">
        <v>111.26</v>
      </c>
      <c r="CK1009" s="4">
        <v>111.26</v>
      </c>
      <c r="CL1009" s="4">
        <v>111.26</v>
      </c>
      <c r="CM1009" s="4">
        <v>111.26</v>
      </c>
      <c r="CN1009" s="4">
        <v>111.26</v>
      </c>
      <c r="CO1009" s="4">
        <v>111.26</v>
      </c>
      <c r="CP1009" s="4">
        <v>111.26</v>
      </c>
      <c r="CQ1009" s="4">
        <v>111.26</v>
      </c>
      <c r="CR1009" s="4">
        <v>111.26</v>
      </c>
      <c r="CS1009" s="4">
        <v>111.26</v>
      </c>
      <c r="CT1009" s="4">
        <v>928.78</v>
      </c>
      <c r="CU1009" s="4">
        <v>370.86</v>
      </c>
      <c r="CV1009" s="4">
        <v>370.86</v>
      </c>
      <c r="CW1009" s="4">
        <v>370.86</v>
      </c>
      <c r="CX1009" s="4">
        <v>370.86</v>
      </c>
      <c r="CY1009" s="4">
        <v>370.86</v>
      </c>
      <c r="CZ1009" s="4">
        <v>370.86</v>
      </c>
      <c r="DA1009" s="4">
        <v>0</v>
      </c>
      <c r="DB1009" s="4">
        <v>0</v>
      </c>
      <c r="DC1009" s="4">
        <v>0</v>
      </c>
      <c r="DD1009" s="4">
        <v>0</v>
      </c>
      <c r="DE1009" s="4">
        <v>0</v>
      </c>
      <c r="DF1009" s="4">
        <v>0</v>
      </c>
      <c r="DG1009" s="4">
        <v>0</v>
      </c>
      <c r="DH1009" s="4">
        <v>0</v>
      </c>
      <c r="DI1009" s="4">
        <v>0</v>
      </c>
      <c r="DJ1009" s="4">
        <v>0</v>
      </c>
      <c r="DK1009" s="4">
        <v>0</v>
      </c>
      <c r="DL1009" s="4">
        <v>0</v>
      </c>
      <c r="DM1009" s="4">
        <v>0</v>
      </c>
      <c r="DN1009" s="4">
        <v>0</v>
      </c>
      <c r="DO1009" s="4">
        <v>0</v>
      </c>
      <c r="DP1009" s="4">
        <v>0</v>
      </c>
      <c r="DQ1009" s="4">
        <v>0</v>
      </c>
      <c r="DR1009" s="4">
        <v>0</v>
      </c>
      <c r="DS1009" s="4">
        <v>0</v>
      </c>
      <c r="DT1009" s="4">
        <v>0</v>
      </c>
      <c r="DU1009" s="4">
        <v>0</v>
      </c>
      <c r="DV1009" s="4">
        <v>0</v>
      </c>
      <c r="DW1009" s="4">
        <v>0</v>
      </c>
      <c r="DX1009" s="6">
        <v>0</v>
      </c>
      <c r="DY1009" s="4">
        <f>SUM(Tabela14[[#This Row],[jan/25]:[mar/25]])</f>
        <v>0</v>
      </c>
      <c r="DZ1009" s="4">
        <f>SUM(Tabela14[[#This Row],[abr/25]:[ago/25]])</f>
        <v>710.9</v>
      </c>
      <c r="EA1009" s="4">
        <f>SUM(Tabela14[[#This Row],[set/25]:[dez/30]])</f>
        <v>7933.5400000000018</v>
      </c>
    </row>
    <row r="1010" spans="1:131" x14ac:dyDescent="0.25">
      <c r="A1010" s="5" t="s">
        <v>2590</v>
      </c>
      <c r="B1010" s="2" t="s">
        <v>2495</v>
      </c>
      <c r="C1010" s="2" t="s">
        <v>14</v>
      </c>
      <c r="D1010" s="2" t="s">
        <v>83</v>
      </c>
      <c r="E1010" s="1">
        <v>1207</v>
      </c>
      <c r="F1010" s="2"/>
      <c r="G1010" s="2" t="s">
        <v>16</v>
      </c>
      <c r="H1010" s="321"/>
      <c r="I1010" s="2"/>
      <c r="J1010" s="2"/>
      <c r="K1010" s="4"/>
      <c r="L1010" s="4"/>
      <c r="M1010" s="4">
        <v>0</v>
      </c>
      <c r="N1010" s="4">
        <f>Tabela14[[#This Row],[parcela.cef
(total)]]-Tabela14[[#This Row],[parcela.cef
(realizado)]]</f>
        <v>0</v>
      </c>
      <c r="O1010" s="1" t="b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f>SUM(Tabela14[[#This Row],[set/25]:[dez/30]])</f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0</v>
      </c>
      <c r="CR1010" s="4">
        <v>0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4">
        <v>0</v>
      </c>
      <c r="CY1010" s="4">
        <v>0</v>
      </c>
      <c r="CZ1010" s="4">
        <v>0</v>
      </c>
      <c r="DA1010" s="4">
        <v>0</v>
      </c>
      <c r="DB1010" s="4">
        <v>0</v>
      </c>
      <c r="DC1010" s="4">
        <v>0</v>
      </c>
      <c r="DD1010" s="4">
        <v>0</v>
      </c>
      <c r="DE1010" s="4">
        <v>0</v>
      </c>
      <c r="DF1010" s="4">
        <v>0</v>
      </c>
      <c r="DG1010" s="4">
        <v>0</v>
      </c>
      <c r="DH1010" s="4">
        <v>0</v>
      </c>
      <c r="DI1010" s="4">
        <v>0</v>
      </c>
      <c r="DJ1010" s="4">
        <v>0</v>
      </c>
      <c r="DK1010" s="4">
        <v>0</v>
      </c>
      <c r="DL1010" s="4">
        <v>0</v>
      </c>
      <c r="DM1010" s="4">
        <v>0</v>
      </c>
      <c r="DN1010" s="4">
        <v>0</v>
      </c>
      <c r="DO1010" s="4">
        <v>0</v>
      </c>
      <c r="DP1010" s="4">
        <v>0</v>
      </c>
      <c r="DQ1010" s="4">
        <v>0</v>
      </c>
      <c r="DR1010" s="4">
        <v>0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6">
        <v>0</v>
      </c>
      <c r="DY1010" s="4">
        <f>SUM(Tabela14[[#This Row],[jan/25]:[mar/25]])</f>
        <v>0</v>
      </c>
      <c r="DZ1010" s="4">
        <f>SUM(Tabela14[[#This Row],[abr/25]:[ago/25]])</f>
        <v>0</v>
      </c>
      <c r="EA1010" s="4">
        <f>SUM(Tabela14[[#This Row],[set/25]:[dez/30]])</f>
        <v>0</v>
      </c>
    </row>
    <row r="1011" spans="1:131" x14ac:dyDescent="0.25">
      <c r="A1011" s="5" t="s">
        <v>2591</v>
      </c>
      <c r="B1011" s="2" t="s">
        <v>2495</v>
      </c>
      <c r="C1011" s="2" t="s">
        <v>14</v>
      </c>
      <c r="D1011" s="2" t="s">
        <v>83</v>
      </c>
      <c r="E1011" s="1">
        <v>1208</v>
      </c>
      <c r="F1011" s="2" t="s">
        <v>2592</v>
      </c>
      <c r="G1011" s="2" t="s">
        <v>19</v>
      </c>
      <c r="H1011" s="321">
        <v>45867</v>
      </c>
      <c r="I1011" s="2" t="s">
        <v>2593</v>
      </c>
      <c r="J1011" s="2"/>
      <c r="K1011" s="4"/>
      <c r="L1011" s="4"/>
      <c r="M1011" s="4">
        <v>267224.51</v>
      </c>
      <c r="N1011" s="4">
        <f>Tabela14[[#This Row],[parcela.cef
(total)]]-Tabela14[[#This Row],[parcela.cef
(realizado)]]</f>
        <v>0</v>
      </c>
      <c r="O1011" s="1" t="b">
        <v>0</v>
      </c>
      <c r="P1011" s="4">
        <v>0</v>
      </c>
      <c r="Q1011" s="4">
        <v>305500</v>
      </c>
      <c r="R1011" s="4">
        <v>0</v>
      </c>
      <c r="S1011" s="4">
        <v>43158.87</v>
      </c>
      <c r="T1011" s="4">
        <f>SUM(Tabela14[[#This Row],[set/25]:[dez/30]])</f>
        <v>41658.869999999995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1500</v>
      </c>
      <c r="BM1011" s="4">
        <v>281.37</v>
      </c>
      <c r="BN1011" s="4">
        <v>281.2</v>
      </c>
      <c r="BO1011" s="4">
        <v>281.2</v>
      </c>
      <c r="BP1011" s="4">
        <v>281.2</v>
      </c>
      <c r="BQ1011" s="4">
        <v>281.2</v>
      </c>
      <c r="BR1011" s="4">
        <v>281.2</v>
      </c>
      <c r="BS1011" s="4">
        <v>281.2</v>
      </c>
      <c r="BT1011" s="4">
        <v>281.2</v>
      </c>
      <c r="BU1011" s="4">
        <v>281.2</v>
      </c>
      <c r="BV1011" s="4">
        <v>281.2</v>
      </c>
      <c r="BW1011" s="4">
        <v>1805.29</v>
      </c>
      <c r="BX1011" s="4">
        <v>281.2</v>
      </c>
      <c r="BY1011" s="4">
        <v>281.2</v>
      </c>
      <c r="BZ1011" s="4">
        <v>281.2</v>
      </c>
      <c r="CA1011" s="4">
        <v>281.2</v>
      </c>
      <c r="CB1011" s="4">
        <v>281.2</v>
      </c>
      <c r="CC1011" s="4">
        <v>281.2</v>
      </c>
      <c r="CD1011" s="4">
        <v>281.2</v>
      </c>
      <c r="CE1011" s="4">
        <v>281.2</v>
      </c>
      <c r="CF1011" s="4">
        <v>702.86</v>
      </c>
      <c r="CG1011" s="4">
        <v>937.32</v>
      </c>
      <c r="CH1011" s="4">
        <v>937.32</v>
      </c>
      <c r="CI1011" s="4">
        <v>6017.63</v>
      </c>
      <c r="CJ1011" s="4">
        <v>937.32</v>
      </c>
      <c r="CK1011" s="4">
        <v>937.32</v>
      </c>
      <c r="CL1011" s="4">
        <v>937.32</v>
      </c>
      <c r="CM1011" s="4">
        <v>937.32</v>
      </c>
      <c r="CN1011" s="4">
        <v>937.32</v>
      </c>
      <c r="CO1011" s="4">
        <v>937.32</v>
      </c>
      <c r="CP1011" s="4">
        <v>937.32</v>
      </c>
      <c r="CQ1011" s="4">
        <v>937.32</v>
      </c>
      <c r="CR1011" s="4">
        <v>937.32</v>
      </c>
      <c r="CS1011" s="4">
        <v>937.32</v>
      </c>
      <c r="CT1011" s="4">
        <v>937.32</v>
      </c>
      <c r="CU1011" s="4">
        <v>11199.56</v>
      </c>
      <c r="CV1011" s="4">
        <v>937.32</v>
      </c>
      <c r="CW1011" s="4">
        <v>937.32</v>
      </c>
      <c r="CX1011" s="4">
        <v>937.32</v>
      </c>
      <c r="CY1011" s="4">
        <v>937.32</v>
      </c>
      <c r="CZ1011" s="4">
        <v>937.32</v>
      </c>
      <c r="DA1011" s="4">
        <v>0</v>
      </c>
      <c r="DB1011" s="4">
        <v>0</v>
      </c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0</v>
      </c>
      <c r="DK1011" s="4">
        <v>0</v>
      </c>
      <c r="DL1011" s="4">
        <v>0</v>
      </c>
      <c r="DM1011" s="4">
        <v>0</v>
      </c>
      <c r="DN1011" s="4">
        <v>0</v>
      </c>
      <c r="DO1011" s="4">
        <v>0</v>
      </c>
      <c r="DP1011" s="4">
        <v>0</v>
      </c>
      <c r="DQ1011" s="4">
        <v>0</v>
      </c>
      <c r="DR1011" s="4">
        <v>0</v>
      </c>
      <c r="DS1011" s="4">
        <v>0</v>
      </c>
      <c r="DT1011" s="4">
        <v>0</v>
      </c>
      <c r="DU1011" s="4">
        <v>0</v>
      </c>
      <c r="DV1011" s="4">
        <v>0</v>
      </c>
      <c r="DW1011" s="4">
        <v>0</v>
      </c>
      <c r="DX1011" s="6">
        <v>0</v>
      </c>
      <c r="DY1011" s="4">
        <f>SUM(Tabela14[[#This Row],[jan/25]:[mar/25]])</f>
        <v>0</v>
      </c>
      <c r="DZ1011" s="4">
        <f>SUM(Tabela14[[#This Row],[abr/25]:[ago/25]])</f>
        <v>1500</v>
      </c>
      <c r="EA1011" s="4">
        <f>SUM(Tabela14[[#This Row],[set/25]:[dez/30]])</f>
        <v>41658.869999999995</v>
      </c>
    </row>
    <row r="1012" spans="1:131" x14ac:dyDescent="0.25">
      <c r="A1012" s="5" t="s">
        <v>2594</v>
      </c>
      <c r="B1012" s="2" t="s">
        <v>2495</v>
      </c>
      <c r="C1012" s="2" t="s">
        <v>14</v>
      </c>
      <c r="D1012" s="2" t="s">
        <v>83</v>
      </c>
      <c r="E1012" s="1">
        <v>1209</v>
      </c>
      <c r="F1012" s="2" t="s">
        <v>2595</v>
      </c>
      <c r="G1012" s="2" t="s">
        <v>19</v>
      </c>
      <c r="H1012" s="321">
        <v>45852</v>
      </c>
      <c r="I1012" s="2" t="s">
        <v>354</v>
      </c>
      <c r="J1012" s="2"/>
      <c r="K1012" s="4"/>
      <c r="L1012" s="4"/>
      <c r="M1012" s="4">
        <v>203956.46</v>
      </c>
      <c r="N1012" s="4">
        <f>Tabela14[[#This Row],[parcela.cef
(total)]]-Tabela14[[#This Row],[parcela.cef
(realizado)]]</f>
        <v>0</v>
      </c>
      <c r="O1012" s="1" t="b">
        <v>0</v>
      </c>
      <c r="P1012" s="4">
        <v>0</v>
      </c>
      <c r="Q1012" s="4">
        <v>223660.05</v>
      </c>
      <c r="R1012" s="4">
        <v>0</v>
      </c>
      <c r="S1012" s="4">
        <v>23097.55</v>
      </c>
      <c r="T1012" s="4">
        <f>SUM(Tabela14[[#This Row],[set/25]:[dez/30]])</f>
        <v>21426.13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1500</v>
      </c>
      <c r="BL1012" s="4">
        <v>171.42</v>
      </c>
      <c r="BM1012" s="4">
        <v>0</v>
      </c>
      <c r="BN1012" s="4">
        <v>172.98</v>
      </c>
      <c r="BO1012" s="4">
        <v>172.98</v>
      </c>
      <c r="BP1012" s="4">
        <v>172.98</v>
      </c>
      <c r="BQ1012" s="4">
        <v>172.98</v>
      </c>
      <c r="BR1012" s="4">
        <v>172.98</v>
      </c>
      <c r="BS1012" s="4">
        <v>172.98</v>
      </c>
      <c r="BT1012" s="4">
        <v>172.98</v>
      </c>
      <c r="BU1012" s="4">
        <v>172.98</v>
      </c>
      <c r="BV1012" s="4">
        <v>172.98</v>
      </c>
      <c r="BW1012" s="4">
        <v>1697.07</v>
      </c>
      <c r="BX1012" s="4">
        <v>172.98</v>
      </c>
      <c r="BY1012" s="4">
        <v>172.98</v>
      </c>
      <c r="BZ1012" s="4">
        <v>172.98</v>
      </c>
      <c r="CA1012" s="4">
        <v>172.98</v>
      </c>
      <c r="CB1012" s="4">
        <v>172.98</v>
      </c>
      <c r="CC1012" s="4">
        <v>173.04</v>
      </c>
      <c r="CD1012" s="4">
        <v>172.99</v>
      </c>
      <c r="CE1012" s="4">
        <v>172.98</v>
      </c>
      <c r="CF1012" s="4">
        <v>175.42</v>
      </c>
      <c r="CG1012" s="4">
        <v>576.63</v>
      </c>
      <c r="CH1012" s="4">
        <v>576.63</v>
      </c>
      <c r="CI1012" s="4">
        <v>5656.94</v>
      </c>
      <c r="CJ1012" s="4">
        <v>576.63</v>
      </c>
      <c r="CK1012" s="4">
        <v>576.63</v>
      </c>
      <c r="CL1012" s="4">
        <v>576.63</v>
      </c>
      <c r="CM1012" s="4">
        <v>576.63</v>
      </c>
      <c r="CN1012" s="4">
        <v>576.63</v>
      </c>
      <c r="CO1012" s="4">
        <v>576.63</v>
      </c>
      <c r="CP1012" s="4">
        <v>576.63</v>
      </c>
      <c r="CQ1012" s="4">
        <v>576.63</v>
      </c>
      <c r="CR1012" s="4">
        <v>576.63</v>
      </c>
      <c r="CS1012" s="4">
        <v>576.63</v>
      </c>
      <c r="CT1012" s="4">
        <v>576.63</v>
      </c>
      <c r="CU1012" s="4">
        <v>576.63</v>
      </c>
      <c r="CV1012" s="4">
        <v>576.63</v>
      </c>
      <c r="CW1012" s="4">
        <v>576.63</v>
      </c>
      <c r="CX1012" s="4">
        <v>576.63</v>
      </c>
      <c r="CY1012" s="4">
        <v>576.63</v>
      </c>
      <c r="CZ1012" s="4">
        <v>576.63</v>
      </c>
      <c r="DA1012" s="4">
        <v>0</v>
      </c>
      <c r="DB1012" s="4">
        <v>0</v>
      </c>
      <c r="DC1012" s="4">
        <v>0</v>
      </c>
      <c r="DD1012" s="4">
        <v>0</v>
      </c>
      <c r="DE1012" s="4">
        <v>0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6">
        <v>0</v>
      </c>
      <c r="DY1012" s="4">
        <f>SUM(Tabela14[[#This Row],[jan/25]:[mar/25]])</f>
        <v>0</v>
      </c>
      <c r="DZ1012" s="4">
        <f>SUM(Tabela14[[#This Row],[abr/25]:[ago/25]])</f>
        <v>1671.42</v>
      </c>
      <c r="EA1012" s="4">
        <f>SUM(Tabela14[[#This Row],[set/25]:[dez/30]])</f>
        <v>21426.13</v>
      </c>
    </row>
    <row r="1013" spans="1:131" x14ac:dyDescent="0.25">
      <c r="A1013" s="5" t="s">
        <v>2596</v>
      </c>
      <c r="B1013" s="2" t="s">
        <v>2495</v>
      </c>
      <c r="C1013" s="2" t="s">
        <v>14</v>
      </c>
      <c r="D1013" s="2" t="s">
        <v>83</v>
      </c>
      <c r="E1013" s="1">
        <v>1210</v>
      </c>
      <c r="F1013" s="2"/>
      <c r="G1013" s="2" t="s">
        <v>16</v>
      </c>
      <c r="H1013" s="321"/>
      <c r="I1013" s="2"/>
      <c r="J1013" s="2"/>
      <c r="K1013" s="4"/>
      <c r="L1013" s="4"/>
      <c r="M1013" s="4">
        <v>0</v>
      </c>
      <c r="N1013" s="4">
        <f>Tabela14[[#This Row],[parcela.cef
(total)]]-Tabela14[[#This Row],[parcela.cef
(realizado)]]</f>
        <v>0</v>
      </c>
      <c r="O1013" s="1" t="b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f>SUM(Tabela14[[#This Row],[set/25]:[dez/30]])</f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0</v>
      </c>
      <c r="CP1013" s="4">
        <v>0</v>
      </c>
      <c r="CQ1013" s="4">
        <v>0</v>
      </c>
      <c r="CR1013" s="4">
        <v>0</v>
      </c>
      <c r="CS1013" s="4">
        <v>0</v>
      </c>
      <c r="CT1013" s="4">
        <v>0</v>
      </c>
      <c r="CU1013" s="4">
        <v>0</v>
      </c>
      <c r="CV1013" s="4">
        <v>0</v>
      </c>
      <c r="CW1013" s="4">
        <v>0</v>
      </c>
      <c r="CX1013" s="4">
        <v>0</v>
      </c>
      <c r="CY1013" s="4">
        <v>0</v>
      </c>
      <c r="CZ1013" s="4">
        <v>0</v>
      </c>
      <c r="DA1013" s="4">
        <v>0</v>
      </c>
      <c r="DB1013" s="4">
        <v>0</v>
      </c>
      <c r="DC1013" s="4">
        <v>0</v>
      </c>
      <c r="DD1013" s="4">
        <v>0</v>
      </c>
      <c r="DE1013" s="4">
        <v>0</v>
      </c>
      <c r="DF1013" s="4">
        <v>0</v>
      </c>
      <c r="DG1013" s="4">
        <v>0</v>
      </c>
      <c r="DH1013" s="4">
        <v>0</v>
      </c>
      <c r="DI1013" s="4">
        <v>0</v>
      </c>
      <c r="DJ1013" s="4">
        <v>0</v>
      </c>
      <c r="DK1013" s="4">
        <v>0</v>
      </c>
      <c r="DL1013" s="4">
        <v>0</v>
      </c>
      <c r="DM1013" s="4">
        <v>0</v>
      </c>
      <c r="DN1013" s="4">
        <v>0</v>
      </c>
      <c r="DO1013" s="4">
        <v>0</v>
      </c>
      <c r="DP1013" s="4">
        <v>0</v>
      </c>
      <c r="DQ1013" s="4">
        <v>0</v>
      </c>
      <c r="DR1013" s="4">
        <v>0</v>
      </c>
      <c r="DS1013" s="4">
        <v>0</v>
      </c>
      <c r="DT1013" s="4">
        <v>0</v>
      </c>
      <c r="DU1013" s="4">
        <v>0</v>
      </c>
      <c r="DV1013" s="4">
        <v>0</v>
      </c>
      <c r="DW1013" s="4">
        <v>0</v>
      </c>
      <c r="DX1013" s="6">
        <v>0</v>
      </c>
      <c r="DY1013" s="4">
        <f>SUM(Tabela14[[#This Row],[jan/25]:[mar/25]])</f>
        <v>0</v>
      </c>
      <c r="DZ1013" s="4">
        <f>SUM(Tabela14[[#This Row],[abr/25]:[ago/25]])</f>
        <v>0</v>
      </c>
      <c r="EA1013" s="4">
        <f>SUM(Tabela14[[#This Row],[set/25]:[dez/30]])</f>
        <v>0</v>
      </c>
    </row>
    <row r="1014" spans="1:131" x14ac:dyDescent="0.25">
      <c r="A1014" s="5" t="s">
        <v>2597</v>
      </c>
      <c r="B1014" s="2" t="s">
        <v>2495</v>
      </c>
      <c r="C1014" s="2" t="s">
        <v>14</v>
      </c>
      <c r="D1014" s="2" t="s">
        <v>83</v>
      </c>
      <c r="E1014" s="1">
        <v>1211</v>
      </c>
      <c r="F1014" s="2" t="s">
        <v>2598</v>
      </c>
      <c r="G1014" s="2" t="s">
        <v>19</v>
      </c>
      <c r="H1014" s="321">
        <v>45850</v>
      </c>
      <c r="I1014" s="2" t="s">
        <v>2599</v>
      </c>
      <c r="J1014" s="2"/>
      <c r="K1014" s="4"/>
      <c r="L1014" s="4"/>
      <c r="M1014" s="4">
        <v>276383.3</v>
      </c>
      <c r="N1014" s="4">
        <f>Tabela14[[#This Row],[parcela.cef
(total)]]-Tabela14[[#This Row],[parcela.cef
(realizado)]]</f>
        <v>0</v>
      </c>
      <c r="O1014" s="1" t="b">
        <v>0</v>
      </c>
      <c r="P1014" s="4">
        <v>0</v>
      </c>
      <c r="Q1014" s="4">
        <v>318600</v>
      </c>
      <c r="R1014" s="4">
        <v>0</v>
      </c>
      <c r="S1014" s="4">
        <v>46937.48</v>
      </c>
      <c r="T1014" s="4">
        <f>SUM(Tabela14[[#This Row],[set/25]:[dez/30]])</f>
        <v>43587.490000000013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3000</v>
      </c>
      <c r="BL1014" s="4">
        <v>349.99</v>
      </c>
      <c r="BM1014" s="4">
        <v>0</v>
      </c>
      <c r="BN1014" s="4">
        <v>349.32</v>
      </c>
      <c r="BO1014" s="4">
        <v>349.32</v>
      </c>
      <c r="BP1014" s="4">
        <v>349.32</v>
      </c>
      <c r="BQ1014" s="4">
        <v>349.32</v>
      </c>
      <c r="BR1014" s="4">
        <v>349.32</v>
      </c>
      <c r="BS1014" s="4">
        <v>349.32</v>
      </c>
      <c r="BT1014" s="4">
        <v>349.32</v>
      </c>
      <c r="BU1014" s="4">
        <v>349.32</v>
      </c>
      <c r="BV1014" s="4">
        <v>349.32</v>
      </c>
      <c r="BW1014" s="4">
        <v>1263.78</v>
      </c>
      <c r="BX1014" s="4">
        <v>349.32</v>
      </c>
      <c r="BY1014" s="4">
        <v>349.32</v>
      </c>
      <c r="BZ1014" s="4">
        <v>349.32</v>
      </c>
      <c r="CA1014" s="4">
        <v>893.12</v>
      </c>
      <c r="CB1014" s="4">
        <v>1164.4100000000001</v>
      </c>
      <c r="CC1014" s="4">
        <v>1164.4100000000001</v>
      </c>
      <c r="CD1014" s="4">
        <v>1164.4100000000001</v>
      </c>
      <c r="CE1014" s="4">
        <v>1164.4100000000001</v>
      </c>
      <c r="CF1014" s="4">
        <v>1164.4100000000001</v>
      </c>
      <c r="CG1014" s="4">
        <v>1164.4100000000001</v>
      </c>
      <c r="CH1014" s="4">
        <v>1164.4100000000001</v>
      </c>
      <c r="CI1014" s="4">
        <v>4212.6000000000004</v>
      </c>
      <c r="CJ1014" s="4">
        <v>1164.4100000000001</v>
      </c>
      <c r="CK1014" s="4">
        <v>1164.4100000000001</v>
      </c>
      <c r="CL1014" s="4">
        <v>1164.4100000000001</v>
      </c>
      <c r="CM1014" s="4">
        <v>1164.4100000000001</v>
      </c>
      <c r="CN1014" s="4">
        <v>1164.4100000000001</v>
      </c>
      <c r="CO1014" s="4">
        <v>1164.4100000000001</v>
      </c>
      <c r="CP1014" s="4">
        <v>1164.4100000000001</v>
      </c>
      <c r="CQ1014" s="4">
        <v>1164.4100000000001</v>
      </c>
      <c r="CR1014" s="4">
        <v>1164.4100000000001</v>
      </c>
      <c r="CS1014" s="4">
        <v>1164.4100000000001</v>
      </c>
      <c r="CT1014" s="4">
        <v>1164.4100000000001</v>
      </c>
      <c r="CU1014" s="4">
        <v>1164.4100000000001</v>
      </c>
      <c r="CV1014" s="4">
        <v>1164.4100000000001</v>
      </c>
      <c r="CW1014" s="4">
        <v>1164.4100000000001</v>
      </c>
      <c r="CX1014" s="4">
        <v>1164.4100000000001</v>
      </c>
      <c r="CY1014" s="4">
        <v>1164.4100000000001</v>
      </c>
      <c r="CZ1014" s="4">
        <v>6244.72</v>
      </c>
      <c r="DA1014" s="4">
        <v>0</v>
      </c>
      <c r="DB1014" s="4">
        <v>0</v>
      </c>
      <c r="DC1014" s="4">
        <v>0</v>
      </c>
      <c r="DD1014" s="4">
        <v>0</v>
      </c>
      <c r="DE1014" s="4">
        <v>0</v>
      </c>
      <c r="DF1014" s="4">
        <v>0</v>
      </c>
      <c r="DG1014" s="4">
        <v>0</v>
      </c>
      <c r="DH1014" s="4">
        <v>0</v>
      </c>
      <c r="DI1014" s="4">
        <v>0</v>
      </c>
      <c r="DJ1014" s="4">
        <v>0</v>
      </c>
      <c r="DK1014" s="4">
        <v>0</v>
      </c>
      <c r="DL1014" s="4">
        <v>0</v>
      </c>
      <c r="DM1014" s="4">
        <v>0</v>
      </c>
      <c r="DN1014" s="4">
        <v>0</v>
      </c>
      <c r="DO1014" s="4">
        <v>0</v>
      </c>
      <c r="DP1014" s="4">
        <v>0</v>
      </c>
      <c r="DQ1014" s="4">
        <v>0</v>
      </c>
      <c r="DR1014" s="4">
        <v>0</v>
      </c>
      <c r="DS1014" s="4">
        <v>0</v>
      </c>
      <c r="DT1014" s="4">
        <v>0</v>
      </c>
      <c r="DU1014" s="4">
        <v>0</v>
      </c>
      <c r="DV1014" s="4">
        <v>0</v>
      </c>
      <c r="DW1014" s="4">
        <v>0</v>
      </c>
      <c r="DX1014" s="6">
        <v>0</v>
      </c>
      <c r="DY1014" s="4">
        <f>SUM(Tabela14[[#This Row],[jan/25]:[mar/25]])</f>
        <v>0</v>
      </c>
      <c r="DZ1014" s="4">
        <f>SUM(Tabela14[[#This Row],[abr/25]:[ago/25]])</f>
        <v>3349.99</v>
      </c>
      <c r="EA1014" s="4">
        <f>SUM(Tabela14[[#This Row],[set/25]:[dez/30]])</f>
        <v>43587.490000000013</v>
      </c>
    </row>
    <row r="1015" spans="1:131" x14ac:dyDescent="0.25">
      <c r="A1015" s="5" t="s">
        <v>2600</v>
      </c>
      <c r="B1015" s="2" t="s">
        <v>2495</v>
      </c>
      <c r="C1015" s="2" t="s">
        <v>14</v>
      </c>
      <c r="D1015" s="2" t="s">
        <v>83</v>
      </c>
      <c r="E1015" s="1">
        <v>1212</v>
      </c>
      <c r="F1015" s="2" t="s">
        <v>2601</v>
      </c>
      <c r="G1015" s="2" t="s">
        <v>19</v>
      </c>
      <c r="H1015" s="321">
        <v>45872</v>
      </c>
      <c r="I1015" s="2" t="s">
        <v>2602</v>
      </c>
      <c r="J1015" s="2"/>
      <c r="K1015" s="4"/>
      <c r="L1015" s="4"/>
      <c r="M1015" s="4">
        <v>0</v>
      </c>
      <c r="N1015" s="4">
        <f>Tabela14[[#This Row],[parcela.cef
(total)]]-Tabela14[[#This Row],[parcela.cef
(realizado)]]</f>
        <v>0</v>
      </c>
      <c r="O1015" s="1" t="b">
        <v>0</v>
      </c>
      <c r="P1015" s="4">
        <v>0</v>
      </c>
      <c r="Q1015" s="4">
        <v>222780</v>
      </c>
      <c r="R1015" s="4">
        <v>0</v>
      </c>
      <c r="S1015" s="4">
        <v>224572.7</v>
      </c>
      <c r="T1015" s="4">
        <f>SUM(Tabela14[[#This Row],[set/25]:[dez/30]])</f>
        <v>198792.69999999992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25780</v>
      </c>
      <c r="BM1015" s="4">
        <v>1513.65</v>
      </c>
      <c r="BN1015" s="4">
        <v>1513.65</v>
      </c>
      <c r="BO1015" s="4">
        <v>1513.65</v>
      </c>
      <c r="BP1015" s="4">
        <v>1513.65</v>
      </c>
      <c r="BQ1015" s="4">
        <v>1513.65</v>
      </c>
      <c r="BR1015" s="4">
        <v>1513.65</v>
      </c>
      <c r="BS1015" s="4">
        <v>1513.65</v>
      </c>
      <c r="BT1015" s="4">
        <v>1513.65</v>
      </c>
      <c r="BU1015" s="4">
        <v>26741.15</v>
      </c>
      <c r="BV1015" s="4">
        <v>1513.65</v>
      </c>
      <c r="BW1015" s="4">
        <v>1513.65</v>
      </c>
      <c r="BX1015" s="4">
        <v>1513.65</v>
      </c>
      <c r="BY1015" s="4">
        <v>1513.65</v>
      </c>
      <c r="BZ1015" s="4">
        <v>1513.65</v>
      </c>
      <c r="CA1015" s="4">
        <v>1513.65</v>
      </c>
      <c r="CB1015" s="4">
        <v>1513.65</v>
      </c>
      <c r="CC1015" s="4">
        <v>1513.65</v>
      </c>
      <c r="CD1015" s="4">
        <v>1513.65</v>
      </c>
      <c r="CE1015" s="4">
        <v>1513.65</v>
      </c>
      <c r="CF1015" s="4">
        <v>1513.65</v>
      </c>
      <c r="CG1015" s="4">
        <v>26741.15</v>
      </c>
      <c r="CH1015" s="4">
        <v>1513.65</v>
      </c>
      <c r="CI1015" s="4">
        <v>1513.65</v>
      </c>
      <c r="CJ1015" s="4">
        <v>1513.65</v>
      </c>
      <c r="CK1015" s="4">
        <v>1513.65</v>
      </c>
      <c r="CL1015" s="4">
        <v>1513.65</v>
      </c>
      <c r="CM1015" s="4">
        <v>1513.65</v>
      </c>
      <c r="CN1015" s="4">
        <v>1513.65</v>
      </c>
      <c r="CO1015" s="4">
        <v>1513.65</v>
      </c>
      <c r="CP1015" s="4">
        <v>1513.65</v>
      </c>
      <c r="CQ1015" s="4">
        <v>1513.65</v>
      </c>
      <c r="CR1015" s="4">
        <v>1513.65</v>
      </c>
      <c r="CS1015" s="4">
        <v>89305.35</v>
      </c>
      <c r="CT1015" s="4">
        <v>1513.65</v>
      </c>
      <c r="CU1015" s="4">
        <v>1513.65</v>
      </c>
      <c r="CV1015" s="4">
        <v>1513.65</v>
      </c>
      <c r="CW1015" s="4">
        <v>1513.65</v>
      </c>
      <c r="CX1015" s="4">
        <v>1513.65</v>
      </c>
      <c r="CY1015" s="4">
        <v>1513.65</v>
      </c>
      <c r="CZ1015" s="4">
        <v>1513.65</v>
      </c>
      <c r="DA1015" s="4">
        <v>0</v>
      </c>
      <c r="DB1015" s="4">
        <v>0</v>
      </c>
      <c r="DC1015" s="4">
        <v>0</v>
      </c>
      <c r="DD1015" s="4">
        <v>0</v>
      </c>
      <c r="DE1015" s="4">
        <v>0</v>
      </c>
      <c r="DF1015" s="4">
        <v>0</v>
      </c>
      <c r="DG1015" s="4">
        <v>0</v>
      </c>
      <c r="DH1015" s="4">
        <v>0</v>
      </c>
      <c r="DI1015" s="4">
        <v>0</v>
      </c>
      <c r="DJ1015" s="4">
        <v>0</v>
      </c>
      <c r="DK1015" s="4">
        <v>0</v>
      </c>
      <c r="DL1015" s="4">
        <v>0</v>
      </c>
      <c r="DM1015" s="4">
        <v>0</v>
      </c>
      <c r="DN1015" s="4">
        <v>0</v>
      </c>
      <c r="DO1015" s="4">
        <v>0</v>
      </c>
      <c r="DP1015" s="4">
        <v>0</v>
      </c>
      <c r="DQ1015" s="4">
        <v>0</v>
      </c>
      <c r="DR1015" s="4">
        <v>0</v>
      </c>
      <c r="DS1015" s="4">
        <v>0</v>
      </c>
      <c r="DT1015" s="4">
        <v>0</v>
      </c>
      <c r="DU1015" s="4">
        <v>0</v>
      </c>
      <c r="DV1015" s="4">
        <v>0</v>
      </c>
      <c r="DW1015" s="4">
        <v>0</v>
      </c>
      <c r="DX1015" s="6">
        <v>0</v>
      </c>
      <c r="DY1015" s="4">
        <f>SUM(Tabela14[[#This Row],[jan/25]:[mar/25]])</f>
        <v>0</v>
      </c>
      <c r="DZ1015" s="4">
        <f>SUM(Tabela14[[#This Row],[abr/25]:[ago/25]])</f>
        <v>25780</v>
      </c>
      <c r="EA1015" s="4">
        <f>SUM(Tabela14[[#This Row],[set/25]:[dez/30]])</f>
        <v>198792.69999999992</v>
      </c>
    </row>
    <row r="1016" spans="1:131" x14ac:dyDescent="0.25">
      <c r="A1016" s="5" t="s">
        <v>2603</v>
      </c>
      <c r="B1016" s="2" t="s">
        <v>2495</v>
      </c>
      <c r="C1016" s="2" t="s">
        <v>14</v>
      </c>
      <c r="D1016" s="2" t="s">
        <v>83</v>
      </c>
      <c r="E1016" s="1">
        <v>1213</v>
      </c>
      <c r="F1016" s="2" t="s">
        <v>2604</v>
      </c>
      <c r="G1016" s="2" t="s">
        <v>19</v>
      </c>
      <c r="H1016" s="321">
        <v>45850</v>
      </c>
      <c r="I1016" s="2" t="s">
        <v>855</v>
      </c>
      <c r="J1016" s="2"/>
      <c r="K1016" s="4"/>
      <c r="L1016" s="4"/>
      <c r="M1016" s="4">
        <v>116846.2</v>
      </c>
      <c r="N1016" s="4">
        <f>Tabela14[[#This Row],[parcela.cef
(total)]]-Tabela14[[#This Row],[parcela.cef
(realizado)]]</f>
        <v>0</v>
      </c>
      <c r="O1016" s="1" t="b">
        <v>0</v>
      </c>
      <c r="P1016" s="4">
        <v>0</v>
      </c>
      <c r="Q1016" s="4">
        <v>318600</v>
      </c>
      <c r="R1016" s="4">
        <v>0</v>
      </c>
      <c r="S1016" s="4">
        <v>203536.18</v>
      </c>
      <c r="T1016" s="4">
        <f>SUM(Tabela14[[#This Row],[set/25]:[dez/30]])</f>
        <v>172111.93000000002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28600</v>
      </c>
      <c r="BL1016" s="4">
        <v>2824.25</v>
      </c>
      <c r="BM1016" s="4">
        <v>0</v>
      </c>
      <c r="BN1016" s="4">
        <v>2849.95</v>
      </c>
      <c r="BO1016" s="4">
        <v>2849.95</v>
      </c>
      <c r="BP1016" s="4">
        <v>2849.95</v>
      </c>
      <c r="BQ1016" s="4">
        <v>2849.95</v>
      </c>
      <c r="BR1016" s="4">
        <v>2849.95</v>
      </c>
      <c r="BS1016" s="4">
        <v>2849.95</v>
      </c>
      <c r="BT1016" s="4">
        <v>2849.95</v>
      </c>
      <c r="BU1016" s="4">
        <v>2849.95</v>
      </c>
      <c r="BV1016" s="4">
        <v>2849.95</v>
      </c>
      <c r="BW1016" s="4">
        <v>23171.21</v>
      </c>
      <c r="BX1016" s="4">
        <v>2849.95</v>
      </c>
      <c r="BY1016" s="4">
        <v>2849.95</v>
      </c>
      <c r="BZ1016" s="4">
        <v>2849.95</v>
      </c>
      <c r="CA1016" s="4">
        <v>2849.95</v>
      </c>
      <c r="CB1016" s="4">
        <v>2849.95</v>
      </c>
      <c r="CC1016" s="4">
        <v>2849.95</v>
      </c>
      <c r="CD1016" s="4">
        <v>2849.95</v>
      </c>
      <c r="CE1016" s="4">
        <v>2849.95</v>
      </c>
      <c r="CF1016" s="4">
        <v>2849.95</v>
      </c>
      <c r="CG1016" s="4">
        <v>2849.95</v>
      </c>
      <c r="CH1016" s="4">
        <v>2849.95</v>
      </c>
      <c r="CI1016" s="4">
        <v>23171.21</v>
      </c>
      <c r="CJ1016" s="4">
        <v>2849.95</v>
      </c>
      <c r="CK1016" s="4">
        <v>2849.95</v>
      </c>
      <c r="CL1016" s="4">
        <v>2849.95</v>
      </c>
      <c r="CM1016" s="4">
        <v>2849.95</v>
      </c>
      <c r="CN1016" s="4">
        <v>2849.95</v>
      </c>
      <c r="CO1016" s="4">
        <v>2849.95</v>
      </c>
      <c r="CP1016" s="4">
        <v>2849.95</v>
      </c>
      <c r="CQ1016" s="4">
        <v>2849.95</v>
      </c>
      <c r="CR1016" s="4">
        <v>2849.95</v>
      </c>
      <c r="CS1016" s="4">
        <v>2849.95</v>
      </c>
      <c r="CT1016" s="4">
        <v>2849.95</v>
      </c>
      <c r="CU1016" s="4">
        <v>23069.599999999999</v>
      </c>
      <c r="CV1016" s="4">
        <v>2849.95</v>
      </c>
      <c r="CW1016" s="4">
        <v>2849.95</v>
      </c>
      <c r="CX1016" s="4">
        <v>2849.95</v>
      </c>
      <c r="CY1016" s="4">
        <v>2951.66</v>
      </c>
      <c r="CZ1016" s="4">
        <v>2849.95</v>
      </c>
      <c r="DA1016" s="4">
        <v>0</v>
      </c>
      <c r="DB1016" s="4">
        <v>0</v>
      </c>
      <c r="DC1016" s="4">
        <v>0</v>
      </c>
      <c r="DD1016" s="4">
        <v>0</v>
      </c>
      <c r="DE1016" s="4">
        <v>0</v>
      </c>
      <c r="DF1016" s="4">
        <v>0</v>
      </c>
      <c r="DG1016" s="4">
        <v>0</v>
      </c>
      <c r="DH1016" s="4">
        <v>0</v>
      </c>
      <c r="DI1016" s="4">
        <v>0</v>
      </c>
      <c r="DJ1016" s="4">
        <v>0</v>
      </c>
      <c r="DK1016" s="4">
        <v>0</v>
      </c>
      <c r="DL1016" s="4">
        <v>0</v>
      </c>
      <c r="DM1016" s="4">
        <v>0</v>
      </c>
      <c r="DN1016" s="4">
        <v>0</v>
      </c>
      <c r="DO1016" s="4">
        <v>0</v>
      </c>
      <c r="DP1016" s="4">
        <v>0</v>
      </c>
      <c r="DQ1016" s="4">
        <v>0</v>
      </c>
      <c r="DR1016" s="4">
        <v>0</v>
      </c>
      <c r="DS1016" s="4">
        <v>0</v>
      </c>
      <c r="DT1016" s="4">
        <v>0</v>
      </c>
      <c r="DU1016" s="4">
        <v>0</v>
      </c>
      <c r="DV1016" s="4">
        <v>0</v>
      </c>
      <c r="DW1016" s="4">
        <v>0</v>
      </c>
      <c r="DX1016" s="6">
        <v>0</v>
      </c>
      <c r="DY1016" s="4">
        <f>SUM(Tabela14[[#This Row],[jan/25]:[mar/25]])</f>
        <v>0</v>
      </c>
      <c r="DZ1016" s="4">
        <f>SUM(Tabela14[[#This Row],[abr/25]:[ago/25]])</f>
        <v>31424.25</v>
      </c>
      <c r="EA1016" s="4">
        <f>SUM(Tabela14[[#This Row],[set/25]:[dez/30]])</f>
        <v>172111.93000000002</v>
      </c>
    </row>
    <row r="1017" spans="1:131" x14ac:dyDescent="0.25">
      <c r="A1017" s="5" t="s">
        <v>2605</v>
      </c>
      <c r="B1017" s="2" t="s">
        <v>2495</v>
      </c>
      <c r="C1017" s="2" t="s">
        <v>14</v>
      </c>
      <c r="D1017" s="2" t="s">
        <v>83</v>
      </c>
      <c r="E1017" s="1">
        <v>1214</v>
      </c>
      <c r="F1017" s="2" t="s">
        <v>2606</v>
      </c>
      <c r="G1017" s="2" t="s">
        <v>19</v>
      </c>
      <c r="H1017" s="321">
        <v>45850</v>
      </c>
      <c r="I1017" s="2" t="s">
        <v>737</v>
      </c>
      <c r="J1017" s="2"/>
      <c r="K1017" s="4"/>
      <c r="L1017" s="4"/>
      <c r="M1017" s="4">
        <v>256282.77</v>
      </c>
      <c r="N1017" s="4">
        <f>Tabela14[[#This Row],[parcela.cef
(total)]]-Tabela14[[#This Row],[parcela.cef
(realizado)]]</f>
        <v>0</v>
      </c>
      <c r="O1017" s="1" t="b">
        <v>0</v>
      </c>
      <c r="P1017" s="4">
        <v>0</v>
      </c>
      <c r="Q1017" s="4">
        <v>305500.03000000003</v>
      </c>
      <c r="R1017" s="4">
        <v>0</v>
      </c>
      <c r="S1017" s="4">
        <v>52719.41</v>
      </c>
      <c r="T1017" s="4">
        <f>SUM(Tabela14[[#This Row],[set/25]:[dez/30]])</f>
        <v>19352.27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32500</v>
      </c>
      <c r="BL1017" s="4">
        <v>867.14</v>
      </c>
      <c r="BM1017" s="4">
        <v>0</v>
      </c>
      <c r="BN1017" s="4">
        <v>875.03</v>
      </c>
      <c r="BO1017" s="4">
        <v>875.03</v>
      </c>
      <c r="BP1017" s="4">
        <v>875.03</v>
      </c>
      <c r="BQ1017" s="4">
        <v>875.03</v>
      </c>
      <c r="BR1017" s="4">
        <v>875.03</v>
      </c>
      <c r="BS1017" s="4">
        <v>875.03</v>
      </c>
      <c r="BT1017" s="4">
        <v>875.03</v>
      </c>
      <c r="BU1017" s="4">
        <v>875.03</v>
      </c>
      <c r="BV1017" s="4">
        <v>875.03</v>
      </c>
      <c r="BW1017" s="4">
        <v>875.03</v>
      </c>
      <c r="BX1017" s="4">
        <v>875.03</v>
      </c>
      <c r="BY1017" s="4">
        <v>875.03</v>
      </c>
      <c r="BZ1017" s="4">
        <v>875.03</v>
      </c>
      <c r="CA1017" s="4">
        <v>875.03</v>
      </c>
      <c r="CB1017" s="4">
        <v>875.03</v>
      </c>
      <c r="CC1017" s="4">
        <v>875.03</v>
      </c>
      <c r="CD1017" s="4">
        <v>875.03</v>
      </c>
      <c r="CE1017" s="4">
        <v>875.03</v>
      </c>
      <c r="CF1017" s="4">
        <v>875.03</v>
      </c>
      <c r="CG1017" s="4">
        <v>875.03</v>
      </c>
      <c r="CH1017" s="4">
        <v>875.03</v>
      </c>
      <c r="CI1017" s="4">
        <v>875.03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0</v>
      </c>
      <c r="CS1017" s="4">
        <v>0</v>
      </c>
      <c r="CT1017" s="4">
        <v>0</v>
      </c>
      <c r="CU1017" s="4">
        <v>0</v>
      </c>
      <c r="CV1017" s="4">
        <v>0</v>
      </c>
      <c r="CW1017" s="4">
        <v>0</v>
      </c>
      <c r="CX1017" s="4">
        <v>0</v>
      </c>
      <c r="CY1017" s="4">
        <v>0</v>
      </c>
      <c r="CZ1017" s="4">
        <v>101.61</v>
      </c>
      <c r="DA1017" s="4">
        <v>0</v>
      </c>
      <c r="DB1017" s="4">
        <v>0</v>
      </c>
      <c r="DC1017" s="4">
        <v>0</v>
      </c>
      <c r="DD1017" s="4">
        <v>0</v>
      </c>
      <c r="DE1017" s="4">
        <v>0</v>
      </c>
      <c r="DF1017" s="4">
        <v>0</v>
      </c>
      <c r="DG1017" s="4">
        <v>0</v>
      </c>
      <c r="DH1017" s="4">
        <v>0</v>
      </c>
      <c r="DI1017" s="4">
        <v>0</v>
      </c>
      <c r="DJ1017" s="4">
        <v>0</v>
      </c>
      <c r="DK1017" s="4">
        <v>0</v>
      </c>
      <c r="DL1017" s="4">
        <v>0</v>
      </c>
      <c r="DM1017" s="4">
        <v>0</v>
      </c>
      <c r="DN1017" s="4">
        <v>0</v>
      </c>
      <c r="DO1017" s="4">
        <v>0</v>
      </c>
      <c r="DP1017" s="4">
        <v>0</v>
      </c>
      <c r="DQ1017" s="4">
        <v>0</v>
      </c>
      <c r="DR1017" s="4">
        <v>0</v>
      </c>
      <c r="DS1017" s="4">
        <v>0</v>
      </c>
      <c r="DT1017" s="4">
        <v>0</v>
      </c>
      <c r="DU1017" s="4">
        <v>0</v>
      </c>
      <c r="DV1017" s="4">
        <v>0</v>
      </c>
      <c r="DW1017" s="4">
        <v>0</v>
      </c>
      <c r="DX1017" s="6">
        <v>0</v>
      </c>
      <c r="DY1017" s="4">
        <f>SUM(Tabela14[[#This Row],[jan/25]:[mar/25]])</f>
        <v>0</v>
      </c>
      <c r="DZ1017" s="4">
        <f>SUM(Tabela14[[#This Row],[abr/25]:[ago/25]])</f>
        <v>33367.14</v>
      </c>
      <c r="EA1017" s="4">
        <f>SUM(Tabela14[[#This Row],[set/25]:[dez/30]])</f>
        <v>19352.27</v>
      </c>
    </row>
    <row r="1018" spans="1:131" x14ac:dyDescent="0.25">
      <c r="A1018" s="5" t="s">
        <v>2607</v>
      </c>
      <c r="B1018" s="2" t="s">
        <v>2495</v>
      </c>
      <c r="C1018" s="2" t="s">
        <v>14</v>
      </c>
      <c r="D1018" s="2" t="s">
        <v>83</v>
      </c>
      <c r="E1018" s="1">
        <v>1215</v>
      </c>
      <c r="F1018" s="2" t="s">
        <v>2608</v>
      </c>
      <c r="G1018" s="2" t="s">
        <v>19</v>
      </c>
      <c r="H1018" s="321">
        <v>45850</v>
      </c>
      <c r="I1018" s="2" t="s">
        <v>1585</v>
      </c>
      <c r="J1018" s="2"/>
      <c r="K1018" s="4"/>
      <c r="L1018" s="4"/>
      <c r="M1018" s="4">
        <v>220084.28</v>
      </c>
      <c r="N1018" s="4">
        <f>Tabela14[[#This Row],[parcela.cef
(total)]]-Tabela14[[#This Row],[parcela.cef
(realizado)]]</f>
        <v>0</v>
      </c>
      <c r="O1018" s="1" t="b">
        <v>0</v>
      </c>
      <c r="P1018" s="4">
        <v>0</v>
      </c>
      <c r="Q1018" s="4">
        <v>304500</v>
      </c>
      <c r="R1018" s="4">
        <v>0</v>
      </c>
      <c r="S1018" s="4">
        <v>87663.43</v>
      </c>
      <c r="T1018" s="4">
        <f>SUM(Tabela14[[#This Row],[set/25]:[dez/30]])</f>
        <v>66857.049999999974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19500</v>
      </c>
      <c r="BL1018" s="4">
        <v>1306.3800000000001</v>
      </c>
      <c r="BM1018" s="4">
        <v>0</v>
      </c>
      <c r="BN1018" s="4">
        <v>1318.27</v>
      </c>
      <c r="BO1018" s="4">
        <v>1318.27</v>
      </c>
      <c r="BP1018" s="4">
        <v>1318.27</v>
      </c>
      <c r="BQ1018" s="4">
        <v>1318.27</v>
      </c>
      <c r="BR1018" s="4">
        <v>1318.27</v>
      </c>
      <c r="BS1018" s="4">
        <v>1318.27</v>
      </c>
      <c r="BT1018" s="4">
        <v>1318.27</v>
      </c>
      <c r="BU1018" s="4">
        <v>1318.27</v>
      </c>
      <c r="BV1018" s="4">
        <v>1318.27</v>
      </c>
      <c r="BW1018" s="4">
        <v>6602.17</v>
      </c>
      <c r="BX1018" s="4">
        <v>1318.27</v>
      </c>
      <c r="BY1018" s="4">
        <v>1318.27</v>
      </c>
      <c r="BZ1018" s="4">
        <v>1318.27</v>
      </c>
      <c r="CA1018" s="4">
        <v>1318.27</v>
      </c>
      <c r="CB1018" s="4">
        <v>1318.27</v>
      </c>
      <c r="CC1018" s="4">
        <v>1318.27</v>
      </c>
      <c r="CD1018" s="4">
        <v>1318.27</v>
      </c>
      <c r="CE1018" s="4">
        <v>1318.27</v>
      </c>
      <c r="CF1018" s="4">
        <v>1318.27</v>
      </c>
      <c r="CG1018" s="4">
        <v>1318.27</v>
      </c>
      <c r="CH1018" s="4">
        <v>1318.27</v>
      </c>
      <c r="CI1018" s="4">
        <v>6398.58</v>
      </c>
      <c r="CJ1018" s="4">
        <v>1318.27</v>
      </c>
      <c r="CK1018" s="4">
        <v>1318.27</v>
      </c>
      <c r="CL1018" s="4">
        <v>1318.27</v>
      </c>
      <c r="CM1018" s="4">
        <v>1318.27</v>
      </c>
      <c r="CN1018" s="4">
        <v>1318.27</v>
      </c>
      <c r="CO1018" s="4">
        <v>1318.27</v>
      </c>
      <c r="CP1018" s="4">
        <v>1318.27</v>
      </c>
      <c r="CQ1018" s="4">
        <v>1318.27</v>
      </c>
      <c r="CR1018" s="4">
        <v>1318.27</v>
      </c>
      <c r="CS1018" s="4">
        <v>1318.27</v>
      </c>
      <c r="CT1018" s="4">
        <v>1318.27</v>
      </c>
      <c r="CU1018" s="4">
        <v>6398.58</v>
      </c>
      <c r="CV1018" s="4">
        <v>1318.27</v>
      </c>
      <c r="CW1018" s="4">
        <v>1318.27</v>
      </c>
      <c r="CX1018" s="4">
        <v>1318.27</v>
      </c>
      <c r="CY1018" s="4">
        <v>1318.27</v>
      </c>
      <c r="CZ1018" s="4">
        <v>1318.27</v>
      </c>
      <c r="DA1018" s="4">
        <v>0</v>
      </c>
      <c r="DB1018" s="4">
        <v>0</v>
      </c>
      <c r="DC1018" s="4">
        <v>0</v>
      </c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6">
        <v>0</v>
      </c>
      <c r="DY1018" s="4">
        <f>SUM(Tabela14[[#This Row],[jan/25]:[mar/25]])</f>
        <v>0</v>
      </c>
      <c r="DZ1018" s="4">
        <f>SUM(Tabela14[[#This Row],[abr/25]:[ago/25]])</f>
        <v>20806.38</v>
      </c>
      <c r="EA1018" s="4">
        <f>SUM(Tabela14[[#This Row],[set/25]:[dez/30]])</f>
        <v>66857.049999999974</v>
      </c>
    </row>
    <row r="1019" spans="1:131" x14ac:dyDescent="0.25">
      <c r="A1019" s="5" t="s">
        <v>2609</v>
      </c>
      <c r="B1019" s="2" t="s">
        <v>2495</v>
      </c>
      <c r="C1019" s="2" t="s">
        <v>14</v>
      </c>
      <c r="D1019" s="2" t="s">
        <v>104</v>
      </c>
      <c r="E1019" s="1">
        <v>1301</v>
      </c>
      <c r="F1019" s="2"/>
      <c r="G1019" s="2" t="s">
        <v>42</v>
      </c>
      <c r="H1019" s="321"/>
      <c r="I1019" s="2"/>
      <c r="J1019" s="2"/>
      <c r="K1019" s="4"/>
      <c r="L1019" s="4"/>
      <c r="M1019" s="4">
        <v>0</v>
      </c>
      <c r="N1019" s="4">
        <f>Tabela14[[#This Row],[parcela.cef
(total)]]-Tabela14[[#This Row],[parcela.cef
(realizado)]]</f>
        <v>0</v>
      </c>
      <c r="O1019" s="1" t="b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f>SUM(Tabela14[[#This Row],[set/25]:[dez/30]])</f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0</v>
      </c>
      <c r="CZ1019" s="4">
        <v>0</v>
      </c>
      <c r="DA1019" s="4">
        <v>0</v>
      </c>
      <c r="DB1019" s="4">
        <v>0</v>
      </c>
      <c r="DC1019" s="4">
        <v>0</v>
      </c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0</v>
      </c>
      <c r="DK1019" s="4">
        <v>0</v>
      </c>
      <c r="DL1019" s="4">
        <v>0</v>
      </c>
      <c r="DM1019" s="4">
        <v>0</v>
      </c>
      <c r="DN1019" s="4">
        <v>0</v>
      </c>
      <c r="DO1019" s="4">
        <v>0</v>
      </c>
      <c r="DP1019" s="4">
        <v>0</v>
      </c>
      <c r="DQ1019" s="4">
        <v>0</v>
      </c>
      <c r="DR1019" s="4">
        <v>0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6">
        <v>0</v>
      </c>
      <c r="DY1019" s="4">
        <f>SUM(Tabela14[[#This Row],[jan/25]:[mar/25]])</f>
        <v>0</v>
      </c>
      <c r="DZ1019" s="4">
        <f>SUM(Tabela14[[#This Row],[abr/25]:[ago/25]])</f>
        <v>0</v>
      </c>
      <c r="EA1019" s="4">
        <f>SUM(Tabela14[[#This Row],[set/25]:[dez/30]])</f>
        <v>0</v>
      </c>
    </row>
    <row r="1020" spans="1:131" x14ac:dyDescent="0.25">
      <c r="A1020" s="5" t="s">
        <v>2610</v>
      </c>
      <c r="B1020" s="2" t="s">
        <v>2495</v>
      </c>
      <c r="C1020" s="2" t="s">
        <v>14</v>
      </c>
      <c r="D1020" s="2" t="s">
        <v>104</v>
      </c>
      <c r="E1020" s="1">
        <v>1302</v>
      </c>
      <c r="F1020" s="2" t="s">
        <v>2611</v>
      </c>
      <c r="G1020" s="2" t="s">
        <v>19</v>
      </c>
      <c r="H1020" s="321">
        <v>45850</v>
      </c>
      <c r="I1020" s="2" t="s">
        <v>1666</v>
      </c>
      <c r="J1020" s="2"/>
      <c r="K1020" s="4"/>
      <c r="L1020" s="4"/>
      <c r="M1020" s="4">
        <v>240806.88</v>
      </c>
      <c r="N1020" s="4">
        <f>Tabela14[[#This Row],[parcela.cef
(total)]]-Tabela14[[#This Row],[parcela.cef
(realizado)]]</f>
        <v>0</v>
      </c>
      <c r="O1020" s="1" t="b">
        <v>0</v>
      </c>
      <c r="P1020" s="4">
        <v>0</v>
      </c>
      <c r="Q1020" s="4">
        <v>248500</v>
      </c>
      <c r="R1020" s="4">
        <v>0</v>
      </c>
      <c r="S1020" s="4">
        <v>11677.43</v>
      </c>
      <c r="T1020" s="4">
        <f>SUM(Tabela14[[#This Row],[set/25]:[dez/30]])</f>
        <v>11095.5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300</v>
      </c>
      <c r="BL1020" s="4">
        <v>281.93</v>
      </c>
      <c r="BM1020" s="4">
        <v>284.5</v>
      </c>
      <c r="BN1020" s="4">
        <v>284.5</v>
      </c>
      <c r="BO1020" s="4">
        <v>284.5</v>
      </c>
      <c r="BP1020" s="4">
        <v>284.5</v>
      </c>
      <c r="BQ1020" s="4">
        <v>284.5</v>
      </c>
      <c r="BR1020" s="4">
        <v>284.5</v>
      </c>
      <c r="BS1020" s="4">
        <v>284.5</v>
      </c>
      <c r="BT1020" s="4">
        <v>284.5</v>
      </c>
      <c r="BU1020" s="4">
        <v>284.5</v>
      </c>
      <c r="BV1020" s="4">
        <v>284.5</v>
      </c>
      <c r="BW1020" s="4">
        <v>284.5</v>
      </c>
      <c r="BX1020" s="4">
        <v>284.5</v>
      </c>
      <c r="BY1020" s="4">
        <v>284.5</v>
      </c>
      <c r="BZ1020" s="4">
        <v>284.5</v>
      </c>
      <c r="CA1020" s="4">
        <v>284.5</v>
      </c>
      <c r="CB1020" s="4">
        <v>284.5</v>
      </c>
      <c r="CC1020" s="4">
        <v>284.5</v>
      </c>
      <c r="CD1020" s="4">
        <v>284.5</v>
      </c>
      <c r="CE1020" s="4">
        <v>284.5</v>
      </c>
      <c r="CF1020" s="4">
        <v>284.5</v>
      </c>
      <c r="CG1020" s="4">
        <v>284.5</v>
      </c>
      <c r="CH1020" s="4">
        <v>284.5</v>
      </c>
      <c r="CI1020" s="4">
        <v>284.5</v>
      </c>
      <c r="CJ1020" s="4">
        <v>284.5</v>
      </c>
      <c r="CK1020" s="4">
        <v>284.5</v>
      </c>
      <c r="CL1020" s="4">
        <v>284.5</v>
      </c>
      <c r="CM1020" s="4">
        <v>284.5</v>
      </c>
      <c r="CN1020" s="4">
        <v>284.5</v>
      </c>
      <c r="CO1020" s="4">
        <v>284.5</v>
      </c>
      <c r="CP1020" s="4">
        <v>284.5</v>
      </c>
      <c r="CQ1020" s="4">
        <v>284.5</v>
      </c>
      <c r="CR1020" s="4">
        <v>284.5</v>
      </c>
      <c r="CS1020" s="4">
        <v>284.5</v>
      </c>
      <c r="CT1020" s="4">
        <v>284.5</v>
      </c>
      <c r="CU1020" s="4">
        <v>284.5</v>
      </c>
      <c r="CV1020" s="4">
        <v>284.5</v>
      </c>
      <c r="CW1020" s="4">
        <v>284.5</v>
      </c>
      <c r="CX1020" s="4">
        <v>284.5</v>
      </c>
      <c r="CY1020" s="4">
        <v>284.5</v>
      </c>
      <c r="CZ1020" s="4">
        <v>0</v>
      </c>
      <c r="DA1020" s="4">
        <v>0</v>
      </c>
      <c r="DB1020" s="4">
        <v>0</v>
      </c>
      <c r="DC1020" s="4">
        <v>0</v>
      </c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6">
        <v>0</v>
      </c>
      <c r="DY1020" s="4">
        <f>SUM(Tabela14[[#This Row],[jan/25]:[mar/25]])</f>
        <v>0</v>
      </c>
      <c r="DZ1020" s="4">
        <f>SUM(Tabela14[[#This Row],[abr/25]:[ago/25]])</f>
        <v>581.93000000000006</v>
      </c>
      <c r="EA1020" s="4">
        <f>SUM(Tabela14[[#This Row],[set/25]:[dez/30]])</f>
        <v>11095.5</v>
      </c>
    </row>
    <row r="1021" spans="1:131" x14ac:dyDescent="0.25">
      <c r="A1021" s="5" t="s">
        <v>2612</v>
      </c>
      <c r="B1021" s="2" t="s">
        <v>2495</v>
      </c>
      <c r="C1021" s="2" t="s">
        <v>14</v>
      </c>
      <c r="D1021" s="2" t="s">
        <v>104</v>
      </c>
      <c r="E1021" s="1">
        <v>1303</v>
      </c>
      <c r="F1021" s="2"/>
      <c r="G1021" s="2" t="s">
        <v>42</v>
      </c>
      <c r="H1021" s="321"/>
      <c r="I1021" s="2"/>
      <c r="J1021" s="2"/>
      <c r="K1021" s="4"/>
      <c r="L1021" s="4"/>
      <c r="M1021" s="4">
        <v>0</v>
      </c>
      <c r="N1021" s="4">
        <f>Tabela14[[#This Row],[parcela.cef
(total)]]-Tabela14[[#This Row],[parcela.cef
(realizado)]]</f>
        <v>0</v>
      </c>
      <c r="O1021" s="1" t="b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f>SUM(Tabela14[[#This Row],[set/25]:[dez/30]])</f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0</v>
      </c>
      <c r="CR1021" s="4">
        <v>0</v>
      </c>
      <c r="CS1021" s="4">
        <v>0</v>
      </c>
      <c r="CT1021" s="4">
        <v>0</v>
      </c>
      <c r="CU1021" s="4">
        <v>0</v>
      </c>
      <c r="CV1021" s="4">
        <v>0</v>
      </c>
      <c r="CW1021" s="4">
        <v>0</v>
      </c>
      <c r="CX1021" s="4">
        <v>0</v>
      </c>
      <c r="CY1021" s="4">
        <v>0</v>
      </c>
      <c r="CZ1021" s="4">
        <v>0</v>
      </c>
      <c r="DA1021" s="4">
        <v>0</v>
      </c>
      <c r="DB1021" s="4">
        <v>0</v>
      </c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0</v>
      </c>
      <c r="DO1021" s="4">
        <v>0</v>
      </c>
      <c r="DP1021" s="4">
        <v>0</v>
      </c>
      <c r="DQ1021" s="4">
        <v>0</v>
      </c>
      <c r="DR1021" s="4">
        <v>0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6">
        <v>0</v>
      </c>
      <c r="DY1021" s="4">
        <f>SUM(Tabela14[[#This Row],[jan/25]:[mar/25]])</f>
        <v>0</v>
      </c>
      <c r="DZ1021" s="4">
        <f>SUM(Tabela14[[#This Row],[abr/25]:[ago/25]])</f>
        <v>0</v>
      </c>
      <c r="EA1021" s="4">
        <f>SUM(Tabela14[[#This Row],[set/25]:[dez/30]])</f>
        <v>0</v>
      </c>
    </row>
    <row r="1022" spans="1:131" x14ac:dyDescent="0.25">
      <c r="A1022" s="5" t="s">
        <v>2613</v>
      </c>
      <c r="B1022" s="2" t="s">
        <v>2495</v>
      </c>
      <c r="C1022" s="2" t="s">
        <v>14</v>
      </c>
      <c r="D1022" s="2" t="s">
        <v>104</v>
      </c>
      <c r="E1022" s="1">
        <v>1304</v>
      </c>
      <c r="F1022" s="2"/>
      <c r="G1022" s="2" t="s">
        <v>42</v>
      </c>
      <c r="H1022" s="321"/>
      <c r="I1022" s="2"/>
      <c r="J1022" s="2"/>
      <c r="K1022" s="4"/>
      <c r="L1022" s="4"/>
      <c r="M1022" s="4">
        <v>0</v>
      </c>
      <c r="N1022" s="4">
        <f>Tabela14[[#This Row],[parcela.cef
(total)]]-Tabela14[[#This Row],[parcela.cef
(realizado)]]</f>
        <v>0</v>
      </c>
      <c r="O1022" s="1" t="b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f>SUM(Tabela14[[#This Row],[set/25]:[dez/30]])</f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0</v>
      </c>
      <c r="CR1022" s="4">
        <v>0</v>
      </c>
      <c r="CS1022" s="4">
        <v>0</v>
      </c>
      <c r="CT1022" s="4">
        <v>0</v>
      </c>
      <c r="CU1022" s="4">
        <v>0</v>
      </c>
      <c r="CV1022" s="4">
        <v>0</v>
      </c>
      <c r="CW1022" s="4">
        <v>0</v>
      </c>
      <c r="CX1022" s="4">
        <v>0</v>
      </c>
      <c r="CY1022" s="4">
        <v>0</v>
      </c>
      <c r="CZ1022" s="4">
        <v>0</v>
      </c>
      <c r="DA1022" s="4">
        <v>0</v>
      </c>
      <c r="DB1022" s="4">
        <v>0</v>
      </c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6">
        <v>0</v>
      </c>
      <c r="DY1022" s="4">
        <f>SUM(Tabela14[[#This Row],[jan/25]:[mar/25]])</f>
        <v>0</v>
      </c>
      <c r="DZ1022" s="4">
        <f>SUM(Tabela14[[#This Row],[abr/25]:[ago/25]])</f>
        <v>0</v>
      </c>
      <c r="EA1022" s="4">
        <f>SUM(Tabela14[[#This Row],[set/25]:[dez/30]])</f>
        <v>0</v>
      </c>
    </row>
    <row r="1023" spans="1:131" x14ac:dyDescent="0.25">
      <c r="A1023" s="5" t="s">
        <v>2614</v>
      </c>
      <c r="B1023" s="2" t="s">
        <v>2495</v>
      </c>
      <c r="C1023" s="2" t="s">
        <v>14</v>
      </c>
      <c r="D1023" s="2" t="s">
        <v>104</v>
      </c>
      <c r="E1023" s="1">
        <v>1305</v>
      </c>
      <c r="F1023" s="2"/>
      <c r="G1023" s="2" t="s">
        <v>42</v>
      </c>
      <c r="H1023" s="321"/>
      <c r="I1023" s="2"/>
      <c r="J1023" s="2"/>
      <c r="K1023" s="4"/>
      <c r="L1023" s="4"/>
      <c r="M1023" s="4">
        <v>0</v>
      </c>
      <c r="N1023" s="4">
        <f>Tabela14[[#This Row],[parcela.cef
(total)]]-Tabela14[[#This Row],[parcela.cef
(realizado)]]</f>
        <v>0</v>
      </c>
      <c r="O1023" s="1" t="b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f>SUM(Tabela14[[#This Row],[set/25]:[dez/30]])</f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0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0</v>
      </c>
      <c r="CY1023" s="4">
        <v>0</v>
      </c>
      <c r="CZ1023" s="4">
        <v>0</v>
      </c>
      <c r="DA1023" s="4">
        <v>0</v>
      </c>
      <c r="DB1023" s="4">
        <v>0</v>
      </c>
      <c r="DC1023" s="4">
        <v>0</v>
      </c>
      <c r="DD1023" s="4">
        <v>0</v>
      </c>
      <c r="DE1023" s="4">
        <v>0</v>
      </c>
      <c r="DF1023" s="4">
        <v>0</v>
      </c>
      <c r="DG1023" s="4">
        <v>0</v>
      </c>
      <c r="DH1023" s="4">
        <v>0</v>
      </c>
      <c r="DI1023" s="4">
        <v>0</v>
      </c>
      <c r="DJ1023" s="4">
        <v>0</v>
      </c>
      <c r="DK1023" s="4">
        <v>0</v>
      </c>
      <c r="DL1023" s="4">
        <v>0</v>
      </c>
      <c r="DM1023" s="4">
        <v>0</v>
      </c>
      <c r="DN1023" s="4">
        <v>0</v>
      </c>
      <c r="DO1023" s="4">
        <v>0</v>
      </c>
      <c r="DP1023" s="4">
        <v>0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6">
        <v>0</v>
      </c>
      <c r="DY1023" s="4">
        <f>SUM(Tabela14[[#This Row],[jan/25]:[mar/25]])</f>
        <v>0</v>
      </c>
      <c r="DZ1023" s="4">
        <f>SUM(Tabela14[[#This Row],[abr/25]:[ago/25]])</f>
        <v>0</v>
      </c>
      <c r="EA1023" s="4">
        <f>SUM(Tabela14[[#This Row],[set/25]:[dez/30]])</f>
        <v>0</v>
      </c>
    </row>
    <row r="1024" spans="1:131" x14ac:dyDescent="0.25">
      <c r="A1024" s="5" t="s">
        <v>2615</v>
      </c>
      <c r="B1024" s="2" t="s">
        <v>2495</v>
      </c>
      <c r="C1024" s="2" t="s">
        <v>14</v>
      </c>
      <c r="D1024" s="2" t="s">
        <v>104</v>
      </c>
      <c r="E1024" s="1">
        <v>1306</v>
      </c>
      <c r="F1024" s="2"/>
      <c r="G1024" s="2" t="s">
        <v>16</v>
      </c>
      <c r="H1024" s="321"/>
      <c r="I1024" s="2"/>
      <c r="J1024" s="2"/>
      <c r="K1024" s="4"/>
      <c r="L1024" s="4"/>
      <c r="M1024" s="4">
        <v>0</v>
      </c>
      <c r="N1024" s="4">
        <f>Tabela14[[#This Row],[parcela.cef
(total)]]-Tabela14[[#This Row],[parcela.cef
(realizado)]]</f>
        <v>0</v>
      </c>
      <c r="O1024" s="1" t="b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f>SUM(Tabela14[[#This Row],[set/25]:[dez/30]])</f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0</v>
      </c>
      <c r="CR1024" s="4">
        <v>0</v>
      </c>
      <c r="CS1024" s="4">
        <v>0</v>
      </c>
      <c r="CT1024" s="4">
        <v>0</v>
      </c>
      <c r="CU1024" s="4">
        <v>0</v>
      </c>
      <c r="CV1024" s="4">
        <v>0</v>
      </c>
      <c r="CW1024" s="4">
        <v>0</v>
      </c>
      <c r="CX1024" s="4">
        <v>0</v>
      </c>
      <c r="CY1024" s="4">
        <v>0</v>
      </c>
      <c r="CZ1024" s="4">
        <v>0</v>
      </c>
      <c r="DA1024" s="4">
        <v>0</v>
      </c>
      <c r="DB1024" s="4">
        <v>0</v>
      </c>
      <c r="DC1024" s="4">
        <v>0</v>
      </c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6">
        <v>0</v>
      </c>
      <c r="DY1024" s="4">
        <f>SUM(Tabela14[[#This Row],[jan/25]:[mar/25]])</f>
        <v>0</v>
      </c>
      <c r="DZ1024" s="4">
        <f>SUM(Tabela14[[#This Row],[abr/25]:[ago/25]])</f>
        <v>0</v>
      </c>
      <c r="EA1024" s="4">
        <f>SUM(Tabela14[[#This Row],[set/25]:[dez/30]])</f>
        <v>0</v>
      </c>
    </row>
    <row r="1025" spans="1:131" x14ac:dyDescent="0.25">
      <c r="A1025" s="5" t="s">
        <v>2616</v>
      </c>
      <c r="B1025" s="2" t="s">
        <v>2495</v>
      </c>
      <c r="C1025" s="2" t="s">
        <v>14</v>
      </c>
      <c r="D1025" s="2" t="s">
        <v>104</v>
      </c>
      <c r="E1025" s="1">
        <v>1307</v>
      </c>
      <c r="F1025" s="2"/>
      <c r="G1025" s="2" t="s">
        <v>42</v>
      </c>
      <c r="H1025" s="321"/>
      <c r="I1025" s="2"/>
      <c r="J1025" s="2"/>
      <c r="K1025" s="4"/>
      <c r="L1025" s="4"/>
      <c r="M1025" s="4">
        <v>0</v>
      </c>
      <c r="N1025" s="4">
        <f>Tabela14[[#This Row],[parcela.cef
(total)]]-Tabela14[[#This Row],[parcela.cef
(realizado)]]</f>
        <v>0</v>
      </c>
      <c r="O1025" s="1" t="b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f>SUM(Tabela14[[#This Row],[set/25]:[dez/30]])</f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0</v>
      </c>
      <c r="CX1025" s="4">
        <v>0</v>
      </c>
      <c r="CY1025" s="4">
        <v>0</v>
      </c>
      <c r="CZ1025" s="4">
        <v>0</v>
      </c>
      <c r="DA1025" s="4">
        <v>0</v>
      </c>
      <c r="DB1025" s="4">
        <v>0</v>
      </c>
      <c r="DC1025" s="4">
        <v>0</v>
      </c>
      <c r="DD1025" s="4">
        <v>0</v>
      </c>
      <c r="DE1025" s="4">
        <v>0</v>
      </c>
      <c r="DF1025" s="4">
        <v>0</v>
      </c>
      <c r="DG1025" s="4">
        <v>0</v>
      </c>
      <c r="DH1025" s="4">
        <v>0</v>
      </c>
      <c r="DI1025" s="4">
        <v>0</v>
      </c>
      <c r="DJ1025" s="4">
        <v>0</v>
      </c>
      <c r="DK1025" s="4">
        <v>0</v>
      </c>
      <c r="DL1025" s="4">
        <v>0</v>
      </c>
      <c r="DM1025" s="4">
        <v>0</v>
      </c>
      <c r="DN1025" s="4">
        <v>0</v>
      </c>
      <c r="DO1025" s="4">
        <v>0</v>
      </c>
      <c r="DP1025" s="4">
        <v>0</v>
      </c>
      <c r="DQ1025" s="4">
        <v>0</v>
      </c>
      <c r="DR1025" s="4">
        <v>0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6">
        <v>0</v>
      </c>
      <c r="DY1025" s="4">
        <f>SUM(Tabela14[[#This Row],[jan/25]:[mar/25]])</f>
        <v>0</v>
      </c>
      <c r="DZ1025" s="4">
        <f>SUM(Tabela14[[#This Row],[abr/25]:[ago/25]])</f>
        <v>0</v>
      </c>
      <c r="EA1025" s="4">
        <f>SUM(Tabela14[[#This Row],[set/25]:[dez/30]])</f>
        <v>0</v>
      </c>
    </row>
    <row r="1026" spans="1:131" x14ac:dyDescent="0.25">
      <c r="A1026" s="5" t="s">
        <v>2617</v>
      </c>
      <c r="B1026" s="2" t="s">
        <v>2495</v>
      </c>
      <c r="C1026" s="2" t="s">
        <v>14</v>
      </c>
      <c r="D1026" s="2" t="s">
        <v>104</v>
      </c>
      <c r="E1026" s="1">
        <v>1308</v>
      </c>
      <c r="F1026" s="2" t="s">
        <v>2618</v>
      </c>
      <c r="G1026" s="2" t="s">
        <v>19</v>
      </c>
      <c r="H1026" s="321">
        <v>45907</v>
      </c>
      <c r="I1026" s="2" t="s">
        <v>2619</v>
      </c>
      <c r="J1026" s="2"/>
      <c r="K1026" s="4"/>
      <c r="L1026" s="4"/>
      <c r="M1026" s="4">
        <v>283113.93</v>
      </c>
      <c r="N1026" s="4">
        <f>Tabela14[[#This Row],[parcela.cef
(total)]]-Tabela14[[#This Row],[parcela.cef
(realizado)]]</f>
        <v>0</v>
      </c>
      <c r="O1026" s="1" t="b">
        <v>0</v>
      </c>
      <c r="P1026" s="4">
        <v>0</v>
      </c>
      <c r="Q1026" s="4">
        <v>321197.81</v>
      </c>
      <c r="R1026" s="4">
        <v>0</v>
      </c>
      <c r="S1026" s="4">
        <v>33283.879999999997</v>
      </c>
      <c r="T1026" s="4">
        <f>SUM(Tabela14[[#This Row],[set/25]:[dez/30]])</f>
        <v>33283.880000000026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212.2</v>
      </c>
      <c r="BO1026" s="4">
        <v>212.2</v>
      </c>
      <c r="BP1026" s="4">
        <v>212.2</v>
      </c>
      <c r="BQ1026" s="4">
        <v>212.2</v>
      </c>
      <c r="BR1026" s="4">
        <v>212.2</v>
      </c>
      <c r="BS1026" s="4">
        <v>212.2</v>
      </c>
      <c r="BT1026" s="4">
        <v>212.2</v>
      </c>
      <c r="BU1026" s="4">
        <v>1712.2</v>
      </c>
      <c r="BV1026" s="4">
        <v>212.2</v>
      </c>
      <c r="BW1026" s="4">
        <v>212.2</v>
      </c>
      <c r="BX1026" s="4">
        <v>212.19</v>
      </c>
      <c r="BY1026" s="4">
        <v>351.78</v>
      </c>
      <c r="BZ1026" s="4">
        <v>707.33</v>
      </c>
      <c r="CA1026" s="4">
        <v>707.33</v>
      </c>
      <c r="CB1026" s="4">
        <v>707.33</v>
      </c>
      <c r="CC1026" s="4">
        <v>707.33</v>
      </c>
      <c r="CD1026" s="4">
        <v>707.33</v>
      </c>
      <c r="CE1026" s="4">
        <v>707.33</v>
      </c>
      <c r="CF1026" s="4">
        <v>707.33</v>
      </c>
      <c r="CG1026" s="4">
        <v>5707.33</v>
      </c>
      <c r="CH1026" s="4">
        <v>707.33</v>
      </c>
      <c r="CI1026" s="4">
        <v>707.33</v>
      </c>
      <c r="CJ1026" s="4">
        <v>707.33</v>
      </c>
      <c r="CK1026" s="4">
        <v>707.33</v>
      </c>
      <c r="CL1026" s="4">
        <v>707.33</v>
      </c>
      <c r="CM1026" s="4">
        <v>707.33</v>
      </c>
      <c r="CN1026" s="4">
        <v>707.33</v>
      </c>
      <c r="CO1026" s="4">
        <v>707.33</v>
      </c>
      <c r="CP1026" s="4">
        <v>707.33</v>
      </c>
      <c r="CQ1026" s="4">
        <v>707.33</v>
      </c>
      <c r="CR1026" s="4">
        <v>707.33</v>
      </c>
      <c r="CS1026" s="4">
        <v>5707.33</v>
      </c>
      <c r="CT1026" s="4">
        <v>707.33</v>
      </c>
      <c r="CU1026" s="4">
        <v>707.33</v>
      </c>
      <c r="CV1026" s="4">
        <v>707.33</v>
      </c>
      <c r="CW1026" s="4">
        <v>707.33</v>
      </c>
      <c r="CX1026" s="4">
        <v>707.33</v>
      </c>
      <c r="CY1026" s="4">
        <v>707.33</v>
      </c>
      <c r="CZ1026" s="4">
        <v>707.33</v>
      </c>
      <c r="DA1026" s="4">
        <v>0</v>
      </c>
      <c r="DB1026" s="4">
        <v>0</v>
      </c>
      <c r="DC1026" s="4">
        <v>0</v>
      </c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6">
        <v>0</v>
      </c>
      <c r="DY1026" s="4">
        <f>SUM(Tabela14[[#This Row],[jan/25]:[mar/25]])</f>
        <v>0</v>
      </c>
      <c r="DZ1026" s="4">
        <f>SUM(Tabela14[[#This Row],[abr/25]:[ago/25]])</f>
        <v>0</v>
      </c>
      <c r="EA1026" s="4">
        <f>SUM(Tabela14[[#This Row],[set/25]:[dez/30]])</f>
        <v>33283.880000000026</v>
      </c>
    </row>
    <row r="1027" spans="1:131" x14ac:dyDescent="0.25">
      <c r="A1027" s="5" t="s">
        <v>2620</v>
      </c>
      <c r="B1027" s="2" t="s">
        <v>2495</v>
      </c>
      <c r="C1027" s="2" t="s">
        <v>14</v>
      </c>
      <c r="D1027" s="2" t="s">
        <v>104</v>
      </c>
      <c r="E1027" s="1">
        <v>1309</v>
      </c>
      <c r="F1027" s="2" t="s">
        <v>2621</v>
      </c>
      <c r="G1027" s="2" t="s">
        <v>19</v>
      </c>
      <c r="H1027" s="321">
        <v>45892</v>
      </c>
      <c r="I1027" s="2" t="s">
        <v>2622</v>
      </c>
      <c r="J1027" s="2"/>
      <c r="K1027" s="4"/>
      <c r="L1027" s="4"/>
      <c r="M1027" s="4">
        <v>213121.92000000001</v>
      </c>
      <c r="N1027" s="4">
        <f>Tabela14[[#This Row],[parcela.cef
(total)]]-Tabela14[[#This Row],[parcela.cef
(realizado)]]</f>
        <v>0</v>
      </c>
      <c r="O1027" s="1" t="b">
        <v>0</v>
      </c>
      <c r="P1027" s="4">
        <v>0</v>
      </c>
      <c r="Q1027" s="4">
        <v>238741.2</v>
      </c>
      <c r="R1027" s="4">
        <v>0</v>
      </c>
      <c r="S1027" s="4">
        <v>26889.55</v>
      </c>
      <c r="T1027" s="4">
        <f>SUM(Tabela14[[#This Row],[set/25]:[dez/30]])</f>
        <v>26889.549999999996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246.41</v>
      </c>
      <c r="BN1027" s="4">
        <v>240.52</v>
      </c>
      <c r="BO1027" s="4">
        <v>240.52</v>
      </c>
      <c r="BP1027" s="4">
        <v>240.52</v>
      </c>
      <c r="BQ1027" s="4">
        <v>240.52</v>
      </c>
      <c r="BR1027" s="4">
        <v>240.52</v>
      </c>
      <c r="BS1027" s="4">
        <v>240.52</v>
      </c>
      <c r="BT1027" s="4">
        <v>240.52</v>
      </c>
      <c r="BU1027" s="4">
        <v>997.35</v>
      </c>
      <c r="BV1027" s="4">
        <v>240.52</v>
      </c>
      <c r="BW1027" s="4">
        <v>240.52</v>
      </c>
      <c r="BX1027" s="4">
        <v>240.52</v>
      </c>
      <c r="BY1027" s="4">
        <v>240.52</v>
      </c>
      <c r="BZ1027" s="4">
        <v>240.52</v>
      </c>
      <c r="CA1027" s="4">
        <v>240.52</v>
      </c>
      <c r="CB1027" s="4">
        <v>240.52</v>
      </c>
      <c r="CC1027" s="4">
        <v>240.52</v>
      </c>
      <c r="CD1027" s="4">
        <v>240.52</v>
      </c>
      <c r="CE1027" s="4">
        <v>240.52</v>
      </c>
      <c r="CF1027" s="4">
        <v>240.52</v>
      </c>
      <c r="CG1027" s="4">
        <v>3056.26</v>
      </c>
      <c r="CH1027" s="4">
        <v>801.73</v>
      </c>
      <c r="CI1027" s="4">
        <v>801.73</v>
      </c>
      <c r="CJ1027" s="4">
        <v>801.73</v>
      </c>
      <c r="CK1027" s="4">
        <v>801.73</v>
      </c>
      <c r="CL1027" s="4">
        <v>801.73</v>
      </c>
      <c r="CM1027" s="4">
        <v>801.73</v>
      </c>
      <c r="CN1027" s="4">
        <v>801.73</v>
      </c>
      <c r="CO1027" s="4">
        <v>801.73</v>
      </c>
      <c r="CP1027" s="4">
        <v>801.73</v>
      </c>
      <c r="CQ1027" s="4">
        <v>801.73</v>
      </c>
      <c r="CR1027" s="4">
        <v>801.73</v>
      </c>
      <c r="CS1027" s="4">
        <v>3829.03</v>
      </c>
      <c r="CT1027" s="4">
        <v>801.73</v>
      </c>
      <c r="CU1027" s="4">
        <v>801.73</v>
      </c>
      <c r="CV1027" s="4">
        <v>801.73</v>
      </c>
      <c r="CW1027" s="4">
        <v>801.73</v>
      </c>
      <c r="CX1027" s="4">
        <v>801.73</v>
      </c>
      <c r="CY1027" s="4">
        <v>801.73</v>
      </c>
      <c r="CZ1027" s="4">
        <v>801.73</v>
      </c>
      <c r="DA1027" s="4">
        <v>0</v>
      </c>
      <c r="DB1027" s="4">
        <v>0</v>
      </c>
      <c r="DC1027" s="4">
        <v>0</v>
      </c>
      <c r="DD1027" s="4">
        <v>0</v>
      </c>
      <c r="DE1027" s="4">
        <v>0</v>
      </c>
      <c r="DF1027" s="4">
        <v>0</v>
      </c>
      <c r="DG1027" s="4">
        <v>0</v>
      </c>
      <c r="DH1027" s="4">
        <v>0</v>
      </c>
      <c r="DI1027" s="4">
        <v>0</v>
      </c>
      <c r="DJ1027" s="4">
        <v>0</v>
      </c>
      <c r="DK1027" s="4">
        <v>0</v>
      </c>
      <c r="DL1027" s="4">
        <v>0</v>
      </c>
      <c r="DM1027" s="4">
        <v>0</v>
      </c>
      <c r="DN1027" s="4">
        <v>0</v>
      </c>
      <c r="DO1027" s="4">
        <v>0</v>
      </c>
      <c r="DP1027" s="4">
        <v>0</v>
      </c>
      <c r="DQ1027" s="4">
        <v>0</v>
      </c>
      <c r="DR1027" s="4">
        <v>0</v>
      </c>
      <c r="DS1027" s="4">
        <v>0</v>
      </c>
      <c r="DT1027" s="4">
        <v>0</v>
      </c>
      <c r="DU1027" s="4">
        <v>0</v>
      </c>
      <c r="DV1027" s="4">
        <v>0</v>
      </c>
      <c r="DW1027" s="4">
        <v>0</v>
      </c>
      <c r="DX1027" s="6">
        <v>0</v>
      </c>
      <c r="DY1027" s="4">
        <f>SUM(Tabela14[[#This Row],[jan/25]:[mar/25]])</f>
        <v>0</v>
      </c>
      <c r="DZ1027" s="4">
        <f>SUM(Tabela14[[#This Row],[abr/25]:[ago/25]])</f>
        <v>0</v>
      </c>
      <c r="EA1027" s="4">
        <f>SUM(Tabela14[[#This Row],[set/25]:[dez/30]])</f>
        <v>26889.549999999996</v>
      </c>
    </row>
    <row r="1028" spans="1:131" x14ac:dyDescent="0.25">
      <c r="A1028" s="5" t="s">
        <v>2623</v>
      </c>
      <c r="B1028" s="2" t="s">
        <v>2495</v>
      </c>
      <c r="C1028" s="2" t="s">
        <v>14</v>
      </c>
      <c r="D1028" s="2" t="s">
        <v>104</v>
      </c>
      <c r="E1028" s="1">
        <v>1310</v>
      </c>
      <c r="F1028" s="2"/>
      <c r="G1028" s="2" t="s">
        <v>42</v>
      </c>
      <c r="H1028" s="321"/>
      <c r="I1028" s="2"/>
      <c r="J1028" s="2"/>
      <c r="K1028" s="4"/>
      <c r="L1028" s="4"/>
      <c r="M1028" s="4">
        <v>0</v>
      </c>
      <c r="N1028" s="4">
        <f>Tabela14[[#This Row],[parcela.cef
(total)]]-Tabela14[[#This Row],[parcela.cef
(realizado)]]</f>
        <v>0</v>
      </c>
      <c r="O1028" s="1" t="b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f>SUM(Tabela14[[#This Row],[set/25]:[dez/30]])</f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0</v>
      </c>
      <c r="CP1028" s="4">
        <v>0</v>
      </c>
      <c r="CQ1028" s="4">
        <v>0</v>
      </c>
      <c r="CR1028" s="4">
        <v>0</v>
      </c>
      <c r="CS1028" s="4">
        <v>0</v>
      </c>
      <c r="CT1028" s="4">
        <v>0</v>
      </c>
      <c r="CU1028" s="4">
        <v>0</v>
      </c>
      <c r="CV1028" s="4">
        <v>0</v>
      </c>
      <c r="CW1028" s="4">
        <v>0</v>
      </c>
      <c r="CX1028" s="4">
        <v>0</v>
      </c>
      <c r="CY1028" s="4">
        <v>0</v>
      </c>
      <c r="CZ1028" s="4">
        <v>0</v>
      </c>
      <c r="DA1028" s="4">
        <v>0</v>
      </c>
      <c r="DB1028" s="4">
        <v>0</v>
      </c>
      <c r="DC1028" s="4">
        <v>0</v>
      </c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6">
        <v>0</v>
      </c>
      <c r="DY1028" s="4">
        <f>SUM(Tabela14[[#This Row],[jan/25]:[mar/25]])</f>
        <v>0</v>
      </c>
      <c r="DZ1028" s="4">
        <f>SUM(Tabela14[[#This Row],[abr/25]:[ago/25]])</f>
        <v>0</v>
      </c>
      <c r="EA1028" s="4">
        <f>SUM(Tabela14[[#This Row],[set/25]:[dez/30]])</f>
        <v>0</v>
      </c>
    </row>
    <row r="1029" spans="1:131" x14ac:dyDescent="0.25">
      <c r="A1029" s="5" t="s">
        <v>2624</v>
      </c>
      <c r="B1029" s="2" t="s">
        <v>2495</v>
      </c>
      <c r="C1029" s="2" t="s">
        <v>14</v>
      </c>
      <c r="D1029" s="2" t="s">
        <v>104</v>
      </c>
      <c r="E1029" s="1">
        <v>1311</v>
      </c>
      <c r="F1029" s="2"/>
      <c r="G1029" s="2" t="s">
        <v>16</v>
      </c>
      <c r="H1029" s="321"/>
      <c r="I1029" s="2"/>
      <c r="J1029" s="2"/>
      <c r="K1029" s="4"/>
      <c r="L1029" s="4"/>
      <c r="M1029" s="4">
        <v>0</v>
      </c>
      <c r="N1029" s="4">
        <f>Tabela14[[#This Row],[parcela.cef
(total)]]-Tabela14[[#This Row],[parcela.cef
(realizado)]]</f>
        <v>0</v>
      </c>
      <c r="O1029" s="1" t="b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f>SUM(Tabela14[[#This Row],[set/25]:[dez/30]])</f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0</v>
      </c>
      <c r="CP1029" s="4">
        <v>0</v>
      </c>
      <c r="CQ1029" s="4">
        <v>0</v>
      </c>
      <c r="CR1029" s="4">
        <v>0</v>
      </c>
      <c r="CS1029" s="4">
        <v>0</v>
      </c>
      <c r="CT1029" s="4">
        <v>0</v>
      </c>
      <c r="CU1029" s="4">
        <v>0</v>
      </c>
      <c r="CV1029" s="4">
        <v>0</v>
      </c>
      <c r="CW1029" s="4">
        <v>0</v>
      </c>
      <c r="CX1029" s="4">
        <v>0</v>
      </c>
      <c r="CY1029" s="4">
        <v>0</v>
      </c>
      <c r="CZ1029" s="4">
        <v>0</v>
      </c>
      <c r="DA1029" s="4">
        <v>0</v>
      </c>
      <c r="DB1029" s="4">
        <v>0</v>
      </c>
      <c r="DC1029" s="4">
        <v>0</v>
      </c>
      <c r="DD1029" s="4">
        <v>0</v>
      </c>
      <c r="DE1029" s="4">
        <v>0</v>
      </c>
      <c r="DF1029" s="4">
        <v>0</v>
      </c>
      <c r="DG1029" s="4">
        <v>0</v>
      </c>
      <c r="DH1029" s="4">
        <v>0</v>
      </c>
      <c r="DI1029" s="4">
        <v>0</v>
      </c>
      <c r="DJ1029" s="4">
        <v>0</v>
      </c>
      <c r="DK1029" s="4">
        <v>0</v>
      </c>
      <c r="DL1029" s="4">
        <v>0</v>
      </c>
      <c r="DM1029" s="4">
        <v>0</v>
      </c>
      <c r="DN1029" s="4">
        <v>0</v>
      </c>
      <c r="DO1029" s="4">
        <v>0</v>
      </c>
      <c r="DP1029" s="4">
        <v>0</v>
      </c>
      <c r="DQ1029" s="4">
        <v>0</v>
      </c>
      <c r="DR1029" s="4">
        <v>0</v>
      </c>
      <c r="DS1029" s="4">
        <v>0</v>
      </c>
      <c r="DT1029" s="4">
        <v>0</v>
      </c>
      <c r="DU1029" s="4">
        <v>0</v>
      </c>
      <c r="DV1029" s="4">
        <v>0</v>
      </c>
      <c r="DW1029" s="4">
        <v>0</v>
      </c>
      <c r="DX1029" s="6">
        <v>0</v>
      </c>
      <c r="DY1029" s="4">
        <f>SUM(Tabela14[[#This Row],[jan/25]:[mar/25]])</f>
        <v>0</v>
      </c>
      <c r="DZ1029" s="4">
        <f>SUM(Tabela14[[#This Row],[abr/25]:[ago/25]])</f>
        <v>0</v>
      </c>
      <c r="EA1029" s="4">
        <f>SUM(Tabela14[[#This Row],[set/25]:[dez/30]])</f>
        <v>0</v>
      </c>
    </row>
    <row r="1030" spans="1:131" x14ac:dyDescent="0.25">
      <c r="A1030" s="5" t="s">
        <v>2625</v>
      </c>
      <c r="B1030" s="2" t="s">
        <v>2495</v>
      </c>
      <c r="C1030" s="2" t="s">
        <v>14</v>
      </c>
      <c r="D1030" s="2" t="s">
        <v>104</v>
      </c>
      <c r="E1030" s="1">
        <v>1312</v>
      </c>
      <c r="F1030" s="2" t="s">
        <v>2626</v>
      </c>
      <c r="G1030" s="2" t="s">
        <v>19</v>
      </c>
      <c r="H1030" s="321">
        <v>45850</v>
      </c>
      <c r="I1030" s="2" t="s">
        <v>1116</v>
      </c>
      <c r="J1030" s="2"/>
      <c r="K1030" s="4"/>
      <c r="L1030" s="4"/>
      <c r="M1030" s="4">
        <v>219469.56</v>
      </c>
      <c r="N1030" s="4">
        <f>Tabela14[[#This Row],[parcela.cef
(total)]]-Tabela14[[#This Row],[parcela.cef
(realizado)]]</f>
        <v>0</v>
      </c>
      <c r="O1030" s="1" t="b">
        <v>0</v>
      </c>
      <c r="P1030" s="4">
        <v>0</v>
      </c>
      <c r="Q1030" s="4">
        <v>234284.66</v>
      </c>
      <c r="R1030" s="4">
        <v>0</v>
      </c>
      <c r="S1030" s="4">
        <v>18542.22</v>
      </c>
      <c r="T1030" s="4">
        <f>SUM(Tabela14[[#This Row],[set/25]:[dez/30]])</f>
        <v>16292.220000000001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2250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3886.44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12162.94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0</v>
      </c>
      <c r="CR1030" s="4">
        <v>0</v>
      </c>
      <c r="CS1030" s="4">
        <v>0</v>
      </c>
      <c r="CT1030" s="4">
        <v>0</v>
      </c>
      <c r="CU1030" s="4">
        <v>0</v>
      </c>
      <c r="CV1030" s="4">
        <v>0</v>
      </c>
      <c r="CW1030" s="4">
        <v>0</v>
      </c>
      <c r="CX1030" s="4">
        <v>0</v>
      </c>
      <c r="CY1030" s="4">
        <v>0</v>
      </c>
      <c r="CZ1030" s="4">
        <v>242.84</v>
      </c>
      <c r="DA1030" s="4">
        <v>0</v>
      </c>
      <c r="DB1030" s="4">
        <v>0</v>
      </c>
      <c r="DC1030" s="4">
        <v>0</v>
      </c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6">
        <v>0</v>
      </c>
      <c r="DY1030" s="4">
        <f>SUM(Tabela14[[#This Row],[jan/25]:[mar/25]])</f>
        <v>0</v>
      </c>
      <c r="DZ1030" s="4">
        <f>SUM(Tabela14[[#This Row],[abr/25]:[ago/25]])</f>
        <v>2250</v>
      </c>
      <c r="EA1030" s="4">
        <f>SUM(Tabela14[[#This Row],[set/25]:[dez/30]])</f>
        <v>16292.220000000001</v>
      </c>
    </row>
    <row r="1031" spans="1:131" x14ac:dyDescent="0.25">
      <c r="A1031" s="5" t="s">
        <v>2627</v>
      </c>
      <c r="B1031" s="2" t="s">
        <v>2495</v>
      </c>
      <c r="C1031" s="2" t="s">
        <v>14</v>
      </c>
      <c r="D1031" s="2" t="s">
        <v>104</v>
      </c>
      <c r="E1031" s="1">
        <v>1313</v>
      </c>
      <c r="F1031" s="2" t="s">
        <v>2628</v>
      </c>
      <c r="G1031" s="2" t="s">
        <v>19</v>
      </c>
      <c r="H1031" s="321">
        <v>45861</v>
      </c>
      <c r="I1031" s="2" t="s">
        <v>649</v>
      </c>
      <c r="J1031" s="2"/>
      <c r="K1031" s="4"/>
      <c r="L1031" s="4"/>
      <c r="M1031" s="4">
        <v>268240.58</v>
      </c>
      <c r="N1031" s="4">
        <f>Tabela14[[#This Row],[parcela.cef
(total)]]-Tabela14[[#This Row],[parcela.cef
(realizado)]]</f>
        <v>0</v>
      </c>
      <c r="O1031" s="1" t="b">
        <v>0</v>
      </c>
      <c r="P1031" s="4">
        <v>0</v>
      </c>
      <c r="Q1031" s="4">
        <v>323300</v>
      </c>
      <c r="R1031" s="4">
        <v>0</v>
      </c>
      <c r="S1031" s="4">
        <v>59796.85</v>
      </c>
      <c r="T1031" s="4">
        <f>SUM(Tabela14[[#This Row],[set/25]:[dez/30]])</f>
        <v>52632.02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6825</v>
      </c>
      <c r="BL1031" s="4">
        <v>339.83</v>
      </c>
      <c r="BM1031" s="4">
        <v>0</v>
      </c>
      <c r="BN1031" s="4">
        <v>342.92</v>
      </c>
      <c r="BO1031" s="4">
        <v>342.92</v>
      </c>
      <c r="BP1031" s="4">
        <v>342.92</v>
      </c>
      <c r="BQ1031" s="4">
        <v>342.92</v>
      </c>
      <c r="BR1031" s="4">
        <v>342.92</v>
      </c>
      <c r="BS1031" s="4">
        <v>876.35</v>
      </c>
      <c r="BT1031" s="4">
        <v>1143.07</v>
      </c>
      <c r="BU1031" s="4">
        <v>1143.07</v>
      </c>
      <c r="BV1031" s="4">
        <v>1143.07</v>
      </c>
      <c r="BW1031" s="4">
        <v>5207.32</v>
      </c>
      <c r="BX1031" s="4">
        <v>1143.07</v>
      </c>
      <c r="BY1031" s="4">
        <v>1143.07</v>
      </c>
      <c r="BZ1031" s="4">
        <v>1143.07</v>
      </c>
      <c r="CA1031" s="4">
        <v>1143.07</v>
      </c>
      <c r="CB1031" s="4">
        <v>1143.07</v>
      </c>
      <c r="CC1031" s="4">
        <v>1143.07</v>
      </c>
      <c r="CD1031" s="4">
        <v>1143.07</v>
      </c>
      <c r="CE1031" s="4">
        <v>1143.07</v>
      </c>
      <c r="CF1031" s="4">
        <v>1143.07</v>
      </c>
      <c r="CG1031" s="4">
        <v>1143.07</v>
      </c>
      <c r="CH1031" s="4">
        <v>1143.07</v>
      </c>
      <c r="CI1031" s="4">
        <v>5207.32</v>
      </c>
      <c r="CJ1031" s="4">
        <v>1143.07</v>
      </c>
      <c r="CK1031" s="4">
        <v>1143.07</v>
      </c>
      <c r="CL1031" s="4">
        <v>1143.07</v>
      </c>
      <c r="CM1031" s="4">
        <v>1143.07</v>
      </c>
      <c r="CN1031" s="4">
        <v>1143.07</v>
      </c>
      <c r="CO1031" s="4">
        <v>1143.07</v>
      </c>
      <c r="CP1031" s="4">
        <v>1143.07</v>
      </c>
      <c r="CQ1031" s="4">
        <v>1143.07</v>
      </c>
      <c r="CR1031" s="4">
        <v>1143.07</v>
      </c>
      <c r="CS1031" s="4">
        <v>1143.07</v>
      </c>
      <c r="CT1031" s="4">
        <v>1143.07</v>
      </c>
      <c r="CU1031" s="4">
        <v>5334.33</v>
      </c>
      <c r="CV1031" s="4">
        <v>1143.07</v>
      </c>
      <c r="CW1031" s="4">
        <v>1143.07</v>
      </c>
      <c r="CX1031" s="4">
        <v>1143.07</v>
      </c>
      <c r="CY1031" s="4">
        <v>1143.07</v>
      </c>
      <c r="CZ1031" s="4">
        <v>1143.07</v>
      </c>
      <c r="DA1031" s="4">
        <v>0</v>
      </c>
      <c r="DB1031" s="4">
        <v>0</v>
      </c>
      <c r="DC1031" s="4">
        <v>0</v>
      </c>
      <c r="DD1031" s="4">
        <v>0</v>
      </c>
      <c r="DE1031" s="4">
        <v>0</v>
      </c>
      <c r="DF1031" s="4">
        <v>0</v>
      </c>
      <c r="DG1031" s="4">
        <v>0</v>
      </c>
      <c r="DH1031" s="4">
        <v>0</v>
      </c>
      <c r="DI1031" s="4">
        <v>0</v>
      </c>
      <c r="DJ1031" s="4">
        <v>0</v>
      </c>
      <c r="DK1031" s="4">
        <v>0</v>
      </c>
      <c r="DL1031" s="4">
        <v>0</v>
      </c>
      <c r="DM1031" s="4">
        <v>0</v>
      </c>
      <c r="DN1031" s="4">
        <v>0</v>
      </c>
      <c r="DO1031" s="4">
        <v>0</v>
      </c>
      <c r="DP1031" s="4">
        <v>0</v>
      </c>
      <c r="DQ1031" s="4">
        <v>0</v>
      </c>
      <c r="DR1031" s="4">
        <v>0</v>
      </c>
      <c r="DS1031" s="4">
        <v>0</v>
      </c>
      <c r="DT1031" s="4">
        <v>0</v>
      </c>
      <c r="DU1031" s="4">
        <v>0</v>
      </c>
      <c r="DV1031" s="4">
        <v>0</v>
      </c>
      <c r="DW1031" s="4">
        <v>0</v>
      </c>
      <c r="DX1031" s="6">
        <v>0</v>
      </c>
      <c r="DY1031" s="4">
        <f>SUM(Tabela14[[#This Row],[jan/25]:[mar/25]])</f>
        <v>0</v>
      </c>
      <c r="DZ1031" s="4">
        <f>SUM(Tabela14[[#This Row],[abr/25]:[ago/25]])</f>
        <v>7164.83</v>
      </c>
      <c r="EA1031" s="4">
        <f>SUM(Tabela14[[#This Row],[set/25]:[dez/30]])</f>
        <v>52632.02</v>
      </c>
    </row>
    <row r="1032" spans="1:131" x14ac:dyDescent="0.25">
      <c r="A1032" s="5" t="s">
        <v>2629</v>
      </c>
      <c r="B1032" s="2" t="s">
        <v>2495</v>
      </c>
      <c r="C1032" s="2" t="s">
        <v>14</v>
      </c>
      <c r="D1032" s="2" t="s">
        <v>104</v>
      </c>
      <c r="E1032" s="1">
        <v>1314</v>
      </c>
      <c r="F1032" s="2" t="s">
        <v>2630</v>
      </c>
      <c r="G1032" s="2" t="s">
        <v>19</v>
      </c>
      <c r="H1032" s="321">
        <v>45868</v>
      </c>
      <c r="I1032" s="2" t="s">
        <v>2631</v>
      </c>
      <c r="J1032" s="2"/>
      <c r="K1032" s="4"/>
      <c r="L1032" s="4"/>
      <c r="M1032" s="4">
        <v>202727.29</v>
      </c>
      <c r="N1032" s="4">
        <f>Tabela14[[#This Row],[parcela.cef
(total)]]-Tabela14[[#This Row],[parcela.cef
(realizado)]]</f>
        <v>0</v>
      </c>
      <c r="O1032" s="1" t="b">
        <v>0</v>
      </c>
      <c r="P1032" s="4">
        <v>0</v>
      </c>
      <c r="Q1032" s="4">
        <v>314900</v>
      </c>
      <c r="R1032" s="4">
        <v>0</v>
      </c>
      <c r="S1032" s="4">
        <v>117134.5</v>
      </c>
      <c r="T1032" s="4">
        <f>SUM(Tabela14[[#This Row],[set/25]:[dez/30]])</f>
        <v>111134.49999999994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6000</v>
      </c>
      <c r="BM1032" s="4">
        <v>487.71</v>
      </c>
      <c r="BN1032" s="4">
        <v>487.71</v>
      </c>
      <c r="BO1032" s="4">
        <v>487.71</v>
      </c>
      <c r="BP1032" s="4">
        <v>11917.81</v>
      </c>
      <c r="BQ1032" s="4">
        <v>1625.7</v>
      </c>
      <c r="BR1032" s="4">
        <v>1625.7</v>
      </c>
      <c r="BS1032" s="4">
        <v>1625.7</v>
      </c>
      <c r="BT1032" s="4">
        <v>1625.7</v>
      </c>
      <c r="BU1032" s="4">
        <v>1625.7</v>
      </c>
      <c r="BV1032" s="4">
        <v>1625.7</v>
      </c>
      <c r="BW1032" s="4">
        <v>1625.7</v>
      </c>
      <c r="BX1032" s="4">
        <v>1625.7</v>
      </c>
      <c r="BY1032" s="4">
        <v>1625.7</v>
      </c>
      <c r="BZ1032" s="4">
        <v>1625.7</v>
      </c>
      <c r="CA1032" s="4">
        <v>1625.7</v>
      </c>
      <c r="CB1032" s="4">
        <v>14701.82</v>
      </c>
      <c r="CC1032" s="4">
        <v>1625.7</v>
      </c>
      <c r="CD1032" s="4">
        <v>1625.7</v>
      </c>
      <c r="CE1032" s="4">
        <v>1625.7</v>
      </c>
      <c r="CF1032" s="4">
        <v>1625.7</v>
      </c>
      <c r="CG1032" s="4">
        <v>1625.7</v>
      </c>
      <c r="CH1032" s="4">
        <v>1625.7</v>
      </c>
      <c r="CI1032" s="4">
        <v>1625.7</v>
      </c>
      <c r="CJ1032" s="4">
        <v>1625.7</v>
      </c>
      <c r="CK1032" s="4">
        <v>1625.7</v>
      </c>
      <c r="CL1032" s="4">
        <v>1625.7</v>
      </c>
      <c r="CM1032" s="4">
        <v>1625.7</v>
      </c>
      <c r="CN1032" s="4">
        <v>14701.82</v>
      </c>
      <c r="CO1032" s="4">
        <v>1625.7</v>
      </c>
      <c r="CP1032" s="4">
        <v>1625.7</v>
      </c>
      <c r="CQ1032" s="4">
        <v>1625.7</v>
      </c>
      <c r="CR1032" s="4">
        <v>1625.7</v>
      </c>
      <c r="CS1032" s="4">
        <v>1625.7</v>
      </c>
      <c r="CT1032" s="4">
        <v>1625.7</v>
      </c>
      <c r="CU1032" s="4">
        <v>1625.7</v>
      </c>
      <c r="CV1032" s="4">
        <v>1625.7</v>
      </c>
      <c r="CW1032" s="4">
        <v>1625.7</v>
      </c>
      <c r="CX1032" s="4">
        <v>1625.7</v>
      </c>
      <c r="CY1032" s="4">
        <v>1625.7</v>
      </c>
      <c r="CZ1032" s="4">
        <v>14701.82</v>
      </c>
      <c r="DA1032" s="4">
        <v>0</v>
      </c>
      <c r="DB1032" s="4">
        <v>0</v>
      </c>
      <c r="DC1032" s="4">
        <v>0</v>
      </c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6">
        <v>0</v>
      </c>
      <c r="DY1032" s="4">
        <f>SUM(Tabela14[[#This Row],[jan/25]:[mar/25]])</f>
        <v>0</v>
      </c>
      <c r="DZ1032" s="4">
        <f>SUM(Tabela14[[#This Row],[abr/25]:[ago/25]])</f>
        <v>6000</v>
      </c>
      <c r="EA1032" s="4">
        <f>SUM(Tabela14[[#This Row],[set/25]:[dez/30]])</f>
        <v>111134.49999999994</v>
      </c>
    </row>
    <row r="1033" spans="1:131" x14ac:dyDescent="0.25">
      <c r="A1033" s="5" t="s">
        <v>2632</v>
      </c>
      <c r="B1033" s="2" t="s">
        <v>2495</v>
      </c>
      <c r="C1033" s="2" t="s">
        <v>14</v>
      </c>
      <c r="D1033" s="2" t="s">
        <v>104</v>
      </c>
      <c r="E1033" s="1">
        <v>1315</v>
      </c>
      <c r="F1033" s="2"/>
      <c r="G1033" s="2" t="s">
        <v>16</v>
      </c>
      <c r="H1033" s="321"/>
      <c r="I1033" s="2"/>
      <c r="J1033" s="2"/>
      <c r="K1033" s="4"/>
      <c r="L1033" s="4"/>
      <c r="M1033" s="4">
        <v>0</v>
      </c>
      <c r="N1033" s="4">
        <f>Tabela14[[#This Row],[parcela.cef
(total)]]-Tabela14[[#This Row],[parcela.cef
(realizado)]]</f>
        <v>0</v>
      </c>
      <c r="O1033" s="1" t="b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f>SUM(Tabela14[[#This Row],[set/25]:[dez/30]])</f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0</v>
      </c>
      <c r="CP1033" s="4">
        <v>0</v>
      </c>
      <c r="CQ1033" s="4">
        <v>0</v>
      </c>
      <c r="CR1033" s="4">
        <v>0</v>
      </c>
      <c r="CS1033" s="4">
        <v>0</v>
      </c>
      <c r="CT1033" s="4">
        <v>0</v>
      </c>
      <c r="CU1033" s="4">
        <v>0</v>
      </c>
      <c r="CV1033" s="4">
        <v>0</v>
      </c>
      <c r="CW1033" s="4">
        <v>0</v>
      </c>
      <c r="CX1033" s="4">
        <v>0</v>
      </c>
      <c r="CY1033" s="4">
        <v>0</v>
      </c>
      <c r="CZ1033" s="4">
        <v>0</v>
      </c>
      <c r="DA1033" s="4">
        <v>0</v>
      </c>
      <c r="DB1033" s="4">
        <v>0</v>
      </c>
      <c r="DC1033" s="4">
        <v>0</v>
      </c>
      <c r="DD1033" s="4">
        <v>0</v>
      </c>
      <c r="DE1033" s="4">
        <v>0</v>
      </c>
      <c r="DF1033" s="4">
        <v>0</v>
      </c>
      <c r="DG1033" s="4">
        <v>0</v>
      </c>
      <c r="DH1033" s="4">
        <v>0</v>
      </c>
      <c r="DI1033" s="4">
        <v>0</v>
      </c>
      <c r="DJ1033" s="4">
        <v>0</v>
      </c>
      <c r="DK1033" s="4">
        <v>0</v>
      </c>
      <c r="DL1033" s="4">
        <v>0</v>
      </c>
      <c r="DM1033" s="4">
        <v>0</v>
      </c>
      <c r="DN1033" s="4">
        <v>0</v>
      </c>
      <c r="DO1033" s="4">
        <v>0</v>
      </c>
      <c r="DP1033" s="4">
        <v>0</v>
      </c>
      <c r="DQ1033" s="4">
        <v>0</v>
      </c>
      <c r="DR1033" s="4">
        <v>0</v>
      </c>
      <c r="DS1033" s="4">
        <v>0</v>
      </c>
      <c r="DT1033" s="4">
        <v>0</v>
      </c>
      <c r="DU1033" s="4">
        <v>0</v>
      </c>
      <c r="DV1033" s="4">
        <v>0</v>
      </c>
      <c r="DW1033" s="4">
        <v>0</v>
      </c>
      <c r="DX1033" s="6">
        <v>0</v>
      </c>
      <c r="DY1033" s="4">
        <f>SUM(Tabela14[[#This Row],[jan/25]:[mar/25]])</f>
        <v>0</v>
      </c>
      <c r="DZ1033" s="4">
        <f>SUM(Tabela14[[#This Row],[abr/25]:[ago/25]])</f>
        <v>0</v>
      </c>
      <c r="EA1033" s="4">
        <f>SUM(Tabela14[[#This Row],[set/25]:[dez/30]])</f>
        <v>0</v>
      </c>
    </row>
    <row r="1034" spans="1:131" x14ac:dyDescent="0.25">
      <c r="A1034" s="5" t="s">
        <v>2633</v>
      </c>
      <c r="B1034" s="2" t="s">
        <v>2495</v>
      </c>
      <c r="C1034" s="2" t="s">
        <v>14</v>
      </c>
      <c r="D1034" s="2" t="s">
        <v>126</v>
      </c>
      <c r="E1034" s="1">
        <v>1401</v>
      </c>
      <c r="F1034" s="2"/>
      <c r="G1034" s="2" t="s">
        <v>42</v>
      </c>
      <c r="H1034" s="321"/>
      <c r="I1034" s="2"/>
      <c r="J1034" s="2"/>
      <c r="K1034" s="4"/>
      <c r="L1034" s="4"/>
      <c r="M1034" s="4">
        <v>0</v>
      </c>
      <c r="N1034" s="4">
        <f>Tabela14[[#This Row],[parcela.cef
(total)]]-Tabela14[[#This Row],[parcela.cef
(realizado)]]</f>
        <v>0</v>
      </c>
      <c r="O1034" s="1" t="b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f>SUM(Tabela14[[#This Row],[set/25]:[dez/30]])</f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0</v>
      </c>
      <c r="CP1034" s="4">
        <v>0</v>
      </c>
      <c r="CQ1034" s="4">
        <v>0</v>
      </c>
      <c r="CR1034" s="4">
        <v>0</v>
      </c>
      <c r="CS1034" s="4">
        <v>0</v>
      </c>
      <c r="CT1034" s="4">
        <v>0</v>
      </c>
      <c r="CU1034" s="4">
        <v>0</v>
      </c>
      <c r="CV1034" s="4">
        <v>0</v>
      </c>
      <c r="CW1034" s="4">
        <v>0</v>
      </c>
      <c r="CX1034" s="4">
        <v>0</v>
      </c>
      <c r="CY1034" s="4">
        <v>0</v>
      </c>
      <c r="CZ1034" s="4">
        <v>0</v>
      </c>
      <c r="DA1034" s="4">
        <v>0</v>
      </c>
      <c r="DB1034" s="4">
        <v>0</v>
      </c>
      <c r="DC1034" s="4">
        <v>0</v>
      </c>
      <c r="DD1034" s="4">
        <v>0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6">
        <v>0</v>
      </c>
      <c r="DY1034" s="4">
        <f>SUM(Tabela14[[#This Row],[jan/25]:[mar/25]])</f>
        <v>0</v>
      </c>
      <c r="DZ1034" s="4">
        <f>SUM(Tabela14[[#This Row],[abr/25]:[ago/25]])</f>
        <v>0</v>
      </c>
      <c r="EA1034" s="4">
        <f>SUM(Tabela14[[#This Row],[set/25]:[dez/30]])</f>
        <v>0</v>
      </c>
    </row>
    <row r="1035" spans="1:131" x14ac:dyDescent="0.25">
      <c r="A1035" s="5" t="s">
        <v>2634</v>
      </c>
      <c r="B1035" s="2" t="s">
        <v>2495</v>
      </c>
      <c r="C1035" s="2" t="s">
        <v>14</v>
      </c>
      <c r="D1035" s="2" t="s">
        <v>126</v>
      </c>
      <c r="E1035" s="1">
        <v>1402</v>
      </c>
      <c r="F1035" s="2" t="s">
        <v>2635</v>
      </c>
      <c r="G1035" s="2" t="s">
        <v>19</v>
      </c>
      <c r="H1035" s="321">
        <v>45850</v>
      </c>
      <c r="I1035" s="2" t="s">
        <v>1548</v>
      </c>
      <c r="J1035" s="2"/>
      <c r="K1035" s="4"/>
      <c r="L1035" s="4"/>
      <c r="M1035" s="4">
        <v>223940.24</v>
      </c>
      <c r="N1035" s="4">
        <f>Tabela14[[#This Row],[parcela.cef
(total)]]-Tabela14[[#This Row],[parcela.cef
(realizado)]]</f>
        <v>0</v>
      </c>
      <c r="O1035" s="1" t="b">
        <v>0</v>
      </c>
      <c r="P1035" s="4">
        <v>0</v>
      </c>
      <c r="Q1035" s="4">
        <v>230240</v>
      </c>
      <c r="R1035" s="4">
        <v>0</v>
      </c>
      <c r="S1035" s="4">
        <v>9991.56</v>
      </c>
      <c r="T1035" s="4">
        <f>SUM(Tabela14[[#This Row],[set/25]:[dez/30]])</f>
        <v>9510.3200000000015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300</v>
      </c>
      <c r="BL1035" s="4">
        <v>181.24</v>
      </c>
      <c r="BM1035" s="4">
        <v>182.89</v>
      </c>
      <c r="BN1035" s="4">
        <v>182.89</v>
      </c>
      <c r="BO1035" s="4">
        <v>182.89</v>
      </c>
      <c r="BP1035" s="4">
        <v>182.89</v>
      </c>
      <c r="BQ1035" s="4">
        <v>182.89</v>
      </c>
      <c r="BR1035" s="4">
        <v>182.89</v>
      </c>
      <c r="BS1035" s="4">
        <v>182.89</v>
      </c>
      <c r="BT1035" s="4">
        <v>182.89</v>
      </c>
      <c r="BU1035" s="4">
        <v>182.89</v>
      </c>
      <c r="BV1035" s="4">
        <v>182.89</v>
      </c>
      <c r="BW1035" s="4">
        <v>182.89</v>
      </c>
      <c r="BX1035" s="4">
        <v>182.89</v>
      </c>
      <c r="BY1035" s="4">
        <v>182.89</v>
      </c>
      <c r="BZ1035" s="4">
        <v>182.89</v>
      </c>
      <c r="CA1035" s="4">
        <v>182.89</v>
      </c>
      <c r="CB1035" s="4">
        <v>182.89</v>
      </c>
      <c r="CC1035" s="4">
        <v>182.89</v>
      </c>
      <c r="CD1035" s="4">
        <v>182.89</v>
      </c>
      <c r="CE1035" s="4">
        <v>182.89</v>
      </c>
      <c r="CF1035" s="4">
        <v>182.89</v>
      </c>
      <c r="CG1035" s="4">
        <v>182.89</v>
      </c>
      <c r="CH1035" s="4">
        <v>182.89</v>
      </c>
      <c r="CI1035" s="4">
        <v>182.89</v>
      </c>
      <c r="CJ1035" s="4">
        <v>182.89</v>
      </c>
      <c r="CK1035" s="4">
        <v>182.89</v>
      </c>
      <c r="CL1035" s="4">
        <v>182.89</v>
      </c>
      <c r="CM1035" s="4">
        <v>182.89</v>
      </c>
      <c r="CN1035" s="4">
        <v>182.89</v>
      </c>
      <c r="CO1035" s="4">
        <v>182.89</v>
      </c>
      <c r="CP1035" s="4">
        <v>182.89</v>
      </c>
      <c r="CQ1035" s="4">
        <v>182.89</v>
      </c>
      <c r="CR1035" s="4">
        <v>182.89</v>
      </c>
      <c r="CS1035" s="4">
        <v>182.89</v>
      </c>
      <c r="CT1035" s="4">
        <v>182.89</v>
      </c>
      <c r="CU1035" s="4">
        <v>243.86</v>
      </c>
      <c r="CV1035" s="4">
        <v>609.64</v>
      </c>
      <c r="CW1035" s="4">
        <v>609.64</v>
      </c>
      <c r="CX1035" s="4">
        <v>609.64</v>
      </c>
      <c r="CY1035" s="4">
        <v>609.64</v>
      </c>
      <c r="CZ1035" s="4">
        <v>609.64</v>
      </c>
      <c r="DA1035" s="4">
        <v>0</v>
      </c>
      <c r="DB1035" s="4">
        <v>0</v>
      </c>
      <c r="DC1035" s="4">
        <v>0</v>
      </c>
      <c r="DD1035" s="4">
        <v>0</v>
      </c>
      <c r="DE1035" s="4">
        <v>0</v>
      </c>
      <c r="DF1035" s="4">
        <v>0</v>
      </c>
      <c r="DG1035" s="4">
        <v>0</v>
      </c>
      <c r="DH1035" s="4">
        <v>0</v>
      </c>
      <c r="DI1035" s="4">
        <v>0</v>
      </c>
      <c r="DJ1035" s="4">
        <v>0</v>
      </c>
      <c r="DK1035" s="4">
        <v>0</v>
      </c>
      <c r="DL1035" s="4">
        <v>0</v>
      </c>
      <c r="DM1035" s="4">
        <v>0</v>
      </c>
      <c r="DN1035" s="4">
        <v>0</v>
      </c>
      <c r="DO1035" s="4">
        <v>0</v>
      </c>
      <c r="DP1035" s="4">
        <v>0</v>
      </c>
      <c r="DQ1035" s="4">
        <v>0</v>
      </c>
      <c r="DR1035" s="4">
        <v>0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6">
        <v>0</v>
      </c>
      <c r="DY1035" s="4">
        <f>SUM(Tabela14[[#This Row],[jan/25]:[mar/25]])</f>
        <v>0</v>
      </c>
      <c r="DZ1035" s="4">
        <f>SUM(Tabela14[[#This Row],[abr/25]:[ago/25]])</f>
        <v>481.24</v>
      </c>
      <c r="EA1035" s="4">
        <f>SUM(Tabela14[[#This Row],[set/25]:[dez/30]])</f>
        <v>9510.3200000000015</v>
      </c>
    </row>
    <row r="1036" spans="1:131" x14ac:dyDescent="0.25">
      <c r="A1036" s="5" t="s">
        <v>2636</v>
      </c>
      <c r="B1036" s="2" t="s">
        <v>2495</v>
      </c>
      <c r="C1036" s="2" t="s">
        <v>14</v>
      </c>
      <c r="D1036" s="2" t="s">
        <v>126</v>
      </c>
      <c r="E1036" s="1">
        <v>1403</v>
      </c>
      <c r="F1036" s="2"/>
      <c r="G1036" s="2" t="s">
        <v>42</v>
      </c>
      <c r="H1036" s="321"/>
      <c r="I1036" s="2"/>
      <c r="J1036" s="2"/>
      <c r="K1036" s="4"/>
      <c r="L1036" s="4"/>
      <c r="M1036" s="4">
        <v>0</v>
      </c>
      <c r="N1036" s="4">
        <f>Tabela14[[#This Row],[parcela.cef
(total)]]-Tabela14[[#This Row],[parcela.cef
(realizado)]]</f>
        <v>0</v>
      </c>
      <c r="O1036" s="1" t="b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f>SUM(Tabela14[[#This Row],[set/25]:[dez/30]])</f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0</v>
      </c>
      <c r="CQ1036" s="4">
        <v>0</v>
      </c>
      <c r="CR1036" s="4">
        <v>0</v>
      </c>
      <c r="CS1036" s="4">
        <v>0</v>
      </c>
      <c r="CT1036" s="4">
        <v>0</v>
      </c>
      <c r="CU1036" s="4">
        <v>0</v>
      </c>
      <c r="CV1036" s="4">
        <v>0</v>
      </c>
      <c r="CW1036" s="4">
        <v>0</v>
      </c>
      <c r="CX1036" s="4">
        <v>0</v>
      </c>
      <c r="CY1036" s="4">
        <v>0</v>
      </c>
      <c r="CZ1036" s="4">
        <v>0</v>
      </c>
      <c r="DA1036" s="4">
        <v>0</v>
      </c>
      <c r="DB1036" s="4">
        <v>0</v>
      </c>
      <c r="DC1036" s="4">
        <v>0</v>
      </c>
      <c r="DD1036" s="4">
        <v>0</v>
      </c>
      <c r="DE1036" s="4">
        <v>0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6">
        <v>0</v>
      </c>
      <c r="DY1036" s="4">
        <f>SUM(Tabela14[[#This Row],[jan/25]:[mar/25]])</f>
        <v>0</v>
      </c>
      <c r="DZ1036" s="4">
        <f>SUM(Tabela14[[#This Row],[abr/25]:[ago/25]])</f>
        <v>0</v>
      </c>
      <c r="EA1036" s="4">
        <f>SUM(Tabela14[[#This Row],[set/25]:[dez/30]])</f>
        <v>0</v>
      </c>
    </row>
    <row r="1037" spans="1:131" x14ac:dyDescent="0.25">
      <c r="A1037" s="5" t="s">
        <v>2637</v>
      </c>
      <c r="B1037" s="2" t="s">
        <v>2495</v>
      </c>
      <c r="C1037" s="2" t="s">
        <v>14</v>
      </c>
      <c r="D1037" s="2" t="s">
        <v>126</v>
      </c>
      <c r="E1037" s="1">
        <v>1404</v>
      </c>
      <c r="F1037" s="2" t="s">
        <v>2638</v>
      </c>
      <c r="G1037" s="2" t="s">
        <v>19</v>
      </c>
      <c r="H1037" s="321">
        <v>45874</v>
      </c>
      <c r="I1037" s="2" t="s">
        <v>2639</v>
      </c>
      <c r="J1037" s="2"/>
      <c r="K1037" s="4"/>
      <c r="L1037" s="4"/>
      <c r="M1037" s="4">
        <v>0</v>
      </c>
      <c r="N1037" s="4">
        <f>Tabela14[[#This Row],[parcela.cef
(total)]]-Tabela14[[#This Row],[parcela.cef
(realizado)]]</f>
        <v>0</v>
      </c>
      <c r="O1037" s="1" t="b">
        <v>0</v>
      </c>
      <c r="P1037" s="4">
        <v>0</v>
      </c>
      <c r="Q1037" s="4">
        <v>100000</v>
      </c>
      <c r="R1037" s="4">
        <v>0</v>
      </c>
      <c r="S1037" s="4">
        <v>100000</v>
      </c>
      <c r="T1037" s="4">
        <f>SUM(Tabela14[[#This Row],[set/25]:[dez/30]])</f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100000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0</v>
      </c>
      <c r="CR1037" s="4">
        <v>0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4">
        <v>0</v>
      </c>
      <c r="CY1037" s="4">
        <v>0</v>
      </c>
      <c r="CZ1037" s="4">
        <v>0</v>
      </c>
      <c r="DA1037" s="4">
        <v>0</v>
      </c>
      <c r="DB1037" s="4">
        <v>0</v>
      </c>
      <c r="DC1037" s="4">
        <v>0</v>
      </c>
      <c r="DD1037" s="4">
        <v>0</v>
      </c>
      <c r="DE1037" s="4">
        <v>0</v>
      </c>
      <c r="DF1037" s="4">
        <v>0</v>
      </c>
      <c r="DG1037" s="4">
        <v>0</v>
      </c>
      <c r="DH1037" s="4">
        <v>0</v>
      </c>
      <c r="DI1037" s="4">
        <v>0</v>
      </c>
      <c r="DJ1037" s="4">
        <v>0</v>
      </c>
      <c r="DK1037" s="4">
        <v>0</v>
      </c>
      <c r="DL1037" s="4">
        <v>0</v>
      </c>
      <c r="DM1037" s="4">
        <v>0</v>
      </c>
      <c r="DN1037" s="4">
        <v>0</v>
      </c>
      <c r="DO1037" s="4">
        <v>0</v>
      </c>
      <c r="DP1037" s="4">
        <v>0</v>
      </c>
      <c r="DQ1037" s="4">
        <v>0</v>
      </c>
      <c r="DR1037" s="4">
        <v>0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6">
        <v>0</v>
      </c>
      <c r="DY1037" s="4">
        <f>SUM(Tabela14[[#This Row],[jan/25]:[mar/25]])</f>
        <v>0</v>
      </c>
      <c r="DZ1037" s="4">
        <f>SUM(Tabela14[[#This Row],[abr/25]:[ago/25]])</f>
        <v>100000</v>
      </c>
      <c r="EA1037" s="4">
        <f>SUM(Tabela14[[#This Row],[set/25]:[dez/30]])</f>
        <v>0</v>
      </c>
    </row>
    <row r="1038" spans="1:131" x14ac:dyDescent="0.25">
      <c r="A1038" s="5" t="s">
        <v>2640</v>
      </c>
      <c r="B1038" s="2" t="s">
        <v>2495</v>
      </c>
      <c r="C1038" s="2" t="s">
        <v>14</v>
      </c>
      <c r="D1038" s="2" t="s">
        <v>126</v>
      </c>
      <c r="E1038" s="1">
        <v>1405</v>
      </c>
      <c r="F1038" s="2"/>
      <c r="G1038" s="2" t="s">
        <v>42</v>
      </c>
      <c r="H1038" s="321"/>
      <c r="I1038" s="2"/>
      <c r="J1038" s="2"/>
      <c r="K1038" s="4"/>
      <c r="L1038" s="4"/>
      <c r="M1038" s="4">
        <v>0</v>
      </c>
      <c r="N1038" s="4">
        <f>Tabela14[[#This Row],[parcela.cef
(total)]]-Tabela14[[#This Row],[parcela.cef
(realizado)]]</f>
        <v>0</v>
      </c>
      <c r="O1038" s="1" t="b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f>SUM(Tabela14[[#This Row],[set/25]:[dez/30]])</f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0</v>
      </c>
      <c r="CP1038" s="4">
        <v>0</v>
      </c>
      <c r="CQ1038" s="4">
        <v>0</v>
      </c>
      <c r="CR1038" s="4">
        <v>0</v>
      </c>
      <c r="CS1038" s="4">
        <v>0</v>
      </c>
      <c r="CT1038" s="4">
        <v>0</v>
      </c>
      <c r="CU1038" s="4">
        <v>0</v>
      </c>
      <c r="CV1038" s="4">
        <v>0</v>
      </c>
      <c r="CW1038" s="4">
        <v>0</v>
      </c>
      <c r="CX1038" s="4">
        <v>0</v>
      </c>
      <c r="CY1038" s="4">
        <v>0</v>
      </c>
      <c r="CZ1038" s="4">
        <v>0</v>
      </c>
      <c r="DA1038" s="4">
        <v>0</v>
      </c>
      <c r="DB1038" s="4">
        <v>0</v>
      </c>
      <c r="DC1038" s="4">
        <v>0</v>
      </c>
      <c r="DD1038" s="4">
        <v>0</v>
      </c>
      <c r="DE1038" s="4">
        <v>0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6">
        <v>0</v>
      </c>
      <c r="DY1038" s="4">
        <f>SUM(Tabela14[[#This Row],[jan/25]:[mar/25]])</f>
        <v>0</v>
      </c>
      <c r="DZ1038" s="4">
        <f>SUM(Tabela14[[#This Row],[abr/25]:[ago/25]])</f>
        <v>0</v>
      </c>
      <c r="EA1038" s="4">
        <f>SUM(Tabela14[[#This Row],[set/25]:[dez/30]])</f>
        <v>0</v>
      </c>
    </row>
    <row r="1039" spans="1:131" x14ac:dyDescent="0.25">
      <c r="A1039" s="5" t="s">
        <v>2641</v>
      </c>
      <c r="B1039" s="2" t="s">
        <v>2495</v>
      </c>
      <c r="C1039" s="2" t="s">
        <v>14</v>
      </c>
      <c r="D1039" s="2" t="s">
        <v>126</v>
      </c>
      <c r="E1039" s="1">
        <v>1406</v>
      </c>
      <c r="F1039" s="2"/>
      <c r="G1039" s="2" t="s">
        <v>16</v>
      </c>
      <c r="H1039" s="321"/>
      <c r="I1039" s="2"/>
      <c r="J1039" s="2"/>
      <c r="K1039" s="4"/>
      <c r="L1039" s="4"/>
      <c r="M1039" s="4">
        <v>0</v>
      </c>
      <c r="N1039" s="4">
        <f>Tabela14[[#This Row],[parcela.cef
(total)]]-Tabela14[[#This Row],[parcela.cef
(realizado)]]</f>
        <v>0</v>
      </c>
      <c r="O1039" s="1" t="b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f>SUM(Tabela14[[#This Row],[set/25]:[dez/30]])</f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0</v>
      </c>
      <c r="CZ1039" s="4">
        <v>0</v>
      </c>
      <c r="DA1039" s="4">
        <v>0</v>
      </c>
      <c r="DB1039" s="4">
        <v>0</v>
      </c>
      <c r="DC1039" s="4">
        <v>0</v>
      </c>
      <c r="DD1039" s="4">
        <v>0</v>
      </c>
      <c r="DE1039" s="4">
        <v>0</v>
      </c>
      <c r="DF1039" s="4">
        <v>0</v>
      </c>
      <c r="DG1039" s="4">
        <v>0</v>
      </c>
      <c r="DH1039" s="4">
        <v>0</v>
      </c>
      <c r="DI1039" s="4">
        <v>0</v>
      </c>
      <c r="DJ1039" s="4">
        <v>0</v>
      </c>
      <c r="DK1039" s="4">
        <v>0</v>
      </c>
      <c r="DL1039" s="4">
        <v>0</v>
      </c>
      <c r="DM1039" s="4">
        <v>0</v>
      </c>
      <c r="DN1039" s="4">
        <v>0</v>
      </c>
      <c r="DO1039" s="4">
        <v>0</v>
      </c>
      <c r="DP1039" s="4">
        <v>0</v>
      </c>
      <c r="DQ1039" s="4">
        <v>0</v>
      </c>
      <c r="DR1039" s="4">
        <v>0</v>
      </c>
      <c r="DS1039" s="4">
        <v>0</v>
      </c>
      <c r="DT1039" s="4">
        <v>0</v>
      </c>
      <c r="DU1039" s="4">
        <v>0</v>
      </c>
      <c r="DV1039" s="4">
        <v>0</v>
      </c>
      <c r="DW1039" s="4">
        <v>0</v>
      </c>
      <c r="DX1039" s="6">
        <v>0</v>
      </c>
      <c r="DY1039" s="4">
        <f>SUM(Tabela14[[#This Row],[jan/25]:[mar/25]])</f>
        <v>0</v>
      </c>
      <c r="DZ1039" s="4">
        <f>SUM(Tabela14[[#This Row],[abr/25]:[ago/25]])</f>
        <v>0</v>
      </c>
      <c r="EA1039" s="4">
        <f>SUM(Tabela14[[#This Row],[set/25]:[dez/30]])</f>
        <v>0</v>
      </c>
    </row>
    <row r="1040" spans="1:131" x14ac:dyDescent="0.25">
      <c r="A1040" s="5" t="s">
        <v>2642</v>
      </c>
      <c r="B1040" s="2" t="s">
        <v>2495</v>
      </c>
      <c r="C1040" s="2" t="s">
        <v>14</v>
      </c>
      <c r="D1040" s="2" t="s">
        <v>126</v>
      </c>
      <c r="E1040" s="1">
        <v>1407</v>
      </c>
      <c r="F1040" s="2"/>
      <c r="G1040" s="2" t="s">
        <v>42</v>
      </c>
      <c r="H1040" s="321"/>
      <c r="I1040" s="2"/>
      <c r="J1040" s="2"/>
      <c r="K1040" s="4"/>
      <c r="L1040" s="4"/>
      <c r="M1040" s="4">
        <v>0</v>
      </c>
      <c r="N1040" s="4">
        <f>Tabela14[[#This Row],[parcela.cef
(total)]]-Tabela14[[#This Row],[parcela.cef
(realizado)]]</f>
        <v>0</v>
      </c>
      <c r="O1040" s="1" t="b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f>SUM(Tabela14[[#This Row],[set/25]:[dez/30]])</f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  <c r="CS1040" s="4">
        <v>0</v>
      </c>
      <c r="CT1040" s="4">
        <v>0</v>
      </c>
      <c r="CU1040" s="4">
        <v>0</v>
      </c>
      <c r="CV1040" s="4">
        <v>0</v>
      </c>
      <c r="CW1040" s="4">
        <v>0</v>
      </c>
      <c r="CX1040" s="4">
        <v>0</v>
      </c>
      <c r="CY1040" s="4">
        <v>0</v>
      </c>
      <c r="CZ1040" s="4">
        <v>0</v>
      </c>
      <c r="DA1040" s="4">
        <v>0</v>
      </c>
      <c r="DB1040" s="4">
        <v>0</v>
      </c>
      <c r="DC1040" s="4">
        <v>0</v>
      </c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0</v>
      </c>
      <c r="DK1040" s="4">
        <v>0</v>
      </c>
      <c r="DL1040" s="4">
        <v>0</v>
      </c>
      <c r="DM1040" s="4">
        <v>0</v>
      </c>
      <c r="DN1040" s="4">
        <v>0</v>
      </c>
      <c r="DO1040" s="4">
        <v>0</v>
      </c>
      <c r="DP1040" s="4">
        <v>0</v>
      </c>
      <c r="DQ1040" s="4">
        <v>0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6">
        <v>0</v>
      </c>
      <c r="DY1040" s="4">
        <f>SUM(Tabela14[[#This Row],[jan/25]:[mar/25]])</f>
        <v>0</v>
      </c>
      <c r="DZ1040" s="4">
        <f>SUM(Tabela14[[#This Row],[abr/25]:[ago/25]])</f>
        <v>0</v>
      </c>
      <c r="EA1040" s="4">
        <f>SUM(Tabela14[[#This Row],[set/25]:[dez/30]])</f>
        <v>0</v>
      </c>
    </row>
    <row r="1041" spans="1:131" x14ac:dyDescent="0.25">
      <c r="A1041" s="5" t="s">
        <v>2643</v>
      </c>
      <c r="B1041" s="2" t="s">
        <v>2495</v>
      </c>
      <c r="C1041" s="2" t="s">
        <v>14</v>
      </c>
      <c r="D1041" s="2" t="s">
        <v>126</v>
      </c>
      <c r="E1041" s="1">
        <v>1408</v>
      </c>
      <c r="F1041" s="2" t="s">
        <v>2644</v>
      </c>
      <c r="G1041" s="2" t="s">
        <v>19</v>
      </c>
      <c r="H1041" s="321">
        <v>45866</v>
      </c>
      <c r="I1041" s="2" t="s">
        <v>2488</v>
      </c>
      <c r="J1041" s="2"/>
      <c r="K1041" s="4"/>
      <c r="L1041" s="4"/>
      <c r="M1041" s="4">
        <v>284497.58</v>
      </c>
      <c r="N1041" s="4">
        <f>Tabela14[[#This Row],[parcela.cef
(total)]]-Tabela14[[#This Row],[parcela.cef
(realizado)]]</f>
        <v>0</v>
      </c>
      <c r="O1041" s="1" t="b">
        <v>0</v>
      </c>
      <c r="P1041" s="4">
        <v>0</v>
      </c>
      <c r="Q1041" s="4">
        <v>314900</v>
      </c>
      <c r="R1041" s="4">
        <v>0</v>
      </c>
      <c r="S1041" s="4">
        <v>35146.089999999997</v>
      </c>
      <c r="T1041" s="4">
        <f>SUM(Tabela14[[#This Row],[set/25]:[dez/30]])</f>
        <v>34546.090000000004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600</v>
      </c>
      <c r="BM1041" s="4">
        <v>0</v>
      </c>
      <c r="BN1041" s="4">
        <v>304.82</v>
      </c>
      <c r="BO1041" s="4">
        <v>304.82</v>
      </c>
      <c r="BP1041" s="4">
        <v>1295.48</v>
      </c>
      <c r="BQ1041" s="4">
        <v>304.82</v>
      </c>
      <c r="BR1041" s="4">
        <v>304.82</v>
      </c>
      <c r="BS1041" s="4">
        <v>304.82</v>
      </c>
      <c r="BT1041" s="4">
        <v>304.82</v>
      </c>
      <c r="BU1041" s="4">
        <v>304.82</v>
      </c>
      <c r="BV1041" s="4">
        <v>304.82</v>
      </c>
      <c r="BW1041" s="4">
        <v>304.82</v>
      </c>
      <c r="BX1041" s="4">
        <v>304.82</v>
      </c>
      <c r="BY1041" s="4">
        <v>304.82</v>
      </c>
      <c r="BZ1041" s="4">
        <v>304.82</v>
      </c>
      <c r="CA1041" s="4">
        <v>304.82</v>
      </c>
      <c r="CB1041" s="4">
        <v>1295.48</v>
      </c>
      <c r="CC1041" s="4">
        <v>304.82</v>
      </c>
      <c r="CD1041" s="4">
        <v>304.82</v>
      </c>
      <c r="CE1041" s="4">
        <v>304.82</v>
      </c>
      <c r="CF1041" s="4">
        <v>304.82</v>
      </c>
      <c r="CG1041" s="4">
        <v>863.65</v>
      </c>
      <c r="CH1041" s="4">
        <v>1016.06</v>
      </c>
      <c r="CI1041" s="4">
        <v>1016.06</v>
      </c>
      <c r="CJ1041" s="4">
        <v>1016.06</v>
      </c>
      <c r="CK1041" s="4">
        <v>1016.06</v>
      </c>
      <c r="CL1041" s="4">
        <v>1016.06</v>
      </c>
      <c r="CM1041" s="4">
        <v>1016.06</v>
      </c>
      <c r="CN1041" s="4">
        <v>4318.26</v>
      </c>
      <c r="CO1041" s="4">
        <v>1016.06</v>
      </c>
      <c r="CP1041" s="4">
        <v>1016.06</v>
      </c>
      <c r="CQ1041" s="4">
        <v>1016.06</v>
      </c>
      <c r="CR1041" s="4">
        <v>1016.06</v>
      </c>
      <c r="CS1041" s="4">
        <v>1016.06</v>
      </c>
      <c r="CT1041" s="4">
        <v>4318.26</v>
      </c>
      <c r="CU1041" s="4">
        <v>1016.06</v>
      </c>
      <c r="CV1041" s="4">
        <v>1016.06</v>
      </c>
      <c r="CW1041" s="4">
        <v>1016.06</v>
      </c>
      <c r="CX1041" s="4">
        <v>1016.06</v>
      </c>
      <c r="CY1041" s="4">
        <v>1016.06</v>
      </c>
      <c r="CZ1041" s="4">
        <v>1016.06</v>
      </c>
      <c r="DA1041" s="4">
        <v>0</v>
      </c>
      <c r="DB1041" s="4">
        <v>0</v>
      </c>
      <c r="DC1041" s="4">
        <v>0</v>
      </c>
      <c r="DD1041" s="4">
        <v>0</v>
      </c>
      <c r="DE1041" s="4">
        <v>0</v>
      </c>
      <c r="DF1041" s="4">
        <v>0</v>
      </c>
      <c r="DG1041" s="4">
        <v>0</v>
      </c>
      <c r="DH1041" s="4">
        <v>0</v>
      </c>
      <c r="DI1041" s="4">
        <v>0</v>
      </c>
      <c r="DJ1041" s="4">
        <v>0</v>
      </c>
      <c r="DK1041" s="4">
        <v>0</v>
      </c>
      <c r="DL1041" s="4">
        <v>0</v>
      </c>
      <c r="DM1041" s="4">
        <v>0</v>
      </c>
      <c r="DN1041" s="4">
        <v>0</v>
      </c>
      <c r="DO1041" s="4">
        <v>0</v>
      </c>
      <c r="DP1041" s="4">
        <v>0</v>
      </c>
      <c r="DQ1041" s="4">
        <v>0</v>
      </c>
      <c r="DR1041" s="4">
        <v>0</v>
      </c>
      <c r="DS1041" s="4">
        <v>0</v>
      </c>
      <c r="DT1041" s="4">
        <v>0</v>
      </c>
      <c r="DU1041" s="4">
        <v>0</v>
      </c>
      <c r="DV1041" s="4">
        <v>0</v>
      </c>
      <c r="DW1041" s="4">
        <v>0</v>
      </c>
      <c r="DX1041" s="6">
        <v>0</v>
      </c>
      <c r="DY1041" s="4">
        <f>SUM(Tabela14[[#This Row],[jan/25]:[mar/25]])</f>
        <v>0</v>
      </c>
      <c r="DZ1041" s="4">
        <f>SUM(Tabela14[[#This Row],[abr/25]:[ago/25]])</f>
        <v>600</v>
      </c>
      <c r="EA1041" s="4">
        <f>SUM(Tabela14[[#This Row],[set/25]:[dez/30]])</f>
        <v>34546.090000000004</v>
      </c>
    </row>
    <row r="1042" spans="1:131" x14ac:dyDescent="0.25">
      <c r="A1042" s="5" t="s">
        <v>2645</v>
      </c>
      <c r="B1042" s="2" t="s">
        <v>2495</v>
      </c>
      <c r="C1042" s="2" t="s">
        <v>14</v>
      </c>
      <c r="D1042" s="2" t="s">
        <v>126</v>
      </c>
      <c r="E1042" s="1">
        <v>1409</v>
      </c>
      <c r="F1042" s="2"/>
      <c r="G1042" s="2" t="s">
        <v>42</v>
      </c>
      <c r="H1042" s="321"/>
      <c r="I1042" s="2"/>
      <c r="J1042" s="2"/>
      <c r="K1042" s="4"/>
      <c r="L1042" s="4"/>
      <c r="M1042" s="4">
        <v>0</v>
      </c>
      <c r="N1042" s="4">
        <f>Tabela14[[#This Row],[parcela.cef
(total)]]-Tabela14[[#This Row],[parcela.cef
(realizado)]]</f>
        <v>0</v>
      </c>
      <c r="O1042" s="1" t="b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f>SUM(Tabela14[[#This Row],[set/25]:[dez/30]])</f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0</v>
      </c>
      <c r="CP1042" s="4">
        <v>0</v>
      </c>
      <c r="CQ1042" s="4">
        <v>0</v>
      </c>
      <c r="CR1042" s="4">
        <v>0</v>
      </c>
      <c r="CS1042" s="4">
        <v>0</v>
      </c>
      <c r="CT1042" s="4">
        <v>0</v>
      </c>
      <c r="CU1042" s="4">
        <v>0</v>
      </c>
      <c r="CV1042" s="4">
        <v>0</v>
      </c>
      <c r="CW1042" s="4">
        <v>0</v>
      </c>
      <c r="CX1042" s="4">
        <v>0</v>
      </c>
      <c r="CY1042" s="4">
        <v>0</v>
      </c>
      <c r="CZ1042" s="4">
        <v>0</v>
      </c>
      <c r="DA1042" s="4">
        <v>0</v>
      </c>
      <c r="DB1042" s="4">
        <v>0</v>
      </c>
      <c r="DC1042" s="4">
        <v>0</v>
      </c>
      <c r="DD1042" s="4">
        <v>0</v>
      </c>
      <c r="DE1042" s="4">
        <v>0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6">
        <v>0</v>
      </c>
      <c r="DY1042" s="4">
        <f>SUM(Tabela14[[#This Row],[jan/25]:[mar/25]])</f>
        <v>0</v>
      </c>
      <c r="DZ1042" s="4">
        <f>SUM(Tabela14[[#This Row],[abr/25]:[ago/25]])</f>
        <v>0</v>
      </c>
      <c r="EA1042" s="4">
        <f>SUM(Tabela14[[#This Row],[set/25]:[dez/30]])</f>
        <v>0</v>
      </c>
    </row>
    <row r="1043" spans="1:131" x14ac:dyDescent="0.25">
      <c r="A1043" s="5" t="s">
        <v>2646</v>
      </c>
      <c r="B1043" s="2" t="s">
        <v>2495</v>
      </c>
      <c r="C1043" s="2" t="s">
        <v>14</v>
      </c>
      <c r="D1043" s="2" t="s">
        <v>126</v>
      </c>
      <c r="E1043" s="1">
        <v>1410</v>
      </c>
      <c r="F1043" s="2" t="s">
        <v>2647</v>
      </c>
      <c r="G1043" s="2" t="s">
        <v>19</v>
      </c>
      <c r="H1043" s="321">
        <v>45854</v>
      </c>
      <c r="I1043" s="2" t="s">
        <v>1611</v>
      </c>
      <c r="J1043" s="2"/>
      <c r="K1043" s="4"/>
      <c r="L1043" s="4"/>
      <c r="M1043" s="4">
        <v>203779.26</v>
      </c>
      <c r="N1043" s="4">
        <f>Tabela14[[#This Row],[parcela.cef
(total)]]-Tabela14[[#This Row],[parcela.cef
(realizado)]]</f>
        <v>0</v>
      </c>
      <c r="O1043" s="1" t="b">
        <v>0</v>
      </c>
      <c r="P1043" s="4">
        <v>0</v>
      </c>
      <c r="Q1043" s="4">
        <v>234059.94</v>
      </c>
      <c r="R1043" s="4">
        <v>0</v>
      </c>
      <c r="S1043" s="4">
        <v>33876.769999999997</v>
      </c>
      <c r="T1043" s="4">
        <f>SUM(Tabela14[[#This Row],[set/25]:[dez/30]])</f>
        <v>33125.740000000005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600</v>
      </c>
      <c r="BL1043" s="4">
        <v>151.03</v>
      </c>
      <c r="BM1043" s="4">
        <v>0</v>
      </c>
      <c r="BN1043" s="4">
        <v>152.41</v>
      </c>
      <c r="BO1043" s="4">
        <v>152.41</v>
      </c>
      <c r="BP1043" s="4">
        <v>152.41</v>
      </c>
      <c r="BQ1043" s="4">
        <v>245.06</v>
      </c>
      <c r="BR1043" s="4">
        <v>245.06</v>
      </c>
      <c r="BS1043" s="4">
        <v>245.06</v>
      </c>
      <c r="BT1043" s="4">
        <v>245.06</v>
      </c>
      <c r="BU1043" s="4">
        <v>245.06</v>
      </c>
      <c r="BV1043" s="4">
        <v>245.06</v>
      </c>
      <c r="BW1043" s="4">
        <v>245.06</v>
      </c>
      <c r="BX1043" s="4">
        <v>245.06</v>
      </c>
      <c r="BY1043" s="4">
        <v>245.06</v>
      </c>
      <c r="BZ1043" s="4">
        <v>245.06</v>
      </c>
      <c r="CA1043" s="4">
        <v>245.06</v>
      </c>
      <c r="CB1043" s="4">
        <v>1769.15</v>
      </c>
      <c r="CC1043" s="4">
        <v>245.06</v>
      </c>
      <c r="CD1043" s="4">
        <v>244.99</v>
      </c>
      <c r="CE1043" s="4">
        <v>398.97</v>
      </c>
      <c r="CF1043" s="4">
        <v>816.86</v>
      </c>
      <c r="CG1043" s="4">
        <v>816.86</v>
      </c>
      <c r="CH1043" s="4">
        <v>816.86</v>
      </c>
      <c r="CI1043" s="4">
        <v>816.86</v>
      </c>
      <c r="CJ1043" s="4">
        <v>816.86</v>
      </c>
      <c r="CK1043" s="4">
        <v>816.86</v>
      </c>
      <c r="CL1043" s="4">
        <v>816.86</v>
      </c>
      <c r="CM1043" s="4">
        <v>816.86</v>
      </c>
      <c r="CN1043" s="4">
        <v>5897.17</v>
      </c>
      <c r="CO1043" s="4">
        <v>816.86</v>
      </c>
      <c r="CP1043" s="4">
        <v>816.86</v>
      </c>
      <c r="CQ1043" s="4">
        <v>816.86</v>
      </c>
      <c r="CR1043" s="4">
        <v>816.86</v>
      </c>
      <c r="CS1043" s="4">
        <v>816.86</v>
      </c>
      <c r="CT1043" s="4">
        <v>816.86</v>
      </c>
      <c r="CU1043" s="4">
        <v>816.86</v>
      </c>
      <c r="CV1043" s="4">
        <v>816.86</v>
      </c>
      <c r="CW1043" s="4">
        <v>816.86</v>
      </c>
      <c r="CX1043" s="4">
        <v>816.86</v>
      </c>
      <c r="CY1043" s="4">
        <v>816.86</v>
      </c>
      <c r="CZ1043" s="4">
        <v>5897.17</v>
      </c>
      <c r="DA1043" s="4">
        <v>0</v>
      </c>
      <c r="DB1043" s="4">
        <v>0</v>
      </c>
      <c r="DC1043" s="4">
        <v>0</v>
      </c>
      <c r="DD1043" s="4">
        <v>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0</v>
      </c>
      <c r="DK1043" s="4">
        <v>0</v>
      </c>
      <c r="DL1043" s="4">
        <v>0</v>
      </c>
      <c r="DM1043" s="4">
        <v>0</v>
      </c>
      <c r="DN1043" s="4">
        <v>0</v>
      </c>
      <c r="DO1043" s="4">
        <v>0</v>
      </c>
      <c r="DP1043" s="4">
        <v>0</v>
      </c>
      <c r="DQ1043" s="4">
        <v>0</v>
      </c>
      <c r="DR1043" s="4">
        <v>0</v>
      </c>
      <c r="DS1043" s="4">
        <v>0</v>
      </c>
      <c r="DT1043" s="4">
        <v>0</v>
      </c>
      <c r="DU1043" s="4">
        <v>0</v>
      </c>
      <c r="DV1043" s="4">
        <v>0</v>
      </c>
      <c r="DW1043" s="4">
        <v>0</v>
      </c>
      <c r="DX1043" s="6">
        <v>0</v>
      </c>
      <c r="DY1043" s="4">
        <f>SUM(Tabela14[[#This Row],[jan/25]:[mar/25]])</f>
        <v>0</v>
      </c>
      <c r="DZ1043" s="4">
        <f>SUM(Tabela14[[#This Row],[abr/25]:[ago/25]])</f>
        <v>751.03</v>
      </c>
      <c r="EA1043" s="4">
        <f>SUM(Tabela14[[#This Row],[set/25]:[dez/30]])</f>
        <v>33125.740000000005</v>
      </c>
    </row>
    <row r="1044" spans="1:131" x14ac:dyDescent="0.25">
      <c r="A1044" s="5" t="s">
        <v>2648</v>
      </c>
      <c r="B1044" s="2" t="s">
        <v>2495</v>
      </c>
      <c r="C1044" s="2" t="s">
        <v>14</v>
      </c>
      <c r="D1044" s="2" t="s">
        <v>126</v>
      </c>
      <c r="E1044" s="1">
        <v>1411</v>
      </c>
      <c r="F1044" s="2"/>
      <c r="G1044" s="2" t="s">
        <v>16</v>
      </c>
      <c r="H1044" s="321"/>
      <c r="I1044" s="2"/>
      <c r="J1044" s="2"/>
      <c r="K1044" s="4"/>
      <c r="L1044" s="4"/>
      <c r="M1044" s="4">
        <v>0</v>
      </c>
      <c r="N1044" s="4">
        <f>Tabela14[[#This Row],[parcela.cef
(total)]]-Tabela14[[#This Row],[parcela.cef
(realizado)]]</f>
        <v>0</v>
      </c>
      <c r="O1044" s="1" t="b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f>SUM(Tabela14[[#This Row],[set/25]:[dez/30]])</f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4">
        <v>0</v>
      </c>
      <c r="CY1044" s="4">
        <v>0</v>
      </c>
      <c r="CZ1044" s="4">
        <v>0</v>
      </c>
      <c r="DA1044" s="4">
        <v>0</v>
      </c>
      <c r="DB1044" s="4">
        <v>0</v>
      </c>
      <c r="DC1044" s="4">
        <v>0</v>
      </c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6">
        <v>0</v>
      </c>
      <c r="DY1044" s="4">
        <f>SUM(Tabela14[[#This Row],[jan/25]:[mar/25]])</f>
        <v>0</v>
      </c>
      <c r="DZ1044" s="4">
        <f>SUM(Tabela14[[#This Row],[abr/25]:[ago/25]])</f>
        <v>0</v>
      </c>
      <c r="EA1044" s="4">
        <f>SUM(Tabela14[[#This Row],[set/25]:[dez/30]])</f>
        <v>0</v>
      </c>
    </row>
    <row r="1045" spans="1:131" x14ac:dyDescent="0.25">
      <c r="A1045" s="5" t="s">
        <v>2649</v>
      </c>
      <c r="B1045" s="2" t="s">
        <v>2495</v>
      </c>
      <c r="C1045" s="2" t="s">
        <v>14</v>
      </c>
      <c r="D1045" s="2" t="s">
        <v>126</v>
      </c>
      <c r="E1045" s="1">
        <v>1412</v>
      </c>
      <c r="F1045" s="2"/>
      <c r="G1045" s="2" t="s">
        <v>42</v>
      </c>
      <c r="H1045" s="321"/>
      <c r="I1045" s="2"/>
      <c r="J1045" s="2"/>
      <c r="K1045" s="4"/>
      <c r="L1045" s="4"/>
      <c r="M1045" s="4">
        <v>0</v>
      </c>
      <c r="N1045" s="4">
        <f>Tabela14[[#This Row],[parcela.cef
(total)]]-Tabela14[[#This Row],[parcela.cef
(realizado)]]</f>
        <v>0</v>
      </c>
      <c r="O1045" s="1" t="b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f>SUM(Tabela14[[#This Row],[set/25]:[dez/30]])</f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0</v>
      </c>
      <c r="CP1045" s="4">
        <v>0</v>
      </c>
      <c r="CQ1045" s="4">
        <v>0</v>
      </c>
      <c r="CR1045" s="4">
        <v>0</v>
      </c>
      <c r="CS1045" s="4">
        <v>0</v>
      </c>
      <c r="CT1045" s="4">
        <v>0</v>
      </c>
      <c r="CU1045" s="4">
        <v>0</v>
      </c>
      <c r="CV1045" s="4">
        <v>0</v>
      </c>
      <c r="CW1045" s="4">
        <v>0</v>
      </c>
      <c r="CX1045" s="4">
        <v>0</v>
      </c>
      <c r="CY1045" s="4">
        <v>0</v>
      </c>
      <c r="CZ1045" s="4">
        <v>0</v>
      </c>
      <c r="DA1045" s="4">
        <v>0</v>
      </c>
      <c r="DB1045" s="4">
        <v>0</v>
      </c>
      <c r="DC1045" s="4">
        <v>0</v>
      </c>
      <c r="DD1045" s="4">
        <v>0</v>
      </c>
      <c r="DE1045" s="4">
        <v>0</v>
      </c>
      <c r="DF1045" s="4">
        <v>0</v>
      </c>
      <c r="DG1045" s="4">
        <v>0</v>
      </c>
      <c r="DH1045" s="4">
        <v>0</v>
      </c>
      <c r="DI1045" s="4">
        <v>0</v>
      </c>
      <c r="DJ1045" s="4">
        <v>0</v>
      </c>
      <c r="DK1045" s="4">
        <v>0</v>
      </c>
      <c r="DL1045" s="4">
        <v>0</v>
      </c>
      <c r="DM1045" s="4">
        <v>0</v>
      </c>
      <c r="DN1045" s="4">
        <v>0</v>
      </c>
      <c r="DO1045" s="4">
        <v>0</v>
      </c>
      <c r="DP1045" s="4">
        <v>0</v>
      </c>
      <c r="DQ1045" s="4">
        <v>0</v>
      </c>
      <c r="DR1045" s="4">
        <v>0</v>
      </c>
      <c r="DS1045" s="4">
        <v>0</v>
      </c>
      <c r="DT1045" s="4">
        <v>0</v>
      </c>
      <c r="DU1045" s="4">
        <v>0</v>
      </c>
      <c r="DV1045" s="4">
        <v>0</v>
      </c>
      <c r="DW1045" s="4">
        <v>0</v>
      </c>
      <c r="DX1045" s="6">
        <v>0</v>
      </c>
      <c r="DY1045" s="4">
        <f>SUM(Tabela14[[#This Row],[jan/25]:[mar/25]])</f>
        <v>0</v>
      </c>
      <c r="DZ1045" s="4">
        <f>SUM(Tabela14[[#This Row],[abr/25]:[ago/25]])</f>
        <v>0</v>
      </c>
      <c r="EA1045" s="4">
        <f>SUM(Tabela14[[#This Row],[set/25]:[dez/30]])</f>
        <v>0</v>
      </c>
    </row>
    <row r="1046" spans="1:131" x14ac:dyDescent="0.25">
      <c r="A1046" s="5" t="s">
        <v>2650</v>
      </c>
      <c r="B1046" s="2" t="s">
        <v>2495</v>
      </c>
      <c r="C1046" s="2" t="s">
        <v>14</v>
      </c>
      <c r="D1046" s="2" t="s">
        <v>126</v>
      </c>
      <c r="E1046" s="1">
        <v>1413</v>
      </c>
      <c r="F1046" s="2" t="s">
        <v>2651</v>
      </c>
      <c r="G1046" s="2" t="s">
        <v>19</v>
      </c>
      <c r="H1046" s="321">
        <v>45850</v>
      </c>
      <c r="I1046" s="2" t="s">
        <v>2652</v>
      </c>
      <c r="J1046" s="2"/>
      <c r="K1046" s="4"/>
      <c r="L1046" s="4"/>
      <c r="M1046" s="4">
        <v>268240.58</v>
      </c>
      <c r="N1046" s="4">
        <f>Tabela14[[#This Row],[parcela.cef
(total)]]-Tabela14[[#This Row],[parcela.cef
(realizado)]]</f>
        <v>0</v>
      </c>
      <c r="O1046" s="1" t="b">
        <v>0</v>
      </c>
      <c r="P1046" s="4">
        <v>0</v>
      </c>
      <c r="Q1046" s="4">
        <v>329000</v>
      </c>
      <c r="R1046" s="4">
        <v>0</v>
      </c>
      <c r="S1046" s="4">
        <v>65667.47</v>
      </c>
      <c r="T1046" s="4">
        <f>SUM(Tabela14[[#This Row],[set/25]:[dez/30]])</f>
        <v>60862.069999999971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4500</v>
      </c>
      <c r="BL1046" s="4">
        <v>305.39999999999998</v>
      </c>
      <c r="BM1046" s="4">
        <v>0</v>
      </c>
      <c r="BN1046" s="4">
        <v>304.82</v>
      </c>
      <c r="BO1046" s="4">
        <v>304.82</v>
      </c>
      <c r="BP1046" s="4">
        <v>3353.01</v>
      </c>
      <c r="BQ1046" s="4">
        <v>1016.06</v>
      </c>
      <c r="BR1046" s="4">
        <v>1016.06</v>
      </c>
      <c r="BS1046" s="4">
        <v>1016.06</v>
      </c>
      <c r="BT1046" s="4">
        <v>1016.06</v>
      </c>
      <c r="BU1046" s="4">
        <v>1016.06</v>
      </c>
      <c r="BV1046" s="4">
        <v>1016.06</v>
      </c>
      <c r="BW1046" s="4">
        <v>1016.06</v>
      </c>
      <c r="BX1046" s="4">
        <v>1016.06</v>
      </c>
      <c r="BY1046" s="4">
        <v>1016.06</v>
      </c>
      <c r="BZ1046" s="4">
        <v>1016.06</v>
      </c>
      <c r="CA1046" s="4">
        <v>1016.06</v>
      </c>
      <c r="CB1046" s="4">
        <v>11176.69</v>
      </c>
      <c r="CC1046" s="4">
        <v>1016.06</v>
      </c>
      <c r="CD1046" s="4">
        <v>1016.06</v>
      </c>
      <c r="CE1046" s="4">
        <v>1016.06</v>
      </c>
      <c r="CF1046" s="4">
        <v>1016.06</v>
      </c>
      <c r="CG1046" s="4">
        <v>1016.06</v>
      </c>
      <c r="CH1046" s="4">
        <v>1016.06</v>
      </c>
      <c r="CI1046" s="4">
        <v>1016.06</v>
      </c>
      <c r="CJ1046" s="4">
        <v>1016.06</v>
      </c>
      <c r="CK1046" s="4">
        <v>1016.06</v>
      </c>
      <c r="CL1046" s="4">
        <v>1016.06</v>
      </c>
      <c r="CM1046" s="4">
        <v>1016.06</v>
      </c>
      <c r="CN1046" s="4">
        <v>1016.06</v>
      </c>
      <c r="CO1046" s="4">
        <v>1016.06</v>
      </c>
      <c r="CP1046" s="4">
        <v>1016.06</v>
      </c>
      <c r="CQ1046" s="4">
        <v>1016.06</v>
      </c>
      <c r="CR1046" s="4">
        <v>1016.06</v>
      </c>
      <c r="CS1046" s="4">
        <v>1016.06</v>
      </c>
      <c r="CT1046" s="4">
        <v>1016.06</v>
      </c>
      <c r="CU1046" s="4">
        <v>1016.06</v>
      </c>
      <c r="CV1046" s="4">
        <v>1016.06</v>
      </c>
      <c r="CW1046" s="4">
        <v>1016.06</v>
      </c>
      <c r="CX1046" s="4">
        <v>1016.06</v>
      </c>
      <c r="CY1046" s="4">
        <v>1016.06</v>
      </c>
      <c r="CZ1046" s="4">
        <v>11176.69</v>
      </c>
      <c r="DA1046" s="4">
        <v>0</v>
      </c>
      <c r="DB1046" s="4">
        <v>0</v>
      </c>
      <c r="DC1046" s="4">
        <v>0</v>
      </c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4">
        <v>0</v>
      </c>
      <c r="DJ1046" s="4">
        <v>0</v>
      </c>
      <c r="DK1046" s="4">
        <v>0</v>
      </c>
      <c r="DL1046" s="4">
        <v>0</v>
      </c>
      <c r="DM1046" s="4">
        <v>0</v>
      </c>
      <c r="DN1046" s="4">
        <v>0</v>
      </c>
      <c r="DO1046" s="4">
        <v>0</v>
      </c>
      <c r="DP1046" s="4">
        <v>0</v>
      </c>
      <c r="DQ1046" s="4">
        <v>0</v>
      </c>
      <c r="DR1046" s="4">
        <v>0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6">
        <v>0</v>
      </c>
      <c r="DY1046" s="4">
        <f>SUM(Tabela14[[#This Row],[jan/25]:[mar/25]])</f>
        <v>0</v>
      </c>
      <c r="DZ1046" s="4">
        <f>SUM(Tabela14[[#This Row],[abr/25]:[ago/25]])</f>
        <v>4805.3999999999996</v>
      </c>
      <c r="EA1046" s="4">
        <f>SUM(Tabela14[[#This Row],[set/25]:[dez/30]])</f>
        <v>60862.069999999971</v>
      </c>
    </row>
    <row r="1047" spans="1:131" x14ac:dyDescent="0.25">
      <c r="A1047" s="5" t="s">
        <v>2653</v>
      </c>
      <c r="B1047" s="2" t="s">
        <v>2495</v>
      </c>
      <c r="C1047" s="2" t="s">
        <v>14</v>
      </c>
      <c r="D1047" s="2" t="s">
        <v>126</v>
      </c>
      <c r="E1047" s="1">
        <v>1414</v>
      </c>
      <c r="F1047" s="2" t="s">
        <v>2654</v>
      </c>
      <c r="G1047" s="2" t="s">
        <v>19</v>
      </c>
      <c r="H1047" s="321">
        <v>45850</v>
      </c>
      <c r="I1047" s="2" t="s">
        <v>43</v>
      </c>
      <c r="J1047" s="2"/>
      <c r="K1047" s="4"/>
      <c r="L1047" s="4"/>
      <c r="M1047" s="4">
        <v>268240.58</v>
      </c>
      <c r="N1047" s="4">
        <f>Tabela14[[#This Row],[parcela.cef
(total)]]-Tabela14[[#This Row],[parcela.cef
(realizado)]]</f>
        <v>0</v>
      </c>
      <c r="O1047" s="1" t="b">
        <v>0</v>
      </c>
      <c r="P1047" s="4">
        <v>0</v>
      </c>
      <c r="Q1047" s="4">
        <v>308808.8</v>
      </c>
      <c r="R1047" s="4">
        <v>0</v>
      </c>
      <c r="S1047" s="4">
        <v>45150.1</v>
      </c>
      <c r="T1047" s="4">
        <f>SUM(Tabela14[[#This Row],[set/25]:[dez/30]])</f>
        <v>41523.320000000007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3300</v>
      </c>
      <c r="BL1047" s="4">
        <v>326.77999999999997</v>
      </c>
      <c r="BM1047" s="4">
        <v>0</v>
      </c>
      <c r="BN1047" s="4">
        <v>326.16000000000003</v>
      </c>
      <c r="BO1047" s="4">
        <v>326.16000000000003</v>
      </c>
      <c r="BP1047" s="4">
        <v>1850.25</v>
      </c>
      <c r="BQ1047" s="4">
        <v>326.16000000000003</v>
      </c>
      <c r="BR1047" s="4">
        <v>326.16000000000003</v>
      </c>
      <c r="BS1047" s="4">
        <v>326.16000000000003</v>
      </c>
      <c r="BT1047" s="4">
        <v>326.16000000000003</v>
      </c>
      <c r="BU1047" s="4">
        <v>326.16000000000003</v>
      </c>
      <c r="BV1047" s="4">
        <v>326.16000000000003</v>
      </c>
      <c r="BW1047" s="4">
        <v>810.61</v>
      </c>
      <c r="BX1047" s="4">
        <v>1087.19</v>
      </c>
      <c r="BY1047" s="4">
        <v>1087.19</v>
      </c>
      <c r="BZ1047" s="4">
        <v>1087.19</v>
      </c>
      <c r="CA1047" s="4">
        <v>1087.19</v>
      </c>
      <c r="CB1047" s="4">
        <v>6167.5</v>
      </c>
      <c r="CC1047" s="4">
        <v>1087.19</v>
      </c>
      <c r="CD1047" s="4">
        <v>1087.19</v>
      </c>
      <c r="CE1047" s="4">
        <v>1087.19</v>
      </c>
      <c r="CF1047" s="4">
        <v>1087.19</v>
      </c>
      <c r="CG1047" s="4">
        <v>1087.19</v>
      </c>
      <c r="CH1047" s="4">
        <v>1087.19</v>
      </c>
      <c r="CI1047" s="4">
        <v>1087.19</v>
      </c>
      <c r="CJ1047" s="4">
        <v>1087.19</v>
      </c>
      <c r="CK1047" s="4">
        <v>1087.19</v>
      </c>
      <c r="CL1047" s="4">
        <v>1087.19</v>
      </c>
      <c r="CM1047" s="4">
        <v>1087.19</v>
      </c>
      <c r="CN1047" s="4">
        <v>6167.5</v>
      </c>
      <c r="CO1047" s="4">
        <v>1087.19</v>
      </c>
      <c r="CP1047" s="4">
        <v>1087.19</v>
      </c>
      <c r="CQ1047" s="4">
        <v>1087.19</v>
      </c>
      <c r="CR1047" s="4">
        <v>1087.19</v>
      </c>
      <c r="CS1047" s="4">
        <v>1087.19</v>
      </c>
      <c r="CT1047" s="4">
        <v>1087.19</v>
      </c>
      <c r="CU1047" s="4">
        <v>1087.19</v>
      </c>
      <c r="CV1047" s="4">
        <v>0</v>
      </c>
      <c r="CW1047" s="4">
        <v>0</v>
      </c>
      <c r="CX1047" s="4">
        <v>0</v>
      </c>
      <c r="CY1047" s="4">
        <v>0</v>
      </c>
      <c r="CZ1047" s="4">
        <v>0</v>
      </c>
      <c r="DA1047" s="4">
        <v>0</v>
      </c>
      <c r="DB1047" s="4">
        <v>0</v>
      </c>
      <c r="DC1047" s="4">
        <v>0</v>
      </c>
      <c r="DD1047" s="4">
        <v>0</v>
      </c>
      <c r="DE1047" s="4">
        <v>0</v>
      </c>
      <c r="DF1047" s="4">
        <v>0</v>
      </c>
      <c r="DG1047" s="4">
        <v>0</v>
      </c>
      <c r="DH1047" s="4">
        <v>0</v>
      </c>
      <c r="DI1047" s="4">
        <v>0</v>
      </c>
      <c r="DJ1047" s="4">
        <v>0</v>
      </c>
      <c r="DK1047" s="4">
        <v>0</v>
      </c>
      <c r="DL1047" s="4">
        <v>0</v>
      </c>
      <c r="DM1047" s="4">
        <v>0</v>
      </c>
      <c r="DN1047" s="4">
        <v>0</v>
      </c>
      <c r="DO1047" s="4">
        <v>0</v>
      </c>
      <c r="DP1047" s="4">
        <v>0</v>
      </c>
      <c r="DQ1047" s="4">
        <v>0</v>
      </c>
      <c r="DR1047" s="4">
        <v>0</v>
      </c>
      <c r="DS1047" s="4">
        <v>0</v>
      </c>
      <c r="DT1047" s="4">
        <v>0</v>
      </c>
      <c r="DU1047" s="4">
        <v>0</v>
      </c>
      <c r="DV1047" s="4">
        <v>0</v>
      </c>
      <c r="DW1047" s="4">
        <v>0</v>
      </c>
      <c r="DX1047" s="6">
        <v>0</v>
      </c>
      <c r="DY1047" s="4">
        <f>SUM(Tabela14[[#This Row],[jan/25]:[mar/25]])</f>
        <v>0</v>
      </c>
      <c r="DZ1047" s="4">
        <f>SUM(Tabela14[[#This Row],[abr/25]:[ago/25]])</f>
        <v>3626.7799999999997</v>
      </c>
      <c r="EA1047" s="4">
        <f>SUM(Tabela14[[#This Row],[set/25]:[dez/30]])</f>
        <v>41523.320000000007</v>
      </c>
    </row>
    <row r="1048" spans="1:131" x14ac:dyDescent="0.25">
      <c r="A1048" s="5" t="s">
        <v>2655</v>
      </c>
      <c r="B1048" s="2" t="s">
        <v>2495</v>
      </c>
      <c r="C1048" s="2" t="s">
        <v>14</v>
      </c>
      <c r="D1048" s="2" t="s">
        <v>126</v>
      </c>
      <c r="E1048" s="1">
        <v>1415</v>
      </c>
      <c r="F1048" s="2" t="s">
        <v>2656</v>
      </c>
      <c r="G1048" s="2" t="s">
        <v>19</v>
      </c>
      <c r="H1048" s="321">
        <v>45848</v>
      </c>
      <c r="I1048" s="2" t="s">
        <v>1537</v>
      </c>
      <c r="J1048" s="2"/>
      <c r="K1048" s="4"/>
      <c r="L1048" s="4"/>
      <c r="M1048" s="4">
        <v>268240.58</v>
      </c>
      <c r="N1048" s="4">
        <f>Tabela14[[#This Row],[parcela.cef
(total)]]-Tabela14[[#This Row],[parcela.cef
(realizado)]]</f>
        <v>0</v>
      </c>
      <c r="O1048" s="1" t="b">
        <v>0</v>
      </c>
      <c r="P1048" s="4">
        <v>0</v>
      </c>
      <c r="Q1048" s="4">
        <v>314900</v>
      </c>
      <c r="R1048" s="4">
        <v>0</v>
      </c>
      <c r="S1048" s="4">
        <v>51397.32</v>
      </c>
      <c r="T1048" s="4">
        <f>SUM(Tabela14[[#This Row],[set/25]:[dez/30]])</f>
        <v>50780.199999999983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307.5</v>
      </c>
      <c r="BL1048" s="4">
        <v>309.62</v>
      </c>
      <c r="BM1048" s="4">
        <v>0</v>
      </c>
      <c r="BN1048" s="4">
        <v>312.44</v>
      </c>
      <c r="BO1048" s="4">
        <v>312.44</v>
      </c>
      <c r="BP1048" s="4">
        <v>312.44</v>
      </c>
      <c r="BQ1048" s="4">
        <v>312.44</v>
      </c>
      <c r="BR1048" s="4">
        <v>312.44</v>
      </c>
      <c r="BS1048" s="4">
        <v>312.44</v>
      </c>
      <c r="BT1048" s="4">
        <v>312.44</v>
      </c>
      <c r="BU1048" s="4">
        <v>312.44</v>
      </c>
      <c r="BV1048" s="4">
        <v>312.44</v>
      </c>
      <c r="BW1048" s="4">
        <v>312.44</v>
      </c>
      <c r="BX1048" s="4">
        <v>312.44</v>
      </c>
      <c r="BY1048" s="4">
        <v>312.44</v>
      </c>
      <c r="BZ1048" s="4">
        <v>312.44</v>
      </c>
      <c r="CA1048" s="4">
        <v>312.44</v>
      </c>
      <c r="CB1048" s="4">
        <v>3360.63</v>
      </c>
      <c r="CC1048" s="4">
        <v>853.49</v>
      </c>
      <c r="CD1048" s="4">
        <v>1041.46</v>
      </c>
      <c r="CE1048" s="4">
        <v>1041.46</v>
      </c>
      <c r="CF1048" s="4">
        <v>1041.46</v>
      </c>
      <c r="CG1048" s="4">
        <v>1041.46</v>
      </c>
      <c r="CH1048" s="4">
        <v>1041.46</v>
      </c>
      <c r="CI1048" s="4">
        <v>1041.46</v>
      </c>
      <c r="CJ1048" s="4">
        <v>1041.46</v>
      </c>
      <c r="CK1048" s="4">
        <v>1041.46</v>
      </c>
      <c r="CL1048" s="4">
        <v>1041.46</v>
      </c>
      <c r="CM1048" s="4">
        <v>1041.46</v>
      </c>
      <c r="CN1048" s="4">
        <v>11202.09</v>
      </c>
      <c r="CO1048" s="4">
        <v>1041.46</v>
      </c>
      <c r="CP1048" s="4">
        <v>1041.46</v>
      </c>
      <c r="CQ1048" s="4">
        <v>1041.46</v>
      </c>
      <c r="CR1048" s="4">
        <v>1041.46</v>
      </c>
      <c r="CS1048" s="4">
        <v>1041.46</v>
      </c>
      <c r="CT1048" s="4">
        <v>1041.46</v>
      </c>
      <c r="CU1048" s="4">
        <v>1041.46</v>
      </c>
      <c r="CV1048" s="4">
        <v>1041.46</v>
      </c>
      <c r="CW1048" s="4">
        <v>1041.46</v>
      </c>
      <c r="CX1048" s="4">
        <v>1041.46</v>
      </c>
      <c r="CY1048" s="4">
        <v>0</v>
      </c>
      <c r="CZ1048" s="4">
        <v>10160.629999999999</v>
      </c>
      <c r="DA1048" s="4">
        <v>0</v>
      </c>
      <c r="DB1048" s="4">
        <v>0</v>
      </c>
      <c r="DC1048" s="4">
        <v>0</v>
      </c>
      <c r="DD1048" s="4">
        <v>0</v>
      </c>
      <c r="DE1048" s="4">
        <v>0</v>
      </c>
      <c r="DF1048" s="4">
        <v>0</v>
      </c>
      <c r="DG1048" s="4">
        <v>0</v>
      </c>
      <c r="DH1048" s="4">
        <v>0</v>
      </c>
      <c r="DI1048" s="4">
        <v>0</v>
      </c>
      <c r="DJ1048" s="4">
        <v>0</v>
      </c>
      <c r="DK1048" s="4">
        <v>0</v>
      </c>
      <c r="DL1048" s="4">
        <v>0</v>
      </c>
      <c r="DM1048" s="4">
        <v>0</v>
      </c>
      <c r="DN1048" s="4">
        <v>0</v>
      </c>
      <c r="DO1048" s="4">
        <v>0</v>
      </c>
      <c r="DP1048" s="4">
        <v>0</v>
      </c>
      <c r="DQ1048" s="4">
        <v>0</v>
      </c>
      <c r="DR1048" s="4">
        <v>0</v>
      </c>
      <c r="DS1048" s="4">
        <v>0</v>
      </c>
      <c r="DT1048" s="4">
        <v>0</v>
      </c>
      <c r="DU1048" s="4">
        <v>0</v>
      </c>
      <c r="DV1048" s="4">
        <v>0</v>
      </c>
      <c r="DW1048" s="4">
        <v>0</v>
      </c>
      <c r="DX1048" s="6">
        <v>0</v>
      </c>
      <c r="DY1048" s="4">
        <f>SUM(Tabela14[[#This Row],[jan/25]:[mar/25]])</f>
        <v>0</v>
      </c>
      <c r="DZ1048" s="4">
        <f>SUM(Tabela14[[#This Row],[abr/25]:[ago/25]])</f>
        <v>617.12</v>
      </c>
      <c r="EA1048" s="4">
        <f>SUM(Tabela14[[#This Row],[set/25]:[dez/30]])</f>
        <v>50780.199999999983</v>
      </c>
    </row>
    <row r="1049" spans="1:131" x14ac:dyDescent="0.25">
      <c r="A1049" s="5" t="s">
        <v>2657</v>
      </c>
      <c r="B1049" s="2" t="s">
        <v>2495</v>
      </c>
      <c r="C1049" s="2" t="s">
        <v>14</v>
      </c>
      <c r="D1049" s="2" t="s">
        <v>148</v>
      </c>
      <c r="E1049" s="1">
        <v>1501</v>
      </c>
      <c r="F1049" s="2"/>
      <c r="G1049" s="2" t="s">
        <v>16</v>
      </c>
      <c r="H1049" s="321"/>
      <c r="I1049" s="2"/>
      <c r="J1049" s="2"/>
      <c r="K1049" s="4"/>
      <c r="L1049" s="4"/>
      <c r="M1049" s="4">
        <v>0</v>
      </c>
      <c r="N1049" s="4">
        <f>Tabela14[[#This Row],[parcela.cef
(total)]]-Tabela14[[#This Row],[parcela.cef
(realizado)]]</f>
        <v>0</v>
      </c>
      <c r="O1049" s="1" t="b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f>SUM(Tabela14[[#This Row],[set/25]:[dez/30]])</f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0</v>
      </c>
      <c r="CP1049" s="4">
        <v>0</v>
      </c>
      <c r="CQ1049" s="4">
        <v>0</v>
      </c>
      <c r="CR1049" s="4">
        <v>0</v>
      </c>
      <c r="CS1049" s="4">
        <v>0</v>
      </c>
      <c r="CT1049" s="4">
        <v>0</v>
      </c>
      <c r="CU1049" s="4">
        <v>0</v>
      </c>
      <c r="CV1049" s="4">
        <v>0</v>
      </c>
      <c r="CW1049" s="4">
        <v>0</v>
      </c>
      <c r="CX1049" s="4">
        <v>0</v>
      </c>
      <c r="CY1049" s="4">
        <v>0</v>
      </c>
      <c r="CZ1049" s="4">
        <v>0</v>
      </c>
      <c r="DA1049" s="4">
        <v>0</v>
      </c>
      <c r="DB1049" s="4">
        <v>0</v>
      </c>
      <c r="DC1049" s="4">
        <v>0</v>
      </c>
      <c r="DD1049" s="4">
        <v>0</v>
      </c>
      <c r="DE1049" s="4">
        <v>0</v>
      </c>
      <c r="DF1049" s="4">
        <v>0</v>
      </c>
      <c r="DG1049" s="4">
        <v>0</v>
      </c>
      <c r="DH1049" s="4">
        <v>0</v>
      </c>
      <c r="DI1049" s="4">
        <v>0</v>
      </c>
      <c r="DJ1049" s="4">
        <v>0</v>
      </c>
      <c r="DK1049" s="4">
        <v>0</v>
      </c>
      <c r="DL1049" s="4">
        <v>0</v>
      </c>
      <c r="DM1049" s="4">
        <v>0</v>
      </c>
      <c r="DN1049" s="4">
        <v>0</v>
      </c>
      <c r="DO1049" s="4">
        <v>0</v>
      </c>
      <c r="DP1049" s="4">
        <v>0</v>
      </c>
      <c r="DQ1049" s="4">
        <v>0</v>
      </c>
      <c r="DR1049" s="4">
        <v>0</v>
      </c>
      <c r="DS1049" s="4">
        <v>0</v>
      </c>
      <c r="DT1049" s="4">
        <v>0</v>
      </c>
      <c r="DU1049" s="4">
        <v>0</v>
      </c>
      <c r="DV1049" s="4">
        <v>0</v>
      </c>
      <c r="DW1049" s="4">
        <v>0</v>
      </c>
      <c r="DX1049" s="6">
        <v>0</v>
      </c>
      <c r="DY1049" s="4">
        <f>SUM(Tabela14[[#This Row],[jan/25]:[mar/25]])</f>
        <v>0</v>
      </c>
      <c r="DZ1049" s="4">
        <f>SUM(Tabela14[[#This Row],[abr/25]:[ago/25]])</f>
        <v>0</v>
      </c>
      <c r="EA1049" s="4">
        <f>SUM(Tabela14[[#This Row],[set/25]:[dez/30]])</f>
        <v>0</v>
      </c>
    </row>
    <row r="1050" spans="1:131" x14ac:dyDescent="0.25">
      <c r="A1050" s="5" t="s">
        <v>2658</v>
      </c>
      <c r="B1050" s="2" t="s">
        <v>2495</v>
      </c>
      <c r="C1050" s="2" t="s">
        <v>14</v>
      </c>
      <c r="D1050" s="2" t="s">
        <v>148</v>
      </c>
      <c r="E1050" s="1">
        <v>1502</v>
      </c>
      <c r="F1050" s="2" t="s">
        <v>2659</v>
      </c>
      <c r="G1050" s="2" t="s">
        <v>19</v>
      </c>
      <c r="H1050" s="321">
        <v>45853</v>
      </c>
      <c r="I1050" s="2" t="s">
        <v>2660</v>
      </c>
      <c r="J1050" s="2"/>
      <c r="K1050" s="4"/>
      <c r="L1050" s="4"/>
      <c r="M1050" s="4">
        <v>214650.69</v>
      </c>
      <c r="N1050" s="4">
        <f>Tabela14[[#This Row],[parcela.cef
(total)]]-Tabela14[[#This Row],[parcela.cef
(realizado)]]</f>
        <v>0</v>
      </c>
      <c r="O1050" s="1" t="b">
        <v>0</v>
      </c>
      <c r="P1050" s="4">
        <v>0</v>
      </c>
      <c r="Q1050" s="4">
        <v>234059.99</v>
      </c>
      <c r="R1050" s="4">
        <v>0</v>
      </c>
      <c r="S1050" s="4">
        <v>22997.64</v>
      </c>
      <c r="T1050" s="4">
        <f>SUM(Tabela14[[#This Row],[set/25]:[dez/30]])</f>
        <v>21352.920000000016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1500</v>
      </c>
      <c r="BL1050" s="4">
        <v>144.72</v>
      </c>
      <c r="BM1050" s="4">
        <v>0</v>
      </c>
      <c r="BN1050" s="4">
        <v>146.03</v>
      </c>
      <c r="BO1050" s="4">
        <v>146.04</v>
      </c>
      <c r="BP1050" s="4">
        <v>146.04</v>
      </c>
      <c r="BQ1050" s="4">
        <v>1670.13</v>
      </c>
      <c r="BR1050" s="4">
        <v>146.04</v>
      </c>
      <c r="BS1050" s="4">
        <v>146.04</v>
      </c>
      <c r="BT1050" s="4">
        <v>146.04</v>
      </c>
      <c r="BU1050" s="4">
        <v>146.04</v>
      </c>
      <c r="BV1050" s="4">
        <v>146.04</v>
      </c>
      <c r="BW1050" s="4">
        <v>146.04</v>
      </c>
      <c r="BX1050" s="4">
        <v>1365.32</v>
      </c>
      <c r="BY1050" s="4">
        <v>146.04</v>
      </c>
      <c r="BZ1050" s="4">
        <v>146</v>
      </c>
      <c r="CA1050" s="4">
        <v>0</v>
      </c>
      <c r="CB1050" s="4">
        <v>375.47</v>
      </c>
      <c r="CC1050" s="4">
        <v>486.79</v>
      </c>
      <c r="CD1050" s="4">
        <v>486.79</v>
      </c>
      <c r="CE1050" s="4">
        <v>486.79</v>
      </c>
      <c r="CF1050" s="4">
        <v>486.79</v>
      </c>
      <c r="CG1050" s="4">
        <v>486.79</v>
      </c>
      <c r="CH1050" s="4">
        <v>486.79</v>
      </c>
      <c r="CI1050" s="4">
        <v>486.79</v>
      </c>
      <c r="CJ1050" s="4">
        <v>4551.04</v>
      </c>
      <c r="CK1050" s="4">
        <v>486.79</v>
      </c>
      <c r="CL1050" s="4">
        <v>486.79</v>
      </c>
      <c r="CM1050" s="4">
        <v>486.79</v>
      </c>
      <c r="CN1050" s="4">
        <v>486.79</v>
      </c>
      <c r="CO1050" s="4">
        <v>486.79</v>
      </c>
      <c r="CP1050" s="4">
        <v>486.79</v>
      </c>
      <c r="CQ1050" s="4">
        <v>486.79</v>
      </c>
      <c r="CR1050" s="4">
        <v>486.79</v>
      </c>
      <c r="CS1050" s="4">
        <v>486.79</v>
      </c>
      <c r="CT1050" s="4">
        <v>486.79</v>
      </c>
      <c r="CU1050" s="4">
        <v>486.79</v>
      </c>
      <c r="CV1050" s="4">
        <v>588.4</v>
      </c>
      <c r="CW1050" s="4">
        <v>486.79</v>
      </c>
      <c r="CX1050" s="4">
        <v>486.79</v>
      </c>
      <c r="CY1050" s="4">
        <v>486.79</v>
      </c>
      <c r="CZ1050" s="4">
        <v>486.79</v>
      </c>
      <c r="DA1050" s="4">
        <v>486.79</v>
      </c>
      <c r="DB1050" s="4">
        <v>0</v>
      </c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0</v>
      </c>
      <c r="DK1050" s="4">
        <v>0</v>
      </c>
      <c r="DL1050" s="4">
        <v>0</v>
      </c>
      <c r="DM1050" s="4">
        <v>0</v>
      </c>
      <c r="DN1050" s="4">
        <v>0</v>
      </c>
      <c r="DO1050" s="4">
        <v>0</v>
      </c>
      <c r="DP1050" s="4">
        <v>0</v>
      </c>
      <c r="DQ1050" s="4">
        <v>0</v>
      </c>
      <c r="DR1050" s="4">
        <v>0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6">
        <v>0</v>
      </c>
      <c r="DY1050" s="4">
        <f>SUM(Tabela14[[#This Row],[jan/25]:[mar/25]])</f>
        <v>0</v>
      </c>
      <c r="DZ1050" s="4">
        <f>SUM(Tabela14[[#This Row],[abr/25]:[ago/25]])</f>
        <v>1644.72</v>
      </c>
      <c r="EA1050" s="4">
        <f>SUM(Tabela14[[#This Row],[set/25]:[dez/30]])</f>
        <v>21352.920000000016</v>
      </c>
    </row>
    <row r="1051" spans="1:131" x14ac:dyDescent="0.25">
      <c r="A1051" s="5" t="s">
        <v>2661</v>
      </c>
      <c r="B1051" s="2" t="s">
        <v>2495</v>
      </c>
      <c r="C1051" s="2" t="s">
        <v>14</v>
      </c>
      <c r="D1051" s="2" t="s">
        <v>148</v>
      </c>
      <c r="E1051" s="1">
        <v>1503</v>
      </c>
      <c r="F1051" s="2"/>
      <c r="G1051" s="2" t="s">
        <v>16</v>
      </c>
      <c r="H1051" s="321"/>
      <c r="I1051" s="2"/>
      <c r="J1051" s="2"/>
      <c r="K1051" s="4"/>
      <c r="L1051" s="4"/>
      <c r="M1051" s="4">
        <v>0</v>
      </c>
      <c r="N1051" s="4">
        <f>Tabela14[[#This Row],[parcela.cef
(total)]]-Tabela14[[#This Row],[parcela.cef
(realizado)]]</f>
        <v>0</v>
      </c>
      <c r="O1051" s="1" t="b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f>SUM(Tabela14[[#This Row],[set/25]:[dez/30]])</f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0</v>
      </c>
      <c r="CP1051" s="4">
        <v>0</v>
      </c>
      <c r="CQ1051" s="4">
        <v>0</v>
      </c>
      <c r="CR1051" s="4">
        <v>0</v>
      </c>
      <c r="CS1051" s="4">
        <v>0</v>
      </c>
      <c r="CT1051" s="4">
        <v>0</v>
      </c>
      <c r="CU1051" s="4">
        <v>0</v>
      </c>
      <c r="CV1051" s="4">
        <v>0</v>
      </c>
      <c r="CW1051" s="4">
        <v>0</v>
      </c>
      <c r="CX1051" s="4">
        <v>0</v>
      </c>
      <c r="CY1051" s="4">
        <v>0</v>
      </c>
      <c r="CZ1051" s="4">
        <v>0</v>
      </c>
      <c r="DA1051" s="4">
        <v>0</v>
      </c>
      <c r="DB1051" s="4">
        <v>0</v>
      </c>
      <c r="DC1051" s="4">
        <v>0</v>
      </c>
      <c r="DD1051" s="4">
        <v>0</v>
      </c>
      <c r="DE1051" s="4">
        <v>0</v>
      </c>
      <c r="DF1051" s="4">
        <v>0</v>
      </c>
      <c r="DG1051" s="4">
        <v>0</v>
      </c>
      <c r="DH1051" s="4">
        <v>0</v>
      </c>
      <c r="DI1051" s="4">
        <v>0</v>
      </c>
      <c r="DJ1051" s="4">
        <v>0</v>
      </c>
      <c r="DK1051" s="4">
        <v>0</v>
      </c>
      <c r="DL1051" s="4">
        <v>0</v>
      </c>
      <c r="DM1051" s="4">
        <v>0</v>
      </c>
      <c r="DN1051" s="4">
        <v>0</v>
      </c>
      <c r="DO1051" s="4">
        <v>0</v>
      </c>
      <c r="DP1051" s="4">
        <v>0</v>
      </c>
      <c r="DQ1051" s="4">
        <v>0</v>
      </c>
      <c r="DR1051" s="4">
        <v>0</v>
      </c>
      <c r="DS1051" s="4">
        <v>0</v>
      </c>
      <c r="DT1051" s="4">
        <v>0</v>
      </c>
      <c r="DU1051" s="4">
        <v>0</v>
      </c>
      <c r="DV1051" s="4">
        <v>0</v>
      </c>
      <c r="DW1051" s="4">
        <v>0</v>
      </c>
      <c r="DX1051" s="6">
        <v>0</v>
      </c>
      <c r="DY1051" s="4">
        <f>SUM(Tabela14[[#This Row],[jan/25]:[mar/25]])</f>
        <v>0</v>
      </c>
      <c r="DZ1051" s="4">
        <f>SUM(Tabela14[[#This Row],[abr/25]:[ago/25]])</f>
        <v>0</v>
      </c>
      <c r="EA1051" s="4">
        <f>SUM(Tabela14[[#This Row],[set/25]:[dez/30]])</f>
        <v>0</v>
      </c>
    </row>
    <row r="1052" spans="1:131" x14ac:dyDescent="0.25">
      <c r="A1052" s="5" t="s">
        <v>2662</v>
      </c>
      <c r="B1052" s="2" t="s">
        <v>2495</v>
      </c>
      <c r="C1052" s="2" t="s">
        <v>14</v>
      </c>
      <c r="D1052" s="2" t="s">
        <v>148</v>
      </c>
      <c r="E1052" s="1">
        <v>1504</v>
      </c>
      <c r="F1052" s="2" t="s">
        <v>2638</v>
      </c>
      <c r="G1052" s="2" t="s">
        <v>19</v>
      </c>
      <c r="H1052" s="321">
        <v>45875</v>
      </c>
      <c r="I1052" s="2" t="s">
        <v>2663</v>
      </c>
      <c r="J1052" s="2"/>
      <c r="K1052" s="4"/>
      <c r="L1052" s="4"/>
      <c r="M1052" s="4">
        <v>0</v>
      </c>
      <c r="N1052" s="4">
        <f>Tabela14[[#This Row],[parcela.cef
(total)]]-Tabela14[[#This Row],[parcela.cef
(realizado)]]</f>
        <v>0</v>
      </c>
      <c r="O1052" s="1" t="b">
        <v>0</v>
      </c>
      <c r="P1052" s="4">
        <v>0</v>
      </c>
      <c r="Q1052" s="4">
        <v>100000</v>
      </c>
      <c r="R1052" s="4">
        <v>0</v>
      </c>
      <c r="S1052" s="4">
        <v>100000</v>
      </c>
      <c r="T1052" s="4">
        <f>SUM(Tabela14[[#This Row],[set/25]:[dez/30]])</f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100000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0</v>
      </c>
      <c r="CP1052" s="4">
        <v>0</v>
      </c>
      <c r="CQ1052" s="4">
        <v>0</v>
      </c>
      <c r="CR1052" s="4">
        <v>0</v>
      </c>
      <c r="CS1052" s="4">
        <v>0</v>
      </c>
      <c r="CT1052" s="4">
        <v>0</v>
      </c>
      <c r="CU1052" s="4">
        <v>0</v>
      </c>
      <c r="CV1052" s="4">
        <v>0</v>
      </c>
      <c r="CW1052" s="4">
        <v>0</v>
      </c>
      <c r="CX1052" s="4">
        <v>0</v>
      </c>
      <c r="CY1052" s="4">
        <v>0</v>
      </c>
      <c r="CZ1052" s="4">
        <v>0</v>
      </c>
      <c r="DA1052" s="4">
        <v>0</v>
      </c>
      <c r="DB1052" s="4">
        <v>0</v>
      </c>
      <c r="DC1052" s="4">
        <v>0</v>
      </c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6">
        <v>0</v>
      </c>
      <c r="DY1052" s="4">
        <f>SUM(Tabela14[[#This Row],[jan/25]:[mar/25]])</f>
        <v>0</v>
      </c>
      <c r="DZ1052" s="4">
        <f>SUM(Tabela14[[#This Row],[abr/25]:[ago/25]])</f>
        <v>100000</v>
      </c>
      <c r="EA1052" s="4">
        <f>SUM(Tabela14[[#This Row],[set/25]:[dez/30]])</f>
        <v>0</v>
      </c>
    </row>
    <row r="1053" spans="1:131" x14ac:dyDescent="0.25">
      <c r="A1053" s="5" t="s">
        <v>2664</v>
      </c>
      <c r="B1053" s="2" t="s">
        <v>2495</v>
      </c>
      <c r="C1053" s="2" t="s">
        <v>14</v>
      </c>
      <c r="D1053" s="2" t="s">
        <v>148</v>
      </c>
      <c r="E1053" s="1">
        <v>1505</v>
      </c>
      <c r="F1053" s="2"/>
      <c r="G1053" s="2" t="s">
        <v>42</v>
      </c>
      <c r="H1053" s="321"/>
      <c r="I1053" s="2"/>
      <c r="J1053" s="2"/>
      <c r="K1053" s="4"/>
      <c r="L1053" s="4"/>
      <c r="M1053" s="4">
        <v>0</v>
      </c>
      <c r="N1053" s="4">
        <f>Tabela14[[#This Row],[parcela.cef
(total)]]-Tabela14[[#This Row],[parcela.cef
(realizado)]]</f>
        <v>0</v>
      </c>
      <c r="O1053" s="1" t="b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f>SUM(Tabela14[[#This Row],[set/25]:[dez/30]])</f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0</v>
      </c>
      <c r="CR1053" s="4">
        <v>0</v>
      </c>
      <c r="CS1053" s="4">
        <v>0</v>
      </c>
      <c r="CT1053" s="4">
        <v>0</v>
      </c>
      <c r="CU1053" s="4">
        <v>0</v>
      </c>
      <c r="CV1053" s="4">
        <v>0</v>
      </c>
      <c r="CW1053" s="4">
        <v>0</v>
      </c>
      <c r="CX1053" s="4">
        <v>0</v>
      </c>
      <c r="CY1053" s="4">
        <v>0</v>
      </c>
      <c r="CZ1053" s="4">
        <v>0</v>
      </c>
      <c r="DA1053" s="4">
        <v>0</v>
      </c>
      <c r="DB1053" s="4">
        <v>0</v>
      </c>
      <c r="DC1053" s="4">
        <v>0</v>
      </c>
      <c r="DD1053" s="4">
        <v>0</v>
      </c>
      <c r="DE1053" s="4">
        <v>0</v>
      </c>
      <c r="DF1053" s="4">
        <v>0</v>
      </c>
      <c r="DG1053" s="4">
        <v>0</v>
      </c>
      <c r="DH1053" s="4">
        <v>0</v>
      </c>
      <c r="DI1053" s="4">
        <v>0</v>
      </c>
      <c r="DJ1053" s="4">
        <v>0</v>
      </c>
      <c r="DK1053" s="4">
        <v>0</v>
      </c>
      <c r="DL1053" s="4">
        <v>0</v>
      </c>
      <c r="DM1053" s="4">
        <v>0</v>
      </c>
      <c r="DN1053" s="4">
        <v>0</v>
      </c>
      <c r="DO1053" s="4">
        <v>0</v>
      </c>
      <c r="DP1053" s="4">
        <v>0</v>
      </c>
      <c r="DQ1053" s="4">
        <v>0</v>
      </c>
      <c r="DR1053" s="4">
        <v>0</v>
      </c>
      <c r="DS1053" s="4">
        <v>0</v>
      </c>
      <c r="DT1053" s="4">
        <v>0</v>
      </c>
      <c r="DU1053" s="4">
        <v>0</v>
      </c>
      <c r="DV1053" s="4">
        <v>0</v>
      </c>
      <c r="DW1053" s="4">
        <v>0</v>
      </c>
      <c r="DX1053" s="6">
        <v>0</v>
      </c>
      <c r="DY1053" s="4">
        <f>SUM(Tabela14[[#This Row],[jan/25]:[mar/25]])</f>
        <v>0</v>
      </c>
      <c r="DZ1053" s="4">
        <f>SUM(Tabela14[[#This Row],[abr/25]:[ago/25]])</f>
        <v>0</v>
      </c>
      <c r="EA1053" s="4">
        <f>SUM(Tabela14[[#This Row],[set/25]:[dez/30]])</f>
        <v>0</v>
      </c>
    </row>
    <row r="1054" spans="1:131" x14ac:dyDescent="0.25">
      <c r="A1054" s="5" t="s">
        <v>2665</v>
      </c>
      <c r="B1054" s="2" t="s">
        <v>2495</v>
      </c>
      <c r="C1054" s="2" t="s">
        <v>14</v>
      </c>
      <c r="D1054" s="2" t="s">
        <v>148</v>
      </c>
      <c r="E1054" s="1">
        <v>1506</v>
      </c>
      <c r="F1054" s="2"/>
      <c r="G1054" s="2" t="s">
        <v>16</v>
      </c>
      <c r="H1054" s="321"/>
      <c r="I1054" s="2"/>
      <c r="J1054" s="2"/>
      <c r="K1054" s="4"/>
      <c r="L1054" s="4"/>
      <c r="M1054" s="4">
        <v>0</v>
      </c>
      <c r="N1054" s="4">
        <f>Tabela14[[#This Row],[parcela.cef
(total)]]-Tabela14[[#This Row],[parcela.cef
(realizado)]]</f>
        <v>0</v>
      </c>
      <c r="O1054" s="1" t="b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f>SUM(Tabela14[[#This Row],[set/25]:[dez/30]])</f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0</v>
      </c>
      <c r="CR1054" s="4">
        <v>0</v>
      </c>
      <c r="CS1054" s="4">
        <v>0</v>
      </c>
      <c r="CT1054" s="4">
        <v>0</v>
      </c>
      <c r="CU1054" s="4">
        <v>0</v>
      </c>
      <c r="CV1054" s="4">
        <v>0</v>
      </c>
      <c r="CW1054" s="4">
        <v>0</v>
      </c>
      <c r="CX1054" s="4">
        <v>0</v>
      </c>
      <c r="CY1054" s="4">
        <v>0</v>
      </c>
      <c r="CZ1054" s="4">
        <v>0</v>
      </c>
      <c r="DA1054" s="4">
        <v>0</v>
      </c>
      <c r="DB1054" s="4">
        <v>0</v>
      </c>
      <c r="DC1054" s="4">
        <v>0</v>
      </c>
      <c r="DD1054" s="4">
        <v>0</v>
      </c>
      <c r="DE1054" s="4">
        <v>0</v>
      </c>
      <c r="DF1054" s="4">
        <v>0</v>
      </c>
      <c r="DG1054" s="4">
        <v>0</v>
      </c>
      <c r="DH1054" s="4">
        <v>0</v>
      </c>
      <c r="DI1054" s="4">
        <v>0</v>
      </c>
      <c r="DJ1054" s="4">
        <v>0</v>
      </c>
      <c r="DK1054" s="4">
        <v>0</v>
      </c>
      <c r="DL1054" s="4">
        <v>0</v>
      </c>
      <c r="DM1054" s="4">
        <v>0</v>
      </c>
      <c r="DN1054" s="4">
        <v>0</v>
      </c>
      <c r="DO1054" s="4">
        <v>0</v>
      </c>
      <c r="DP1054" s="4">
        <v>0</v>
      </c>
      <c r="DQ1054" s="4">
        <v>0</v>
      </c>
      <c r="DR1054" s="4">
        <v>0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6">
        <v>0</v>
      </c>
      <c r="DY1054" s="4">
        <f>SUM(Tabela14[[#This Row],[jan/25]:[mar/25]])</f>
        <v>0</v>
      </c>
      <c r="DZ1054" s="4">
        <f>SUM(Tabela14[[#This Row],[abr/25]:[ago/25]])</f>
        <v>0</v>
      </c>
      <c r="EA1054" s="4">
        <f>SUM(Tabela14[[#This Row],[set/25]:[dez/30]])</f>
        <v>0</v>
      </c>
    </row>
    <row r="1055" spans="1:131" x14ac:dyDescent="0.25">
      <c r="A1055" s="5" t="s">
        <v>2666</v>
      </c>
      <c r="B1055" s="2" t="s">
        <v>2495</v>
      </c>
      <c r="C1055" s="2" t="s">
        <v>14</v>
      </c>
      <c r="D1055" s="2" t="s">
        <v>148</v>
      </c>
      <c r="E1055" s="1">
        <v>1507</v>
      </c>
      <c r="F1055" s="2"/>
      <c r="G1055" s="2" t="s">
        <v>42</v>
      </c>
      <c r="H1055" s="321"/>
      <c r="I1055" s="2"/>
      <c r="J1055" s="2"/>
      <c r="K1055" s="4"/>
      <c r="L1055" s="4"/>
      <c r="M1055" s="4">
        <v>0</v>
      </c>
      <c r="N1055" s="4">
        <f>Tabela14[[#This Row],[parcela.cef
(total)]]-Tabela14[[#This Row],[parcela.cef
(realizado)]]</f>
        <v>0</v>
      </c>
      <c r="O1055" s="1" t="b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f>SUM(Tabela14[[#This Row],[set/25]:[dez/30]])</f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0</v>
      </c>
      <c r="CR1055" s="4">
        <v>0</v>
      </c>
      <c r="CS1055" s="4">
        <v>0</v>
      </c>
      <c r="CT1055" s="4">
        <v>0</v>
      </c>
      <c r="CU1055" s="4">
        <v>0</v>
      </c>
      <c r="CV1055" s="4">
        <v>0</v>
      </c>
      <c r="CW1055" s="4">
        <v>0</v>
      </c>
      <c r="CX1055" s="4">
        <v>0</v>
      </c>
      <c r="CY1055" s="4">
        <v>0</v>
      </c>
      <c r="CZ1055" s="4">
        <v>0</v>
      </c>
      <c r="DA1055" s="4">
        <v>0</v>
      </c>
      <c r="DB1055" s="4">
        <v>0</v>
      </c>
      <c r="DC1055" s="4">
        <v>0</v>
      </c>
      <c r="DD1055" s="4">
        <v>0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0</v>
      </c>
      <c r="DK1055" s="4">
        <v>0</v>
      </c>
      <c r="DL1055" s="4">
        <v>0</v>
      </c>
      <c r="DM1055" s="4">
        <v>0</v>
      </c>
      <c r="DN1055" s="4">
        <v>0</v>
      </c>
      <c r="DO1055" s="4">
        <v>0</v>
      </c>
      <c r="DP1055" s="4">
        <v>0</v>
      </c>
      <c r="DQ1055" s="4">
        <v>0</v>
      </c>
      <c r="DR1055" s="4">
        <v>0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6">
        <v>0</v>
      </c>
      <c r="DY1055" s="4">
        <f>SUM(Tabela14[[#This Row],[jan/25]:[mar/25]])</f>
        <v>0</v>
      </c>
      <c r="DZ1055" s="4">
        <f>SUM(Tabela14[[#This Row],[abr/25]:[ago/25]])</f>
        <v>0</v>
      </c>
      <c r="EA1055" s="4">
        <f>SUM(Tabela14[[#This Row],[set/25]:[dez/30]])</f>
        <v>0</v>
      </c>
    </row>
    <row r="1056" spans="1:131" x14ac:dyDescent="0.25">
      <c r="A1056" s="5" t="s">
        <v>2667</v>
      </c>
      <c r="B1056" s="2" t="s">
        <v>2495</v>
      </c>
      <c r="C1056" s="2" t="s">
        <v>14</v>
      </c>
      <c r="D1056" s="2" t="s">
        <v>148</v>
      </c>
      <c r="E1056" s="1">
        <v>1508</v>
      </c>
      <c r="F1056" s="2" t="s">
        <v>2668</v>
      </c>
      <c r="G1056" s="2" t="s">
        <v>19</v>
      </c>
      <c r="H1056" s="321">
        <v>45841</v>
      </c>
      <c r="I1056" s="2" t="s">
        <v>2669</v>
      </c>
      <c r="J1056" s="2"/>
      <c r="K1056" s="4"/>
      <c r="L1056" s="4"/>
      <c r="M1056" s="4">
        <v>267021.3</v>
      </c>
      <c r="N1056" s="4">
        <f>Tabela14[[#This Row],[parcela.cef
(total)]]-Tabela14[[#This Row],[parcela.cef
(realizado)]]</f>
        <v>0</v>
      </c>
      <c r="O1056" s="1" t="b">
        <v>0</v>
      </c>
      <c r="P1056" s="4">
        <v>0</v>
      </c>
      <c r="Q1056" s="4">
        <v>313900</v>
      </c>
      <c r="R1056" s="4">
        <v>0</v>
      </c>
      <c r="S1056" s="4">
        <v>50904.05</v>
      </c>
      <c r="T1056" s="4">
        <f>SUM(Tabela14[[#This Row],[set/25]:[dez/30]])</f>
        <v>21461.310000000009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28900</v>
      </c>
      <c r="BL1056" s="4">
        <v>542.74</v>
      </c>
      <c r="BM1056" s="4">
        <v>0</v>
      </c>
      <c r="BN1056" s="4">
        <v>547.67999999999995</v>
      </c>
      <c r="BO1056" s="4">
        <v>547.67999999999995</v>
      </c>
      <c r="BP1056" s="4">
        <v>547.67999999999995</v>
      </c>
      <c r="BQ1056" s="4">
        <v>547.67999999999995</v>
      </c>
      <c r="BR1056" s="4">
        <v>547.67999999999995</v>
      </c>
      <c r="BS1056" s="4">
        <v>547.67999999999995</v>
      </c>
      <c r="BT1056" s="4">
        <v>547.67999999999995</v>
      </c>
      <c r="BU1056" s="4">
        <v>547.67999999999995</v>
      </c>
      <c r="BV1056" s="4">
        <v>547.67999999999995</v>
      </c>
      <c r="BW1056" s="4">
        <v>547.67999999999995</v>
      </c>
      <c r="BX1056" s="4">
        <v>547.67999999999995</v>
      </c>
      <c r="BY1056" s="4">
        <v>547.67999999999995</v>
      </c>
      <c r="BZ1056" s="4">
        <v>547.67999999999995</v>
      </c>
      <c r="CA1056" s="4">
        <v>547.67999999999995</v>
      </c>
      <c r="CB1056" s="4">
        <v>547.67999999999995</v>
      </c>
      <c r="CC1056" s="4">
        <v>547.67999999999995</v>
      </c>
      <c r="CD1056" s="4">
        <v>547.67999999999995</v>
      </c>
      <c r="CE1056" s="4">
        <v>547.67999999999995</v>
      </c>
      <c r="CF1056" s="4">
        <v>547.67999999999995</v>
      </c>
      <c r="CG1056" s="4">
        <v>547.67999999999995</v>
      </c>
      <c r="CH1056" s="4">
        <v>547.67999999999995</v>
      </c>
      <c r="CI1056" s="4">
        <v>547.67999999999995</v>
      </c>
      <c r="CJ1056" s="4">
        <v>547.67999999999995</v>
      </c>
      <c r="CK1056" s="4">
        <v>547.67999999999995</v>
      </c>
      <c r="CL1056" s="4">
        <v>547.67999999999995</v>
      </c>
      <c r="CM1056" s="4">
        <v>547.67999999999995</v>
      </c>
      <c r="CN1056" s="4">
        <v>547.67999999999995</v>
      </c>
      <c r="CO1056" s="4">
        <v>547.67999999999995</v>
      </c>
      <c r="CP1056" s="4">
        <v>547.67999999999995</v>
      </c>
      <c r="CQ1056" s="4">
        <v>547.67999999999995</v>
      </c>
      <c r="CR1056" s="4">
        <v>547.67999999999995</v>
      </c>
      <c r="CS1056" s="4">
        <v>547.67999999999995</v>
      </c>
      <c r="CT1056" s="4">
        <v>547.67999999999995</v>
      </c>
      <c r="CU1056" s="4">
        <v>649.47</v>
      </c>
      <c r="CV1056" s="4">
        <v>547.67999999999995</v>
      </c>
      <c r="CW1056" s="4">
        <v>547.67999999999995</v>
      </c>
      <c r="CX1056" s="4">
        <v>547.67999999999995</v>
      </c>
      <c r="CY1056" s="4">
        <v>547.67999999999995</v>
      </c>
      <c r="CZ1056" s="4">
        <v>547.67999999999995</v>
      </c>
      <c r="DA1056" s="4">
        <v>0</v>
      </c>
      <c r="DB1056" s="4">
        <v>0</v>
      </c>
      <c r="DC1056" s="4">
        <v>0</v>
      </c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6">
        <v>0</v>
      </c>
      <c r="DY1056" s="4">
        <f>SUM(Tabela14[[#This Row],[jan/25]:[mar/25]])</f>
        <v>0</v>
      </c>
      <c r="DZ1056" s="4">
        <f>SUM(Tabela14[[#This Row],[abr/25]:[ago/25]])</f>
        <v>29442.74</v>
      </c>
      <c r="EA1056" s="4">
        <f>SUM(Tabela14[[#This Row],[set/25]:[dez/30]])</f>
        <v>21461.310000000009</v>
      </c>
    </row>
    <row r="1057" spans="1:131" x14ac:dyDescent="0.25">
      <c r="A1057" s="5" t="s">
        <v>2670</v>
      </c>
      <c r="B1057" s="2" t="s">
        <v>2495</v>
      </c>
      <c r="C1057" s="2" t="s">
        <v>14</v>
      </c>
      <c r="D1057" s="2" t="s">
        <v>148</v>
      </c>
      <c r="E1057" s="1">
        <v>1509</v>
      </c>
      <c r="F1057" s="2"/>
      <c r="G1057" s="2" t="s">
        <v>42</v>
      </c>
      <c r="H1057" s="321"/>
      <c r="I1057" s="2"/>
      <c r="J1057" s="2"/>
      <c r="K1057" s="4"/>
      <c r="L1057" s="4"/>
      <c r="M1057" s="4">
        <v>0</v>
      </c>
      <c r="N1057" s="4">
        <f>Tabela14[[#This Row],[parcela.cef
(total)]]-Tabela14[[#This Row],[parcela.cef
(realizado)]]</f>
        <v>0</v>
      </c>
      <c r="O1057" s="1" t="b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f>SUM(Tabela14[[#This Row],[set/25]:[dez/30]])</f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0</v>
      </c>
      <c r="CP1057" s="4">
        <v>0</v>
      </c>
      <c r="CQ1057" s="4">
        <v>0</v>
      </c>
      <c r="CR1057" s="4">
        <v>0</v>
      </c>
      <c r="CS1057" s="4">
        <v>0</v>
      </c>
      <c r="CT1057" s="4">
        <v>0</v>
      </c>
      <c r="CU1057" s="4">
        <v>0</v>
      </c>
      <c r="CV1057" s="4">
        <v>0</v>
      </c>
      <c r="CW1057" s="4">
        <v>0</v>
      </c>
      <c r="CX1057" s="4">
        <v>0</v>
      </c>
      <c r="CY1057" s="4">
        <v>0</v>
      </c>
      <c r="CZ1057" s="4">
        <v>0</v>
      </c>
      <c r="DA1057" s="4">
        <v>0</v>
      </c>
      <c r="DB1057" s="4">
        <v>0</v>
      </c>
      <c r="DC1057" s="4">
        <v>0</v>
      </c>
      <c r="DD1057" s="4">
        <v>0</v>
      </c>
      <c r="DE1057" s="4">
        <v>0</v>
      </c>
      <c r="DF1057" s="4">
        <v>0</v>
      </c>
      <c r="DG1057" s="4">
        <v>0</v>
      </c>
      <c r="DH1057" s="4">
        <v>0</v>
      </c>
      <c r="DI1057" s="4">
        <v>0</v>
      </c>
      <c r="DJ1057" s="4">
        <v>0</v>
      </c>
      <c r="DK1057" s="4">
        <v>0</v>
      </c>
      <c r="DL1057" s="4">
        <v>0</v>
      </c>
      <c r="DM1057" s="4">
        <v>0</v>
      </c>
      <c r="DN1057" s="4">
        <v>0</v>
      </c>
      <c r="DO1057" s="4">
        <v>0</v>
      </c>
      <c r="DP1057" s="4">
        <v>0</v>
      </c>
      <c r="DQ1057" s="4">
        <v>0</v>
      </c>
      <c r="DR1057" s="4">
        <v>0</v>
      </c>
      <c r="DS1057" s="4">
        <v>0</v>
      </c>
      <c r="DT1057" s="4">
        <v>0</v>
      </c>
      <c r="DU1057" s="4">
        <v>0</v>
      </c>
      <c r="DV1057" s="4">
        <v>0</v>
      </c>
      <c r="DW1057" s="4">
        <v>0</v>
      </c>
      <c r="DX1057" s="6">
        <v>0</v>
      </c>
      <c r="DY1057" s="4">
        <f>SUM(Tabela14[[#This Row],[jan/25]:[mar/25]])</f>
        <v>0</v>
      </c>
      <c r="DZ1057" s="4">
        <f>SUM(Tabela14[[#This Row],[abr/25]:[ago/25]])</f>
        <v>0</v>
      </c>
      <c r="EA1057" s="4">
        <f>SUM(Tabela14[[#This Row],[set/25]:[dez/30]])</f>
        <v>0</v>
      </c>
    </row>
    <row r="1058" spans="1:131" x14ac:dyDescent="0.25">
      <c r="A1058" s="5" t="s">
        <v>2671</v>
      </c>
      <c r="B1058" s="2" t="s">
        <v>2495</v>
      </c>
      <c r="C1058" s="2" t="s">
        <v>14</v>
      </c>
      <c r="D1058" s="2" t="s">
        <v>148</v>
      </c>
      <c r="E1058" s="1">
        <v>1510</v>
      </c>
      <c r="F1058" s="2"/>
      <c r="G1058" s="2" t="s">
        <v>16</v>
      </c>
      <c r="H1058" s="321"/>
      <c r="I1058" s="2"/>
      <c r="J1058" s="2"/>
      <c r="K1058" s="4"/>
      <c r="L1058" s="4"/>
      <c r="M1058" s="4">
        <v>0</v>
      </c>
      <c r="N1058" s="4">
        <f>Tabela14[[#This Row],[parcela.cef
(total)]]-Tabela14[[#This Row],[parcela.cef
(realizado)]]</f>
        <v>0</v>
      </c>
      <c r="O1058" s="1" t="b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f>SUM(Tabela14[[#This Row],[set/25]:[dez/30]])</f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0</v>
      </c>
      <c r="CP1058" s="4">
        <v>0</v>
      </c>
      <c r="CQ1058" s="4">
        <v>0</v>
      </c>
      <c r="CR1058" s="4">
        <v>0</v>
      </c>
      <c r="CS1058" s="4">
        <v>0</v>
      </c>
      <c r="CT1058" s="4">
        <v>0</v>
      </c>
      <c r="CU1058" s="4">
        <v>0</v>
      </c>
      <c r="CV1058" s="4">
        <v>0</v>
      </c>
      <c r="CW1058" s="4">
        <v>0</v>
      </c>
      <c r="CX1058" s="4">
        <v>0</v>
      </c>
      <c r="CY1058" s="4">
        <v>0</v>
      </c>
      <c r="CZ1058" s="4">
        <v>0</v>
      </c>
      <c r="DA1058" s="4">
        <v>0</v>
      </c>
      <c r="DB1058" s="4">
        <v>0</v>
      </c>
      <c r="DC1058" s="4">
        <v>0</v>
      </c>
      <c r="DD1058" s="4">
        <v>0</v>
      </c>
      <c r="DE1058" s="4">
        <v>0</v>
      </c>
      <c r="DF1058" s="4">
        <v>0</v>
      </c>
      <c r="DG1058" s="4">
        <v>0</v>
      </c>
      <c r="DH1058" s="4">
        <v>0</v>
      </c>
      <c r="DI1058" s="4">
        <v>0</v>
      </c>
      <c r="DJ1058" s="4">
        <v>0</v>
      </c>
      <c r="DK1058" s="4">
        <v>0</v>
      </c>
      <c r="DL1058" s="4">
        <v>0</v>
      </c>
      <c r="DM1058" s="4">
        <v>0</v>
      </c>
      <c r="DN1058" s="4">
        <v>0</v>
      </c>
      <c r="DO1058" s="4">
        <v>0</v>
      </c>
      <c r="DP1058" s="4">
        <v>0</v>
      </c>
      <c r="DQ1058" s="4">
        <v>0</v>
      </c>
      <c r="DR1058" s="4">
        <v>0</v>
      </c>
      <c r="DS1058" s="4">
        <v>0</v>
      </c>
      <c r="DT1058" s="4">
        <v>0</v>
      </c>
      <c r="DU1058" s="4">
        <v>0</v>
      </c>
      <c r="DV1058" s="4">
        <v>0</v>
      </c>
      <c r="DW1058" s="4">
        <v>0</v>
      </c>
      <c r="DX1058" s="6">
        <v>0</v>
      </c>
      <c r="DY1058" s="4">
        <f>SUM(Tabela14[[#This Row],[jan/25]:[mar/25]])</f>
        <v>0</v>
      </c>
      <c r="DZ1058" s="4">
        <f>SUM(Tabela14[[#This Row],[abr/25]:[ago/25]])</f>
        <v>0</v>
      </c>
      <c r="EA1058" s="4">
        <f>SUM(Tabela14[[#This Row],[set/25]:[dez/30]])</f>
        <v>0</v>
      </c>
    </row>
    <row r="1059" spans="1:131" x14ac:dyDescent="0.25">
      <c r="A1059" s="5" t="s">
        <v>2672</v>
      </c>
      <c r="B1059" s="2" t="s">
        <v>2495</v>
      </c>
      <c r="C1059" s="2" t="s">
        <v>14</v>
      </c>
      <c r="D1059" s="2" t="s">
        <v>148</v>
      </c>
      <c r="E1059" s="1">
        <v>1511</v>
      </c>
      <c r="F1059" s="2"/>
      <c r="G1059" s="2" t="s">
        <v>16</v>
      </c>
      <c r="H1059" s="321"/>
      <c r="I1059" s="2"/>
      <c r="J1059" s="2"/>
      <c r="K1059" s="4"/>
      <c r="L1059" s="4"/>
      <c r="M1059" s="4">
        <v>0</v>
      </c>
      <c r="N1059" s="4">
        <f>Tabela14[[#This Row],[parcela.cef
(total)]]-Tabela14[[#This Row],[parcela.cef
(realizado)]]</f>
        <v>0</v>
      </c>
      <c r="O1059" s="1" t="b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f>SUM(Tabela14[[#This Row],[set/25]:[dez/30]])</f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4">
        <v>0</v>
      </c>
      <c r="CY1059" s="4">
        <v>0</v>
      </c>
      <c r="CZ1059" s="4">
        <v>0</v>
      </c>
      <c r="DA1059" s="4">
        <v>0</v>
      </c>
      <c r="DB1059" s="4">
        <v>0</v>
      </c>
      <c r="DC1059" s="4">
        <v>0</v>
      </c>
      <c r="DD1059" s="4">
        <v>0</v>
      </c>
      <c r="DE1059" s="4">
        <v>0</v>
      </c>
      <c r="DF1059" s="4">
        <v>0</v>
      </c>
      <c r="DG1059" s="4">
        <v>0</v>
      </c>
      <c r="DH1059" s="4">
        <v>0</v>
      </c>
      <c r="DI1059" s="4">
        <v>0</v>
      </c>
      <c r="DJ1059" s="4">
        <v>0</v>
      </c>
      <c r="DK1059" s="4">
        <v>0</v>
      </c>
      <c r="DL1059" s="4">
        <v>0</v>
      </c>
      <c r="DM1059" s="4">
        <v>0</v>
      </c>
      <c r="DN1059" s="4">
        <v>0</v>
      </c>
      <c r="DO1059" s="4">
        <v>0</v>
      </c>
      <c r="DP1059" s="4">
        <v>0</v>
      </c>
      <c r="DQ1059" s="4">
        <v>0</v>
      </c>
      <c r="DR1059" s="4">
        <v>0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6">
        <v>0</v>
      </c>
      <c r="DY1059" s="4">
        <f>SUM(Tabela14[[#This Row],[jan/25]:[mar/25]])</f>
        <v>0</v>
      </c>
      <c r="DZ1059" s="4">
        <f>SUM(Tabela14[[#This Row],[abr/25]:[ago/25]])</f>
        <v>0</v>
      </c>
      <c r="EA1059" s="4">
        <f>SUM(Tabela14[[#This Row],[set/25]:[dez/30]])</f>
        <v>0</v>
      </c>
    </row>
    <row r="1060" spans="1:131" x14ac:dyDescent="0.25">
      <c r="A1060" s="5" t="s">
        <v>2673</v>
      </c>
      <c r="B1060" s="2" t="s">
        <v>2495</v>
      </c>
      <c r="C1060" s="2" t="s">
        <v>14</v>
      </c>
      <c r="D1060" s="2" t="s">
        <v>148</v>
      </c>
      <c r="E1060" s="1">
        <v>1512</v>
      </c>
      <c r="F1060" s="2" t="s">
        <v>2674</v>
      </c>
      <c r="G1060" s="2" t="s">
        <v>19</v>
      </c>
      <c r="H1060" s="321">
        <v>45850</v>
      </c>
      <c r="I1060" s="2" t="s">
        <v>229</v>
      </c>
      <c r="J1060" s="2"/>
      <c r="K1060" s="4"/>
      <c r="L1060" s="4"/>
      <c r="M1060" s="4">
        <v>202806.13</v>
      </c>
      <c r="N1060" s="4">
        <f>Tabela14[[#This Row],[parcela.cef
(total)]]-Tabela14[[#This Row],[parcela.cef
(realizado)]]</f>
        <v>0</v>
      </c>
      <c r="O1060" s="1" t="b">
        <v>0</v>
      </c>
      <c r="P1060" s="4">
        <v>0</v>
      </c>
      <c r="Q1060" s="4">
        <v>241507.62</v>
      </c>
      <c r="R1060" s="4">
        <v>0</v>
      </c>
      <c r="S1060" s="4">
        <v>42201.09</v>
      </c>
      <c r="T1060" s="4">
        <f>SUM(Tabela14[[#This Row],[set/25]:[dez/30]])</f>
        <v>41237.699999999997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600</v>
      </c>
      <c r="BL1060" s="4">
        <v>363.39</v>
      </c>
      <c r="BM1060" s="4">
        <v>0</v>
      </c>
      <c r="BN1060" s="4">
        <v>366.7</v>
      </c>
      <c r="BO1060" s="4">
        <v>366.7</v>
      </c>
      <c r="BP1060" s="4">
        <v>366.7</v>
      </c>
      <c r="BQ1060" s="4">
        <v>366.7</v>
      </c>
      <c r="BR1060" s="4">
        <v>366.7</v>
      </c>
      <c r="BS1060" s="4">
        <v>366.7</v>
      </c>
      <c r="BT1060" s="4">
        <v>366.7</v>
      </c>
      <c r="BU1060" s="4">
        <v>976.34</v>
      </c>
      <c r="BV1060" s="4">
        <v>366.7</v>
      </c>
      <c r="BW1060" s="4">
        <v>366.7</v>
      </c>
      <c r="BX1060" s="4">
        <v>366.7</v>
      </c>
      <c r="BY1060" s="4">
        <v>366.7</v>
      </c>
      <c r="BZ1060" s="4">
        <v>383.08</v>
      </c>
      <c r="CA1060" s="4">
        <v>1222.32</v>
      </c>
      <c r="CB1060" s="4">
        <v>1222.32</v>
      </c>
      <c r="CC1060" s="4">
        <v>1222.32</v>
      </c>
      <c r="CD1060" s="4">
        <v>1222.32</v>
      </c>
      <c r="CE1060" s="4">
        <v>1222.32</v>
      </c>
      <c r="CF1060" s="4">
        <v>1222.32</v>
      </c>
      <c r="CG1060" s="4">
        <v>3254.45</v>
      </c>
      <c r="CH1060" s="4">
        <v>1222.32</v>
      </c>
      <c r="CI1060" s="4">
        <v>1222.32</v>
      </c>
      <c r="CJ1060" s="4">
        <v>1222.32</v>
      </c>
      <c r="CK1060" s="4">
        <v>1222.32</v>
      </c>
      <c r="CL1060" s="4">
        <v>1222.32</v>
      </c>
      <c r="CM1060" s="4">
        <v>1222.32</v>
      </c>
      <c r="CN1060" s="4">
        <v>1222.32</v>
      </c>
      <c r="CO1060" s="4">
        <v>1222.32</v>
      </c>
      <c r="CP1060" s="4">
        <v>1222.32</v>
      </c>
      <c r="CQ1060" s="4">
        <v>1222.32</v>
      </c>
      <c r="CR1060" s="4">
        <v>1222.32</v>
      </c>
      <c r="CS1060" s="4">
        <v>3254.45</v>
      </c>
      <c r="CT1060" s="4">
        <v>1222.32</v>
      </c>
      <c r="CU1060" s="4">
        <v>1222.32</v>
      </c>
      <c r="CV1060" s="4">
        <v>1222.32</v>
      </c>
      <c r="CW1060" s="4">
        <v>1222.32</v>
      </c>
      <c r="CX1060" s="4">
        <v>1222.32</v>
      </c>
      <c r="CY1060" s="4">
        <v>1222.32</v>
      </c>
      <c r="CZ1060" s="4">
        <v>1222.32</v>
      </c>
      <c r="DA1060" s="4">
        <v>0</v>
      </c>
      <c r="DB1060" s="4">
        <v>0</v>
      </c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6">
        <v>0</v>
      </c>
      <c r="DY1060" s="4">
        <f>SUM(Tabela14[[#This Row],[jan/25]:[mar/25]])</f>
        <v>0</v>
      </c>
      <c r="DZ1060" s="4">
        <f>SUM(Tabela14[[#This Row],[abr/25]:[ago/25]])</f>
        <v>963.39</v>
      </c>
      <c r="EA1060" s="4">
        <f>SUM(Tabela14[[#This Row],[set/25]:[dez/30]])</f>
        <v>41237.699999999997</v>
      </c>
    </row>
    <row r="1061" spans="1:131" x14ac:dyDescent="0.25">
      <c r="A1061" s="5" t="s">
        <v>2675</v>
      </c>
      <c r="B1061" s="2" t="s">
        <v>2495</v>
      </c>
      <c r="C1061" s="2" t="s">
        <v>14</v>
      </c>
      <c r="D1061" s="2" t="s">
        <v>148</v>
      </c>
      <c r="E1061" s="1">
        <v>1513</v>
      </c>
      <c r="F1061" s="2"/>
      <c r="G1061" s="2" t="s">
        <v>16</v>
      </c>
      <c r="H1061" s="321"/>
      <c r="I1061" s="2"/>
      <c r="J1061" s="2"/>
      <c r="K1061" s="4"/>
      <c r="L1061" s="4"/>
      <c r="M1061" s="4">
        <v>0</v>
      </c>
      <c r="N1061" s="4">
        <f>Tabela14[[#This Row],[parcela.cef
(total)]]-Tabela14[[#This Row],[parcela.cef
(realizado)]]</f>
        <v>0</v>
      </c>
      <c r="O1061" s="1" t="b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f>SUM(Tabela14[[#This Row],[set/25]:[dez/30]])</f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0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4">
        <v>0</v>
      </c>
      <c r="CY1061" s="4">
        <v>0</v>
      </c>
      <c r="CZ1061" s="4">
        <v>0</v>
      </c>
      <c r="DA1061" s="4">
        <v>0</v>
      </c>
      <c r="DB1061" s="4">
        <v>0</v>
      </c>
      <c r="DC1061" s="4">
        <v>0</v>
      </c>
      <c r="DD1061" s="4">
        <v>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0</v>
      </c>
      <c r="DK1061" s="4">
        <v>0</v>
      </c>
      <c r="DL1061" s="4">
        <v>0</v>
      </c>
      <c r="DM1061" s="4">
        <v>0</v>
      </c>
      <c r="DN1061" s="4">
        <v>0</v>
      </c>
      <c r="DO1061" s="4">
        <v>0</v>
      </c>
      <c r="DP1061" s="4">
        <v>0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6">
        <v>0</v>
      </c>
      <c r="DY1061" s="4">
        <f>SUM(Tabela14[[#This Row],[jan/25]:[mar/25]])</f>
        <v>0</v>
      </c>
      <c r="DZ1061" s="4">
        <f>SUM(Tabela14[[#This Row],[abr/25]:[ago/25]])</f>
        <v>0</v>
      </c>
      <c r="EA1061" s="4">
        <f>SUM(Tabela14[[#This Row],[set/25]:[dez/30]])</f>
        <v>0</v>
      </c>
    </row>
    <row r="1062" spans="1:131" x14ac:dyDescent="0.25">
      <c r="A1062" s="5" t="s">
        <v>2676</v>
      </c>
      <c r="B1062" s="2" t="s">
        <v>2495</v>
      </c>
      <c r="C1062" s="2" t="s">
        <v>14</v>
      </c>
      <c r="D1062" s="2" t="s">
        <v>148</v>
      </c>
      <c r="E1062" s="1">
        <v>1514</v>
      </c>
      <c r="F1062" s="2"/>
      <c r="G1062" s="2" t="s">
        <v>16</v>
      </c>
      <c r="H1062" s="321"/>
      <c r="I1062" s="2"/>
      <c r="J1062" s="2"/>
      <c r="K1062" s="4"/>
      <c r="L1062" s="4"/>
      <c r="M1062" s="4">
        <v>0</v>
      </c>
      <c r="N1062" s="4">
        <f>Tabela14[[#This Row],[parcela.cef
(total)]]-Tabela14[[#This Row],[parcela.cef
(realizado)]]</f>
        <v>0</v>
      </c>
      <c r="O1062" s="1" t="b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f>SUM(Tabela14[[#This Row],[set/25]:[dez/30]])</f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4">
        <v>0</v>
      </c>
      <c r="CW1062" s="4">
        <v>0</v>
      </c>
      <c r="CX1062" s="4">
        <v>0</v>
      </c>
      <c r="CY1062" s="4">
        <v>0</v>
      </c>
      <c r="CZ1062" s="4">
        <v>0</v>
      </c>
      <c r="DA1062" s="4">
        <v>0</v>
      </c>
      <c r="DB1062" s="4">
        <v>0</v>
      </c>
      <c r="DC1062" s="4">
        <v>0</v>
      </c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6">
        <v>0</v>
      </c>
      <c r="DY1062" s="4">
        <f>SUM(Tabela14[[#This Row],[jan/25]:[mar/25]])</f>
        <v>0</v>
      </c>
      <c r="DZ1062" s="4">
        <f>SUM(Tabela14[[#This Row],[abr/25]:[ago/25]])</f>
        <v>0</v>
      </c>
      <c r="EA1062" s="4">
        <f>SUM(Tabela14[[#This Row],[set/25]:[dez/30]])</f>
        <v>0</v>
      </c>
    </row>
    <row r="1063" spans="1:131" x14ac:dyDescent="0.25">
      <c r="A1063" s="5" t="s">
        <v>2677</v>
      </c>
      <c r="B1063" s="2" t="s">
        <v>2495</v>
      </c>
      <c r="C1063" s="2" t="s">
        <v>14</v>
      </c>
      <c r="D1063" s="2" t="s">
        <v>148</v>
      </c>
      <c r="E1063" s="1">
        <v>1515</v>
      </c>
      <c r="F1063" s="2"/>
      <c r="G1063" s="2" t="s">
        <v>16</v>
      </c>
      <c r="H1063" s="321"/>
      <c r="I1063" s="2"/>
      <c r="J1063" s="2"/>
      <c r="K1063" s="4"/>
      <c r="L1063" s="4"/>
      <c r="M1063" s="4">
        <v>0</v>
      </c>
      <c r="N1063" s="4">
        <f>Tabela14[[#This Row],[parcela.cef
(total)]]-Tabela14[[#This Row],[parcela.cef
(realizado)]]</f>
        <v>0</v>
      </c>
      <c r="O1063" s="1" t="b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f>SUM(Tabela14[[#This Row],[set/25]:[dez/30]])</f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0</v>
      </c>
      <c r="CR1063" s="4">
        <v>0</v>
      </c>
      <c r="CS1063" s="4">
        <v>0</v>
      </c>
      <c r="CT1063" s="4">
        <v>0</v>
      </c>
      <c r="CU1063" s="4">
        <v>0</v>
      </c>
      <c r="CV1063" s="4">
        <v>0</v>
      </c>
      <c r="CW1063" s="4">
        <v>0</v>
      </c>
      <c r="CX1063" s="4">
        <v>0</v>
      </c>
      <c r="CY1063" s="4">
        <v>0</v>
      </c>
      <c r="CZ1063" s="4">
        <v>0</v>
      </c>
      <c r="DA1063" s="4">
        <v>0</v>
      </c>
      <c r="DB1063" s="4">
        <v>0</v>
      </c>
      <c r="DC1063" s="4">
        <v>0</v>
      </c>
      <c r="DD1063" s="4">
        <v>0</v>
      </c>
      <c r="DE1063" s="4">
        <v>0</v>
      </c>
      <c r="DF1063" s="4">
        <v>0</v>
      </c>
      <c r="DG1063" s="4">
        <v>0</v>
      </c>
      <c r="DH1063" s="4">
        <v>0</v>
      </c>
      <c r="DI1063" s="4">
        <v>0</v>
      </c>
      <c r="DJ1063" s="4">
        <v>0</v>
      </c>
      <c r="DK1063" s="4">
        <v>0</v>
      </c>
      <c r="DL1063" s="4">
        <v>0</v>
      </c>
      <c r="DM1063" s="4">
        <v>0</v>
      </c>
      <c r="DN1063" s="4">
        <v>0</v>
      </c>
      <c r="DO1063" s="4">
        <v>0</v>
      </c>
      <c r="DP1063" s="4">
        <v>0</v>
      </c>
      <c r="DQ1063" s="4">
        <v>0</v>
      </c>
      <c r="DR1063" s="4">
        <v>0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6">
        <v>0</v>
      </c>
      <c r="DY1063" s="4">
        <f>SUM(Tabela14[[#This Row],[jan/25]:[mar/25]])</f>
        <v>0</v>
      </c>
      <c r="DZ1063" s="4">
        <f>SUM(Tabela14[[#This Row],[abr/25]:[ago/25]])</f>
        <v>0</v>
      </c>
      <c r="EA1063" s="4">
        <f>SUM(Tabela14[[#This Row],[set/25]:[dez/30]])</f>
        <v>0</v>
      </c>
    </row>
    <row r="1064" spans="1:131" x14ac:dyDescent="0.25">
      <c r="A1064" s="5" t="s">
        <v>2678</v>
      </c>
      <c r="B1064" s="2" t="s">
        <v>2495</v>
      </c>
      <c r="C1064" s="2" t="s">
        <v>14</v>
      </c>
      <c r="D1064" s="2" t="s">
        <v>170</v>
      </c>
      <c r="E1064" s="1">
        <v>1601</v>
      </c>
      <c r="F1064" s="2"/>
      <c r="G1064" s="2" t="s">
        <v>42</v>
      </c>
      <c r="H1064" s="321"/>
      <c r="I1064" s="2"/>
      <c r="J1064" s="2"/>
      <c r="K1064" s="4"/>
      <c r="L1064" s="4"/>
      <c r="M1064" s="4">
        <v>0</v>
      </c>
      <c r="N1064" s="4">
        <f>Tabela14[[#This Row],[parcela.cef
(total)]]-Tabela14[[#This Row],[parcela.cef
(realizado)]]</f>
        <v>0</v>
      </c>
      <c r="O1064" s="1" t="b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f>SUM(Tabela14[[#This Row],[set/25]:[dez/30]])</f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0</v>
      </c>
      <c r="CQ1064" s="4">
        <v>0</v>
      </c>
      <c r="CR1064" s="4">
        <v>0</v>
      </c>
      <c r="CS1064" s="4">
        <v>0</v>
      </c>
      <c r="CT1064" s="4">
        <v>0</v>
      </c>
      <c r="CU1064" s="4">
        <v>0</v>
      </c>
      <c r="CV1064" s="4">
        <v>0</v>
      </c>
      <c r="CW1064" s="4">
        <v>0</v>
      </c>
      <c r="CX1064" s="4">
        <v>0</v>
      </c>
      <c r="CY1064" s="4">
        <v>0</v>
      </c>
      <c r="CZ1064" s="4">
        <v>0</v>
      </c>
      <c r="DA1064" s="4">
        <v>0</v>
      </c>
      <c r="DB1064" s="4">
        <v>0</v>
      </c>
      <c r="DC1064" s="4">
        <v>0</v>
      </c>
      <c r="DD1064" s="4">
        <v>0</v>
      </c>
      <c r="DE1064" s="4">
        <v>0</v>
      </c>
      <c r="DF1064" s="4">
        <v>0</v>
      </c>
      <c r="DG1064" s="4">
        <v>0</v>
      </c>
      <c r="DH1064" s="4">
        <v>0</v>
      </c>
      <c r="DI1064" s="4">
        <v>0</v>
      </c>
      <c r="DJ1064" s="4">
        <v>0</v>
      </c>
      <c r="DK1064" s="4">
        <v>0</v>
      </c>
      <c r="DL1064" s="4">
        <v>0</v>
      </c>
      <c r="DM1064" s="4">
        <v>0</v>
      </c>
      <c r="DN1064" s="4">
        <v>0</v>
      </c>
      <c r="DO1064" s="4">
        <v>0</v>
      </c>
      <c r="DP1064" s="4">
        <v>0</v>
      </c>
      <c r="DQ1064" s="4">
        <v>0</v>
      </c>
      <c r="DR1064" s="4">
        <v>0</v>
      </c>
      <c r="DS1064" s="4">
        <v>0</v>
      </c>
      <c r="DT1064" s="4">
        <v>0</v>
      </c>
      <c r="DU1064" s="4">
        <v>0</v>
      </c>
      <c r="DV1064" s="4">
        <v>0</v>
      </c>
      <c r="DW1064" s="4">
        <v>0</v>
      </c>
      <c r="DX1064" s="6">
        <v>0</v>
      </c>
      <c r="DY1064" s="4">
        <f>SUM(Tabela14[[#This Row],[jan/25]:[mar/25]])</f>
        <v>0</v>
      </c>
      <c r="DZ1064" s="4">
        <f>SUM(Tabela14[[#This Row],[abr/25]:[ago/25]])</f>
        <v>0</v>
      </c>
      <c r="EA1064" s="4">
        <f>SUM(Tabela14[[#This Row],[set/25]:[dez/30]])</f>
        <v>0</v>
      </c>
    </row>
    <row r="1065" spans="1:131" x14ac:dyDescent="0.25">
      <c r="A1065" s="5" t="s">
        <v>2679</v>
      </c>
      <c r="B1065" s="2" t="s">
        <v>2495</v>
      </c>
      <c r="C1065" s="2" t="s">
        <v>14</v>
      </c>
      <c r="D1065" s="2" t="s">
        <v>170</v>
      </c>
      <c r="E1065" s="1">
        <v>1602</v>
      </c>
      <c r="F1065" s="2" t="s">
        <v>2680</v>
      </c>
      <c r="G1065" s="2" t="s">
        <v>19</v>
      </c>
      <c r="H1065" s="321">
        <v>45850</v>
      </c>
      <c r="I1065" s="2" t="s">
        <v>1076</v>
      </c>
      <c r="J1065" s="2"/>
      <c r="K1065" s="4"/>
      <c r="L1065" s="4"/>
      <c r="M1065" s="4">
        <v>224849.62</v>
      </c>
      <c r="N1065" s="4">
        <f>Tabela14[[#This Row],[parcela.cef
(total)]]-Tabela14[[#This Row],[parcela.cef
(realizado)]]</f>
        <v>0</v>
      </c>
      <c r="O1065" s="1" t="b">
        <v>0</v>
      </c>
      <c r="P1065" s="4">
        <v>0</v>
      </c>
      <c r="Q1065" s="4">
        <v>234060</v>
      </c>
      <c r="R1065" s="4">
        <v>0</v>
      </c>
      <c r="S1065" s="4">
        <v>12766.61</v>
      </c>
      <c r="T1065" s="4">
        <f>SUM(Tabela14[[#This Row],[set/25]:[dez/30]])</f>
        <v>101.61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12665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0</v>
      </c>
      <c r="CR1065" s="4">
        <v>0</v>
      </c>
      <c r="CS1065" s="4">
        <v>0</v>
      </c>
      <c r="CT1065" s="4">
        <v>0</v>
      </c>
      <c r="CU1065" s="4">
        <v>0</v>
      </c>
      <c r="CV1065" s="4">
        <v>0</v>
      </c>
      <c r="CW1065" s="4">
        <v>0</v>
      </c>
      <c r="CX1065" s="4">
        <v>0</v>
      </c>
      <c r="CY1065" s="4">
        <v>0</v>
      </c>
      <c r="CZ1065" s="4">
        <v>101.61</v>
      </c>
      <c r="DA1065" s="4">
        <v>0</v>
      </c>
      <c r="DB1065" s="4">
        <v>0</v>
      </c>
      <c r="DC1065" s="4">
        <v>0</v>
      </c>
      <c r="DD1065" s="4">
        <v>0</v>
      </c>
      <c r="DE1065" s="4">
        <v>0</v>
      </c>
      <c r="DF1065" s="4">
        <v>0</v>
      </c>
      <c r="DG1065" s="4">
        <v>0</v>
      </c>
      <c r="DH1065" s="4">
        <v>0</v>
      </c>
      <c r="DI1065" s="4">
        <v>0</v>
      </c>
      <c r="DJ1065" s="4">
        <v>0</v>
      </c>
      <c r="DK1065" s="4">
        <v>0</v>
      </c>
      <c r="DL1065" s="4">
        <v>0</v>
      </c>
      <c r="DM1065" s="4">
        <v>0</v>
      </c>
      <c r="DN1065" s="4">
        <v>0</v>
      </c>
      <c r="DO1065" s="4">
        <v>0</v>
      </c>
      <c r="DP1065" s="4">
        <v>0</v>
      </c>
      <c r="DQ1065" s="4">
        <v>0</v>
      </c>
      <c r="DR1065" s="4">
        <v>0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6">
        <v>0</v>
      </c>
      <c r="DY1065" s="4">
        <f>SUM(Tabela14[[#This Row],[jan/25]:[mar/25]])</f>
        <v>0</v>
      </c>
      <c r="DZ1065" s="4">
        <f>SUM(Tabela14[[#This Row],[abr/25]:[ago/25]])</f>
        <v>12665</v>
      </c>
      <c r="EA1065" s="4">
        <f>SUM(Tabela14[[#This Row],[set/25]:[dez/30]])</f>
        <v>101.61</v>
      </c>
    </row>
    <row r="1066" spans="1:131" x14ac:dyDescent="0.25">
      <c r="A1066" s="5" t="s">
        <v>2681</v>
      </c>
      <c r="B1066" s="2" t="s">
        <v>2495</v>
      </c>
      <c r="C1066" s="2" t="s">
        <v>14</v>
      </c>
      <c r="D1066" s="2" t="s">
        <v>170</v>
      </c>
      <c r="E1066" s="1">
        <v>1603</v>
      </c>
      <c r="F1066" s="2"/>
      <c r="G1066" s="2" t="s">
        <v>42</v>
      </c>
      <c r="H1066" s="321"/>
      <c r="I1066" s="2"/>
      <c r="J1066" s="2"/>
      <c r="K1066" s="4"/>
      <c r="L1066" s="4"/>
      <c r="M1066" s="4">
        <v>0</v>
      </c>
      <c r="N1066" s="4">
        <f>Tabela14[[#This Row],[parcela.cef
(total)]]-Tabela14[[#This Row],[parcela.cef
(realizado)]]</f>
        <v>0</v>
      </c>
      <c r="O1066" s="1" t="b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f>SUM(Tabela14[[#This Row],[set/25]:[dez/30]])</f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0</v>
      </c>
      <c r="CP1066" s="4">
        <v>0</v>
      </c>
      <c r="CQ1066" s="4">
        <v>0</v>
      </c>
      <c r="CR1066" s="4">
        <v>0</v>
      </c>
      <c r="CS1066" s="4">
        <v>0</v>
      </c>
      <c r="CT1066" s="4">
        <v>0</v>
      </c>
      <c r="CU1066" s="4">
        <v>0</v>
      </c>
      <c r="CV1066" s="4">
        <v>0</v>
      </c>
      <c r="CW1066" s="4">
        <v>0</v>
      </c>
      <c r="CX1066" s="4">
        <v>0</v>
      </c>
      <c r="CY1066" s="4">
        <v>0</v>
      </c>
      <c r="CZ1066" s="4">
        <v>0</v>
      </c>
      <c r="DA1066" s="4">
        <v>0</v>
      </c>
      <c r="DB1066" s="4">
        <v>0</v>
      </c>
      <c r="DC1066" s="4">
        <v>0</v>
      </c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6">
        <v>0</v>
      </c>
      <c r="DY1066" s="4">
        <f>SUM(Tabela14[[#This Row],[jan/25]:[mar/25]])</f>
        <v>0</v>
      </c>
      <c r="DZ1066" s="4">
        <f>SUM(Tabela14[[#This Row],[abr/25]:[ago/25]])</f>
        <v>0</v>
      </c>
      <c r="EA1066" s="4">
        <f>SUM(Tabela14[[#This Row],[set/25]:[dez/30]])</f>
        <v>0</v>
      </c>
    </row>
    <row r="1067" spans="1:131" x14ac:dyDescent="0.25">
      <c r="A1067" s="5" t="s">
        <v>2682</v>
      </c>
      <c r="B1067" s="2" t="s">
        <v>2495</v>
      </c>
      <c r="C1067" s="2" t="s">
        <v>14</v>
      </c>
      <c r="D1067" s="2" t="s">
        <v>170</v>
      </c>
      <c r="E1067" s="1">
        <v>1604</v>
      </c>
      <c r="F1067" s="2" t="s">
        <v>2683</v>
      </c>
      <c r="G1067" s="2" t="s">
        <v>19</v>
      </c>
      <c r="H1067" s="321">
        <v>45850</v>
      </c>
      <c r="I1067" s="2" t="s">
        <v>2006</v>
      </c>
      <c r="J1067" s="2"/>
      <c r="K1067" s="4"/>
      <c r="L1067" s="4"/>
      <c r="M1067" s="4">
        <v>192481.23</v>
      </c>
      <c r="N1067" s="4">
        <f>Tabela14[[#This Row],[parcela.cef
(total)]]-Tabela14[[#This Row],[parcela.cef
(realizado)]]</f>
        <v>0</v>
      </c>
      <c r="O1067" s="1" t="b">
        <v>0</v>
      </c>
      <c r="P1067" s="4">
        <v>0</v>
      </c>
      <c r="Q1067" s="4">
        <v>237760</v>
      </c>
      <c r="R1067" s="4">
        <v>0</v>
      </c>
      <c r="S1067" s="4">
        <v>46025.47</v>
      </c>
      <c r="T1067" s="4">
        <f>SUM(Tabela14[[#This Row],[set/25]:[dez/30]])</f>
        <v>44525.470000000008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1500</v>
      </c>
      <c r="BL1067" s="4">
        <v>0</v>
      </c>
      <c r="BM1067" s="4">
        <v>1524.09</v>
      </c>
      <c r="BN1067" s="4">
        <v>2804.33</v>
      </c>
      <c r="BO1067" s="4">
        <v>656.74</v>
      </c>
      <c r="BP1067" s="4">
        <v>656.74</v>
      </c>
      <c r="BQ1067" s="4">
        <v>656.74</v>
      </c>
      <c r="BR1067" s="4">
        <v>656.74</v>
      </c>
      <c r="BS1067" s="4">
        <v>656.74</v>
      </c>
      <c r="BT1067" s="4">
        <v>656.74</v>
      </c>
      <c r="BU1067" s="4">
        <v>656.74</v>
      </c>
      <c r="BV1067" s="4">
        <v>656.74</v>
      </c>
      <c r="BW1067" s="4">
        <v>5737.05</v>
      </c>
      <c r="BX1067" s="4">
        <v>656.74</v>
      </c>
      <c r="BY1067" s="4">
        <v>656.74</v>
      </c>
      <c r="BZ1067" s="4">
        <v>656.74</v>
      </c>
      <c r="CA1067" s="4">
        <v>656.74</v>
      </c>
      <c r="CB1067" s="4">
        <v>656.74</v>
      </c>
      <c r="CC1067" s="4">
        <v>656.74</v>
      </c>
      <c r="CD1067" s="4">
        <v>656.74</v>
      </c>
      <c r="CE1067" s="4">
        <v>656.74</v>
      </c>
      <c r="CF1067" s="4">
        <v>656.74</v>
      </c>
      <c r="CG1067" s="4">
        <v>656.74</v>
      </c>
      <c r="CH1067" s="4">
        <v>656.74</v>
      </c>
      <c r="CI1067" s="4">
        <v>5737.05</v>
      </c>
      <c r="CJ1067" s="4">
        <v>656.74</v>
      </c>
      <c r="CK1067" s="4">
        <v>656.74</v>
      </c>
      <c r="CL1067" s="4">
        <v>656.74</v>
      </c>
      <c r="CM1067" s="4">
        <v>656.74</v>
      </c>
      <c r="CN1067" s="4">
        <v>656.74</v>
      </c>
      <c r="CO1067" s="4">
        <v>656.74</v>
      </c>
      <c r="CP1067" s="4">
        <v>656.74</v>
      </c>
      <c r="CQ1067" s="4">
        <v>656.74</v>
      </c>
      <c r="CR1067" s="4">
        <v>656.74</v>
      </c>
      <c r="CS1067" s="4">
        <v>656.74</v>
      </c>
      <c r="CT1067" s="4">
        <v>656.74</v>
      </c>
      <c r="CU1067" s="4">
        <v>5737.05</v>
      </c>
      <c r="CV1067" s="4">
        <v>656.74</v>
      </c>
      <c r="CW1067" s="4">
        <v>656.74</v>
      </c>
      <c r="CX1067" s="4">
        <v>656.74</v>
      </c>
      <c r="CY1067" s="4">
        <v>656.74</v>
      </c>
      <c r="CZ1067" s="4">
        <v>656.74</v>
      </c>
      <c r="DA1067" s="4">
        <v>0</v>
      </c>
      <c r="DB1067" s="4">
        <v>0</v>
      </c>
      <c r="DC1067" s="4">
        <v>0</v>
      </c>
      <c r="DD1067" s="4">
        <v>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0</v>
      </c>
      <c r="DK1067" s="4">
        <v>0</v>
      </c>
      <c r="DL1067" s="4">
        <v>0</v>
      </c>
      <c r="DM1067" s="4">
        <v>0</v>
      </c>
      <c r="DN1067" s="4">
        <v>0</v>
      </c>
      <c r="DO1067" s="4">
        <v>0</v>
      </c>
      <c r="DP1067" s="4">
        <v>0</v>
      </c>
      <c r="DQ1067" s="4">
        <v>0</v>
      </c>
      <c r="DR1067" s="4">
        <v>0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6">
        <v>0</v>
      </c>
      <c r="DY1067" s="4">
        <f>SUM(Tabela14[[#This Row],[jan/25]:[mar/25]])</f>
        <v>0</v>
      </c>
      <c r="DZ1067" s="4">
        <f>SUM(Tabela14[[#This Row],[abr/25]:[ago/25]])</f>
        <v>1500</v>
      </c>
      <c r="EA1067" s="4">
        <f>SUM(Tabela14[[#This Row],[set/25]:[dez/30]])</f>
        <v>44525.470000000008</v>
      </c>
    </row>
    <row r="1068" spans="1:131" x14ac:dyDescent="0.25">
      <c r="A1068" s="5" t="s">
        <v>2684</v>
      </c>
      <c r="B1068" s="2" t="s">
        <v>2495</v>
      </c>
      <c r="C1068" s="2" t="s">
        <v>14</v>
      </c>
      <c r="D1068" s="2" t="s">
        <v>170</v>
      </c>
      <c r="E1068" s="1">
        <v>1605</v>
      </c>
      <c r="F1068" s="2"/>
      <c r="G1068" s="2" t="s">
        <v>42</v>
      </c>
      <c r="H1068" s="321"/>
      <c r="I1068" s="2"/>
      <c r="J1068" s="2"/>
      <c r="K1068" s="4"/>
      <c r="L1068" s="4"/>
      <c r="M1068" s="4">
        <v>0</v>
      </c>
      <c r="N1068" s="4">
        <f>Tabela14[[#This Row],[parcela.cef
(total)]]-Tabela14[[#This Row],[parcela.cef
(realizado)]]</f>
        <v>0</v>
      </c>
      <c r="O1068" s="1" t="b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f>SUM(Tabela14[[#This Row],[set/25]:[dez/30]])</f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0</v>
      </c>
      <c r="CR1068" s="4">
        <v>0</v>
      </c>
      <c r="CS1068" s="4">
        <v>0</v>
      </c>
      <c r="CT1068" s="4">
        <v>0</v>
      </c>
      <c r="CU1068" s="4">
        <v>0</v>
      </c>
      <c r="CV1068" s="4">
        <v>0</v>
      </c>
      <c r="CW1068" s="4">
        <v>0</v>
      </c>
      <c r="CX1068" s="4">
        <v>0</v>
      </c>
      <c r="CY1068" s="4">
        <v>0</v>
      </c>
      <c r="CZ1068" s="4">
        <v>0</v>
      </c>
      <c r="DA1068" s="4">
        <v>0</v>
      </c>
      <c r="DB1068" s="4">
        <v>0</v>
      </c>
      <c r="DC1068" s="4">
        <v>0</v>
      </c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6">
        <v>0</v>
      </c>
      <c r="DY1068" s="4">
        <f>SUM(Tabela14[[#This Row],[jan/25]:[mar/25]])</f>
        <v>0</v>
      </c>
      <c r="DZ1068" s="4">
        <f>SUM(Tabela14[[#This Row],[abr/25]:[ago/25]])</f>
        <v>0</v>
      </c>
      <c r="EA1068" s="4">
        <f>SUM(Tabela14[[#This Row],[set/25]:[dez/30]])</f>
        <v>0</v>
      </c>
    </row>
    <row r="1069" spans="1:131" x14ac:dyDescent="0.25">
      <c r="A1069" s="5" t="s">
        <v>2685</v>
      </c>
      <c r="B1069" s="2" t="s">
        <v>2495</v>
      </c>
      <c r="C1069" s="2" t="s">
        <v>14</v>
      </c>
      <c r="D1069" s="2" t="s">
        <v>170</v>
      </c>
      <c r="E1069" s="1">
        <v>1606</v>
      </c>
      <c r="F1069" s="2" t="s">
        <v>2686</v>
      </c>
      <c r="G1069" s="2" t="s">
        <v>19</v>
      </c>
      <c r="H1069" s="321">
        <v>45850</v>
      </c>
      <c r="I1069" s="2" t="s">
        <v>1961</v>
      </c>
      <c r="J1069" s="2"/>
      <c r="K1069" s="4"/>
      <c r="L1069" s="4"/>
      <c r="M1069" s="4">
        <v>0</v>
      </c>
      <c r="N1069" s="4">
        <f>Tabela14[[#This Row],[parcela.cef
(total)]]-Tabela14[[#This Row],[parcela.cef
(realizado)]]</f>
        <v>0</v>
      </c>
      <c r="O1069" s="1" t="b">
        <v>0</v>
      </c>
      <c r="P1069" s="4">
        <v>0</v>
      </c>
      <c r="Q1069" s="4">
        <v>233060</v>
      </c>
      <c r="R1069" s="4">
        <v>0</v>
      </c>
      <c r="S1069" s="4">
        <v>235440.36</v>
      </c>
      <c r="T1069" s="4">
        <f>SUM(Tabela14[[#This Row],[set/25]:[dez/30]])</f>
        <v>149933.87000000008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84060</v>
      </c>
      <c r="BL1069" s="4">
        <v>1446.49</v>
      </c>
      <c r="BM1069" s="4">
        <v>1459.66</v>
      </c>
      <c r="BN1069" s="4">
        <v>1459.66</v>
      </c>
      <c r="BO1069" s="4">
        <v>1459.66</v>
      </c>
      <c r="BP1069" s="4">
        <v>1459.66</v>
      </c>
      <c r="BQ1069" s="4">
        <v>1459.66</v>
      </c>
      <c r="BR1069" s="4">
        <v>1459.66</v>
      </c>
      <c r="BS1069" s="4">
        <v>1459.66</v>
      </c>
      <c r="BT1069" s="4">
        <v>1459.66</v>
      </c>
      <c r="BU1069" s="4">
        <v>1459.66</v>
      </c>
      <c r="BV1069" s="4">
        <v>1459.66</v>
      </c>
      <c r="BW1069" s="4">
        <v>31941.54</v>
      </c>
      <c r="BX1069" s="4">
        <v>1459.66</v>
      </c>
      <c r="BY1069" s="4">
        <v>1459.66</v>
      </c>
      <c r="BZ1069" s="4">
        <v>1459.66</v>
      </c>
      <c r="CA1069" s="4">
        <v>1459.66</v>
      </c>
      <c r="CB1069" s="4">
        <v>1459.66</v>
      </c>
      <c r="CC1069" s="4">
        <v>1459.66</v>
      </c>
      <c r="CD1069" s="4">
        <v>1459.66</v>
      </c>
      <c r="CE1069" s="4">
        <v>1459.66</v>
      </c>
      <c r="CF1069" s="4">
        <v>1459.66</v>
      </c>
      <c r="CG1069" s="4">
        <v>1459.66</v>
      </c>
      <c r="CH1069" s="4">
        <v>1459.66</v>
      </c>
      <c r="CI1069" s="4">
        <v>31941.54</v>
      </c>
      <c r="CJ1069" s="4">
        <v>1459.66</v>
      </c>
      <c r="CK1069" s="4">
        <v>1459.66</v>
      </c>
      <c r="CL1069" s="4">
        <v>1459.66</v>
      </c>
      <c r="CM1069" s="4">
        <v>1459.66</v>
      </c>
      <c r="CN1069" s="4">
        <v>1459.66</v>
      </c>
      <c r="CO1069" s="4">
        <v>1459.66</v>
      </c>
      <c r="CP1069" s="4">
        <v>1459.66</v>
      </c>
      <c r="CQ1069" s="4">
        <v>1459.66</v>
      </c>
      <c r="CR1069" s="4">
        <v>1459.66</v>
      </c>
      <c r="CS1069" s="4">
        <v>1459.66</v>
      </c>
      <c r="CT1069" s="4">
        <v>1459.66</v>
      </c>
      <c r="CU1069" s="4">
        <v>32043.37</v>
      </c>
      <c r="CV1069" s="4">
        <v>1459.66</v>
      </c>
      <c r="CW1069" s="4">
        <v>1459.66</v>
      </c>
      <c r="CX1069" s="4">
        <v>1459.66</v>
      </c>
      <c r="CY1069" s="4">
        <v>1459.66</v>
      </c>
      <c r="CZ1069" s="4">
        <v>1459.66</v>
      </c>
      <c r="DA1069" s="4">
        <v>0</v>
      </c>
      <c r="DB1069" s="4">
        <v>0</v>
      </c>
      <c r="DC1069" s="4">
        <v>0</v>
      </c>
      <c r="DD1069" s="4">
        <v>0</v>
      </c>
      <c r="DE1069" s="4">
        <v>0</v>
      </c>
      <c r="DF1069" s="4">
        <v>0</v>
      </c>
      <c r="DG1069" s="4">
        <v>0</v>
      </c>
      <c r="DH1069" s="4">
        <v>0</v>
      </c>
      <c r="DI1069" s="4">
        <v>0</v>
      </c>
      <c r="DJ1069" s="4">
        <v>0</v>
      </c>
      <c r="DK1069" s="4">
        <v>0</v>
      </c>
      <c r="DL1069" s="4">
        <v>0</v>
      </c>
      <c r="DM1069" s="4">
        <v>0</v>
      </c>
      <c r="DN1069" s="4">
        <v>0</v>
      </c>
      <c r="DO1069" s="4">
        <v>0</v>
      </c>
      <c r="DP1069" s="4">
        <v>0</v>
      </c>
      <c r="DQ1069" s="4">
        <v>0</v>
      </c>
      <c r="DR1069" s="4">
        <v>0</v>
      </c>
      <c r="DS1069" s="4">
        <v>0</v>
      </c>
      <c r="DT1069" s="4">
        <v>0</v>
      </c>
      <c r="DU1069" s="4">
        <v>0</v>
      </c>
      <c r="DV1069" s="4">
        <v>0</v>
      </c>
      <c r="DW1069" s="4">
        <v>0</v>
      </c>
      <c r="DX1069" s="6">
        <v>0</v>
      </c>
      <c r="DY1069" s="4">
        <f>SUM(Tabela14[[#This Row],[jan/25]:[mar/25]])</f>
        <v>0</v>
      </c>
      <c r="DZ1069" s="4">
        <f>SUM(Tabela14[[#This Row],[abr/25]:[ago/25]])</f>
        <v>85506.49</v>
      </c>
      <c r="EA1069" s="4">
        <f>SUM(Tabela14[[#This Row],[set/25]:[dez/30]])</f>
        <v>149933.87000000008</v>
      </c>
    </row>
    <row r="1070" spans="1:131" x14ac:dyDescent="0.25">
      <c r="A1070" s="5" t="s">
        <v>2687</v>
      </c>
      <c r="B1070" s="2" t="s">
        <v>2495</v>
      </c>
      <c r="C1070" s="2" t="s">
        <v>14</v>
      </c>
      <c r="D1070" s="2" t="s">
        <v>170</v>
      </c>
      <c r="E1070" s="1">
        <v>1607</v>
      </c>
      <c r="F1070" s="2"/>
      <c r="G1070" s="2" t="s">
        <v>16</v>
      </c>
      <c r="H1070" s="321"/>
      <c r="I1070" s="2"/>
      <c r="J1070" s="2"/>
      <c r="K1070" s="4"/>
      <c r="L1070" s="4"/>
      <c r="M1070" s="4">
        <v>0</v>
      </c>
      <c r="N1070" s="4">
        <f>Tabela14[[#This Row],[parcela.cef
(total)]]-Tabela14[[#This Row],[parcela.cef
(realizado)]]</f>
        <v>0</v>
      </c>
      <c r="O1070" s="1" t="b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f>SUM(Tabela14[[#This Row],[set/25]:[dez/30]])</f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0</v>
      </c>
      <c r="CP1070" s="4">
        <v>0</v>
      </c>
      <c r="CQ1070" s="4">
        <v>0</v>
      </c>
      <c r="CR1070" s="4">
        <v>0</v>
      </c>
      <c r="CS1070" s="4">
        <v>0</v>
      </c>
      <c r="CT1070" s="4">
        <v>0</v>
      </c>
      <c r="CU1070" s="4">
        <v>0</v>
      </c>
      <c r="CV1070" s="4">
        <v>0</v>
      </c>
      <c r="CW1070" s="4">
        <v>0</v>
      </c>
      <c r="CX1070" s="4">
        <v>0</v>
      </c>
      <c r="CY1070" s="4">
        <v>0</v>
      </c>
      <c r="CZ1070" s="4">
        <v>0</v>
      </c>
      <c r="DA1070" s="4">
        <v>0</v>
      </c>
      <c r="DB1070" s="4">
        <v>0</v>
      </c>
      <c r="DC1070" s="4">
        <v>0</v>
      </c>
      <c r="DD1070" s="4">
        <v>0</v>
      </c>
      <c r="DE1070" s="4">
        <v>0</v>
      </c>
      <c r="DF1070" s="4">
        <v>0</v>
      </c>
      <c r="DG1070" s="4">
        <v>0</v>
      </c>
      <c r="DH1070" s="4">
        <v>0</v>
      </c>
      <c r="DI1070" s="4">
        <v>0</v>
      </c>
      <c r="DJ1070" s="4">
        <v>0</v>
      </c>
      <c r="DK1070" s="4">
        <v>0</v>
      </c>
      <c r="DL1070" s="4">
        <v>0</v>
      </c>
      <c r="DM1070" s="4">
        <v>0</v>
      </c>
      <c r="DN1070" s="4">
        <v>0</v>
      </c>
      <c r="DO1070" s="4">
        <v>0</v>
      </c>
      <c r="DP1070" s="4">
        <v>0</v>
      </c>
      <c r="DQ1070" s="4">
        <v>0</v>
      </c>
      <c r="DR1070" s="4">
        <v>0</v>
      </c>
      <c r="DS1070" s="4">
        <v>0</v>
      </c>
      <c r="DT1070" s="4">
        <v>0</v>
      </c>
      <c r="DU1070" s="4">
        <v>0</v>
      </c>
      <c r="DV1070" s="4">
        <v>0</v>
      </c>
      <c r="DW1070" s="4">
        <v>0</v>
      </c>
      <c r="DX1070" s="6">
        <v>0</v>
      </c>
      <c r="DY1070" s="4">
        <f>SUM(Tabela14[[#This Row],[jan/25]:[mar/25]])</f>
        <v>0</v>
      </c>
      <c r="DZ1070" s="4">
        <f>SUM(Tabela14[[#This Row],[abr/25]:[ago/25]])</f>
        <v>0</v>
      </c>
      <c r="EA1070" s="4">
        <f>SUM(Tabela14[[#This Row],[set/25]:[dez/30]])</f>
        <v>0</v>
      </c>
    </row>
    <row r="1071" spans="1:131" x14ac:dyDescent="0.25">
      <c r="A1071" s="5" t="s">
        <v>2688</v>
      </c>
      <c r="B1071" s="2" t="s">
        <v>2495</v>
      </c>
      <c r="C1071" s="2" t="s">
        <v>14</v>
      </c>
      <c r="D1071" s="2" t="s">
        <v>170</v>
      </c>
      <c r="E1071" s="1">
        <v>1608</v>
      </c>
      <c r="F1071" s="2"/>
      <c r="G1071" s="2" t="s">
        <v>16</v>
      </c>
      <c r="H1071" s="321"/>
      <c r="I1071" s="2"/>
      <c r="J1071" s="2"/>
      <c r="K1071" s="4"/>
      <c r="L1071" s="4"/>
      <c r="M1071" s="4">
        <v>0</v>
      </c>
      <c r="N1071" s="4">
        <f>Tabela14[[#This Row],[parcela.cef
(total)]]-Tabela14[[#This Row],[parcela.cef
(realizado)]]</f>
        <v>0</v>
      </c>
      <c r="O1071" s="1" t="b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f>SUM(Tabela14[[#This Row],[set/25]:[dez/30]])</f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0</v>
      </c>
      <c r="CR1071" s="4">
        <v>0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4">
        <v>0</v>
      </c>
      <c r="CY1071" s="4">
        <v>0</v>
      </c>
      <c r="CZ1071" s="4">
        <v>0</v>
      </c>
      <c r="DA1071" s="4">
        <v>0</v>
      </c>
      <c r="DB1071" s="4">
        <v>0</v>
      </c>
      <c r="DC1071" s="4">
        <v>0</v>
      </c>
      <c r="DD1071" s="4">
        <v>0</v>
      </c>
      <c r="DE1071" s="4">
        <v>0</v>
      </c>
      <c r="DF1071" s="4">
        <v>0</v>
      </c>
      <c r="DG1071" s="4">
        <v>0</v>
      </c>
      <c r="DH1071" s="4">
        <v>0</v>
      </c>
      <c r="DI1071" s="4">
        <v>0</v>
      </c>
      <c r="DJ1071" s="4">
        <v>0</v>
      </c>
      <c r="DK1071" s="4">
        <v>0</v>
      </c>
      <c r="DL1071" s="4">
        <v>0</v>
      </c>
      <c r="DM1071" s="4">
        <v>0</v>
      </c>
      <c r="DN1071" s="4">
        <v>0</v>
      </c>
      <c r="DO1071" s="4">
        <v>0</v>
      </c>
      <c r="DP1071" s="4">
        <v>0</v>
      </c>
      <c r="DQ1071" s="4">
        <v>0</v>
      </c>
      <c r="DR1071" s="4">
        <v>0</v>
      </c>
      <c r="DS1071" s="4">
        <v>0</v>
      </c>
      <c r="DT1071" s="4">
        <v>0</v>
      </c>
      <c r="DU1071" s="4">
        <v>0</v>
      </c>
      <c r="DV1071" s="4">
        <v>0</v>
      </c>
      <c r="DW1071" s="4">
        <v>0</v>
      </c>
      <c r="DX1071" s="6">
        <v>0</v>
      </c>
      <c r="DY1071" s="4">
        <f>SUM(Tabela14[[#This Row],[jan/25]:[mar/25]])</f>
        <v>0</v>
      </c>
      <c r="DZ1071" s="4">
        <f>SUM(Tabela14[[#This Row],[abr/25]:[ago/25]])</f>
        <v>0</v>
      </c>
      <c r="EA1071" s="4">
        <f>SUM(Tabela14[[#This Row],[set/25]:[dez/30]])</f>
        <v>0</v>
      </c>
    </row>
    <row r="1072" spans="1:131" x14ac:dyDescent="0.25">
      <c r="A1072" s="5" t="s">
        <v>2689</v>
      </c>
      <c r="B1072" s="2" t="s">
        <v>2495</v>
      </c>
      <c r="C1072" s="2" t="s">
        <v>14</v>
      </c>
      <c r="D1072" s="2" t="s">
        <v>170</v>
      </c>
      <c r="E1072" s="1">
        <v>1609</v>
      </c>
      <c r="F1072" s="2"/>
      <c r="G1072" s="2" t="s">
        <v>42</v>
      </c>
      <c r="H1072" s="321"/>
      <c r="I1072" s="2"/>
      <c r="J1072" s="2"/>
      <c r="K1072" s="4"/>
      <c r="L1072" s="4"/>
      <c r="M1072" s="4">
        <v>0</v>
      </c>
      <c r="N1072" s="4">
        <f>Tabela14[[#This Row],[parcela.cef
(total)]]-Tabela14[[#This Row],[parcela.cef
(realizado)]]</f>
        <v>0</v>
      </c>
      <c r="O1072" s="1" t="b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f>SUM(Tabela14[[#This Row],[set/25]:[dez/30]])</f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0</v>
      </c>
      <c r="CQ1072" s="4">
        <v>0</v>
      </c>
      <c r="CR1072" s="4">
        <v>0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4">
        <v>0</v>
      </c>
      <c r="CY1072" s="4">
        <v>0</v>
      </c>
      <c r="CZ1072" s="4">
        <v>0</v>
      </c>
      <c r="DA1072" s="4">
        <v>0</v>
      </c>
      <c r="DB1072" s="4">
        <v>0</v>
      </c>
      <c r="DC1072" s="4">
        <v>0</v>
      </c>
      <c r="DD1072" s="4">
        <v>0</v>
      </c>
      <c r="DE1072" s="4">
        <v>0</v>
      </c>
      <c r="DF1072" s="4">
        <v>0</v>
      </c>
      <c r="DG1072" s="4">
        <v>0</v>
      </c>
      <c r="DH1072" s="4">
        <v>0</v>
      </c>
      <c r="DI1072" s="4">
        <v>0</v>
      </c>
      <c r="DJ1072" s="4">
        <v>0</v>
      </c>
      <c r="DK1072" s="4">
        <v>0</v>
      </c>
      <c r="DL1072" s="4">
        <v>0</v>
      </c>
      <c r="DM1072" s="4">
        <v>0</v>
      </c>
      <c r="DN1072" s="4">
        <v>0</v>
      </c>
      <c r="DO1072" s="4">
        <v>0</v>
      </c>
      <c r="DP1072" s="4">
        <v>0</v>
      </c>
      <c r="DQ1072" s="4">
        <v>0</v>
      </c>
      <c r="DR1072" s="4">
        <v>0</v>
      </c>
      <c r="DS1072" s="4">
        <v>0</v>
      </c>
      <c r="DT1072" s="4">
        <v>0</v>
      </c>
      <c r="DU1072" s="4">
        <v>0</v>
      </c>
      <c r="DV1072" s="4">
        <v>0</v>
      </c>
      <c r="DW1072" s="4">
        <v>0</v>
      </c>
      <c r="DX1072" s="6">
        <v>0</v>
      </c>
      <c r="DY1072" s="4">
        <f>SUM(Tabela14[[#This Row],[jan/25]:[mar/25]])</f>
        <v>0</v>
      </c>
      <c r="DZ1072" s="4">
        <f>SUM(Tabela14[[#This Row],[abr/25]:[ago/25]])</f>
        <v>0</v>
      </c>
      <c r="EA1072" s="4">
        <f>SUM(Tabela14[[#This Row],[set/25]:[dez/30]])</f>
        <v>0</v>
      </c>
    </row>
    <row r="1073" spans="1:131" x14ac:dyDescent="0.25">
      <c r="A1073" s="5" t="s">
        <v>2690</v>
      </c>
      <c r="B1073" s="2" t="s">
        <v>2495</v>
      </c>
      <c r="C1073" s="2" t="s">
        <v>14</v>
      </c>
      <c r="D1073" s="2" t="s">
        <v>170</v>
      </c>
      <c r="E1073" s="1">
        <v>1610</v>
      </c>
      <c r="F1073" s="2"/>
      <c r="G1073" s="2" t="s">
        <v>42</v>
      </c>
      <c r="H1073" s="321"/>
      <c r="I1073" s="2"/>
      <c r="J1073" s="2"/>
      <c r="K1073" s="4"/>
      <c r="L1073" s="4"/>
      <c r="M1073" s="4">
        <v>0</v>
      </c>
      <c r="N1073" s="4">
        <f>Tabela14[[#This Row],[parcela.cef
(total)]]-Tabela14[[#This Row],[parcela.cef
(realizado)]]</f>
        <v>0</v>
      </c>
      <c r="O1073" s="1" t="b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f>SUM(Tabela14[[#This Row],[set/25]:[dez/30]])</f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0</v>
      </c>
      <c r="CZ1073" s="4">
        <v>0</v>
      </c>
      <c r="DA1073" s="4">
        <v>0</v>
      </c>
      <c r="DB1073" s="4">
        <v>0</v>
      </c>
      <c r="DC1073" s="4">
        <v>0</v>
      </c>
      <c r="DD1073" s="4">
        <v>0</v>
      </c>
      <c r="DE1073" s="4">
        <v>0</v>
      </c>
      <c r="DF1073" s="4">
        <v>0</v>
      </c>
      <c r="DG1073" s="4">
        <v>0</v>
      </c>
      <c r="DH1073" s="4">
        <v>0</v>
      </c>
      <c r="DI1073" s="4">
        <v>0</v>
      </c>
      <c r="DJ1073" s="4">
        <v>0</v>
      </c>
      <c r="DK1073" s="4">
        <v>0</v>
      </c>
      <c r="DL1073" s="4">
        <v>0</v>
      </c>
      <c r="DM1073" s="4">
        <v>0</v>
      </c>
      <c r="DN1073" s="4">
        <v>0</v>
      </c>
      <c r="DO1073" s="4">
        <v>0</v>
      </c>
      <c r="DP1073" s="4">
        <v>0</v>
      </c>
      <c r="DQ1073" s="4">
        <v>0</v>
      </c>
      <c r="DR1073" s="4">
        <v>0</v>
      </c>
      <c r="DS1073" s="4">
        <v>0</v>
      </c>
      <c r="DT1073" s="4">
        <v>0</v>
      </c>
      <c r="DU1073" s="4">
        <v>0</v>
      </c>
      <c r="DV1073" s="4">
        <v>0</v>
      </c>
      <c r="DW1073" s="4">
        <v>0</v>
      </c>
      <c r="DX1073" s="6">
        <v>0</v>
      </c>
      <c r="DY1073" s="4">
        <f>SUM(Tabela14[[#This Row],[jan/25]:[mar/25]])</f>
        <v>0</v>
      </c>
      <c r="DZ1073" s="4">
        <f>SUM(Tabela14[[#This Row],[abr/25]:[ago/25]])</f>
        <v>0</v>
      </c>
      <c r="EA1073" s="4">
        <f>SUM(Tabela14[[#This Row],[set/25]:[dez/30]])</f>
        <v>0</v>
      </c>
    </row>
    <row r="1074" spans="1:131" x14ac:dyDescent="0.25">
      <c r="A1074" s="5" t="s">
        <v>2691</v>
      </c>
      <c r="B1074" s="2" t="s">
        <v>2495</v>
      </c>
      <c r="C1074" s="2" t="s">
        <v>14</v>
      </c>
      <c r="D1074" s="2" t="s">
        <v>170</v>
      </c>
      <c r="E1074" s="1">
        <v>1611</v>
      </c>
      <c r="F1074" s="2" t="s">
        <v>2692</v>
      </c>
      <c r="G1074" s="2" t="s">
        <v>19</v>
      </c>
      <c r="H1074" s="321">
        <v>45865</v>
      </c>
      <c r="I1074" s="2" t="s">
        <v>2693</v>
      </c>
      <c r="J1074" s="2"/>
      <c r="K1074" s="4"/>
      <c r="L1074" s="4"/>
      <c r="M1074" s="4">
        <v>284497.58</v>
      </c>
      <c r="N1074" s="4">
        <f>Tabela14[[#This Row],[parcela.cef
(total)]]-Tabela14[[#This Row],[parcela.cef
(realizado)]]</f>
        <v>0</v>
      </c>
      <c r="O1074" s="1" t="b">
        <v>0</v>
      </c>
      <c r="P1074" s="4">
        <v>0</v>
      </c>
      <c r="Q1074" s="4">
        <v>325710</v>
      </c>
      <c r="R1074" s="4">
        <v>0</v>
      </c>
      <c r="S1074" s="4">
        <v>46347.99</v>
      </c>
      <c r="T1074" s="4">
        <f>SUM(Tabela14[[#This Row],[set/25]:[dez/30]])</f>
        <v>40347.989999999983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6000</v>
      </c>
      <c r="BM1074" s="4">
        <v>274.33999999999997</v>
      </c>
      <c r="BN1074" s="4">
        <v>274.33999999999997</v>
      </c>
      <c r="BO1074" s="4">
        <v>274.33999999999997</v>
      </c>
      <c r="BP1074" s="4">
        <v>1341.21</v>
      </c>
      <c r="BQ1074" s="4">
        <v>274.33999999999997</v>
      </c>
      <c r="BR1074" s="4">
        <v>274.33999999999997</v>
      </c>
      <c r="BS1074" s="4">
        <v>345.46</v>
      </c>
      <c r="BT1074" s="4">
        <v>914.46</v>
      </c>
      <c r="BU1074" s="4">
        <v>914.46</v>
      </c>
      <c r="BV1074" s="4">
        <v>914.46</v>
      </c>
      <c r="BW1074" s="4">
        <v>914.46</v>
      </c>
      <c r="BX1074" s="4">
        <v>914.46</v>
      </c>
      <c r="BY1074" s="4">
        <v>914.46</v>
      </c>
      <c r="BZ1074" s="4">
        <v>914.46</v>
      </c>
      <c r="CA1074" s="4">
        <v>914.46</v>
      </c>
      <c r="CB1074" s="4">
        <v>4470.68</v>
      </c>
      <c r="CC1074" s="4">
        <v>914.46</v>
      </c>
      <c r="CD1074" s="4">
        <v>914.46</v>
      </c>
      <c r="CE1074" s="4">
        <v>914.46</v>
      </c>
      <c r="CF1074" s="4">
        <v>914.46</v>
      </c>
      <c r="CG1074" s="4">
        <v>914.46</v>
      </c>
      <c r="CH1074" s="4">
        <v>914.46</v>
      </c>
      <c r="CI1074" s="4">
        <v>914.46</v>
      </c>
      <c r="CJ1074" s="4">
        <v>914.46</v>
      </c>
      <c r="CK1074" s="4">
        <v>914.46</v>
      </c>
      <c r="CL1074" s="4">
        <v>914.46</v>
      </c>
      <c r="CM1074" s="4">
        <v>914.46</v>
      </c>
      <c r="CN1074" s="4">
        <v>4470.68</v>
      </c>
      <c r="CO1074" s="4">
        <v>914.46</v>
      </c>
      <c r="CP1074" s="4">
        <v>914.46</v>
      </c>
      <c r="CQ1074" s="4">
        <v>914.46</v>
      </c>
      <c r="CR1074" s="4">
        <v>914.46</v>
      </c>
      <c r="CS1074" s="4">
        <v>914.46</v>
      </c>
      <c r="CT1074" s="4">
        <v>914.46</v>
      </c>
      <c r="CU1074" s="4">
        <v>914.46</v>
      </c>
      <c r="CV1074" s="4">
        <v>914.46</v>
      </c>
      <c r="CW1074" s="4">
        <v>914.46</v>
      </c>
      <c r="CX1074" s="4">
        <v>914.46</v>
      </c>
      <c r="CY1074" s="4">
        <v>914.46</v>
      </c>
      <c r="CZ1074" s="4">
        <v>914.46</v>
      </c>
      <c r="DA1074" s="4">
        <v>0</v>
      </c>
      <c r="DB1074" s="4">
        <v>0</v>
      </c>
      <c r="DC1074" s="4">
        <v>0</v>
      </c>
      <c r="DD1074" s="4">
        <v>0</v>
      </c>
      <c r="DE1074" s="4">
        <v>0</v>
      </c>
      <c r="DF1074" s="4">
        <v>0</v>
      </c>
      <c r="DG1074" s="4">
        <v>0</v>
      </c>
      <c r="DH1074" s="4">
        <v>0</v>
      </c>
      <c r="DI1074" s="4">
        <v>0</v>
      </c>
      <c r="DJ1074" s="4">
        <v>0</v>
      </c>
      <c r="DK1074" s="4">
        <v>0</v>
      </c>
      <c r="DL1074" s="4">
        <v>0</v>
      </c>
      <c r="DM1074" s="4">
        <v>0</v>
      </c>
      <c r="DN1074" s="4">
        <v>0</v>
      </c>
      <c r="DO1074" s="4">
        <v>0</v>
      </c>
      <c r="DP1074" s="4">
        <v>0</v>
      </c>
      <c r="DQ1074" s="4">
        <v>0</v>
      </c>
      <c r="DR1074" s="4">
        <v>0</v>
      </c>
      <c r="DS1074" s="4">
        <v>0</v>
      </c>
      <c r="DT1074" s="4">
        <v>0</v>
      </c>
      <c r="DU1074" s="4">
        <v>0</v>
      </c>
      <c r="DV1074" s="4">
        <v>0</v>
      </c>
      <c r="DW1074" s="4">
        <v>0</v>
      </c>
      <c r="DX1074" s="6">
        <v>0</v>
      </c>
      <c r="DY1074" s="4">
        <f>SUM(Tabela14[[#This Row],[jan/25]:[mar/25]])</f>
        <v>0</v>
      </c>
      <c r="DZ1074" s="4">
        <f>SUM(Tabela14[[#This Row],[abr/25]:[ago/25]])</f>
        <v>6000</v>
      </c>
      <c r="EA1074" s="4">
        <f>SUM(Tabela14[[#This Row],[set/25]:[dez/30]])</f>
        <v>40347.989999999983</v>
      </c>
    </row>
    <row r="1075" spans="1:131" x14ac:dyDescent="0.25">
      <c r="A1075" s="5" t="s">
        <v>2694</v>
      </c>
      <c r="B1075" s="2" t="s">
        <v>2495</v>
      </c>
      <c r="C1075" s="2" t="s">
        <v>14</v>
      </c>
      <c r="D1075" s="2" t="s">
        <v>170</v>
      </c>
      <c r="E1075" s="1">
        <v>1612</v>
      </c>
      <c r="F1075" s="2"/>
      <c r="G1075" s="2" t="s">
        <v>16</v>
      </c>
      <c r="H1075" s="321"/>
      <c r="I1075" s="2"/>
      <c r="J1075" s="2"/>
      <c r="K1075" s="4"/>
      <c r="L1075" s="4"/>
      <c r="M1075" s="4">
        <v>0</v>
      </c>
      <c r="N1075" s="4">
        <f>Tabela14[[#This Row],[parcela.cef
(total)]]-Tabela14[[#This Row],[parcela.cef
(realizado)]]</f>
        <v>0</v>
      </c>
      <c r="O1075" s="1" t="b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f>SUM(Tabela14[[#This Row],[set/25]:[dez/30]])</f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0</v>
      </c>
      <c r="CR1075" s="4">
        <v>0</v>
      </c>
      <c r="CS1075" s="4">
        <v>0</v>
      </c>
      <c r="CT1075" s="4">
        <v>0</v>
      </c>
      <c r="CU1075" s="4">
        <v>0</v>
      </c>
      <c r="CV1075" s="4">
        <v>0</v>
      </c>
      <c r="CW1075" s="4">
        <v>0</v>
      </c>
      <c r="CX1075" s="4">
        <v>0</v>
      </c>
      <c r="CY1075" s="4">
        <v>0</v>
      </c>
      <c r="CZ1075" s="4">
        <v>0</v>
      </c>
      <c r="DA1075" s="4">
        <v>0</v>
      </c>
      <c r="DB1075" s="4">
        <v>0</v>
      </c>
      <c r="DC1075" s="4">
        <v>0</v>
      </c>
      <c r="DD1075" s="4">
        <v>0</v>
      </c>
      <c r="DE1075" s="4">
        <v>0</v>
      </c>
      <c r="DF1075" s="4">
        <v>0</v>
      </c>
      <c r="DG1075" s="4">
        <v>0</v>
      </c>
      <c r="DH1075" s="4">
        <v>0</v>
      </c>
      <c r="DI1075" s="4">
        <v>0</v>
      </c>
      <c r="DJ1075" s="4">
        <v>0</v>
      </c>
      <c r="DK1075" s="4">
        <v>0</v>
      </c>
      <c r="DL1075" s="4">
        <v>0</v>
      </c>
      <c r="DM1075" s="4">
        <v>0</v>
      </c>
      <c r="DN1075" s="4">
        <v>0</v>
      </c>
      <c r="DO1075" s="4">
        <v>0</v>
      </c>
      <c r="DP1075" s="4">
        <v>0</v>
      </c>
      <c r="DQ1075" s="4">
        <v>0</v>
      </c>
      <c r="DR1075" s="4">
        <v>0</v>
      </c>
      <c r="DS1075" s="4">
        <v>0</v>
      </c>
      <c r="DT1075" s="4">
        <v>0</v>
      </c>
      <c r="DU1075" s="4">
        <v>0</v>
      </c>
      <c r="DV1075" s="4">
        <v>0</v>
      </c>
      <c r="DW1075" s="4">
        <v>0</v>
      </c>
      <c r="DX1075" s="6">
        <v>0</v>
      </c>
      <c r="DY1075" s="4">
        <f>SUM(Tabela14[[#This Row],[jan/25]:[mar/25]])</f>
        <v>0</v>
      </c>
      <c r="DZ1075" s="4">
        <f>SUM(Tabela14[[#This Row],[abr/25]:[ago/25]])</f>
        <v>0</v>
      </c>
      <c r="EA1075" s="4">
        <f>SUM(Tabela14[[#This Row],[set/25]:[dez/30]])</f>
        <v>0</v>
      </c>
    </row>
    <row r="1076" spans="1:131" x14ac:dyDescent="0.25">
      <c r="A1076" s="5" t="s">
        <v>2695</v>
      </c>
      <c r="B1076" s="2" t="s">
        <v>2495</v>
      </c>
      <c r="C1076" s="2" t="s">
        <v>14</v>
      </c>
      <c r="D1076" s="2" t="s">
        <v>170</v>
      </c>
      <c r="E1076" s="1">
        <v>1613</v>
      </c>
      <c r="F1076" s="2" t="s">
        <v>2696</v>
      </c>
      <c r="G1076" s="2" t="s">
        <v>19</v>
      </c>
      <c r="H1076" s="321">
        <v>45850</v>
      </c>
      <c r="I1076" s="2" t="s">
        <v>422</v>
      </c>
      <c r="J1076" s="2"/>
      <c r="K1076" s="4"/>
      <c r="L1076" s="4"/>
      <c r="M1076" s="4">
        <v>0</v>
      </c>
      <c r="N1076" s="4">
        <f>Tabela14[[#This Row],[parcela.cef
(total)]]-Tabela14[[#This Row],[parcela.cef
(realizado)]]</f>
        <v>0</v>
      </c>
      <c r="O1076" s="1" t="b">
        <v>0</v>
      </c>
      <c r="P1076" s="4">
        <v>0</v>
      </c>
      <c r="Q1076" s="4">
        <v>327790.58</v>
      </c>
      <c r="R1076" s="4">
        <v>0</v>
      </c>
      <c r="S1076" s="4">
        <v>331775.28000000003</v>
      </c>
      <c r="T1076" s="4">
        <f>SUM(Tabela14[[#This Row],[set/25]:[dez/30]])</f>
        <v>250741.21000000002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78013.37</v>
      </c>
      <c r="BL1076" s="4">
        <v>3020.7</v>
      </c>
      <c r="BM1076" s="4">
        <v>3048.19</v>
      </c>
      <c r="BN1076" s="4">
        <v>3048.19</v>
      </c>
      <c r="BO1076" s="4">
        <v>3048.19</v>
      </c>
      <c r="BP1076" s="4">
        <v>3048.19</v>
      </c>
      <c r="BQ1076" s="4">
        <v>3048.19</v>
      </c>
      <c r="BR1076" s="4">
        <v>3048.19</v>
      </c>
      <c r="BS1076" s="4">
        <v>3048.19</v>
      </c>
      <c r="BT1076" s="4">
        <v>3048.19</v>
      </c>
      <c r="BU1076" s="4">
        <v>3048.19</v>
      </c>
      <c r="BV1076" s="4">
        <v>3048.19</v>
      </c>
      <c r="BW1076" s="4">
        <v>13208.82</v>
      </c>
      <c r="BX1076" s="4">
        <v>3048.19</v>
      </c>
      <c r="BY1076" s="4">
        <v>3048.19</v>
      </c>
      <c r="BZ1076" s="4">
        <v>3048.19</v>
      </c>
      <c r="CA1076" s="4">
        <v>3048.19</v>
      </c>
      <c r="CB1076" s="4">
        <v>3048.19</v>
      </c>
      <c r="CC1076" s="4">
        <v>3048.19</v>
      </c>
      <c r="CD1076" s="4">
        <v>3048.19</v>
      </c>
      <c r="CE1076" s="4">
        <v>3048.19</v>
      </c>
      <c r="CF1076" s="4">
        <v>3048.19</v>
      </c>
      <c r="CG1076" s="4">
        <v>3048.19</v>
      </c>
      <c r="CH1076" s="4">
        <v>3048.19</v>
      </c>
      <c r="CI1076" s="4">
        <v>13208.82</v>
      </c>
      <c r="CJ1076" s="4">
        <v>3048.19</v>
      </c>
      <c r="CK1076" s="4">
        <v>3048.19</v>
      </c>
      <c r="CL1076" s="4">
        <v>3048.19</v>
      </c>
      <c r="CM1076" s="4">
        <v>3048.19</v>
      </c>
      <c r="CN1076" s="4">
        <v>3048.19</v>
      </c>
      <c r="CO1076" s="4">
        <v>3048.19</v>
      </c>
      <c r="CP1076" s="4">
        <v>3048.19</v>
      </c>
      <c r="CQ1076" s="4">
        <v>3048.19</v>
      </c>
      <c r="CR1076" s="4">
        <v>3048.19</v>
      </c>
      <c r="CS1076" s="4">
        <v>3048.19</v>
      </c>
      <c r="CT1076" s="4">
        <v>3048.19</v>
      </c>
      <c r="CU1076" s="4">
        <v>111540.54</v>
      </c>
      <c r="CV1076" s="4">
        <v>3048.19</v>
      </c>
      <c r="CW1076" s="4">
        <v>3048.19</v>
      </c>
      <c r="CX1076" s="4">
        <v>3048.19</v>
      </c>
      <c r="CY1076" s="4">
        <v>3048.19</v>
      </c>
      <c r="CZ1076" s="4">
        <v>3048.19</v>
      </c>
      <c r="DA1076" s="4">
        <v>0</v>
      </c>
      <c r="DB1076" s="4">
        <v>0</v>
      </c>
      <c r="DC1076" s="4">
        <v>0</v>
      </c>
      <c r="DD1076" s="4">
        <v>0</v>
      </c>
      <c r="DE1076" s="4">
        <v>0</v>
      </c>
      <c r="DF1076" s="4">
        <v>0</v>
      </c>
      <c r="DG1076" s="4">
        <v>0</v>
      </c>
      <c r="DH1076" s="4">
        <v>0</v>
      </c>
      <c r="DI1076" s="4">
        <v>0</v>
      </c>
      <c r="DJ1076" s="4">
        <v>0</v>
      </c>
      <c r="DK1076" s="4">
        <v>0</v>
      </c>
      <c r="DL1076" s="4">
        <v>0</v>
      </c>
      <c r="DM1076" s="4">
        <v>0</v>
      </c>
      <c r="DN1076" s="4">
        <v>0</v>
      </c>
      <c r="DO1076" s="4">
        <v>0</v>
      </c>
      <c r="DP1076" s="4">
        <v>0</v>
      </c>
      <c r="DQ1076" s="4">
        <v>0</v>
      </c>
      <c r="DR1076" s="4">
        <v>0</v>
      </c>
      <c r="DS1076" s="4">
        <v>0</v>
      </c>
      <c r="DT1076" s="4">
        <v>0</v>
      </c>
      <c r="DU1076" s="4">
        <v>0</v>
      </c>
      <c r="DV1076" s="4">
        <v>0</v>
      </c>
      <c r="DW1076" s="4">
        <v>0</v>
      </c>
      <c r="DX1076" s="6">
        <v>0</v>
      </c>
      <c r="DY1076" s="4">
        <f>SUM(Tabela14[[#This Row],[jan/25]:[mar/25]])</f>
        <v>0</v>
      </c>
      <c r="DZ1076" s="4">
        <f>SUM(Tabela14[[#This Row],[abr/25]:[ago/25]])</f>
        <v>81034.069999999992</v>
      </c>
      <c r="EA1076" s="4">
        <f>SUM(Tabela14[[#This Row],[set/25]:[dez/30]])</f>
        <v>250741.21000000002</v>
      </c>
    </row>
    <row r="1077" spans="1:131" x14ac:dyDescent="0.25">
      <c r="A1077" s="5" t="s">
        <v>2697</v>
      </c>
      <c r="B1077" s="2" t="s">
        <v>2495</v>
      </c>
      <c r="C1077" s="2" t="s">
        <v>14</v>
      </c>
      <c r="D1077" s="2" t="s">
        <v>170</v>
      </c>
      <c r="E1077" s="1">
        <v>1614</v>
      </c>
      <c r="F1077" s="2" t="s">
        <v>2698</v>
      </c>
      <c r="G1077" s="2" t="s">
        <v>19</v>
      </c>
      <c r="H1077" s="321">
        <v>45852</v>
      </c>
      <c r="I1077" s="2" t="s">
        <v>2699</v>
      </c>
      <c r="J1077" s="2"/>
      <c r="K1077" s="4"/>
      <c r="L1077" s="4"/>
      <c r="M1077" s="4">
        <v>268240.58</v>
      </c>
      <c r="N1077" s="4">
        <f>Tabela14[[#This Row],[parcela.cef
(total)]]-Tabela14[[#This Row],[parcela.cef
(realizado)]]</f>
        <v>0</v>
      </c>
      <c r="O1077" s="1" t="b">
        <v>0</v>
      </c>
      <c r="P1077" s="4">
        <v>0</v>
      </c>
      <c r="Q1077" s="4">
        <v>314900</v>
      </c>
      <c r="R1077" s="4">
        <v>0</v>
      </c>
      <c r="S1077" s="4">
        <v>51348.05</v>
      </c>
      <c r="T1077" s="4">
        <f>SUM(Tabela14[[#This Row],[set/25]:[dez/30]])</f>
        <v>50394.630000000019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600</v>
      </c>
      <c r="BL1077" s="4">
        <v>353.42</v>
      </c>
      <c r="BM1077" s="4">
        <v>0</v>
      </c>
      <c r="BN1077" s="4">
        <v>356.64</v>
      </c>
      <c r="BO1077" s="4">
        <v>356.64</v>
      </c>
      <c r="BP1077" s="4">
        <v>2493.42</v>
      </c>
      <c r="BQ1077" s="4">
        <v>356.64</v>
      </c>
      <c r="BR1077" s="4">
        <v>356.64</v>
      </c>
      <c r="BS1077" s="4">
        <v>356.64</v>
      </c>
      <c r="BT1077" s="4">
        <v>356.64</v>
      </c>
      <c r="BU1077" s="4">
        <v>356.64</v>
      </c>
      <c r="BV1077" s="4">
        <v>356.64</v>
      </c>
      <c r="BW1077" s="4">
        <v>356.64</v>
      </c>
      <c r="BX1077" s="4">
        <v>356.64</v>
      </c>
      <c r="BY1077" s="4">
        <v>356.64</v>
      </c>
      <c r="BZ1077" s="4">
        <v>356.64</v>
      </c>
      <c r="CA1077" s="4">
        <v>356.64</v>
      </c>
      <c r="CB1077" s="4">
        <v>7611.33</v>
      </c>
      <c r="CC1077" s="4">
        <v>1188.79</v>
      </c>
      <c r="CD1077" s="4">
        <v>1188.79</v>
      </c>
      <c r="CE1077" s="4">
        <v>1188.79</v>
      </c>
      <c r="CF1077" s="4">
        <v>1188.79</v>
      </c>
      <c r="CG1077" s="4">
        <v>1188.79</v>
      </c>
      <c r="CH1077" s="4">
        <v>1188.79</v>
      </c>
      <c r="CI1077" s="4">
        <v>1188.79</v>
      </c>
      <c r="CJ1077" s="4">
        <v>1188.79</v>
      </c>
      <c r="CK1077" s="4">
        <v>1188.79</v>
      </c>
      <c r="CL1077" s="4">
        <v>1188.79</v>
      </c>
      <c r="CM1077" s="4">
        <v>1188.79</v>
      </c>
      <c r="CN1077" s="4">
        <v>8311.39</v>
      </c>
      <c r="CO1077" s="4">
        <v>1188.79</v>
      </c>
      <c r="CP1077" s="4">
        <v>1188.79</v>
      </c>
      <c r="CQ1077" s="4">
        <v>1188.79</v>
      </c>
      <c r="CR1077" s="4">
        <v>1188.79</v>
      </c>
      <c r="CS1077" s="4">
        <v>1188.79</v>
      </c>
      <c r="CT1077" s="4">
        <v>1188.79</v>
      </c>
      <c r="CU1077" s="4">
        <v>1188.79</v>
      </c>
      <c r="CV1077" s="4">
        <v>1188.79</v>
      </c>
      <c r="CW1077" s="4">
        <v>1188.79</v>
      </c>
      <c r="CX1077" s="4">
        <v>1188.79</v>
      </c>
      <c r="CY1077" s="4">
        <v>1188.79</v>
      </c>
      <c r="CZ1077" s="4">
        <v>1188.79</v>
      </c>
      <c r="DA1077" s="4">
        <v>0</v>
      </c>
      <c r="DB1077" s="4">
        <v>0</v>
      </c>
      <c r="DC1077" s="4">
        <v>0</v>
      </c>
      <c r="DD1077" s="4">
        <v>0</v>
      </c>
      <c r="DE1077" s="4">
        <v>0</v>
      </c>
      <c r="DF1077" s="4">
        <v>0</v>
      </c>
      <c r="DG1077" s="4">
        <v>0</v>
      </c>
      <c r="DH1077" s="4">
        <v>0</v>
      </c>
      <c r="DI1077" s="4">
        <v>0</v>
      </c>
      <c r="DJ1077" s="4">
        <v>0</v>
      </c>
      <c r="DK1077" s="4">
        <v>0</v>
      </c>
      <c r="DL1077" s="4">
        <v>0</v>
      </c>
      <c r="DM1077" s="4">
        <v>0</v>
      </c>
      <c r="DN1077" s="4">
        <v>0</v>
      </c>
      <c r="DO1077" s="4">
        <v>0</v>
      </c>
      <c r="DP1077" s="4">
        <v>0</v>
      </c>
      <c r="DQ1077" s="4">
        <v>0</v>
      </c>
      <c r="DR1077" s="4">
        <v>0</v>
      </c>
      <c r="DS1077" s="4">
        <v>0</v>
      </c>
      <c r="DT1077" s="4">
        <v>0</v>
      </c>
      <c r="DU1077" s="4">
        <v>0</v>
      </c>
      <c r="DV1077" s="4">
        <v>0</v>
      </c>
      <c r="DW1077" s="4">
        <v>0</v>
      </c>
      <c r="DX1077" s="6">
        <v>0</v>
      </c>
      <c r="DY1077" s="4">
        <f>SUM(Tabela14[[#This Row],[jan/25]:[mar/25]])</f>
        <v>0</v>
      </c>
      <c r="DZ1077" s="4">
        <f>SUM(Tabela14[[#This Row],[abr/25]:[ago/25]])</f>
        <v>953.42000000000007</v>
      </c>
      <c r="EA1077" s="4">
        <f>SUM(Tabela14[[#This Row],[set/25]:[dez/30]])</f>
        <v>50394.630000000019</v>
      </c>
    </row>
    <row r="1078" spans="1:131" x14ac:dyDescent="0.25">
      <c r="A1078" s="5" t="s">
        <v>2700</v>
      </c>
      <c r="B1078" s="2" t="s">
        <v>2495</v>
      </c>
      <c r="C1078" s="2" t="s">
        <v>14</v>
      </c>
      <c r="D1078" s="2" t="s">
        <v>170</v>
      </c>
      <c r="E1078" s="1">
        <v>1615</v>
      </c>
      <c r="F1078" s="2" t="s">
        <v>2701</v>
      </c>
      <c r="G1078" s="2" t="s">
        <v>19</v>
      </c>
      <c r="H1078" s="321">
        <v>45867</v>
      </c>
      <c r="I1078" s="2" t="s">
        <v>2702</v>
      </c>
      <c r="J1078" s="2"/>
      <c r="K1078" s="4"/>
      <c r="L1078" s="4"/>
      <c r="M1078" s="4">
        <v>304013.71000000002</v>
      </c>
      <c r="N1078" s="4">
        <f>Tabela14[[#This Row],[parcela.cef
(total)]]-Tabela14[[#This Row],[parcela.cef
(realizado)]]</f>
        <v>0</v>
      </c>
      <c r="O1078" s="1" t="b">
        <v>0</v>
      </c>
      <c r="P1078" s="4">
        <v>0</v>
      </c>
      <c r="Q1078" s="4">
        <v>314900</v>
      </c>
      <c r="R1078" s="4">
        <v>0</v>
      </c>
      <c r="S1078" s="4">
        <v>15918.3</v>
      </c>
      <c r="T1078" s="4">
        <f>SUM(Tabela14[[#This Row],[set/25]:[dez/30]])</f>
        <v>14185.769999999999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1500</v>
      </c>
      <c r="BL1078" s="4">
        <v>232.53</v>
      </c>
      <c r="BM1078" s="4">
        <v>234.65</v>
      </c>
      <c r="BN1078" s="4">
        <v>234.65</v>
      </c>
      <c r="BO1078" s="4">
        <v>234.65</v>
      </c>
      <c r="BP1078" s="4">
        <v>234.65</v>
      </c>
      <c r="BQ1078" s="4">
        <v>234.65</v>
      </c>
      <c r="BR1078" s="4">
        <v>234.65</v>
      </c>
      <c r="BS1078" s="4">
        <v>234.65</v>
      </c>
      <c r="BT1078" s="4">
        <v>234.65</v>
      </c>
      <c r="BU1078" s="4">
        <v>234.65</v>
      </c>
      <c r="BV1078" s="4">
        <v>234.65</v>
      </c>
      <c r="BW1078" s="4">
        <v>234.65</v>
      </c>
      <c r="BX1078" s="4">
        <v>234.65</v>
      </c>
      <c r="BY1078" s="4">
        <v>234.65</v>
      </c>
      <c r="BZ1078" s="4">
        <v>234.65</v>
      </c>
      <c r="CA1078" s="4">
        <v>234.65</v>
      </c>
      <c r="CB1078" s="4">
        <v>234.65</v>
      </c>
      <c r="CC1078" s="4">
        <v>234.65</v>
      </c>
      <c r="CD1078" s="4">
        <v>234.65</v>
      </c>
      <c r="CE1078" s="4">
        <v>234.65</v>
      </c>
      <c r="CF1078" s="4">
        <v>234.65</v>
      </c>
      <c r="CG1078" s="4">
        <v>234.65</v>
      </c>
      <c r="CH1078" s="4">
        <v>234.65</v>
      </c>
      <c r="CI1078" s="4">
        <v>234.65</v>
      </c>
      <c r="CJ1078" s="4">
        <v>234.65</v>
      </c>
      <c r="CK1078" s="4">
        <v>234.65</v>
      </c>
      <c r="CL1078" s="4">
        <v>234.65</v>
      </c>
      <c r="CM1078" s="4">
        <v>234.65</v>
      </c>
      <c r="CN1078" s="4">
        <v>234.65</v>
      </c>
      <c r="CO1078" s="4">
        <v>234.74</v>
      </c>
      <c r="CP1078" s="4">
        <v>341.21</v>
      </c>
      <c r="CQ1078" s="4">
        <v>782.18</v>
      </c>
      <c r="CR1078" s="4">
        <v>782.18</v>
      </c>
      <c r="CS1078" s="4">
        <v>782.18</v>
      </c>
      <c r="CT1078" s="4">
        <v>782.18</v>
      </c>
      <c r="CU1078" s="4">
        <v>782.18</v>
      </c>
      <c r="CV1078" s="4">
        <v>782.18</v>
      </c>
      <c r="CW1078" s="4">
        <v>782.18</v>
      </c>
      <c r="CX1078" s="4">
        <v>782.18</v>
      </c>
      <c r="CY1078" s="4">
        <v>782.18</v>
      </c>
      <c r="CZ1078" s="4">
        <v>0</v>
      </c>
      <c r="DA1078" s="4">
        <v>0</v>
      </c>
      <c r="DB1078" s="4">
        <v>0</v>
      </c>
      <c r="DC1078" s="4">
        <v>0</v>
      </c>
      <c r="DD1078" s="4">
        <v>0</v>
      </c>
      <c r="DE1078" s="4">
        <v>0</v>
      </c>
      <c r="DF1078" s="4">
        <v>0</v>
      </c>
      <c r="DG1078" s="4">
        <v>0</v>
      </c>
      <c r="DH1078" s="4">
        <v>0</v>
      </c>
      <c r="DI1078" s="4">
        <v>0</v>
      </c>
      <c r="DJ1078" s="4">
        <v>0</v>
      </c>
      <c r="DK1078" s="4">
        <v>0</v>
      </c>
      <c r="DL1078" s="4">
        <v>0</v>
      </c>
      <c r="DM1078" s="4">
        <v>0</v>
      </c>
      <c r="DN1078" s="4">
        <v>0</v>
      </c>
      <c r="DO1078" s="4">
        <v>0</v>
      </c>
      <c r="DP1078" s="4">
        <v>0</v>
      </c>
      <c r="DQ1078" s="4">
        <v>0</v>
      </c>
      <c r="DR1078" s="4">
        <v>0</v>
      </c>
      <c r="DS1078" s="4">
        <v>0</v>
      </c>
      <c r="DT1078" s="4">
        <v>0</v>
      </c>
      <c r="DU1078" s="4">
        <v>0</v>
      </c>
      <c r="DV1078" s="4">
        <v>0</v>
      </c>
      <c r="DW1078" s="4">
        <v>0</v>
      </c>
      <c r="DX1078" s="6">
        <v>0</v>
      </c>
      <c r="DY1078" s="4">
        <f>SUM(Tabela14[[#This Row],[jan/25]:[mar/25]])</f>
        <v>0</v>
      </c>
      <c r="DZ1078" s="4">
        <f>SUM(Tabela14[[#This Row],[abr/25]:[ago/25]])</f>
        <v>1732.53</v>
      </c>
      <c r="EA1078" s="4">
        <f>SUM(Tabela14[[#This Row],[set/25]:[dez/30]])</f>
        <v>14185.769999999999</v>
      </c>
    </row>
    <row r="1079" spans="1:131" x14ac:dyDescent="0.25">
      <c r="A1079" s="5" t="s">
        <v>2703</v>
      </c>
      <c r="B1079" s="2" t="s">
        <v>2495</v>
      </c>
      <c r="C1079" s="2" t="s">
        <v>14</v>
      </c>
      <c r="D1079" s="2" t="s">
        <v>550</v>
      </c>
      <c r="E1079" s="1">
        <v>1701</v>
      </c>
      <c r="F1079" s="2"/>
      <c r="G1079" s="2" t="s">
        <v>42</v>
      </c>
      <c r="H1079" s="321"/>
      <c r="I1079" s="2"/>
      <c r="J1079" s="2"/>
      <c r="K1079" s="4"/>
      <c r="L1079" s="4"/>
      <c r="M1079" s="4">
        <v>0</v>
      </c>
      <c r="N1079" s="4">
        <f>Tabela14[[#This Row],[parcela.cef
(total)]]-Tabela14[[#This Row],[parcela.cef
(realizado)]]</f>
        <v>0</v>
      </c>
      <c r="O1079" s="1" t="b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f>SUM(Tabela14[[#This Row],[set/25]:[dez/30]])</f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0</v>
      </c>
      <c r="CS1079" s="4">
        <v>0</v>
      </c>
      <c r="CT1079" s="4">
        <v>0</v>
      </c>
      <c r="CU1079" s="4">
        <v>0</v>
      </c>
      <c r="CV1079" s="4">
        <v>0</v>
      </c>
      <c r="CW1079" s="4">
        <v>0</v>
      </c>
      <c r="CX1079" s="4">
        <v>0</v>
      </c>
      <c r="CY1079" s="4">
        <v>0</v>
      </c>
      <c r="CZ1079" s="4">
        <v>0</v>
      </c>
      <c r="DA1079" s="4">
        <v>0</v>
      </c>
      <c r="DB1079" s="4">
        <v>0</v>
      </c>
      <c r="DC1079" s="4">
        <v>0</v>
      </c>
      <c r="DD1079" s="4">
        <v>0</v>
      </c>
      <c r="DE1079" s="4">
        <v>0</v>
      </c>
      <c r="DF1079" s="4">
        <v>0</v>
      </c>
      <c r="DG1079" s="4">
        <v>0</v>
      </c>
      <c r="DH1079" s="4">
        <v>0</v>
      </c>
      <c r="DI1079" s="4">
        <v>0</v>
      </c>
      <c r="DJ1079" s="4">
        <v>0</v>
      </c>
      <c r="DK1079" s="4">
        <v>0</v>
      </c>
      <c r="DL1079" s="4">
        <v>0</v>
      </c>
      <c r="DM1079" s="4">
        <v>0</v>
      </c>
      <c r="DN1079" s="4">
        <v>0</v>
      </c>
      <c r="DO1079" s="4">
        <v>0</v>
      </c>
      <c r="DP1079" s="4">
        <v>0</v>
      </c>
      <c r="DQ1079" s="4">
        <v>0</v>
      </c>
      <c r="DR1079" s="4">
        <v>0</v>
      </c>
      <c r="DS1079" s="4">
        <v>0</v>
      </c>
      <c r="DT1079" s="4">
        <v>0</v>
      </c>
      <c r="DU1079" s="4">
        <v>0</v>
      </c>
      <c r="DV1079" s="4">
        <v>0</v>
      </c>
      <c r="DW1079" s="4">
        <v>0</v>
      </c>
      <c r="DX1079" s="6">
        <v>0</v>
      </c>
      <c r="DY1079" s="4">
        <f>SUM(Tabela14[[#This Row],[jan/25]:[mar/25]])</f>
        <v>0</v>
      </c>
      <c r="DZ1079" s="4">
        <f>SUM(Tabela14[[#This Row],[abr/25]:[ago/25]])</f>
        <v>0</v>
      </c>
      <c r="EA1079" s="4">
        <f>SUM(Tabela14[[#This Row],[set/25]:[dez/30]])</f>
        <v>0</v>
      </c>
    </row>
    <row r="1080" spans="1:131" x14ac:dyDescent="0.25">
      <c r="A1080" s="5" t="s">
        <v>2704</v>
      </c>
      <c r="B1080" s="2" t="s">
        <v>2495</v>
      </c>
      <c r="C1080" s="2" t="s">
        <v>14</v>
      </c>
      <c r="D1080" s="2" t="s">
        <v>550</v>
      </c>
      <c r="E1080" s="1">
        <v>1702</v>
      </c>
      <c r="F1080" s="2" t="s">
        <v>2705</v>
      </c>
      <c r="G1080" s="2" t="s">
        <v>19</v>
      </c>
      <c r="H1080" s="321">
        <v>45850</v>
      </c>
      <c r="I1080" s="2" t="s">
        <v>1183</v>
      </c>
      <c r="J1080" s="2"/>
      <c r="K1080" s="4"/>
      <c r="L1080" s="4"/>
      <c r="M1080" s="4">
        <v>212357.12</v>
      </c>
      <c r="N1080" s="4">
        <f>Tabela14[[#This Row],[parcela.cef
(total)]]-Tabela14[[#This Row],[parcela.cef
(realizado)]]</f>
        <v>0</v>
      </c>
      <c r="O1080" s="1" t="b">
        <v>0</v>
      </c>
      <c r="P1080" s="4">
        <v>0</v>
      </c>
      <c r="Q1080" s="4">
        <v>234060</v>
      </c>
      <c r="R1080" s="4">
        <v>0</v>
      </c>
      <c r="S1080" s="4">
        <v>25182.240000000002</v>
      </c>
      <c r="T1080" s="4">
        <f>SUM(Tabela14[[#This Row],[set/25]:[dez/30]])</f>
        <v>24311.919999999991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604.5</v>
      </c>
      <c r="BL1080" s="4">
        <v>265.82</v>
      </c>
      <c r="BM1080" s="4">
        <v>0</v>
      </c>
      <c r="BN1080" s="4">
        <v>268.24</v>
      </c>
      <c r="BO1080" s="4">
        <v>268.24</v>
      </c>
      <c r="BP1080" s="4">
        <v>268.24</v>
      </c>
      <c r="BQ1080" s="4">
        <v>268.24</v>
      </c>
      <c r="BR1080" s="4">
        <v>268.24</v>
      </c>
      <c r="BS1080" s="4">
        <v>268.24</v>
      </c>
      <c r="BT1080" s="4">
        <v>268.24</v>
      </c>
      <c r="BU1080" s="4">
        <v>268.24</v>
      </c>
      <c r="BV1080" s="4">
        <v>461.8</v>
      </c>
      <c r="BW1080" s="4">
        <v>268.24</v>
      </c>
      <c r="BX1080" s="4">
        <v>268.24</v>
      </c>
      <c r="BY1080" s="4">
        <v>268.24</v>
      </c>
      <c r="BZ1080" s="4">
        <v>268.24</v>
      </c>
      <c r="CA1080" s="4">
        <v>268.24</v>
      </c>
      <c r="CB1080" s="4">
        <v>268.24</v>
      </c>
      <c r="CC1080" s="4">
        <v>268.24</v>
      </c>
      <c r="CD1080" s="4">
        <v>268.24</v>
      </c>
      <c r="CE1080" s="4">
        <v>268.24</v>
      </c>
      <c r="CF1080" s="4">
        <v>268.24</v>
      </c>
      <c r="CG1080" s="4">
        <v>742.74</v>
      </c>
      <c r="CH1080" s="4">
        <v>1539.34</v>
      </c>
      <c r="CI1080" s="4">
        <v>894.14</v>
      </c>
      <c r="CJ1080" s="4">
        <v>894.14</v>
      </c>
      <c r="CK1080" s="4">
        <v>894.14</v>
      </c>
      <c r="CL1080" s="4">
        <v>894.14</v>
      </c>
      <c r="CM1080" s="4">
        <v>894.14</v>
      </c>
      <c r="CN1080" s="4">
        <v>894.14</v>
      </c>
      <c r="CO1080" s="4">
        <v>894.14</v>
      </c>
      <c r="CP1080" s="4">
        <v>894.14</v>
      </c>
      <c r="CQ1080" s="4">
        <v>894.14</v>
      </c>
      <c r="CR1080" s="4">
        <v>894.14</v>
      </c>
      <c r="CS1080" s="4">
        <v>894.14</v>
      </c>
      <c r="CT1080" s="4">
        <v>1539.34</v>
      </c>
      <c r="CU1080" s="4">
        <v>894.14</v>
      </c>
      <c r="CV1080" s="4">
        <v>894.14</v>
      </c>
      <c r="CW1080" s="4">
        <v>894.14</v>
      </c>
      <c r="CX1080" s="4">
        <v>894.14</v>
      </c>
      <c r="CY1080" s="4">
        <v>894.14</v>
      </c>
      <c r="CZ1080" s="4">
        <v>894.14</v>
      </c>
      <c r="DA1080" s="4">
        <v>0</v>
      </c>
      <c r="DB1080" s="4">
        <v>0</v>
      </c>
      <c r="DC1080" s="4">
        <v>0</v>
      </c>
      <c r="DD1080" s="4">
        <v>0</v>
      </c>
      <c r="DE1080" s="4">
        <v>0</v>
      </c>
      <c r="DF1080" s="4">
        <v>0</v>
      </c>
      <c r="DG1080" s="4">
        <v>0</v>
      </c>
      <c r="DH1080" s="4">
        <v>0</v>
      </c>
      <c r="DI1080" s="4">
        <v>0</v>
      </c>
      <c r="DJ1080" s="4">
        <v>0</v>
      </c>
      <c r="DK1080" s="4">
        <v>0</v>
      </c>
      <c r="DL1080" s="4">
        <v>0</v>
      </c>
      <c r="DM1080" s="4">
        <v>0</v>
      </c>
      <c r="DN1080" s="4">
        <v>0</v>
      </c>
      <c r="DO1080" s="4">
        <v>0</v>
      </c>
      <c r="DP1080" s="4">
        <v>0</v>
      </c>
      <c r="DQ1080" s="4">
        <v>0</v>
      </c>
      <c r="DR1080" s="4">
        <v>0</v>
      </c>
      <c r="DS1080" s="4">
        <v>0</v>
      </c>
      <c r="DT1080" s="4">
        <v>0</v>
      </c>
      <c r="DU1080" s="4">
        <v>0</v>
      </c>
      <c r="DV1080" s="4">
        <v>0</v>
      </c>
      <c r="DW1080" s="4">
        <v>0</v>
      </c>
      <c r="DX1080" s="6">
        <v>0</v>
      </c>
      <c r="DY1080" s="4">
        <f>SUM(Tabela14[[#This Row],[jan/25]:[mar/25]])</f>
        <v>0</v>
      </c>
      <c r="DZ1080" s="4">
        <f>SUM(Tabela14[[#This Row],[abr/25]:[ago/25]])</f>
        <v>870.31999999999994</v>
      </c>
      <c r="EA1080" s="4">
        <f>SUM(Tabela14[[#This Row],[set/25]:[dez/30]])</f>
        <v>24311.919999999991</v>
      </c>
    </row>
    <row r="1081" spans="1:131" x14ac:dyDescent="0.25">
      <c r="A1081" s="5" t="s">
        <v>2706</v>
      </c>
      <c r="B1081" s="2" t="s">
        <v>2495</v>
      </c>
      <c r="C1081" s="2" t="s">
        <v>14</v>
      </c>
      <c r="D1081" s="2" t="s">
        <v>550</v>
      </c>
      <c r="E1081" s="1">
        <v>1703</v>
      </c>
      <c r="F1081" s="2"/>
      <c r="G1081" s="2" t="s">
        <v>42</v>
      </c>
      <c r="H1081" s="321"/>
      <c r="I1081" s="2"/>
      <c r="J1081" s="2"/>
      <c r="K1081" s="4"/>
      <c r="L1081" s="4"/>
      <c r="M1081" s="4">
        <v>0</v>
      </c>
      <c r="N1081" s="4">
        <f>Tabela14[[#This Row],[parcela.cef
(total)]]-Tabela14[[#This Row],[parcela.cef
(realizado)]]</f>
        <v>0</v>
      </c>
      <c r="O1081" s="1" t="b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f>SUM(Tabela14[[#This Row],[set/25]:[dez/30]])</f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0</v>
      </c>
      <c r="CQ1081" s="4">
        <v>0</v>
      </c>
      <c r="CR1081" s="4">
        <v>0</v>
      </c>
      <c r="CS1081" s="4">
        <v>0</v>
      </c>
      <c r="CT1081" s="4">
        <v>0</v>
      </c>
      <c r="CU1081" s="4">
        <v>0</v>
      </c>
      <c r="CV1081" s="4">
        <v>0</v>
      </c>
      <c r="CW1081" s="4">
        <v>0</v>
      </c>
      <c r="CX1081" s="4">
        <v>0</v>
      </c>
      <c r="CY1081" s="4">
        <v>0</v>
      </c>
      <c r="CZ1081" s="4">
        <v>0</v>
      </c>
      <c r="DA1081" s="4">
        <v>0</v>
      </c>
      <c r="DB1081" s="4">
        <v>0</v>
      </c>
      <c r="DC1081" s="4">
        <v>0</v>
      </c>
      <c r="DD1081" s="4">
        <v>0</v>
      </c>
      <c r="DE1081" s="4">
        <v>0</v>
      </c>
      <c r="DF1081" s="4">
        <v>0</v>
      </c>
      <c r="DG1081" s="4">
        <v>0</v>
      </c>
      <c r="DH1081" s="4">
        <v>0</v>
      </c>
      <c r="DI1081" s="4">
        <v>0</v>
      </c>
      <c r="DJ1081" s="4">
        <v>0</v>
      </c>
      <c r="DK1081" s="4">
        <v>0</v>
      </c>
      <c r="DL1081" s="4">
        <v>0</v>
      </c>
      <c r="DM1081" s="4">
        <v>0</v>
      </c>
      <c r="DN1081" s="4">
        <v>0</v>
      </c>
      <c r="DO1081" s="4">
        <v>0</v>
      </c>
      <c r="DP1081" s="4">
        <v>0</v>
      </c>
      <c r="DQ1081" s="4">
        <v>0</v>
      </c>
      <c r="DR1081" s="4">
        <v>0</v>
      </c>
      <c r="DS1081" s="4">
        <v>0</v>
      </c>
      <c r="DT1081" s="4">
        <v>0</v>
      </c>
      <c r="DU1081" s="4">
        <v>0</v>
      </c>
      <c r="DV1081" s="4">
        <v>0</v>
      </c>
      <c r="DW1081" s="4">
        <v>0</v>
      </c>
      <c r="DX1081" s="6">
        <v>0</v>
      </c>
      <c r="DY1081" s="4">
        <f>SUM(Tabela14[[#This Row],[jan/25]:[mar/25]])</f>
        <v>0</v>
      </c>
      <c r="DZ1081" s="4">
        <f>SUM(Tabela14[[#This Row],[abr/25]:[ago/25]])</f>
        <v>0</v>
      </c>
      <c r="EA1081" s="4">
        <f>SUM(Tabela14[[#This Row],[set/25]:[dez/30]])</f>
        <v>0</v>
      </c>
    </row>
    <row r="1082" spans="1:131" x14ac:dyDescent="0.25">
      <c r="A1082" s="5" t="s">
        <v>2707</v>
      </c>
      <c r="B1082" s="2" t="s">
        <v>2495</v>
      </c>
      <c r="C1082" s="2" t="s">
        <v>14</v>
      </c>
      <c r="D1082" s="2" t="s">
        <v>550</v>
      </c>
      <c r="E1082" s="1">
        <v>1704</v>
      </c>
      <c r="F1082" s="2"/>
      <c r="G1082" s="2" t="s">
        <v>42</v>
      </c>
      <c r="H1082" s="321"/>
      <c r="I1082" s="2"/>
      <c r="J1082" s="2"/>
      <c r="K1082" s="4"/>
      <c r="L1082" s="4"/>
      <c r="M1082" s="4">
        <v>0</v>
      </c>
      <c r="N1082" s="4">
        <f>Tabela14[[#This Row],[parcela.cef
(total)]]-Tabela14[[#This Row],[parcela.cef
(realizado)]]</f>
        <v>0</v>
      </c>
      <c r="O1082" s="1" t="b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f>SUM(Tabela14[[#This Row],[set/25]:[dez/30]])</f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0</v>
      </c>
      <c r="CP1082" s="4">
        <v>0</v>
      </c>
      <c r="CQ1082" s="4">
        <v>0</v>
      </c>
      <c r="CR1082" s="4">
        <v>0</v>
      </c>
      <c r="CS1082" s="4">
        <v>0</v>
      </c>
      <c r="CT1082" s="4">
        <v>0</v>
      </c>
      <c r="CU1082" s="4">
        <v>0</v>
      </c>
      <c r="CV1082" s="4">
        <v>0</v>
      </c>
      <c r="CW1082" s="4">
        <v>0</v>
      </c>
      <c r="CX1082" s="4">
        <v>0</v>
      </c>
      <c r="CY1082" s="4">
        <v>0</v>
      </c>
      <c r="CZ1082" s="4">
        <v>0</v>
      </c>
      <c r="DA1082" s="4">
        <v>0</v>
      </c>
      <c r="DB1082" s="4">
        <v>0</v>
      </c>
      <c r="DC1082" s="4">
        <v>0</v>
      </c>
      <c r="DD1082" s="4">
        <v>0</v>
      </c>
      <c r="DE1082" s="4">
        <v>0</v>
      </c>
      <c r="DF1082" s="4">
        <v>0</v>
      </c>
      <c r="DG1082" s="4">
        <v>0</v>
      </c>
      <c r="DH1082" s="4">
        <v>0</v>
      </c>
      <c r="DI1082" s="4">
        <v>0</v>
      </c>
      <c r="DJ1082" s="4">
        <v>0</v>
      </c>
      <c r="DK1082" s="4">
        <v>0</v>
      </c>
      <c r="DL1082" s="4">
        <v>0</v>
      </c>
      <c r="DM1082" s="4">
        <v>0</v>
      </c>
      <c r="DN1082" s="4">
        <v>0</v>
      </c>
      <c r="DO1082" s="4">
        <v>0</v>
      </c>
      <c r="DP1082" s="4">
        <v>0</v>
      </c>
      <c r="DQ1082" s="4">
        <v>0</v>
      </c>
      <c r="DR1082" s="4">
        <v>0</v>
      </c>
      <c r="DS1082" s="4">
        <v>0</v>
      </c>
      <c r="DT1082" s="4">
        <v>0</v>
      </c>
      <c r="DU1082" s="4">
        <v>0</v>
      </c>
      <c r="DV1082" s="4">
        <v>0</v>
      </c>
      <c r="DW1082" s="4">
        <v>0</v>
      </c>
      <c r="DX1082" s="6">
        <v>0</v>
      </c>
      <c r="DY1082" s="4">
        <f>SUM(Tabela14[[#This Row],[jan/25]:[mar/25]])</f>
        <v>0</v>
      </c>
      <c r="DZ1082" s="4">
        <f>SUM(Tabela14[[#This Row],[abr/25]:[ago/25]])</f>
        <v>0</v>
      </c>
      <c r="EA1082" s="4">
        <f>SUM(Tabela14[[#This Row],[set/25]:[dez/30]])</f>
        <v>0</v>
      </c>
    </row>
    <row r="1083" spans="1:131" x14ac:dyDescent="0.25">
      <c r="A1083" s="5" t="s">
        <v>2708</v>
      </c>
      <c r="B1083" s="2" t="s">
        <v>2495</v>
      </c>
      <c r="C1083" s="2" t="s">
        <v>14</v>
      </c>
      <c r="D1083" s="2" t="s">
        <v>550</v>
      </c>
      <c r="E1083" s="1">
        <v>1705</v>
      </c>
      <c r="F1083" s="2"/>
      <c r="G1083" s="2" t="s">
        <v>42</v>
      </c>
      <c r="H1083" s="321"/>
      <c r="I1083" s="2"/>
      <c r="J1083" s="2"/>
      <c r="K1083" s="4"/>
      <c r="L1083" s="4"/>
      <c r="M1083" s="4">
        <v>0</v>
      </c>
      <c r="N1083" s="4">
        <f>Tabela14[[#This Row],[parcela.cef
(total)]]-Tabela14[[#This Row],[parcela.cef
(realizado)]]</f>
        <v>0</v>
      </c>
      <c r="O1083" s="1" t="b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f>SUM(Tabela14[[#This Row],[set/25]:[dez/30]])</f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0</v>
      </c>
      <c r="CQ1083" s="4">
        <v>0</v>
      </c>
      <c r="CR1083" s="4">
        <v>0</v>
      </c>
      <c r="CS1083" s="4">
        <v>0</v>
      </c>
      <c r="CT1083" s="4">
        <v>0</v>
      </c>
      <c r="CU1083" s="4">
        <v>0</v>
      </c>
      <c r="CV1083" s="4">
        <v>0</v>
      </c>
      <c r="CW1083" s="4">
        <v>0</v>
      </c>
      <c r="CX1083" s="4">
        <v>0</v>
      </c>
      <c r="CY1083" s="4">
        <v>0</v>
      </c>
      <c r="CZ1083" s="4">
        <v>0</v>
      </c>
      <c r="DA1083" s="4">
        <v>0</v>
      </c>
      <c r="DB1083" s="4">
        <v>0</v>
      </c>
      <c r="DC1083" s="4">
        <v>0</v>
      </c>
      <c r="DD1083" s="4">
        <v>0</v>
      </c>
      <c r="DE1083" s="4">
        <v>0</v>
      </c>
      <c r="DF1083" s="4">
        <v>0</v>
      </c>
      <c r="DG1083" s="4">
        <v>0</v>
      </c>
      <c r="DH1083" s="4">
        <v>0</v>
      </c>
      <c r="DI1083" s="4">
        <v>0</v>
      </c>
      <c r="DJ1083" s="4">
        <v>0</v>
      </c>
      <c r="DK1083" s="4">
        <v>0</v>
      </c>
      <c r="DL1083" s="4">
        <v>0</v>
      </c>
      <c r="DM1083" s="4">
        <v>0</v>
      </c>
      <c r="DN1083" s="4">
        <v>0</v>
      </c>
      <c r="DO1083" s="4">
        <v>0</v>
      </c>
      <c r="DP1083" s="4">
        <v>0</v>
      </c>
      <c r="DQ1083" s="4">
        <v>0</v>
      </c>
      <c r="DR1083" s="4">
        <v>0</v>
      </c>
      <c r="DS1083" s="4">
        <v>0</v>
      </c>
      <c r="DT1083" s="4">
        <v>0</v>
      </c>
      <c r="DU1083" s="4">
        <v>0</v>
      </c>
      <c r="DV1083" s="4">
        <v>0</v>
      </c>
      <c r="DW1083" s="4">
        <v>0</v>
      </c>
      <c r="DX1083" s="6">
        <v>0</v>
      </c>
      <c r="DY1083" s="4">
        <f>SUM(Tabela14[[#This Row],[jan/25]:[mar/25]])</f>
        <v>0</v>
      </c>
      <c r="DZ1083" s="4">
        <f>SUM(Tabela14[[#This Row],[abr/25]:[ago/25]])</f>
        <v>0</v>
      </c>
      <c r="EA1083" s="4">
        <f>SUM(Tabela14[[#This Row],[set/25]:[dez/30]])</f>
        <v>0</v>
      </c>
    </row>
    <row r="1084" spans="1:131" x14ac:dyDescent="0.25">
      <c r="A1084" s="5" t="s">
        <v>2709</v>
      </c>
      <c r="B1084" s="2" t="s">
        <v>2495</v>
      </c>
      <c r="C1084" s="2" t="s">
        <v>14</v>
      </c>
      <c r="D1084" s="2" t="s">
        <v>550</v>
      </c>
      <c r="E1084" s="1">
        <v>1706</v>
      </c>
      <c r="F1084" s="2"/>
      <c r="G1084" s="2" t="s">
        <v>42</v>
      </c>
      <c r="H1084" s="321"/>
      <c r="I1084" s="2"/>
      <c r="J1084" s="2"/>
      <c r="K1084" s="4"/>
      <c r="L1084" s="4"/>
      <c r="M1084" s="4">
        <v>0</v>
      </c>
      <c r="N1084" s="4">
        <f>Tabela14[[#This Row],[parcela.cef
(total)]]-Tabela14[[#This Row],[parcela.cef
(realizado)]]</f>
        <v>0</v>
      </c>
      <c r="O1084" s="1" t="b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f>SUM(Tabela14[[#This Row],[set/25]:[dez/30]])</f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0</v>
      </c>
      <c r="CP1084" s="4">
        <v>0</v>
      </c>
      <c r="CQ1084" s="4">
        <v>0</v>
      </c>
      <c r="CR1084" s="4">
        <v>0</v>
      </c>
      <c r="CS1084" s="4">
        <v>0</v>
      </c>
      <c r="CT1084" s="4">
        <v>0</v>
      </c>
      <c r="CU1084" s="4">
        <v>0</v>
      </c>
      <c r="CV1084" s="4">
        <v>0</v>
      </c>
      <c r="CW1084" s="4">
        <v>0</v>
      </c>
      <c r="CX1084" s="4">
        <v>0</v>
      </c>
      <c r="CY1084" s="4">
        <v>0</v>
      </c>
      <c r="CZ1084" s="4">
        <v>0</v>
      </c>
      <c r="DA1084" s="4">
        <v>0</v>
      </c>
      <c r="DB1084" s="4">
        <v>0</v>
      </c>
      <c r="DC1084" s="4">
        <v>0</v>
      </c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0</v>
      </c>
      <c r="DK1084" s="4">
        <v>0</v>
      </c>
      <c r="DL1084" s="4">
        <v>0</v>
      </c>
      <c r="DM1084" s="4">
        <v>0</v>
      </c>
      <c r="DN1084" s="4">
        <v>0</v>
      </c>
      <c r="DO1084" s="4">
        <v>0</v>
      </c>
      <c r="DP1084" s="4">
        <v>0</v>
      </c>
      <c r="DQ1084" s="4">
        <v>0</v>
      </c>
      <c r="DR1084" s="4">
        <v>0</v>
      </c>
      <c r="DS1084" s="4">
        <v>0</v>
      </c>
      <c r="DT1084" s="4">
        <v>0</v>
      </c>
      <c r="DU1084" s="4">
        <v>0</v>
      </c>
      <c r="DV1084" s="4">
        <v>0</v>
      </c>
      <c r="DW1084" s="4">
        <v>0</v>
      </c>
      <c r="DX1084" s="6">
        <v>0</v>
      </c>
      <c r="DY1084" s="4">
        <f>SUM(Tabela14[[#This Row],[jan/25]:[mar/25]])</f>
        <v>0</v>
      </c>
      <c r="DZ1084" s="4">
        <f>SUM(Tabela14[[#This Row],[abr/25]:[ago/25]])</f>
        <v>0</v>
      </c>
      <c r="EA1084" s="4">
        <f>SUM(Tabela14[[#This Row],[set/25]:[dez/30]])</f>
        <v>0</v>
      </c>
    </row>
    <row r="1085" spans="1:131" x14ac:dyDescent="0.25">
      <c r="A1085" s="5" t="s">
        <v>2710</v>
      </c>
      <c r="B1085" s="2" t="s">
        <v>2495</v>
      </c>
      <c r="C1085" s="2" t="s">
        <v>14</v>
      </c>
      <c r="D1085" s="2" t="s">
        <v>550</v>
      </c>
      <c r="E1085" s="1">
        <v>1707</v>
      </c>
      <c r="F1085" s="2"/>
      <c r="G1085" s="2" t="s">
        <v>42</v>
      </c>
      <c r="H1085" s="321"/>
      <c r="I1085" s="2"/>
      <c r="J1085" s="2"/>
      <c r="K1085" s="4"/>
      <c r="L1085" s="4"/>
      <c r="M1085" s="4">
        <v>0</v>
      </c>
      <c r="N1085" s="4">
        <f>Tabela14[[#This Row],[parcela.cef
(total)]]-Tabela14[[#This Row],[parcela.cef
(realizado)]]</f>
        <v>0</v>
      </c>
      <c r="O1085" s="1" t="b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f>SUM(Tabela14[[#This Row],[set/25]:[dez/30]])</f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0</v>
      </c>
      <c r="CP1085" s="4">
        <v>0</v>
      </c>
      <c r="CQ1085" s="4">
        <v>0</v>
      </c>
      <c r="CR1085" s="4">
        <v>0</v>
      </c>
      <c r="CS1085" s="4">
        <v>0</v>
      </c>
      <c r="CT1085" s="4">
        <v>0</v>
      </c>
      <c r="CU1085" s="4">
        <v>0</v>
      </c>
      <c r="CV1085" s="4">
        <v>0</v>
      </c>
      <c r="CW1085" s="4">
        <v>0</v>
      </c>
      <c r="CX1085" s="4">
        <v>0</v>
      </c>
      <c r="CY1085" s="4">
        <v>0</v>
      </c>
      <c r="CZ1085" s="4">
        <v>0</v>
      </c>
      <c r="DA1085" s="4">
        <v>0</v>
      </c>
      <c r="DB1085" s="4">
        <v>0</v>
      </c>
      <c r="DC1085" s="4">
        <v>0</v>
      </c>
      <c r="DD1085" s="4">
        <v>0</v>
      </c>
      <c r="DE1085" s="4">
        <v>0</v>
      </c>
      <c r="DF1085" s="4">
        <v>0</v>
      </c>
      <c r="DG1085" s="4">
        <v>0</v>
      </c>
      <c r="DH1085" s="4">
        <v>0</v>
      </c>
      <c r="DI1085" s="4">
        <v>0</v>
      </c>
      <c r="DJ1085" s="4">
        <v>0</v>
      </c>
      <c r="DK1085" s="4">
        <v>0</v>
      </c>
      <c r="DL1085" s="4">
        <v>0</v>
      </c>
      <c r="DM1085" s="4">
        <v>0</v>
      </c>
      <c r="DN1085" s="4">
        <v>0</v>
      </c>
      <c r="DO1085" s="4">
        <v>0</v>
      </c>
      <c r="DP1085" s="4">
        <v>0</v>
      </c>
      <c r="DQ1085" s="4">
        <v>0</v>
      </c>
      <c r="DR1085" s="4">
        <v>0</v>
      </c>
      <c r="DS1085" s="4">
        <v>0</v>
      </c>
      <c r="DT1085" s="4">
        <v>0</v>
      </c>
      <c r="DU1085" s="4">
        <v>0</v>
      </c>
      <c r="DV1085" s="4">
        <v>0</v>
      </c>
      <c r="DW1085" s="4">
        <v>0</v>
      </c>
      <c r="DX1085" s="6">
        <v>0</v>
      </c>
      <c r="DY1085" s="4">
        <f>SUM(Tabela14[[#This Row],[jan/25]:[mar/25]])</f>
        <v>0</v>
      </c>
      <c r="DZ1085" s="4">
        <f>SUM(Tabela14[[#This Row],[abr/25]:[ago/25]])</f>
        <v>0</v>
      </c>
      <c r="EA1085" s="4">
        <f>SUM(Tabela14[[#This Row],[set/25]:[dez/30]])</f>
        <v>0</v>
      </c>
    </row>
    <row r="1086" spans="1:131" x14ac:dyDescent="0.25">
      <c r="A1086" s="5" t="s">
        <v>2711</v>
      </c>
      <c r="B1086" s="2" t="s">
        <v>2495</v>
      </c>
      <c r="C1086" s="2" t="s">
        <v>14</v>
      </c>
      <c r="D1086" s="2" t="s">
        <v>550</v>
      </c>
      <c r="E1086" s="1">
        <v>1708</v>
      </c>
      <c r="F1086" s="2" t="s">
        <v>2712</v>
      </c>
      <c r="G1086" s="2" t="s">
        <v>19</v>
      </c>
      <c r="H1086" s="321">
        <v>45852</v>
      </c>
      <c r="I1086" s="2" t="s">
        <v>2713</v>
      </c>
      <c r="J1086" s="2"/>
      <c r="K1086" s="4"/>
      <c r="L1086" s="4"/>
      <c r="M1086" s="4">
        <v>244818.56</v>
      </c>
      <c r="N1086" s="4">
        <f>Tabela14[[#This Row],[parcela.cef
(total)]]-Tabela14[[#This Row],[parcela.cef
(realizado)]]</f>
        <v>0</v>
      </c>
      <c r="O1086" s="1" t="b">
        <v>0</v>
      </c>
      <c r="P1086" s="4">
        <v>0</v>
      </c>
      <c r="Q1086" s="4">
        <v>314900</v>
      </c>
      <c r="R1086" s="4">
        <v>0</v>
      </c>
      <c r="S1086" s="4">
        <v>75120.350000000006</v>
      </c>
      <c r="T1086" s="4">
        <f>SUM(Tabela14[[#This Row],[set/25]:[dez/30]])</f>
        <v>73692.089999999982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900</v>
      </c>
      <c r="BL1086" s="4">
        <v>528.26</v>
      </c>
      <c r="BM1086" s="4">
        <v>533.07000000000005</v>
      </c>
      <c r="BN1086" s="4">
        <v>533.05999999999995</v>
      </c>
      <c r="BO1086" s="4">
        <v>533.07000000000005</v>
      </c>
      <c r="BP1086" s="4">
        <v>533.07000000000005</v>
      </c>
      <c r="BQ1086" s="4">
        <v>533.07000000000005</v>
      </c>
      <c r="BR1086" s="4">
        <v>533.07000000000005</v>
      </c>
      <c r="BS1086" s="4">
        <v>533.07000000000005</v>
      </c>
      <c r="BT1086" s="4">
        <v>533.07000000000005</v>
      </c>
      <c r="BU1086" s="4">
        <v>2361.98</v>
      </c>
      <c r="BV1086" s="4">
        <v>533.04999999999995</v>
      </c>
      <c r="BW1086" s="4">
        <v>1437.19</v>
      </c>
      <c r="BX1086" s="4">
        <v>1776.88</v>
      </c>
      <c r="BY1086" s="4">
        <v>1776.88</v>
      </c>
      <c r="BZ1086" s="4">
        <v>1776.88</v>
      </c>
      <c r="CA1086" s="4">
        <v>1776.88</v>
      </c>
      <c r="CB1086" s="4">
        <v>1776.88</v>
      </c>
      <c r="CC1086" s="4">
        <v>1776.88</v>
      </c>
      <c r="CD1086" s="4">
        <v>1776.88</v>
      </c>
      <c r="CE1086" s="4">
        <v>1776.88</v>
      </c>
      <c r="CF1086" s="4">
        <v>1776.88</v>
      </c>
      <c r="CG1086" s="4">
        <v>6857.19</v>
      </c>
      <c r="CH1086" s="4">
        <v>1776.88</v>
      </c>
      <c r="CI1086" s="4">
        <v>1776.88</v>
      </c>
      <c r="CJ1086" s="4">
        <v>1776.88</v>
      </c>
      <c r="CK1086" s="4">
        <v>1776.88</v>
      </c>
      <c r="CL1086" s="4">
        <v>1776.88</v>
      </c>
      <c r="CM1086" s="4">
        <v>1776.88</v>
      </c>
      <c r="CN1086" s="4">
        <v>1776.88</v>
      </c>
      <c r="CO1086" s="4">
        <v>1776.88</v>
      </c>
      <c r="CP1086" s="4">
        <v>1776.88</v>
      </c>
      <c r="CQ1086" s="4">
        <v>1776.88</v>
      </c>
      <c r="CR1086" s="4">
        <v>1776.88</v>
      </c>
      <c r="CS1086" s="4">
        <v>6857.19</v>
      </c>
      <c r="CT1086" s="4">
        <v>1776.88</v>
      </c>
      <c r="CU1086" s="4">
        <v>1776.88</v>
      </c>
      <c r="CV1086" s="4">
        <v>1776.88</v>
      </c>
      <c r="CW1086" s="4">
        <v>1776.88</v>
      </c>
      <c r="CX1086" s="4">
        <v>1776.88</v>
      </c>
      <c r="CY1086" s="4">
        <v>1776.88</v>
      </c>
      <c r="CZ1086" s="4">
        <v>5182.0600000000004</v>
      </c>
      <c r="DA1086" s="4">
        <v>0</v>
      </c>
      <c r="DB1086" s="4">
        <v>0</v>
      </c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0</v>
      </c>
      <c r="DK1086" s="4">
        <v>0</v>
      </c>
      <c r="DL1086" s="4">
        <v>0</v>
      </c>
      <c r="DM1086" s="4">
        <v>0</v>
      </c>
      <c r="DN1086" s="4">
        <v>0</v>
      </c>
      <c r="DO1086" s="4">
        <v>0</v>
      </c>
      <c r="DP1086" s="4">
        <v>0</v>
      </c>
      <c r="DQ1086" s="4">
        <v>0</v>
      </c>
      <c r="DR1086" s="4">
        <v>0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6">
        <v>0</v>
      </c>
      <c r="DY1086" s="4">
        <f>SUM(Tabela14[[#This Row],[jan/25]:[mar/25]])</f>
        <v>0</v>
      </c>
      <c r="DZ1086" s="4">
        <f>SUM(Tabela14[[#This Row],[abr/25]:[ago/25]])</f>
        <v>1428.26</v>
      </c>
      <c r="EA1086" s="4">
        <f>SUM(Tabela14[[#This Row],[set/25]:[dez/30]])</f>
        <v>73692.089999999982</v>
      </c>
    </row>
    <row r="1087" spans="1:131" x14ac:dyDescent="0.25">
      <c r="A1087" s="5" t="s">
        <v>2714</v>
      </c>
      <c r="B1087" s="2" t="s">
        <v>2495</v>
      </c>
      <c r="C1087" s="2" t="s">
        <v>14</v>
      </c>
      <c r="D1087" s="2" t="s">
        <v>550</v>
      </c>
      <c r="E1087" s="1">
        <v>1709</v>
      </c>
      <c r="F1087" s="2"/>
      <c r="G1087" s="2" t="s">
        <v>42</v>
      </c>
      <c r="H1087" s="321"/>
      <c r="I1087" s="2"/>
      <c r="J1087" s="2"/>
      <c r="K1087" s="4"/>
      <c r="L1087" s="4"/>
      <c r="M1087" s="4">
        <v>0</v>
      </c>
      <c r="N1087" s="4">
        <f>Tabela14[[#This Row],[parcela.cef
(total)]]-Tabela14[[#This Row],[parcela.cef
(realizado)]]</f>
        <v>0</v>
      </c>
      <c r="O1087" s="1" t="b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f>SUM(Tabela14[[#This Row],[set/25]:[dez/30]])</f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0</v>
      </c>
      <c r="CQ1087" s="4">
        <v>0</v>
      </c>
      <c r="CR1087" s="4">
        <v>0</v>
      </c>
      <c r="CS1087" s="4">
        <v>0</v>
      </c>
      <c r="CT1087" s="4">
        <v>0</v>
      </c>
      <c r="CU1087" s="4">
        <v>0</v>
      </c>
      <c r="CV1087" s="4">
        <v>0</v>
      </c>
      <c r="CW1087" s="4">
        <v>0</v>
      </c>
      <c r="CX1087" s="4">
        <v>0</v>
      </c>
      <c r="CY1087" s="4">
        <v>0</v>
      </c>
      <c r="CZ1087" s="4">
        <v>0</v>
      </c>
      <c r="DA1087" s="4">
        <v>0</v>
      </c>
      <c r="DB1087" s="4">
        <v>0</v>
      </c>
      <c r="DC1087" s="4">
        <v>0</v>
      </c>
      <c r="DD1087" s="4">
        <v>0</v>
      </c>
      <c r="DE1087" s="4">
        <v>0</v>
      </c>
      <c r="DF1087" s="4">
        <v>0</v>
      </c>
      <c r="DG1087" s="4">
        <v>0</v>
      </c>
      <c r="DH1087" s="4">
        <v>0</v>
      </c>
      <c r="DI1087" s="4">
        <v>0</v>
      </c>
      <c r="DJ1087" s="4">
        <v>0</v>
      </c>
      <c r="DK1087" s="4">
        <v>0</v>
      </c>
      <c r="DL1087" s="4">
        <v>0</v>
      </c>
      <c r="DM1087" s="4">
        <v>0</v>
      </c>
      <c r="DN1087" s="4">
        <v>0</v>
      </c>
      <c r="DO1087" s="4">
        <v>0</v>
      </c>
      <c r="DP1087" s="4">
        <v>0</v>
      </c>
      <c r="DQ1087" s="4">
        <v>0</v>
      </c>
      <c r="DR1087" s="4">
        <v>0</v>
      </c>
      <c r="DS1087" s="4">
        <v>0</v>
      </c>
      <c r="DT1087" s="4">
        <v>0</v>
      </c>
      <c r="DU1087" s="4">
        <v>0</v>
      </c>
      <c r="DV1087" s="4">
        <v>0</v>
      </c>
      <c r="DW1087" s="4">
        <v>0</v>
      </c>
      <c r="DX1087" s="6">
        <v>0</v>
      </c>
      <c r="DY1087" s="4">
        <f>SUM(Tabela14[[#This Row],[jan/25]:[mar/25]])</f>
        <v>0</v>
      </c>
      <c r="DZ1087" s="4">
        <f>SUM(Tabela14[[#This Row],[abr/25]:[ago/25]])</f>
        <v>0</v>
      </c>
      <c r="EA1087" s="4">
        <f>SUM(Tabela14[[#This Row],[set/25]:[dez/30]])</f>
        <v>0</v>
      </c>
    </row>
    <row r="1088" spans="1:131" x14ac:dyDescent="0.25">
      <c r="A1088" s="5" t="s">
        <v>2715</v>
      </c>
      <c r="B1088" s="2" t="s">
        <v>2495</v>
      </c>
      <c r="C1088" s="2" t="s">
        <v>14</v>
      </c>
      <c r="D1088" s="2" t="s">
        <v>550</v>
      </c>
      <c r="E1088" s="1">
        <v>1710</v>
      </c>
      <c r="F1088" s="2" t="s">
        <v>2716</v>
      </c>
      <c r="G1088" s="2" t="s">
        <v>19</v>
      </c>
      <c r="H1088" s="321">
        <v>45852</v>
      </c>
      <c r="I1088" s="2" t="s">
        <v>1978</v>
      </c>
      <c r="J1088" s="2"/>
      <c r="K1088" s="4"/>
      <c r="L1088" s="4"/>
      <c r="M1088" s="4">
        <v>188987.73</v>
      </c>
      <c r="N1088" s="4">
        <f>Tabela14[[#This Row],[parcela.cef
(total)]]-Tabela14[[#This Row],[parcela.cef
(realizado)]]</f>
        <v>0</v>
      </c>
      <c r="O1088" s="1" t="b">
        <v>0</v>
      </c>
      <c r="P1088" s="4">
        <v>0</v>
      </c>
      <c r="Q1088" s="4">
        <v>234060</v>
      </c>
      <c r="R1088" s="4">
        <v>0</v>
      </c>
      <c r="S1088" s="4">
        <v>48826.07</v>
      </c>
      <c r="T1088" s="4">
        <f>SUM(Tabela14[[#This Row],[set/25]:[dez/30]])</f>
        <v>47880.270000000011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600</v>
      </c>
      <c r="BL1088" s="4">
        <v>345.8</v>
      </c>
      <c r="BM1088" s="4">
        <v>342</v>
      </c>
      <c r="BN1088" s="4">
        <v>342</v>
      </c>
      <c r="BO1088" s="4">
        <v>342</v>
      </c>
      <c r="BP1088" s="4">
        <v>342</v>
      </c>
      <c r="BQ1088" s="4">
        <v>342</v>
      </c>
      <c r="BR1088" s="4">
        <v>342</v>
      </c>
      <c r="BS1088" s="4">
        <v>342</v>
      </c>
      <c r="BT1088" s="4">
        <v>342</v>
      </c>
      <c r="BU1088" s="4">
        <v>1866.09</v>
      </c>
      <c r="BV1088" s="4">
        <v>342</v>
      </c>
      <c r="BW1088" s="4">
        <v>341.94</v>
      </c>
      <c r="BX1088" s="4">
        <v>514.46</v>
      </c>
      <c r="BY1088" s="4">
        <v>1139.97</v>
      </c>
      <c r="BZ1088" s="4">
        <v>1139.97</v>
      </c>
      <c r="CA1088" s="4">
        <v>1139.97</v>
      </c>
      <c r="CB1088" s="4">
        <v>1139.97</v>
      </c>
      <c r="CC1088" s="4">
        <v>1139.97</v>
      </c>
      <c r="CD1088" s="4">
        <v>1139.97</v>
      </c>
      <c r="CE1088" s="4">
        <v>1139.97</v>
      </c>
      <c r="CF1088" s="4">
        <v>1139.97</v>
      </c>
      <c r="CG1088" s="4">
        <v>6220.28</v>
      </c>
      <c r="CH1088" s="4">
        <v>1139.97</v>
      </c>
      <c r="CI1088" s="4">
        <v>1139.97</v>
      </c>
      <c r="CJ1088" s="4">
        <v>1139.97</v>
      </c>
      <c r="CK1088" s="4">
        <v>1139.97</v>
      </c>
      <c r="CL1088" s="4">
        <v>1139.97</v>
      </c>
      <c r="CM1088" s="4">
        <v>1139.97</v>
      </c>
      <c r="CN1088" s="4">
        <v>1139.97</v>
      </c>
      <c r="CO1088" s="4">
        <v>1139.97</v>
      </c>
      <c r="CP1088" s="4">
        <v>1139.97</v>
      </c>
      <c r="CQ1088" s="4">
        <v>1139.97</v>
      </c>
      <c r="CR1088" s="4">
        <v>1139.97</v>
      </c>
      <c r="CS1088" s="4">
        <v>6220.28</v>
      </c>
      <c r="CT1088" s="4">
        <v>1139.97</v>
      </c>
      <c r="CU1088" s="4">
        <v>1139.97</v>
      </c>
      <c r="CV1088" s="4">
        <v>1139.97</v>
      </c>
      <c r="CW1088" s="4">
        <v>1139.97</v>
      </c>
      <c r="CX1088" s="4">
        <v>1139.97</v>
      </c>
      <c r="CY1088" s="4">
        <v>1139.97</v>
      </c>
      <c r="CZ1088" s="4">
        <v>1139.97</v>
      </c>
      <c r="DA1088" s="4">
        <v>0</v>
      </c>
      <c r="DB1088" s="4">
        <v>0</v>
      </c>
      <c r="DC1088" s="4">
        <v>0</v>
      </c>
      <c r="DD1088" s="4">
        <v>0</v>
      </c>
      <c r="DE1088" s="4">
        <v>0</v>
      </c>
      <c r="DF1088" s="4">
        <v>0</v>
      </c>
      <c r="DG1088" s="4">
        <v>0</v>
      </c>
      <c r="DH1088" s="4">
        <v>0</v>
      </c>
      <c r="DI1088" s="4">
        <v>0</v>
      </c>
      <c r="DJ1088" s="4">
        <v>0</v>
      </c>
      <c r="DK1088" s="4">
        <v>0</v>
      </c>
      <c r="DL1088" s="4">
        <v>0</v>
      </c>
      <c r="DM1088" s="4">
        <v>0</v>
      </c>
      <c r="DN1088" s="4">
        <v>0</v>
      </c>
      <c r="DO1088" s="4">
        <v>0</v>
      </c>
      <c r="DP1088" s="4">
        <v>0</v>
      </c>
      <c r="DQ1088" s="4">
        <v>0</v>
      </c>
      <c r="DR1088" s="4">
        <v>0</v>
      </c>
      <c r="DS1088" s="4">
        <v>0</v>
      </c>
      <c r="DT1088" s="4">
        <v>0</v>
      </c>
      <c r="DU1088" s="4">
        <v>0</v>
      </c>
      <c r="DV1088" s="4">
        <v>0</v>
      </c>
      <c r="DW1088" s="4">
        <v>0</v>
      </c>
      <c r="DX1088" s="6">
        <v>0</v>
      </c>
      <c r="DY1088" s="4">
        <f>SUM(Tabela14[[#This Row],[jan/25]:[mar/25]])</f>
        <v>0</v>
      </c>
      <c r="DZ1088" s="4">
        <f>SUM(Tabela14[[#This Row],[abr/25]:[ago/25]])</f>
        <v>945.8</v>
      </c>
      <c r="EA1088" s="4">
        <f>SUM(Tabela14[[#This Row],[set/25]:[dez/30]])</f>
        <v>47880.270000000011</v>
      </c>
    </row>
    <row r="1089" spans="1:131" x14ac:dyDescent="0.25">
      <c r="A1089" s="5" t="s">
        <v>2717</v>
      </c>
      <c r="B1089" s="2" t="s">
        <v>2495</v>
      </c>
      <c r="C1089" s="2" t="s">
        <v>14</v>
      </c>
      <c r="D1089" s="2" t="s">
        <v>550</v>
      </c>
      <c r="E1089" s="1">
        <v>1711</v>
      </c>
      <c r="F1089" s="2" t="s">
        <v>2718</v>
      </c>
      <c r="G1089" s="2" t="s">
        <v>19</v>
      </c>
      <c r="H1089" s="321">
        <v>45866</v>
      </c>
      <c r="I1089" s="2" t="s">
        <v>2719</v>
      </c>
      <c r="J1089" s="2"/>
      <c r="K1089" s="4"/>
      <c r="L1089" s="4"/>
      <c r="M1089" s="4">
        <v>294068.89</v>
      </c>
      <c r="N1089" s="4">
        <f>Tabela14[[#This Row],[parcela.cef
(total)]]-Tabela14[[#This Row],[parcela.cef
(realizado)]]</f>
        <v>0</v>
      </c>
      <c r="O1089" s="1" t="b">
        <v>0</v>
      </c>
      <c r="P1089" s="4">
        <v>0</v>
      </c>
      <c r="Q1089" s="4">
        <v>328924.79999999999</v>
      </c>
      <c r="R1089" s="4">
        <v>0</v>
      </c>
      <c r="S1089" s="4">
        <v>39990.080000000002</v>
      </c>
      <c r="T1089" s="4">
        <f>SUM(Tabela14[[#This Row],[set/25]:[dez/30]])</f>
        <v>30481.829999999994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9004.7999999999993</v>
      </c>
      <c r="BL1089" s="4">
        <v>503.45</v>
      </c>
      <c r="BM1089" s="4">
        <v>508.03</v>
      </c>
      <c r="BN1089" s="4">
        <v>508.03</v>
      </c>
      <c r="BO1089" s="4">
        <v>508.03</v>
      </c>
      <c r="BP1089" s="4">
        <v>508.03</v>
      </c>
      <c r="BQ1089" s="4">
        <v>508.03</v>
      </c>
      <c r="BR1089" s="4">
        <v>508.03</v>
      </c>
      <c r="BS1089" s="4">
        <v>508.03</v>
      </c>
      <c r="BT1089" s="4">
        <v>508.03</v>
      </c>
      <c r="BU1089" s="4">
        <v>508.03</v>
      </c>
      <c r="BV1089" s="4">
        <v>508.03</v>
      </c>
      <c r="BW1089" s="4">
        <v>508.03</v>
      </c>
      <c r="BX1089" s="4">
        <v>508.03</v>
      </c>
      <c r="BY1089" s="4">
        <v>508.03</v>
      </c>
      <c r="BZ1089" s="4">
        <v>508.03</v>
      </c>
      <c r="CA1089" s="4">
        <v>508.03</v>
      </c>
      <c r="CB1089" s="4">
        <v>5080.3100000000004</v>
      </c>
      <c r="CC1089" s="4">
        <v>508.03</v>
      </c>
      <c r="CD1089" s="4">
        <v>508.03</v>
      </c>
      <c r="CE1089" s="4">
        <v>508.03</v>
      </c>
      <c r="CF1089" s="4">
        <v>508.03</v>
      </c>
      <c r="CG1089" s="4">
        <v>508.03</v>
      </c>
      <c r="CH1089" s="4">
        <v>508.03</v>
      </c>
      <c r="CI1089" s="4">
        <v>508.03</v>
      </c>
      <c r="CJ1089" s="4">
        <v>508.03</v>
      </c>
      <c r="CK1089" s="4">
        <v>508.03</v>
      </c>
      <c r="CL1089" s="4">
        <v>508.03</v>
      </c>
      <c r="CM1089" s="4">
        <v>508.03</v>
      </c>
      <c r="CN1089" s="4">
        <v>5080.3100000000004</v>
      </c>
      <c r="CO1089" s="4">
        <v>508.03</v>
      </c>
      <c r="CP1089" s="4">
        <v>508.03</v>
      </c>
      <c r="CQ1089" s="4">
        <v>508.03</v>
      </c>
      <c r="CR1089" s="4">
        <v>508.03</v>
      </c>
      <c r="CS1089" s="4">
        <v>508.03</v>
      </c>
      <c r="CT1089" s="4">
        <v>0</v>
      </c>
      <c r="CU1089" s="4">
        <v>0</v>
      </c>
      <c r="CV1089" s="4">
        <v>0</v>
      </c>
      <c r="CW1089" s="4">
        <v>0</v>
      </c>
      <c r="CX1089" s="4">
        <v>0</v>
      </c>
      <c r="CY1089" s="4">
        <v>0</v>
      </c>
      <c r="CZ1089" s="4">
        <v>4572.28</v>
      </c>
      <c r="DA1089" s="4">
        <v>0</v>
      </c>
      <c r="DB1089" s="4">
        <v>0</v>
      </c>
      <c r="DC1089" s="4">
        <v>0</v>
      </c>
      <c r="DD1089" s="4">
        <v>0</v>
      </c>
      <c r="DE1089" s="4">
        <v>0</v>
      </c>
      <c r="DF1089" s="4">
        <v>0</v>
      </c>
      <c r="DG1089" s="4">
        <v>0</v>
      </c>
      <c r="DH1089" s="4">
        <v>0</v>
      </c>
      <c r="DI1089" s="4">
        <v>0</v>
      </c>
      <c r="DJ1089" s="4">
        <v>0</v>
      </c>
      <c r="DK1089" s="4">
        <v>0</v>
      </c>
      <c r="DL1089" s="4">
        <v>0</v>
      </c>
      <c r="DM1089" s="4">
        <v>0</v>
      </c>
      <c r="DN1089" s="4">
        <v>0</v>
      </c>
      <c r="DO1089" s="4">
        <v>0</v>
      </c>
      <c r="DP1089" s="4">
        <v>0</v>
      </c>
      <c r="DQ1089" s="4">
        <v>0</v>
      </c>
      <c r="DR1089" s="4">
        <v>0</v>
      </c>
      <c r="DS1089" s="4">
        <v>0</v>
      </c>
      <c r="DT1089" s="4">
        <v>0</v>
      </c>
      <c r="DU1089" s="4">
        <v>0</v>
      </c>
      <c r="DV1089" s="4">
        <v>0</v>
      </c>
      <c r="DW1089" s="4">
        <v>0</v>
      </c>
      <c r="DX1089" s="6">
        <v>0</v>
      </c>
      <c r="DY1089" s="4">
        <f>SUM(Tabela14[[#This Row],[jan/25]:[mar/25]])</f>
        <v>0</v>
      </c>
      <c r="DZ1089" s="4">
        <f>SUM(Tabela14[[#This Row],[abr/25]:[ago/25]])</f>
        <v>9508.25</v>
      </c>
      <c r="EA1089" s="4">
        <f>SUM(Tabela14[[#This Row],[set/25]:[dez/30]])</f>
        <v>30481.829999999994</v>
      </c>
    </row>
    <row r="1090" spans="1:131" x14ac:dyDescent="0.25">
      <c r="A1090" s="5" t="s">
        <v>2720</v>
      </c>
      <c r="B1090" s="2" t="s">
        <v>2495</v>
      </c>
      <c r="C1090" s="2" t="s">
        <v>14</v>
      </c>
      <c r="D1090" s="2" t="s">
        <v>550</v>
      </c>
      <c r="E1090" s="1">
        <v>1712</v>
      </c>
      <c r="F1090" s="2" t="s">
        <v>2721</v>
      </c>
      <c r="G1090" s="2" t="s">
        <v>19</v>
      </c>
      <c r="H1090" s="321">
        <v>45859</v>
      </c>
      <c r="I1090" s="2" t="s">
        <v>2722</v>
      </c>
      <c r="J1090" s="2"/>
      <c r="K1090" s="4"/>
      <c r="L1090" s="4"/>
      <c r="M1090" s="4">
        <v>207683.23</v>
      </c>
      <c r="N1090" s="4">
        <f>Tabela14[[#This Row],[parcela.cef
(total)]]-Tabela14[[#This Row],[parcela.cef
(realizado)]]</f>
        <v>0</v>
      </c>
      <c r="O1090" s="1" t="b">
        <v>0</v>
      </c>
      <c r="P1090" s="4">
        <v>0</v>
      </c>
      <c r="Q1090" s="4">
        <v>242460</v>
      </c>
      <c r="R1090" s="4">
        <v>0</v>
      </c>
      <c r="S1090" s="4">
        <v>38669.75</v>
      </c>
      <c r="T1090" s="4">
        <f>SUM(Tabela14[[#This Row],[set/25]:[dez/30]])</f>
        <v>38080.029999999977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589.72</v>
      </c>
      <c r="BM1090" s="4">
        <v>286.52999999999997</v>
      </c>
      <c r="BN1090" s="4">
        <v>286.52999999999997</v>
      </c>
      <c r="BO1090" s="4">
        <v>286.52999999999997</v>
      </c>
      <c r="BP1090" s="4">
        <v>1505.81</v>
      </c>
      <c r="BQ1090" s="4">
        <v>286.52999999999997</v>
      </c>
      <c r="BR1090" s="4">
        <v>286.52999999999997</v>
      </c>
      <c r="BS1090" s="4">
        <v>286.52999999999997</v>
      </c>
      <c r="BT1090" s="4">
        <v>286.52999999999997</v>
      </c>
      <c r="BU1090" s="4">
        <v>286.52999999999997</v>
      </c>
      <c r="BV1090" s="4">
        <v>286.52999999999997</v>
      </c>
      <c r="BW1090" s="4">
        <v>286.52999999999997</v>
      </c>
      <c r="BX1090" s="4">
        <v>286.52999999999997</v>
      </c>
      <c r="BY1090" s="4">
        <v>286.52999999999997</v>
      </c>
      <c r="BZ1090" s="4">
        <v>286.52999999999997</v>
      </c>
      <c r="CA1090" s="4">
        <v>286.52999999999997</v>
      </c>
      <c r="CB1090" s="4">
        <v>2467</v>
      </c>
      <c r="CC1090" s="4">
        <v>955.1</v>
      </c>
      <c r="CD1090" s="4">
        <v>955.1</v>
      </c>
      <c r="CE1090" s="4">
        <v>955.1</v>
      </c>
      <c r="CF1090" s="4">
        <v>955.1</v>
      </c>
      <c r="CG1090" s="4">
        <v>955.1</v>
      </c>
      <c r="CH1090" s="4">
        <v>955.1</v>
      </c>
      <c r="CI1090" s="4">
        <v>955.1</v>
      </c>
      <c r="CJ1090" s="4">
        <v>955.1</v>
      </c>
      <c r="CK1090" s="4">
        <v>955.1</v>
      </c>
      <c r="CL1090" s="4">
        <v>955.1</v>
      </c>
      <c r="CM1090" s="4">
        <v>955.1</v>
      </c>
      <c r="CN1090" s="4">
        <v>5019.3500000000004</v>
      </c>
      <c r="CO1090" s="4">
        <v>955.1</v>
      </c>
      <c r="CP1090" s="4">
        <v>955.1</v>
      </c>
      <c r="CQ1090" s="4">
        <v>955.1</v>
      </c>
      <c r="CR1090" s="4">
        <v>955.1</v>
      </c>
      <c r="CS1090" s="4">
        <v>955.1</v>
      </c>
      <c r="CT1090" s="4">
        <v>5019.3500000000004</v>
      </c>
      <c r="CU1090" s="4">
        <v>955.1</v>
      </c>
      <c r="CV1090" s="4">
        <v>955.1</v>
      </c>
      <c r="CW1090" s="4">
        <v>955.1</v>
      </c>
      <c r="CX1090" s="4">
        <v>955.1</v>
      </c>
      <c r="CY1090" s="4">
        <v>955.1</v>
      </c>
      <c r="CZ1090" s="4">
        <v>0</v>
      </c>
      <c r="DA1090" s="4">
        <v>0</v>
      </c>
      <c r="DB1090" s="4">
        <v>0</v>
      </c>
      <c r="DC1090" s="4">
        <v>0</v>
      </c>
      <c r="DD1090" s="4">
        <v>0</v>
      </c>
      <c r="DE1090" s="4">
        <v>0</v>
      </c>
      <c r="DF1090" s="4">
        <v>0</v>
      </c>
      <c r="DG1090" s="4">
        <v>0</v>
      </c>
      <c r="DH1090" s="4">
        <v>0</v>
      </c>
      <c r="DI1090" s="4">
        <v>0</v>
      </c>
      <c r="DJ1090" s="4">
        <v>0</v>
      </c>
      <c r="DK1090" s="4">
        <v>0</v>
      </c>
      <c r="DL1090" s="4">
        <v>0</v>
      </c>
      <c r="DM1090" s="4">
        <v>0</v>
      </c>
      <c r="DN1090" s="4">
        <v>0</v>
      </c>
      <c r="DO1090" s="4">
        <v>0</v>
      </c>
      <c r="DP1090" s="4">
        <v>0</v>
      </c>
      <c r="DQ1090" s="4">
        <v>0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6">
        <v>0</v>
      </c>
      <c r="DY1090" s="4">
        <f>SUM(Tabela14[[#This Row],[jan/25]:[mar/25]])</f>
        <v>0</v>
      </c>
      <c r="DZ1090" s="4">
        <f>SUM(Tabela14[[#This Row],[abr/25]:[ago/25]])</f>
        <v>589.72</v>
      </c>
      <c r="EA1090" s="4">
        <f>SUM(Tabela14[[#This Row],[set/25]:[dez/30]])</f>
        <v>38080.029999999977</v>
      </c>
    </row>
    <row r="1091" spans="1:131" x14ac:dyDescent="0.25">
      <c r="A1091" s="5" t="s">
        <v>2723</v>
      </c>
      <c r="B1091" s="2" t="s">
        <v>2495</v>
      </c>
      <c r="C1091" s="2" t="s">
        <v>14</v>
      </c>
      <c r="D1091" s="2" t="s">
        <v>550</v>
      </c>
      <c r="E1091" s="1">
        <v>1713</v>
      </c>
      <c r="F1091" s="2" t="s">
        <v>2724</v>
      </c>
      <c r="G1091" s="2" t="s">
        <v>19</v>
      </c>
      <c r="H1091" s="321">
        <v>45850</v>
      </c>
      <c r="I1091" s="2" t="s">
        <v>36</v>
      </c>
      <c r="J1091" s="2"/>
      <c r="K1091" s="4"/>
      <c r="L1091" s="4"/>
      <c r="M1091" s="4">
        <v>260112.07</v>
      </c>
      <c r="N1091" s="4">
        <f>Tabela14[[#This Row],[parcela.cef
(total)]]-Tabela14[[#This Row],[parcela.cef
(realizado)]]</f>
        <v>0</v>
      </c>
      <c r="O1091" s="1" t="b">
        <v>0</v>
      </c>
      <c r="P1091" s="4">
        <v>0</v>
      </c>
      <c r="Q1091" s="4">
        <v>329000</v>
      </c>
      <c r="R1091" s="4">
        <v>0</v>
      </c>
      <c r="S1091" s="4">
        <v>72498.149999999994</v>
      </c>
      <c r="T1091" s="4">
        <f>SUM(Tabela14[[#This Row],[set/25]:[dez/30]])</f>
        <v>52123.840000000004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19000</v>
      </c>
      <c r="BL1091" s="4">
        <v>1374.31</v>
      </c>
      <c r="BM1091" s="4">
        <v>0</v>
      </c>
      <c r="BN1091" s="4">
        <v>1371.68</v>
      </c>
      <c r="BO1091" s="4">
        <v>1371.68</v>
      </c>
      <c r="BP1091" s="4">
        <v>1371.68</v>
      </c>
      <c r="BQ1091" s="4">
        <v>1371.68</v>
      </c>
      <c r="BR1091" s="4">
        <v>1371.68</v>
      </c>
      <c r="BS1091" s="4">
        <v>1371.68</v>
      </c>
      <c r="BT1091" s="4">
        <v>1371.68</v>
      </c>
      <c r="BU1091" s="4">
        <v>1371.68</v>
      </c>
      <c r="BV1091" s="4">
        <v>1371.68</v>
      </c>
      <c r="BW1091" s="4">
        <v>1371.68</v>
      </c>
      <c r="BX1091" s="4">
        <v>1371.68</v>
      </c>
      <c r="BY1091" s="4">
        <v>1371.68</v>
      </c>
      <c r="BZ1091" s="4">
        <v>1371.68</v>
      </c>
      <c r="CA1091" s="4">
        <v>1371.68</v>
      </c>
      <c r="CB1091" s="4">
        <v>1371.68</v>
      </c>
      <c r="CC1091" s="4">
        <v>1371.68</v>
      </c>
      <c r="CD1091" s="4">
        <v>1371.68</v>
      </c>
      <c r="CE1091" s="4">
        <v>1371.68</v>
      </c>
      <c r="CF1091" s="4">
        <v>1371.68</v>
      </c>
      <c r="CG1091" s="4">
        <v>1371.68</v>
      </c>
      <c r="CH1091" s="4">
        <v>1371.68</v>
      </c>
      <c r="CI1091" s="4">
        <v>1371.68</v>
      </c>
      <c r="CJ1091" s="4">
        <v>1371.68</v>
      </c>
      <c r="CK1091" s="4">
        <v>1371.68</v>
      </c>
      <c r="CL1091" s="4">
        <v>1371.68</v>
      </c>
      <c r="CM1091" s="4">
        <v>1371.68</v>
      </c>
      <c r="CN1091" s="4">
        <v>1371.68</v>
      </c>
      <c r="CO1091" s="4">
        <v>1371.68</v>
      </c>
      <c r="CP1091" s="4">
        <v>1371.68</v>
      </c>
      <c r="CQ1091" s="4">
        <v>1371.68</v>
      </c>
      <c r="CR1091" s="4">
        <v>1371.68</v>
      </c>
      <c r="CS1091" s="4">
        <v>1371.68</v>
      </c>
      <c r="CT1091" s="4">
        <v>1371.68</v>
      </c>
      <c r="CU1091" s="4">
        <v>1371.68</v>
      </c>
      <c r="CV1091" s="4">
        <v>1371.68</v>
      </c>
      <c r="CW1091" s="4">
        <v>1371.68</v>
      </c>
      <c r="CX1091" s="4">
        <v>1371.68</v>
      </c>
      <c r="CY1091" s="4">
        <v>1371.68</v>
      </c>
      <c r="CZ1091" s="4">
        <v>0</v>
      </c>
      <c r="DA1091" s="4">
        <v>0</v>
      </c>
      <c r="DB1091" s="4">
        <v>0</v>
      </c>
      <c r="DC1091" s="4">
        <v>0</v>
      </c>
      <c r="DD1091" s="4">
        <v>0</v>
      </c>
      <c r="DE1091" s="4">
        <v>0</v>
      </c>
      <c r="DF1091" s="4">
        <v>0</v>
      </c>
      <c r="DG1091" s="4">
        <v>0</v>
      </c>
      <c r="DH1091" s="4">
        <v>0</v>
      </c>
      <c r="DI1091" s="4">
        <v>0</v>
      </c>
      <c r="DJ1091" s="4">
        <v>0</v>
      </c>
      <c r="DK1091" s="4">
        <v>0</v>
      </c>
      <c r="DL1091" s="4">
        <v>0</v>
      </c>
      <c r="DM1091" s="4">
        <v>0</v>
      </c>
      <c r="DN1091" s="4">
        <v>0</v>
      </c>
      <c r="DO1091" s="4">
        <v>0</v>
      </c>
      <c r="DP1091" s="4">
        <v>0</v>
      </c>
      <c r="DQ1091" s="4">
        <v>0</v>
      </c>
      <c r="DR1091" s="4">
        <v>0</v>
      </c>
      <c r="DS1091" s="4">
        <v>0</v>
      </c>
      <c r="DT1091" s="4">
        <v>0</v>
      </c>
      <c r="DU1091" s="4">
        <v>0</v>
      </c>
      <c r="DV1091" s="4">
        <v>0</v>
      </c>
      <c r="DW1091" s="4">
        <v>0</v>
      </c>
      <c r="DX1091" s="6">
        <v>0</v>
      </c>
      <c r="DY1091" s="4">
        <f>SUM(Tabela14[[#This Row],[jan/25]:[mar/25]])</f>
        <v>0</v>
      </c>
      <c r="DZ1091" s="4">
        <f>SUM(Tabela14[[#This Row],[abr/25]:[ago/25]])</f>
        <v>20374.310000000001</v>
      </c>
      <c r="EA1091" s="4">
        <f>SUM(Tabela14[[#This Row],[set/25]:[dez/30]])</f>
        <v>52123.840000000004</v>
      </c>
    </row>
    <row r="1092" spans="1:131" x14ac:dyDescent="0.25">
      <c r="A1092" s="5" t="s">
        <v>2725</v>
      </c>
      <c r="B1092" s="2" t="s">
        <v>2495</v>
      </c>
      <c r="C1092" s="2" t="s">
        <v>14</v>
      </c>
      <c r="D1092" s="2" t="s">
        <v>550</v>
      </c>
      <c r="E1092" s="1">
        <v>1714</v>
      </c>
      <c r="F1092" s="2" t="s">
        <v>2726</v>
      </c>
      <c r="G1092" s="2" t="s">
        <v>19</v>
      </c>
      <c r="H1092" s="321">
        <v>45850</v>
      </c>
      <c r="I1092" s="2" t="s">
        <v>1350</v>
      </c>
      <c r="J1092" s="2"/>
      <c r="K1092" s="4"/>
      <c r="L1092" s="4"/>
      <c r="M1092" s="4">
        <v>268240.58</v>
      </c>
      <c r="N1092" s="4">
        <f>Tabela14[[#This Row],[parcela.cef
(total)]]-Tabela14[[#This Row],[parcela.cef
(realizado)]]</f>
        <v>0</v>
      </c>
      <c r="O1092" s="1" t="b">
        <v>0</v>
      </c>
      <c r="P1092" s="4">
        <v>0</v>
      </c>
      <c r="Q1092" s="4">
        <v>310948.24</v>
      </c>
      <c r="R1092" s="4">
        <v>0</v>
      </c>
      <c r="S1092" s="4">
        <v>47336.24</v>
      </c>
      <c r="T1092" s="4">
        <f>SUM(Tabela14[[#This Row],[set/25]:[dez/30]])</f>
        <v>46083.199999999997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900</v>
      </c>
      <c r="BL1092" s="4">
        <v>353.04</v>
      </c>
      <c r="BM1092" s="4">
        <v>0</v>
      </c>
      <c r="BN1092" s="4">
        <v>352.37</v>
      </c>
      <c r="BO1092" s="4">
        <v>352.37</v>
      </c>
      <c r="BP1092" s="4">
        <v>931.53</v>
      </c>
      <c r="BQ1092" s="4">
        <v>352.37</v>
      </c>
      <c r="BR1092" s="4">
        <v>352.37</v>
      </c>
      <c r="BS1092" s="4">
        <v>352.37</v>
      </c>
      <c r="BT1092" s="4">
        <v>352.37</v>
      </c>
      <c r="BU1092" s="4">
        <v>3613.93</v>
      </c>
      <c r="BV1092" s="4">
        <v>352.37</v>
      </c>
      <c r="BW1092" s="4">
        <v>1147.58</v>
      </c>
      <c r="BX1092" s="4">
        <v>1174.57</v>
      </c>
      <c r="BY1092" s="4">
        <v>1174.57</v>
      </c>
      <c r="BZ1092" s="4">
        <v>1174.57</v>
      </c>
      <c r="CA1092" s="4">
        <v>1174.57</v>
      </c>
      <c r="CB1092" s="4">
        <v>3105.09</v>
      </c>
      <c r="CC1092" s="4">
        <v>1174.57</v>
      </c>
      <c r="CD1092" s="4">
        <v>1174.57</v>
      </c>
      <c r="CE1092" s="4">
        <v>1174.57</v>
      </c>
      <c r="CF1092" s="4">
        <v>1174.57</v>
      </c>
      <c r="CG1092" s="4">
        <v>1174.57</v>
      </c>
      <c r="CH1092" s="4">
        <v>1174.57</v>
      </c>
      <c r="CI1092" s="4">
        <v>1174.57</v>
      </c>
      <c r="CJ1092" s="4">
        <v>1174.57</v>
      </c>
      <c r="CK1092" s="4">
        <v>1174.57</v>
      </c>
      <c r="CL1092" s="4">
        <v>1174.57</v>
      </c>
      <c r="CM1092" s="4">
        <v>1174.57</v>
      </c>
      <c r="CN1092" s="4">
        <v>3105.09</v>
      </c>
      <c r="CO1092" s="4">
        <v>1174.57</v>
      </c>
      <c r="CP1092" s="4">
        <v>1174.57</v>
      </c>
      <c r="CQ1092" s="4">
        <v>1174.57</v>
      </c>
      <c r="CR1092" s="4">
        <v>1174.57</v>
      </c>
      <c r="CS1092" s="4">
        <v>1174.57</v>
      </c>
      <c r="CT1092" s="4">
        <v>1174.57</v>
      </c>
      <c r="CU1092" s="4">
        <v>1174.57</v>
      </c>
      <c r="CV1092" s="4">
        <v>1174.57</v>
      </c>
      <c r="CW1092" s="4">
        <v>1174.57</v>
      </c>
      <c r="CX1092" s="4">
        <v>1174.57</v>
      </c>
      <c r="CY1092" s="4">
        <v>1174.57</v>
      </c>
      <c r="CZ1092" s="4">
        <v>1174.57</v>
      </c>
      <c r="DA1092" s="4">
        <v>0</v>
      </c>
      <c r="DB1092" s="4">
        <v>0</v>
      </c>
      <c r="DC1092" s="4">
        <v>0</v>
      </c>
      <c r="DD1092" s="4">
        <v>0</v>
      </c>
      <c r="DE1092" s="4">
        <v>0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6">
        <v>0</v>
      </c>
      <c r="DY1092" s="4">
        <f>SUM(Tabela14[[#This Row],[jan/25]:[mar/25]])</f>
        <v>0</v>
      </c>
      <c r="DZ1092" s="4">
        <f>SUM(Tabela14[[#This Row],[abr/25]:[ago/25]])</f>
        <v>1253.04</v>
      </c>
      <c r="EA1092" s="4">
        <f>SUM(Tabela14[[#This Row],[set/25]:[dez/30]])</f>
        <v>46083.199999999997</v>
      </c>
    </row>
    <row r="1093" spans="1:131" x14ac:dyDescent="0.25">
      <c r="A1093" s="5" t="s">
        <v>2727</v>
      </c>
      <c r="B1093" s="2" t="s">
        <v>2495</v>
      </c>
      <c r="C1093" s="2" t="s">
        <v>14</v>
      </c>
      <c r="D1093" s="2" t="s">
        <v>550</v>
      </c>
      <c r="E1093" s="1">
        <v>1715</v>
      </c>
      <c r="F1093" s="2" t="s">
        <v>2728</v>
      </c>
      <c r="G1093" s="2" t="s">
        <v>19</v>
      </c>
      <c r="H1093" s="321">
        <v>45850</v>
      </c>
      <c r="I1093" s="2" t="s">
        <v>2729</v>
      </c>
      <c r="J1093" s="2"/>
      <c r="K1093" s="4"/>
      <c r="L1093" s="4"/>
      <c r="M1093" s="4">
        <v>281449.39</v>
      </c>
      <c r="N1093" s="4">
        <f>Tabela14[[#This Row],[parcela.cef
(total)]]-Tabela14[[#This Row],[parcela.cef
(realizado)]]</f>
        <v>0</v>
      </c>
      <c r="O1093" s="1" t="b">
        <v>0</v>
      </c>
      <c r="P1093" s="4">
        <v>0</v>
      </c>
      <c r="Q1093" s="4">
        <v>313900</v>
      </c>
      <c r="R1093" s="4">
        <v>0</v>
      </c>
      <c r="S1093" s="4">
        <v>37480.480000000003</v>
      </c>
      <c r="T1093" s="4">
        <f>SUM(Tabela14[[#This Row],[set/25]:[dez/30]])</f>
        <v>36578.409999999996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600</v>
      </c>
      <c r="BL1093" s="4">
        <v>302.07</v>
      </c>
      <c r="BM1093" s="4">
        <v>305</v>
      </c>
      <c r="BN1093" s="4">
        <v>304.82</v>
      </c>
      <c r="BO1093" s="4">
        <v>304.82</v>
      </c>
      <c r="BP1093" s="4">
        <v>304.82</v>
      </c>
      <c r="BQ1093" s="4">
        <v>304.82</v>
      </c>
      <c r="BR1093" s="4">
        <v>304.82</v>
      </c>
      <c r="BS1093" s="4">
        <v>304.82</v>
      </c>
      <c r="BT1093" s="4">
        <v>304.82</v>
      </c>
      <c r="BU1093" s="4">
        <v>304.82</v>
      </c>
      <c r="BV1093" s="4">
        <v>304.82</v>
      </c>
      <c r="BW1093" s="4">
        <v>304.82</v>
      </c>
      <c r="BX1093" s="4">
        <v>304.82</v>
      </c>
      <c r="BY1093" s="4">
        <v>304.82</v>
      </c>
      <c r="BZ1093" s="4">
        <v>304.82</v>
      </c>
      <c r="CA1093" s="4">
        <v>304.82</v>
      </c>
      <c r="CB1093" s="4">
        <v>1828.91</v>
      </c>
      <c r="CC1093" s="4">
        <v>304.82</v>
      </c>
      <c r="CD1093" s="4">
        <v>304.82</v>
      </c>
      <c r="CE1093" s="4">
        <v>304.82</v>
      </c>
      <c r="CF1093" s="4">
        <v>304.82</v>
      </c>
      <c r="CG1093" s="4">
        <v>304.82</v>
      </c>
      <c r="CH1093" s="4">
        <v>304.82</v>
      </c>
      <c r="CI1093" s="4">
        <v>914.46</v>
      </c>
      <c r="CJ1093" s="4">
        <v>1016.06</v>
      </c>
      <c r="CK1093" s="4">
        <v>1016.06</v>
      </c>
      <c r="CL1093" s="4">
        <v>1016.06</v>
      </c>
      <c r="CM1093" s="4">
        <v>1016.06</v>
      </c>
      <c r="CN1093" s="4">
        <v>6096.37</v>
      </c>
      <c r="CO1093" s="4">
        <v>1016.06</v>
      </c>
      <c r="CP1093" s="4">
        <v>1016.06</v>
      </c>
      <c r="CQ1093" s="4">
        <v>1016.06</v>
      </c>
      <c r="CR1093" s="4">
        <v>1016.06</v>
      </c>
      <c r="CS1093" s="4">
        <v>1016.06</v>
      </c>
      <c r="CT1093" s="4">
        <v>6096.37</v>
      </c>
      <c r="CU1093" s="4">
        <v>1016.06</v>
      </c>
      <c r="CV1093" s="4">
        <v>1016.06</v>
      </c>
      <c r="CW1093" s="4">
        <v>1016.06</v>
      </c>
      <c r="CX1093" s="4">
        <v>1016.06</v>
      </c>
      <c r="CY1093" s="4">
        <v>1016.06</v>
      </c>
      <c r="CZ1093" s="4">
        <v>1016.06</v>
      </c>
      <c r="DA1093" s="4">
        <v>0</v>
      </c>
      <c r="DB1093" s="4">
        <v>0</v>
      </c>
      <c r="DC1093" s="4">
        <v>0</v>
      </c>
      <c r="DD1093" s="4">
        <v>0</v>
      </c>
      <c r="DE1093" s="4">
        <v>0</v>
      </c>
      <c r="DF1093" s="4">
        <v>0</v>
      </c>
      <c r="DG1093" s="4">
        <v>0</v>
      </c>
      <c r="DH1093" s="4">
        <v>0</v>
      </c>
      <c r="DI1093" s="4">
        <v>0</v>
      </c>
      <c r="DJ1093" s="4">
        <v>0</v>
      </c>
      <c r="DK1093" s="4">
        <v>0</v>
      </c>
      <c r="DL1093" s="4">
        <v>0</v>
      </c>
      <c r="DM1093" s="4">
        <v>0</v>
      </c>
      <c r="DN1093" s="4">
        <v>0</v>
      </c>
      <c r="DO1093" s="4">
        <v>0</v>
      </c>
      <c r="DP1093" s="4">
        <v>0</v>
      </c>
      <c r="DQ1093" s="4">
        <v>0</v>
      </c>
      <c r="DR1093" s="4">
        <v>0</v>
      </c>
      <c r="DS1093" s="4">
        <v>0</v>
      </c>
      <c r="DT1093" s="4">
        <v>0</v>
      </c>
      <c r="DU1093" s="4">
        <v>0</v>
      </c>
      <c r="DV1093" s="4">
        <v>0</v>
      </c>
      <c r="DW1093" s="4">
        <v>0</v>
      </c>
      <c r="DX1093" s="6">
        <v>0</v>
      </c>
      <c r="DY1093" s="4">
        <f>SUM(Tabela14[[#This Row],[jan/25]:[mar/25]])</f>
        <v>0</v>
      </c>
      <c r="DZ1093" s="4">
        <f>SUM(Tabela14[[#This Row],[abr/25]:[ago/25]])</f>
        <v>902.06999999999994</v>
      </c>
      <c r="EA1093" s="4">
        <f>SUM(Tabela14[[#This Row],[set/25]:[dez/30]])</f>
        <v>36578.409999999996</v>
      </c>
    </row>
    <row r="1094" spans="1:131" x14ac:dyDescent="0.25">
      <c r="A1094" s="5" t="s">
        <v>2730</v>
      </c>
      <c r="B1094" s="2" t="s">
        <v>2495</v>
      </c>
      <c r="C1094" s="2" t="s">
        <v>14</v>
      </c>
      <c r="D1094" s="2" t="s">
        <v>579</v>
      </c>
      <c r="E1094" s="1">
        <v>1801</v>
      </c>
      <c r="F1094" s="2" t="s">
        <v>2731</v>
      </c>
      <c r="G1094" s="2" t="s">
        <v>19</v>
      </c>
      <c r="H1094" s="321">
        <v>45883</v>
      </c>
      <c r="I1094" s="2" t="s">
        <v>2732</v>
      </c>
      <c r="J1094" s="2"/>
      <c r="K1094" s="4"/>
      <c r="L1094" s="4"/>
      <c r="M1094" s="4">
        <v>233501.7</v>
      </c>
      <c r="N1094" s="4">
        <f>Tabela14[[#This Row],[parcela.cef
(total)]]-Tabela14[[#This Row],[parcela.cef
(realizado)]]</f>
        <v>0</v>
      </c>
      <c r="O1094" s="1" t="b">
        <v>0</v>
      </c>
      <c r="P1094" s="4">
        <v>0</v>
      </c>
      <c r="Q1094" s="4">
        <v>340374</v>
      </c>
      <c r="R1094" s="4">
        <v>0</v>
      </c>
      <c r="S1094" s="4">
        <v>109956.09</v>
      </c>
      <c r="T1094" s="4">
        <f>SUM(Tabela14[[#This Row],[set/25]:[dez/30]])</f>
        <v>108456.09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1500</v>
      </c>
      <c r="BM1094" s="4">
        <v>756.83</v>
      </c>
      <c r="BN1094" s="4">
        <v>756.83</v>
      </c>
      <c r="BO1094" s="4">
        <v>756.83</v>
      </c>
      <c r="BP1094" s="4">
        <v>756.83</v>
      </c>
      <c r="BQ1094" s="4">
        <v>756.83</v>
      </c>
      <c r="BR1094" s="4">
        <v>756.83</v>
      </c>
      <c r="BS1094" s="4">
        <v>756.83</v>
      </c>
      <c r="BT1094" s="4">
        <v>756.83</v>
      </c>
      <c r="BU1094" s="4">
        <v>756.83</v>
      </c>
      <c r="BV1094" s="4">
        <v>10115.219999999999</v>
      </c>
      <c r="BW1094" s="4">
        <v>2522.75</v>
      </c>
      <c r="BX1094" s="4">
        <v>2522.75</v>
      </c>
      <c r="BY1094" s="4">
        <v>2522.75</v>
      </c>
      <c r="BZ1094" s="4">
        <v>2522.75</v>
      </c>
      <c r="CA1094" s="4">
        <v>2522.75</v>
      </c>
      <c r="CB1094" s="4">
        <v>2522.75</v>
      </c>
      <c r="CC1094" s="4">
        <v>2522.75</v>
      </c>
      <c r="CD1094" s="4">
        <v>2522.75</v>
      </c>
      <c r="CE1094" s="4">
        <v>2522.75</v>
      </c>
      <c r="CF1094" s="4">
        <v>2522.75</v>
      </c>
      <c r="CG1094" s="4">
        <v>2522.75</v>
      </c>
      <c r="CH1094" s="4">
        <v>10446.200000000001</v>
      </c>
      <c r="CI1094" s="4">
        <v>2522.75</v>
      </c>
      <c r="CJ1094" s="4">
        <v>2522.75</v>
      </c>
      <c r="CK1094" s="4">
        <v>2522.75</v>
      </c>
      <c r="CL1094" s="4">
        <v>2522.75</v>
      </c>
      <c r="CM1094" s="4">
        <v>2522.75</v>
      </c>
      <c r="CN1094" s="4">
        <v>2522.75</v>
      </c>
      <c r="CO1094" s="4">
        <v>2522.75</v>
      </c>
      <c r="CP1094" s="4">
        <v>2522.75</v>
      </c>
      <c r="CQ1094" s="4">
        <v>2522.75</v>
      </c>
      <c r="CR1094" s="4">
        <v>2522.75</v>
      </c>
      <c r="CS1094" s="4">
        <v>2522.75</v>
      </c>
      <c r="CT1094" s="4">
        <v>10446.200000000001</v>
      </c>
      <c r="CU1094" s="4">
        <v>2522.75</v>
      </c>
      <c r="CV1094" s="4">
        <v>2522.75</v>
      </c>
      <c r="CW1094" s="4">
        <v>2522.75</v>
      </c>
      <c r="CX1094" s="4">
        <v>2522.75</v>
      </c>
      <c r="CY1094" s="4">
        <v>2522.75</v>
      </c>
      <c r="CZ1094" s="4">
        <v>2522.75</v>
      </c>
      <c r="DA1094" s="4">
        <v>0</v>
      </c>
      <c r="DB1094" s="4">
        <v>0</v>
      </c>
      <c r="DC1094" s="4">
        <v>0</v>
      </c>
      <c r="DD1094" s="4">
        <v>0</v>
      </c>
      <c r="DE1094" s="4">
        <v>0</v>
      </c>
      <c r="DF1094" s="4">
        <v>0</v>
      </c>
      <c r="DG1094" s="4">
        <v>0</v>
      </c>
      <c r="DH1094" s="4">
        <v>0</v>
      </c>
      <c r="DI1094" s="4">
        <v>0</v>
      </c>
      <c r="DJ1094" s="4">
        <v>0</v>
      </c>
      <c r="DK1094" s="4">
        <v>0</v>
      </c>
      <c r="DL1094" s="4">
        <v>0</v>
      </c>
      <c r="DM1094" s="4">
        <v>0</v>
      </c>
      <c r="DN1094" s="4">
        <v>0</v>
      </c>
      <c r="DO1094" s="4">
        <v>0</v>
      </c>
      <c r="DP1094" s="4">
        <v>0</v>
      </c>
      <c r="DQ1094" s="4">
        <v>0</v>
      </c>
      <c r="DR1094" s="4">
        <v>0</v>
      </c>
      <c r="DS1094" s="4">
        <v>0</v>
      </c>
      <c r="DT1094" s="4">
        <v>0</v>
      </c>
      <c r="DU1094" s="4">
        <v>0</v>
      </c>
      <c r="DV1094" s="4">
        <v>0</v>
      </c>
      <c r="DW1094" s="4">
        <v>0</v>
      </c>
      <c r="DX1094" s="6">
        <v>0</v>
      </c>
      <c r="DY1094" s="4">
        <f>SUM(Tabela14[[#This Row],[jan/25]:[mar/25]])</f>
        <v>0</v>
      </c>
      <c r="DZ1094" s="4">
        <f>SUM(Tabela14[[#This Row],[abr/25]:[ago/25]])</f>
        <v>1500</v>
      </c>
      <c r="EA1094" s="4">
        <f>SUM(Tabela14[[#This Row],[set/25]:[dez/30]])</f>
        <v>108456.09</v>
      </c>
    </row>
    <row r="1095" spans="1:131" x14ac:dyDescent="0.25">
      <c r="A1095" s="5" t="s">
        <v>2733</v>
      </c>
      <c r="B1095" s="2" t="s">
        <v>2495</v>
      </c>
      <c r="C1095" s="2" t="s">
        <v>14</v>
      </c>
      <c r="D1095" s="2" t="s">
        <v>579</v>
      </c>
      <c r="E1095" s="1">
        <v>1802</v>
      </c>
      <c r="F1095" s="2" t="s">
        <v>2734</v>
      </c>
      <c r="G1095" s="2" t="s">
        <v>19</v>
      </c>
      <c r="H1095" s="321">
        <v>45850</v>
      </c>
      <c r="I1095" s="2" t="s">
        <v>2735</v>
      </c>
      <c r="J1095" s="2"/>
      <c r="K1095" s="4"/>
      <c r="L1095" s="4"/>
      <c r="M1095" s="4">
        <v>114713.49</v>
      </c>
      <c r="N1095" s="4">
        <f>Tabela14[[#This Row],[parcela.cef
(total)]]-Tabela14[[#This Row],[parcela.cef
(realizado)]]</f>
        <v>0</v>
      </c>
      <c r="O1095" s="1" t="b">
        <v>0</v>
      </c>
      <c r="P1095" s="4">
        <v>0</v>
      </c>
      <c r="Q1095" s="4">
        <v>233060</v>
      </c>
      <c r="R1095" s="4">
        <v>0</v>
      </c>
      <c r="S1095" s="4">
        <v>119813.98</v>
      </c>
      <c r="T1095" s="4">
        <f>SUM(Tabela14[[#This Row],[set/25]:[dez/30]])</f>
        <v>103740.18000000004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14060</v>
      </c>
      <c r="BL1095" s="4">
        <v>2013.8</v>
      </c>
      <c r="BM1095" s="4">
        <v>0</v>
      </c>
      <c r="BN1095" s="4">
        <v>2032.13</v>
      </c>
      <c r="BO1095" s="4">
        <v>2032.13</v>
      </c>
      <c r="BP1095" s="4">
        <v>2032.13</v>
      </c>
      <c r="BQ1095" s="4">
        <v>2032.13</v>
      </c>
      <c r="BR1095" s="4">
        <v>2032.13</v>
      </c>
      <c r="BS1095" s="4">
        <v>2032.13</v>
      </c>
      <c r="BT1095" s="4">
        <v>2032.13</v>
      </c>
      <c r="BU1095" s="4">
        <v>2032.13</v>
      </c>
      <c r="BV1095" s="4">
        <v>10160.629999999999</v>
      </c>
      <c r="BW1095" s="4">
        <v>2133.7399999999998</v>
      </c>
      <c r="BX1095" s="4">
        <v>2032.13</v>
      </c>
      <c r="BY1095" s="4">
        <v>2032.13</v>
      </c>
      <c r="BZ1095" s="4">
        <v>2032.13</v>
      </c>
      <c r="CA1095" s="4">
        <v>2032.13</v>
      </c>
      <c r="CB1095" s="4">
        <v>2032.13</v>
      </c>
      <c r="CC1095" s="4">
        <v>2032.13</v>
      </c>
      <c r="CD1095" s="4">
        <v>2032.13</v>
      </c>
      <c r="CE1095" s="4">
        <v>2032.13</v>
      </c>
      <c r="CF1095" s="4">
        <v>2032.13</v>
      </c>
      <c r="CG1095" s="4">
        <v>2032.13</v>
      </c>
      <c r="CH1095" s="4">
        <v>10160.629999999999</v>
      </c>
      <c r="CI1095" s="4">
        <v>2032.13</v>
      </c>
      <c r="CJ1095" s="4">
        <v>2032.13</v>
      </c>
      <c r="CK1095" s="4">
        <v>2032.13</v>
      </c>
      <c r="CL1095" s="4">
        <v>2032.13</v>
      </c>
      <c r="CM1095" s="4">
        <v>2032.13</v>
      </c>
      <c r="CN1095" s="4">
        <v>2032.13</v>
      </c>
      <c r="CO1095" s="4">
        <v>2032.13</v>
      </c>
      <c r="CP1095" s="4">
        <v>2032.13</v>
      </c>
      <c r="CQ1095" s="4">
        <v>2032.13</v>
      </c>
      <c r="CR1095" s="4">
        <v>2032.13</v>
      </c>
      <c r="CS1095" s="4">
        <v>2032.13</v>
      </c>
      <c r="CT1095" s="4">
        <v>10160.629999999999</v>
      </c>
      <c r="CU1095" s="4">
        <v>2032.13</v>
      </c>
      <c r="CV1095" s="4">
        <v>2032.13</v>
      </c>
      <c r="CW1095" s="4">
        <v>2032.13</v>
      </c>
      <c r="CX1095" s="4">
        <v>2032.13</v>
      </c>
      <c r="CY1095" s="4">
        <v>2032.13</v>
      </c>
      <c r="CZ1095" s="4">
        <v>2032.13</v>
      </c>
      <c r="DA1095" s="4">
        <v>0</v>
      </c>
      <c r="DB1095" s="4">
        <v>0</v>
      </c>
      <c r="DC1095" s="4">
        <v>0</v>
      </c>
      <c r="DD1095" s="4">
        <v>0</v>
      </c>
      <c r="DE1095" s="4">
        <v>0</v>
      </c>
      <c r="DF1095" s="4">
        <v>0</v>
      </c>
      <c r="DG1095" s="4">
        <v>0</v>
      </c>
      <c r="DH1095" s="4">
        <v>0</v>
      </c>
      <c r="DI1095" s="4">
        <v>0</v>
      </c>
      <c r="DJ1095" s="4">
        <v>0</v>
      </c>
      <c r="DK1095" s="4">
        <v>0</v>
      </c>
      <c r="DL1095" s="4">
        <v>0</v>
      </c>
      <c r="DM1095" s="4">
        <v>0</v>
      </c>
      <c r="DN1095" s="4">
        <v>0</v>
      </c>
      <c r="DO1095" s="4">
        <v>0</v>
      </c>
      <c r="DP1095" s="4">
        <v>0</v>
      </c>
      <c r="DQ1095" s="4">
        <v>0</v>
      </c>
      <c r="DR1095" s="4">
        <v>0</v>
      </c>
      <c r="DS1095" s="4">
        <v>0</v>
      </c>
      <c r="DT1095" s="4">
        <v>0</v>
      </c>
      <c r="DU1095" s="4">
        <v>0</v>
      </c>
      <c r="DV1095" s="4">
        <v>0</v>
      </c>
      <c r="DW1095" s="4">
        <v>0</v>
      </c>
      <c r="DX1095" s="6">
        <v>0</v>
      </c>
      <c r="DY1095" s="4">
        <f>SUM(Tabela14[[#This Row],[jan/25]:[mar/25]])</f>
        <v>0</v>
      </c>
      <c r="DZ1095" s="4">
        <f>SUM(Tabela14[[#This Row],[abr/25]:[ago/25]])</f>
        <v>16073.8</v>
      </c>
      <c r="EA1095" s="4">
        <f>SUM(Tabela14[[#This Row],[set/25]:[dez/30]])</f>
        <v>103740.18000000004</v>
      </c>
    </row>
    <row r="1096" spans="1:131" x14ac:dyDescent="0.25">
      <c r="A1096" s="5" t="s">
        <v>2736</v>
      </c>
      <c r="B1096" s="2" t="s">
        <v>2495</v>
      </c>
      <c r="C1096" s="2" t="s">
        <v>14</v>
      </c>
      <c r="D1096" s="2" t="s">
        <v>579</v>
      </c>
      <c r="E1096" s="1">
        <v>1803</v>
      </c>
      <c r="F1096" s="2"/>
      <c r="G1096" s="2" t="s">
        <v>42</v>
      </c>
      <c r="H1096" s="321"/>
      <c r="I1096" s="2"/>
      <c r="J1096" s="2"/>
      <c r="K1096" s="4"/>
      <c r="L1096" s="4"/>
      <c r="M1096" s="4">
        <v>0</v>
      </c>
      <c r="N1096" s="4">
        <f>Tabela14[[#This Row],[parcela.cef
(total)]]-Tabela14[[#This Row],[parcela.cef
(realizado)]]</f>
        <v>0</v>
      </c>
      <c r="O1096" s="1" t="b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f>SUM(Tabela14[[#This Row],[set/25]:[dez/30]])</f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0</v>
      </c>
      <c r="CR1096" s="4">
        <v>0</v>
      </c>
      <c r="CS1096" s="4">
        <v>0</v>
      </c>
      <c r="CT1096" s="4">
        <v>0</v>
      </c>
      <c r="CU1096" s="4">
        <v>0</v>
      </c>
      <c r="CV1096" s="4">
        <v>0</v>
      </c>
      <c r="CW1096" s="4">
        <v>0</v>
      </c>
      <c r="CX1096" s="4">
        <v>0</v>
      </c>
      <c r="CY1096" s="4">
        <v>0</v>
      </c>
      <c r="CZ1096" s="4">
        <v>0</v>
      </c>
      <c r="DA1096" s="4">
        <v>0</v>
      </c>
      <c r="DB1096" s="4">
        <v>0</v>
      </c>
      <c r="DC1096" s="4">
        <v>0</v>
      </c>
      <c r="DD1096" s="4">
        <v>0</v>
      </c>
      <c r="DE1096" s="4">
        <v>0</v>
      </c>
      <c r="DF1096" s="4">
        <v>0</v>
      </c>
      <c r="DG1096" s="4">
        <v>0</v>
      </c>
      <c r="DH1096" s="4">
        <v>0</v>
      </c>
      <c r="DI1096" s="4">
        <v>0</v>
      </c>
      <c r="DJ1096" s="4">
        <v>0</v>
      </c>
      <c r="DK1096" s="4">
        <v>0</v>
      </c>
      <c r="DL1096" s="4">
        <v>0</v>
      </c>
      <c r="DM1096" s="4">
        <v>0</v>
      </c>
      <c r="DN1096" s="4">
        <v>0</v>
      </c>
      <c r="DO1096" s="4">
        <v>0</v>
      </c>
      <c r="DP1096" s="4">
        <v>0</v>
      </c>
      <c r="DQ1096" s="4">
        <v>0</v>
      </c>
      <c r="DR1096" s="4">
        <v>0</v>
      </c>
      <c r="DS1096" s="4">
        <v>0</v>
      </c>
      <c r="DT1096" s="4">
        <v>0</v>
      </c>
      <c r="DU1096" s="4">
        <v>0</v>
      </c>
      <c r="DV1096" s="4">
        <v>0</v>
      </c>
      <c r="DW1096" s="4">
        <v>0</v>
      </c>
      <c r="DX1096" s="6">
        <v>0</v>
      </c>
      <c r="DY1096" s="4">
        <f>SUM(Tabela14[[#This Row],[jan/25]:[mar/25]])</f>
        <v>0</v>
      </c>
      <c r="DZ1096" s="4">
        <f>SUM(Tabela14[[#This Row],[abr/25]:[ago/25]])</f>
        <v>0</v>
      </c>
      <c r="EA1096" s="4">
        <f>SUM(Tabela14[[#This Row],[set/25]:[dez/30]])</f>
        <v>0</v>
      </c>
    </row>
    <row r="1097" spans="1:131" x14ac:dyDescent="0.25">
      <c r="A1097" s="5" t="s">
        <v>2737</v>
      </c>
      <c r="B1097" s="2" t="s">
        <v>2495</v>
      </c>
      <c r="C1097" s="2" t="s">
        <v>14</v>
      </c>
      <c r="D1097" s="2" t="s">
        <v>579</v>
      </c>
      <c r="E1097" s="1">
        <v>1804</v>
      </c>
      <c r="F1097" s="2"/>
      <c r="G1097" s="2" t="s">
        <v>42</v>
      </c>
      <c r="H1097" s="321"/>
      <c r="I1097" s="2"/>
      <c r="J1097" s="2"/>
      <c r="K1097" s="4"/>
      <c r="L1097" s="4"/>
      <c r="M1097" s="4">
        <v>0</v>
      </c>
      <c r="N1097" s="4">
        <f>Tabela14[[#This Row],[parcela.cef
(total)]]-Tabela14[[#This Row],[parcela.cef
(realizado)]]</f>
        <v>0</v>
      </c>
      <c r="O1097" s="1" t="b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f>SUM(Tabela14[[#This Row],[set/25]:[dez/30]])</f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0</v>
      </c>
      <c r="CP1097" s="4">
        <v>0</v>
      </c>
      <c r="CQ1097" s="4">
        <v>0</v>
      </c>
      <c r="CR1097" s="4">
        <v>0</v>
      </c>
      <c r="CS1097" s="4">
        <v>0</v>
      </c>
      <c r="CT1097" s="4">
        <v>0</v>
      </c>
      <c r="CU1097" s="4">
        <v>0</v>
      </c>
      <c r="CV1097" s="4">
        <v>0</v>
      </c>
      <c r="CW1097" s="4">
        <v>0</v>
      </c>
      <c r="CX1097" s="4">
        <v>0</v>
      </c>
      <c r="CY1097" s="4">
        <v>0</v>
      </c>
      <c r="CZ1097" s="4">
        <v>0</v>
      </c>
      <c r="DA1097" s="4">
        <v>0</v>
      </c>
      <c r="DB1097" s="4">
        <v>0</v>
      </c>
      <c r="DC1097" s="4">
        <v>0</v>
      </c>
      <c r="DD1097" s="4">
        <v>0</v>
      </c>
      <c r="DE1097" s="4">
        <v>0</v>
      </c>
      <c r="DF1097" s="4">
        <v>0</v>
      </c>
      <c r="DG1097" s="4">
        <v>0</v>
      </c>
      <c r="DH1097" s="4">
        <v>0</v>
      </c>
      <c r="DI1097" s="4">
        <v>0</v>
      </c>
      <c r="DJ1097" s="4">
        <v>0</v>
      </c>
      <c r="DK1097" s="4">
        <v>0</v>
      </c>
      <c r="DL1097" s="4">
        <v>0</v>
      </c>
      <c r="DM1097" s="4">
        <v>0</v>
      </c>
      <c r="DN1097" s="4">
        <v>0</v>
      </c>
      <c r="DO1097" s="4">
        <v>0</v>
      </c>
      <c r="DP1097" s="4">
        <v>0</v>
      </c>
      <c r="DQ1097" s="4">
        <v>0</v>
      </c>
      <c r="DR1097" s="4">
        <v>0</v>
      </c>
      <c r="DS1097" s="4">
        <v>0</v>
      </c>
      <c r="DT1097" s="4">
        <v>0</v>
      </c>
      <c r="DU1097" s="4">
        <v>0</v>
      </c>
      <c r="DV1097" s="4">
        <v>0</v>
      </c>
      <c r="DW1097" s="4">
        <v>0</v>
      </c>
      <c r="DX1097" s="6">
        <v>0</v>
      </c>
      <c r="DY1097" s="4">
        <f>SUM(Tabela14[[#This Row],[jan/25]:[mar/25]])</f>
        <v>0</v>
      </c>
      <c r="DZ1097" s="4">
        <f>SUM(Tabela14[[#This Row],[abr/25]:[ago/25]])</f>
        <v>0</v>
      </c>
      <c r="EA1097" s="4">
        <f>SUM(Tabela14[[#This Row],[set/25]:[dez/30]])</f>
        <v>0</v>
      </c>
    </row>
    <row r="1098" spans="1:131" x14ac:dyDescent="0.25">
      <c r="A1098" s="5" t="s">
        <v>2738</v>
      </c>
      <c r="B1098" s="2" t="s">
        <v>2495</v>
      </c>
      <c r="C1098" s="2" t="s">
        <v>14</v>
      </c>
      <c r="D1098" s="2" t="s">
        <v>579</v>
      </c>
      <c r="E1098" s="1">
        <v>1805</v>
      </c>
      <c r="F1098" s="2"/>
      <c r="G1098" s="2" t="s">
        <v>42</v>
      </c>
      <c r="H1098" s="321"/>
      <c r="I1098" s="2"/>
      <c r="J1098" s="2"/>
      <c r="K1098" s="4"/>
      <c r="L1098" s="4"/>
      <c r="M1098" s="4">
        <v>0</v>
      </c>
      <c r="N1098" s="4">
        <f>Tabela14[[#This Row],[parcela.cef
(total)]]-Tabela14[[#This Row],[parcela.cef
(realizado)]]</f>
        <v>0</v>
      </c>
      <c r="O1098" s="1" t="b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f>SUM(Tabela14[[#This Row],[set/25]:[dez/30]])</f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0</v>
      </c>
      <c r="CP1098" s="4">
        <v>0</v>
      </c>
      <c r="CQ1098" s="4">
        <v>0</v>
      </c>
      <c r="CR1098" s="4">
        <v>0</v>
      </c>
      <c r="CS1098" s="4">
        <v>0</v>
      </c>
      <c r="CT1098" s="4">
        <v>0</v>
      </c>
      <c r="CU1098" s="4">
        <v>0</v>
      </c>
      <c r="CV1098" s="4">
        <v>0</v>
      </c>
      <c r="CW1098" s="4">
        <v>0</v>
      </c>
      <c r="CX1098" s="4">
        <v>0</v>
      </c>
      <c r="CY1098" s="4">
        <v>0</v>
      </c>
      <c r="CZ1098" s="4">
        <v>0</v>
      </c>
      <c r="DA1098" s="4">
        <v>0</v>
      </c>
      <c r="DB1098" s="4">
        <v>0</v>
      </c>
      <c r="DC1098" s="4">
        <v>0</v>
      </c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6">
        <v>0</v>
      </c>
      <c r="DY1098" s="4">
        <f>SUM(Tabela14[[#This Row],[jan/25]:[mar/25]])</f>
        <v>0</v>
      </c>
      <c r="DZ1098" s="4">
        <f>SUM(Tabela14[[#This Row],[abr/25]:[ago/25]])</f>
        <v>0</v>
      </c>
      <c r="EA1098" s="4">
        <f>SUM(Tabela14[[#This Row],[set/25]:[dez/30]])</f>
        <v>0</v>
      </c>
    </row>
    <row r="1099" spans="1:131" x14ac:dyDescent="0.25">
      <c r="A1099" s="5" t="s">
        <v>2739</v>
      </c>
      <c r="B1099" s="2" t="s">
        <v>2495</v>
      </c>
      <c r="C1099" s="2" t="s">
        <v>14</v>
      </c>
      <c r="D1099" s="2" t="s">
        <v>579</v>
      </c>
      <c r="E1099" s="1">
        <v>1806</v>
      </c>
      <c r="F1099" s="2"/>
      <c r="G1099" s="2" t="s">
        <v>16</v>
      </c>
      <c r="H1099" s="321"/>
      <c r="I1099" s="2"/>
      <c r="J1099" s="2"/>
      <c r="K1099" s="4"/>
      <c r="L1099" s="4"/>
      <c r="M1099" s="4">
        <v>0</v>
      </c>
      <c r="N1099" s="4">
        <f>Tabela14[[#This Row],[parcela.cef
(total)]]-Tabela14[[#This Row],[parcela.cef
(realizado)]]</f>
        <v>0</v>
      </c>
      <c r="O1099" s="1" t="b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f>SUM(Tabela14[[#This Row],[set/25]:[dez/30]])</f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0</v>
      </c>
      <c r="CS1099" s="4">
        <v>0</v>
      </c>
      <c r="CT1099" s="4">
        <v>0</v>
      </c>
      <c r="CU1099" s="4">
        <v>0</v>
      </c>
      <c r="CV1099" s="4">
        <v>0</v>
      </c>
      <c r="CW1099" s="4">
        <v>0</v>
      </c>
      <c r="CX1099" s="4">
        <v>0</v>
      </c>
      <c r="CY1099" s="4">
        <v>0</v>
      </c>
      <c r="CZ1099" s="4">
        <v>0</v>
      </c>
      <c r="DA1099" s="4">
        <v>0</v>
      </c>
      <c r="DB1099" s="4">
        <v>0</v>
      </c>
      <c r="DC1099" s="4">
        <v>0</v>
      </c>
      <c r="DD1099" s="4">
        <v>0</v>
      </c>
      <c r="DE1099" s="4">
        <v>0</v>
      </c>
      <c r="DF1099" s="4">
        <v>0</v>
      </c>
      <c r="DG1099" s="4">
        <v>0</v>
      </c>
      <c r="DH1099" s="4">
        <v>0</v>
      </c>
      <c r="DI1099" s="4">
        <v>0</v>
      </c>
      <c r="DJ1099" s="4">
        <v>0</v>
      </c>
      <c r="DK1099" s="4">
        <v>0</v>
      </c>
      <c r="DL1099" s="4">
        <v>0</v>
      </c>
      <c r="DM1099" s="4">
        <v>0</v>
      </c>
      <c r="DN1099" s="4">
        <v>0</v>
      </c>
      <c r="DO1099" s="4">
        <v>0</v>
      </c>
      <c r="DP1099" s="4">
        <v>0</v>
      </c>
      <c r="DQ1099" s="4">
        <v>0</v>
      </c>
      <c r="DR1099" s="4">
        <v>0</v>
      </c>
      <c r="DS1099" s="4">
        <v>0</v>
      </c>
      <c r="DT1099" s="4">
        <v>0</v>
      </c>
      <c r="DU1099" s="4">
        <v>0</v>
      </c>
      <c r="DV1099" s="4">
        <v>0</v>
      </c>
      <c r="DW1099" s="4">
        <v>0</v>
      </c>
      <c r="DX1099" s="6">
        <v>0</v>
      </c>
      <c r="DY1099" s="4">
        <f>SUM(Tabela14[[#This Row],[jan/25]:[mar/25]])</f>
        <v>0</v>
      </c>
      <c r="DZ1099" s="4">
        <f>SUM(Tabela14[[#This Row],[abr/25]:[ago/25]])</f>
        <v>0</v>
      </c>
      <c r="EA1099" s="4">
        <f>SUM(Tabela14[[#This Row],[set/25]:[dez/30]])</f>
        <v>0</v>
      </c>
    </row>
    <row r="1100" spans="1:131" x14ac:dyDescent="0.25">
      <c r="A1100" s="5" t="s">
        <v>2740</v>
      </c>
      <c r="B1100" s="2" t="s">
        <v>2495</v>
      </c>
      <c r="C1100" s="2" t="s">
        <v>14</v>
      </c>
      <c r="D1100" s="2" t="s">
        <v>579</v>
      </c>
      <c r="E1100" s="1">
        <v>1807</v>
      </c>
      <c r="F1100" s="2"/>
      <c r="G1100" s="2" t="s">
        <v>42</v>
      </c>
      <c r="H1100" s="321"/>
      <c r="I1100" s="2"/>
      <c r="J1100" s="2"/>
      <c r="K1100" s="4"/>
      <c r="L1100" s="4"/>
      <c r="M1100" s="4">
        <v>0</v>
      </c>
      <c r="N1100" s="4">
        <f>Tabela14[[#This Row],[parcela.cef
(total)]]-Tabela14[[#This Row],[parcela.cef
(realizado)]]</f>
        <v>0</v>
      </c>
      <c r="O1100" s="1" t="b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f>SUM(Tabela14[[#This Row],[set/25]:[dez/30]])</f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0</v>
      </c>
      <c r="CP1100" s="4">
        <v>0</v>
      </c>
      <c r="CQ1100" s="4">
        <v>0</v>
      </c>
      <c r="CR1100" s="4">
        <v>0</v>
      </c>
      <c r="CS1100" s="4">
        <v>0</v>
      </c>
      <c r="CT1100" s="4">
        <v>0</v>
      </c>
      <c r="CU1100" s="4">
        <v>0</v>
      </c>
      <c r="CV1100" s="4">
        <v>0</v>
      </c>
      <c r="CW1100" s="4">
        <v>0</v>
      </c>
      <c r="CX1100" s="4">
        <v>0</v>
      </c>
      <c r="CY1100" s="4">
        <v>0</v>
      </c>
      <c r="CZ1100" s="4">
        <v>0</v>
      </c>
      <c r="DA1100" s="4">
        <v>0</v>
      </c>
      <c r="DB1100" s="4">
        <v>0</v>
      </c>
      <c r="DC1100" s="4">
        <v>0</v>
      </c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6">
        <v>0</v>
      </c>
      <c r="DY1100" s="4">
        <f>SUM(Tabela14[[#This Row],[jan/25]:[mar/25]])</f>
        <v>0</v>
      </c>
      <c r="DZ1100" s="4">
        <f>SUM(Tabela14[[#This Row],[abr/25]:[ago/25]])</f>
        <v>0</v>
      </c>
      <c r="EA1100" s="4">
        <f>SUM(Tabela14[[#This Row],[set/25]:[dez/30]])</f>
        <v>0</v>
      </c>
    </row>
    <row r="1101" spans="1:131" x14ac:dyDescent="0.25">
      <c r="A1101" s="5" t="s">
        <v>2741</v>
      </c>
      <c r="B1101" s="2" t="s">
        <v>2495</v>
      </c>
      <c r="C1101" s="2" t="s">
        <v>14</v>
      </c>
      <c r="D1101" s="2" t="s">
        <v>579</v>
      </c>
      <c r="E1101" s="1">
        <v>1808</v>
      </c>
      <c r="F1101" s="2" t="s">
        <v>2742</v>
      </c>
      <c r="G1101" s="2" t="s">
        <v>19</v>
      </c>
      <c r="H1101" s="321">
        <v>45867</v>
      </c>
      <c r="I1101" s="2" t="s">
        <v>2237</v>
      </c>
      <c r="J1101" s="2"/>
      <c r="K1101" s="4"/>
      <c r="L1101" s="4"/>
      <c r="M1101" s="4">
        <v>272479.18</v>
      </c>
      <c r="N1101" s="4">
        <f>Tabela14[[#This Row],[parcela.cef
(total)]]-Tabela14[[#This Row],[parcela.cef
(realizado)]]</f>
        <v>0</v>
      </c>
      <c r="O1101" s="1" t="b">
        <v>0</v>
      </c>
      <c r="P1101" s="4">
        <v>0</v>
      </c>
      <c r="Q1101" s="4">
        <v>314900.01</v>
      </c>
      <c r="R1101" s="4">
        <v>0</v>
      </c>
      <c r="S1101" s="4">
        <v>47382.79</v>
      </c>
      <c r="T1101" s="4">
        <f>SUM(Tabela14[[#This Row],[set/25]:[dez/30]])</f>
        <v>41382.790000000008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6000</v>
      </c>
      <c r="BM1101" s="4">
        <v>174.07</v>
      </c>
      <c r="BN1101" s="4">
        <v>173.96</v>
      </c>
      <c r="BO1101" s="4">
        <v>173.97</v>
      </c>
      <c r="BP1101" s="4">
        <v>173.96</v>
      </c>
      <c r="BQ1101" s="4">
        <v>173.96</v>
      </c>
      <c r="BR1101" s="4">
        <v>173.96</v>
      </c>
      <c r="BS1101" s="4">
        <v>173.96</v>
      </c>
      <c r="BT1101" s="4">
        <v>173.96</v>
      </c>
      <c r="BU1101" s="4">
        <v>173.96</v>
      </c>
      <c r="BV1101" s="4">
        <v>173.96</v>
      </c>
      <c r="BW1101" s="4">
        <v>173.96</v>
      </c>
      <c r="BX1101" s="4">
        <v>173.96</v>
      </c>
      <c r="BY1101" s="4">
        <v>173.96</v>
      </c>
      <c r="BZ1101" s="4">
        <v>173.96</v>
      </c>
      <c r="CA1101" s="4">
        <v>174</v>
      </c>
      <c r="CB1101" s="4">
        <v>8599.11</v>
      </c>
      <c r="CC1101" s="4">
        <v>579.88</v>
      </c>
      <c r="CD1101" s="4">
        <v>579.88</v>
      </c>
      <c r="CE1101" s="4">
        <v>579.88</v>
      </c>
      <c r="CF1101" s="4">
        <v>579.88</v>
      </c>
      <c r="CG1101" s="4">
        <v>579.88</v>
      </c>
      <c r="CH1101" s="4">
        <v>579.88</v>
      </c>
      <c r="CI1101" s="4">
        <v>579.88</v>
      </c>
      <c r="CJ1101" s="4">
        <v>579.88</v>
      </c>
      <c r="CK1101" s="4">
        <v>579.88</v>
      </c>
      <c r="CL1101" s="4">
        <v>579.88</v>
      </c>
      <c r="CM1101" s="4">
        <v>579.88</v>
      </c>
      <c r="CN1101" s="4">
        <v>8708.3799999999992</v>
      </c>
      <c r="CO1101" s="4">
        <v>579.88</v>
      </c>
      <c r="CP1101" s="4">
        <v>579.88</v>
      </c>
      <c r="CQ1101" s="4">
        <v>579.88</v>
      </c>
      <c r="CR1101" s="4">
        <v>579.88</v>
      </c>
      <c r="CS1101" s="4">
        <v>579.88</v>
      </c>
      <c r="CT1101" s="4">
        <v>579.88</v>
      </c>
      <c r="CU1101" s="4">
        <v>579.88</v>
      </c>
      <c r="CV1101" s="4">
        <v>579.88</v>
      </c>
      <c r="CW1101" s="4">
        <v>579.88</v>
      </c>
      <c r="CX1101" s="4">
        <v>579.88</v>
      </c>
      <c r="CY1101" s="4">
        <v>579.88</v>
      </c>
      <c r="CZ1101" s="4">
        <v>8708.3799999999992</v>
      </c>
      <c r="DA1101" s="4">
        <v>0</v>
      </c>
      <c r="DB1101" s="4">
        <v>0</v>
      </c>
      <c r="DC1101" s="4">
        <v>0</v>
      </c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0</v>
      </c>
      <c r="DK1101" s="4">
        <v>0</v>
      </c>
      <c r="DL1101" s="4">
        <v>0</v>
      </c>
      <c r="DM1101" s="4">
        <v>0</v>
      </c>
      <c r="DN1101" s="4">
        <v>0</v>
      </c>
      <c r="DO1101" s="4">
        <v>0</v>
      </c>
      <c r="DP1101" s="4">
        <v>0</v>
      </c>
      <c r="DQ1101" s="4">
        <v>0</v>
      </c>
      <c r="DR1101" s="4">
        <v>0</v>
      </c>
      <c r="DS1101" s="4">
        <v>0</v>
      </c>
      <c r="DT1101" s="4">
        <v>0</v>
      </c>
      <c r="DU1101" s="4">
        <v>0</v>
      </c>
      <c r="DV1101" s="4">
        <v>0</v>
      </c>
      <c r="DW1101" s="4">
        <v>0</v>
      </c>
      <c r="DX1101" s="6">
        <v>0</v>
      </c>
      <c r="DY1101" s="4">
        <f>SUM(Tabela14[[#This Row],[jan/25]:[mar/25]])</f>
        <v>0</v>
      </c>
      <c r="DZ1101" s="4">
        <f>SUM(Tabela14[[#This Row],[abr/25]:[ago/25]])</f>
        <v>6000</v>
      </c>
      <c r="EA1101" s="4">
        <f>SUM(Tabela14[[#This Row],[set/25]:[dez/30]])</f>
        <v>41382.790000000008</v>
      </c>
    </row>
    <row r="1102" spans="1:131" x14ac:dyDescent="0.25">
      <c r="A1102" s="5" t="s">
        <v>2743</v>
      </c>
      <c r="B1102" s="2" t="s">
        <v>2495</v>
      </c>
      <c r="C1102" s="2" t="s">
        <v>14</v>
      </c>
      <c r="D1102" s="2" t="s">
        <v>579</v>
      </c>
      <c r="E1102" s="1">
        <v>1809</v>
      </c>
      <c r="F1102" s="2"/>
      <c r="G1102" s="2" t="s">
        <v>42</v>
      </c>
      <c r="H1102" s="321"/>
      <c r="I1102" s="2"/>
      <c r="J1102" s="2"/>
      <c r="K1102" s="4"/>
      <c r="L1102" s="4"/>
      <c r="M1102" s="4">
        <v>0</v>
      </c>
      <c r="N1102" s="4">
        <f>Tabela14[[#This Row],[parcela.cef
(total)]]-Tabela14[[#This Row],[parcela.cef
(realizado)]]</f>
        <v>0</v>
      </c>
      <c r="O1102" s="1" t="b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f>SUM(Tabela14[[#This Row],[set/25]:[dez/30]])</f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0</v>
      </c>
      <c r="CP1102" s="4">
        <v>0</v>
      </c>
      <c r="CQ1102" s="4">
        <v>0</v>
      </c>
      <c r="CR1102" s="4">
        <v>0</v>
      </c>
      <c r="CS1102" s="4">
        <v>0</v>
      </c>
      <c r="CT1102" s="4">
        <v>0</v>
      </c>
      <c r="CU1102" s="4">
        <v>0</v>
      </c>
      <c r="CV1102" s="4">
        <v>0</v>
      </c>
      <c r="CW1102" s="4">
        <v>0</v>
      </c>
      <c r="CX1102" s="4">
        <v>0</v>
      </c>
      <c r="CY1102" s="4">
        <v>0</v>
      </c>
      <c r="CZ1102" s="4">
        <v>0</v>
      </c>
      <c r="DA1102" s="4">
        <v>0</v>
      </c>
      <c r="DB1102" s="4">
        <v>0</v>
      </c>
      <c r="DC1102" s="4">
        <v>0</v>
      </c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6">
        <v>0</v>
      </c>
      <c r="DY1102" s="4">
        <f>SUM(Tabela14[[#This Row],[jan/25]:[mar/25]])</f>
        <v>0</v>
      </c>
      <c r="DZ1102" s="4">
        <f>SUM(Tabela14[[#This Row],[abr/25]:[ago/25]])</f>
        <v>0</v>
      </c>
      <c r="EA1102" s="4">
        <f>SUM(Tabela14[[#This Row],[set/25]:[dez/30]])</f>
        <v>0</v>
      </c>
    </row>
    <row r="1103" spans="1:131" x14ac:dyDescent="0.25">
      <c r="A1103" s="5" t="s">
        <v>2744</v>
      </c>
      <c r="B1103" s="2" t="s">
        <v>2495</v>
      </c>
      <c r="C1103" s="2" t="s">
        <v>14</v>
      </c>
      <c r="D1103" s="2" t="s">
        <v>579</v>
      </c>
      <c r="E1103" s="1">
        <v>1810</v>
      </c>
      <c r="F1103" s="2"/>
      <c r="G1103" s="2" t="s">
        <v>16</v>
      </c>
      <c r="H1103" s="321"/>
      <c r="I1103" s="2"/>
      <c r="J1103" s="2"/>
      <c r="K1103" s="4"/>
      <c r="L1103" s="4"/>
      <c r="M1103" s="4">
        <v>0</v>
      </c>
      <c r="N1103" s="4">
        <f>Tabela14[[#This Row],[parcela.cef
(total)]]-Tabela14[[#This Row],[parcela.cef
(realizado)]]</f>
        <v>0</v>
      </c>
      <c r="O1103" s="1" t="b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f>SUM(Tabela14[[#This Row],[set/25]:[dez/30]])</f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4">
        <v>0</v>
      </c>
      <c r="CW1103" s="4">
        <v>0</v>
      </c>
      <c r="CX1103" s="4">
        <v>0</v>
      </c>
      <c r="CY1103" s="4">
        <v>0</v>
      </c>
      <c r="CZ1103" s="4">
        <v>0</v>
      </c>
      <c r="DA1103" s="4">
        <v>0</v>
      </c>
      <c r="DB1103" s="4">
        <v>0</v>
      </c>
      <c r="DC1103" s="4">
        <v>0</v>
      </c>
      <c r="DD1103" s="4">
        <v>0</v>
      </c>
      <c r="DE1103" s="4">
        <v>0</v>
      </c>
      <c r="DF1103" s="4">
        <v>0</v>
      </c>
      <c r="DG1103" s="4">
        <v>0</v>
      </c>
      <c r="DH1103" s="4">
        <v>0</v>
      </c>
      <c r="DI1103" s="4">
        <v>0</v>
      </c>
      <c r="DJ1103" s="4">
        <v>0</v>
      </c>
      <c r="DK1103" s="4">
        <v>0</v>
      </c>
      <c r="DL1103" s="4">
        <v>0</v>
      </c>
      <c r="DM1103" s="4">
        <v>0</v>
      </c>
      <c r="DN1103" s="4">
        <v>0</v>
      </c>
      <c r="DO1103" s="4">
        <v>0</v>
      </c>
      <c r="DP1103" s="4">
        <v>0</v>
      </c>
      <c r="DQ1103" s="4">
        <v>0</v>
      </c>
      <c r="DR1103" s="4">
        <v>0</v>
      </c>
      <c r="DS1103" s="4">
        <v>0</v>
      </c>
      <c r="DT1103" s="4">
        <v>0</v>
      </c>
      <c r="DU1103" s="4">
        <v>0</v>
      </c>
      <c r="DV1103" s="4">
        <v>0</v>
      </c>
      <c r="DW1103" s="4">
        <v>0</v>
      </c>
      <c r="DX1103" s="6">
        <v>0</v>
      </c>
      <c r="DY1103" s="4">
        <f>SUM(Tabela14[[#This Row],[jan/25]:[mar/25]])</f>
        <v>0</v>
      </c>
      <c r="DZ1103" s="4">
        <f>SUM(Tabela14[[#This Row],[abr/25]:[ago/25]])</f>
        <v>0</v>
      </c>
      <c r="EA1103" s="4">
        <f>SUM(Tabela14[[#This Row],[set/25]:[dez/30]])</f>
        <v>0</v>
      </c>
    </row>
    <row r="1104" spans="1:131" x14ac:dyDescent="0.25">
      <c r="A1104" s="5" t="s">
        <v>2745</v>
      </c>
      <c r="B1104" s="2" t="s">
        <v>2495</v>
      </c>
      <c r="C1104" s="2" t="s">
        <v>14</v>
      </c>
      <c r="D1104" s="2" t="s">
        <v>579</v>
      </c>
      <c r="E1104" s="1">
        <v>1811</v>
      </c>
      <c r="F1104" s="2"/>
      <c r="G1104" s="2" t="s">
        <v>16</v>
      </c>
      <c r="H1104" s="321"/>
      <c r="I1104" s="2"/>
      <c r="J1104" s="2"/>
      <c r="K1104" s="4"/>
      <c r="L1104" s="4"/>
      <c r="M1104" s="4">
        <v>0</v>
      </c>
      <c r="N1104" s="4">
        <f>Tabela14[[#This Row],[parcela.cef
(total)]]-Tabela14[[#This Row],[parcela.cef
(realizado)]]</f>
        <v>0</v>
      </c>
      <c r="O1104" s="1" t="b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f>SUM(Tabela14[[#This Row],[set/25]:[dez/30]])</f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4">
        <v>0</v>
      </c>
      <c r="CV1104" s="4">
        <v>0</v>
      </c>
      <c r="CW1104" s="4">
        <v>0</v>
      </c>
      <c r="CX1104" s="4">
        <v>0</v>
      </c>
      <c r="CY1104" s="4">
        <v>0</v>
      </c>
      <c r="CZ1104" s="4">
        <v>0</v>
      </c>
      <c r="DA1104" s="4">
        <v>0</v>
      </c>
      <c r="DB1104" s="4">
        <v>0</v>
      </c>
      <c r="DC1104" s="4">
        <v>0</v>
      </c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6">
        <v>0</v>
      </c>
      <c r="DY1104" s="4">
        <f>SUM(Tabela14[[#This Row],[jan/25]:[mar/25]])</f>
        <v>0</v>
      </c>
      <c r="DZ1104" s="4">
        <f>SUM(Tabela14[[#This Row],[abr/25]:[ago/25]])</f>
        <v>0</v>
      </c>
      <c r="EA1104" s="4">
        <f>SUM(Tabela14[[#This Row],[set/25]:[dez/30]])</f>
        <v>0</v>
      </c>
    </row>
    <row r="1105" spans="1:131" x14ac:dyDescent="0.25">
      <c r="A1105" s="5" t="s">
        <v>2746</v>
      </c>
      <c r="B1105" s="2" t="s">
        <v>2495</v>
      </c>
      <c r="C1105" s="2" t="s">
        <v>14</v>
      </c>
      <c r="D1105" s="2" t="s">
        <v>579</v>
      </c>
      <c r="E1105" s="1">
        <v>1812</v>
      </c>
      <c r="F1105" s="2"/>
      <c r="G1105" s="2" t="s">
        <v>42</v>
      </c>
      <c r="H1105" s="321"/>
      <c r="I1105" s="2"/>
      <c r="J1105" s="2"/>
      <c r="K1105" s="4"/>
      <c r="L1105" s="4"/>
      <c r="M1105" s="4">
        <v>0</v>
      </c>
      <c r="N1105" s="4">
        <f>Tabela14[[#This Row],[parcela.cef
(total)]]-Tabela14[[#This Row],[parcela.cef
(realizado)]]</f>
        <v>0</v>
      </c>
      <c r="O1105" s="1" t="b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f>SUM(Tabela14[[#This Row],[set/25]:[dez/30]])</f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0</v>
      </c>
      <c r="CP1105" s="4">
        <v>0</v>
      </c>
      <c r="CQ1105" s="4">
        <v>0</v>
      </c>
      <c r="CR1105" s="4">
        <v>0</v>
      </c>
      <c r="CS1105" s="4">
        <v>0</v>
      </c>
      <c r="CT1105" s="4">
        <v>0</v>
      </c>
      <c r="CU1105" s="4">
        <v>0</v>
      </c>
      <c r="CV1105" s="4">
        <v>0</v>
      </c>
      <c r="CW1105" s="4">
        <v>0</v>
      </c>
      <c r="CX1105" s="4">
        <v>0</v>
      </c>
      <c r="CY1105" s="4">
        <v>0</v>
      </c>
      <c r="CZ1105" s="4">
        <v>0</v>
      </c>
      <c r="DA1105" s="4">
        <v>0</v>
      </c>
      <c r="DB1105" s="4">
        <v>0</v>
      </c>
      <c r="DC1105" s="4">
        <v>0</v>
      </c>
      <c r="DD1105" s="4">
        <v>0</v>
      </c>
      <c r="DE1105" s="4">
        <v>0</v>
      </c>
      <c r="DF1105" s="4">
        <v>0</v>
      </c>
      <c r="DG1105" s="4">
        <v>0</v>
      </c>
      <c r="DH1105" s="4">
        <v>0</v>
      </c>
      <c r="DI1105" s="4">
        <v>0</v>
      </c>
      <c r="DJ1105" s="4">
        <v>0</v>
      </c>
      <c r="DK1105" s="4">
        <v>0</v>
      </c>
      <c r="DL1105" s="4">
        <v>0</v>
      </c>
      <c r="DM1105" s="4">
        <v>0</v>
      </c>
      <c r="DN1105" s="4">
        <v>0</v>
      </c>
      <c r="DO1105" s="4">
        <v>0</v>
      </c>
      <c r="DP1105" s="4">
        <v>0</v>
      </c>
      <c r="DQ1105" s="4">
        <v>0</v>
      </c>
      <c r="DR1105" s="4">
        <v>0</v>
      </c>
      <c r="DS1105" s="4">
        <v>0</v>
      </c>
      <c r="DT1105" s="4">
        <v>0</v>
      </c>
      <c r="DU1105" s="4">
        <v>0</v>
      </c>
      <c r="DV1105" s="4">
        <v>0</v>
      </c>
      <c r="DW1105" s="4">
        <v>0</v>
      </c>
      <c r="DX1105" s="6">
        <v>0</v>
      </c>
      <c r="DY1105" s="4">
        <f>SUM(Tabela14[[#This Row],[jan/25]:[mar/25]])</f>
        <v>0</v>
      </c>
      <c r="DZ1105" s="4">
        <f>SUM(Tabela14[[#This Row],[abr/25]:[ago/25]])</f>
        <v>0</v>
      </c>
      <c r="EA1105" s="4">
        <f>SUM(Tabela14[[#This Row],[set/25]:[dez/30]])</f>
        <v>0</v>
      </c>
    </row>
    <row r="1106" spans="1:131" x14ac:dyDescent="0.25">
      <c r="A1106" s="5" t="s">
        <v>2747</v>
      </c>
      <c r="B1106" s="2" t="s">
        <v>2495</v>
      </c>
      <c r="C1106" s="2" t="s">
        <v>14</v>
      </c>
      <c r="D1106" s="2" t="s">
        <v>579</v>
      </c>
      <c r="E1106" s="1">
        <v>1813</v>
      </c>
      <c r="F1106" s="2" t="s">
        <v>2748</v>
      </c>
      <c r="G1106" s="2" t="s">
        <v>19</v>
      </c>
      <c r="H1106" s="321">
        <v>45850</v>
      </c>
      <c r="I1106" s="2" t="s">
        <v>1389</v>
      </c>
      <c r="J1106" s="2"/>
      <c r="K1106" s="4"/>
      <c r="L1106" s="4"/>
      <c r="M1106" s="4">
        <v>287037.74</v>
      </c>
      <c r="N1106" s="4">
        <f>Tabela14[[#This Row],[parcela.cef
(total)]]-Tabela14[[#This Row],[parcela.cef
(realizado)]]</f>
        <v>0</v>
      </c>
      <c r="O1106" s="1" t="b">
        <v>0</v>
      </c>
      <c r="P1106" s="4">
        <v>0</v>
      </c>
      <c r="Q1106" s="4">
        <v>328998.12</v>
      </c>
      <c r="R1106" s="4">
        <v>0</v>
      </c>
      <c r="S1106" s="4">
        <v>46742.61</v>
      </c>
      <c r="T1106" s="4">
        <f>SUM(Tabela14[[#This Row],[set/25]:[dez/30]])</f>
        <v>34438.409999999982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12000.12</v>
      </c>
      <c r="BL1106" s="4">
        <v>304.08</v>
      </c>
      <c r="BM1106" s="4">
        <v>0</v>
      </c>
      <c r="BN1106" s="4">
        <v>306.85000000000002</v>
      </c>
      <c r="BO1106" s="4">
        <v>306.85000000000002</v>
      </c>
      <c r="BP1106" s="4">
        <v>306.85000000000002</v>
      </c>
      <c r="BQ1106" s="4">
        <v>306.85000000000002</v>
      </c>
      <c r="BR1106" s="4">
        <v>306.85000000000002</v>
      </c>
      <c r="BS1106" s="4">
        <v>306.85000000000002</v>
      </c>
      <c r="BT1106" s="4">
        <v>306.85000000000002</v>
      </c>
      <c r="BU1106" s="4">
        <v>306.85000000000002</v>
      </c>
      <c r="BV1106" s="4">
        <v>8104.12</v>
      </c>
      <c r="BW1106" s="4">
        <v>306.85000000000002</v>
      </c>
      <c r="BX1106" s="4">
        <v>306.85000000000002</v>
      </c>
      <c r="BY1106" s="4">
        <v>306.85000000000002</v>
      </c>
      <c r="BZ1106" s="4">
        <v>306.85000000000002</v>
      </c>
      <c r="CA1106" s="4">
        <v>306.85000000000002</v>
      </c>
      <c r="CB1106" s="4">
        <v>306.85000000000002</v>
      </c>
      <c r="CC1106" s="4">
        <v>306.85000000000002</v>
      </c>
      <c r="CD1106" s="4">
        <v>306.85000000000002</v>
      </c>
      <c r="CE1106" s="4">
        <v>306.85000000000002</v>
      </c>
      <c r="CF1106" s="4">
        <v>306.85000000000002</v>
      </c>
      <c r="CG1106" s="4">
        <v>306.85000000000002</v>
      </c>
      <c r="CH1106" s="4">
        <v>8104.12</v>
      </c>
      <c r="CI1106" s="4">
        <v>306.85000000000002</v>
      </c>
      <c r="CJ1106" s="4">
        <v>306.85000000000002</v>
      </c>
      <c r="CK1106" s="4">
        <v>306.85000000000002</v>
      </c>
      <c r="CL1106" s="4">
        <v>306.85000000000002</v>
      </c>
      <c r="CM1106" s="4">
        <v>306.85000000000002</v>
      </c>
      <c r="CN1106" s="4">
        <v>306.85000000000002</v>
      </c>
      <c r="CO1106" s="4">
        <v>306.85000000000002</v>
      </c>
      <c r="CP1106" s="4">
        <v>306.85000000000002</v>
      </c>
      <c r="CQ1106" s="4">
        <v>306.85000000000002</v>
      </c>
      <c r="CR1106" s="4">
        <v>306.85000000000002</v>
      </c>
      <c r="CS1106" s="4">
        <v>306.85000000000002</v>
      </c>
      <c r="CT1106" s="4">
        <v>8104.12</v>
      </c>
      <c r="CU1106" s="4">
        <v>306.85000000000002</v>
      </c>
      <c r="CV1106" s="4">
        <v>306.85000000000002</v>
      </c>
      <c r="CW1106" s="4">
        <v>306.85000000000002</v>
      </c>
      <c r="CX1106" s="4">
        <v>0</v>
      </c>
      <c r="CY1106" s="4">
        <v>0</v>
      </c>
      <c r="CZ1106" s="4">
        <v>0</v>
      </c>
      <c r="DA1106" s="4">
        <v>0</v>
      </c>
      <c r="DB1106" s="4">
        <v>0</v>
      </c>
      <c r="DC1106" s="4">
        <v>0</v>
      </c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6">
        <v>0</v>
      </c>
      <c r="DY1106" s="4">
        <f>SUM(Tabela14[[#This Row],[jan/25]:[mar/25]])</f>
        <v>0</v>
      </c>
      <c r="DZ1106" s="4">
        <f>SUM(Tabela14[[#This Row],[abr/25]:[ago/25]])</f>
        <v>12304.2</v>
      </c>
      <c r="EA1106" s="4">
        <f>SUM(Tabela14[[#This Row],[set/25]:[dez/30]])</f>
        <v>34438.409999999982</v>
      </c>
    </row>
    <row r="1107" spans="1:131" x14ac:dyDescent="0.25">
      <c r="A1107" s="5" t="s">
        <v>2749</v>
      </c>
      <c r="B1107" s="2" t="s">
        <v>2495</v>
      </c>
      <c r="C1107" s="2" t="s">
        <v>14</v>
      </c>
      <c r="D1107" s="2" t="s">
        <v>579</v>
      </c>
      <c r="E1107" s="1">
        <v>1814</v>
      </c>
      <c r="F1107" s="2" t="s">
        <v>2750</v>
      </c>
      <c r="G1107" s="2" t="s">
        <v>19</v>
      </c>
      <c r="H1107" s="321">
        <v>45852</v>
      </c>
      <c r="I1107" s="2" t="s">
        <v>2026</v>
      </c>
      <c r="J1107" s="2"/>
      <c r="K1107" s="4"/>
      <c r="L1107" s="4"/>
      <c r="M1107" s="4">
        <v>269441.49</v>
      </c>
      <c r="N1107" s="4">
        <f>Tabela14[[#This Row],[parcela.cef
(total)]]-Tabela14[[#This Row],[parcela.cef
(realizado)]]</f>
        <v>0</v>
      </c>
      <c r="O1107" s="1" t="b">
        <v>0</v>
      </c>
      <c r="P1107" s="4">
        <v>0</v>
      </c>
      <c r="Q1107" s="4">
        <v>314900</v>
      </c>
      <c r="R1107" s="4">
        <v>0</v>
      </c>
      <c r="S1107" s="4">
        <v>49648.11</v>
      </c>
      <c r="T1107" s="4">
        <f>SUM(Tabela14[[#This Row],[set/25]:[dez/30]])</f>
        <v>34102.82999999998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14900</v>
      </c>
      <c r="BL1107" s="4">
        <v>645.28</v>
      </c>
      <c r="BM1107" s="4">
        <v>0</v>
      </c>
      <c r="BN1107" s="4">
        <v>637.35</v>
      </c>
      <c r="BO1107" s="4">
        <v>637.35</v>
      </c>
      <c r="BP1107" s="4">
        <v>3685.54</v>
      </c>
      <c r="BQ1107" s="4">
        <v>637.35</v>
      </c>
      <c r="BR1107" s="4">
        <v>637.35</v>
      </c>
      <c r="BS1107" s="4">
        <v>637.35</v>
      </c>
      <c r="BT1107" s="4">
        <v>637.35</v>
      </c>
      <c r="BU1107" s="4">
        <v>637.35</v>
      </c>
      <c r="BV1107" s="4">
        <v>637.35</v>
      </c>
      <c r="BW1107" s="4">
        <v>637.35</v>
      </c>
      <c r="BX1107" s="4">
        <v>637.35</v>
      </c>
      <c r="BY1107" s="4">
        <v>637.35</v>
      </c>
      <c r="BZ1107" s="4">
        <v>637.35</v>
      </c>
      <c r="CA1107" s="4">
        <v>637.35</v>
      </c>
      <c r="CB1107" s="4">
        <v>3685.54</v>
      </c>
      <c r="CC1107" s="4">
        <v>637.35</v>
      </c>
      <c r="CD1107" s="4">
        <v>637.35</v>
      </c>
      <c r="CE1107" s="4">
        <v>637.35</v>
      </c>
      <c r="CF1107" s="4">
        <v>637.35</v>
      </c>
      <c r="CG1107" s="4">
        <v>637.35</v>
      </c>
      <c r="CH1107" s="4">
        <v>637.35</v>
      </c>
      <c r="CI1107" s="4">
        <v>637.35</v>
      </c>
      <c r="CJ1107" s="4">
        <v>637.35</v>
      </c>
      <c r="CK1107" s="4">
        <v>637.35</v>
      </c>
      <c r="CL1107" s="4">
        <v>637.35</v>
      </c>
      <c r="CM1107" s="4">
        <v>637.35</v>
      </c>
      <c r="CN1107" s="4">
        <v>3685.54</v>
      </c>
      <c r="CO1107" s="4">
        <v>637.35</v>
      </c>
      <c r="CP1107" s="4">
        <v>637.35</v>
      </c>
      <c r="CQ1107" s="4">
        <v>637.35</v>
      </c>
      <c r="CR1107" s="4">
        <v>637.35</v>
      </c>
      <c r="CS1107" s="4">
        <v>637.35</v>
      </c>
      <c r="CT1107" s="4">
        <v>637.35</v>
      </c>
      <c r="CU1107" s="4">
        <v>738.96</v>
      </c>
      <c r="CV1107" s="4">
        <v>637.35</v>
      </c>
      <c r="CW1107" s="4">
        <v>637.35</v>
      </c>
      <c r="CX1107" s="4">
        <v>637.35</v>
      </c>
      <c r="CY1107" s="4">
        <v>637.35</v>
      </c>
      <c r="CZ1107" s="4">
        <v>637.35</v>
      </c>
      <c r="DA1107" s="4">
        <v>0</v>
      </c>
      <c r="DB1107" s="4">
        <v>0</v>
      </c>
      <c r="DC1107" s="4">
        <v>0</v>
      </c>
      <c r="DD1107" s="4">
        <v>0</v>
      </c>
      <c r="DE1107" s="4">
        <v>0</v>
      </c>
      <c r="DF1107" s="4">
        <v>0</v>
      </c>
      <c r="DG1107" s="4">
        <v>0</v>
      </c>
      <c r="DH1107" s="4">
        <v>0</v>
      </c>
      <c r="DI1107" s="4">
        <v>0</v>
      </c>
      <c r="DJ1107" s="4">
        <v>0</v>
      </c>
      <c r="DK1107" s="4">
        <v>0</v>
      </c>
      <c r="DL1107" s="4">
        <v>0</v>
      </c>
      <c r="DM1107" s="4">
        <v>0</v>
      </c>
      <c r="DN1107" s="4">
        <v>0</v>
      </c>
      <c r="DO1107" s="4">
        <v>0</v>
      </c>
      <c r="DP1107" s="4">
        <v>0</v>
      </c>
      <c r="DQ1107" s="4">
        <v>0</v>
      </c>
      <c r="DR1107" s="4">
        <v>0</v>
      </c>
      <c r="DS1107" s="4">
        <v>0</v>
      </c>
      <c r="DT1107" s="4">
        <v>0</v>
      </c>
      <c r="DU1107" s="4">
        <v>0</v>
      </c>
      <c r="DV1107" s="4">
        <v>0</v>
      </c>
      <c r="DW1107" s="4">
        <v>0</v>
      </c>
      <c r="DX1107" s="6">
        <v>0</v>
      </c>
      <c r="DY1107" s="4">
        <f>SUM(Tabela14[[#This Row],[jan/25]:[mar/25]])</f>
        <v>0</v>
      </c>
      <c r="DZ1107" s="4">
        <f>SUM(Tabela14[[#This Row],[abr/25]:[ago/25]])</f>
        <v>15545.28</v>
      </c>
      <c r="EA1107" s="4">
        <f>SUM(Tabela14[[#This Row],[set/25]:[dez/30]])</f>
        <v>34102.82999999998</v>
      </c>
    </row>
    <row r="1108" spans="1:131" x14ac:dyDescent="0.25">
      <c r="A1108" s="5" t="s">
        <v>2751</v>
      </c>
      <c r="B1108" s="2" t="s">
        <v>2495</v>
      </c>
      <c r="C1108" s="2" t="s">
        <v>14</v>
      </c>
      <c r="D1108" s="2" t="s">
        <v>579</v>
      </c>
      <c r="E1108" s="1">
        <v>1815</v>
      </c>
      <c r="F1108" s="2" t="s">
        <v>2752</v>
      </c>
      <c r="G1108" s="2" t="s">
        <v>19</v>
      </c>
      <c r="H1108" s="321">
        <v>45842</v>
      </c>
      <c r="I1108" s="2" t="s">
        <v>1447</v>
      </c>
      <c r="J1108" s="2"/>
      <c r="K1108" s="4"/>
      <c r="L1108" s="4"/>
      <c r="M1108" s="4">
        <v>264325.69</v>
      </c>
      <c r="N1108" s="4">
        <f>Tabela14[[#This Row],[parcela.cef
(total)]]-Tabela14[[#This Row],[parcela.cef
(realizado)]]</f>
        <v>0</v>
      </c>
      <c r="O1108" s="1" t="b">
        <v>0</v>
      </c>
      <c r="P1108" s="4">
        <v>0</v>
      </c>
      <c r="Q1108" s="4">
        <v>314900</v>
      </c>
      <c r="R1108" s="4">
        <v>0</v>
      </c>
      <c r="S1108" s="4">
        <v>55252.55</v>
      </c>
      <c r="T1108" s="4">
        <f>SUM(Tabela14[[#This Row],[set/25]:[dez/30]])</f>
        <v>50450.479999999996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4500</v>
      </c>
      <c r="BL1108" s="4">
        <v>302.07</v>
      </c>
      <c r="BM1108" s="4">
        <v>0</v>
      </c>
      <c r="BN1108" s="4">
        <v>304.82</v>
      </c>
      <c r="BO1108" s="4">
        <v>304.82</v>
      </c>
      <c r="BP1108" s="4">
        <v>304.82</v>
      </c>
      <c r="BQ1108" s="4">
        <v>304.82</v>
      </c>
      <c r="BR1108" s="4">
        <v>304.82</v>
      </c>
      <c r="BS1108" s="4">
        <v>304.82</v>
      </c>
      <c r="BT1108" s="4">
        <v>304.82</v>
      </c>
      <c r="BU1108" s="4">
        <v>2743.37</v>
      </c>
      <c r="BV1108" s="4">
        <v>1016.06</v>
      </c>
      <c r="BW1108" s="4">
        <v>1016.06</v>
      </c>
      <c r="BX1108" s="4">
        <v>1016.06</v>
      </c>
      <c r="BY1108" s="4">
        <v>1016.06</v>
      </c>
      <c r="BZ1108" s="4">
        <v>1016.06</v>
      </c>
      <c r="CA1108" s="4">
        <v>1016.06</v>
      </c>
      <c r="CB1108" s="4">
        <v>1016.06</v>
      </c>
      <c r="CC1108" s="4">
        <v>1016.06</v>
      </c>
      <c r="CD1108" s="4">
        <v>1016.06</v>
      </c>
      <c r="CE1108" s="4">
        <v>1016.06</v>
      </c>
      <c r="CF1108" s="4">
        <v>1016.06</v>
      </c>
      <c r="CG1108" s="4">
        <v>6096.37</v>
      </c>
      <c r="CH1108" s="4">
        <v>1016.06</v>
      </c>
      <c r="CI1108" s="4">
        <v>1016.06</v>
      </c>
      <c r="CJ1108" s="4">
        <v>1016.06</v>
      </c>
      <c r="CK1108" s="4">
        <v>1016.06</v>
      </c>
      <c r="CL1108" s="4">
        <v>1016.06</v>
      </c>
      <c r="CM1108" s="4">
        <v>1016.06</v>
      </c>
      <c r="CN1108" s="4">
        <v>1016.06</v>
      </c>
      <c r="CO1108" s="4">
        <v>1016.06</v>
      </c>
      <c r="CP1108" s="4">
        <v>1016.06</v>
      </c>
      <c r="CQ1108" s="4">
        <v>1016.06</v>
      </c>
      <c r="CR1108" s="4">
        <v>1016.06</v>
      </c>
      <c r="CS1108" s="4">
        <v>10011.26</v>
      </c>
      <c r="CT1108" s="4">
        <v>1016.06</v>
      </c>
      <c r="CU1108" s="4">
        <v>1016.06</v>
      </c>
      <c r="CV1108" s="4">
        <v>1016.06</v>
      </c>
      <c r="CW1108" s="4">
        <v>1016.06</v>
      </c>
      <c r="CX1108" s="4">
        <v>1016.06</v>
      </c>
      <c r="CY1108" s="4">
        <v>1016.06</v>
      </c>
      <c r="CZ1108" s="4">
        <v>1016.06</v>
      </c>
      <c r="DA1108" s="4">
        <v>0</v>
      </c>
      <c r="DB1108" s="4">
        <v>0</v>
      </c>
      <c r="DC1108" s="4">
        <v>0</v>
      </c>
      <c r="DD1108" s="4">
        <v>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6">
        <v>0</v>
      </c>
      <c r="DY1108" s="4">
        <f>SUM(Tabela14[[#This Row],[jan/25]:[mar/25]])</f>
        <v>0</v>
      </c>
      <c r="DZ1108" s="4">
        <f>SUM(Tabela14[[#This Row],[abr/25]:[ago/25]])</f>
        <v>4802.07</v>
      </c>
      <c r="EA1108" s="4">
        <f>SUM(Tabela14[[#This Row],[set/25]:[dez/30]])</f>
        <v>50450.479999999996</v>
      </c>
    </row>
    <row r="1109" spans="1:131" x14ac:dyDescent="0.25">
      <c r="A1109" s="5" t="s">
        <v>2753</v>
      </c>
      <c r="B1109" s="2" t="s">
        <v>2495</v>
      </c>
      <c r="C1109" s="2" t="s">
        <v>14</v>
      </c>
      <c r="D1109" s="2" t="s">
        <v>606</v>
      </c>
      <c r="E1109" s="1">
        <v>1901</v>
      </c>
      <c r="F1109" s="2" t="s">
        <v>2754</v>
      </c>
      <c r="G1109" s="2" t="s">
        <v>19</v>
      </c>
      <c r="H1109" s="321">
        <v>45916</v>
      </c>
      <c r="I1109" s="2" t="s">
        <v>2755</v>
      </c>
      <c r="J1109" s="2"/>
      <c r="K1109" s="4"/>
      <c r="L1109" s="4"/>
      <c r="M1109" s="4">
        <v>200000</v>
      </c>
      <c r="N1109" s="4">
        <f>Tabela14[[#This Row],[parcela.cef
(total)]]-Tabela14[[#This Row],[parcela.cef
(realizado)]]</f>
        <v>0</v>
      </c>
      <c r="O1109" s="1" t="b">
        <v>0</v>
      </c>
      <c r="P1109" s="4">
        <v>0</v>
      </c>
      <c r="Q1109" s="4">
        <v>338776</v>
      </c>
      <c r="R1109" s="4">
        <v>0</v>
      </c>
      <c r="S1109" s="4">
        <v>132776</v>
      </c>
      <c r="T1109" s="4">
        <f>SUM(Tabela14[[#This Row],[set/25]:[dez/30]])</f>
        <v>132776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1080</v>
      </c>
      <c r="BO1109" s="4">
        <v>1080</v>
      </c>
      <c r="BP1109" s="4">
        <v>1080</v>
      </c>
      <c r="BQ1109" s="4">
        <v>3536</v>
      </c>
      <c r="BR1109" s="4">
        <v>3600</v>
      </c>
      <c r="BS1109" s="4">
        <v>3600</v>
      </c>
      <c r="BT1109" s="4">
        <v>3600</v>
      </c>
      <c r="BU1109" s="4">
        <v>3600</v>
      </c>
      <c r="BV1109" s="4">
        <v>3600</v>
      </c>
      <c r="BW1109" s="4">
        <v>3600</v>
      </c>
      <c r="BX1109" s="4">
        <v>3600</v>
      </c>
      <c r="BY1109" s="4">
        <v>3600</v>
      </c>
      <c r="BZ1109" s="4">
        <v>3600</v>
      </c>
      <c r="CA1109" s="4">
        <v>3600</v>
      </c>
      <c r="CB1109" s="4">
        <v>3600</v>
      </c>
      <c r="CC1109" s="4">
        <v>3600</v>
      </c>
      <c r="CD1109" s="4">
        <v>3600</v>
      </c>
      <c r="CE1109" s="4">
        <v>3600</v>
      </c>
      <c r="CF1109" s="4">
        <v>3600</v>
      </c>
      <c r="CG1109" s="4">
        <v>3600</v>
      </c>
      <c r="CH1109" s="4">
        <v>3600</v>
      </c>
      <c r="CI1109" s="4">
        <v>3600</v>
      </c>
      <c r="CJ1109" s="4">
        <v>3600</v>
      </c>
      <c r="CK1109" s="4">
        <v>3600</v>
      </c>
      <c r="CL1109" s="4">
        <v>3600</v>
      </c>
      <c r="CM1109" s="4">
        <v>3600</v>
      </c>
      <c r="CN1109" s="4">
        <v>3600</v>
      </c>
      <c r="CO1109" s="4">
        <v>3600</v>
      </c>
      <c r="CP1109" s="4">
        <v>3600</v>
      </c>
      <c r="CQ1109" s="4">
        <v>3600</v>
      </c>
      <c r="CR1109" s="4">
        <v>3600</v>
      </c>
      <c r="CS1109" s="4">
        <v>3600</v>
      </c>
      <c r="CT1109" s="4">
        <v>3600</v>
      </c>
      <c r="CU1109" s="4">
        <v>3600</v>
      </c>
      <c r="CV1109" s="4">
        <v>3600</v>
      </c>
      <c r="CW1109" s="4">
        <v>3600</v>
      </c>
      <c r="CX1109" s="4">
        <v>3600</v>
      </c>
      <c r="CY1109" s="4">
        <v>3600</v>
      </c>
      <c r="CZ1109" s="4">
        <v>3600</v>
      </c>
      <c r="DA1109" s="4">
        <v>0</v>
      </c>
      <c r="DB1109" s="4">
        <v>0</v>
      </c>
      <c r="DC1109" s="4">
        <v>0</v>
      </c>
      <c r="DD1109" s="4">
        <v>0</v>
      </c>
      <c r="DE1109" s="4">
        <v>0</v>
      </c>
      <c r="DF1109" s="4">
        <v>0</v>
      </c>
      <c r="DG1109" s="4">
        <v>0</v>
      </c>
      <c r="DH1109" s="4">
        <v>0</v>
      </c>
      <c r="DI1109" s="4">
        <v>0</v>
      </c>
      <c r="DJ1109" s="4">
        <v>0</v>
      </c>
      <c r="DK1109" s="4">
        <v>0</v>
      </c>
      <c r="DL1109" s="4">
        <v>0</v>
      </c>
      <c r="DM1109" s="4">
        <v>0</v>
      </c>
      <c r="DN1109" s="4">
        <v>0</v>
      </c>
      <c r="DO1109" s="4">
        <v>0</v>
      </c>
      <c r="DP1109" s="4">
        <v>0</v>
      </c>
      <c r="DQ1109" s="4">
        <v>0</v>
      </c>
      <c r="DR1109" s="4">
        <v>0</v>
      </c>
      <c r="DS1109" s="4">
        <v>0</v>
      </c>
      <c r="DT1109" s="4">
        <v>0</v>
      </c>
      <c r="DU1109" s="4">
        <v>0</v>
      </c>
      <c r="DV1109" s="4">
        <v>0</v>
      </c>
      <c r="DW1109" s="4">
        <v>0</v>
      </c>
      <c r="DX1109" s="6">
        <v>0</v>
      </c>
      <c r="DY1109" s="4">
        <f>SUM(Tabela14[[#This Row],[jan/25]:[mar/25]])</f>
        <v>0</v>
      </c>
      <c r="DZ1109" s="4">
        <f>SUM(Tabela14[[#This Row],[abr/25]:[ago/25]])</f>
        <v>0</v>
      </c>
      <c r="EA1109" s="4">
        <f>SUM(Tabela14[[#This Row],[set/25]:[dez/30]])</f>
        <v>132776</v>
      </c>
    </row>
    <row r="1110" spans="1:131" x14ac:dyDescent="0.25">
      <c r="A1110" s="5" t="s">
        <v>2756</v>
      </c>
      <c r="B1110" s="2" t="s">
        <v>2495</v>
      </c>
      <c r="C1110" s="2" t="s">
        <v>14</v>
      </c>
      <c r="D1110" s="2" t="s">
        <v>606</v>
      </c>
      <c r="E1110" s="1">
        <v>1902</v>
      </c>
      <c r="F1110" s="2" t="s">
        <v>2757</v>
      </c>
      <c r="G1110" s="2" t="s">
        <v>19</v>
      </c>
      <c r="H1110" s="321">
        <v>45850</v>
      </c>
      <c r="I1110" s="2" t="s">
        <v>1619</v>
      </c>
      <c r="J1110" s="2"/>
      <c r="K1110" s="4"/>
      <c r="L1110" s="4"/>
      <c r="M1110" s="4">
        <v>0</v>
      </c>
      <c r="N1110" s="4">
        <f>Tabela14[[#This Row],[parcela.cef
(total)]]-Tabela14[[#This Row],[parcela.cef
(realizado)]]</f>
        <v>0</v>
      </c>
      <c r="O1110" s="1" t="b">
        <v>0</v>
      </c>
      <c r="P1110" s="4">
        <v>0</v>
      </c>
      <c r="Q1110" s="4">
        <v>234060</v>
      </c>
      <c r="R1110" s="4">
        <v>0</v>
      </c>
      <c r="S1110" s="4">
        <v>237243.49</v>
      </c>
      <c r="T1110" s="4">
        <f>SUM(Tabela14[[#This Row],[set/25]:[dez/30]])</f>
        <v>200673.1399999999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35060</v>
      </c>
      <c r="BL1110" s="4">
        <v>1510.35</v>
      </c>
      <c r="BM1110" s="4">
        <v>1525.01</v>
      </c>
      <c r="BN1110" s="4">
        <v>1524.09</v>
      </c>
      <c r="BO1110" s="4">
        <v>1524.09</v>
      </c>
      <c r="BP1110" s="4">
        <v>32005.97</v>
      </c>
      <c r="BQ1110" s="4">
        <v>1524.09</v>
      </c>
      <c r="BR1110" s="4">
        <v>1524.09</v>
      </c>
      <c r="BS1110" s="4">
        <v>1524.09</v>
      </c>
      <c r="BT1110" s="4">
        <v>1524.09</v>
      </c>
      <c r="BU1110" s="4">
        <v>1524.09</v>
      </c>
      <c r="BV1110" s="4">
        <v>1524.09</v>
      </c>
      <c r="BW1110" s="4">
        <v>1524.09</v>
      </c>
      <c r="BX1110" s="4">
        <v>1524.09</v>
      </c>
      <c r="BY1110" s="4">
        <v>1524.09</v>
      </c>
      <c r="BZ1110" s="4">
        <v>1524.09</v>
      </c>
      <c r="CA1110" s="4">
        <v>1524.09</v>
      </c>
      <c r="CB1110" s="4">
        <v>32005.97</v>
      </c>
      <c r="CC1110" s="4">
        <v>1524.09</v>
      </c>
      <c r="CD1110" s="4">
        <v>1524.09</v>
      </c>
      <c r="CE1110" s="4">
        <v>1524.09</v>
      </c>
      <c r="CF1110" s="4">
        <v>1524.09</v>
      </c>
      <c r="CG1110" s="4">
        <v>1524.09</v>
      </c>
      <c r="CH1110" s="4">
        <v>1524.09</v>
      </c>
      <c r="CI1110" s="4">
        <v>1524.09</v>
      </c>
      <c r="CJ1110" s="4">
        <v>1524.09</v>
      </c>
      <c r="CK1110" s="4">
        <v>1524.09</v>
      </c>
      <c r="CL1110" s="4">
        <v>1524.09</v>
      </c>
      <c r="CM1110" s="4">
        <v>1524.09</v>
      </c>
      <c r="CN1110" s="4">
        <v>32005.97</v>
      </c>
      <c r="CO1110" s="4">
        <v>1524.09</v>
      </c>
      <c r="CP1110" s="4">
        <v>1524.09</v>
      </c>
      <c r="CQ1110" s="4">
        <v>1524.09</v>
      </c>
      <c r="CR1110" s="4">
        <v>1524.09</v>
      </c>
      <c r="CS1110" s="4">
        <v>1524.09</v>
      </c>
      <c r="CT1110" s="4">
        <v>1524.09</v>
      </c>
      <c r="CU1110" s="4">
        <v>1524.09</v>
      </c>
      <c r="CV1110" s="4">
        <v>1524.09</v>
      </c>
      <c r="CW1110" s="4">
        <v>1524.09</v>
      </c>
      <c r="CX1110" s="4">
        <v>1524.09</v>
      </c>
      <c r="CY1110" s="4">
        <v>1524.09</v>
      </c>
      <c r="CZ1110" s="4">
        <v>49787.07</v>
      </c>
      <c r="DA1110" s="4">
        <v>0</v>
      </c>
      <c r="DB1110" s="4">
        <v>0</v>
      </c>
      <c r="DC1110" s="4">
        <v>0</v>
      </c>
      <c r="DD1110" s="4">
        <v>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0</v>
      </c>
      <c r="DK1110" s="4">
        <v>0</v>
      </c>
      <c r="DL1110" s="4">
        <v>0</v>
      </c>
      <c r="DM1110" s="4">
        <v>0</v>
      </c>
      <c r="DN1110" s="4">
        <v>0</v>
      </c>
      <c r="DO1110" s="4">
        <v>0</v>
      </c>
      <c r="DP1110" s="4">
        <v>0</v>
      </c>
      <c r="DQ1110" s="4">
        <v>0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6">
        <v>0</v>
      </c>
      <c r="DY1110" s="4">
        <f>SUM(Tabela14[[#This Row],[jan/25]:[mar/25]])</f>
        <v>0</v>
      </c>
      <c r="DZ1110" s="4">
        <f>SUM(Tabela14[[#This Row],[abr/25]:[ago/25]])</f>
        <v>36570.35</v>
      </c>
      <c r="EA1110" s="4">
        <f>SUM(Tabela14[[#This Row],[set/25]:[dez/30]])</f>
        <v>200673.1399999999</v>
      </c>
    </row>
    <row r="1111" spans="1:131" x14ac:dyDescent="0.25">
      <c r="A1111" s="5" t="s">
        <v>2758</v>
      </c>
      <c r="B1111" s="2" t="s">
        <v>2495</v>
      </c>
      <c r="C1111" s="2" t="s">
        <v>14</v>
      </c>
      <c r="D1111" s="2" t="s">
        <v>606</v>
      </c>
      <c r="E1111" s="1">
        <v>1903</v>
      </c>
      <c r="F1111" s="2"/>
      <c r="G1111" s="2" t="s">
        <v>42</v>
      </c>
      <c r="H1111" s="321"/>
      <c r="I1111" s="2"/>
      <c r="J1111" s="2"/>
      <c r="K1111" s="4"/>
      <c r="L1111" s="4"/>
      <c r="M1111" s="4">
        <v>0</v>
      </c>
      <c r="N1111" s="4">
        <f>Tabela14[[#This Row],[parcela.cef
(total)]]-Tabela14[[#This Row],[parcela.cef
(realizado)]]</f>
        <v>0</v>
      </c>
      <c r="O1111" s="1" t="b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f>SUM(Tabela14[[#This Row],[set/25]:[dez/30]])</f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0</v>
      </c>
      <c r="CP1111" s="4">
        <v>0</v>
      </c>
      <c r="CQ1111" s="4">
        <v>0</v>
      </c>
      <c r="CR1111" s="4">
        <v>0</v>
      </c>
      <c r="CS1111" s="4">
        <v>0</v>
      </c>
      <c r="CT1111" s="4">
        <v>0</v>
      </c>
      <c r="CU1111" s="4">
        <v>0</v>
      </c>
      <c r="CV1111" s="4">
        <v>0</v>
      </c>
      <c r="CW1111" s="4">
        <v>0</v>
      </c>
      <c r="CX1111" s="4">
        <v>0</v>
      </c>
      <c r="CY1111" s="4">
        <v>0</v>
      </c>
      <c r="CZ1111" s="4">
        <v>0</v>
      </c>
      <c r="DA1111" s="4">
        <v>0</v>
      </c>
      <c r="DB1111" s="4">
        <v>0</v>
      </c>
      <c r="DC1111" s="4">
        <v>0</v>
      </c>
      <c r="DD1111" s="4">
        <v>0</v>
      </c>
      <c r="DE1111" s="4">
        <v>0</v>
      </c>
      <c r="DF1111" s="4">
        <v>0</v>
      </c>
      <c r="DG1111" s="4">
        <v>0</v>
      </c>
      <c r="DH1111" s="4">
        <v>0</v>
      </c>
      <c r="DI1111" s="4">
        <v>0</v>
      </c>
      <c r="DJ1111" s="4">
        <v>0</v>
      </c>
      <c r="DK1111" s="4">
        <v>0</v>
      </c>
      <c r="DL1111" s="4">
        <v>0</v>
      </c>
      <c r="DM1111" s="4">
        <v>0</v>
      </c>
      <c r="DN1111" s="4">
        <v>0</v>
      </c>
      <c r="DO1111" s="4">
        <v>0</v>
      </c>
      <c r="DP1111" s="4">
        <v>0</v>
      </c>
      <c r="DQ1111" s="4">
        <v>0</v>
      </c>
      <c r="DR1111" s="4">
        <v>0</v>
      </c>
      <c r="DS1111" s="4">
        <v>0</v>
      </c>
      <c r="DT1111" s="4">
        <v>0</v>
      </c>
      <c r="DU1111" s="4">
        <v>0</v>
      </c>
      <c r="DV1111" s="4">
        <v>0</v>
      </c>
      <c r="DW1111" s="4">
        <v>0</v>
      </c>
      <c r="DX1111" s="6">
        <v>0</v>
      </c>
      <c r="DY1111" s="4">
        <f>SUM(Tabela14[[#This Row],[jan/25]:[mar/25]])</f>
        <v>0</v>
      </c>
      <c r="DZ1111" s="4">
        <f>SUM(Tabela14[[#This Row],[abr/25]:[ago/25]])</f>
        <v>0</v>
      </c>
      <c r="EA1111" s="4">
        <f>SUM(Tabela14[[#This Row],[set/25]:[dez/30]])</f>
        <v>0</v>
      </c>
    </row>
    <row r="1112" spans="1:131" x14ac:dyDescent="0.25">
      <c r="A1112" s="5" t="s">
        <v>2759</v>
      </c>
      <c r="B1112" s="2" t="s">
        <v>2495</v>
      </c>
      <c r="C1112" s="2" t="s">
        <v>14</v>
      </c>
      <c r="D1112" s="2" t="s">
        <v>606</v>
      </c>
      <c r="E1112" s="1">
        <v>1904</v>
      </c>
      <c r="F1112" s="2"/>
      <c r="G1112" s="2" t="s">
        <v>42</v>
      </c>
      <c r="H1112" s="321"/>
      <c r="I1112" s="2"/>
      <c r="J1112" s="2"/>
      <c r="K1112" s="4"/>
      <c r="L1112" s="4"/>
      <c r="M1112" s="4">
        <v>0</v>
      </c>
      <c r="N1112" s="4">
        <f>Tabela14[[#This Row],[parcela.cef
(total)]]-Tabela14[[#This Row],[parcela.cef
(realizado)]]</f>
        <v>0</v>
      </c>
      <c r="O1112" s="1" t="b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f>SUM(Tabela14[[#This Row],[set/25]:[dez/30]])</f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0</v>
      </c>
      <c r="CP1112" s="4">
        <v>0</v>
      </c>
      <c r="CQ1112" s="4">
        <v>0</v>
      </c>
      <c r="CR1112" s="4">
        <v>0</v>
      </c>
      <c r="CS1112" s="4">
        <v>0</v>
      </c>
      <c r="CT1112" s="4">
        <v>0</v>
      </c>
      <c r="CU1112" s="4">
        <v>0</v>
      </c>
      <c r="CV1112" s="4">
        <v>0</v>
      </c>
      <c r="CW1112" s="4">
        <v>0</v>
      </c>
      <c r="CX1112" s="4">
        <v>0</v>
      </c>
      <c r="CY1112" s="4">
        <v>0</v>
      </c>
      <c r="CZ1112" s="4">
        <v>0</v>
      </c>
      <c r="DA1112" s="4">
        <v>0</v>
      </c>
      <c r="DB1112" s="4">
        <v>0</v>
      </c>
      <c r="DC1112" s="4">
        <v>0</v>
      </c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6">
        <v>0</v>
      </c>
      <c r="DY1112" s="4">
        <f>SUM(Tabela14[[#This Row],[jan/25]:[mar/25]])</f>
        <v>0</v>
      </c>
      <c r="DZ1112" s="4">
        <f>SUM(Tabela14[[#This Row],[abr/25]:[ago/25]])</f>
        <v>0</v>
      </c>
      <c r="EA1112" s="4">
        <f>SUM(Tabela14[[#This Row],[set/25]:[dez/30]])</f>
        <v>0</v>
      </c>
    </row>
    <row r="1113" spans="1:131" x14ac:dyDescent="0.25">
      <c r="A1113" s="5" t="s">
        <v>2760</v>
      </c>
      <c r="B1113" s="2" t="s">
        <v>2495</v>
      </c>
      <c r="C1113" s="2" t="s">
        <v>14</v>
      </c>
      <c r="D1113" s="2" t="s">
        <v>606</v>
      </c>
      <c r="E1113" s="1">
        <v>1905</v>
      </c>
      <c r="F1113" s="2"/>
      <c r="G1113" s="2" t="s">
        <v>42</v>
      </c>
      <c r="H1113" s="321"/>
      <c r="I1113" s="2"/>
      <c r="J1113" s="2"/>
      <c r="K1113" s="4"/>
      <c r="L1113" s="4"/>
      <c r="M1113" s="4">
        <v>0</v>
      </c>
      <c r="N1113" s="4">
        <f>Tabela14[[#This Row],[parcela.cef
(total)]]-Tabela14[[#This Row],[parcela.cef
(realizado)]]</f>
        <v>0</v>
      </c>
      <c r="O1113" s="1" t="b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f>SUM(Tabela14[[#This Row],[set/25]:[dez/30]])</f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4">
        <v>0</v>
      </c>
      <c r="CV1113" s="4">
        <v>0</v>
      </c>
      <c r="CW1113" s="4">
        <v>0</v>
      </c>
      <c r="CX1113" s="4">
        <v>0</v>
      </c>
      <c r="CY1113" s="4">
        <v>0</v>
      </c>
      <c r="CZ1113" s="4">
        <v>0</v>
      </c>
      <c r="DA1113" s="4">
        <v>0</v>
      </c>
      <c r="DB1113" s="4">
        <v>0</v>
      </c>
      <c r="DC1113" s="4">
        <v>0</v>
      </c>
      <c r="DD1113" s="4">
        <v>0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0</v>
      </c>
      <c r="DK1113" s="4">
        <v>0</v>
      </c>
      <c r="DL1113" s="4">
        <v>0</v>
      </c>
      <c r="DM1113" s="4">
        <v>0</v>
      </c>
      <c r="DN1113" s="4">
        <v>0</v>
      </c>
      <c r="DO1113" s="4">
        <v>0</v>
      </c>
      <c r="DP1113" s="4">
        <v>0</v>
      </c>
      <c r="DQ1113" s="4">
        <v>0</v>
      </c>
      <c r="DR1113" s="4">
        <v>0</v>
      </c>
      <c r="DS1113" s="4">
        <v>0</v>
      </c>
      <c r="DT1113" s="4">
        <v>0</v>
      </c>
      <c r="DU1113" s="4">
        <v>0</v>
      </c>
      <c r="DV1113" s="4">
        <v>0</v>
      </c>
      <c r="DW1113" s="4">
        <v>0</v>
      </c>
      <c r="DX1113" s="6">
        <v>0</v>
      </c>
      <c r="DY1113" s="4">
        <f>SUM(Tabela14[[#This Row],[jan/25]:[mar/25]])</f>
        <v>0</v>
      </c>
      <c r="DZ1113" s="4">
        <f>SUM(Tabela14[[#This Row],[abr/25]:[ago/25]])</f>
        <v>0</v>
      </c>
      <c r="EA1113" s="4">
        <f>SUM(Tabela14[[#This Row],[set/25]:[dez/30]])</f>
        <v>0</v>
      </c>
    </row>
    <row r="1114" spans="1:131" x14ac:dyDescent="0.25">
      <c r="A1114" s="5" t="s">
        <v>2761</v>
      </c>
      <c r="B1114" s="2" t="s">
        <v>2495</v>
      </c>
      <c r="C1114" s="2" t="s">
        <v>14</v>
      </c>
      <c r="D1114" s="2" t="s">
        <v>606</v>
      </c>
      <c r="E1114" s="1">
        <v>1906</v>
      </c>
      <c r="F1114" s="2"/>
      <c r="G1114" s="2" t="s">
        <v>42</v>
      </c>
      <c r="H1114" s="321"/>
      <c r="I1114" s="2"/>
      <c r="J1114" s="2"/>
      <c r="K1114" s="4"/>
      <c r="L1114" s="4"/>
      <c r="M1114" s="4">
        <v>0</v>
      </c>
      <c r="N1114" s="4">
        <f>Tabela14[[#This Row],[parcela.cef
(total)]]-Tabela14[[#This Row],[parcela.cef
(realizado)]]</f>
        <v>0</v>
      </c>
      <c r="O1114" s="1" t="b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f>SUM(Tabela14[[#This Row],[set/25]:[dez/30]])</f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0</v>
      </c>
      <c r="CP1114" s="4">
        <v>0</v>
      </c>
      <c r="CQ1114" s="4">
        <v>0</v>
      </c>
      <c r="CR1114" s="4">
        <v>0</v>
      </c>
      <c r="CS1114" s="4">
        <v>0</v>
      </c>
      <c r="CT1114" s="4">
        <v>0</v>
      </c>
      <c r="CU1114" s="4">
        <v>0</v>
      </c>
      <c r="CV1114" s="4">
        <v>0</v>
      </c>
      <c r="CW1114" s="4">
        <v>0</v>
      </c>
      <c r="CX1114" s="4">
        <v>0</v>
      </c>
      <c r="CY1114" s="4">
        <v>0</v>
      </c>
      <c r="CZ1114" s="4">
        <v>0</v>
      </c>
      <c r="DA1114" s="4">
        <v>0</v>
      </c>
      <c r="DB1114" s="4">
        <v>0</v>
      </c>
      <c r="DC1114" s="4">
        <v>0</v>
      </c>
      <c r="DD1114" s="4">
        <v>0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6">
        <v>0</v>
      </c>
      <c r="DY1114" s="4">
        <f>SUM(Tabela14[[#This Row],[jan/25]:[mar/25]])</f>
        <v>0</v>
      </c>
      <c r="DZ1114" s="4">
        <f>SUM(Tabela14[[#This Row],[abr/25]:[ago/25]])</f>
        <v>0</v>
      </c>
      <c r="EA1114" s="4">
        <f>SUM(Tabela14[[#This Row],[set/25]:[dez/30]])</f>
        <v>0</v>
      </c>
    </row>
    <row r="1115" spans="1:131" x14ac:dyDescent="0.25">
      <c r="A1115" s="5" t="s">
        <v>2762</v>
      </c>
      <c r="B1115" s="2" t="s">
        <v>2495</v>
      </c>
      <c r="C1115" s="2" t="s">
        <v>14</v>
      </c>
      <c r="D1115" s="2" t="s">
        <v>606</v>
      </c>
      <c r="E1115" s="1">
        <v>1907</v>
      </c>
      <c r="F1115" s="2"/>
      <c r="G1115" s="2" t="s">
        <v>42</v>
      </c>
      <c r="H1115" s="321"/>
      <c r="I1115" s="2"/>
      <c r="J1115" s="2"/>
      <c r="K1115" s="4"/>
      <c r="L1115" s="4"/>
      <c r="M1115" s="4">
        <v>0</v>
      </c>
      <c r="N1115" s="4">
        <f>Tabela14[[#This Row],[parcela.cef
(total)]]-Tabela14[[#This Row],[parcela.cef
(realizado)]]</f>
        <v>0</v>
      </c>
      <c r="O1115" s="1" t="b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f>SUM(Tabela14[[#This Row],[set/25]:[dez/30]])</f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0</v>
      </c>
      <c r="CP1115" s="4">
        <v>0</v>
      </c>
      <c r="CQ1115" s="4">
        <v>0</v>
      </c>
      <c r="CR1115" s="4">
        <v>0</v>
      </c>
      <c r="CS1115" s="4">
        <v>0</v>
      </c>
      <c r="CT1115" s="4">
        <v>0</v>
      </c>
      <c r="CU1115" s="4">
        <v>0</v>
      </c>
      <c r="CV1115" s="4">
        <v>0</v>
      </c>
      <c r="CW1115" s="4">
        <v>0</v>
      </c>
      <c r="CX1115" s="4">
        <v>0</v>
      </c>
      <c r="CY1115" s="4">
        <v>0</v>
      </c>
      <c r="CZ1115" s="4">
        <v>0</v>
      </c>
      <c r="DA1115" s="4">
        <v>0</v>
      </c>
      <c r="DB1115" s="4">
        <v>0</v>
      </c>
      <c r="DC1115" s="4">
        <v>0</v>
      </c>
      <c r="DD1115" s="4">
        <v>0</v>
      </c>
      <c r="DE1115" s="4">
        <v>0</v>
      </c>
      <c r="DF1115" s="4">
        <v>0</v>
      </c>
      <c r="DG1115" s="4">
        <v>0</v>
      </c>
      <c r="DH1115" s="4">
        <v>0</v>
      </c>
      <c r="DI1115" s="4">
        <v>0</v>
      </c>
      <c r="DJ1115" s="4">
        <v>0</v>
      </c>
      <c r="DK1115" s="4">
        <v>0</v>
      </c>
      <c r="DL1115" s="4">
        <v>0</v>
      </c>
      <c r="DM1115" s="4">
        <v>0</v>
      </c>
      <c r="DN1115" s="4">
        <v>0</v>
      </c>
      <c r="DO1115" s="4">
        <v>0</v>
      </c>
      <c r="DP1115" s="4">
        <v>0</v>
      </c>
      <c r="DQ1115" s="4">
        <v>0</v>
      </c>
      <c r="DR1115" s="4">
        <v>0</v>
      </c>
      <c r="DS1115" s="4">
        <v>0</v>
      </c>
      <c r="DT1115" s="4">
        <v>0</v>
      </c>
      <c r="DU1115" s="4">
        <v>0</v>
      </c>
      <c r="DV1115" s="4">
        <v>0</v>
      </c>
      <c r="DW1115" s="4">
        <v>0</v>
      </c>
      <c r="DX1115" s="6">
        <v>0</v>
      </c>
      <c r="DY1115" s="4">
        <f>SUM(Tabela14[[#This Row],[jan/25]:[mar/25]])</f>
        <v>0</v>
      </c>
      <c r="DZ1115" s="4">
        <f>SUM(Tabela14[[#This Row],[abr/25]:[ago/25]])</f>
        <v>0</v>
      </c>
      <c r="EA1115" s="4">
        <f>SUM(Tabela14[[#This Row],[set/25]:[dez/30]])</f>
        <v>0</v>
      </c>
    </row>
    <row r="1116" spans="1:131" x14ac:dyDescent="0.25">
      <c r="A1116" s="5" t="s">
        <v>2763</v>
      </c>
      <c r="B1116" s="2" t="s">
        <v>2495</v>
      </c>
      <c r="C1116" s="2" t="s">
        <v>14</v>
      </c>
      <c r="D1116" s="2" t="s">
        <v>606</v>
      </c>
      <c r="E1116" s="1">
        <v>1908</v>
      </c>
      <c r="F1116" s="2" t="s">
        <v>2764</v>
      </c>
      <c r="G1116" s="2" t="s">
        <v>19</v>
      </c>
      <c r="H1116" s="321">
        <v>45868</v>
      </c>
      <c r="I1116" s="2" t="s">
        <v>2765</v>
      </c>
      <c r="J1116" s="2"/>
      <c r="K1116" s="4"/>
      <c r="L1116" s="4"/>
      <c r="M1116" s="4">
        <v>284297.62</v>
      </c>
      <c r="N1116" s="4">
        <f>Tabela14[[#This Row],[parcela.cef
(total)]]-Tabela14[[#This Row],[parcela.cef
(realizado)]]</f>
        <v>0</v>
      </c>
      <c r="O1116" s="1" t="b">
        <v>0</v>
      </c>
      <c r="P1116" s="4">
        <v>0</v>
      </c>
      <c r="Q1116" s="4">
        <v>314900.01</v>
      </c>
      <c r="R1116" s="4">
        <v>0</v>
      </c>
      <c r="S1116" s="4">
        <v>35424.19</v>
      </c>
      <c r="T1116" s="4">
        <f>SUM(Tabela14[[#This Row],[set/25]:[dez/30]])</f>
        <v>27924.19000000001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7500</v>
      </c>
      <c r="BM1116" s="4">
        <v>0</v>
      </c>
      <c r="BN1116" s="4">
        <v>115.81</v>
      </c>
      <c r="BO1116" s="4">
        <v>115.8</v>
      </c>
      <c r="BP1116" s="4">
        <v>115.81</v>
      </c>
      <c r="BQ1116" s="4">
        <v>115.81</v>
      </c>
      <c r="BR1116" s="4">
        <v>115.81</v>
      </c>
      <c r="BS1116" s="4">
        <v>115.81</v>
      </c>
      <c r="BT1116" s="4">
        <v>115.81</v>
      </c>
      <c r="BU1116" s="4">
        <v>115.79</v>
      </c>
      <c r="BV1116" s="4">
        <v>176.21</v>
      </c>
      <c r="BW1116" s="4">
        <v>386.02</v>
      </c>
      <c r="BX1116" s="4">
        <v>386.02</v>
      </c>
      <c r="BY1116" s="4">
        <v>386.02</v>
      </c>
      <c r="BZ1116" s="4">
        <v>386.02</v>
      </c>
      <c r="CA1116" s="4">
        <v>386.02</v>
      </c>
      <c r="CB1116" s="4">
        <v>5466.33</v>
      </c>
      <c r="CC1116" s="4">
        <v>386.02</v>
      </c>
      <c r="CD1116" s="4">
        <v>386.02</v>
      </c>
      <c r="CE1116" s="4">
        <v>386.02</v>
      </c>
      <c r="CF1116" s="4">
        <v>386.02</v>
      </c>
      <c r="CG1116" s="4">
        <v>386.02</v>
      </c>
      <c r="CH1116" s="4">
        <v>386.02</v>
      </c>
      <c r="CI1116" s="4">
        <v>386.02</v>
      </c>
      <c r="CJ1116" s="4">
        <v>386.02</v>
      </c>
      <c r="CK1116" s="4">
        <v>386.02</v>
      </c>
      <c r="CL1116" s="4">
        <v>386.02</v>
      </c>
      <c r="CM1116" s="4">
        <v>386.02</v>
      </c>
      <c r="CN1116" s="4">
        <v>5466.33</v>
      </c>
      <c r="CO1116" s="4">
        <v>386.02</v>
      </c>
      <c r="CP1116" s="4">
        <v>386.02</v>
      </c>
      <c r="CQ1116" s="4">
        <v>386.02</v>
      </c>
      <c r="CR1116" s="4">
        <v>386.02</v>
      </c>
      <c r="CS1116" s="4">
        <v>386.02</v>
      </c>
      <c r="CT1116" s="4">
        <v>386.02</v>
      </c>
      <c r="CU1116" s="4">
        <v>386.02</v>
      </c>
      <c r="CV1116" s="4">
        <v>386.02</v>
      </c>
      <c r="CW1116" s="4">
        <v>386.02</v>
      </c>
      <c r="CX1116" s="4">
        <v>386.02</v>
      </c>
      <c r="CY1116" s="4">
        <v>386.02</v>
      </c>
      <c r="CZ1116" s="4">
        <v>5466.33</v>
      </c>
      <c r="DA1116" s="4">
        <v>0</v>
      </c>
      <c r="DB1116" s="4">
        <v>0</v>
      </c>
      <c r="DC1116" s="4">
        <v>0</v>
      </c>
      <c r="DD1116" s="4">
        <v>0</v>
      </c>
      <c r="DE1116" s="4">
        <v>0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6">
        <v>0</v>
      </c>
      <c r="DY1116" s="4">
        <f>SUM(Tabela14[[#This Row],[jan/25]:[mar/25]])</f>
        <v>0</v>
      </c>
      <c r="DZ1116" s="4">
        <f>SUM(Tabela14[[#This Row],[abr/25]:[ago/25]])</f>
        <v>7500</v>
      </c>
      <c r="EA1116" s="4">
        <f>SUM(Tabela14[[#This Row],[set/25]:[dez/30]])</f>
        <v>27924.19000000001</v>
      </c>
    </row>
    <row r="1117" spans="1:131" x14ac:dyDescent="0.25">
      <c r="A1117" s="5" t="s">
        <v>2766</v>
      </c>
      <c r="B1117" s="2" t="s">
        <v>2495</v>
      </c>
      <c r="C1117" s="2" t="s">
        <v>14</v>
      </c>
      <c r="D1117" s="2" t="s">
        <v>606</v>
      </c>
      <c r="E1117" s="1">
        <v>1909</v>
      </c>
      <c r="F1117" s="2"/>
      <c r="G1117" s="2" t="s">
        <v>42</v>
      </c>
      <c r="H1117" s="321"/>
      <c r="I1117" s="2"/>
      <c r="J1117" s="2"/>
      <c r="K1117" s="4"/>
      <c r="L1117" s="4"/>
      <c r="M1117" s="4">
        <v>0</v>
      </c>
      <c r="N1117" s="4">
        <f>Tabela14[[#This Row],[parcela.cef
(total)]]-Tabela14[[#This Row],[parcela.cef
(realizado)]]</f>
        <v>0</v>
      </c>
      <c r="O1117" s="1" t="b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f>SUM(Tabela14[[#This Row],[set/25]:[dez/30]])</f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0</v>
      </c>
      <c r="CP1117" s="4">
        <v>0</v>
      </c>
      <c r="CQ1117" s="4">
        <v>0</v>
      </c>
      <c r="CR1117" s="4">
        <v>0</v>
      </c>
      <c r="CS1117" s="4">
        <v>0</v>
      </c>
      <c r="CT1117" s="4">
        <v>0</v>
      </c>
      <c r="CU1117" s="4">
        <v>0</v>
      </c>
      <c r="CV1117" s="4">
        <v>0</v>
      </c>
      <c r="CW1117" s="4">
        <v>0</v>
      </c>
      <c r="CX1117" s="4">
        <v>0</v>
      </c>
      <c r="CY1117" s="4">
        <v>0</v>
      </c>
      <c r="CZ1117" s="4">
        <v>0</v>
      </c>
      <c r="DA1117" s="4">
        <v>0</v>
      </c>
      <c r="DB1117" s="4">
        <v>0</v>
      </c>
      <c r="DC1117" s="4">
        <v>0</v>
      </c>
      <c r="DD1117" s="4">
        <v>0</v>
      </c>
      <c r="DE1117" s="4">
        <v>0</v>
      </c>
      <c r="DF1117" s="4">
        <v>0</v>
      </c>
      <c r="DG1117" s="4">
        <v>0</v>
      </c>
      <c r="DH1117" s="4">
        <v>0</v>
      </c>
      <c r="DI1117" s="4">
        <v>0</v>
      </c>
      <c r="DJ1117" s="4">
        <v>0</v>
      </c>
      <c r="DK1117" s="4">
        <v>0</v>
      </c>
      <c r="DL1117" s="4">
        <v>0</v>
      </c>
      <c r="DM1117" s="4">
        <v>0</v>
      </c>
      <c r="DN1117" s="4">
        <v>0</v>
      </c>
      <c r="DO1117" s="4">
        <v>0</v>
      </c>
      <c r="DP1117" s="4">
        <v>0</v>
      </c>
      <c r="DQ1117" s="4">
        <v>0</v>
      </c>
      <c r="DR1117" s="4">
        <v>0</v>
      </c>
      <c r="DS1117" s="4">
        <v>0</v>
      </c>
      <c r="DT1117" s="4">
        <v>0</v>
      </c>
      <c r="DU1117" s="4">
        <v>0</v>
      </c>
      <c r="DV1117" s="4">
        <v>0</v>
      </c>
      <c r="DW1117" s="4">
        <v>0</v>
      </c>
      <c r="DX1117" s="6">
        <v>0</v>
      </c>
      <c r="DY1117" s="4">
        <f>SUM(Tabela14[[#This Row],[jan/25]:[mar/25]])</f>
        <v>0</v>
      </c>
      <c r="DZ1117" s="4">
        <f>SUM(Tabela14[[#This Row],[abr/25]:[ago/25]])</f>
        <v>0</v>
      </c>
      <c r="EA1117" s="4">
        <f>SUM(Tabela14[[#This Row],[set/25]:[dez/30]])</f>
        <v>0</v>
      </c>
    </row>
    <row r="1118" spans="1:131" x14ac:dyDescent="0.25">
      <c r="A1118" s="5" t="s">
        <v>2767</v>
      </c>
      <c r="B1118" s="2" t="s">
        <v>2495</v>
      </c>
      <c r="C1118" s="2" t="s">
        <v>14</v>
      </c>
      <c r="D1118" s="2" t="s">
        <v>606</v>
      </c>
      <c r="E1118" s="1">
        <v>1910</v>
      </c>
      <c r="F1118" s="2" t="s">
        <v>2768</v>
      </c>
      <c r="G1118" s="2" t="s">
        <v>19</v>
      </c>
      <c r="H1118" s="321">
        <v>45850</v>
      </c>
      <c r="I1118" s="2" t="s">
        <v>1491</v>
      </c>
      <c r="J1118" s="2"/>
      <c r="K1118" s="4"/>
      <c r="L1118" s="4"/>
      <c r="M1118" s="4">
        <v>219469.56</v>
      </c>
      <c r="N1118" s="4">
        <f>Tabela14[[#This Row],[parcela.cef
(total)]]-Tabela14[[#This Row],[parcela.cef
(realizado)]]</f>
        <v>0</v>
      </c>
      <c r="O1118" s="1" t="b">
        <v>0</v>
      </c>
      <c r="P1118" s="4">
        <v>0</v>
      </c>
      <c r="Q1118" s="4">
        <v>234060</v>
      </c>
      <c r="R1118" s="4">
        <v>0</v>
      </c>
      <c r="S1118" s="4">
        <v>18090.47</v>
      </c>
      <c r="T1118" s="4">
        <f>SUM(Tabela14[[#This Row],[set/25]:[dez/30]])</f>
        <v>16063.919999999995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1800</v>
      </c>
      <c r="BL1118" s="4">
        <v>226.55</v>
      </c>
      <c r="BM1118" s="4">
        <v>0</v>
      </c>
      <c r="BN1118" s="4">
        <v>228.61</v>
      </c>
      <c r="BO1118" s="4">
        <v>228.61</v>
      </c>
      <c r="BP1118" s="4">
        <v>228.61</v>
      </c>
      <c r="BQ1118" s="4">
        <v>228.61</v>
      </c>
      <c r="BR1118" s="4">
        <v>228.61</v>
      </c>
      <c r="BS1118" s="4">
        <v>228.61</v>
      </c>
      <c r="BT1118" s="4">
        <v>228.61</v>
      </c>
      <c r="BU1118" s="4">
        <v>228.61</v>
      </c>
      <c r="BV1118" s="4">
        <v>228.61</v>
      </c>
      <c r="BW1118" s="4">
        <v>228.61</v>
      </c>
      <c r="BX1118" s="4">
        <v>228.61</v>
      </c>
      <c r="BY1118" s="4">
        <v>228.61</v>
      </c>
      <c r="BZ1118" s="4">
        <v>228.61</v>
      </c>
      <c r="CA1118" s="4">
        <v>228.61</v>
      </c>
      <c r="CB1118" s="4">
        <v>228.61</v>
      </c>
      <c r="CC1118" s="4">
        <v>228.61</v>
      </c>
      <c r="CD1118" s="4">
        <v>228.61</v>
      </c>
      <c r="CE1118" s="4">
        <v>228.61</v>
      </c>
      <c r="CF1118" s="4">
        <v>518.19000000000005</v>
      </c>
      <c r="CG1118" s="4">
        <v>762.05</v>
      </c>
      <c r="CH1118" s="4">
        <v>762.05</v>
      </c>
      <c r="CI1118" s="4">
        <v>762.05</v>
      </c>
      <c r="CJ1118" s="4">
        <v>762.05</v>
      </c>
      <c r="CK1118" s="4">
        <v>762.05</v>
      </c>
      <c r="CL1118" s="4">
        <v>762.05</v>
      </c>
      <c r="CM1118" s="4">
        <v>762.05</v>
      </c>
      <c r="CN1118" s="4">
        <v>762.05</v>
      </c>
      <c r="CO1118" s="4">
        <v>762.05</v>
      </c>
      <c r="CP1118" s="4">
        <v>762.05</v>
      </c>
      <c r="CQ1118" s="4">
        <v>762.05</v>
      </c>
      <c r="CR1118" s="4">
        <v>762.05</v>
      </c>
      <c r="CS1118" s="4">
        <v>762.05</v>
      </c>
      <c r="CT1118" s="4">
        <v>762.05</v>
      </c>
      <c r="CU1118" s="4">
        <v>762.05</v>
      </c>
      <c r="CV1118" s="4">
        <v>0</v>
      </c>
      <c r="CW1118" s="4">
        <v>0</v>
      </c>
      <c r="CX1118" s="4">
        <v>0</v>
      </c>
      <c r="CY1118" s="4">
        <v>0</v>
      </c>
      <c r="CZ1118" s="4">
        <v>0</v>
      </c>
      <c r="DA1118" s="4">
        <v>0</v>
      </c>
      <c r="DB1118" s="4">
        <v>0</v>
      </c>
      <c r="DC1118" s="4">
        <v>0</v>
      </c>
      <c r="DD1118" s="4">
        <v>0</v>
      </c>
      <c r="DE1118" s="4">
        <v>0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6">
        <v>0</v>
      </c>
      <c r="DY1118" s="4">
        <f>SUM(Tabela14[[#This Row],[jan/25]:[mar/25]])</f>
        <v>0</v>
      </c>
      <c r="DZ1118" s="4">
        <f>SUM(Tabela14[[#This Row],[abr/25]:[ago/25]])</f>
        <v>2026.55</v>
      </c>
      <c r="EA1118" s="4">
        <f>SUM(Tabela14[[#This Row],[set/25]:[dez/30]])</f>
        <v>16063.919999999995</v>
      </c>
    </row>
    <row r="1119" spans="1:131" x14ac:dyDescent="0.25">
      <c r="A1119" s="5" t="s">
        <v>2769</v>
      </c>
      <c r="B1119" s="2" t="s">
        <v>2495</v>
      </c>
      <c r="C1119" s="2" t="s">
        <v>14</v>
      </c>
      <c r="D1119" s="2" t="s">
        <v>606</v>
      </c>
      <c r="E1119" s="1">
        <v>1911</v>
      </c>
      <c r="F1119" s="2" t="s">
        <v>2770</v>
      </c>
      <c r="G1119" s="2" t="s">
        <v>19</v>
      </c>
      <c r="H1119" s="321">
        <v>45852</v>
      </c>
      <c r="I1119" s="2" t="s">
        <v>1254</v>
      </c>
      <c r="J1119" s="2"/>
      <c r="K1119" s="4"/>
      <c r="L1119" s="4"/>
      <c r="M1119" s="4">
        <v>256580.49</v>
      </c>
      <c r="N1119" s="4">
        <f>Tabela14[[#This Row],[parcela.cef
(total)]]-Tabela14[[#This Row],[parcela.cef
(realizado)]]</f>
        <v>0</v>
      </c>
      <c r="O1119" s="1" t="b">
        <v>0</v>
      </c>
      <c r="P1119" s="4">
        <v>0</v>
      </c>
      <c r="Q1119" s="4">
        <v>324300</v>
      </c>
      <c r="R1119" s="4">
        <v>0</v>
      </c>
      <c r="S1119" s="4">
        <v>72435.75</v>
      </c>
      <c r="T1119" s="4">
        <f>SUM(Tabela14[[#This Row],[set/25]:[dez/30]])</f>
        <v>68999.030000000028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3000</v>
      </c>
      <c r="BL1119" s="4">
        <v>436.72</v>
      </c>
      <c r="BM1119" s="4">
        <v>0</v>
      </c>
      <c r="BN1119" s="4">
        <v>440.7</v>
      </c>
      <c r="BO1119" s="4">
        <v>440.7</v>
      </c>
      <c r="BP1119" s="4">
        <v>1964.79</v>
      </c>
      <c r="BQ1119" s="4">
        <v>440.7</v>
      </c>
      <c r="BR1119" s="4">
        <v>440.7</v>
      </c>
      <c r="BS1119" s="4">
        <v>440.7</v>
      </c>
      <c r="BT1119" s="4">
        <v>440.7</v>
      </c>
      <c r="BU1119" s="4">
        <v>440.65</v>
      </c>
      <c r="BV1119" s="4">
        <v>1387.94</v>
      </c>
      <c r="BW1119" s="4">
        <v>1468.97</v>
      </c>
      <c r="BX1119" s="4">
        <v>1468.97</v>
      </c>
      <c r="BY1119" s="4">
        <v>1468.97</v>
      </c>
      <c r="BZ1119" s="4">
        <v>1468.97</v>
      </c>
      <c r="CA1119" s="4">
        <v>1468.97</v>
      </c>
      <c r="CB1119" s="4">
        <v>7565.35</v>
      </c>
      <c r="CC1119" s="4">
        <v>1468.97</v>
      </c>
      <c r="CD1119" s="4">
        <v>1468.97</v>
      </c>
      <c r="CE1119" s="4">
        <v>1468.97</v>
      </c>
      <c r="CF1119" s="4">
        <v>1468.97</v>
      </c>
      <c r="CG1119" s="4">
        <v>1468.97</v>
      </c>
      <c r="CH1119" s="4">
        <v>1468.97</v>
      </c>
      <c r="CI1119" s="4">
        <v>1468.97</v>
      </c>
      <c r="CJ1119" s="4">
        <v>1468.97</v>
      </c>
      <c r="CK1119" s="4">
        <v>1468.97</v>
      </c>
      <c r="CL1119" s="4">
        <v>1468.97</v>
      </c>
      <c r="CM1119" s="4">
        <v>1468.97</v>
      </c>
      <c r="CN1119" s="4">
        <v>7565.35</v>
      </c>
      <c r="CO1119" s="4">
        <v>1468.97</v>
      </c>
      <c r="CP1119" s="4">
        <v>1468.97</v>
      </c>
      <c r="CQ1119" s="4">
        <v>1468.97</v>
      </c>
      <c r="CR1119" s="4">
        <v>1468.97</v>
      </c>
      <c r="CS1119" s="4">
        <v>1468.97</v>
      </c>
      <c r="CT1119" s="4">
        <v>1468.97</v>
      </c>
      <c r="CU1119" s="4">
        <v>1468.97</v>
      </c>
      <c r="CV1119" s="4">
        <v>1468.97</v>
      </c>
      <c r="CW1119" s="4">
        <v>1468.97</v>
      </c>
      <c r="CX1119" s="4">
        <v>1468.97</v>
      </c>
      <c r="CY1119" s="4">
        <v>1468.97</v>
      </c>
      <c r="CZ1119" s="4">
        <v>7768.56</v>
      </c>
      <c r="DA1119" s="4">
        <v>0</v>
      </c>
      <c r="DB1119" s="4">
        <v>0</v>
      </c>
      <c r="DC1119" s="4">
        <v>0</v>
      </c>
      <c r="DD1119" s="4">
        <v>0</v>
      </c>
      <c r="DE1119" s="4">
        <v>0</v>
      </c>
      <c r="DF1119" s="4">
        <v>0</v>
      </c>
      <c r="DG1119" s="4">
        <v>0</v>
      </c>
      <c r="DH1119" s="4">
        <v>0</v>
      </c>
      <c r="DI1119" s="4">
        <v>0</v>
      </c>
      <c r="DJ1119" s="4">
        <v>0</v>
      </c>
      <c r="DK1119" s="4">
        <v>0</v>
      </c>
      <c r="DL1119" s="4">
        <v>0</v>
      </c>
      <c r="DM1119" s="4">
        <v>0</v>
      </c>
      <c r="DN1119" s="4">
        <v>0</v>
      </c>
      <c r="DO1119" s="4">
        <v>0</v>
      </c>
      <c r="DP1119" s="4">
        <v>0</v>
      </c>
      <c r="DQ1119" s="4">
        <v>0</v>
      </c>
      <c r="DR1119" s="4">
        <v>0</v>
      </c>
      <c r="DS1119" s="4">
        <v>0</v>
      </c>
      <c r="DT1119" s="4">
        <v>0</v>
      </c>
      <c r="DU1119" s="4">
        <v>0</v>
      </c>
      <c r="DV1119" s="4">
        <v>0</v>
      </c>
      <c r="DW1119" s="4">
        <v>0</v>
      </c>
      <c r="DX1119" s="6">
        <v>0</v>
      </c>
      <c r="DY1119" s="4">
        <f>SUM(Tabela14[[#This Row],[jan/25]:[mar/25]])</f>
        <v>0</v>
      </c>
      <c r="DZ1119" s="4">
        <f>SUM(Tabela14[[#This Row],[abr/25]:[ago/25]])</f>
        <v>3436.7200000000003</v>
      </c>
      <c r="EA1119" s="4">
        <f>SUM(Tabela14[[#This Row],[set/25]:[dez/30]])</f>
        <v>68999.030000000028</v>
      </c>
    </row>
    <row r="1120" spans="1:131" x14ac:dyDescent="0.25">
      <c r="A1120" s="5" t="s">
        <v>2771</v>
      </c>
      <c r="B1120" s="2" t="s">
        <v>2495</v>
      </c>
      <c r="C1120" s="2" t="s">
        <v>14</v>
      </c>
      <c r="D1120" s="2" t="s">
        <v>606</v>
      </c>
      <c r="E1120" s="1">
        <v>1912</v>
      </c>
      <c r="F1120" s="2"/>
      <c r="G1120" s="2" t="s">
        <v>42</v>
      </c>
      <c r="H1120" s="321"/>
      <c r="I1120" s="2"/>
      <c r="J1120" s="2"/>
      <c r="K1120" s="4"/>
      <c r="L1120" s="4"/>
      <c r="M1120" s="4">
        <v>0</v>
      </c>
      <c r="N1120" s="4">
        <f>Tabela14[[#This Row],[parcela.cef
(total)]]-Tabela14[[#This Row],[parcela.cef
(realizado)]]</f>
        <v>0</v>
      </c>
      <c r="O1120" s="1" t="b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f>SUM(Tabela14[[#This Row],[set/25]:[dez/30]])</f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0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4">
        <v>0</v>
      </c>
      <c r="CY1120" s="4">
        <v>0</v>
      </c>
      <c r="CZ1120" s="4">
        <v>0</v>
      </c>
      <c r="DA1120" s="4">
        <v>0</v>
      </c>
      <c r="DB1120" s="4">
        <v>0</v>
      </c>
      <c r="DC1120" s="4">
        <v>0</v>
      </c>
      <c r="DD1120" s="4">
        <v>0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0</v>
      </c>
      <c r="DK1120" s="4">
        <v>0</v>
      </c>
      <c r="DL1120" s="4">
        <v>0</v>
      </c>
      <c r="DM1120" s="4">
        <v>0</v>
      </c>
      <c r="DN1120" s="4">
        <v>0</v>
      </c>
      <c r="DO1120" s="4">
        <v>0</v>
      </c>
      <c r="DP1120" s="4">
        <v>0</v>
      </c>
      <c r="DQ1120" s="4">
        <v>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6">
        <v>0</v>
      </c>
      <c r="DY1120" s="4">
        <f>SUM(Tabela14[[#This Row],[jan/25]:[mar/25]])</f>
        <v>0</v>
      </c>
      <c r="DZ1120" s="4">
        <f>SUM(Tabela14[[#This Row],[abr/25]:[ago/25]])</f>
        <v>0</v>
      </c>
      <c r="EA1120" s="4">
        <f>SUM(Tabela14[[#This Row],[set/25]:[dez/30]])</f>
        <v>0</v>
      </c>
    </row>
    <row r="1121" spans="1:131" x14ac:dyDescent="0.25">
      <c r="A1121" s="5" t="s">
        <v>2772</v>
      </c>
      <c r="B1121" s="2" t="s">
        <v>2495</v>
      </c>
      <c r="C1121" s="2" t="s">
        <v>14</v>
      </c>
      <c r="D1121" s="2" t="s">
        <v>606</v>
      </c>
      <c r="E1121" s="1">
        <v>1913</v>
      </c>
      <c r="F1121" s="2" t="s">
        <v>2773</v>
      </c>
      <c r="G1121" s="2" t="s">
        <v>19</v>
      </c>
      <c r="H1121" s="321">
        <v>45850</v>
      </c>
      <c r="I1121" s="2" t="s">
        <v>351</v>
      </c>
      <c r="J1121" s="2"/>
      <c r="K1121" s="4"/>
      <c r="L1121" s="4"/>
      <c r="M1121" s="4">
        <v>276812.08</v>
      </c>
      <c r="N1121" s="4">
        <f>Tabela14[[#This Row],[parcela.cef
(total)]]-Tabela14[[#This Row],[parcela.cef
(realizado)]]</f>
        <v>0</v>
      </c>
      <c r="O1121" s="1" t="b">
        <v>0</v>
      </c>
      <c r="P1121" s="4">
        <v>0</v>
      </c>
      <c r="Q1121" s="4">
        <v>328996.24</v>
      </c>
      <c r="R1121" s="4">
        <v>0</v>
      </c>
      <c r="S1121" s="4">
        <v>57046.48</v>
      </c>
      <c r="T1121" s="4">
        <f>SUM(Tabela14[[#This Row],[set/25]:[dez/30]])</f>
        <v>50128.859999999971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6600</v>
      </c>
      <c r="BL1121" s="4">
        <v>317.62</v>
      </c>
      <c r="BM1121" s="4">
        <v>0</v>
      </c>
      <c r="BN1121" s="4">
        <v>317.01</v>
      </c>
      <c r="BO1121" s="4">
        <v>317.01</v>
      </c>
      <c r="BP1121" s="4">
        <v>3406.08</v>
      </c>
      <c r="BQ1121" s="4">
        <v>1056.71</v>
      </c>
      <c r="BR1121" s="4">
        <v>1056.71</v>
      </c>
      <c r="BS1121" s="4">
        <v>1056.71</v>
      </c>
      <c r="BT1121" s="4">
        <v>1056.71</v>
      </c>
      <c r="BU1121" s="4">
        <v>1056.71</v>
      </c>
      <c r="BV1121" s="4">
        <v>1056.71</v>
      </c>
      <c r="BW1121" s="4">
        <v>1056.71</v>
      </c>
      <c r="BX1121" s="4">
        <v>1056.71</v>
      </c>
      <c r="BY1121" s="4">
        <v>1056.71</v>
      </c>
      <c r="BZ1121" s="4">
        <v>1056.71</v>
      </c>
      <c r="CA1121" s="4">
        <v>1056.71</v>
      </c>
      <c r="CB1121" s="4">
        <v>6137.02</v>
      </c>
      <c r="CC1121" s="4">
        <v>1056.71</v>
      </c>
      <c r="CD1121" s="4">
        <v>1056.71</v>
      </c>
      <c r="CE1121" s="4">
        <v>1056.71</v>
      </c>
      <c r="CF1121" s="4">
        <v>1056.71</v>
      </c>
      <c r="CG1121" s="4">
        <v>1056.71</v>
      </c>
      <c r="CH1121" s="4">
        <v>1056.71</v>
      </c>
      <c r="CI1121" s="4">
        <v>1056.71</v>
      </c>
      <c r="CJ1121" s="4">
        <v>1056.71</v>
      </c>
      <c r="CK1121" s="4">
        <v>1056.71</v>
      </c>
      <c r="CL1121" s="4">
        <v>1056.71</v>
      </c>
      <c r="CM1121" s="4">
        <v>1056.71</v>
      </c>
      <c r="CN1121" s="4">
        <v>6137.02</v>
      </c>
      <c r="CO1121" s="4">
        <v>1056.71</v>
      </c>
      <c r="CP1121" s="4">
        <v>1056.71</v>
      </c>
      <c r="CQ1121" s="4">
        <v>1056.71</v>
      </c>
      <c r="CR1121" s="4">
        <v>1056.71</v>
      </c>
      <c r="CS1121" s="4">
        <v>1056.71</v>
      </c>
      <c r="CT1121" s="4">
        <v>1056.71</v>
      </c>
      <c r="CU1121" s="4">
        <v>1056.71</v>
      </c>
      <c r="CV1121" s="4">
        <v>1056.71</v>
      </c>
      <c r="CW1121" s="4">
        <v>1056.71</v>
      </c>
      <c r="CX1121" s="4">
        <v>1056.71</v>
      </c>
      <c r="CY1121" s="4">
        <v>0</v>
      </c>
      <c r="CZ1121" s="4">
        <v>0</v>
      </c>
      <c r="DA1121" s="4">
        <v>0</v>
      </c>
      <c r="DB1121" s="4">
        <v>0</v>
      </c>
      <c r="DC1121" s="4">
        <v>0</v>
      </c>
      <c r="DD1121" s="4">
        <v>0</v>
      </c>
      <c r="DE1121" s="4">
        <v>0</v>
      </c>
      <c r="DF1121" s="4">
        <v>0</v>
      </c>
      <c r="DG1121" s="4">
        <v>0</v>
      </c>
      <c r="DH1121" s="4">
        <v>0</v>
      </c>
      <c r="DI1121" s="4">
        <v>0</v>
      </c>
      <c r="DJ1121" s="4">
        <v>0</v>
      </c>
      <c r="DK1121" s="4">
        <v>0</v>
      </c>
      <c r="DL1121" s="4">
        <v>0</v>
      </c>
      <c r="DM1121" s="4">
        <v>0</v>
      </c>
      <c r="DN1121" s="4">
        <v>0</v>
      </c>
      <c r="DO1121" s="4">
        <v>0</v>
      </c>
      <c r="DP1121" s="4">
        <v>0</v>
      </c>
      <c r="DQ1121" s="4">
        <v>0</v>
      </c>
      <c r="DR1121" s="4">
        <v>0</v>
      </c>
      <c r="DS1121" s="4">
        <v>0</v>
      </c>
      <c r="DT1121" s="4">
        <v>0</v>
      </c>
      <c r="DU1121" s="4">
        <v>0</v>
      </c>
      <c r="DV1121" s="4">
        <v>0</v>
      </c>
      <c r="DW1121" s="4">
        <v>0</v>
      </c>
      <c r="DX1121" s="6">
        <v>0</v>
      </c>
      <c r="DY1121" s="4">
        <f>SUM(Tabela14[[#This Row],[jan/25]:[mar/25]])</f>
        <v>0</v>
      </c>
      <c r="DZ1121" s="4">
        <f>SUM(Tabela14[[#This Row],[abr/25]:[ago/25]])</f>
        <v>6917.62</v>
      </c>
      <c r="EA1121" s="4">
        <f>SUM(Tabela14[[#This Row],[set/25]:[dez/30]])</f>
        <v>50128.859999999971</v>
      </c>
    </row>
    <row r="1122" spans="1:131" x14ac:dyDescent="0.25">
      <c r="A1122" s="5" t="s">
        <v>2774</v>
      </c>
      <c r="B1122" s="2" t="s">
        <v>2495</v>
      </c>
      <c r="C1122" s="2" t="s">
        <v>14</v>
      </c>
      <c r="D1122" s="2" t="s">
        <v>606</v>
      </c>
      <c r="E1122" s="1">
        <v>1914</v>
      </c>
      <c r="F1122" s="2" t="s">
        <v>2775</v>
      </c>
      <c r="G1122" s="2" t="s">
        <v>19</v>
      </c>
      <c r="H1122" s="321">
        <v>45840</v>
      </c>
      <c r="I1122" s="2" t="s">
        <v>1690</v>
      </c>
      <c r="J1122" s="2"/>
      <c r="K1122" s="4"/>
      <c r="L1122" s="4"/>
      <c r="M1122" s="4">
        <v>284395.98</v>
      </c>
      <c r="N1122" s="4">
        <f>Tabela14[[#This Row],[parcela.cef
(total)]]-Tabela14[[#This Row],[parcela.cef
(realizado)]]</f>
        <v>0</v>
      </c>
      <c r="O1122" s="1" t="b">
        <v>0</v>
      </c>
      <c r="P1122" s="4">
        <v>0</v>
      </c>
      <c r="Q1122" s="4">
        <v>314900</v>
      </c>
      <c r="R1122" s="4">
        <v>0</v>
      </c>
      <c r="S1122" s="4">
        <v>35550.46</v>
      </c>
      <c r="T1122" s="4">
        <f>SUM(Tabela14[[#This Row],[set/25]:[dez/30]])</f>
        <v>34708.799999999988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600</v>
      </c>
      <c r="BL1122" s="4">
        <v>241.66</v>
      </c>
      <c r="BM1122" s="4">
        <v>243.86</v>
      </c>
      <c r="BN1122" s="4">
        <v>243.86</v>
      </c>
      <c r="BO1122" s="4">
        <v>243.86</v>
      </c>
      <c r="BP1122" s="4">
        <v>243.86</v>
      </c>
      <c r="BQ1122" s="4">
        <v>243.86</v>
      </c>
      <c r="BR1122" s="4">
        <v>243.86</v>
      </c>
      <c r="BS1122" s="4">
        <v>243.86</v>
      </c>
      <c r="BT1122" s="4">
        <v>243.86</v>
      </c>
      <c r="BU1122" s="4">
        <v>243.86</v>
      </c>
      <c r="BV1122" s="4">
        <v>1524.1</v>
      </c>
      <c r="BW1122" s="4">
        <v>243.86</v>
      </c>
      <c r="BX1122" s="4">
        <v>243.86</v>
      </c>
      <c r="BY1122" s="4">
        <v>243.86</v>
      </c>
      <c r="BZ1122" s="4">
        <v>243.86</v>
      </c>
      <c r="CA1122" s="4">
        <v>243.86</v>
      </c>
      <c r="CB1122" s="4">
        <v>1524.1</v>
      </c>
      <c r="CC1122" s="4">
        <v>243.86</v>
      </c>
      <c r="CD1122" s="4">
        <v>243.86</v>
      </c>
      <c r="CE1122" s="4">
        <v>243.86</v>
      </c>
      <c r="CF1122" s="4">
        <v>243.86</v>
      </c>
      <c r="CG1122" s="4">
        <v>243.86</v>
      </c>
      <c r="CH1122" s="4">
        <v>4572.28</v>
      </c>
      <c r="CI1122" s="4">
        <v>812.85</v>
      </c>
      <c r="CJ1122" s="4">
        <v>812.85</v>
      </c>
      <c r="CK1122" s="4">
        <v>812.85</v>
      </c>
      <c r="CL1122" s="4">
        <v>812.85</v>
      </c>
      <c r="CM1122" s="4">
        <v>812.85</v>
      </c>
      <c r="CN1122" s="4">
        <v>5080.3100000000004</v>
      </c>
      <c r="CO1122" s="4">
        <v>812.85</v>
      </c>
      <c r="CP1122" s="4">
        <v>812.85</v>
      </c>
      <c r="CQ1122" s="4">
        <v>812.85</v>
      </c>
      <c r="CR1122" s="4">
        <v>812.85</v>
      </c>
      <c r="CS1122" s="4">
        <v>812.85</v>
      </c>
      <c r="CT1122" s="4">
        <v>5080.3100000000004</v>
      </c>
      <c r="CU1122" s="4">
        <v>812.85</v>
      </c>
      <c r="CV1122" s="4">
        <v>812.85</v>
      </c>
      <c r="CW1122" s="4">
        <v>812.85</v>
      </c>
      <c r="CX1122" s="4">
        <v>812.85</v>
      </c>
      <c r="CY1122" s="4">
        <v>812.85</v>
      </c>
      <c r="CZ1122" s="4">
        <v>101.61</v>
      </c>
      <c r="DA1122" s="4">
        <v>0</v>
      </c>
      <c r="DB1122" s="4">
        <v>0</v>
      </c>
      <c r="DC1122" s="4">
        <v>0</v>
      </c>
      <c r="DD1122" s="4">
        <v>0</v>
      </c>
      <c r="DE1122" s="4">
        <v>0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6">
        <v>0</v>
      </c>
      <c r="DY1122" s="4">
        <f>SUM(Tabela14[[#This Row],[jan/25]:[mar/25]])</f>
        <v>0</v>
      </c>
      <c r="DZ1122" s="4">
        <f>SUM(Tabela14[[#This Row],[abr/25]:[ago/25]])</f>
        <v>841.66</v>
      </c>
      <c r="EA1122" s="4">
        <f>SUM(Tabela14[[#This Row],[set/25]:[dez/30]])</f>
        <v>34708.799999999988</v>
      </c>
    </row>
    <row r="1123" spans="1:131" x14ac:dyDescent="0.25">
      <c r="A1123" s="5" t="s">
        <v>2776</v>
      </c>
      <c r="B1123" s="2" t="s">
        <v>2495</v>
      </c>
      <c r="C1123" s="2" t="s">
        <v>14</v>
      </c>
      <c r="D1123" s="2" t="s">
        <v>606</v>
      </c>
      <c r="E1123" s="1">
        <v>1915</v>
      </c>
      <c r="F1123" s="2" t="s">
        <v>2777</v>
      </c>
      <c r="G1123" s="2" t="s">
        <v>19</v>
      </c>
      <c r="H1123" s="321">
        <v>45850</v>
      </c>
      <c r="I1123" s="2" t="s">
        <v>253</v>
      </c>
      <c r="J1123" s="2"/>
      <c r="K1123" s="4"/>
      <c r="L1123" s="4"/>
      <c r="M1123" s="4">
        <v>268240.58</v>
      </c>
      <c r="N1123" s="4">
        <f>Tabela14[[#This Row],[parcela.cef
(total)]]-Tabela14[[#This Row],[parcela.cef
(realizado)]]</f>
        <v>0</v>
      </c>
      <c r="O1123" s="1" t="b">
        <v>0</v>
      </c>
      <c r="P1123" s="4">
        <v>0</v>
      </c>
      <c r="Q1123" s="4">
        <v>314877.44</v>
      </c>
      <c r="R1123" s="4">
        <v>0</v>
      </c>
      <c r="S1123" s="4">
        <v>51069.85</v>
      </c>
      <c r="T1123" s="4">
        <f>SUM(Tabela14[[#This Row],[set/25]:[dez/30]])</f>
        <v>49865.710000000021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600</v>
      </c>
      <c r="BL1123" s="4">
        <v>604.14</v>
      </c>
      <c r="BM1123" s="4">
        <v>0</v>
      </c>
      <c r="BN1123" s="4">
        <v>609.64</v>
      </c>
      <c r="BO1123" s="4">
        <v>609.64</v>
      </c>
      <c r="BP1123" s="4">
        <v>502.34</v>
      </c>
      <c r="BQ1123" s="4">
        <v>502.34</v>
      </c>
      <c r="BR1123" s="4">
        <v>502.34</v>
      </c>
      <c r="BS1123" s="4">
        <v>502.34</v>
      </c>
      <c r="BT1123" s="4">
        <v>502.34</v>
      </c>
      <c r="BU1123" s="4">
        <v>502.34</v>
      </c>
      <c r="BV1123" s="4">
        <v>502.34</v>
      </c>
      <c r="BW1123" s="4">
        <v>502.34</v>
      </c>
      <c r="BX1123" s="4">
        <v>502.34</v>
      </c>
      <c r="BY1123" s="4">
        <v>502.34</v>
      </c>
      <c r="BZ1123" s="4">
        <v>502.34</v>
      </c>
      <c r="CA1123" s="4">
        <v>1258.94</v>
      </c>
      <c r="CB1123" s="4">
        <v>1674.47</v>
      </c>
      <c r="CC1123" s="4">
        <v>1674.47</v>
      </c>
      <c r="CD1123" s="4">
        <v>1674.47</v>
      </c>
      <c r="CE1123" s="4">
        <v>1674.47</v>
      </c>
      <c r="CF1123" s="4">
        <v>1674.47</v>
      </c>
      <c r="CG1123" s="4">
        <v>1674.47</v>
      </c>
      <c r="CH1123" s="4">
        <v>1674.47</v>
      </c>
      <c r="CI1123" s="4">
        <v>1674.47</v>
      </c>
      <c r="CJ1123" s="4">
        <v>1674.47</v>
      </c>
      <c r="CK1123" s="4">
        <v>1674.47</v>
      </c>
      <c r="CL1123" s="4">
        <v>1674.47</v>
      </c>
      <c r="CM1123" s="4">
        <v>1674.47</v>
      </c>
      <c r="CN1123" s="4">
        <v>1674.47</v>
      </c>
      <c r="CO1123" s="4">
        <v>1674.47</v>
      </c>
      <c r="CP1123" s="4">
        <v>1674.47</v>
      </c>
      <c r="CQ1123" s="4">
        <v>1674.47</v>
      </c>
      <c r="CR1123" s="4">
        <v>1674.47</v>
      </c>
      <c r="CS1123" s="4">
        <v>1674.47</v>
      </c>
      <c r="CT1123" s="4">
        <v>1674.47</v>
      </c>
      <c r="CU1123" s="4">
        <v>1674.47</v>
      </c>
      <c r="CV1123" s="4">
        <v>1674.47</v>
      </c>
      <c r="CW1123" s="4">
        <v>1674.47</v>
      </c>
      <c r="CX1123" s="4">
        <v>1674.47</v>
      </c>
      <c r="CY1123" s="4">
        <v>1674.47</v>
      </c>
      <c r="CZ1123" s="4">
        <v>1674.47</v>
      </c>
      <c r="DA1123" s="4">
        <v>0</v>
      </c>
      <c r="DB1123" s="4">
        <v>0</v>
      </c>
      <c r="DC1123" s="4">
        <v>0</v>
      </c>
      <c r="DD1123" s="4">
        <v>0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0</v>
      </c>
      <c r="DK1123" s="4">
        <v>0</v>
      </c>
      <c r="DL1123" s="4">
        <v>0</v>
      </c>
      <c r="DM1123" s="4">
        <v>0</v>
      </c>
      <c r="DN1123" s="4">
        <v>0</v>
      </c>
      <c r="DO1123" s="4">
        <v>0</v>
      </c>
      <c r="DP1123" s="4">
        <v>0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6">
        <v>0</v>
      </c>
      <c r="DY1123" s="4">
        <f>SUM(Tabela14[[#This Row],[jan/25]:[mar/25]])</f>
        <v>0</v>
      </c>
      <c r="DZ1123" s="4">
        <f>SUM(Tabela14[[#This Row],[abr/25]:[ago/25]])</f>
        <v>1204.1399999999999</v>
      </c>
      <c r="EA1123" s="4">
        <f>SUM(Tabela14[[#This Row],[set/25]:[dez/30]])</f>
        <v>49865.710000000021</v>
      </c>
    </row>
    <row r="1124" spans="1:131" x14ac:dyDescent="0.25">
      <c r="A1124" s="5" t="s">
        <v>2778</v>
      </c>
      <c r="B1124" s="2" t="s">
        <v>2495</v>
      </c>
      <c r="C1124" s="2" t="s">
        <v>14</v>
      </c>
      <c r="D1124" s="2" t="s">
        <v>633</v>
      </c>
      <c r="E1124" s="1">
        <v>2001</v>
      </c>
      <c r="F1124" s="2" t="s">
        <v>2779</v>
      </c>
      <c r="G1124" s="2" t="s">
        <v>19</v>
      </c>
      <c r="H1124" s="321">
        <v>45902</v>
      </c>
      <c r="I1124" s="2" t="s">
        <v>2780</v>
      </c>
      <c r="J1124" s="2"/>
      <c r="K1124" s="4"/>
      <c r="L1124" s="4"/>
      <c r="M1124" s="4">
        <v>270252.79999999999</v>
      </c>
      <c r="N1124" s="4">
        <f>Tabela14[[#This Row],[parcela.cef
(total)]]-Tabela14[[#This Row],[parcela.cef
(realizado)]]</f>
        <v>0</v>
      </c>
      <c r="O1124" s="1" t="b">
        <v>0</v>
      </c>
      <c r="P1124" s="4">
        <v>0</v>
      </c>
      <c r="Q1124" s="4">
        <v>340367.23</v>
      </c>
      <c r="R1124" s="4">
        <v>0</v>
      </c>
      <c r="S1124" s="4">
        <v>67114.429999999993</v>
      </c>
      <c r="T1124" s="4">
        <f>SUM(Tabela14[[#This Row],[set/25]:[dez/30]])</f>
        <v>67114.429999999993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613.79999999999995</v>
      </c>
      <c r="BO1124" s="4">
        <v>613.79999999999995</v>
      </c>
      <c r="BP1124" s="4">
        <v>613.79999999999995</v>
      </c>
      <c r="BQ1124" s="4">
        <v>613.79999999999995</v>
      </c>
      <c r="BR1124" s="4">
        <v>613.79999999999995</v>
      </c>
      <c r="BS1124" s="4">
        <v>613.79999999999995</v>
      </c>
      <c r="BT1124" s="4">
        <v>613.79999999999995</v>
      </c>
      <c r="BU1124" s="4">
        <v>613.79999999999995</v>
      </c>
      <c r="BV1124" s="4">
        <v>613.79999999999995</v>
      </c>
      <c r="BW1124" s="4">
        <v>613.79999999999995</v>
      </c>
      <c r="BX1124" s="4">
        <v>1642.43</v>
      </c>
      <c r="BY1124" s="4">
        <v>2046</v>
      </c>
      <c r="BZ1124" s="4">
        <v>2046</v>
      </c>
      <c r="CA1124" s="4">
        <v>2046</v>
      </c>
      <c r="CB1124" s="4">
        <v>2046</v>
      </c>
      <c r="CC1124" s="4">
        <v>2046</v>
      </c>
      <c r="CD1124" s="4">
        <v>2046</v>
      </c>
      <c r="CE1124" s="4">
        <v>2046</v>
      </c>
      <c r="CF1124" s="4">
        <v>2046</v>
      </c>
      <c r="CG1124" s="4">
        <v>2046</v>
      </c>
      <c r="CH1124" s="4">
        <v>2046</v>
      </c>
      <c r="CI1124" s="4">
        <v>2046</v>
      </c>
      <c r="CJ1124" s="4">
        <v>2046</v>
      </c>
      <c r="CK1124" s="4">
        <v>2046</v>
      </c>
      <c r="CL1124" s="4">
        <v>2046</v>
      </c>
      <c r="CM1124" s="4">
        <v>2046</v>
      </c>
      <c r="CN1124" s="4">
        <v>2046</v>
      </c>
      <c r="CO1124" s="4">
        <v>2046</v>
      </c>
      <c r="CP1124" s="4">
        <v>2046</v>
      </c>
      <c r="CQ1124" s="4">
        <v>2046</v>
      </c>
      <c r="CR1124" s="4">
        <v>2046</v>
      </c>
      <c r="CS1124" s="4">
        <v>2046</v>
      </c>
      <c r="CT1124" s="4">
        <v>2046</v>
      </c>
      <c r="CU1124" s="4">
        <v>2046</v>
      </c>
      <c r="CV1124" s="4">
        <v>2046</v>
      </c>
      <c r="CW1124" s="4">
        <v>2046</v>
      </c>
      <c r="CX1124" s="4">
        <v>2046</v>
      </c>
      <c r="CY1124" s="4">
        <v>2046</v>
      </c>
      <c r="CZ1124" s="4">
        <v>2046</v>
      </c>
      <c r="DA1124" s="4">
        <v>2046</v>
      </c>
      <c r="DB1124" s="4">
        <v>0</v>
      </c>
      <c r="DC1124" s="4">
        <v>0</v>
      </c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6">
        <v>0</v>
      </c>
      <c r="DY1124" s="4">
        <f>SUM(Tabela14[[#This Row],[jan/25]:[mar/25]])</f>
        <v>0</v>
      </c>
      <c r="DZ1124" s="4">
        <f>SUM(Tabela14[[#This Row],[abr/25]:[ago/25]])</f>
        <v>0</v>
      </c>
      <c r="EA1124" s="4">
        <f>SUM(Tabela14[[#This Row],[set/25]:[dez/30]])</f>
        <v>67114.429999999993</v>
      </c>
    </row>
    <row r="1125" spans="1:131" x14ac:dyDescent="0.25">
      <c r="A1125" s="5" t="s">
        <v>2781</v>
      </c>
      <c r="B1125" s="2" t="s">
        <v>2495</v>
      </c>
      <c r="C1125" s="2" t="s">
        <v>14</v>
      </c>
      <c r="D1125" s="2" t="s">
        <v>633</v>
      </c>
      <c r="E1125" s="1">
        <v>2002</v>
      </c>
      <c r="F1125" s="2" t="s">
        <v>2782</v>
      </c>
      <c r="G1125" s="2" t="s">
        <v>19</v>
      </c>
      <c r="H1125" s="321">
        <v>45850</v>
      </c>
      <c r="I1125" s="2" t="s">
        <v>93</v>
      </c>
      <c r="J1125" s="2"/>
      <c r="K1125" s="4"/>
      <c r="L1125" s="4"/>
      <c r="M1125" s="4">
        <v>0</v>
      </c>
      <c r="N1125" s="4">
        <f>Tabela14[[#This Row],[parcela.cef
(total)]]-Tabela14[[#This Row],[parcela.cef
(realizado)]]</f>
        <v>0</v>
      </c>
      <c r="O1125" s="1" t="b">
        <v>0</v>
      </c>
      <c r="P1125" s="4">
        <v>0</v>
      </c>
      <c r="Q1125" s="4">
        <v>229908.44</v>
      </c>
      <c r="R1125" s="4">
        <v>0</v>
      </c>
      <c r="S1125" s="4">
        <v>231743.46</v>
      </c>
      <c r="T1125" s="4">
        <f>SUM(Tabela14[[#This Row],[set/25]:[dez/30]])</f>
        <v>107344.29999999992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104261.16</v>
      </c>
      <c r="BL1125" s="4">
        <v>20138</v>
      </c>
      <c r="BM1125" s="4">
        <v>20321.259999999998</v>
      </c>
      <c r="BN1125" s="4">
        <v>20321.259999999998</v>
      </c>
      <c r="BO1125" s="4">
        <v>1755.31</v>
      </c>
      <c r="BP1125" s="4">
        <v>1755.31</v>
      </c>
      <c r="BQ1125" s="4">
        <v>1755.31</v>
      </c>
      <c r="BR1125" s="4">
        <v>1755.31</v>
      </c>
      <c r="BS1125" s="4">
        <v>1755.31</v>
      </c>
      <c r="BT1125" s="4">
        <v>1755.31</v>
      </c>
      <c r="BU1125" s="4">
        <v>1755.31</v>
      </c>
      <c r="BV1125" s="4">
        <v>1755.31</v>
      </c>
      <c r="BW1125" s="4">
        <v>1755.31</v>
      </c>
      <c r="BX1125" s="4">
        <v>1755.31</v>
      </c>
      <c r="BY1125" s="4">
        <v>1755.31</v>
      </c>
      <c r="BZ1125" s="4">
        <v>1755.31</v>
      </c>
      <c r="CA1125" s="4">
        <v>1755.31</v>
      </c>
      <c r="CB1125" s="4">
        <v>1755.31</v>
      </c>
      <c r="CC1125" s="4">
        <v>1755.31</v>
      </c>
      <c r="CD1125" s="4">
        <v>1755.31</v>
      </c>
      <c r="CE1125" s="4">
        <v>1755.31</v>
      </c>
      <c r="CF1125" s="4">
        <v>1755.31</v>
      </c>
      <c r="CG1125" s="4">
        <v>1755.31</v>
      </c>
      <c r="CH1125" s="4">
        <v>1755.31</v>
      </c>
      <c r="CI1125" s="4">
        <v>1755.31</v>
      </c>
      <c r="CJ1125" s="4">
        <v>1755.31</v>
      </c>
      <c r="CK1125" s="4">
        <v>1755.31</v>
      </c>
      <c r="CL1125" s="4">
        <v>1755.31</v>
      </c>
      <c r="CM1125" s="4">
        <v>1755.31</v>
      </c>
      <c r="CN1125" s="4">
        <v>1755.31</v>
      </c>
      <c r="CO1125" s="4">
        <v>1755.31</v>
      </c>
      <c r="CP1125" s="4">
        <v>1755.31</v>
      </c>
      <c r="CQ1125" s="4">
        <v>1755.31</v>
      </c>
      <c r="CR1125" s="4">
        <v>1755.31</v>
      </c>
      <c r="CS1125" s="4">
        <v>1755.31</v>
      </c>
      <c r="CT1125" s="4">
        <v>1755.31</v>
      </c>
      <c r="CU1125" s="4">
        <v>1755.31</v>
      </c>
      <c r="CV1125" s="4">
        <v>1755.31</v>
      </c>
      <c r="CW1125" s="4">
        <v>1755.31</v>
      </c>
      <c r="CX1125" s="4">
        <v>1755.31</v>
      </c>
      <c r="CY1125" s="4">
        <v>1755.31</v>
      </c>
      <c r="CZ1125" s="4">
        <v>1755.31</v>
      </c>
      <c r="DA1125" s="4">
        <v>0</v>
      </c>
      <c r="DB1125" s="4">
        <v>0</v>
      </c>
      <c r="DC1125" s="4">
        <v>0</v>
      </c>
      <c r="DD1125" s="4">
        <v>0</v>
      </c>
      <c r="DE1125" s="4">
        <v>0</v>
      </c>
      <c r="DF1125" s="4">
        <v>0</v>
      </c>
      <c r="DG1125" s="4">
        <v>0</v>
      </c>
      <c r="DH1125" s="4">
        <v>0</v>
      </c>
      <c r="DI1125" s="4">
        <v>0</v>
      </c>
      <c r="DJ1125" s="4">
        <v>0</v>
      </c>
      <c r="DK1125" s="4">
        <v>0</v>
      </c>
      <c r="DL1125" s="4">
        <v>0</v>
      </c>
      <c r="DM1125" s="4">
        <v>0</v>
      </c>
      <c r="DN1125" s="4">
        <v>0</v>
      </c>
      <c r="DO1125" s="4">
        <v>0</v>
      </c>
      <c r="DP1125" s="4">
        <v>0</v>
      </c>
      <c r="DQ1125" s="4">
        <v>0</v>
      </c>
      <c r="DR1125" s="4">
        <v>0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6">
        <v>0</v>
      </c>
      <c r="DY1125" s="4">
        <f>SUM(Tabela14[[#This Row],[jan/25]:[mar/25]])</f>
        <v>0</v>
      </c>
      <c r="DZ1125" s="4">
        <f>SUM(Tabela14[[#This Row],[abr/25]:[ago/25]])</f>
        <v>124399.16</v>
      </c>
      <c r="EA1125" s="4">
        <f>SUM(Tabela14[[#This Row],[set/25]:[dez/30]])</f>
        <v>107344.29999999992</v>
      </c>
    </row>
    <row r="1126" spans="1:131" x14ac:dyDescent="0.25">
      <c r="A1126" s="5" t="s">
        <v>2783</v>
      </c>
      <c r="B1126" s="2" t="s">
        <v>2495</v>
      </c>
      <c r="C1126" s="2" t="s">
        <v>14</v>
      </c>
      <c r="D1126" s="2" t="s">
        <v>633</v>
      </c>
      <c r="E1126" s="1">
        <v>2003</v>
      </c>
      <c r="F1126" s="2"/>
      <c r="G1126" s="2" t="s">
        <v>42</v>
      </c>
      <c r="H1126" s="321"/>
      <c r="I1126" s="2"/>
      <c r="J1126" s="2"/>
      <c r="K1126" s="4"/>
      <c r="L1126" s="4"/>
      <c r="M1126" s="4">
        <v>0</v>
      </c>
      <c r="N1126" s="4">
        <f>Tabela14[[#This Row],[parcela.cef
(total)]]-Tabela14[[#This Row],[parcela.cef
(realizado)]]</f>
        <v>0</v>
      </c>
      <c r="O1126" s="1" t="b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f>SUM(Tabela14[[#This Row],[set/25]:[dez/30]])</f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0</v>
      </c>
      <c r="CP1126" s="4">
        <v>0</v>
      </c>
      <c r="CQ1126" s="4">
        <v>0</v>
      </c>
      <c r="CR1126" s="4">
        <v>0</v>
      </c>
      <c r="CS1126" s="4">
        <v>0</v>
      </c>
      <c r="CT1126" s="4">
        <v>0</v>
      </c>
      <c r="CU1126" s="4">
        <v>0</v>
      </c>
      <c r="CV1126" s="4">
        <v>0</v>
      </c>
      <c r="CW1126" s="4">
        <v>0</v>
      </c>
      <c r="CX1126" s="4">
        <v>0</v>
      </c>
      <c r="CY1126" s="4">
        <v>0</v>
      </c>
      <c r="CZ1126" s="4">
        <v>0</v>
      </c>
      <c r="DA1126" s="4">
        <v>0</v>
      </c>
      <c r="DB1126" s="4">
        <v>0</v>
      </c>
      <c r="DC1126" s="4">
        <v>0</v>
      </c>
      <c r="DD1126" s="4">
        <v>0</v>
      </c>
      <c r="DE1126" s="4">
        <v>0</v>
      </c>
      <c r="DF1126" s="4">
        <v>0</v>
      </c>
      <c r="DG1126" s="4">
        <v>0</v>
      </c>
      <c r="DH1126" s="4">
        <v>0</v>
      </c>
      <c r="DI1126" s="4">
        <v>0</v>
      </c>
      <c r="DJ1126" s="4">
        <v>0</v>
      </c>
      <c r="DK1126" s="4">
        <v>0</v>
      </c>
      <c r="DL1126" s="4">
        <v>0</v>
      </c>
      <c r="DM1126" s="4">
        <v>0</v>
      </c>
      <c r="DN1126" s="4">
        <v>0</v>
      </c>
      <c r="DO1126" s="4">
        <v>0</v>
      </c>
      <c r="DP1126" s="4">
        <v>0</v>
      </c>
      <c r="DQ1126" s="4">
        <v>0</v>
      </c>
      <c r="DR1126" s="4">
        <v>0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6">
        <v>0</v>
      </c>
      <c r="DY1126" s="4">
        <f>SUM(Tabela14[[#This Row],[jan/25]:[mar/25]])</f>
        <v>0</v>
      </c>
      <c r="DZ1126" s="4">
        <f>SUM(Tabela14[[#This Row],[abr/25]:[ago/25]])</f>
        <v>0</v>
      </c>
      <c r="EA1126" s="4">
        <f>SUM(Tabela14[[#This Row],[set/25]:[dez/30]])</f>
        <v>0</v>
      </c>
    </row>
    <row r="1127" spans="1:131" x14ac:dyDescent="0.25">
      <c r="A1127" s="5" t="s">
        <v>2784</v>
      </c>
      <c r="B1127" s="2" t="s">
        <v>2495</v>
      </c>
      <c r="C1127" s="2" t="s">
        <v>14</v>
      </c>
      <c r="D1127" s="2" t="s">
        <v>633</v>
      </c>
      <c r="E1127" s="1">
        <v>2004</v>
      </c>
      <c r="F1127" s="2"/>
      <c r="G1127" s="2" t="s">
        <v>42</v>
      </c>
      <c r="H1127" s="321"/>
      <c r="I1127" s="2"/>
      <c r="J1127" s="2"/>
      <c r="K1127" s="4"/>
      <c r="L1127" s="4"/>
      <c r="M1127" s="4">
        <v>0</v>
      </c>
      <c r="N1127" s="4">
        <f>Tabela14[[#This Row],[parcela.cef
(total)]]-Tabela14[[#This Row],[parcela.cef
(realizado)]]</f>
        <v>0</v>
      </c>
      <c r="O1127" s="1" t="b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f>SUM(Tabela14[[#This Row],[set/25]:[dez/30]])</f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0</v>
      </c>
      <c r="CP1127" s="4">
        <v>0</v>
      </c>
      <c r="CQ1127" s="4">
        <v>0</v>
      </c>
      <c r="CR1127" s="4">
        <v>0</v>
      </c>
      <c r="CS1127" s="4">
        <v>0</v>
      </c>
      <c r="CT1127" s="4">
        <v>0</v>
      </c>
      <c r="CU1127" s="4">
        <v>0</v>
      </c>
      <c r="CV1127" s="4">
        <v>0</v>
      </c>
      <c r="CW1127" s="4">
        <v>0</v>
      </c>
      <c r="CX1127" s="4">
        <v>0</v>
      </c>
      <c r="CY1127" s="4">
        <v>0</v>
      </c>
      <c r="CZ1127" s="4">
        <v>0</v>
      </c>
      <c r="DA1127" s="4">
        <v>0</v>
      </c>
      <c r="DB1127" s="4">
        <v>0</v>
      </c>
      <c r="DC1127" s="4">
        <v>0</v>
      </c>
      <c r="DD1127" s="4">
        <v>0</v>
      </c>
      <c r="DE1127" s="4">
        <v>0</v>
      </c>
      <c r="DF1127" s="4">
        <v>0</v>
      </c>
      <c r="DG1127" s="4">
        <v>0</v>
      </c>
      <c r="DH1127" s="4">
        <v>0</v>
      </c>
      <c r="DI1127" s="4">
        <v>0</v>
      </c>
      <c r="DJ1127" s="4">
        <v>0</v>
      </c>
      <c r="DK1127" s="4">
        <v>0</v>
      </c>
      <c r="DL1127" s="4">
        <v>0</v>
      </c>
      <c r="DM1127" s="4">
        <v>0</v>
      </c>
      <c r="DN1127" s="4">
        <v>0</v>
      </c>
      <c r="DO1127" s="4">
        <v>0</v>
      </c>
      <c r="DP1127" s="4">
        <v>0</v>
      </c>
      <c r="DQ1127" s="4">
        <v>0</v>
      </c>
      <c r="DR1127" s="4">
        <v>0</v>
      </c>
      <c r="DS1127" s="4">
        <v>0</v>
      </c>
      <c r="DT1127" s="4">
        <v>0</v>
      </c>
      <c r="DU1127" s="4">
        <v>0</v>
      </c>
      <c r="DV1127" s="4">
        <v>0</v>
      </c>
      <c r="DW1127" s="4">
        <v>0</v>
      </c>
      <c r="DX1127" s="6">
        <v>0</v>
      </c>
      <c r="DY1127" s="4">
        <f>SUM(Tabela14[[#This Row],[jan/25]:[mar/25]])</f>
        <v>0</v>
      </c>
      <c r="DZ1127" s="4">
        <f>SUM(Tabela14[[#This Row],[abr/25]:[ago/25]])</f>
        <v>0</v>
      </c>
      <c r="EA1127" s="4">
        <f>SUM(Tabela14[[#This Row],[set/25]:[dez/30]])</f>
        <v>0</v>
      </c>
    </row>
    <row r="1128" spans="1:131" x14ac:dyDescent="0.25">
      <c r="A1128" s="5" t="s">
        <v>2785</v>
      </c>
      <c r="B1128" s="2" t="s">
        <v>2495</v>
      </c>
      <c r="C1128" s="2" t="s">
        <v>14</v>
      </c>
      <c r="D1128" s="2" t="s">
        <v>633</v>
      </c>
      <c r="E1128" s="1">
        <v>2005</v>
      </c>
      <c r="F1128" s="2"/>
      <c r="G1128" s="2" t="s">
        <v>42</v>
      </c>
      <c r="H1128" s="321"/>
      <c r="I1128" s="2"/>
      <c r="J1128" s="2"/>
      <c r="K1128" s="4"/>
      <c r="L1128" s="4"/>
      <c r="M1128" s="4">
        <v>0</v>
      </c>
      <c r="N1128" s="4">
        <f>Tabela14[[#This Row],[parcela.cef
(total)]]-Tabela14[[#This Row],[parcela.cef
(realizado)]]</f>
        <v>0</v>
      </c>
      <c r="O1128" s="1" t="b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f>SUM(Tabela14[[#This Row],[set/25]:[dez/30]])</f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0</v>
      </c>
      <c r="CQ1128" s="4">
        <v>0</v>
      </c>
      <c r="CR1128" s="4">
        <v>0</v>
      </c>
      <c r="CS1128" s="4">
        <v>0</v>
      </c>
      <c r="CT1128" s="4">
        <v>0</v>
      </c>
      <c r="CU1128" s="4">
        <v>0</v>
      </c>
      <c r="CV1128" s="4">
        <v>0</v>
      </c>
      <c r="CW1128" s="4">
        <v>0</v>
      </c>
      <c r="CX1128" s="4">
        <v>0</v>
      </c>
      <c r="CY1128" s="4">
        <v>0</v>
      </c>
      <c r="CZ1128" s="4">
        <v>0</v>
      </c>
      <c r="DA1128" s="4">
        <v>0</v>
      </c>
      <c r="DB1128" s="4">
        <v>0</v>
      </c>
      <c r="DC1128" s="4">
        <v>0</v>
      </c>
      <c r="DD1128" s="4">
        <v>0</v>
      </c>
      <c r="DE1128" s="4">
        <v>0</v>
      </c>
      <c r="DF1128" s="4">
        <v>0</v>
      </c>
      <c r="DG1128" s="4">
        <v>0</v>
      </c>
      <c r="DH1128" s="4">
        <v>0</v>
      </c>
      <c r="DI1128" s="4">
        <v>0</v>
      </c>
      <c r="DJ1128" s="4">
        <v>0</v>
      </c>
      <c r="DK1128" s="4">
        <v>0</v>
      </c>
      <c r="DL1128" s="4">
        <v>0</v>
      </c>
      <c r="DM1128" s="4">
        <v>0</v>
      </c>
      <c r="DN1128" s="4">
        <v>0</v>
      </c>
      <c r="DO1128" s="4">
        <v>0</v>
      </c>
      <c r="DP1128" s="4">
        <v>0</v>
      </c>
      <c r="DQ1128" s="4">
        <v>0</v>
      </c>
      <c r="DR1128" s="4">
        <v>0</v>
      </c>
      <c r="DS1128" s="4">
        <v>0</v>
      </c>
      <c r="DT1128" s="4">
        <v>0</v>
      </c>
      <c r="DU1128" s="4">
        <v>0</v>
      </c>
      <c r="DV1128" s="4">
        <v>0</v>
      </c>
      <c r="DW1128" s="4">
        <v>0</v>
      </c>
      <c r="DX1128" s="6">
        <v>0</v>
      </c>
      <c r="DY1128" s="4">
        <f>SUM(Tabela14[[#This Row],[jan/25]:[mar/25]])</f>
        <v>0</v>
      </c>
      <c r="DZ1128" s="4">
        <f>SUM(Tabela14[[#This Row],[abr/25]:[ago/25]])</f>
        <v>0</v>
      </c>
      <c r="EA1128" s="4">
        <f>SUM(Tabela14[[#This Row],[set/25]:[dez/30]])</f>
        <v>0</v>
      </c>
    </row>
    <row r="1129" spans="1:131" x14ac:dyDescent="0.25">
      <c r="A1129" s="5" t="s">
        <v>2786</v>
      </c>
      <c r="B1129" s="2" t="s">
        <v>2495</v>
      </c>
      <c r="C1129" s="2" t="s">
        <v>14</v>
      </c>
      <c r="D1129" s="2" t="s">
        <v>633</v>
      </c>
      <c r="E1129" s="1">
        <v>2006</v>
      </c>
      <c r="F1129" s="2" t="s">
        <v>2787</v>
      </c>
      <c r="G1129" s="2" t="s">
        <v>19</v>
      </c>
      <c r="H1129" s="321">
        <v>45850</v>
      </c>
      <c r="I1129" s="2" t="s">
        <v>2478</v>
      </c>
      <c r="J1129" s="2"/>
      <c r="K1129" s="4"/>
      <c r="L1129" s="4"/>
      <c r="M1129" s="4">
        <v>205244.68</v>
      </c>
      <c r="N1129" s="4">
        <f>Tabela14[[#This Row],[parcela.cef
(total)]]-Tabela14[[#This Row],[parcela.cef
(realizado)]]</f>
        <v>0</v>
      </c>
      <c r="O1129" s="1" t="b">
        <v>0</v>
      </c>
      <c r="P1129" s="4">
        <v>0</v>
      </c>
      <c r="Q1129" s="4">
        <v>234060</v>
      </c>
      <c r="R1129" s="4">
        <v>0</v>
      </c>
      <c r="S1129" s="4">
        <v>32060</v>
      </c>
      <c r="T1129" s="4">
        <f>SUM(Tabela14[[#This Row],[set/25]:[dez/30]])</f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32060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0</v>
      </c>
      <c r="CP1129" s="4">
        <v>0</v>
      </c>
      <c r="CQ1129" s="4">
        <v>0</v>
      </c>
      <c r="CR1129" s="4">
        <v>0</v>
      </c>
      <c r="CS1129" s="4">
        <v>0</v>
      </c>
      <c r="CT1129" s="4">
        <v>0</v>
      </c>
      <c r="CU1129" s="4">
        <v>0</v>
      </c>
      <c r="CV1129" s="4">
        <v>0</v>
      </c>
      <c r="CW1129" s="4">
        <v>0</v>
      </c>
      <c r="CX1129" s="4">
        <v>0</v>
      </c>
      <c r="CY1129" s="4">
        <v>0</v>
      </c>
      <c r="CZ1129" s="4">
        <v>0</v>
      </c>
      <c r="DA1129" s="4">
        <v>0</v>
      </c>
      <c r="DB1129" s="4">
        <v>0</v>
      </c>
      <c r="DC1129" s="4">
        <v>0</v>
      </c>
      <c r="DD1129" s="4">
        <v>0</v>
      </c>
      <c r="DE1129" s="4">
        <v>0</v>
      </c>
      <c r="DF1129" s="4">
        <v>0</v>
      </c>
      <c r="DG1129" s="4">
        <v>0</v>
      </c>
      <c r="DH1129" s="4">
        <v>0</v>
      </c>
      <c r="DI1129" s="4">
        <v>0</v>
      </c>
      <c r="DJ1129" s="4">
        <v>0</v>
      </c>
      <c r="DK1129" s="4">
        <v>0</v>
      </c>
      <c r="DL1129" s="4">
        <v>0</v>
      </c>
      <c r="DM1129" s="4">
        <v>0</v>
      </c>
      <c r="DN1129" s="4">
        <v>0</v>
      </c>
      <c r="DO1129" s="4">
        <v>0</v>
      </c>
      <c r="DP1129" s="4">
        <v>0</v>
      </c>
      <c r="DQ1129" s="4">
        <v>0</v>
      </c>
      <c r="DR1129" s="4">
        <v>0</v>
      </c>
      <c r="DS1129" s="4">
        <v>0</v>
      </c>
      <c r="DT1129" s="4">
        <v>0</v>
      </c>
      <c r="DU1129" s="4">
        <v>0</v>
      </c>
      <c r="DV1129" s="4">
        <v>0</v>
      </c>
      <c r="DW1129" s="4">
        <v>0</v>
      </c>
      <c r="DX1129" s="6">
        <v>0</v>
      </c>
      <c r="DY1129" s="4">
        <f>SUM(Tabela14[[#This Row],[jan/25]:[mar/25]])</f>
        <v>0</v>
      </c>
      <c r="DZ1129" s="4">
        <f>SUM(Tabela14[[#This Row],[abr/25]:[ago/25]])</f>
        <v>32060</v>
      </c>
      <c r="EA1129" s="4">
        <f>SUM(Tabela14[[#This Row],[set/25]:[dez/30]])</f>
        <v>0</v>
      </c>
    </row>
    <row r="1130" spans="1:131" x14ac:dyDescent="0.25">
      <c r="A1130" s="5" t="s">
        <v>2788</v>
      </c>
      <c r="B1130" s="2" t="s">
        <v>2495</v>
      </c>
      <c r="C1130" s="2" t="s">
        <v>14</v>
      </c>
      <c r="D1130" s="2" t="s">
        <v>633</v>
      </c>
      <c r="E1130" s="1">
        <v>2007</v>
      </c>
      <c r="F1130" s="2"/>
      <c r="G1130" s="2" t="s">
        <v>42</v>
      </c>
      <c r="H1130" s="321"/>
      <c r="I1130" s="2"/>
      <c r="J1130" s="2"/>
      <c r="K1130" s="4"/>
      <c r="L1130" s="4"/>
      <c r="M1130" s="4">
        <v>0</v>
      </c>
      <c r="N1130" s="4">
        <f>Tabela14[[#This Row],[parcela.cef
(total)]]-Tabela14[[#This Row],[parcela.cef
(realizado)]]</f>
        <v>0</v>
      </c>
      <c r="O1130" s="1" t="b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f>SUM(Tabela14[[#This Row],[set/25]:[dez/30]])</f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0</v>
      </c>
      <c r="CQ1130" s="4">
        <v>0</v>
      </c>
      <c r="CR1130" s="4">
        <v>0</v>
      </c>
      <c r="CS1130" s="4">
        <v>0</v>
      </c>
      <c r="CT1130" s="4">
        <v>0</v>
      </c>
      <c r="CU1130" s="4">
        <v>0</v>
      </c>
      <c r="CV1130" s="4">
        <v>0</v>
      </c>
      <c r="CW1130" s="4">
        <v>0</v>
      </c>
      <c r="CX1130" s="4">
        <v>0</v>
      </c>
      <c r="CY1130" s="4">
        <v>0</v>
      </c>
      <c r="CZ1130" s="4">
        <v>0</v>
      </c>
      <c r="DA1130" s="4">
        <v>0</v>
      </c>
      <c r="DB1130" s="4">
        <v>0</v>
      </c>
      <c r="DC1130" s="4">
        <v>0</v>
      </c>
      <c r="DD1130" s="4">
        <v>0</v>
      </c>
      <c r="DE1130" s="4">
        <v>0</v>
      </c>
      <c r="DF1130" s="4">
        <v>0</v>
      </c>
      <c r="DG1130" s="4">
        <v>0</v>
      </c>
      <c r="DH1130" s="4">
        <v>0</v>
      </c>
      <c r="DI1130" s="4">
        <v>0</v>
      </c>
      <c r="DJ1130" s="4">
        <v>0</v>
      </c>
      <c r="DK1130" s="4">
        <v>0</v>
      </c>
      <c r="DL1130" s="4">
        <v>0</v>
      </c>
      <c r="DM1130" s="4">
        <v>0</v>
      </c>
      <c r="DN1130" s="4">
        <v>0</v>
      </c>
      <c r="DO1130" s="4">
        <v>0</v>
      </c>
      <c r="DP1130" s="4">
        <v>0</v>
      </c>
      <c r="DQ1130" s="4">
        <v>0</v>
      </c>
      <c r="DR1130" s="4">
        <v>0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6">
        <v>0</v>
      </c>
      <c r="DY1130" s="4">
        <f>SUM(Tabela14[[#This Row],[jan/25]:[mar/25]])</f>
        <v>0</v>
      </c>
      <c r="DZ1130" s="4">
        <f>SUM(Tabela14[[#This Row],[abr/25]:[ago/25]])</f>
        <v>0</v>
      </c>
      <c r="EA1130" s="4">
        <f>SUM(Tabela14[[#This Row],[set/25]:[dez/30]])</f>
        <v>0</v>
      </c>
    </row>
    <row r="1131" spans="1:131" x14ac:dyDescent="0.25">
      <c r="A1131" s="5" t="s">
        <v>2789</v>
      </c>
      <c r="B1131" s="2" t="s">
        <v>2495</v>
      </c>
      <c r="C1131" s="2" t="s">
        <v>14</v>
      </c>
      <c r="D1131" s="2" t="s">
        <v>633</v>
      </c>
      <c r="E1131" s="1">
        <v>2008</v>
      </c>
      <c r="F1131" s="2" t="s">
        <v>2790</v>
      </c>
      <c r="G1131" s="2" t="s">
        <v>19</v>
      </c>
      <c r="H1131" s="321">
        <v>45850</v>
      </c>
      <c r="I1131" s="2" t="s">
        <v>2791</v>
      </c>
      <c r="J1131" s="2"/>
      <c r="K1131" s="4"/>
      <c r="L1131" s="4"/>
      <c r="M1131" s="4">
        <v>268240.58</v>
      </c>
      <c r="N1131" s="4">
        <f>Tabela14[[#This Row],[parcela.cef
(total)]]-Tabela14[[#This Row],[parcela.cef
(realizado)]]</f>
        <v>0</v>
      </c>
      <c r="O1131" s="1" t="b">
        <v>0</v>
      </c>
      <c r="P1131" s="4">
        <v>0</v>
      </c>
      <c r="Q1131" s="4">
        <v>313900.01</v>
      </c>
      <c r="R1131" s="4">
        <v>0</v>
      </c>
      <c r="S1131" s="4">
        <v>49620.480000000003</v>
      </c>
      <c r="T1131" s="4">
        <f>SUM(Tabela14[[#This Row],[set/25]:[dez/30]])</f>
        <v>45458.549999999988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3150</v>
      </c>
      <c r="BL1131" s="4">
        <v>1011.93</v>
      </c>
      <c r="BM1131" s="4">
        <v>0</v>
      </c>
      <c r="BN1131" s="4">
        <v>1021.14</v>
      </c>
      <c r="BO1131" s="4">
        <v>214.9</v>
      </c>
      <c r="BP1131" s="4">
        <v>214.9</v>
      </c>
      <c r="BQ1131" s="4">
        <v>214.9</v>
      </c>
      <c r="BR1131" s="4">
        <v>214.9</v>
      </c>
      <c r="BS1131" s="4">
        <v>214.9</v>
      </c>
      <c r="BT1131" s="4">
        <v>214.9</v>
      </c>
      <c r="BU1131" s="4">
        <v>214.9</v>
      </c>
      <c r="BV1131" s="4">
        <v>214.9</v>
      </c>
      <c r="BW1131" s="4">
        <v>5918.23</v>
      </c>
      <c r="BX1131" s="4">
        <v>716.32</v>
      </c>
      <c r="BY1131" s="4">
        <v>716.32</v>
      </c>
      <c r="BZ1131" s="4">
        <v>716.32</v>
      </c>
      <c r="CA1131" s="4">
        <v>716.32</v>
      </c>
      <c r="CB1131" s="4">
        <v>716.32</v>
      </c>
      <c r="CC1131" s="4">
        <v>716.32</v>
      </c>
      <c r="CD1131" s="4">
        <v>716.32</v>
      </c>
      <c r="CE1131" s="4">
        <v>716.32</v>
      </c>
      <c r="CF1131" s="4">
        <v>716.32</v>
      </c>
      <c r="CG1131" s="4">
        <v>716.32</v>
      </c>
      <c r="CH1131" s="4">
        <v>716.32</v>
      </c>
      <c r="CI1131" s="4">
        <v>8729.67</v>
      </c>
      <c r="CJ1131" s="4">
        <v>716.32</v>
      </c>
      <c r="CK1131" s="4">
        <v>716.32</v>
      </c>
      <c r="CL1131" s="4">
        <v>716.32</v>
      </c>
      <c r="CM1131" s="4">
        <v>716.32</v>
      </c>
      <c r="CN1131" s="4">
        <v>716.32</v>
      </c>
      <c r="CO1131" s="4">
        <v>716.32</v>
      </c>
      <c r="CP1131" s="4">
        <v>716.32</v>
      </c>
      <c r="CQ1131" s="4">
        <v>716.32</v>
      </c>
      <c r="CR1131" s="4">
        <v>716.32</v>
      </c>
      <c r="CS1131" s="4">
        <v>716.32</v>
      </c>
      <c r="CT1131" s="4">
        <v>716.32</v>
      </c>
      <c r="CU1131" s="4">
        <v>8729.67</v>
      </c>
      <c r="CV1131" s="4">
        <v>716.32</v>
      </c>
      <c r="CW1131" s="4">
        <v>716.32</v>
      </c>
      <c r="CX1131" s="4">
        <v>716.32</v>
      </c>
      <c r="CY1131" s="4">
        <v>716.32</v>
      </c>
      <c r="CZ1131" s="4">
        <v>716.32</v>
      </c>
      <c r="DA1131" s="4">
        <v>0</v>
      </c>
      <c r="DB1131" s="4">
        <v>0</v>
      </c>
      <c r="DC1131" s="4">
        <v>0</v>
      </c>
      <c r="DD1131" s="4">
        <v>0</v>
      </c>
      <c r="DE1131" s="4">
        <v>0</v>
      </c>
      <c r="DF1131" s="4">
        <v>0</v>
      </c>
      <c r="DG1131" s="4">
        <v>0</v>
      </c>
      <c r="DH1131" s="4">
        <v>0</v>
      </c>
      <c r="DI1131" s="4">
        <v>0</v>
      </c>
      <c r="DJ1131" s="4">
        <v>0</v>
      </c>
      <c r="DK1131" s="4">
        <v>0</v>
      </c>
      <c r="DL1131" s="4">
        <v>0</v>
      </c>
      <c r="DM1131" s="4">
        <v>0</v>
      </c>
      <c r="DN1131" s="4">
        <v>0</v>
      </c>
      <c r="DO1131" s="4">
        <v>0</v>
      </c>
      <c r="DP1131" s="4">
        <v>0</v>
      </c>
      <c r="DQ1131" s="4">
        <v>0</v>
      </c>
      <c r="DR1131" s="4">
        <v>0</v>
      </c>
      <c r="DS1131" s="4">
        <v>0</v>
      </c>
      <c r="DT1131" s="4">
        <v>0</v>
      </c>
      <c r="DU1131" s="4">
        <v>0</v>
      </c>
      <c r="DV1131" s="4">
        <v>0</v>
      </c>
      <c r="DW1131" s="4">
        <v>0</v>
      </c>
      <c r="DX1131" s="6">
        <v>0</v>
      </c>
      <c r="DY1131" s="4">
        <f>SUM(Tabela14[[#This Row],[jan/25]:[mar/25]])</f>
        <v>0</v>
      </c>
      <c r="DZ1131" s="4">
        <f>SUM(Tabela14[[#This Row],[abr/25]:[ago/25]])</f>
        <v>4161.93</v>
      </c>
      <c r="EA1131" s="4">
        <f>SUM(Tabela14[[#This Row],[set/25]:[dez/30]])</f>
        <v>45458.549999999988</v>
      </c>
    </row>
    <row r="1132" spans="1:131" x14ac:dyDescent="0.25">
      <c r="A1132" s="5" t="s">
        <v>2792</v>
      </c>
      <c r="B1132" s="2" t="s">
        <v>2495</v>
      </c>
      <c r="C1132" s="2" t="s">
        <v>14</v>
      </c>
      <c r="D1132" s="2" t="s">
        <v>633</v>
      </c>
      <c r="E1132" s="1">
        <v>2009</v>
      </c>
      <c r="F1132" s="2"/>
      <c r="G1132" s="2" t="s">
        <v>42</v>
      </c>
      <c r="H1132" s="321"/>
      <c r="I1132" s="2"/>
      <c r="J1132" s="2"/>
      <c r="K1132" s="4"/>
      <c r="L1132" s="4"/>
      <c r="M1132" s="4">
        <v>0</v>
      </c>
      <c r="N1132" s="4">
        <f>Tabela14[[#This Row],[parcela.cef
(total)]]-Tabela14[[#This Row],[parcela.cef
(realizado)]]</f>
        <v>0</v>
      </c>
      <c r="O1132" s="1" t="b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f>SUM(Tabela14[[#This Row],[set/25]:[dez/30]])</f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0</v>
      </c>
      <c r="CP1132" s="4">
        <v>0</v>
      </c>
      <c r="CQ1132" s="4">
        <v>0</v>
      </c>
      <c r="CR1132" s="4">
        <v>0</v>
      </c>
      <c r="CS1132" s="4">
        <v>0</v>
      </c>
      <c r="CT1132" s="4">
        <v>0</v>
      </c>
      <c r="CU1132" s="4">
        <v>0</v>
      </c>
      <c r="CV1132" s="4">
        <v>0</v>
      </c>
      <c r="CW1132" s="4">
        <v>0</v>
      </c>
      <c r="CX1132" s="4">
        <v>0</v>
      </c>
      <c r="CY1132" s="4">
        <v>0</v>
      </c>
      <c r="CZ1132" s="4">
        <v>0</v>
      </c>
      <c r="DA1132" s="4">
        <v>0</v>
      </c>
      <c r="DB1132" s="4">
        <v>0</v>
      </c>
      <c r="DC1132" s="4">
        <v>0</v>
      </c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6">
        <v>0</v>
      </c>
      <c r="DY1132" s="4">
        <f>SUM(Tabela14[[#This Row],[jan/25]:[mar/25]])</f>
        <v>0</v>
      </c>
      <c r="DZ1132" s="4">
        <f>SUM(Tabela14[[#This Row],[abr/25]:[ago/25]])</f>
        <v>0</v>
      </c>
      <c r="EA1132" s="4">
        <f>SUM(Tabela14[[#This Row],[set/25]:[dez/30]])</f>
        <v>0</v>
      </c>
    </row>
    <row r="1133" spans="1:131" x14ac:dyDescent="0.25">
      <c r="A1133" s="5" t="s">
        <v>2793</v>
      </c>
      <c r="B1133" s="2" t="s">
        <v>2495</v>
      </c>
      <c r="C1133" s="2" t="s">
        <v>14</v>
      </c>
      <c r="D1133" s="2" t="s">
        <v>193</v>
      </c>
      <c r="E1133" s="1">
        <v>201</v>
      </c>
      <c r="F1133" s="2" t="s">
        <v>2794</v>
      </c>
      <c r="G1133" s="2" t="s">
        <v>19</v>
      </c>
      <c r="H1133" s="321">
        <v>45856</v>
      </c>
      <c r="I1133" s="2" t="s">
        <v>2452</v>
      </c>
      <c r="J1133" s="2"/>
      <c r="K1133" s="4"/>
      <c r="L1133" s="4"/>
      <c r="M1133" s="4">
        <v>0</v>
      </c>
      <c r="N1133" s="4">
        <f>Tabela14[[#This Row],[parcela.cef
(total)]]-Tabela14[[#This Row],[parcela.cef
(realizado)]]</f>
        <v>0</v>
      </c>
      <c r="O1133" s="1" t="b">
        <v>0</v>
      </c>
      <c r="P1133" s="4">
        <v>0</v>
      </c>
      <c r="Q1133" s="4">
        <v>314900</v>
      </c>
      <c r="R1133" s="4">
        <v>0</v>
      </c>
      <c r="S1133" s="4">
        <v>3755.17</v>
      </c>
      <c r="T1133" s="4">
        <f>SUM(Tabela14[[#This Row],[set/25]:[dez/30]])</f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3000</v>
      </c>
      <c r="BL1133" s="4">
        <v>755.17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0</v>
      </c>
      <c r="CP1133" s="4">
        <v>0</v>
      </c>
      <c r="CQ1133" s="4">
        <v>0</v>
      </c>
      <c r="CR1133" s="4">
        <v>0</v>
      </c>
      <c r="CS1133" s="4">
        <v>0</v>
      </c>
      <c r="CT1133" s="4">
        <v>0</v>
      </c>
      <c r="CU1133" s="4">
        <v>0</v>
      </c>
      <c r="CV1133" s="4">
        <v>0</v>
      </c>
      <c r="CW1133" s="4">
        <v>0</v>
      </c>
      <c r="CX1133" s="4">
        <v>0</v>
      </c>
      <c r="CY1133" s="4">
        <v>0</v>
      </c>
      <c r="CZ1133" s="4">
        <v>0</v>
      </c>
      <c r="DA1133" s="4">
        <v>0</v>
      </c>
      <c r="DB1133" s="4">
        <v>0</v>
      </c>
      <c r="DC1133" s="4">
        <v>0</v>
      </c>
      <c r="DD1133" s="4">
        <v>0</v>
      </c>
      <c r="DE1133" s="4">
        <v>0</v>
      </c>
      <c r="DF1133" s="4">
        <v>0</v>
      </c>
      <c r="DG1133" s="4">
        <v>0</v>
      </c>
      <c r="DH1133" s="4">
        <v>0</v>
      </c>
      <c r="DI1133" s="4">
        <v>0</v>
      </c>
      <c r="DJ1133" s="4">
        <v>0</v>
      </c>
      <c r="DK1133" s="4">
        <v>0</v>
      </c>
      <c r="DL1133" s="4">
        <v>0</v>
      </c>
      <c r="DM1133" s="4">
        <v>0</v>
      </c>
      <c r="DN1133" s="4">
        <v>0</v>
      </c>
      <c r="DO1133" s="4">
        <v>0</v>
      </c>
      <c r="DP1133" s="4">
        <v>0</v>
      </c>
      <c r="DQ1133" s="4">
        <v>0</v>
      </c>
      <c r="DR1133" s="4">
        <v>0</v>
      </c>
      <c r="DS1133" s="4">
        <v>0</v>
      </c>
      <c r="DT1133" s="4">
        <v>0</v>
      </c>
      <c r="DU1133" s="4">
        <v>0</v>
      </c>
      <c r="DV1133" s="4">
        <v>0</v>
      </c>
      <c r="DW1133" s="4">
        <v>0</v>
      </c>
      <c r="DX1133" s="6">
        <v>0</v>
      </c>
      <c r="DY1133" s="4">
        <f>SUM(Tabela14[[#This Row],[jan/25]:[mar/25]])</f>
        <v>0</v>
      </c>
      <c r="DZ1133" s="4">
        <f>SUM(Tabela14[[#This Row],[abr/25]:[ago/25]])</f>
        <v>3755.17</v>
      </c>
      <c r="EA1133" s="4">
        <f>SUM(Tabela14[[#This Row],[set/25]:[dez/30]])</f>
        <v>0</v>
      </c>
    </row>
    <row r="1134" spans="1:131" x14ac:dyDescent="0.25">
      <c r="A1134" s="5" t="s">
        <v>2795</v>
      </c>
      <c r="B1134" s="2" t="s">
        <v>2495</v>
      </c>
      <c r="C1134" s="2" t="s">
        <v>14</v>
      </c>
      <c r="D1134" s="2" t="s">
        <v>633</v>
      </c>
      <c r="E1134" s="1">
        <v>2010</v>
      </c>
      <c r="F1134" s="2"/>
      <c r="G1134" s="2" t="s">
        <v>42</v>
      </c>
      <c r="H1134" s="321"/>
      <c r="I1134" s="2"/>
      <c r="J1134" s="2"/>
      <c r="K1134" s="4"/>
      <c r="L1134" s="4"/>
      <c r="M1134" s="4">
        <v>0</v>
      </c>
      <c r="N1134" s="4">
        <f>Tabela14[[#This Row],[parcela.cef
(total)]]-Tabela14[[#This Row],[parcela.cef
(realizado)]]</f>
        <v>0</v>
      </c>
      <c r="O1134" s="1" t="b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f>SUM(Tabela14[[#This Row],[set/25]:[dez/30]])</f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0</v>
      </c>
      <c r="CR1134" s="4">
        <v>0</v>
      </c>
      <c r="CS1134" s="4">
        <v>0</v>
      </c>
      <c r="CT1134" s="4">
        <v>0</v>
      </c>
      <c r="CU1134" s="4">
        <v>0</v>
      </c>
      <c r="CV1134" s="4">
        <v>0</v>
      </c>
      <c r="CW1134" s="4">
        <v>0</v>
      </c>
      <c r="CX1134" s="4">
        <v>0</v>
      </c>
      <c r="CY1134" s="4">
        <v>0</v>
      </c>
      <c r="CZ1134" s="4">
        <v>0</v>
      </c>
      <c r="DA1134" s="4">
        <v>0</v>
      </c>
      <c r="DB1134" s="4">
        <v>0</v>
      </c>
      <c r="DC1134" s="4">
        <v>0</v>
      </c>
      <c r="DD1134" s="4">
        <v>0</v>
      </c>
      <c r="DE1134" s="4">
        <v>0</v>
      </c>
      <c r="DF1134" s="4">
        <v>0</v>
      </c>
      <c r="DG1134" s="4">
        <v>0</v>
      </c>
      <c r="DH1134" s="4">
        <v>0</v>
      </c>
      <c r="DI1134" s="4">
        <v>0</v>
      </c>
      <c r="DJ1134" s="4">
        <v>0</v>
      </c>
      <c r="DK1134" s="4">
        <v>0</v>
      </c>
      <c r="DL1134" s="4">
        <v>0</v>
      </c>
      <c r="DM1134" s="4">
        <v>0</v>
      </c>
      <c r="DN1134" s="4">
        <v>0</v>
      </c>
      <c r="DO1134" s="4">
        <v>0</v>
      </c>
      <c r="DP1134" s="4">
        <v>0</v>
      </c>
      <c r="DQ1134" s="4">
        <v>0</v>
      </c>
      <c r="DR1134" s="4">
        <v>0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6">
        <v>0</v>
      </c>
      <c r="DY1134" s="4">
        <f>SUM(Tabela14[[#This Row],[jan/25]:[mar/25]])</f>
        <v>0</v>
      </c>
      <c r="DZ1134" s="4">
        <f>SUM(Tabela14[[#This Row],[abr/25]:[ago/25]])</f>
        <v>0</v>
      </c>
      <c r="EA1134" s="4">
        <f>SUM(Tabela14[[#This Row],[set/25]:[dez/30]])</f>
        <v>0</v>
      </c>
    </row>
    <row r="1135" spans="1:131" x14ac:dyDescent="0.25">
      <c r="A1135" s="5" t="s">
        <v>2796</v>
      </c>
      <c r="B1135" s="2" t="s">
        <v>2495</v>
      </c>
      <c r="C1135" s="2" t="s">
        <v>14</v>
      </c>
      <c r="D1135" s="2" t="s">
        <v>633</v>
      </c>
      <c r="E1135" s="1">
        <v>2011</v>
      </c>
      <c r="F1135" s="2" t="s">
        <v>2797</v>
      </c>
      <c r="G1135" s="2" t="s">
        <v>19</v>
      </c>
      <c r="H1135" s="321">
        <v>45852</v>
      </c>
      <c r="I1135" s="2" t="s">
        <v>52</v>
      </c>
      <c r="J1135" s="2"/>
      <c r="K1135" s="4"/>
      <c r="L1135" s="4"/>
      <c r="M1135" s="4">
        <v>274866.89</v>
      </c>
      <c r="N1135" s="4">
        <f>Tabela14[[#This Row],[parcela.cef
(total)]]-Tabela14[[#This Row],[parcela.cef
(realizado)]]</f>
        <v>0</v>
      </c>
      <c r="O1135" s="1" t="b">
        <v>0</v>
      </c>
      <c r="P1135" s="4">
        <v>0</v>
      </c>
      <c r="Q1135" s="4">
        <v>328208.27</v>
      </c>
      <c r="R1135" s="4">
        <v>0</v>
      </c>
      <c r="S1135" s="4">
        <v>58546.239999999998</v>
      </c>
      <c r="T1135" s="4">
        <f>SUM(Tabela14[[#This Row],[set/25]:[dez/30]])</f>
        <v>54237.110000000015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4000.32</v>
      </c>
      <c r="BL1135" s="4">
        <v>308.81</v>
      </c>
      <c r="BM1135" s="4">
        <v>311.62</v>
      </c>
      <c r="BN1135" s="4">
        <v>311.62</v>
      </c>
      <c r="BO1135" s="4">
        <v>311.62</v>
      </c>
      <c r="BP1135" s="4">
        <v>311.62</v>
      </c>
      <c r="BQ1135" s="4">
        <v>311.62</v>
      </c>
      <c r="BR1135" s="4">
        <v>311.62</v>
      </c>
      <c r="BS1135" s="4">
        <v>311.62</v>
      </c>
      <c r="BT1135" s="4">
        <v>311.62</v>
      </c>
      <c r="BU1135" s="4">
        <v>311.62</v>
      </c>
      <c r="BV1135" s="4">
        <v>311.62</v>
      </c>
      <c r="BW1135" s="4">
        <v>6515.81</v>
      </c>
      <c r="BX1135" s="4">
        <v>1168.47</v>
      </c>
      <c r="BY1135" s="4">
        <v>1168.47</v>
      </c>
      <c r="BZ1135" s="4">
        <v>1168.47</v>
      </c>
      <c r="CA1135" s="4">
        <v>1168.47</v>
      </c>
      <c r="CB1135" s="4">
        <v>1168.47</v>
      </c>
      <c r="CC1135" s="4">
        <v>1168.47</v>
      </c>
      <c r="CD1135" s="4">
        <v>1168.47</v>
      </c>
      <c r="CE1135" s="4">
        <v>1168.47</v>
      </c>
      <c r="CF1135" s="4">
        <v>1168.47</v>
      </c>
      <c r="CG1135" s="4">
        <v>1168.47</v>
      </c>
      <c r="CH1135" s="4">
        <v>1168.47</v>
      </c>
      <c r="CI1135" s="4">
        <v>8280.91</v>
      </c>
      <c r="CJ1135" s="4">
        <v>1168.47</v>
      </c>
      <c r="CK1135" s="4">
        <v>1168.47</v>
      </c>
      <c r="CL1135" s="4">
        <v>1168.47</v>
      </c>
      <c r="CM1135" s="4">
        <v>1168.47</v>
      </c>
      <c r="CN1135" s="4">
        <v>1168.47</v>
      </c>
      <c r="CO1135" s="4">
        <v>1168.47</v>
      </c>
      <c r="CP1135" s="4">
        <v>1168.47</v>
      </c>
      <c r="CQ1135" s="4">
        <v>1168.47</v>
      </c>
      <c r="CR1135" s="4">
        <v>1168.47</v>
      </c>
      <c r="CS1135" s="4">
        <v>1168.47</v>
      </c>
      <c r="CT1135" s="4">
        <v>1168.47</v>
      </c>
      <c r="CU1135" s="4">
        <v>8280.91</v>
      </c>
      <c r="CV1135" s="4">
        <v>1168.47</v>
      </c>
      <c r="CW1135" s="4">
        <v>1168.47</v>
      </c>
      <c r="CX1135" s="4">
        <v>0</v>
      </c>
      <c r="CY1135" s="4">
        <v>0</v>
      </c>
      <c r="CZ1135" s="4">
        <v>0</v>
      </c>
      <c r="DA1135" s="4">
        <v>0</v>
      </c>
      <c r="DB1135" s="4">
        <v>0</v>
      </c>
      <c r="DC1135" s="4">
        <v>0</v>
      </c>
      <c r="DD1135" s="4">
        <v>0</v>
      </c>
      <c r="DE1135" s="4">
        <v>0</v>
      </c>
      <c r="DF1135" s="4">
        <v>0</v>
      </c>
      <c r="DG1135" s="4">
        <v>0</v>
      </c>
      <c r="DH1135" s="4">
        <v>0</v>
      </c>
      <c r="DI1135" s="4">
        <v>0</v>
      </c>
      <c r="DJ1135" s="4">
        <v>0</v>
      </c>
      <c r="DK1135" s="4">
        <v>0</v>
      </c>
      <c r="DL1135" s="4">
        <v>0</v>
      </c>
      <c r="DM1135" s="4">
        <v>0</v>
      </c>
      <c r="DN1135" s="4">
        <v>0</v>
      </c>
      <c r="DO1135" s="4">
        <v>0</v>
      </c>
      <c r="DP1135" s="4">
        <v>0</v>
      </c>
      <c r="DQ1135" s="4">
        <v>0</v>
      </c>
      <c r="DR1135" s="4">
        <v>0</v>
      </c>
      <c r="DS1135" s="4">
        <v>0</v>
      </c>
      <c r="DT1135" s="4">
        <v>0</v>
      </c>
      <c r="DU1135" s="4">
        <v>0</v>
      </c>
      <c r="DV1135" s="4">
        <v>0</v>
      </c>
      <c r="DW1135" s="4">
        <v>0</v>
      </c>
      <c r="DX1135" s="6">
        <v>0</v>
      </c>
      <c r="DY1135" s="4">
        <f>SUM(Tabela14[[#This Row],[jan/25]:[mar/25]])</f>
        <v>0</v>
      </c>
      <c r="DZ1135" s="4">
        <f>SUM(Tabela14[[#This Row],[abr/25]:[ago/25]])</f>
        <v>4309.13</v>
      </c>
      <c r="EA1135" s="4">
        <f>SUM(Tabela14[[#This Row],[set/25]:[dez/30]])</f>
        <v>54237.110000000015</v>
      </c>
    </row>
    <row r="1136" spans="1:131" x14ac:dyDescent="0.25">
      <c r="A1136" s="5" t="s">
        <v>2798</v>
      </c>
      <c r="B1136" s="2" t="s">
        <v>2495</v>
      </c>
      <c r="C1136" s="2" t="s">
        <v>14</v>
      </c>
      <c r="D1136" s="2" t="s">
        <v>633</v>
      </c>
      <c r="E1136" s="1">
        <v>2012</v>
      </c>
      <c r="F1136" s="2"/>
      <c r="G1136" s="2" t="s">
        <v>42</v>
      </c>
      <c r="H1136" s="321"/>
      <c r="I1136" s="2"/>
      <c r="J1136" s="2"/>
      <c r="K1136" s="4"/>
      <c r="L1136" s="4"/>
      <c r="M1136" s="4">
        <v>0</v>
      </c>
      <c r="N1136" s="4">
        <f>Tabela14[[#This Row],[parcela.cef
(total)]]-Tabela14[[#This Row],[parcela.cef
(realizado)]]</f>
        <v>0</v>
      </c>
      <c r="O1136" s="1" t="b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f>SUM(Tabela14[[#This Row],[set/25]:[dez/30]])</f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0</v>
      </c>
      <c r="CP1136" s="4">
        <v>0</v>
      </c>
      <c r="CQ1136" s="4">
        <v>0</v>
      </c>
      <c r="CR1136" s="4">
        <v>0</v>
      </c>
      <c r="CS1136" s="4">
        <v>0</v>
      </c>
      <c r="CT1136" s="4">
        <v>0</v>
      </c>
      <c r="CU1136" s="4">
        <v>0</v>
      </c>
      <c r="CV1136" s="4">
        <v>0</v>
      </c>
      <c r="CW1136" s="4">
        <v>0</v>
      </c>
      <c r="CX1136" s="4">
        <v>0</v>
      </c>
      <c r="CY1136" s="4">
        <v>0</v>
      </c>
      <c r="CZ1136" s="4">
        <v>0</v>
      </c>
      <c r="DA1136" s="4">
        <v>0</v>
      </c>
      <c r="DB1136" s="4">
        <v>0</v>
      </c>
      <c r="DC1136" s="4">
        <v>0</v>
      </c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6">
        <v>0</v>
      </c>
      <c r="DY1136" s="4">
        <f>SUM(Tabela14[[#This Row],[jan/25]:[mar/25]])</f>
        <v>0</v>
      </c>
      <c r="DZ1136" s="4">
        <f>SUM(Tabela14[[#This Row],[abr/25]:[ago/25]])</f>
        <v>0</v>
      </c>
      <c r="EA1136" s="4">
        <f>SUM(Tabela14[[#This Row],[set/25]:[dez/30]])</f>
        <v>0</v>
      </c>
    </row>
    <row r="1137" spans="1:131" x14ac:dyDescent="0.25">
      <c r="A1137" s="5" t="s">
        <v>2799</v>
      </c>
      <c r="B1137" s="2" t="s">
        <v>2495</v>
      </c>
      <c r="C1137" s="2" t="s">
        <v>14</v>
      </c>
      <c r="D1137" s="2" t="s">
        <v>633</v>
      </c>
      <c r="E1137" s="1">
        <v>2013</v>
      </c>
      <c r="F1137" s="2"/>
      <c r="G1137" s="2" t="s">
        <v>16</v>
      </c>
      <c r="H1137" s="321"/>
      <c r="I1137" s="2"/>
      <c r="J1137" s="2"/>
      <c r="K1137" s="4"/>
      <c r="L1137" s="4"/>
      <c r="M1137" s="4">
        <v>0</v>
      </c>
      <c r="N1137" s="4">
        <f>Tabela14[[#This Row],[parcela.cef
(total)]]-Tabela14[[#This Row],[parcela.cef
(realizado)]]</f>
        <v>0</v>
      </c>
      <c r="O1137" s="1" t="b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f>SUM(Tabela14[[#This Row],[set/25]:[dez/30]])</f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0</v>
      </c>
      <c r="CP1137" s="4">
        <v>0</v>
      </c>
      <c r="CQ1137" s="4">
        <v>0</v>
      </c>
      <c r="CR1137" s="4">
        <v>0</v>
      </c>
      <c r="CS1137" s="4">
        <v>0</v>
      </c>
      <c r="CT1137" s="4">
        <v>0</v>
      </c>
      <c r="CU1137" s="4">
        <v>0</v>
      </c>
      <c r="CV1137" s="4">
        <v>0</v>
      </c>
      <c r="CW1137" s="4">
        <v>0</v>
      </c>
      <c r="CX1137" s="4">
        <v>0</v>
      </c>
      <c r="CY1137" s="4">
        <v>0</v>
      </c>
      <c r="CZ1137" s="4">
        <v>0</v>
      </c>
      <c r="DA1137" s="4">
        <v>0</v>
      </c>
      <c r="DB1137" s="4">
        <v>0</v>
      </c>
      <c r="DC1137" s="4">
        <v>0</v>
      </c>
      <c r="DD1137" s="4">
        <v>0</v>
      </c>
      <c r="DE1137" s="4">
        <v>0</v>
      </c>
      <c r="DF1137" s="4">
        <v>0</v>
      </c>
      <c r="DG1137" s="4">
        <v>0</v>
      </c>
      <c r="DH1137" s="4">
        <v>0</v>
      </c>
      <c r="DI1137" s="4">
        <v>0</v>
      </c>
      <c r="DJ1137" s="4">
        <v>0</v>
      </c>
      <c r="DK1137" s="4">
        <v>0</v>
      </c>
      <c r="DL1137" s="4">
        <v>0</v>
      </c>
      <c r="DM1137" s="4">
        <v>0</v>
      </c>
      <c r="DN1137" s="4">
        <v>0</v>
      </c>
      <c r="DO1137" s="4">
        <v>0</v>
      </c>
      <c r="DP1137" s="4">
        <v>0</v>
      </c>
      <c r="DQ1137" s="4">
        <v>0</v>
      </c>
      <c r="DR1137" s="4">
        <v>0</v>
      </c>
      <c r="DS1137" s="4">
        <v>0</v>
      </c>
      <c r="DT1137" s="4">
        <v>0</v>
      </c>
      <c r="DU1137" s="4">
        <v>0</v>
      </c>
      <c r="DV1137" s="4">
        <v>0</v>
      </c>
      <c r="DW1137" s="4">
        <v>0</v>
      </c>
      <c r="DX1137" s="6">
        <v>0</v>
      </c>
      <c r="DY1137" s="4">
        <f>SUM(Tabela14[[#This Row],[jan/25]:[mar/25]])</f>
        <v>0</v>
      </c>
      <c r="DZ1137" s="4">
        <f>SUM(Tabela14[[#This Row],[abr/25]:[ago/25]])</f>
        <v>0</v>
      </c>
      <c r="EA1137" s="4">
        <f>SUM(Tabela14[[#This Row],[set/25]:[dez/30]])</f>
        <v>0</v>
      </c>
    </row>
    <row r="1138" spans="1:131" x14ac:dyDescent="0.25">
      <c r="A1138" s="5" t="s">
        <v>2800</v>
      </c>
      <c r="B1138" s="2" t="s">
        <v>2495</v>
      </c>
      <c r="C1138" s="2" t="s">
        <v>14</v>
      </c>
      <c r="D1138" s="2" t="s">
        <v>633</v>
      </c>
      <c r="E1138" s="1">
        <v>2014</v>
      </c>
      <c r="F1138" s="2" t="s">
        <v>2801</v>
      </c>
      <c r="G1138" s="2" t="s">
        <v>19</v>
      </c>
      <c r="H1138" s="321">
        <v>45852</v>
      </c>
      <c r="I1138" s="2" t="s">
        <v>759</v>
      </c>
      <c r="J1138" s="2"/>
      <c r="K1138" s="4"/>
      <c r="L1138" s="4"/>
      <c r="M1138" s="4">
        <v>268240.58</v>
      </c>
      <c r="N1138" s="4">
        <f>Tabela14[[#This Row],[parcela.cef
(total)]]-Tabela14[[#This Row],[parcela.cef
(realizado)]]</f>
        <v>0</v>
      </c>
      <c r="O1138" s="1" t="b">
        <v>0</v>
      </c>
      <c r="P1138" s="4">
        <v>0</v>
      </c>
      <c r="Q1138" s="4">
        <v>310200</v>
      </c>
      <c r="R1138" s="4">
        <v>0</v>
      </c>
      <c r="S1138" s="4">
        <v>46818.78</v>
      </c>
      <c r="T1138" s="4">
        <f>SUM(Tabela14[[#This Row],[set/25]:[dez/30]])</f>
        <v>39016.71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7500</v>
      </c>
      <c r="BL1138" s="4">
        <v>302.07</v>
      </c>
      <c r="BM1138" s="4">
        <v>304.82</v>
      </c>
      <c r="BN1138" s="4">
        <v>304.82</v>
      </c>
      <c r="BO1138" s="4">
        <v>812.85</v>
      </c>
      <c r="BP1138" s="4">
        <v>1016.06</v>
      </c>
      <c r="BQ1138" s="4">
        <v>1016.06</v>
      </c>
      <c r="BR1138" s="4">
        <v>1016.06</v>
      </c>
      <c r="BS1138" s="4">
        <v>1016.06</v>
      </c>
      <c r="BT1138" s="4">
        <v>1016.06</v>
      </c>
      <c r="BU1138" s="4">
        <v>1016.06</v>
      </c>
      <c r="BV1138" s="4">
        <v>1016.06</v>
      </c>
      <c r="BW1138" s="4">
        <v>1016.06</v>
      </c>
      <c r="BX1138" s="4">
        <v>1016.06</v>
      </c>
      <c r="BY1138" s="4">
        <v>1016.06</v>
      </c>
      <c r="BZ1138" s="4">
        <v>1016.06</v>
      </c>
      <c r="CA1138" s="4">
        <v>1016.06</v>
      </c>
      <c r="CB1138" s="4">
        <v>1016.06</v>
      </c>
      <c r="CC1138" s="4">
        <v>1016.06</v>
      </c>
      <c r="CD1138" s="4">
        <v>1016.06</v>
      </c>
      <c r="CE1138" s="4">
        <v>1016.06</v>
      </c>
      <c r="CF1138" s="4">
        <v>1016.06</v>
      </c>
      <c r="CG1138" s="4">
        <v>1016.06</v>
      </c>
      <c r="CH1138" s="4">
        <v>1016.06</v>
      </c>
      <c r="CI1138" s="4">
        <v>1016.06</v>
      </c>
      <c r="CJ1138" s="4">
        <v>1016.06</v>
      </c>
      <c r="CK1138" s="4">
        <v>1016.06</v>
      </c>
      <c r="CL1138" s="4">
        <v>1016.06</v>
      </c>
      <c r="CM1138" s="4">
        <v>1016.06</v>
      </c>
      <c r="CN1138" s="4">
        <v>1016.06</v>
      </c>
      <c r="CO1138" s="4">
        <v>1016.06</v>
      </c>
      <c r="CP1138" s="4">
        <v>1016.06</v>
      </c>
      <c r="CQ1138" s="4">
        <v>1016.06</v>
      </c>
      <c r="CR1138" s="4">
        <v>1016.06</v>
      </c>
      <c r="CS1138" s="4">
        <v>1016.06</v>
      </c>
      <c r="CT1138" s="4">
        <v>1016.06</v>
      </c>
      <c r="CU1138" s="4">
        <v>1016.06</v>
      </c>
      <c r="CV1138" s="4">
        <v>1016.06</v>
      </c>
      <c r="CW1138" s="4">
        <v>1016.06</v>
      </c>
      <c r="CX1138" s="4">
        <v>1016.06</v>
      </c>
      <c r="CY1138" s="4">
        <v>1016.06</v>
      </c>
      <c r="CZ1138" s="4">
        <v>1016.06</v>
      </c>
      <c r="DA1138" s="4">
        <v>0</v>
      </c>
      <c r="DB1138" s="4">
        <v>0</v>
      </c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0</v>
      </c>
      <c r="DJ1138" s="4">
        <v>0</v>
      </c>
      <c r="DK1138" s="4">
        <v>0</v>
      </c>
      <c r="DL1138" s="4">
        <v>0</v>
      </c>
      <c r="DM1138" s="4">
        <v>0</v>
      </c>
      <c r="DN1138" s="4">
        <v>0</v>
      </c>
      <c r="DO1138" s="4">
        <v>0</v>
      </c>
      <c r="DP1138" s="4">
        <v>0</v>
      </c>
      <c r="DQ1138" s="4">
        <v>0</v>
      </c>
      <c r="DR1138" s="4">
        <v>0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6">
        <v>0</v>
      </c>
      <c r="DY1138" s="4">
        <f>SUM(Tabela14[[#This Row],[jan/25]:[mar/25]])</f>
        <v>0</v>
      </c>
      <c r="DZ1138" s="4">
        <f>SUM(Tabela14[[#This Row],[abr/25]:[ago/25]])</f>
        <v>7802.07</v>
      </c>
      <c r="EA1138" s="4">
        <f>SUM(Tabela14[[#This Row],[set/25]:[dez/30]])</f>
        <v>39016.71</v>
      </c>
    </row>
    <row r="1139" spans="1:131" x14ac:dyDescent="0.25">
      <c r="A1139" s="5" t="s">
        <v>2802</v>
      </c>
      <c r="B1139" s="2" t="s">
        <v>2495</v>
      </c>
      <c r="C1139" s="2" t="s">
        <v>14</v>
      </c>
      <c r="D1139" s="2" t="s">
        <v>633</v>
      </c>
      <c r="E1139" s="1">
        <v>2015</v>
      </c>
      <c r="F1139" s="2" t="s">
        <v>2803</v>
      </c>
      <c r="G1139" s="2" t="s">
        <v>19</v>
      </c>
      <c r="H1139" s="321">
        <v>45850</v>
      </c>
      <c r="I1139" s="2" t="s">
        <v>1026</v>
      </c>
      <c r="J1139" s="2"/>
      <c r="K1139" s="4"/>
      <c r="L1139" s="4"/>
      <c r="M1139" s="4">
        <v>264176.33</v>
      </c>
      <c r="N1139" s="4">
        <f>Tabela14[[#This Row],[parcela.cef
(total)]]-Tabela14[[#This Row],[parcela.cef
(realizado)]]</f>
        <v>0</v>
      </c>
      <c r="O1139" s="1" t="b">
        <v>0</v>
      </c>
      <c r="P1139" s="4">
        <v>0</v>
      </c>
      <c r="Q1139" s="4">
        <v>314900</v>
      </c>
      <c r="R1139" s="4">
        <v>0</v>
      </c>
      <c r="S1139" s="4">
        <v>55426.03</v>
      </c>
      <c r="T1139" s="4">
        <f>SUM(Tabela14[[#This Row],[set/25]:[dez/30]])</f>
        <v>52123.959999999992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3000</v>
      </c>
      <c r="BL1139" s="4">
        <v>302.07</v>
      </c>
      <c r="BM1139" s="4">
        <v>0</v>
      </c>
      <c r="BN1139" s="4">
        <v>304.82</v>
      </c>
      <c r="BO1139" s="4">
        <v>304.82</v>
      </c>
      <c r="BP1139" s="4">
        <v>2133.73</v>
      </c>
      <c r="BQ1139" s="4">
        <v>304.82</v>
      </c>
      <c r="BR1139" s="4">
        <v>304.82</v>
      </c>
      <c r="BS1139" s="4">
        <v>304.82</v>
      </c>
      <c r="BT1139" s="4">
        <v>304.82</v>
      </c>
      <c r="BU1139" s="4">
        <v>304.82</v>
      </c>
      <c r="BV1139" s="4">
        <v>304.82</v>
      </c>
      <c r="BW1139" s="4">
        <v>304.82</v>
      </c>
      <c r="BX1139" s="4">
        <v>508.03</v>
      </c>
      <c r="BY1139" s="4">
        <v>1016.06</v>
      </c>
      <c r="BZ1139" s="4">
        <v>1016.06</v>
      </c>
      <c r="CA1139" s="4">
        <v>1016.06</v>
      </c>
      <c r="CB1139" s="4">
        <v>7112.44</v>
      </c>
      <c r="CC1139" s="4">
        <v>1016.06</v>
      </c>
      <c r="CD1139" s="4">
        <v>1016.06</v>
      </c>
      <c r="CE1139" s="4">
        <v>1016.06</v>
      </c>
      <c r="CF1139" s="4">
        <v>1016.06</v>
      </c>
      <c r="CG1139" s="4">
        <v>1016.06</v>
      </c>
      <c r="CH1139" s="4">
        <v>1016.06</v>
      </c>
      <c r="CI1139" s="4">
        <v>1016.06</v>
      </c>
      <c r="CJ1139" s="4">
        <v>1016.06</v>
      </c>
      <c r="CK1139" s="4">
        <v>1016.06</v>
      </c>
      <c r="CL1139" s="4">
        <v>1016.06</v>
      </c>
      <c r="CM1139" s="4">
        <v>1016.06</v>
      </c>
      <c r="CN1139" s="4">
        <v>7112.44</v>
      </c>
      <c r="CO1139" s="4">
        <v>1016.06</v>
      </c>
      <c r="CP1139" s="4">
        <v>1016.06</v>
      </c>
      <c r="CQ1139" s="4">
        <v>1016.06</v>
      </c>
      <c r="CR1139" s="4">
        <v>1016.06</v>
      </c>
      <c r="CS1139" s="4">
        <v>7112.44</v>
      </c>
      <c r="CT1139" s="4">
        <v>1016.06</v>
      </c>
      <c r="CU1139" s="4">
        <v>1016.06</v>
      </c>
      <c r="CV1139" s="4">
        <v>1016.06</v>
      </c>
      <c r="CW1139" s="4">
        <v>1016.06</v>
      </c>
      <c r="CX1139" s="4">
        <v>1016.06</v>
      </c>
      <c r="CY1139" s="4">
        <v>1016.06</v>
      </c>
      <c r="CZ1139" s="4">
        <v>1016.06</v>
      </c>
      <c r="DA1139" s="4">
        <v>0</v>
      </c>
      <c r="DB1139" s="4">
        <v>0</v>
      </c>
      <c r="DC1139" s="4">
        <v>0</v>
      </c>
      <c r="DD1139" s="4">
        <v>0</v>
      </c>
      <c r="DE1139" s="4">
        <v>0</v>
      </c>
      <c r="DF1139" s="4">
        <v>0</v>
      </c>
      <c r="DG1139" s="4">
        <v>0</v>
      </c>
      <c r="DH1139" s="4">
        <v>0</v>
      </c>
      <c r="DI1139" s="4">
        <v>0</v>
      </c>
      <c r="DJ1139" s="4">
        <v>0</v>
      </c>
      <c r="DK1139" s="4">
        <v>0</v>
      </c>
      <c r="DL1139" s="4">
        <v>0</v>
      </c>
      <c r="DM1139" s="4">
        <v>0</v>
      </c>
      <c r="DN1139" s="4">
        <v>0</v>
      </c>
      <c r="DO1139" s="4">
        <v>0</v>
      </c>
      <c r="DP1139" s="4">
        <v>0</v>
      </c>
      <c r="DQ1139" s="4">
        <v>0</v>
      </c>
      <c r="DR1139" s="4">
        <v>0</v>
      </c>
      <c r="DS1139" s="4">
        <v>0</v>
      </c>
      <c r="DT1139" s="4">
        <v>0</v>
      </c>
      <c r="DU1139" s="4">
        <v>0</v>
      </c>
      <c r="DV1139" s="4">
        <v>0</v>
      </c>
      <c r="DW1139" s="4">
        <v>0</v>
      </c>
      <c r="DX1139" s="6">
        <v>0</v>
      </c>
      <c r="DY1139" s="4">
        <f>SUM(Tabela14[[#This Row],[jan/25]:[mar/25]])</f>
        <v>0</v>
      </c>
      <c r="DZ1139" s="4">
        <f>SUM(Tabela14[[#This Row],[abr/25]:[ago/25]])</f>
        <v>3302.07</v>
      </c>
      <c r="EA1139" s="4">
        <f>SUM(Tabela14[[#This Row],[set/25]:[dez/30]])</f>
        <v>52123.959999999992</v>
      </c>
    </row>
    <row r="1140" spans="1:131" x14ac:dyDescent="0.25">
      <c r="A1140" s="5" t="s">
        <v>2804</v>
      </c>
      <c r="B1140" s="2" t="s">
        <v>2495</v>
      </c>
      <c r="C1140" s="2" t="s">
        <v>14</v>
      </c>
      <c r="D1140" s="2" t="s">
        <v>193</v>
      </c>
      <c r="E1140" s="1">
        <v>202</v>
      </c>
      <c r="F1140" s="2" t="s">
        <v>2805</v>
      </c>
      <c r="G1140" s="2" t="s">
        <v>19</v>
      </c>
      <c r="H1140" s="321">
        <v>45854</v>
      </c>
      <c r="I1140" s="2" t="s">
        <v>2806</v>
      </c>
      <c r="J1140" s="2"/>
      <c r="K1140" s="4"/>
      <c r="L1140" s="4"/>
      <c r="M1140" s="4">
        <v>0</v>
      </c>
      <c r="N1140" s="4">
        <f>Tabela14[[#This Row],[parcela.cef
(total)]]-Tabela14[[#This Row],[parcela.cef
(realizado)]]</f>
        <v>0</v>
      </c>
      <c r="O1140" s="1" t="b">
        <v>0</v>
      </c>
      <c r="P1140" s="4">
        <v>0</v>
      </c>
      <c r="Q1140" s="4">
        <v>214260.01</v>
      </c>
      <c r="R1140" s="4">
        <v>0</v>
      </c>
      <c r="S1140" s="4">
        <v>28427.71</v>
      </c>
      <c r="T1140" s="4">
        <f>SUM(Tabela14[[#This Row],[set/25]:[dez/30]])</f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25260</v>
      </c>
      <c r="BL1140" s="4">
        <v>3167.71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0</v>
      </c>
      <c r="CS1140" s="4">
        <v>0</v>
      </c>
      <c r="CT1140" s="4">
        <v>0</v>
      </c>
      <c r="CU1140" s="4">
        <v>0</v>
      </c>
      <c r="CV1140" s="4">
        <v>0</v>
      </c>
      <c r="CW1140" s="4">
        <v>0</v>
      </c>
      <c r="CX1140" s="4">
        <v>0</v>
      </c>
      <c r="CY1140" s="4">
        <v>0</v>
      </c>
      <c r="CZ1140" s="4">
        <v>0</v>
      </c>
      <c r="DA1140" s="4">
        <v>0</v>
      </c>
      <c r="DB1140" s="4">
        <v>0</v>
      </c>
      <c r="DC1140" s="4">
        <v>0</v>
      </c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6">
        <v>0</v>
      </c>
      <c r="DY1140" s="4">
        <f>SUM(Tabela14[[#This Row],[jan/25]:[mar/25]])</f>
        <v>0</v>
      </c>
      <c r="DZ1140" s="4">
        <f>SUM(Tabela14[[#This Row],[abr/25]:[ago/25]])</f>
        <v>28427.71</v>
      </c>
      <c r="EA1140" s="4">
        <f>SUM(Tabela14[[#This Row],[set/25]:[dez/30]])</f>
        <v>0</v>
      </c>
    </row>
    <row r="1141" spans="1:131" x14ac:dyDescent="0.25">
      <c r="A1141" s="5" t="s">
        <v>2807</v>
      </c>
      <c r="B1141" s="2" t="s">
        <v>2495</v>
      </c>
      <c r="C1141" s="2" t="s">
        <v>14</v>
      </c>
      <c r="D1141" s="2" t="s">
        <v>193</v>
      </c>
      <c r="E1141" s="1">
        <v>203</v>
      </c>
      <c r="F1141" s="2" t="s">
        <v>2808</v>
      </c>
      <c r="G1141" s="2" t="s">
        <v>19</v>
      </c>
      <c r="H1141" s="321">
        <v>45850</v>
      </c>
      <c r="I1141" s="2" t="s">
        <v>2809</v>
      </c>
      <c r="J1141" s="2"/>
      <c r="K1141" s="4"/>
      <c r="L1141" s="4"/>
      <c r="M1141" s="4">
        <v>0</v>
      </c>
      <c r="N1141" s="4">
        <f>Tabela14[[#This Row],[parcela.cef
(total)]]-Tabela14[[#This Row],[parcela.cef
(realizado)]]</f>
        <v>0</v>
      </c>
      <c r="O1141" s="1" t="b">
        <v>0</v>
      </c>
      <c r="P1141" s="4">
        <v>0</v>
      </c>
      <c r="Q1141" s="4">
        <v>398500</v>
      </c>
      <c r="R1141" s="4">
        <v>0</v>
      </c>
      <c r="S1141" s="4">
        <v>4802.07</v>
      </c>
      <c r="T1141" s="4">
        <f>SUM(Tabela14[[#This Row],[set/25]:[dez/30]])</f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4500</v>
      </c>
      <c r="BL1141" s="4">
        <v>302.07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4">
        <v>0</v>
      </c>
      <c r="CY1141" s="4">
        <v>0</v>
      </c>
      <c r="CZ1141" s="4">
        <v>0</v>
      </c>
      <c r="DA1141" s="4">
        <v>0</v>
      </c>
      <c r="DB1141" s="4">
        <v>0</v>
      </c>
      <c r="DC1141" s="4">
        <v>0</v>
      </c>
      <c r="DD1141" s="4">
        <v>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0</v>
      </c>
      <c r="DK1141" s="4">
        <v>0</v>
      </c>
      <c r="DL1141" s="4">
        <v>0</v>
      </c>
      <c r="DM1141" s="4">
        <v>0</v>
      </c>
      <c r="DN1141" s="4">
        <v>0</v>
      </c>
      <c r="DO1141" s="4">
        <v>0</v>
      </c>
      <c r="DP1141" s="4">
        <v>0</v>
      </c>
      <c r="DQ1141" s="4">
        <v>0</v>
      </c>
      <c r="DR1141" s="4">
        <v>0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6">
        <v>0</v>
      </c>
      <c r="DY1141" s="4">
        <f>SUM(Tabela14[[#This Row],[jan/25]:[mar/25]])</f>
        <v>0</v>
      </c>
      <c r="DZ1141" s="4">
        <f>SUM(Tabela14[[#This Row],[abr/25]:[ago/25]])</f>
        <v>4802.07</v>
      </c>
      <c r="EA1141" s="4">
        <f>SUM(Tabela14[[#This Row],[set/25]:[dez/30]])</f>
        <v>0</v>
      </c>
    </row>
    <row r="1142" spans="1:131" x14ac:dyDescent="0.25">
      <c r="A1142" s="5" t="s">
        <v>2810</v>
      </c>
      <c r="B1142" s="2" t="s">
        <v>2495</v>
      </c>
      <c r="C1142" s="2" t="s">
        <v>14</v>
      </c>
      <c r="D1142" s="2" t="s">
        <v>193</v>
      </c>
      <c r="E1142" s="1">
        <v>204</v>
      </c>
      <c r="F1142" s="2" t="s">
        <v>2811</v>
      </c>
      <c r="G1142" s="2" t="s">
        <v>19</v>
      </c>
      <c r="H1142" s="321">
        <v>45858</v>
      </c>
      <c r="I1142" s="2" t="s">
        <v>2812</v>
      </c>
      <c r="J1142" s="2"/>
      <c r="K1142" s="4"/>
      <c r="L1142" s="4"/>
      <c r="M1142" s="4">
        <v>0</v>
      </c>
      <c r="N1142" s="4">
        <f>Tabela14[[#This Row],[parcela.cef
(total)]]-Tabela14[[#This Row],[parcela.cef
(realizado)]]</f>
        <v>0</v>
      </c>
      <c r="O1142" s="1" t="b">
        <v>0</v>
      </c>
      <c r="P1142" s="4">
        <v>0</v>
      </c>
      <c r="Q1142" s="4">
        <v>224660</v>
      </c>
      <c r="R1142" s="4">
        <v>0</v>
      </c>
      <c r="S1142" s="4">
        <v>361.02</v>
      </c>
      <c r="T1142" s="4">
        <f>SUM(Tabela14[[#This Row],[set/25]:[dez/30]])</f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300</v>
      </c>
      <c r="BL1142" s="4">
        <v>61.02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0</v>
      </c>
      <c r="CP1142" s="4">
        <v>0</v>
      </c>
      <c r="CQ1142" s="4">
        <v>0</v>
      </c>
      <c r="CR1142" s="4">
        <v>0</v>
      </c>
      <c r="CS1142" s="4">
        <v>0</v>
      </c>
      <c r="CT1142" s="4">
        <v>0</v>
      </c>
      <c r="CU1142" s="4">
        <v>0</v>
      </c>
      <c r="CV1142" s="4">
        <v>0</v>
      </c>
      <c r="CW1142" s="4">
        <v>0</v>
      </c>
      <c r="CX1142" s="4">
        <v>0</v>
      </c>
      <c r="CY1142" s="4">
        <v>0</v>
      </c>
      <c r="CZ1142" s="4">
        <v>0</v>
      </c>
      <c r="DA1142" s="4">
        <v>0</v>
      </c>
      <c r="DB1142" s="4">
        <v>0</v>
      </c>
      <c r="DC1142" s="4">
        <v>0</v>
      </c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6">
        <v>0</v>
      </c>
      <c r="DY1142" s="4">
        <f>SUM(Tabela14[[#This Row],[jan/25]:[mar/25]])</f>
        <v>0</v>
      </c>
      <c r="DZ1142" s="4">
        <f>SUM(Tabela14[[#This Row],[abr/25]:[ago/25]])</f>
        <v>361.02</v>
      </c>
      <c r="EA1142" s="4">
        <f>SUM(Tabela14[[#This Row],[set/25]:[dez/30]])</f>
        <v>0</v>
      </c>
    </row>
    <row r="1143" spans="1:131" x14ac:dyDescent="0.25">
      <c r="A1143" s="5" t="s">
        <v>2813</v>
      </c>
      <c r="B1143" s="2" t="s">
        <v>2495</v>
      </c>
      <c r="C1143" s="2" t="s">
        <v>14</v>
      </c>
      <c r="D1143" s="2" t="s">
        <v>193</v>
      </c>
      <c r="E1143" s="1">
        <v>205</v>
      </c>
      <c r="F1143" s="2"/>
      <c r="G1143" s="2" t="s">
        <v>42</v>
      </c>
      <c r="H1143" s="321"/>
      <c r="I1143" s="2"/>
      <c r="J1143" s="2"/>
      <c r="K1143" s="4"/>
      <c r="L1143" s="4"/>
      <c r="M1143" s="4">
        <v>0</v>
      </c>
      <c r="N1143" s="4">
        <f>Tabela14[[#This Row],[parcela.cef
(total)]]-Tabela14[[#This Row],[parcela.cef
(realizado)]]</f>
        <v>0</v>
      </c>
      <c r="O1143" s="1" t="b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f>SUM(Tabela14[[#This Row],[set/25]:[dez/30]])</f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4">
        <v>0</v>
      </c>
      <c r="CQ1143" s="4">
        <v>0</v>
      </c>
      <c r="CR1143" s="4">
        <v>0</v>
      </c>
      <c r="CS1143" s="4">
        <v>0</v>
      </c>
      <c r="CT1143" s="4">
        <v>0</v>
      </c>
      <c r="CU1143" s="4">
        <v>0</v>
      </c>
      <c r="CV1143" s="4">
        <v>0</v>
      </c>
      <c r="CW1143" s="4">
        <v>0</v>
      </c>
      <c r="CX1143" s="4">
        <v>0</v>
      </c>
      <c r="CY1143" s="4">
        <v>0</v>
      </c>
      <c r="CZ1143" s="4">
        <v>0</v>
      </c>
      <c r="DA1143" s="4">
        <v>0</v>
      </c>
      <c r="DB1143" s="4">
        <v>0</v>
      </c>
      <c r="DC1143" s="4">
        <v>0</v>
      </c>
      <c r="DD1143" s="4">
        <v>0</v>
      </c>
      <c r="DE1143" s="4">
        <v>0</v>
      </c>
      <c r="DF1143" s="4">
        <v>0</v>
      </c>
      <c r="DG1143" s="4">
        <v>0</v>
      </c>
      <c r="DH1143" s="4">
        <v>0</v>
      </c>
      <c r="DI1143" s="4">
        <v>0</v>
      </c>
      <c r="DJ1143" s="4">
        <v>0</v>
      </c>
      <c r="DK1143" s="4">
        <v>0</v>
      </c>
      <c r="DL1143" s="4">
        <v>0</v>
      </c>
      <c r="DM1143" s="4">
        <v>0</v>
      </c>
      <c r="DN1143" s="4">
        <v>0</v>
      </c>
      <c r="DO1143" s="4">
        <v>0</v>
      </c>
      <c r="DP1143" s="4">
        <v>0</v>
      </c>
      <c r="DQ1143" s="4">
        <v>0</v>
      </c>
      <c r="DR1143" s="4">
        <v>0</v>
      </c>
      <c r="DS1143" s="4">
        <v>0</v>
      </c>
      <c r="DT1143" s="4">
        <v>0</v>
      </c>
      <c r="DU1143" s="4">
        <v>0</v>
      </c>
      <c r="DV1143" s="4">
        <v>0</v>
      </c>
      <c r="DW1143" s="4">
        <v>0</v>
      </c>
      <c r="DX1143" s="6">
        <v>0</v>
      </c>
      <c r="DY1143" s="4">
        <f>SUM(Tabela14[[#This Row],[jan/25]:[mar/25]])</f>
        <v>0</v>
      </c>
      <c r="DZ1143" s="4">
        <f>SUM(Tabela14[[#This Row],[abr/25]:[ago/25]])</f>
        <v>0</v>
      </c>
      <c r="EA1143" s="4">
        <f>SUM(Tabela14[[#This Row],[set/25]:[dez/30]])</f>
        <v>0</v>
      </c>
    </row>
    <row r="1144" spans="1:131" x14ac:dyDescent="0.25">
      <c r="A1144" s="5" t="s">
        <v>2814</v>
      </c>
      <c r="B1144" s="2" t="s">
        <v>2495</v>
      </c>
      <c r="C1144" s="2" t="s">
        <v>14</v>
      </c>
      <c r="D1144" s="2" t="s">
        <v>193</v>
      </c>
      <c r="E1144" s="1">
        <v>206</v>
      </c>
      <c r="F1144" s="2" t="s">
        <v>2815</v>
      </c>
      <c r="G1144" s="2" t="s">
        <v>19</v>
      </c>
      <c r="H1144" s="321">
        <v>45850</v>
      </c>
      <c r="I1144" s="2" t="s">
        <v>2470</v>
      </c>
      <c r="J1144" s="2"/>
      <c r="K1144" s="4"/>
      <c r="L1144" s="4"/>
      <c r="M1144" s="4">
        <v>0</v>
      </c>
      <c r="N1144" s="4">
        <f>Tabela14[[#This Row],[parcela.cef
(total)]]-Tabela14[[#This Row],[parcela.cef
(realizado)]]</f>
        <v>0</v>
      </c>
      <c r="O1144" s="1" t="b">
        <v>0</v>
      </c>
      <c r="P1144" s="4">
        <v>0</v>
      </c>
      <c r="Q1144" s="4">
        <v>214256.24</v>
      </c>
      <c r="R1144" s="4">
        <v>0</v>
      </c>
      <c r="S1144" s="4">
        <v>3656.79</v>
      </c>
      <c r="T1144" s="4">
        <f>SUM(Tabela14[[#This Row],[set/25]:[dez/30]])</f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3600</v>
      </c>
      <c r="BL1144" s="4">
        <v>56.79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0</v>
      </c>
      <c r="CP1144" s="4">
        <v>0</v>
      </c>
      <c r="CQ1144" s="4">
        <v>0</v>
      </c>
      <c r="CR1144" s="4">
        <v>0</v>
      </c>
      <c r="CS1144" s="4">
        <v>0</v>
      </c>
      <c r="CT1144" s="4">
        <v>0</v>
      </c>
      <c r="CU1144" s="4">
        <v>0</v>
      </c>
      <c r="CV1144" s="4">
        <v>0</v>
      </c>
      <c r="CW1144" s="4">
        <v>0</v>
      </c>
      <c r="CX1144" s="4">
        <v>0</v>
      </c>
      <c r="CY1144" s="4">
        <v>0</v>
      </c>
      <c r="CZ1144" s="4">
        <v>0</v>
      </c>
      <c r="DA1144" s="4">
        <v>0</v>
      </c>
      <c r="DB1144" s="4">
        <v>0</v>
      </c>
      <c r="DC1144" s="4">
        <v>0</v>
      </c>
      <c r="DD1144" s="4">
        <v>0</v>
      </c>
      <c r="DE1144" s="4">
        <v>0</v>
      </c>
      <c r="DF1144" s="4">
        <v>0</v>
      </c>
      <c r="DG1144" s="4">
        <v>0</v>
      </c>
      <c r="DH1144" s="4">
        <v>0</v>
      </c>
      <c r="DI1144" s="4">
        <v>0</v>
      </c>
      <c r="DJ1144" s="4">
        <v>0</v>
      </c>
      <c r="DK1144" s="4">
        <v>0</v>
      </c>
      <c r="DL1144" s="4">
        <v>0</v>
      </c>
      <c r="DM1144" s="4">
        <v>0</v>
      </c>
      <c r="DN1144" s="4">
        <v>0</v>
      </c>
      <c r="DO1144" s="4">
        <v>0</v>
      </c>
      <c r="DP1144" s="4">
        <v>0</v>
      </c>
      <c r="DQ1144" s="4">
        <v>0</v>
      </c>
      <c r="DR1144" s="4">
        <v>0</v>
      </c>
      <c r="DS1144" s="4">
        <v>0</v>
      </c>
      <c r="DT1144" s="4">
        <v>0</v>
      </c>
      <c r="DU1144" s="4">
        <v>0</v>
      </c>
      <c r="DV1144" s="4">
        <v>0</v>
      </c>
      <c r="DW1144" s="4">
        <v>0</v>
      </c>
      <c r="DX1144" s="6">
        <v>0</v>
      </c>
      <c r="DY1144" s="4">
        <f>SUM(Tabela14[[#This Row],[jan/25]:[mar/25]])</f>
        <v>0</v>
      </c>
      <c r="DZ1144" s="4">
        <f>SUM(Tabela14[[#This Row],[abr/25]:[ago/25]])</f>
        <v>3656.79</v>
      </c>
      <c r="EA1144" s="4">
        <f>SUM(Tabela14[[#This Row],[set/25]:[dez/30]])</f>
        <v>0</v>
      </c>
    </row>
    <row r="1145" spans="1:131" x14ac:dyDescent="0.25">
      <c r="A1145" s="5" t="s">
        <v>2816</v>
      </c>
      <c r="B1145" s="2" t="s">
        <v>2495</v>
      </c>
      <c r="C1145" s="2" t="s">
        <v>14</v>
      </c>
      <c r="D1145" s="2" t="s">
        <v>193</v>
      </c>
      <c r="E1145" s="1">
        <v>207</v>
      </c>
      <c r="F1145" s="2" t="s">
        <v>2817</v>
      </c>
      <c r="G1145" s="2" t="s">
        <v>19</v>
      </c>
      <c r="H1145" s="321">
        <v>45850</v>
      </c>
      <c r="I1145" s="2" t="s">
        <v>2818</v>
      </c>
      <c r="J1145" s="2"/>
      <c r="K1145" s="4"/>
      <c r="L1145" s="4"/>
      <c r="M1145" s="4">
        <v>0</v>
      </c>
      <c r="N1145" s="4">
        <f>Tabela14[[#This Row],[parcela.cef
(total)]]-Tabela14[[#This Row],[parcela.cef
(realizado)]]</f>
        <v>0</v>
      </c>
      <c r="O1145" s="1" t="b">
        <v>0</v>
      </c>
      <c r="P1145" s="4">
        <v>0</v>
      </c>
      <c r="Q1145" s="4">
        <v>215260</v>
      </c>
      <c r="R1145" s="4">
        <v>0</v>
      </c>
      <c r="S1145" s="4">
        <v>1632.91</v>
      </c>
      <c r="T1145" s="4">
        <f>SUM(Tabela14[[#This Row],[set/25]:[dez/30]])</f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1500</v>
      </c>
      <c r="BL1145" s="4">
        <v>132.91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0</v>
      </c>
      <c r="CR1145" s="4">
        <v>0</v>
      </c>
      <c r="CS1145" s="4">
        <v>0</v>
      </c>
      <c r="CT1145" s="4">
        <v>0</v>
      </c>
      <c r="CU1145" s="4">
        <v>0</v>
      </c>
      <c r="CV1145" s="4">
        <v>0</v>
      </c>
      <c r="CW1145" s="4">
        <v>0</v>
      </c>
      <c r="CX1145" s="4">
        <v>0</v>
      </c>
      <c r="CY1145" s="4">
        <v>0</v>
      </c>
      <c r="CZ1145" s="4">
        <v>0</v>
      </c>
      <c r="DA1145" s="4">
        <v>0</v>
      </c>
      <c r="DB1145" s="4">
        <v>0</v>
      </c>
      <c r="DC1145" s="4">
        <v>0</v>
      </c>
      <c r="DD1145" s="4">
        <v>0</v>
      </c>
      <c r="DE1145" s="4">
        <v>0</v>
      </c>
      <c r="DF1145" s="4">
        <v>0</v>
      </c>
      <c r="DG1145" s="4">
        <v>0</v>
      </c>
      <c r="DH1145" s="4">
        <v>0</v>
      </c>
      <c r="DI1145" s="4">
        <v>0</v>
      </c>
      <c r="DJ1145" s="4">
        <v>0</v>
      </c>
      <c r="DK1145" s="4">
        <v>0</v>
      </c>
      <c r="DL1145" s="4">
        <v>0</v>
      </c>
      <c r="DM1145" s="4">
        <v>0</v>
      </c>
      <c r="DN1145" s="4">
        <v>0</v>
      </c>
      <c r="DO1145" s="4">
        <v>0</v>
      </c>
      <c r="DP1145" s="4">
        <v>0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6">
        <v>0</v>
      </c>
      <c r="DY1145" s="4">
        <f>SUM(Tabela14[[#This Row],[jan/25]:[mar/25]])</f>
        <v>0</v>
      </c>
      <c r="DZ1145" s="4">
        <f>SUM(Tabela14[[#This Row],[abr/25]:[ago/25]])</f>
        <v>1632.91</v>
      </c>
      <c r="EA1145" s="4">
        <f>SUM(Tabela14[[#This Row],[set/25]:[dez/30]])</f>
        <v>0</v>
      </c>
    </row>
    <row r="1146" spans="1:131" x14ac:dyDescent="0.25">
      <c r="A1146" s="5" t="s">
        <v>2819</v>
      </c>
      <c r="B1146" s="2" t="s">
        <v>2495</v>
      </c>
      <c r="C1146" s="2" t="s">
        <v>14</v>
      </c>
      <c r="D1146" s="2" t="s">
        <v>193</v>
      </c>
      <c r="E1146" s="1">
        <v>208</v>
      </c>
      <c r="F1146" s="2" t="s">
        <v>2820</v>
      </c>
      <c r="G1146" s="2" t="s">
        <v>19</v>
      </c>
      <c r="H1146" s="321">
        <v>45852</v>
      </c>
      <c r="I1146" s="2" t="s">
        <v>191</v>
      </c>
      <c r="J1146" s="2"/>
      <c r="K1146" s="4"/>
      <c r="L1146" s="4"/>
      <c r="M1146" s="4">
        <v>0</v>
      </c>
      <c r="N1146" s="4">
        <f>Tabela14[[#This Row],[parcela.cef
(total)]]-Tabela14[[#This Row],[parcela.cef
(realizado)]]</f>
        <v>0</v>
      </c>
      <c r="O1146" s="1" t="b">
        <v>0</v>
      </c>
      <c r="P1146" s="4">
        <v>0</v>
      </c>
      <c r="Q1146" s="4">
        <v>295100.23</v>
      </c>
      <c r="R1146" s="4">
        <v>0</v>
      </c>
      <c r="S1146" s="4">
        <v>4754.55</v>
      </c>
      <c r="T1146" s="4">
        <f>SUM(Tabela14[[#This Row],[set/25]:[dez/30]])</f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4500</v>
      </c>
      <c r="BL1146" s="4">
        <v>254.55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0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4">
        <v>0</v>
      </c>
      <c r="CX1146" s="4">
        <v>0</v>
      </c>
      <c r="CY1146" s="4">
        <v>0</v>
      </c>
      <c r="CZ1146" s="4">
        <v>0</v>
      </c>
      <c r="DA1146" s="4">
        <v>0</v>
      </c>
      <c r="DB1146" s="4">
        <v>0</v>
      </c>
      <c r="DC1146" s="4">
        <v>0</v>
      </c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6">
        <v>0</v>
      </c>
      <c r="DY1146" s="4">
        <f>SUM(Tabela14[[#This Row],[jan/25]:[mar/25]])</f>
        <v>0</v>
      </c>
      <c r="DZ1146" s="4">
        <f>SUM(Tabela14[[#This Row],[abr/25]:[ago/25]])</f>
        <v>4754.55</v>
      </c>
      <c r="EA1146" s="4">
        <f>SUM(Tabela14[[#This Row],[set/25]:[dez/30]])</f>
        <v>0</v>
      </c>
    </row>
    <row r="1147" spans="1:131" x14ac:dyDescent="0.25">
      <c r="A1147" s="5" t="s">
        <v>2821</v>
      </c>
      <c r="B1147" s="2" t="s">
        <v>2495</v>
      </c>
      <c r="C1147" s="2" t="s">
        <v>14</v>
      </c>
      <c r="D1147" s="2" t="s">
        <v>193</v>
      </c>
      <c r="E1147" s="1">
        <v>209</v>
      </c>
      <c r="F1147" s="2" t="s">
        <v>2822</v>
      </c>
      <c r="G1147" s="2" t="s">
        <v>19</v>
      </c>
      <c r="H1147" s="321">
        <v>45853</v>
      </c>
      <c r="I1147" s="2" t="s">
        <v>172</v>
      </c>
      <c r="J1147" s="2"/>
      <c r="K1147" s="4"/>
      <c r="L1147" s="4"/>
      <c r="M1147" s="4">
        <v>0</v>
      </c>
      <c r="N1147" s="4">
        <f>Tabela14[[#This Row],[parcela.cef
(total)]]-Tabela14[[#This Row],[parcela.cef
(realizado)]]</f>
        <v>0</v>
      </c>
      <c r="O1147" s="1" t="b">
        <v>0</v>
      </c>
      <c r="P1147" s="4">
        <v>0</v>
      </c>
      <c r="Q1147" s="4">
        <v>214260</v>
      </c>
      <c r="R1147" s="4">
        <v>0</v>
      </c>
      <c r="S1147" s="4">
        <v>794.53</v>
      </c>
      <c r="T1147" s="4">
        <f>SUM(Tabela14[[#This Row],[set/25]:[dez/30]])</f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600</v>
      </c>
      <c r="BL1147" s="4">
        <v>194.53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0</v>
      </c>
      <c r="CS1147" s="4">
        <v>0</v>
      </c>
      <c r="CT1147" s="4">
        <v>0</v>
      </c>
      <c r="CU1147" s="4">
        <v>0</v>
      </c>
      <c r="CV1147" s="4">
        <v>0</v>
      </c>
      <c r="CW1147" s="4">
        <v>0</v>
      </c>
      <c r="CX1147" s="4">
        <v>0</v>
      </c>
      <c r="CY1147" s="4">
        <v>0</v>
      </c>
      <c r="CZ1147" s="4">
        <v>0</v>
      </c>
      <c r="DA1147" s="4">
        <v>0</v>
      </c>
      <c r="DB1147" s="4">
        <v>0</v>
      </c>
      <c r="DC1147" s="4">
        <v>0</v>
      </c>
      <c r="DD1147" s="4">
        <v>0</v>
      </c>
      <c r="DE1147" s="4">
        <v>0</v>
      </c>
      <c r="DF1147" s="4">
        <v>0</v>
      </c>
      <c r="DG1147" s="4">
        <v>0</v>
      </c>
      <c r="DH1147" s="4">
        <v>0</v>
      </c>
      <c r="DI1147" s="4">
        <v>0</v>
      </c>
      <c r="DJ1147" s="4">
        <v>0</v>
      </c>
      <c r="DK1147" s="4">
        <v>0</v>
      </c>
      <c r="DL1147" s="4">
        <v>0</v>
      </c>
      <c r="DM1147" s="4">
        <v>0</v>
      </c>
      <c r="DN1147" s="4">
        <v>0</v>
      </c>
      <c r="DO1147" s="4">
        <v>0</v>
      </c>
      <c r="DP1147" s="4">
        <v>0</v>
      </c>
      <c r="DQ1147" s="4">
        <v>0</v>
      </c>
      <c r="DR1147" s="4">
        <v>0</v>
      </c>
      <c r="DS1147" s="4">
        <v>0</v>
      </c>
      <c r="DT1147" s="4">
        <v>0</v>
      </c>
      <c r="DU1147" s="4">
        <v>0</v>
      </c>
      <c r="DV1147" s="4">
        <v>0</v>
      </c>
      <c r="DW1147" s="4">
        <v>0</v>
      </c>
      <c r="DX1147" s="6">
        <v>0</v>
      </c>
      <c r="DY1147" s="4">
        <f>SUM(Tabela14[[#This Row],[jan/25]:[mar/25]])</f>
        <v>0</v>
      </c>
      <c r="DZ1147" s="4">
        <f>SUM(Tabela14[[#This Row],[abr/25]:[ago/25]])</f>
        <v>794.53</v>
      </c>
      <c r="EA1147" s="4">
        <f>SUM(Tabela14[[#This Row],[set/25]:[dez/30]])</f>
        <v>0</v>
      </c>
    </row>
    <row r="1148" spans="1:131" x14ac:dyDescent="0.25">
      <c r="A1148" s="5" t="s">
        <v>2823</v>
      </c>
      <c r="B1148" s="2" t="s">
        <v>2495</v>
      </c>
      <c r="C1148" s="2" t="s">
        <v>14</v>
      </c>
      <c r="D1148" s="2" t="s">
        <v>193</v>
      </c>
      <c r="E1148" s="1">
        <v>210</v>
      </c>
      <c r="F1148" s="2" t="s">
        <v>2824</v>
      </c>
      <c r="G1148" s="2" t="s">
        <v>19</v>
      </c>
      <c r="H1148" s="321">
        <v>45851</v>
      </c>
      <c r="I1148" s="2" t="s">
        <v>2825</v>
      </c>
      <c r="J1148" s="2"/>
      <c r="K1148" s="4"/>
      <c r="L1148" s="4"/>
      <c r="M1148" s="4">
        <v>0</v>
      </c>
      <c r="N1148" s="4">
        <f>Tabela14[[#This Row],[parcela.cef
(total)]]-Tabela14[[#This Row],[parcela.cef
(realizado)]]</f>
        <v>0</v>
      </c>
      <c r="O1148" s="1" t="b">
        <v>0</v>
      </c>
      <c r="P1148" s="4">
        <v>0</v>
      </c>
      <c r="Q1148" s="4">
        <v>207680</v>
      </c>
      <c r="R1148" s="4">
        <v>0</v>
      </c>
      <c r="S1148" s="4">
        <v>142221.97</v>
      </c>
      <c r="T1148" s="4">
        <f>SUM(Tabela14[[#This Row],[set/25]:[dez/30]])</f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141080</v>
      </c>
      <c r="BL1148" s="4">
        <v>1141.97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0</v>
      </c>
      <c r="CP1148" s="4">
        <v>0</v>
      </c>
      <c r="CQ1148" s="4">
        <v>0</v>
      </c>
      <c r="CR1148" s="4">
        <v>0</v>
      </c>
      <c r="CS1148" s="4">
        <v>0</v>
      </c>
      <c r="CT1148" s="4">
        <v>0</v>
      </c>
      <c r="CU1148" s="4">
        <v>0</v>
      </c>
      <c r="CV1148" s="4">
        <v>0</v>
      </c>
      <c r="CW1148" s="4">
        <v>0</v>
      </c>
      <c r="CX1148" s="4">
        <v>0</v>
      </c>
      <c r="CY1148" s="4">
        <v>0</v>
      </c>
      <c r="CZ1148" s="4">
        <v>0</v>
      </c>
      <c r="DA1148" s="4">
        <v>0</v>
      </c>
      <c r="DB1148" s="4">
        <v>0</v>
      </c>
      <c r="DC1148" s="4">
        <v>0</v>
      </c>
      <c r="DD1148" s="4">
        <v>0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6">
        <v>0</v>
      </c>
      <c r="DY1148" s="4">
        <f>SUM(Tabela14[[#This Row],[jan/25]:[mar/25]])</f>
        <v>0</v>
      </c>
      <c r="DZ1148" s="4">
        <f>SUM(Tabela14[[#This Row],[abr/25]:[ago/25]])</f>
        <v>142221.97</v>
      </c>
      <c r="EA1148" s="4">
        <f>SUM(Tabela14[[#This Row],[set/25]:[dez/30]])</f>
        <v>0</v>
      </c>
    </row>
    <row r="1149" spans="1:131" x14ac:dyDescent="0.25">
      <c r="A1149" s="5" t="s">
        <v>2826</v>
      </c>
      <c r="B1149" s="2" t="s">
        <v>2495</v>
      </c>
      <c r="C1149" s="2" t="s">
        <v>14</v>
      </c>
      <c r="D1149" s="2" t="s">
        <v>675</v>
      </c>
      <c r="E1149" s="1">
        <v>2101</v>
      </c>
      <c r="F1149" s="2"/>
      <c r="G1149" s="2" t="s">
        <v>42</v>
      </c>
      <c r="H1149" s="321"/>
      <c r="I1149" s="2"/>
      <c r="J1149" s="2"/>
      <c r="K1149" s="4"/>
      <c r="L1149" s="4"/>
      <c r="M1149" s="4">
        <v>0</v>
      </c>
      <c r="N1149" s="4">
        <f>Tabela14[[#This Row],[parcela.cef
(total)]]-Tabela14[[#This Row],[parcela.cef
(realizado)]]</f>
        <v>0</v>
      </c>
      <c r="O1149" s="1" t="b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f>SUM(Tabela14[[#This Row],[set/25]:[dez/30]])</f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0</v>
      </c>
      <c r="CP1149" s="4">
        <v>0</v>
      </c>
      <c r="CQ1149" s="4">
        <v>0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4">
        <v>0</v>
      </c>
      <c r="CY1149" s="4">
        <v>0</v>
      </c>
      <c r="CZ1149" s="4">
        <v>0</v>
      </c>
      <c r="DA1149" s="4">
        <v>0</v>
      </c>
      <c r="DB1149" s="4">
        <v>0</v>
      </c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0</v>
      </c>
      <c r="DK1149" s="4">
        <v>0</v>
      </c>
      <c r="DL1149" s="4">
        <v>0</v>
      </c>
      <c r="DM1149" s="4">
        <v>0</v>
      </c>
      <c r="DN1149" s="4">
        <v>0</v>
      </c>
      <c r="DO1149" s="4">
        <v>0</v>
      </c>
      <c r="DP1149" s="4">
        <v>0</v>
      </c>
      <c r="DQ1149" s="4">
        <v>0</v>
      </c>
      <c r="DR1149" s="4">
        <v>0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6">
        <v>0</v>
      </c>
      <c r="DY1149" s="4">
        <f>SUM(Tabela14[[#This Row],[jan/25]:[mar/25]])</f>
        <v>0</v>
      </c>
      <c r="DZ1149" s="4">
        <f>SUM(Tabela14[[#This Row],[abr/25]:[ago/25]])</f>
        <v>0</v>
      </c>
      <c r="EA1149" s="4">
        <f>SUM(Tabela14[[#This Row],[set/25]:[dez/30]])</f>
        <v>0</v>
      </c>
    </row>
    <row r="1150" spans="1:131" x14ac:dyDescent="0.25">
      <c r="A1150" s="5" t="s">
        <v>2827</v>
      </c>
      <c r="B1150" s="2" t="s">
        <v>2495</v>
      </c>
      <c r="C1150" s="2" t="s">
        <v>14</v>
      </c>
      <c r="D1150" s="2" t="s">
        <v>675</v>
      </c>
      <c r="E1150" s="1">
        <v>2102</v>
      </c>
      <c r="F1150" s="2"/>
      <c r="G1150" s="2" t="s">
        <v>42</v>
      </c>
      <c r="H1150" s="321"/>
      <c r="I1150" s="2"/>
      <c r="J1150" s="2"/>
      <c r="K1150" s="4"/>
      <c r="L1150" s="4"/>
      <c r="M1150" s="4">
        <v>0</v>
      </c>
      <c r="N1150" s="4">
        <f>Tabela14[[#This Row],[parcela.cef
(total)]]-Tabela14[[#This Row],[parcela.cef
(realizado)]]</f>
        <v>0</v>
      </c>
      <c r="O1150" s="1" t="b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f>SUM(Tabela14[[#This Row],[set/25]:[dez/30]])</f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0</v>
      </c>
      <c r="CP1150" s="4">
        <v>0</v>
      </c>
      <c r="CQ1150" s="4">
        <v>0</v>
      </c>
      <c r="CR1150" s="4">
        <v>0</v>
      </c>
      <c r="CS1150" s="4">
        <v>0</v>
      </c>
      <c r="CT1150" s="4">
        <v>0</v>
      </c>
      <c r="CU1150" s="4">
        <v>0</v>
      </c>
      <c r="CV1150" s="4">
        <v>0</v>
      </c>
      <c r="CW1150" s="4">
        <v>0</v>
      </c>
      <c r="CX1150" s="4">
        <v>0</v>
      </c>
      <c r="CY1150" s="4">
        <v>0</v>
      </c>
      <c r="CZ1150" s="4">
        <v>0</v>
      </c>
      <c r="DA1150" s="4">
        <v>0</v>
      </c>
      <c r="DB1150" s="4">
        <v>0</v>
      </c>
      <c r="DC1150" s="4">
        <v>0</v>
      </c>
      <c r="DD1150" s="4">
        <v>0</v>
      </c>
      <c r="DE1150" s="4">
        <v>0</v>
      </c>
      <c r="DF1150" s="4">
        <v>0</v>
      </c>
      <c r="DG1150" s="4">
        <v>0</v>
      </c>
      <c r="DH1150" s="4">
        <v>0</v>
      </c>
      <c r="DI1150" s="4">
        <v>0</v>
      </c>
      <c r="DJ1150" s="4">
        <v>0</v>
      </c>
      <c r="DK1150" s="4">
        <v>0</v>
      </c>
      <c r="DL1150" s="4">
        <v>0</v>
      </c>
      <c r="DM1150" s="4">
        <v>0</v>
      </c>
      <c r="DN1150" s="4">
        <v>0</v>
      </c>
      <c r="DO1150" s="4">
        <v>0</v>
      </c>
      <c r="DP1150" s="4">
        <v>0</v>
      </c>
      <c r="DQ1150" s="4">
        <v>0</v>
      </c>
      <c r="DR1150" s="4">
        <v>0</v>
      </c>
      <c r="DS1150" s="4">
        <v>0</v>
      </c>
      <c r="DT1150" s="4">
        <v>0</v>
      </c>
      <c r="DU1150" s="4">
        <v>0</v>
      </c>
      <c r="DV1150" s="4">
        <v>0</v>
      </c>
      <c r="DW1150" s="4">
        <v>0</v>
      </c>
      <c r="DX1150" s="6">
        <v>0</v>
      </c>
      <c r="DY1150" s="4">
        <f>SUM(Tabela14[[#This Row],[jan/25]:[mar/25]])</f>
        <v>0</v>
      </c>
      <c r="DZ1150" s="4">
        <f>SUM(Tabela14[[#This Row],[abr/25]:[ago/25]])</f>
        <v>0</v>
      </c>
      <c r="EA1150" s="4">
        <f>SUM(Tabela14[[#This Row],[set/25]:[dez/30]])</f>
        <v>0</v>
      </c>
    </row>
    <row r="1151" spans="1:131" x14ac:dyDescent="0.25">
      <c r="A1151" s="5" t="s">
        <v>2828</v>
      </c>
      <c r="B1151" s="2" t="s">
        <v>2495</v>
      </c>
      <c r="C1151" s="2" t="s">
        <v>14</v>
      </c>
      <c r="D1151" s="2" t="s">
        <v>675</v>
      </c>
      <c r="E1151" s="1">
        <v>2103</v>
      </c>
      <c r="F1151" s="2"/>
      <c r="G1151" s="2" t="s">
        <v>42</v>
      </c>
      <c r="H1151" s="321"/>
      <c r="I1151" s="2"/>
      <c r="J1151" s="2"/>
      <c r="K1151" s="4"/>
      <c r="L1151" s="4"/>
      <c r="M1151" s="4">
        <v>0</v>
      </c>
      <c r="N1151" s="4">
        <f>Tabela14[[#This Row],[parcela.cef
(total)]]-Tabela14[[#This Row],[parcela.cef
(realizado)]]</f>
        <v>0</v>
      </c>
      <c r="O1151" s="1" t="b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f>SUM(Tabela14[[#This Row],[set/25]:[dez/30]])</f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0</v>
      </c>
      <c r="CQ1151" s="4">
        <v>0</v>
      </c>
      <c r="CR1151" s="4">
        <v>0</v>
      </c>
      <c r="CS1151" s="4">
        <v>0</v>
      </c>
      <c r="CT1151" s="4">
        <v>0</v>
      </c>
      <c r="CU1151" s="4">
        <v>0</v>
      </c>
      <c r="CV1151" s="4">
        <v>0</v>
      </c>
      <c r="CW1151" s="4">
        <v>0</v>
      </c>
      <c r="CX1151" s="4">
        <v>0</v>
      </c>
      <c r="CY1151" s="4">
        <v>0</v>
      </c>
      <c r="CZ1151" s="4">
        <v>0</v>
      </c>
      <c r="DA1151" s="4">
        <v>0</v>
      </c>
      <c r="DB1151" s="4">
        <v>0</v>
      </c>
      <c r="DC1151" s="4">
        <v>0</v>
      </c>
      <c r="DD1151" s="4">
        <v>0</v>
      </c>
      <c r="DE1151" s="4">
        <v>0</v>
      </c>
      <c r="DF1151" s="4">
        <v>0</v>
      </c>
      <c r="DG1151" s="4">
        <v>0</v>
      </c>
      <c r="DH1151" s="4">
        <v>0</v>
      </c>
      <c r="DI1151" s="4">
        <v>0</v>
      </c>
      <c r="DJ1151" s="4">
        <v>0</v>
      </c>
      <c r="DK1151" s="4">
        <v>0</v>
      </c>
      <c r="DL1151" s="4">
        <v>0</v>
      </c>
      <c r="DM1151" s="4">
        <v>0</v>
      </c>
      <c r="DN1151" s="4">
        <v>0</v>
      </c>
      <c r="DO1151" s="4">
        <v>0</v>
      </c>
      <c r="DP1151" s="4">
        <v>0</v>
      </c>
      <c r="DQ1151" s="4">
        <v>0</v>
      </c>
      <c r="DR1151" s="4">
        <v>0</v>
      </c>
      <c r="DS1151" s="4">
        <v>0</v>
      </c>
      <c r="DT1151" s="4">
        <v>0</v>
      </c>
      <c r="DU1151" s="4">
        <v>0</v>
      </c>
      <c r="DV1151" s="4">
        <v>0</v>
      </c>
      <c r="DW1151" s="4">
        <v>0</v>
      </c>
      <c r="DX1151" s="6">
        <v>0</v>
      </c>
      <c r="DY1151" s="4">
        <f>SUM(Tabela14[[#This Row],[jan/25]:[mar/25]])</f>
        <v>0</v>
      </c>
      <c r="DZ1151" s="4">
        <f>SUM(Tabela14[[#This Row],[abr/25]:[ago/25]])</f>
        <v>0</v>
      </c>
      <c r="EA1151" s="4">
        <f>SUM(Tabela14[[#This Row],[set/25]:[dez/30]])</f>
        <v>0</v>
      </c>
    </row>
    <row r="1152" spans="1:131" x14ac:dyDescent="0.25">
      <c r="A1152" s="5" t="s">
        <v>2829</v>
      </c>
      <c r="B1152" s="2" t="s">
        <v>2495</v>
      </c>
      <c r="C1152" s="2" t="s">
        <v>14</v>
      </c>
      <c r="D1152" s="2" t="s">
        <v>675</v>
      </c>
      <c r="E1152" s="1">
        <v>2104</v>
      </c>
      <c r="F1152" s="2"/>
      <c r="G1152" s="2" t="s">
        <v>42</v>
      </c>
      <c r="H1152" s="321"/>
      <c r="I1152" s="2"/>
      <c r="J1152" s="2"/>
      <c r="K1152" s="4"/>
      <c r="L1152" s="4"/>
      <c r="M1152" s="4">
        <v>0</v>
      </c>
      <c r="N1152" s="4">
        <f>Tabela14[[#This Row],[parcela.cef
(total)]]-Tabela14[[#This Row],[parcela.cef
(realizado)]]</f>
        <v>0</v>
      </c>
      <c r="O1152" s="1" t="b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f>SUM(Tabela14[[#This Row],[set/25]:[dez/30]])</f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0</v>
      </c>
      <c r="CR1152" s="4">
        <v>0</v>
      </c>
      <c r="CS1152" s="4">
        <v>0</v>
      </c>
      <c r="CT1152" s="4">
        <v>0</v>
      </c>
      <c r="CU1152" s="4">
        <v>0</v>
      </c>
      <c r="CV1152" s="4">
        <v>0</v>
      </c>
      <c r="CW1152" s="4">
        <v>0</v>
      </c>
      <c r="CX1152" s="4">
        <v>0</v>
      </c>
      <c r="CY1152" s="4">
        <v>0</v>
      </c>
      <c r="CZ1152" s="4">
        <v>0</v>
      </c>
      <c r="DA1152" s="4">
        <v>0</v>
      </c>
      <c r="DB1152" s="4">
        <v>0</v>
      </c>
      <c r="DC1152" s="4">
        <v>0</v>
      </c>
      <c r="DD1152" s="4">
        <v>0</v>
      </c>
      <c r="DE1152" s="4">
        <v>0</v>
      </c>
      <c r="DF1152" s="4">
        <v>0</v>
      </c>
      <c r="DG1152" s="4">
        <v>0</v>
      </c>
      <c r="DH1152" s="4">
        <v>0</v>
      </c>
      <c r="DI1152" s="4">
        <v>0</v>
      </c>
      <c r="DJ1152" s="4">
        <v>0</v>
      </c>
      <c r="DK1152" s="4">
        <v>0</v>
      </c>
      <c r="DL1152" s="4">
        <v>0</v>
      </c>
      <c r="DM1152" s="4">
        <v>0</v>
      </c>
      <c r="DN1152" s="4">
        <v>0</v>
      </c>
      <c r="DO1152" s="4">
        <v>0</v>
      </c>
      <c r="DP1152" s="4">
        <v>0</v>
      </c>
      <c r="DQ1152" s="4">
        <v>0</v>
      </c>
      <c r="DR1152" s="4">
        <v>0</v>
      </c>
      <c r="DS1152" s="4">
        <v>0</v>
      </c>
      <c r="DT1152" s="4">
        <v>0</v>
      </c>
      <c r="DU1152" s="4">
        <v>0</v>
      </c>
      <c r="DV1152" s="4">
        <v>0</v>
      </c>
      <c r="DW1152" s="4">
        <v>0</v>
      </c>
      <c r="DX1152" s="6">
        <v>0</v>
      </c>
      <c r="DY1152" s="4">
        <f>SUM(Tabela14[[#This Row],[jan/25]:[mar/25]])</f>
        <v>0</v>
      </c>
      <c r="DZ1152" s="4">
        <f>SUM(Tabela14[[#This Row],[abr/25]:[ago/25]])</f>
        <v>0</v>
      </c>
      <c r="EA1152" s="4">
        <f>SUM(Tabela14[[#This Row],[set/25]:[dez/30]])</f>
        <v>0</v>
      </c>
    </row>
    <row r="1153" spans="1:131" x14ac:dyDescent="0.25">
      <c r="A1153" s="5" t="s">
        <v>2830</v>
      </c>
      <c r="B1153" s="2" t="s">
        <v>2495</v>
      </c>
      <c r="C1153" s="2" t="s">
        <v>14</v>
      </c>
      <c r="D1153" s="2" t="s">
        <v>675</v>
      </c>
      <c r="E1153" s="1">
        <v>2105</v>
      </c>
      <c r="F1153" s="2"/>
      <c r="G1153" s="2" t="s">
        <v>42</v>
      </c>
      <c r="H1153" s="321"/>
      <c r="I1153" s="2"/>
      <c r="J1153" s="2"/>
      <c r="K1153" s="4"/>
      <c r="L1153" s="4"/>
      <c r="M1153" s="4">
        <v>0</v>
      </c>
      <c r="N1153" s="4">
        <f>Tabela14[[#This Row],[parcela.cef
(total)]]-Tabela14[[#This Row],[parcela.cef
(realizado)]]</f>
        <v>0</v>
      </c>
      <c r="O1153" s="1" t="b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f>SUM(Tabela14[[#This Row],[set/25]:[dez/30]])</f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0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4">
        <v>0</v>
      </c>
      <c r="CY1153" s="4">
        <v>0</v>
      </c>
      <c r="CZ1153" s="4">
        <v>0</v>
      </c>
      <c r="DA1153" s="4">
        <v>0</v>
      </c>
      <c r="DB1153" s="4">
        <v>0</v>
      </c>
      <c r="DC1153" s="4">
        <v>0</v>
      </c>
      <c r="DD1153" s="4">
        <v>0</v>
      </c>
      <c r="DE1153" s="4">
        <v>0</v>
      </c>
      <c r="DF1153" s="4">
        <v>0</v>
      </c>
      <c r="DG1153" s="4">
        <v>0</v>
      </c>
      <c r="DH1153" s="4">
        <v>0</v>
      </c>
      <c r="DI1153" s="4">
        <v>0</v>
      </c>
      <c r="DJ1153" s="4">
        <v>0</v>
      </c>
      <c r="DK1153" s="4">
        <v>0</v>
      </c>
      <c r="DL1153" s="4">
        <v>0</v>
      </c>
      <c r="DM1153" s="4">
        <v>0</v>
      </c>
      <c r="DN1153" s="4">
        <v>0</v>
      </c>
      <c r="DO1153" s="4">
        <v>0</v>
      </c>
      <c r="DP1153" s="4">
        <v>0</v>
      </c>
      <c r="DQ1153" s="4">
        <v>0</v>
      </c>
      <c r="DR1153" s="4">
        <v>0</v>
      </c>
      <c r="DS1153" s="4">
        <v>0</v>
      </c>
      <c r="DT1153" s="4">
        <v>0</v>
      </c>
      <c r="DU1153" s="4">
        <v>0</v>
      </c>
      <c r="DV1153" s="4">
        <v>0</v>
      </c>
      <c r="DW1153" s="4">
        <v>0</v>
      </c>
      <c r="DX1153" s="6">
        <v>0</v>
      </c>
      <c r="DY1153" s="4">
        <f>SUM(Tabela14[[#This Row],[jan/25]:[mar/25]])</f>
        <v>0</v>
      </c>
      <c r="DZ1153" s="4">
        <f>SUM(Tabela14[[#This Row],[abr/25]:[ago/25]])</f>
        <v>0</v>
      </c>
      <c r="EA1153" s="4">
        <f>SUM(Tabela14[[#This Row],[set/25]:[dez/30]])</f>
        <v>0</v>
      </c>
    </row>
    <row r="1154" spans="1:131" x14ac:dyDescent="0.25">
      <c r="A1154" s="5" t="s">
        <v>2831</v>
      </c>
      <c r="B1154" s="2" t="s">
        <v>2495</v>
      </c>
      <c r="C1154" s="2" t="s">
        <v>14</v>
      </c>
      <c r="D1154" s="2" t="s">
        <v>675</v>
      </c>
      <c r="E1154" s="1">
        <v>2106</v>
      </c>
      <c r="F1154" s="2"/>
      <c r="G1154" s="2" t="s">
        <v>42</v>
      </c>
      <c r="H1154" s="321"/>
      <c r="I1154" s="2"/>
      <c r="J1154" s="2"/>
      <c r="K1154" s="4"/>
      <c r="L1154" s="4"/>
      <c r="M1154" s="4">
        <v>0</v>
      </c>
      <c r="N1154" s="4">
        <f>Tabela14[[#This Row],[parcela.cef
(total)]]-Tabela14[[#This Row],[parcela.cef
(realizado)]]</f>
        <v>0</v>
      </c>
      <c r="O1154" s="1" t="b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f>SUM(Tabela14[[#This Row],[set/25]:[dez/30]])</f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0</v>
      </c>
      <c r="CS1154" s="4">
        <v>0</v>
      </c>
      <c r="CT1154" s="4">
        <v>0</v>
      </c>
      <c r="CU1154" s="4">
        <v>0</v>
      </c>
      <c r="CV1154" s="4">
        <v>0</v>
      </c>
      <c r="CW1154" s="4">
        <v>0</v>
      </c>
      <c r="CX1154" s="4">
        <v>0</v>
      </c>
      <c r="CY1154" s="4">
        <v>0</v>
      </c>
      <c r="CZ1154" s="4">
        <v>0</v>
      </c>
      <c r="DA1154" s="4">
        <v>0</v>
      </c>
      <c r="DB1154" s="4">
        <v>0</v>
      </c>
      <c r="DC1154" s="4">
        <v>0</v>
      </c>
      <c r="DD1154" s="4">
        <v>0</v>
      </c>
      <c r="DE1154" s="4">
        <v>0</v>
      </c>
      <c r="DF1154" s="4">
        <v>0</v>
      </c>
      <c r="DG1154" s="4">
        <v>0</v>
      </c>
      <c r="DH1154" s="4">
        <v>0</v>
      </c>
      <c r="DI1154" s="4">
        <v>0</v>
      </c>
      <c r="DJ1154" s="4">
        <v>0</v>
      </c>
      <c r="DK1154" s="4">
        <v>0</v>
      </c>
      <c r="DL1154" s="4">
        <v>0</v>
      </c>
      <c r="DM1154" s="4">
        <v>0</v>
      </c>
      <c r="DN1154" s="4">
        <v>0</v>
      </c>
      <c r="DO1154" s="4">
        <v>0</v>
      </c>
      <c r="DP1154" s="4">
        <v>0</v>
      </c>
      <c r="DQ1154" s="4">
        <v>0</v>
      </c>
      <c r="DR1154" s="4">
        <v>0</v>
      </c>
      <c r="DS1154" s="4">
        <v>0</v>
      </c>
      <c r="DT1154" s="4">
        <v>0</v>
      </c>
      <c r="DU1154" s="4">
        <v>0</v>
      </c>
      <c r="DV1154" s="4">
        <v>0</v>
      </c>
      <c r="DW1154" s="4">
        <v>0</v>
      </c>
      <c r="DX1154" s="6">
        <v>0</v>
      </c>
      <c r="DY1154" s="4">
        <f>SUM(Tabela14[[#This Row],[jan/25]:[mar/25]])</f>
        <v>0</v>
      </c>
      <c r="DZ1154" s="4">
        <f>SUM(Tabela14[[#This Row],[abr/25]:[ago/25]])</f>
        <v>0</v>
      </c>
      <c r="EA1154" s="4">
        <f>SUM(Tabela14[[#This Row],[set/25]:[dez/30]])</f>
        <v>0</v>
      </c>
    </row>
    <row r="1155" spans="1:131" x14ac:dyDescent="0.25">
      <c r="A1155" s="5" t="s">
        <v>2832</v>
      </c>
      <c r="B1155" s="2" t="s">
        <v>2495</v>
      </c>
      <c r="C1155" s="2" t="s">
        <v>14</v>
      </c>
      <c r="D1155" s="2" t="s">
        <v>675</v>
      </c>
      <c r="E1155" s="1">
        <v>2107</v>
      </c>
      <c r="F1155" s="2"/>
      <c r="G1155" s="2" t="s">
        <v>42</v>
      </c>
      <c r="H1155" s="321"/>
      <c r="I1155" s="2"/>
      <c r="J1155" s="2"/>
      <c r="K1155" s="4"/>
      <c r="L1155" s="4"/>
      <c r="M1155" s="4">
        <v>0</v>
      </c>
      <c r="N1155" s="4">
        <f>Tabela14[[#This Row],[parcela.cef
(total)]]-Tabela14[[#This Row],[parcela.cef
(realizado)]]</f>
        <v>0</v>
      </c>
      <c r="O1155" s="1" t="b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f>SUM(Tabela14[[#This Row],[set/25]:[dez/30]])</f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0</v>
      </c>
      <c r="CP1155" s="4">
        <v>0</v>
      </c>
      <c r="CQ1155" s="4">
        <v>0</v>
      </c>
      <c r="CR1155" s="4">
        <v>0</v>
      </c>
      <c r="CS1155" s="4">
        <v>0</v>
      </c>
      <c r="CT1155" s="4">
        <v>0</v>
      </c>
      <c r="CU1155" s="4">
        <v>0</v>
      </c>
      <c r="CV1155" s="4">
        <v>0</v>
      </c>
      <c r="CW1155" s="4">
        <v>0</v>
      </c>
      <c r="CX1155" s="4">
        <v>0</v>
      </c>
      <c r="CY1155" s="4">
        <v>0</v>
      </c>
      <c r="CZ1155" s="4">
        <v>0</v>
      </c>
      <c r="DA1155" s="4">
        <v>0</v>
      </c>
      <c r="DB1155" s="4">
        <v>0</v>
      </c>
      <c r="DC1155" s="4">
        <v>0</v>
      </c>
      <c r="DD1155" s="4">
        <v>0</v>
      </c>
      <c r="DE1155" s="4">
        <v>0</v>
      </c>
      <c r="DF1155" s="4">
        <v>0</v>
      </c>
      <c r="DG1155" s="4">
        <v>0</v>
      </c>
      <c r="DH1155" s="4">
        <v>0</v>
      </c>
      <c r="DI1155" s="4">
        <v>0</v>
      </c>
      <c r="DJ1155" s="4">
        <v>0</v>
      </c>
      <c r="DK1155" s="4">
        <v>0</v>
      </c>
      <c r="DL1155" s="4">
        <v>0</v>
      </c>
      <c r="DM1155" s="4">
        <v>0</v>
      </c>
      <c r="DN1155" s="4">
        <v>0</v>
      </c>
      <c r="DO1155" s="4">
        <v>0</v>
      </c>
      <c r="DP1155" s="4">
        <v>0</v>
      </c>
      <c r="DQ1155" s="4">
        <v>0</v>
      </c>
      <c r="DR1155" s="4">
        <v>0</v>
      </c>
      <c r="DS1155" s="4">
        <v>0</v>
      </c>
      <c r="DT1155" s="4">
        <v>0</v>
      </c>
      <c r="DU1155" s="4">
        <v>0</v>
      </c>
      <c r="DV1155" s="4">
        <v>0</v>
      </c>
      <c r="DW1155" s="4">
        <v>0</v>
      </c>
      <c r="DX1155" s="6">
        <v>0</v>
      </c>
      <c r="DY1155" s="4">
        <f>SUM(Tabela14[[#This Row],[jan/25]:[mar/25]])</f>
        <v>0</v>
      </c>
      <c r="DZ1155" s="4">
        <f>SUM(Tabela14[[#This Row],[abr/25]:[ago/25]])</f>
        <v>0</v>
      </c>
      <c r="EA1155" s="4">
        <f>SUM(Tabela14[[#This Row],[set/25]:[dez/30]])</f>
        <v>0</v>
      </c>
    </row>
    <row r="1156" spans="1:131" x14ac:dyDescent="0.25">
      <c r="A1156" s="5" t="s">
        <v>2833</v>
      </c>
      <c r="B1156" s="2" t="s">
        <v>2495</v>
      </c>
      <c r="C1156" s="2" t="s">
        <v>14</v>
      </c>
      <c r="D1156" s="2" t="s">
        <v>675</v>
      </c>
      <c r="E1156" s="1">
        <v>2108</v>
      </c>
      <c r="F1156" s="2"/>
      <c r="G1156" s="2" t="s">
        <v>42</v>
      </c>
      <c r="H1156" s="321"/>
      <c r="I1156" s="2"/>
      <c r="J1156" s="2"/>
      <c r="K1156" s="4"/>
      <c r="L1156" s="4"/>
      <c r="M1156" s="4">
        <v>0</v>
      </c>
      <c r="N1156" s="4">
        <f>Tabela14[[#This Row],[parcela.cef
(total)]]-Tabela14[[#This Row],[parcela.cef
(realizado)]]</f>
        <v>0</v>
      </c>
      <c r="O1156" s="1" t="b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f>SUM(Tabela14[[#This Row],[set/25]:[dez/30]])</f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0</v>
      </c>
      <c r="CP1156" s="4">
        <v>0</v>
      </c>
      <c r="CQ1156" s="4">
        <v>0</v>
      </c>
      <c r="CR1156" s="4">
        <v>0</v>
      </c>
      <c r="CS1156" s="4">
        <v>0</v>
      </c>
      <c r="CT1156" s="4">
        <v>0</v>
      </c>
      <c r="CU1156" s="4">
        <v>0</v>
      </c>
      <c r="CV1156" s="4">
        <v>0</v>
      </c>
      <c r="CW1156" s="4">
        <v>0</v>
      </c>
      <c r="CX1156" s="4">
        <v>0</v>
      </c>
      <c r="CY1156" s="4">
        <v>0</v>
      </c>
      <c r="CZ1156" s="4">
        <v>0</v>
      </c>
      <c r="DA1156" s="4">
        <v>0</v>
      </c>
      <c r="DB1156" s="4">
        <v>0</v>
      </c>
      <c r="DC1156" s="4">
        <v>0</v>
      </c>
      <c r="DD1156" s="4">
        <v>0</v>
      </c>
      <c r="DE1156" s="4">
        <v>0</v>
      </c>
      <c r="DF1156" s="4">
        <v>0</v>
      </c>
      <c r="DG1156" s="4">
        <v>0</v>
      </c>
      <c r="DH1156" s="4">
        <v>0</v>
      </c>
      <c r="DI1156" s="4">
        <v>0</v>
      </c>
      <c r="DJ1156" s="4">
        <v>0</v>
      </c>
      <c r="DK1156" s="4">
        <v>0</v>
      </c>
      <c r="DL1156" s="4">
        <v>0</v>
      </c>
      <c r="DM1156" s="4">
        <v>0</v>
      </c>
      <c r="DN1156" s="4">
        <v>0</v>
      </c>
      <c r="DO1156" s="4">
        <v>0</v>
      </c>
      <c r="DP1156" s="4">
        <v>0</v>
      </c>
      <c r="DQ1156" s="4">
        <v>0</v>
      </c>
      <c r="DR1156" s="4">
        <v>0</v>
      </c>
      <c r="DS1156" s="4">
        <v>0</v>
      </c>
      <c r="DT1156" s="4">
        <v>0</v>
      </c>
      <c r="DU1156" s="4">
        <v>0</v>
      </c>
      <c r="DV1156" s="4">
        <v>0</v>
      </c>
      <c r="DW1156" s="4">
        <v>0</v>
      </c>
      <c r="DX1156" s="6">
        <v>0</v>
      </c>
      <c r="DY1156" s="4">
        <f>SUM(Tabela14[[#This Row],[jan/25]:[mar/25]])</f>
        <v>0</v>
      </c>
      <c r="DZ1156" s="4">
        <f>SUM(Tabela14[[#This Row],[abr/25]:[ago/25]])</f>
        <v>0</v>
      </c>
      <c r="EA1156" s="4">
        <f>SUM(Tabela14[[#This Row],[set/25]:[dez/30]])</f>
        <v>0</v>
      </c>
    </row>
    <row r="1157" spans="1:131" x14ac:dyDescent="0.25">
      <c r="A1157" s="5" t="s">
        <v>2834</v>
      </c>
      <c r="B1157" s="2" t="s">
        <v>2495</v>
      </c>
      <c r="C1157" s="2" t="s">
        <v>14</v>
      </c>
      <c r="D1157" s="2" t="s">
        <v>675</v>
      </c>
      <c r="E1157" s="1">
        <v>2109</v>
      </c>
      <c r="F1157" s="2"/>
      <c r="G1157" s="2" t="s">
        <v>42</v>
      </c>
      <c r="H1157" s="321"/>
      <c r="I1157" s="2"/>
      <c r="J1157" s="2"/>
      <c r="K1157" s="4"/>
      <c r="L1157" s="4"/>
      <c r="M1157" s="4">
        <v>0</v>
      </c>
      <c r="N1157" s="4">
        <f>Tabela14[[#This Row],[parcela.cef
(total)]]-Tabela14[[#This Row],[parcela.cef
(realizado)]]</f>
        <v>0</v>
      </c>
      <c r="O1157" s="1" t="b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f>SUM(Tabela14[[#This Row],[set/25]:[dez/30]])</f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0</v>
      </c>
      <c r="CP1157" s="4">
        <v>0</v>
      </c>
      <c r="CQ1157" s="4">
        <v>0</v>
      </c>
      <c r="CR1157" s="4">
        <v>0</v>
      </c>
      <c r="CS1157" s="4">
        <v>0</v>
      </c>
      <c r="CT1157" s="4">
        <v>0</v>
      </c>
      <c r="CU1157" s="4">
        <v>0</v>
      </c>
      <c r="CV1157" s="4">
        <v>0</v>
      </c>
      <c r="CW1157" s="4">
        <v>0</v>
      </c>
      <c r="CX1157" s="4">
        <v>0</v>
      </c>
      <c r="CY1157" s="4">
        <v>0</v>
      </c>
      <c r="CZ1157" s="4">
        <v>0</v>
      </c>
      <c r="DA1157" s="4">
        <v>0</v>
      </c>
      <c r="DB1157" s="4">
        <v>0</v>
      </c>
      <c r="DC1157" s="4">
        <v>0</v>
      </c>
      <c r="DD1157" s="4">
        <v>0</v>
      </c>
      <c r="DE1157" s="4">
        <v>0</v>
      </c>
      <c r="DF1157" s="4">
        <v>0</v>
      </c>
      <c r="DG1157" s="4">
        <v>0</v>
      </c>
      <c r="DH1157" s="4">
        <v>0</v>
      </c>
      <c r="DI1157" s="4">
        <v>0</v>
      </c>
      <c r="DJ1157" s="4">
        <v>0</v>
      </c>
      <c r="DK1157" s="4">
        <v>0</v>
      </c>
      <c r="DL1157" s="4">
        <v>0</v>
      </c>
      <c r="DM1157" s="4">
        <v>0</v>
      </c>
      <c r="DN1157" s="4">
        <v>0</v>
      </c>
      <c r="DO1157" s="4">
        <v>0</v>
      </c>
      <c r="DP1157" s="4">
        <v>0</v>
      </c>
      <c r="DQ1157" s="4">
        <v>0</v>
      </c>
      <c r="DR1157" s="4">
        <v>0</v>
      </c>
      <c r="DS1157" s="4">
        <v>0</v>
      </c>
      <c r="DT1157" s="4">
        <v>0</v>
      </c>
      <c r="DU1157" s="4">
        <v>0</v>
      </c>
      <c r="DV1157" s="4">
        <v>0</v>
      </c>
      <c r="DW1157" s="4">
        <v>0</v>
      </c>
      <c r="DX1157" s="6">
        <v>0</v>
      </c>
      <c r="DY1157" s="4">
        <f>SUM(Tabela14[[#This Row],[jan/25]:[mar/25]])</f>
        <v>0</v>
      </c>
      <c r="DZ1157" s="4">
        <f>SUM(Tabela14[[#This Row],[abr/25]:[ago/25]])</f>
        <v>0</v>
      </c>
      <c r="EA1157" s="4">
        <f>SUM(Tabela14[[#This Row],[set/25]:[dez/30]])</f>
        <v>0</v>
      </c>
    </row>
    <row r="1158" spans="1:131" x14ac:dyDescent="0.25">
      <c r="A1158" s="5" t="s">
        <v>2835</v>
      </c>
      <c r="B1158" s="2" t="s">
        <v>2495</v>
      </c>
      <c r="C1158" s="2" t="s">
        <v>14</v>
      </c>
      <c r="D1158" s="2" t="s">
        <v>193</v>
      </c>
      <c r="E1158" s="1">
        <v>211</v>
      </c>
      <c r="F1158" s="2" t="s">
        <v>2836</v>
      </c>
      <c r="G1158" s="2" t="s">
        <v>19</v>
      </c>
      <c r="H1158" s="321">
        <v>45850</v>
      </c>
      <c r="I1158" s="2" t="s">
        <v>238</v>
      </c>
      <c r="J1158" s="2"/>
      <c r="K1158" s="4"/>
      <c r="L1158" s="4"/>
      <c r="M1158" s="4">
        <v>0</v>
      </c>
      <c r="N1158" s="4">
        <f>Tabela14[[#This Row],[parcela.cef
(total)]]-Tabela14[[#This Row],[parcela.cef
(realizado)]]</f>
        <v>0</v>
      </c>
      <c r="O1158" s="1" t="b">
        <v>0</v>
      </c>
      <c r="P1158" s="4">
        <v>0</v>
      </c>
      <c r="Q1158" s="4">
        <v>309200</v>
      </c>
      <c r="R1158" s="4">
        <v>0</v>
      </c>
      <c r="S1158" s="4">
        <v>630.03</v>
      </c>
      <c r="T1158" s="4">
        <f>SUM(Tabela14[[#This Row],[set/25]:[dez/30]])</f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630.03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0</v>
      </c>
      <c r="CP1158" s="4">
        <v>0</v>
      </c>
      <c r="CQ1158" s="4">
        <v>0</v>
      </c>
      <c r="CR1158" s="4">
        <v>0</v>
      </c>
      <c r="CS1158" s="4">
        <v>0</v>
      </c>
      <c r="CT1158" s="4">
        <v>0</v>
      </c>
      <c r="CU1158" s="4">
        <v>0</v>
      </c>
      <c r="CV1158" s="4">
        <v>0</v>
      </c>
      <c r="CW1158" s="4">
        <v>0</v>
      </c>
      <c r="CX1158" s="4">
        <v>0</v>
      </c>
      <c r="CY1158" s="4">
        <v>0</v>
      </c>
      <c r="CZ1158" s="4">
        <v>0</v>
      </c>
      <c r="DA1158" s="4">
        <v>0</v>
      </c>
      <c r="DB1158" s="4">
        <v>0</v>
      </c>
      <c r="DC1158" s="4">
        <v>0</v>
      </c>
      <c r="DD1158" s="4">
        <v>0</v>
      </c>
      <c r="DE1158" s="4">
        <v>0</v>
      </c>
      <c r="DF1158" s="4">
        <v>0</v>
      </c>
      <c r="DG1158" s="4">
        <v>0</v>
      </c>
      <c r="DH1158" s="4">
        <v>0</v>
      </c>
      <c r="DI1158" s="4">
        <v>0</v>
      </c>
      <c r="DJ1158" s="4">
        <v>0</v>
      </c>
      <c r="DK1158" s="4">
        <v>0</v>
      </c>
      <c r="DL1158" s="4">
        <v>0</v>
      </c>
      <c r="DM1158" s="4">
        <v>0</v>
      </c>
      <c r="DN1158" s="4">
        <v>0</v>
      </c>
      <c r="DO1158" s="4">
        <v>0</v>
      </c>
      <c r="DP1158" s="4">
        <v>0</v>
      </c>
      <c r="DQ1158" s="4">
        <v>0</v>
      </c>
      <c r="DR1158" s="4">
        <v>0</v>
      </c>
      <c r="DS1158" s="4">
        <v>0</v>
      </c>
      <c r="DT1158" s="4">
        <v>0</v>
      </c>
      <c r="DU1158" s="4">
        <v>0</v>
      </c>
      <c r="DV1158" s="4">
        <v>0</v>
      </c>
      <c r="DW1158" s="4">
        <v>0</v>
      </c>
      <c r="DX1158" s="6">
        <v>0</v>
      </c>
      <c r="DY1158" s="4">
        <f>SUM(Tabela14[[#This Row],[jan/25]:[mar/25]])</f>
        <v>0</v>
      </c>
      <c r="DZ1158" s="4">
        <f>SUM(Tabela14[[#This Row],[abr/25]:[ago/25]])</f>
        <v>630.03</v>
      </c>
      <c r="EA1158" s="4">
        <f>SUM(Tabela14[[#This Row],[set/25]:[dez/30]])</f>
        <v>0</v>
      </c>
    </row>
    <row r="1159" spans="1:131" x14ac:dyDescent="0.25">
      <c r="A1159" s="5" t="s">
        <v>2837</v>
      </c>
      <c r="B1159" s="2" t="s">
        <v>2495</v>
      </c>
      <c r="C1159" s="2" t="s">
        <v>14</v>
      </c>
      <c r="D1159" s="2" t="s">
        <v>675</v>
      </c>
      <c r="E1159" s="1">
        <v>2110</v>
      </c>
      <c r="F1159" s="2"/>
      <c r="G1159" s="2" t="s">
        <v>42</v>
      </c>
      <c r="H1159" s="321"/>
      <c r="I1159" s="2"/>
      <c r="J1159" s="2"/>
      <c r="K1159" s="4"/>
      <c r="L1159" s="4"/>
      <c r="M1159" s="4">
        <v>0</v>
      </c>
      <c r="N1159" s="4">
        <f>Tabela14[[#This Row],[parcela.cef
(total)]]-Tabela14[[#This Row],[parcela.cef
(realizado)]]</f>
        <v>0</v>
      </c>
      <c r="O1159" s="1" t="b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f>SUM(Tabela14[[#This Row],[set/25]:[dez/30]])</f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0</v>
      </c>
      <c r="CS1159" s="4">
        <v>0</v>
      </c>
      <c r="CT1159" s="4">
        <v>0</v>
      </c>
      <c r="CU1159" s="4">
        <v>0</v>
      </c>
      <c r="CV1159" s="4">
        <v>0</v>
      </c>
      <c r="CW1159" s="4">
        <v>0</v>
      </c>
      <c r="CX1159" s="4">
        <v>0</v>
      </c>
      <c r="CY1159" s="4">
        <v>0</v>
      </c>
      <c r="CZ1159" s="4">
        <v>0</v>
      </c>
      <c r="DA1159" s="4">
        <v>0</v>
      </c>
      <c r="DB1159" s="4">
        <v>0</v>
      </c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0</v>
      </c>
      <c r="DK1159" s="4">
        <v>0</v>
      </c>
      <c r="DL1159" s="4">
        <v>0</v>
      </c>
      <c r="DM1159" s="4">
        <v>0</v>
      </c>
      <c r="DN1159" s="4">
        <v>0</v>
      </c>
      <c r="DO1159" s="4">
        <v>0</v>
      </c>
      <c r="DP1159" s="4">
        <v>0</v>
      </c>
      <c r="DQ1159" s="4">
        <v>0</v>
      </c>
      <c r="DR1159" s="4">
        <v>0</v>
      </c>
      <c r="DS1159" s="4">
        <v>0</v>
      </c>
      <c r="DT1159" s="4">
        <v>0</v>
      </c>
      <c r="DU1159" s="4">
        <v>0</v>
      </c>
      <c r="DV1159" s="4">
        <v>0</v>
      </c>
      <c r="DW1159" s="4">
        <v>0</v>
      </c>
      <c r="DX1159" s="6">
        <v>0</v>
      </c>
      <c r="DY1159" s="4">
        <f>SUM(Tabela14[[#This Row],[jan/25]:[mar/25]])</f>
        <v>0</v>
      </c>
      <c r="DZ1159" s="4">
        <f>SUM(Tabela14[[#This Row],[abr/25]:[ago/25]])</f>
        <v>0</v>
      </c>
      <c r="EA1159" s="4">
        <f>SUM(Tabela14[[#This Row],[set/25]:[dez/30]])</f>
        <v>0</v>
      </c>
    </row>
    <row r="1160" spans="1:131" x14ac:dyDescent="0.25">
      <c r="A1160" s="5" t="s">
        <v>2838</v>
      </c>
      <c r="B1160" s="2" t="s">
        <v>2495</v>
      </c>
      <c r="C1160" s="2" t="s">
        <v>14</v>
      </c>
      <c r="D1160" s="2" t="s">
        <v>675</v>
      </c>
      <c r="E1160" s="1">
        <v>2111</v>
      </c>
      <c r="F1160" s="2"/>
      <c r="G1160" s="2" t="s">
        <v>16</v>
      </c>
      <c r="H1160" s="321"/>
      <c r="I1160" s="2"/>
      <c r="J1160" s="2"/>
      <c r="K1160" s="4"/>
      <c r="L1160" s="4"/>
      <c r="M1160" s="4">
        <v>0</v>
      </c>
      <c r="N1160" s="4">
        <f>Tabela14[[#This Row],[parcela.cef
(total)]]-Tabela14[[#This Row],[parcela.cef
(realizado)]]</f>
        <v>0</v>
      </c>
      <c r="O1160" s="1" t="b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f>SUM(Tabela14[[#This Row],[set/25]:[dez/30]])</f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0</v>
      </c>
      <c r="CP1160" s="4">
        <v>0</v>
      </c>
      <c r="CQ1160" s="4">
        <v>0</v>
      </c>
      <c r="CR1160" s="4">
        <v>0</v>
      </c>
      <c r="CS1160" s="4">
        <v>0</v>
      </c>
      <c r="CT1160" s="4">
        <v>0</v>
      </c>
      <c r="CU1160" s="4">
        <v>0</v>
      </c>
      <c r="CV1160" s="4">
        <v>0</v>
      </c>
      <c r="CW1160" s="4">
        <v>0</v>
      </c>
      <c r="CX1160" s="4">
        <v>0</v>
      </c>
      <c r="CY1160" s="4">
        <v>0</v>
      </c>
      <c r="CZ1160" s="4">
        <v>0</v>
      </c>
      <c r="DA1160" s="4">
        <v>0</v>
      </c>
      <c r="DB1160" s="4">
        <v>0</v>
      </c>
      <c r="DC1160" s="4">
        <v>0</v>
      </c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0</v>
      </c>
      <c r="DK1160" s="4">
        <v>0</v>
      </c>
      <c r="DL1160" s="4">
        <v>0</v>
      </c>
      <c r="DM1160" s="4">
        <v>0</v>
      </c>
      <c r="DN1160" s="4">
        <v>0</v>
      </c>
      <c r="DO1160" s="4">
        <v>0</v>
      </c>
      <c r="DP1160" s="4">
        <v>0</v>
      </c>
      <c r="DQ1160" s="4">
        <v>0</v>
      </c>
      <c r="DR1160" s="4">
        <v>0</v>
      </c>
      <c r="DS1160" s="4">
        <v>0</v>
      </c>
      <c r="DT1160" s="4">
        <v>0</v>
      </c>
      <c r="DU1160" s="4">
        <v>0</v>
      </c>
      <c r="DV1160" s="4">
        <v>0</v>
      </c>
      <c r="DW1160" s="4">
        <v>0</v>
      </c>
      <c r="DX1160" s="6">
        <v>0</v>
      </c>
      <c r="DY1160" s="4">
        <f>SUM(Tabela14[[#This Row],[jan/25]:[mar/25]])</f>
        <v>0</v>
      </c>
      <c r="DZ1160" s="4">
        <f>SUM(Tabela14[[#This Row],[abr/25]:[ago/25]])</f>
        <v>0</v>
      </c>
      <c r="EA1160" s="4">
        <f>SUM(Tabela14[[#This Row],[set/25]:[dez/30]])</f>
        <v>0</v>
      </c>
    </row>
    <row r="1161" spans="1:131" x14ac:dyDescent="0.25">
      <c r="A1161" s="5" t="s">
        <v>2839</v>
      </c>
      <c r="B1161" s="2" t="s">
        <v>2495</v>
      </c>
      <c r="C1161" s="2" t="s">
        <v>14</v>
      </c>
      <c r="D1161" s="2" t="s">
        <v>675</v>
      </c>
      <c r="E1161" s="1">
        <v>2112</v>
      </c>
      <c r="F1161" s="2"/>
      <c r="G1161" s="2" t="s">
        <v>42</v>
      </c>
      <c r="H1161" s="321"/>
      <c r="I1161" s="2"/>
      <c r="J1161" s="2"/>
      <c r="K1161" s="4"/>
      <c r="L1161" s="4"/>
      <c r="M1161" s="4">
        <v>0</v>
      </c>
      <c r="N1161" s="4">
        <f>Tabela14[[#This Row],[parcela.cef
(total)]]-Tabela14[[#This Row],[parcela.cef
(realizado)]]</f>
        <v>0</v>
      </c>
      <c r="O1161" s="1" t="b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f>SUM(Tabela14[[#This Row],[set/25]:[dez/30]])</f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0</v>
      </c>
      <c r="CP1161" s="4">
        <v>0</v>
      </c>
      <c r="CQ1161" s="4">
        <v>0</v>
      </c>
      <c r="CR1161" s="4">
        <v>0</v>
      </c>
      <c r="CS1161" s="4">
        <v>0</v>
      </c>
      <c r="CT1161" s="4">
        <v>0</v>
      </c>
      <c r="CU1161" s="4">
        <v>0</v>
      </c>
      <c r="CV1161" s="4">
        <v>0</v>
      </c>
      <c r="CW1161" s="4">
        <v>0</v>
      </c>
      <c r="CX1161" s="4">
        <v>0</v>
      </c>
      <c r="CY1161" s="4">
        <v>0</v>
      </c>
      <c r="CZ1161" s="4">
        <v>0</v>
      </c>
      <c r="DA1161" s="4">
        <v>0</v>
      </c>
      <c r="DB1161" s="4">
        <v>0</v>
      </c>
      <c r="DC1161" s="4">
        <v>0</v>
      </c>
      <c r="DD1161" s="4">
        <v>0</v>
      </c>
      <c r="DE1161" s="4">
        <v>0</v>
      </c>
      <c r="DF1161" s="4">
        <v>0</v>
      </c>
      <c r="DG1161" s="4">
        <v>0</v>
      </c>
      <c r="DH1161" s="4">
        <v>0</v>
      </c>
      <c r="DI1161" s="4">
        <v>0</v>
      </c>
      <c r="DJ1161" s="4">
        <v>0</v>
      </c>
      <c r="DK1161" s="4">
        <v>0</v>
      </c>
      <c r="DL1161" s="4">
        <v>0</v>
      </c>
      <c r="DM1161" s="4">
        <v>0</v>
      </c>
      <c r="DN1161" s="4">
        <v>0</v>
      </c>
      <c r="DO1161" s="4">
        <v>0</v>
      </c>
      <c r="DP1161" s="4">
        <v>0</v>
      </c>
      <c r="DQ1161" s="4">
        <v>0</v>
      </c>
      <c r="DR1161" s="4">
        <v>0</v>
      </c>
      <c r="DS1161" s="4">
        <v>0</v>
      </c>
      <c r="DT1161" s="4">
        <v>0</v>
      </c>
      <c r="DU1161" s="4">
        <v>0</v>
      </c>
      <c r="DV1161" s="4">
        <v>0</v>
      </c>
      <c r="DW1161" s="4">
        <v>0</v>
      </c>
      <c r="DX1161" s="6">
        <v>0</v>
      </c>
      <c r="DY1161" s="4">
        <f>SUM(Tabela14[[#This Row],[jan/25]:[mar/25]])</f>
        <v>0</v>
      </c>
      <c r="DZ1161" s="4">
        <f>SUM(Tabela14[[#This Row],[abr/25]:[ago/25]])</f>
        <v>0</v>
      </c>
      <c r="EA1161" s="4">
        <f>SUM(Tabela14[[#This Row],[set/25]:[dez/30]])</f>
        <v>0</v>
      </c>
    </row>
    <row r="1162" spans="1:131" x14ac:dyDescent="0.25">
      <c r="A1162" s="5" t="s">
        <v>2840</v>
      </c>
      <c r="B1162" s="2" t="s">
        <v>2495</v>
      </c>
      <c r="C1162" s="2" t="s">
        <v>14</v>
      </c>
      <c r="D1162" s="2" t="s">
        <v>675</v>
      </c>
      <c r="E1162" s="1">
        <v>2113</v>
      </c>
      <c r="F1162" s="2"/>
      <c r="G1162" s="2" t="s">
        <v>16</v>
      </c>
      <c r="H1162" s="321"/>
      <c r="I1162" s="2"/>
      <c r="J1162" s="2"/>
      <c r="K1162" s="4"/>
      <c r="L1162" s="4"/>
      <c r="M1162" s="4">
        <v>0</v>
      </c>
      <c r="N1162" s="4">
        <f>Tabela14[[#This Row],[parcela.cef
(total)]]-Tabela14[[#This Row],[parcela.cef
(realizado)]]</f>
        <v>0</v>
      </c>
      <c r="O1162" s="1" t="b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f>SUM(Tabela14[[#This Row],[set/25]:[dez/30]])</f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0</v>
      </c>
      <c r="CP1162" s="4">
        <v>0</v>
      </c>
      <c r="CQ1162" s="4">
        <v>0</v>
      </c>
      <c r="CR1162" s="4">
        <v>0</v>
      </c>
      <c r="CS1162" s="4">
        <v>0</v>
      </c>
      <c r="CT1162" s="4">
        <v>0</v>
      </c>
      <c r="CU1162" s="4">
        <v>0</v>
      </c>
      <c r="CV1162" s="4">
        <v>0</v>
      </c>
      <c r="CW1162" s="4">
        <v>0</v>
      </c>
      <c r="CX1162" s="4">
        <v>0</v>
      </c>
      <c r="CY1162" s="4">
        <v>0</v>
      </c>
      <c r="CZ1162" s="4">
        <v>0</v>
      </c>
      <c r="DA1162" s="4">
        <v>0</v>
      </c>
      <c r="DB1162" s="4">
        <v>0</v>
      </c>
      <c r="DC1162" s="4">
        <v>0</v>
      </c>
      <c r="DD1162" s="4">
        <v>0</v>
      </c>
      <c r="DE1162" s="4">
        <v>0</v>
      </c>
      <c r="DF1162" s="4">
        <v>0</v>
      </c>
      <c r="DG1162" s="4">
        <v>0</v>
      </c>
      <c r="DH1162" s="4">
        <v>0</v>
      </c>
      <c r="DI1162" s="4">
        <v>0</v>
      </c>
      <c r="DJ1162" s="4">
        <v>0</v>
      </c>
      <c r="DK1162" s="4">
        <v>0</v>
      </c>
      <c r="DL1162" s="4">
        <v>0</v>
      </c>
      <c r="DM1162" s="4">
        <v>0</v>
      </c>
      <c r="DN1162" s="4">
        <v>0</v>
      </c>
      <c r="DO1162" s="4">
        <v>0</v>
      </c>
      <c r="DP1162" s="4">
        <v>0</v>
      </c>
      <c r="DQ1162" s="4">
        <v>0</v>
      </c>
      <c r="DR1162" s="4">
        <v>0</v>
      </c>
      <c r="DS1162" s="4">
        <v>0</v>
      </c>
      <c r="DT1162" s="4">
        <v>0</v>
      </c>
      <c r="DU1162" s="4">
        <v>0</v>
      </c>
      <c r="DV1162" s="4">
        <v>0</v>
      </c>
      <c r="DW1162" s="4">
        <v>0</v>
      </c>
      <c r="DX1162" s="6">
        <v>0</v>
      </c>
      <c r="DY1162" s="4">
        <f>SUM(Tabela14[[#This Row],[jan/25]:[mar/25]])</f>
        <v>0</v>
      </c>
      <c r="DZ1162" s="4">
        <f>SUM(Tabela14[[#This Row],[abr/25]:[ago/25]])</f>
        <v>0</v>
      </c>
      <c r="EA1162" s="4">
        <f>SUM(Tabela14[[#This Row],[set/25]:[dez/30]])</f>
        <v>0</v>
      </c>
    </row>
    <row r="1163" spans="1:131" x14ac:dyDescent="0.25">
      <c r="A1163" s="5" t="s">
        <v>2841</v>
      </c>
      <c r="B1163" s="2" t="s">
        <v>2495</v>
      </c>
      <c r="C1163" s="2" t="s">
        <v>14</v>
      </c>
      <c r="D1163" s="2" t="s">
        <v>675</v>
      </c>
      <c r="E1163" s="1">
        <v>2114</v>
      </c>
      <c r="F1163" s="2" t="s">
        <v>2842</v>
      </c>
      <c r="G1163" s="2" t="s">
        <v>19</v>
      </c>
      <c r="H1163" s="321">
        <v>45907</v>
      </c>
      <c r="I1163" s="2" t="s">
        <v>2843</v>
      </c>
      <c r="J1163" s="2"/>
      <c r="K1163" s="4"/>
      <c r="L1163" s="4"/>
      <c r="M1163" s="4">
        <v>188000</v>
      </c>
      <c r="N1163" s="4">
        <f>Tabela14[[#This Row],[parcela.cef
(total)]]-Tabela14[[#This Row],[parcela.cef
(realizado)]]</f>
        <v>0</v>
      </c>
      <c r="O1163" s="1" t="b">
        <v>0</v>
      </c>
      <c r="P1163" s="4">
        <v>0</v>
      </c>
      <c r="Q1163" s="4">
        <v>329000</v>
      </c>
      <c r="R1163" s="4">
        <v>0</v>
      </c>
      <c r="S1163" s="4">
        <v>137700</v>
      </c>
      <c r="T1163" s="4">
        <f>SUM(Tabela14[[#This Row],[set/25]:[dez/30]])</f>
        <v>137700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780</v>
      </c>
      <c r="BO1163" s="4">
        <v>780</v>
      </c>
      <c r="BP1163" s="4">
        <v>780</v>
      </c>
      <c r="BQ1163" s="4">
        <v>780</v>
      </c>
      <c r="BR1163" s="4">
        <v>780</v>
      </c>
      <c r="BS1163" s="4">
        <v>780</v>
      </c>
      <c r="BT1163" s="4">
        <v>780</v>
      </c>
      <c r="BU1163" s="4">
        <v>2040</v>
      </c>
      <c r="BV1163" s="4">
        <v>2600</v>
      </c>
      <c r="BW1163" s="4">
        <v>2600</v>
      </c>
      <c r="BX1163" s="4">
        <v>2600</v>
      </c>
      <c r="BY1163" s="4">
        <v>2600</v>
      </c>
      <c r="BZ1163" s="4">
        <v>22600</v>
      </c>
      <c r="CA1163" s="4">
        <v>2600</v>
      </c>
      <c r="CB1163" s="4">
        <v>2600</v>
      </c>
      <c r="CC1163" s="4">
        <v>2600</v>
      </c>
      <c r="CD1163" s="4">
        <v>2600</v>
      </c>
      <c r="CE1163" s="4">
        <v>2600</v>
      </c>
      <c r="CF1163" s="4">
        <v>2600</v>
      </c>
      <c r="CG1163" s="4">
        <v>2600</v>
      </c>
      <c r="CH1163" s="4">
        <v>2600</v>
      </c>
      <c r="CI1163" s="4">
        <v>2600</v>
      </c>
      <c r="CJ1163" s="4">
        <v>2600</v>
      </c>
      <c r="CK1163" s="4">
        <v>2600</v>
      </c>
      <c r="CL1163" s="4">
        <v>22600</v>
      </c>
      <c r="CM1163" s="4">
        <v>2600</v>
      </c>
      <c r="CN1163" s="4">
        <v>2600</v>
      </c>
      <c r="CO1163" s="4">
        <v>2600</v>
      </c>
      <c r="CP1163" s="4">
        <v>2600</v>
      </c>
      <c r="CQ1163" s="4">
        <v>2600</v>
      </c>
      <c r="CR1163" s="4">
        <v>2600</v>
      </c>
      <c r="CS1163" s="4">
        <v>2600</v>
      </c>
      <c r="CT1163" s="4">
        <v>2600</v>
      </c>
      <c r="CU1163" s="4">
        <v>2600</v>
      </c>
      <c r="CV1163" s="4">
        <v>2600</v>
      </c>
      <c r="CW1163" s="4">
        <v>0</v>
      </c>
      <c r="CX1163" s="4">
        <v>20000</v>
      </c>
      <c r="CY1163" s="4">
        <v>0</v>
      </c>
      <c r="CZ1163" s="4">
        <v>0</v>
      </c>
      <c r="DA1163" s="4">
        <v>0</v>
      </c>
      <c r="DB1163" s="4">
        <v>0</v>
      </c>
      <c r="DC1163" s="4">
        <v>0</v>
      </c>
      <c r="DD1163" s="4">
        <v>0</v>
      </c>
      <c r="DE1163" s="4">
        <v>0</v>
      </c>
      <c r="DF1163" s="4">
        <v>0</v>
      </c>
      <c r="DG1163" s="4">
        <v>0</v>
      </c>
      <c r="DH1163" s="4">
        <v>0</v>
      </c>
      <c r="DI1163" s="4">
        <v>0</v>
      </c>
      <c r="DJ1163" s="4">
        <v>0</v>
      </c>
      <c r="DK1163" s="4">
        <v>0</v>
      </c>
      <c r="DL1163" s="4">
        <v>0</v>
      </c>
      <c r="DM1163" s="4">
        <v>0</v>
      </c>
      <c r="DN1163" s="4">
        <v>0</v>
      </c>
      <c r="DO1163" s="4">
        <v>0</v>
      </c>
      <c r="DP1163" s="4">
        <v>0</v>
      </c>
      <c r="DQ1163" s="4">
        <v>0</v>
      </c>
      <c r="DR1163" s="4">
        <v>0</v>
      </c>
      <c r="DS1163" s="4">
        <v>0</v>
      </c>
      <c r="DT1163" s="4">
        <v>0</v>
      </c>
      <c r="DU1163" s="4">
        <v>0</v>
      </c>
      <c r="DV1163" s="4">
        <v>0</v>
      </c>
      <c r="DW1163" s="4">
        <v>0</v>
      </c>
      <c r="DX1163" s="6">
        <v>0</v>
      </c>
      <c r="DY1163" s="4">
        <f>SUM(Tabela14[[#This Row],[jan/25]:[mar/25]])</f>
        <v>0</v>
      </c>
      <c r="DZ1163" s="4">
        <f>SUM(Tabela14[[#This Row],[abr/25]:[ago/25]])</f>
        <v>0</v>
      </c>
      <c r="EA1163" s="4">
        <f>SUM(Tabela14[[#This Row],[set/25]:[dez/30]])</f>
        <v>137700</v>
      </c>
    </row>
    <row r="1164" spans="1:131" x14ac:dyDescent="0.25">
      <c r="A1164" s="5" t="s">
        <v>2844</v>
      </c>
      <c r="B1164" s="2" t="s">
        <v>2495</v>
      </c>
      <c r="C1164" s="2" t="s">
        <v>14</v>
      </c>
      <c r="D1164" s="2" t="s">
        <v>675</v>
      </c>
      <c r="E1164" s="1">
        <v>2115</v>
      </c>
      <c r="F1164" s="2" t="s">
        <v>2845</v>
      </c>
      <c r="G1164" s="2" t="s">
        <v>19</v>
      </c>
      <c r="H1164" s="321">
        <v>45850</v>
      </c>
      <c r="I1164" s="2" t="s">
        <v>1020</v>
      </c>
      <c r="J1164" s="2"/>
      <c r="K1164" s="4"/>
      <c r="L1164" s="4"/>
      <c r="M1164" s="4">
        <v>284497.58</v>
      </c>
      <c r="N1164" s="4">
        <f>Tabela14[[#This Row],[parcela.cef
(total)]]-Tabela14[[#This Row],[parcela.cef
(realizado)]]</f>
        <v>0</v>
      </c>
      <c r="O1164" s="1" t="b">
        <v>0</v>
      </c>
      <c r="P1164" s="4">
        <v>0</v>
      </c>
      <c r="Q1164" s="4">
        <v>324300</v>
      </c>
      <c r="R1164" s="4">
        <v>0</v>
      </c>
      <c r="S1164" s="4">
        <v>44670.59</v>
      </c>
      <c r="T1164" s="4">
        <f>SUM(Tabela14[[#This Row],[set/25]:[dez/30]])</f>
        <v>38427.529999999977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6000</v>
      </c>
      <c r="BL1164" s="4">
        <v>243.06</v>
      </c>
      <c r="BM1164" s="4">
        <v>0</v>
      </c>
      <c r="BN1164" s="4">
        <v>243.86</v>
      </c>
      <c r="BO1164" s="4">
        <v>243.86</v>
      </c>
      <c r="BP1164" s="4">
        <v>243.86</v>
      </c>
      <c r="BQ1164" s="4">
        <v>243.86</v>
      </c>
      <c r="BR1164" s="4">
        <v>243.86</v>
      </c>
      <c r="BS1164" s="4">
        <v>243.86</v>
      </c>
      <c r="BT1164" s="4">
        <v>243.86</v>
      </c>
      <c r="BU1164" s="4">
        <v>243.86</v>
      </c>
      <c r="BV1164" s="4">
        <v>3962.65</v>
      </c>
      <c r="BW1164" s="4">
        <v>812.85</v>
      </c>
      <c r="BX1164" s="4">
        <v>812.85</v>
      </c>
      <c r="BY1164" s="4">
        <v>812.85</v>
      </c>
      <c r="BZ1164" s="4">
        <v>812.85</v>
      </c>
      <c r="CA1164" s="4">
        <v>812.85</v>
      </c>
      <c r="CB1164" s="4">
        <v>812.85</v>
      </c>
      <c r="CC1164" s="4">
        <v>812.85</v>
      </c>
      <c r="CD1164" s="4">
        <v>812.85</v>
      </c>
      <c r="CE1164" s="4">
        <v>812.85</v>
      </c>
      <c r="CF1164" s="4">
        <v>812.85</v>
      </c>
      <c r="CG1164" s="4">
        <v>812.85</v>
      </c>
      <c r="CH1164" s="4">
        <v>4877.1000000000004</v>
      </c>
      <c r="CI1164" s="4">
        <v>812.85</v>
      </c>
      <c r="CJ1164" s="4">
        <v>812.85</v>
      </c>
      <c r="CK1164" s="4">
        <v>812.85</v>
      </c>
      <c r="CL1164" s="4">
        <v>812.85</v>
      </c>
      <c r="CM1164" s="4">
        <v>812.85</v>
      </c>
      <c r="CN1164" s="4">
        <v>812.85</v>
      </c>
      <c r="CO1164" s="4">
        <v>812.85</v>
      </c>
      <c r="CP1164" s="4">
        <v>812.85</v>
      </c>
      <c r="CQ1164" s="4">
        <v>812.85</v>
      </c>
      <c r="CR1164" s="4">
        <v>812.85</v>
      </c>
      <c r="CS1164" s="4">
        <v>812.85</v>
      </c>
      <c r="CT1164" s="4">
        <v>4877.1000000000004</v>
      </c>
      <c r="CU1164" s="4">
        <v>812.85</v>
      </c>
      <c r="CV1164" s="4">
        <v>812.85</v>
      </c>
      <c r="CW1164" s="4">
        <v>812.85</v>
      </c>
      <c r="CX1164" s="4">
        <v>812.85</v>
      </c>
      <c r="CY1164" s="4">
        <v>812.85</v>
      </c>
      <c r="CZ1164" s="4">
        <v>812.85</v>
      </c>
      <c r="DA1164" s="4">
        <v>0</v>
      </c>
      <c r="DB1164" s="4">
        <v>0</v>
      </c>
      <c r="DC1164" s="4">
        <v>0</v>
      </c>
      <c r="DD1164" s="4">
        <v>0</v>
      </c>
      <c r="DE1164" s="4">
        <v>0</v>
      </c>
      <c r="DF1164" s="4">
        <v>0</v>
      </c>
      <c r="DG1164" s="4">
        <v>0</v>
      </c>
      <c r="DH1164" s="4">
        <v>0</v>
      </c>
      <c r="DI1164" s="4">
        <v>0</v>
      </c>
      <c r="DJ1164" s="4">
        <v>0</v>
      </c>
      <c r="DK1164" s="4">
        <v>0</v>
      </c>
      <c r="DL1164" s="4">
        <v>0</v>
      </c>
      <c r="DM1164" s="4">
        <v>0</v>
      </c>
      <c r="DN1164" s="4">
        <v>0</v>
      </c>
      <c r="DO1164" s="4">
        <v>0</v>
      </c>
      <c r="DP1164" s="4">
        <v>0</v>
      </c>
      <c r="DQ1164" s="4">
        <v>0</v>
      </c>
      <c r="DR1164" s="4">
        <v>0</v>
      </c>
      <c r="DS1164" s="4">
        <v>0</v>
      </c>
      <c r="DT1164" s="4">
        <v>0</v>
      </c>
      <c r="DU1164" s="4">
        <v>0</v>
      </c>
      <c r="DV1164" s="4">
        <v>0</v>
      </c>
      <c r="DW1164" s="4">
        <v>0</v>
      </c>
      <c r="DX1164" s="6">
        <v>0</v>
      </c>
      <c r="DY1164" s="4">
        <f>SUM(Tabela14[[#This Row],[jan/25]:[mar/25]])</f>
        <v>0</v>
      </c>
      <c r="DZ1164" s="4">
        <f>SUM(Tabela14[[#This Row],[abr/25]:[ago/25]])</f>
        <v>6243.06</v>
      </c>
      <c r="EA1164" s="4">
        <f>SUM(Tabela14[[#This Row],[set/25]:[dez/30]])</f>
        <v>38427.529999999977</v>
      </c>
    </row>
    <row r="1165" spans="1:131" x14ac:dyDescent="0.25">
      <c r="A1165" s="5" t="s">
        <v>2846</v>
      </c>
      <c r="B1165" s="2" t="s">
        <v>2495</v>
      </c>
      <c r="C1165" s="2" t="s">
        <v>14</v>
      </c>
      <c r="D1165" s="2" t="s">
        <v>193</v>
      </c>
      <c r="E1165" s="1">
        <v>212</v>
      </c>
      <c r="F1165" s="2" t="s">
        <v>2847</v>
      </c>
      <c r="G1165" s="2" t="s">
        <v>19</v>
      </c>
      <c r="H1165" s="321">
        <v>45850</v>
      </c>
      <c r="I1165" s="2" t="s">
        <v>603</v>
      </c>
      <c r="J1165" s="2"/>
      <c r="K1165" s="4"/>
      <c r="L1165" s="4"/>
      <c r="M1165" s="4">
        <v>0</v>
      </c>
      <c r="N1165" s="4">
        <f>Tabela14[[#This Row],[parcela.cef
(total)]]-Tabela14[[#This Row],[parcela.cef
(realizado)]]</f>
        <v>0</v>
      </c>
      <c r="O1165" s="1" t="b">
        <v>0</v>
      </c>
      <c r="P1165" s="4">
        <v>0</v>
      </c>
      <c r="Q1165" s="4">
        <v>224660</v>
      </c>
      <c r="R1165" s="4">
        <v>0</v>
      </c>
      <c r="S1165" s="4">
        <v>35124</v>
      </c>
      <c r="T1165" s="4">
        <f>SUM(Tabela14[[#This Row],[set/25]:[dez/30]])</f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35124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0</v>
      </c>
      <c r="CS1165" s="4">
        <v>0</v>
      </c>
      <c r="CT1165" s="4">
        <v>0</v>
      </c>
      <c r="CU1165" s="4">
        <v>0</v>
      </c>
      <c r="CV1165" s="4">
        <v>0</v>
      </c>
      <c r="CW1165" s="4">
        <v>0</v>
      </c>
      <c r="CX1165" s="4">
        <v>0</v>
      </c>
      <c r="CY1165" s="4">
        <v>0</v>
      </c>
      <c r="CZ1165" s="4">
        <v>0</v>
      </c>
      <c r="DA1165" s="4">
        <v>0</v>
      </c>
      <c r="DB1165" s="4">
        <v>0</v>
      </c>
      <c r="DC1165" s="4">
        <v>0</v>
      </c>
      <c r="DD1165" s="4">
        <v>0</v>
      </c>
      <c r="DE1165" s="4">
        <v>0</v>
      </c>
      <c r="DF1165" s="4">
        <v>0</v>
      </c>
      <c r="DG1165" s="4">
        <v>0</v>
      </c>
      <c r="DH1165" s="4">
        <v>0</v>
      </c>
      <c r="DI1165" s="4">
        <v>0</v>
      </c>
      <c r="DJ1165" s="4">
        <v>0</v>
      </c>
      <c r="DK1165" s="4">
        <v>0</v>
      </c>
      <c r="DL1165" s="4">
        <v>0</v>
      </c>
      <c r="DM1165" s="4">
        <v>0</v>
      </c>
      <c r="DN1165" s="4">
        <v>0</v>
      </c>
      <c r="DO1165" s="4">
        <v>0</v>
      </c>
      <c r="DP1165" s="4">
        <v>0</v>
      </c>
      <c r="DQ1165" s="4">
        <v>0</v>
      </c>
      <c r="DR1165" s="4">
        <v>0</v>
      </c>
      <c r="DS1165" s="4">
        <v>0</v>
      </c>
      <c r="DT1165" s="4">
        <v>0</v>
      </c>
      <c r="DU1165" s="4">
        <v>0</v>
      </c>
      <c r="DV1165" s="4">
        <v>0</v>
      </c>
      <c r="DW1165" s="4">
        <v>0</v>
      </c>
      <c r="DX1165" s="6">
        <v>0</v>
      </c>
      <c r="DY1165" s="4">
        <f>SUM(Tabela14[[#This Row],[jan/25]:[mar/25]])</f>
        <v>0</v>
      </c>
      <c r="DZ1165" s="4">
        <f>SUM(Tabela14[[#This Row],[abr/25]:[ago/25]])</f>
        <v>35124</v>
      </c>
      <c r="EA1165" s="4">
        <f>SUM(Tabela14[[#This Row],[set/25]:[dez/30]])</f>
        <v>0</v>
      </c>
    </row>
    <row r="1166" spans="1:131" x14ac:dyDescent="0.25">
      <c r="A1166" s="5" t="s">
        <v>2848</v>
      </c>
      <c r="B1166" s="2" t="s">
        <v>2495</v>
      </c>
      <c r="C1166" s="2" t="s">
        <v>14</v>
      </c>
      <c r="D1166" s="2" t="s">
        <v>193</v>
      </c>
      <c r="E1166" s="1">
        <v>213</v>
      </c>
      <c r="F1166" s="2" t="s">
        <v>2849</v>
      </c>
      <c r="G1166" s="2" t="s">
        <v>19</v>
      </c>
      <c r="H1166" s="321">
        <v>45878</v>
      </c>
      <c r="I1166" s="2" t="s">
        <v>2850</v>
      </c>
      <c r="J1166" s="2"/>
      <c r="K1166" s="4"/>
      <c r="L1166" s="4"/>
      <c r="M1166" s="4">
        <v>0</v>
      </c>
      <c r="N1166" s="4">
        <f>Tabela14[[#This Row],[parcela.cef
(total)]]-Tabela14[[#This Row],[parcela.cef
(realizado)]]</f>
        <v>0</v>
      </c>
      <c r="O1166" s="1" t="b">
        <v>0</v>
      </c>
      <c r="P1166" s="4">
        <v>0</v>
      </c>
      <c r="Q1166" s="4">
        <v>315840</v>
      </c>
      <c r="R1166" s="4">
        <v>0</v>
      </c>
      <c r="S1166" s="4">
        <v>360</v>
      </c>
      <c r="T1166" s="4">
        <f>SUM(Tabela14[[#This Row],[set/25]:[dez/30]])</f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360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0</v>
      </c>
      <c r="CR1166" s="4">
        <v>0</v>
      </c>
      <c r="CS1166" s="4">
        <v>0</v>
      </c>
      <c r="CT1166" s="4">
        <v>0</v>
      </c>
      <c r="CU1166" s="4">
        <v>0</v>
      </c>
      <c r="CV1166" s="4">
        <v>0</v>
      </c>
      <c r="CW1166" s="4">
        <v>0</v>
      </c>
      <c r="CX1166" s="4">
        <v>0</v>
      </c>
      <c r="CY1166" s="4">
        <v>0</v>
      </c>
      <c r="CZ1166" s="4">
        <v>0</v>
      </c>
      <c r="DA1166" s="4">
        <v>0</v>
      </c>
      <c r="DB1166" s="4">
        <v>0</v>
      </c>
      <c r="DC1166" s="4">
        <v>0</v>
      </c>
      <c r="DD1166" s="4">
        <v>0</v>
      </c>
      <c r="DE1166" s="4">
        <v>0</v>
      </c>
      <c r="DF1166" s="4">
        <v>0</v>
      </c>
      <c r="DG1166" s="4">
        <v>0</v>
      </c>
      <c r="DH1166" s="4">
        <v>0</v>
      </c>
      <c r="DI1166" s="4">
        <v>0</v>
      </c>
      <c r="DJ1166" s="4">
        <v>0</v>
      </c>
      <c r="DK1166" s="4">
        <v>0</v>
      </c>
      <c r="DL1166" s="4">
        <v>0</v>
      </c>
      <c r="DM1166" s="4">
        <v>0</v>
      </c>
      <c r="DN1166" s="4">
        <v>0</v>
      </c>
      <c r="DO1166" s="4">
        <v>0</v>
      </c>
      <c r="DP1166" s="4">
        <v>0</v>
      </c>
      <c r="DQ1166" s="4">
        <v>0</v>
      </c>
      <c r="DR1166" s="4">
        <v>0</v>
      </c>
      <c r="DS1166" s="4">
        <v>0</v>
      </c>
      <c r="DT1166" s="4">
        <v>0</v>
      </c>
      <c r="DU1166" s="4">
        <v>0</v>
      </c>
      <c r="DV1166" s="4">
        <v>0</v>
      </c>
      <c r="DW1166" s="4">
        <v>0</v>
      </c>
      <c r="DX1166" s="6">
        <v>0</v>
      </c>
      <c r="DY1166" s="4">
        <f>SUM(Tabela14[[#This Row],[jan/25]:[mar/25]])</f>
        <v>0</v>
      </c>
      <c r="DZ1166" s="4">
        <f>SUM(Tabela14[[#This Row],[abr/25]:[ago/25]])</f>
        <v>360</v>
      </c>
      <c r="EA1166" s="4">
        <f>SUM(Tabela14[[#This Row],[set/25]:[dez/30]])</f>
        <v>0</v>
      </c>
    </row>
    <row r="1167" spans="1:131" x14ac:dyDescent="0.25">
      <c r="A1167" s="5" t="s">
        <v>2851</v>
      </c>
      <c r="B1167" s="2" t="s">
        <v>2495</v>
      </c>
      <c r="C1167" s="2" t="s">
        <v>14</v>
      </c>
      <c r="D1167" s="2" t="s">
        <v>193</v>
      </c>
      <c r="E1167" s="1">
        <v>214</v>
      </c>
      <c r="F1167" s="2" t="s">
        <v>2852</v>
      </c>
      <c r="G1167" s="2" t="s">
        <v>19</v>
      </c>
      <c r="H1167" s="321">
        <v>45850</v>
      </c>
      <c r="I1167" s="2" t="s">
        <v>2853</v>
      </c>
      <c r="J1167" s="2"/>
      <c r="K1167" s="4"/>
      <c r="L1167" s="4"/>
      <c r="M1167" s="4">
        <v>0</v>
      </c>
      <c r="N1167" s="4">
        <f>Tabela14[[#This Row],[parcela.cef
(total)]]-Tabela14[[#This Row],[parcela.cef
(realizado)]]</f>
        <v>0</v>
      </c>
      <c r="O1167" s="1" t="b">
        <v>0</v>
      </c>
      <c r="P1167" s="4">
        <v>0</v>
      </c>
      <c r="Q1167" s="4">
        <v>295100</v>
      </c>
      <c r="R1167" s="4">
        <v>0</v>
      </c>
      <c r="S1167" s="4">
        <v>1725.42</v>
      </c>
      <c r="T1167" s="4">
        <f>SUM(Tabela14[[#This Row],[set/25]:[dez/30]])</f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1725.42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0</v>
      </c>
      <c r="CP1167" s="4">
        <v>0</v>
      </c>
      <c r="CQ1167" s="4">
        <v>0</v>
      </c>
      <c r="CR1167" s="4">
        <v>0</v>
      </c>
      <c r="CS1167" s="4">
        <v>0</v>
      </c>
      <c r="CT1167" s="4">
        <v>0</v>
      </c>
      <c r="CU1167" s="4">
        <v>0</v>
      </c>
      <c r="CV1167" s="4">
        <v>0</v>
      </c>
      <c r="CW1167" s="4">
        <v>0</v>
      </c>
      <c r="CX1167" s="4">
        <v>0</v>
      </c>
      <c r="CY1167" s="4">
        <v>0</v>
      </c>
      <c r="CZ1167" s="4">
        <v>0</v>
      </c>
      <c r="DA1167" s="4">
        <v>0</v>
      </c>
      <c r="DB1167" s="4">
        <v>0</v>
      </c>
      <c r="DC1167" s="4">
        <v>0</v>
      </c>
      <c r="DD1167" s="4">
        <v>0</v>
      </c>
      <c r="DE1167" s="4">
        <v>0</v>
      </c>
      <c r="DF1167" s="4">
        <v>0</v>
      </c>
      <c r="DG1167" s="4">
        <v>0</v>
      </c>
      <c r="DH1167" s="4">
        <v>0</v>
      </c>
      <c r="DI1167" s="4">
        <v>0</v>
      </c>
      <c r="DJ1167" s="4">
        <v>0</v>
      </c>
      <c r="DK1167" s="4">
        <v>0</v>
      </c>
      <c r="DL1167" s="4">
        <v>0</v>
      </c>
      <c r="DM1167" s="4">
        <v>0</v>
      </c>
      <c r="DN1167" s="4">
        <v>0</v>
      </c>
      <c r="DO1167" s="4">
        <v>0</v>
      </c>
      <c r="DP1167" s="4">
        <v>0</v>
      </c>
      <c r="DQ1167" s="4">
        <v>0</v>
      </c>
      <c r="DR1167" s="4">
        <v>0</v>
      </c>
      <c r="DS1167" s="4">
        <v>0</v>
      </c>
      <c r="DT1167" s="4">
        <v>0</v>
      </c>
      <c r="DU1167" s="4">
        <v>0</v>
      </c>
      <c r="DV1167" s="4">
        <v>0</v>
      </c>
      <c r="DW1167" s="4">
        <v>0</v>
      </c>
      <c r="DX1167" s="6">
        <v>0</v>
      </c>
      <c r="DY1167" s="4">
        <f>SUM(Tabela14[[#This Row],[jan/25]:[mar/25]])</f>
        <v>0</v>
      </c>
      <c r="DZ1167" s="4">
        <f>SUM(Tabela14[[#This Row],[abr/25]:[ago/25]])</f>
        <v>1725.42</v>
      </c>
      <c r="EA1167" s="4">
        <f>SUM(Tabela14[[#This Row],[set/25]:[dez/30]])</f>
        <v>0</v>
      </c>
    </row>
    <row r="1168" spans="1:131" x14ac:dyDescent="0.25">
      <c r="A1168" s="5" t="s">
        <v>2854</v>
      </c>
      <c r="B1168" s="2" t="s">
        <v>2495</v>
      </c>
      <c r="C1168" s="2" t="s">
        <v>14</v>
      </c>
      <c r="D1168" s="2" t="s">
        <v>193</v>
      </c>
      <c r="E1168" s="1">
        <v>215</v>
      </c>
      <c r="F1168" s="2" t="s">
        <v>2855</v>
      </c>
      <c r="G1168" s="2" t="s">
        <v>19</v>
      </c>
      <c r="H1168" s="321">
        <v>45850</v>
      </c>
      <c r="I1168" s="2" t="s">
        <v>1458</v>
      </c>
      <c r="J1168" s="2"/>
      <c r="K1168" s="4"/>
      <c r="L1168" s="4"/>
      <c r="M1168" s="4">
        <v>0</v>
      </c>
      <c r="N1168" s="4">
        <f>Tabela14[[#This Row],[parcela.cef
(total)]]-Tabela14[[#This Row],[parcela.cef
(realizado)]]</f>
        <v>0</v>
      </c>
      <c r="O1168" s="1" t="b">
        <v>0</v>
      </c>
      <c r="P1168" s="4">
        <v>0</v>
      </c>
      <c r="Q1168" s="4">
        <v>295105.31</v>
      </c>
      <c r="R1168" s="4">
        <v>0</v>
      </c>
      <c r="S1168" s="4">
        <v>993.36</v>
      </c>
      <c r="T1168" s="4">
        <f>SUM(Tabela14[[#This Row],[set/25]:[dez/30]])</f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600</v>
      </c>
      <c r="BL1168" s="4">
        <v>393.36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0</v>
      </c>
      <c r="CS1168" s="4">
        <v>0</v>
      </c>
      <c r="CT1168" s="4">
        <v>0</v>
      </c>
      <c r="CU1168" s="4">
        <v>0</v>
      </c>
      <c r="CV1168" s="4">
        <v>0</v>
      </c>
      <c r="CW1168" s="4">
        <v>0</v>
      </c>
      <c r="CX1168" s="4">
        <v>0</v>
      </c>
      <c r="CY1168" s="4">
        <v>0</v>
      </c>
      <c r="CZ1168" s="4">
        <v>0</v>
      </c>
      <c r="DA1168" s="4">
        <v>0</v>
      </c>
      <c r="DB1168" s="4">
        <v>0</v>
      </c>
      <c r="DC1168" s="4">
        <v>0</v>
      </c>
      <c r="DD1168" s="4">
        <v>0</v>
      </c>
      <c r="DE1168" s="4">
        <v>0</v>
      </c>
      <c r="DF1168" s="4">
        <v>0</v>
      </c>
      <c r="DG1168" s="4">
        <v>0</v>
      </c>
      <c r="DH1168" s="4">
        <v>0</v>
      </c>
      <c r="DI1168" s="4">
        <v>0</v>
      </c>
      <c r="DJ1168" s="4">
        <v>0</v>
      </c>
      <c r="DK1168" s="4">
        <v>0</v>
      </c>
      <c r="DL1168" s="4">
        <v>0</v>
      </c>
      <c r="DM1168" s="4">
        <v>0</v>
      </c>
      <c r="DN1168" s="4">
        <v>0</v>
      </c>
      <c r="DO1168" s="4">
        <v>0</v>
      </c>
      <c r="DP1168" s="4">
        <v>0</v>
      </c>
      <c r="DQ1168" s="4">
        <v>0</v>
      </c>
      <c r="DR1168" s="4">
        <v>0</v>
      </c>
      <c r="DS1168" s="4">
        <v>0</v>
      </c>
      <c r="DT1168" s="4">
        <v>0</v>
      </c>
      <c r="DU1168" s="4">
        <v>0</v>
      </c>
      <c r="DV1168" s="4">
        <v>0</v>
      </c>
      <c r="DW1168" s="4">
        <v>0</v>
      </c>
      <c r="DX1168" s="6">
        <v>0</v>
      </c>
      <c r="DY1168" s="4">
        <f>SUM(Tabela14[[#This Row],[jan/25]:[mar/25]])</f>
        <v>0</v>
      </c>
      <c r="DZ1168" s="4">
        <f>SUM(Tabela14[[#This Row],[abr/25]:[ago/25]])</f>
        <v>993.36</v>
      </c>
      <c r="EA1168" s="4">
        <f>SUM(Tabela14[[#This Row],[set/25]:[dez/30]])</f>
        <v>0</v>
      </c>
    </row>
    <row r="1169" spans="1:131" x14ac:dyDescent="0.25">
      <c r="A1169" s="5" t="s">
        <v>2856</v>
      </c>
      <c r="B1169" s="2" t="s">
        <v>2495</v>
      </c>
      <c r="C1169" s="2" t="s">
        <v>14</v>
      </c>
      <c r="D1169" s="2" t="s">
        <v>702</v>
      </c>
      <c r="E1169" s="1">
        <v>2201</v>
      </c>
      <c r="F1169" s="2"/>
      <c r="G1169" s="2" t="s">
        <v>42</v>
      </c>
      <c r="H1169" s="321"/>
      <c r="I1169" s="2"/>
      <c r="J1169" s="2"/>
      <c r="K1169" s="4"/>
      <c r="L1169" s="4"/>
      <c r="M1169" s="4">
        <v>0</v>
      </c>
      <c r="N1169" s="4">
        <f>Tabela14[[#This Row],[parcela.cef
(total)]]-Tabela14[[#This Row],[parcela.cef
(realizado)]]</f>
        <v>0</v>
      </c>
      <c r="O1169" s="1" t="b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f>SUM(Tabela14[[#This Row],[set/25]:[dez/30]])</f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0</v>
      </c>
      <c r="CR1169" s="4">
        <v>0</v>
      </c>
      <c r="CS1169" s="4">
        <v>0</v>
      </c>
      <c r="CT1169" s="4">
        <v>0</v>
      </c>
      <c r="CU1169" s="4">
        <v>0</v>
      </c>
      <c r="CV1169" s="4">
        <v>0</v>
      </c>
      <c r="CW1169" s="4">
        <v>0</v>
      </c>
      <c r="CX1169" s="4">
        <v>0</v>
      </c>
      <c r="CY1169" s="4">
        <v>0</v>
      </c>
      <c r="CZ1169" s="4">
        <v>0</v>
      </c>
      <c r="DA1169" s="4">
        <v>0</v>
      </c>
      <c r="DB1169" s="4">
        <v>0</v>
      </c>
      <c r="DC1169" s="4">
        <v>0</v>
      </c>
      <c r="DD1169" s="4">
        <v>0</v>
      </c>
      <c r="DE1169" s="4">
        <v>0</v>
      </c>
      <c r="DF1169" s="4">
        <v>0</v>
      </c>
      <c r="DG1169" s="4">
        <v>0</v>
      </c>
      <c r="DH1169" s="4">
        <v>0</v>
      </c>
      <c r="DI1169" s="4">
        <v>0</v>
      </c>
      <c r="DJ1169" s="4">
        <v>0</v>
      </c>
      <c r="DK1169" s="4">
        <v>0</v>
      </c>
      <c r="DL1169" s="4">
        <v>0</v>
      </c>
      <c r="DM1169" s="4">
        <v>0</v>
      </c>
      <c r="DN1169" s="4">
        <v>0</v>
      </c>
      <c r="DO1169" s="4">
        <v>0</v>
      </c>
      <c r="DP1169" s="4">
        <v>0</v>
      </c>
      <c r="DQ1169" s="4">
        <v>0</v>
      </c>
      <c r="DR1169" s="4">
        <v>0</v>
      </c>
      <c r="DS1169" s="4">
        <v>0</v>
      </c>
      <c r="DT1169" s="4">
        <v>0</v>
      </c>
      <c r="DU1169" s="4">
        <v>0</v>
      </c>
      <c r="DV1169" s="4">
        <v>0</v>
      </c>
      <c r="DW1169" s="4">
        <v>0</v>
      </c>
      <c r="DX1169" s="6">
        <v>0</v>
      </c>
      <c r="DY1169" s="4">
        <f>SUM(Tabela14[[#This Row],[jan/25]:[mar/25]])</f>
        <v>0</v>
      </c>
      <c r="DZ1169" s="4">
        <f>SUM(Tabela14[[#This Row],[abr/25]:[ago/25]])</f>
        <v>0</v>
      </c>
      <c r="EA1169" s="4">
        <f>SUM(Tabela14[[#This Row],[set/25]:[dez/30]])</f>
        <v>0</v>
      </c>
    </row>
    <row r="1170" spans="1:131" x14ac:dyDescent="0.25">
      <c r="A1170" s="5" t="s">
        <v>2857</v>
      </c>
      <c r="B1170" s="2" t="s">
        <v>2495</v>
      </c>
      <c r="C1170" s="2" t="s">
        <v>14</v>
      </c>
      <c r="D1170" s="2" t="s">
        <v>702</v>
      </c>
      <c r="E1170" s="1">
        <v>2202</v>
      </c>
      <c r="F1170" s="2" t="s">
        <v>2858</v>
      </c>
      <c r="G1170" s="2" t="s">
        <v>19</v>
      </c>
      <c r="H1170" s="321">
        <v>45850</v>
      </c>
      <c r="I1170" s="2" t="s">
        <v>715</v>
      </c>
      <c r="J1170" s="2"/>
      <c r="K1170" s="4"/>
      <c r="L1170" s="4"/>
      <c r="M1170" s="4">
        <v>210538.37</v>
      </c>
      <c r="N1170" s="4">
        <f>Tabela14[[#This Row],[parcela.cef
(total)]]-Tabela14[[#This Row],[parcela.cef
(realizado)]]</f>
        <v>0</v>
      </c>
      <c r="O1170" s="1" t="b">
        <v>0</v>
      </c>
      <c r="P1170" s="4">
        <v>0</v>
      </c>
      <c r="Q1170" s="4">
        <v>242460</v>
      </c>
      <c r="R1170" s="4">
        <v>0</v>
      </c>
      <c r="S1170" s="4">
        <v>34990.720000000001</v>
      </c>
      <c r="T1170" s="4">
        <f>SUM(Tabela14[[#This Row],[set/25]:[dez/30]])</f>
        <v>31868.73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2331</v>
      </c>
      <c r="BL1170" s="4">
        <v>790.99</v>
      </c>
      <c r="BM1170" s="4">
        <v>0</v>
      </c>
      <c r="BN1170" s="4">
        <v>789.48</v>
      </c>
      <c r="BO1170" s="4">
        <v>166.13</v>
      </c>
      <c r="BP1170" s="4">
        <v>166.13</v>
      </c>
      <c r="BQ1170" s="4">
        <v>166.13</v>
      </c>
      <c r="BR1170" s="4">
        <v>166.13</v>
      </c>
      <c r="BS1170" s="4">
        <v>166.13</v>
      </c>
      <c r="BT1170" s="4">
        <v>166.13</v>
      </c>
      <c r="BU1170" s="4">
        <v>166.13</v>
      </c>
      <c r="BV1170" s="4">
        <v>166.13</v>
      </c>
      <c r="BW1170" s="4">
        <v>3165.04</v>
      </c>
      <c r="BX1170" s="4">
        <v>553.75</v>
      </c>
      <c r="BY1170" s="4">
        <v>553.75</v>
      </c>
      <c r="BZ1170" s="4">
        <v>553.75</v>
      </c>
      <c r="CA1170" s="4">
        <v>553.75</v>
      </c>
      <c r="CB1170" s="4">
        <v>553.75</v>
      </c>
      <c r="CC1170" s="4">
        <v>553.75</v>
      </c>
      <c r="CD1170" s="4">
        <v>553.75</v>
      </c>
      <c r="CE1170" s="4">
        <v>553.75</v>
      </c>
      <c r="CF1170" s="4">
        <v>553.75</v>
      </c>
      <c r="CG1170" s="4">
        <v>553.75</v>
      </c>
      <c r="CH1170" s="4">
        <v>553.75</v>
      </c>
      <c r="CI1170" s="4">
        <v>5816.96</v>
      </c>
      <c r="CJ1170" s="4">
        <v>553.75</v>
      </c>
      <c r="CK1170" s="4">
        <v>553.75</v>
      </c>
      <c r="CL1170" s="4">
        <v>553.75</v>
      </c>
      <c r="CM1170" s="4">
        <v>553.75</v>
      </c>
      <c r="CN1170" s="4">
        <v>553.75</v>
      </c>
      <c r="CO1170" s="4">
        <v>553.75</v>
      </c>
      <c r="CP1170" s="4">
        <v>553.75</v>
      </c>
      <c r="CQ1170" s="4">
        <v>553.75</v>
      </c>
      <c r="CR1170" s="4">
        <v>553.75</v>
      </c>
      <c r="CS1170" s="4">
        <v>553.75</v>
      </c>
      <c r="CT1170" s="4">
        <v>553.75</v>
      </c>
      <c r="CU1170" s="4">
        <v>5816.96</v>
      </c>
      <c r="CV1170" s="4">
        <v>553.75</v>
      </c>
      <c r="CW1170" s="4">
        <v>553.75</v>
      </c>
      <c r="CX1170" s="4">
        <v>553.75</v>
      </c>
      <c r="CY1170" s="4">
        <v>553.75</v>
      </c>
      <c r="CZ1170" s="4">
        <v>553.75</v>
      </c>
      <c r="DA1170" s="4">
        <v>0</v>
      </c>
      <c r="DB1170" s="4">
        <v>0</v>
      </c>
      <c r="DC1170" s="4">
        <v>0</v>
      </c>
      <c r="DD1170" s="4">
        <v>0</v>
      </c>
      <c r="DE1170" s="4">
        <v>0</v>
      </c>
      <c r="DF1170" s="4">
        <v>0</v>
      </c>
      <c r="DG1170" s="4">
        <v>0</v>
      </c>
      <c r="DH1170" s="4">
        <v>0</v>
      </c>
      <c r="DI1170" s="4">
        <v>0</v>
      </c>
      <c r="DJ1170" s="4">
        <v>0</v>
      </c>
      <c r="DK1170" s="4">
        <v>0</v>
      </c>
      <c r="DL1170" s="4">
        <v>0</v>
      </c>
      <c r="DM1170" s="4">
        <v>0</v>
      </c>
      <c r="DN1170" s="4">
        <v>0</v>
      </c>
      <c r="DO1170" s="4">
        <v>0</v>
      </c>
      <c r="DP1170" s="4">
        <v>0</v>
      </c>
      <c r="DQ1170" s="4">
        <v>0</v>
      </c>
      <c r="DR1170" s="4">
        <v>0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6">
        <v>0</v>
      </c>
      <c r="DY1170" s="4">
        <f>SUM(Tabela14[[#This Row],[jan/25]:[mar/25]])</f>
        <v>0</v>
      </c>
      <c r="DZ1170" s="4">
        <f>SUM(Tabela14[[#This Row],[abr/25]:[ago/25]])</f>
        <v>3121.99</v>
      </c>
      <c r="EA1170" s="4">
        <f>SUM(Tabela14[[#This Row],[set/25]:[dez/30]])</f>
        <v>31868.73</v>
      </c>
    </row>
    <row r="1171" spans="1:131" x14ac:dyDescent="0.25">
      <c r="A1171" s="5" t="s">
        <v>2859</v>
      </c>
      <c r="B1171" s="2" t="s">
        <v>2495</v>
      </c>
      <c r="C1171" s="2" t="s">
        <v>14</v>
      </c>
      <c r="D1171" s="2" t="s">
        <v>702</v>
      </c>
      <c r="E1171" s="1">
        <v>2203</v>
      </c>
      <c r="F1171" s="2"/>
      <c r="G1171" s="2" t="s">
        <v>42</v>
      </c>
      <c r="H1171" s="321"/>
      <c r="I1171" s="2"/>
      <c r="J1171" s="2"/>
      <c r="K1171" s="4"/>
      <c r="L1171" s="4"/>
      <c r="M1171" s="4">
        <v>0</v>
      </c>
      <c r="N1171" s="4">
        <f>Tabela14[[#This Row],[parcela.cef
(total)]]-Tabela14[[#This Row],[parcela.cef
(realizado)]]</f>
        <v>0</v>
      </c>
      <c r="O1171" s="1" t="b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f>SUM(Tabela14[[#This Row],[set/25]:[dez/30]])</f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0</v>
      </c>
      <c r="CR1171" s="4">
        <v>0</v>
      </c>
      <c r="CS1171" s="4">
        <v>0</v>
      </c>
      <c r="CT1171" s="4">
        <v>0</v>
      </c>
      <c r="CU1171" s="4">
        <v>0</v>
      </c>
      <c r="CV1171" s="4">
        <v>0</v>
      </c>
      <c r="CW1171" s="4">
        <v>0</v>
      </c>
      <c r="CX1171" s="4">
        <v>0</v>
      </c>
      <c r="CY1171" s="4">
        <v>0</v>
      </c>
      <c r="CZ1171" s="4">
        <v>0</v>
      </c>
      <c r="DA1171" s="4">
        <v>0</v>
      </c>
      <c r="DB1171" s="4">
        <v>0</v>
      </c>
      <c r="DC1171" s="4">
        <v>0</v>
      </c>
      <c r="DD1171" s="4">
        <v>0</v>
      </c>
      <c r="DE1171" s="4">
        <v>0</v>
      </c>
      <c r="DF1171" s="4">
        <v>0</v>
      </c>
      <c r="DG1171" s="4">
        <v>0</v>
      </c>
      <c r="DH1171" s="4">
        <v>0</v>
      </c>
      <c r="DI1171" s="4">
        <v>0</v>
      </c>
      <c r="DJ1171" s="4">
        <v>0</v>
      </c>
      <c r="DK1171" s="4">
        <v>0</v>
      </c>
      <c r="DL1171" s="4">
        <v>0</v>
      </c>
      <c r="DM1171" s="4">
        <v>0</v>
      </c>
      <c r="DN1171" s="4">
        <v>0</v>
      </c>
      <c r="DO1171" s="4">
        <v>0</v>
      </c>
      <c r="DP1171" s="4">
        <v>0</v>
      </c>
      <c r="DQ1171" s="4">
        <v>0</v>
      </c>
      <c r="DR1171" s="4">
        <v>0</v>
      </c>
      <c r="DS1171" s="4">
        <v>0</v>
      </c>
      <c r="DT1171" s="4">
        <v>0</v>
      </c>
      <c r="DU1171" s="4">
        <v>0</v>
      </c>
      <c r="DV1171" s="4">
        <v>0</v>
      </c>
      <c r="DW1171" s="4">
        <v>0</v>
      </c>
      <c r="DX1171" s="6">
        <v>0</v>
      </c>
      <c r="DY1171" s="4">
        <f>SUM(Tabela14[[#This Row],[jan/25]:[mar/25]])</f>
        <v>0</v>
      </c>
      <c r="DZ1171" s="4">
        <f>SUM(Tabela14[[#This Row],[abr/25]:[ago/25]])</f>
        <v>0</v>
      </c>
      <c r="EA1171" s="4">
        <f>SUM(Tabela14[[#This Row],[set/25]:[dez/30]])</f>
        <v>0</v>
      </c>
    </row>
    <row r="1172" spans="1:131" x14ac:dyDescent="0.25">
      <c r="A1172" s="5" t="s">
        <v>2860</v>
      </c>
      <c r="B1172" s="2" t="s">
        <v>2495</v>
      </c>
      <c r="C1172" s="2" t="s">
        <v>14</v>
      </c>
      <c r="D1172" s="2" t="s">
        <v>702</v>
      </c>
      <c r="E1172" s="1">
        <v>2204</v>
      </c>
      <c r="F1172" s="2"/>
      <c r="G1172" s="2" t="s">
        <v>42</v>
      </c>
      <c r="H1172" s="321"/>
      <c r="I1172" s="2"/>
      <c r="J1172" s="2"/>
      <c r="K1172" s="4"/>
      <c r="L1172" s="4"/>
      <c r="M1172" s="4">
        <v>0</v>
      </c>
      <c r="N1172" s="4">
        <f>Tabela14[[#This Row],[parcela.cef
(total)]]-Tabela14[[#This Row],[parcela.cef
(realizado)]]</f>
        <v>0</v>
      </c>
      <c r="O1172" s="1" t="b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f>SUM(Tabela14[[#This Row],[set/25]:[dez/30]])</f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0</v>
      </c>
      <c r="CP1172" s="4">
        <v>0</v>
      </c>
      <c r="CQ1172" s="4">
        <v>0</v>
      </c>
      <c r="CR1172" s="4">
        <v>0</v>
      </c>
      <c r="CS1172" s="4">
        <v>0</v>
      </c>
      <c r="CT1172" s="4">
        <v>0</v>
      </c>
      <c r="CU1172" s="4">
        <v>0</v>
      </c>
      <c r="CV1172" s="4">
        <v>0</v>
      </c>
      <c r="CW1172" s="4">
        <v>0</v>
      </c>
      <c r="CX1172" s="4">
        <v>0</v>
      </c>
      <c r="CY1172" s="4">
        <v>0</v>
      </c>
      <c r="CZ1172" s="4">
        <v>0</v>
      </c>
      <c r="DA1172" s="4">
        <v>0</v>
      </c>
      <c r="DB1172" s="4">
        <v>0</v>
      </c>
      <c r="DC1172" s="4">
        <v>0</v>
      </c>
      <c r="DD1172" s="4">
        <v>0</v>
      </c>
      <c r="DE1172" s="4">
        <v>0</v>
      </c>
      <c r="DF1172" s="4">
        <v>0</v>
      </c>
      <c r="DG1172" s="4">
        <v>0</v>
      </c>
      <c r="DH1172" s="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6">
        <v>0</v>
      </c>
      <c r="DY1172" s="4">
        <f>SUM(Tabela14[[#This Row],[jan/25]:[mar/25]])</f>
        <v>0</v>
      </c>
      <c r="DZ1172" s="4">
        <f>SUM(Tabela14[[#This Row],[abr/25]:[ago/25]])</f>
        <v>0</v>
      </c>
      <c r="EA1172" s="4">
        <f>SUM(Tabela14[[#This Row],[set/25]:[dez/30]])</f>
        <v>0</v>
      </c>
    </row>
    <row r="1173" spans="1:131" x14ac:dyDescent="0.25">
      <c r="A1173" s="5" t="s">
        <v>2861</v>
      </c>
      <c r="B1173" s="2" t="s">
        <v>2495</v>
      </c>
      <c r="C1173" s="2" t="s">
        <v>14</v>
      </c>
      <c r="D1173" s="2" t="s">
        <v>702</v>
      </c>
      <c r="E1173" s="1">
        <v>2205</v>
      </c>
      <c r="F1173" s="2"/>
      <c r="G1173" s="2" t="s">
        <v>42</v>
      </c>
      <c r="H1173" s="321"/>
      <c r="I1173" s="2"/>
      <c r="J1173" s="2"/>
      <c r="K1173" s="4"/>
      <c r="L1173" s="4"/>
      <c r="M1173" s="4">
        <v>0</v>
      </c>
      <c r="N1173" s="4">
        <f>Tabela14[[#This Row],[parcela.cef
(total)]]-Tabela14[[#This Row],[parcela.cef
(realizado)]]</f>
        <v>0</v>
      </c>
      <c r="O1173" s="1" t="b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f>SUM(Tabela14[[#This Row],[set/25]:[dez/30]])</f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0</v>
      </c>
      <c r="CQ1173" s="4">
        <v>0</v>
      </c>
      <c r="CR1173" s="4">
        <v>0</v>
      </c>
      <c r="CS1173" s="4">
        <v>0</v>
      </c>
      <c r="CT1173" s="4">
        <v>0</v>
      </c>
      <c r="CU1173" s="4">
        <v>0</v>
      </c>
      <c r="CV1173" s="4">
        <v>0</v>
      </c>
      <c r="CW1173" s="4">
        <v>0</v>
      </c>
      <c r="CX1173" s="4">
        <v>0</v>
      </c>
      <c r="CY1173" s="4">
        <v>0</v>
      </c>
      <c r="CZ1173" s="4">
        <v>0</v>
      </c>
      <c r="DA1173" s="4">
        <v>0</v>
      </c>
      <c r="DB1173" s="4">
        <v>0</v>
      </c>
      <c r="DC1173" s="4">
        <v>0</v>
      </c>
      <c r="DD1173" s="4">
        <v>0</v>
      </c>
      <c r="DE1173" s="4">
        <v>0</v>
      </c>
      <c r="DF1173" s="4">
        <v>0</v>
      </c>
      <c r="DG1173" s="4">
        <v>0</v>
      </c>
      <c r="DH1173" s="4">
        <v>0</v>
      </c>
      <c r="DI1173" s="4">
        <v>0</v>
      </c>
      <c r="DJ1173" s="4">
        <v>0</v>
      </c>
      <c r="DK1173" s="4">
        <v>0</v>
      </c>
      <c r="DL1173" s="4">
        <v>0</v>
      </c>
      <c r="DM1173" s="4">
        <v>0</v>
      </c>
      <c r="DN1173" s="4">
        <v>0</v>
      </c>
      <c r="DO1173" s="4">
        <v>0</v>
      </c>
      <c r="DP1173" s="4">
        <v>0</v>
      </c>
      <c r="DQ1173" s="4">
        <v>0</v>
      </c>
      <c r="DR1173" s="4">
        <v>0</v>
      </c>
      <c r="DS1173" s="4">
        <v>0</v>
      </c>
      <c r="DT1173" s="4">
        <v>0</v>
      </c>
      <c r="DU1173" s="4">
        <v>0</v>
      </c>
      <c r="DV1173" s="4">
        <v>0</v>
      </c>
      <c r="DW1173" s="4">
        <v>0</v>
      </c>
      <c r="DX1173" s="6">
        <v>0</v>
      </c>
      <c r="DY1173" s="4">
        <f>SUM(Tabela14[[#This Row],[jan/25]:[mar/25]])</f>
        <v>0</v>
      </c>
      <c r="DZ1173" s="4">
        <f>SUM(Tabela14[[#This Row],[abr/25]:[ago/25]])</f>
        <v>0</v>
      </c>
      <c r="EA1173" s="4">
        <f>SUM(Tabela14[[#This Row],[set/25]:[dez/30]])</f>
        <v>0</v>
      </c>
    </row>
    <row r="1174" spans="1:131" x14ac:dyDescent="0.25">
      <c r="A1174" s="5" t="s">
        <v>2862</v>
      </c>
      <c r="B1174" s="2" t="s">
        <v>2495</v>
      </c>
      <c r="C1174" s="2" t="s">
        <v>14</v>
      </c>
      <c r="D1174" s="2" t="s">
        <v>702</v>
      </c>
      <c r="E1174" s="1">
        <v>2206</v>
      </c>
      <c r="F1174" s="2"/>
      <c r="G1174" s="2" t="s">
        <v>42</v>
      </c>
      <c r="H1174" s="321"/>
      <c r="I1174" s="2"/>
      <c r="J1174" s="2"/>
      <c r="K1174" s="4"/>
      <c r="L1174" s="4"/>
      <c r="M1174" s="4">
        <v>0</v>
      </c>
      <c r="N1174" s="4">
        <f>Tabela14[[#This Row],[parcela.cef
(total)]]-Tabela14[[#This Row],[parcela.cef
(realizado)]]</f>
        <v>0</v>
      </c>
      <c r="O1174" s="1" t="b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f>SUM(Tabela14[[#This Row],[set/25]:[dez/30]])</f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0</v>
      </c>
      <c r="CP1174" s="4">
        <v>0</v>
      </c>
      <c r="CQ1174" s="4">
        <v>0</v>
      </c>
      <c r="CR1174" s="4">
        <v>0</v>
      </c>
      <c r="CS1174" s="4">
        <v>0</v>
      </c>
      <c r="CT1174" s="4">
        <v>0</v>
      </c>
      <c r="CU1174" s="4">
        <v>0</v>
      </c>
      <c r="CV1174" s="4">
        <v>0</v>
      </c>
      <c r="CW1174" s="4">
        <v>0</v>
      </c>
      <c r="CX1174" s="4">
        <v>0</v>
      </c>
      <c r="CY1174" s="4">
        <v>0</v>
      </c>
      <c r="CZ1174" s="4">
        <v>0</v>
      </c>
      <c r="DA1174" s="4">
        <v>0</v>
      </c>
      <c r="DB1174" s="4">
        <v>0</v>
      </c>
      <c r="DC1174" s="4">
        <v>0</v>
      </c>
      <c r="DD1174" s="4">
        <v>0</v>
      </c>
      <c r="DE1174" s="4">
        <v>0</v>
      </c>
      <c r="DF1174" s="4">
        <v>0</v>
      </c>
      <c r="DG1174" s="4">
        <v>0</v>
      </c>
      <c r="DH1174" s="4">
        <v>0</v>
      </c>
      <c r="DI1174" s="4">
        <v>0</v>
      </c>
      <c r="DJ1174" s="4">
        <v>0</v>
      </c>
      <c r="DK1174" s="4">
        <v>0</v>
      </c>
      <c r="DL1174" s="4">
        <v>0</v>
      </c>
      <c r="DM1174" s="4">
        <v>0</v>
      </c>
      <c r="DN1174" s="4">
        <v>0</v>
      </c>
      <c r="DO1174" s="4">
        <v>0</v>
      </c>
      <c r="DP1174" s="4">
        <v>0</v>
      </c>
      <c r="DQ1174" s="4">
        <v>0</v>
      </c>
      <c r="DR1174" s="4">
        <v>0</v>
      </c>
      <c r="DS1174" s="4">
        <v>0</v>
      </c>
      <c r="DT1174" s="4">
        <v>0</v>
      </c>
      <c r="DU1174" s="4">
        <v>0</v>
      </c>
      <c r="DV1174" s="4">
        <v>0</v>
      </c>
      <c r="DW1174" s="4">
        <v>0</v>
      </c>
      <c r="DX1174" s="6">
        <v>0</v>
      </c>
      <c r="DY1174" s="4">
        <f>SUM(Tabela14[[#This Row],[jan/25]:[mar/25]])</f>
        <v>0</v>
      </c>
      <c r="DZ1174" s="4">
        <f>SUM(Tabela14[[#This Row],[abr/25]:[ago/25]])</f>
        <v>0</v>
      </c>
      <c r="EA1174" s="4">
        <f>SUM(Tabela14[[#This Row],[set/25]:[dez/30]])</f>
        <v>0</v>
      </c>
    </row>
    <row r="1175" spans="1:131" x14ac:dyDescent="0.25">
      <c r="A1175" s="5" t="s">
        <v>2863</v>
      </c>
      <c r="B1175" s="2" t="s">
        <v>2495</v>
      </c>
      <c r="C1175" s="2" t="s">
        <v>14</v>
      </c>
      <c r="D1175" s="2" t="s">
        <v>702</v>
      </c>
      <c r="E1175" s="1">
        <v>2207</v>
      </c>
      <c r="F1175" s="2"/>
      <c r="G1175" s="2" t="s">
        <v>42</v>
      </c>
      <c r="H1175" s="321"/>
      <c r="I1175" s="2"/>
      <c r="J1175" s="2"/>
      <c r="K1175" s="4"/>
      <c r="L1175" s="4"/>
      <c r="M1175" s="4">
        <v>0</v>
      </c>
      <c r="N1175" s="4">
        <f>Tabela14[[#This Row],[parcela.cef
(total)]]-Tabela14[[#This Row],[parcela.cef
(realizado)]]</f>
        <v>0</v>
      </c>
      <c r="O1175" s="1" t="b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f>SUM(Tabela14[[#This Row],[set/25]:[dez/30]])</f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0</v>
      </c>
      <c r="CP1175" s="4">
        <v>0</v>
      </c>
      <c r="CQ1175" s="4">
        <v>0</v>
      </c>
      <c r="CR1175" s="4">
        <v>0</v>
      </c>
      <c r="CS1175" s="4">
        <v>0</v>
      </c>
      <c r="CT1175" s="4">
        <v>0</v>
      </c>
      <c r="CU1175" s="4">
        <v>0</v>
      </c>
      <c r="CV1175" s="4">
        <v>0</v>
      </c>
      <c r="CW1175" s="4">
        <v>0</v>
      </c>
      <c r="CX1175" s="4">
        <v>0</v>
      </c>
      <c r="CY1175" s="4">
        <v>0</v>
      </c>
      <c r="CZ1175" s="4">
        <v>0</v>
      </c>
      <c r="DA1175" s="4">
        <v>0</v>
      </c>
      <c r="DB1175" s="4">
        <v>0</v>
      </c>
      <c r="DC1175" s="4">
        <v>0</v>
      </c>
      <c r="DD1175" s="4">
        <v>0</v>
      </c>
      <c r="DE1175" s="4">
        <v>0</v>
      </c>
      <c r="DF1175" s="4">
        <v>0</v>
      </c>
      <c r="DG1175" s="4">
        <v>0</v>
      </c>
      <c r="DH1175" s="4">
        <v>0</v>
      </c>
      <c r="DI1175" s="4">
        <v>0</v>
      </c>
      <c r="DJ1175" s="4">
        <v>0</v>
      </c>
      <c r="DK1175" s="4">
        <v>0</v>
      </c>
      <c r="DL1175" s="4">
        <v>0</v>
      </c>
      <c r="DM1175" s="4">
        <v>0</v>
      </c>
      <c r="DN1175" s="4">
        <v>0</v>
      </c>
      <c r="DO1175" s="4">
        <v>0</v>
      </c>
      <c r="DP1175" s="4">
        <v>0</v>
      </c>
      <c r="DQ1175" s="4">
        <v>0</v>
      </c>
      <c r="DR1175" s="4">
        <v>0</v>
      </c>
      <c r="DS1175" s="4">
        <v>0</v>
      </c>
      <c r="DT1175" s="4">
        <v>0</v>
      </c>
      <c r="DU1175" s="4">
        <v>0</v>
      </c>
      <c r="DV1175" s="4">
        <v>0</v>
      </c>
      <c r="DW1175" s="4">
        <v>0</v>
      </c>
      <c r="DX1175" s="6">
        <v>0</v>
      </c>
      <c r="DY1175" s="4">
        <f>SUM(Tabela14[[#This Row],[jan/25]:[mar/25]])</f>
        <v>0</v>
      </c>
      <c r="DZ1175" s="4">
        <f>SUM(Tabela14[[#This Row],[abr/25]:[ago/25]])</f>
        <v>0</v>
      </c>
      <c r="EA1175" s="4">
        <f>SUM(Tabela14[[#This Row],[set/25]:[dez/30]])</f>
        <v>0</v>
      </c>
    </row>
    <row r="1176" spans="1:131" x14ac:dyDescent="0.25">
      <c r="A1176" s="5" t="s">
        <v>2864</v>
      </c>
      <c r="B1176" s="2" t="s">
        <v>2495</v>
      </c>
      <c r="C1176" s="2" t="s">
        <v>14</v>
      </c>
      <c r="D1176" s="2" t="s">
        <v>702</v>
      </c>
      <c r="E1176" s="1">
        <v>2208</v>
      </c>
      <c r="F1176" s="2" t="s">
        <v>2865</v>
      </c>
      <c r="G1176" s="2" t="s">
        <v>19</v>
      </c>
      <c r="H1176" s="321">
        <v>45861</v>
      </c>
      <c r="I1176" s="2" t="s">
        <v>2113</v>
      </c>
      <c r="J1176" s="2"/>
      <c r="K1176" s="4"/>
      <c r="L1176" s="4"/>
      <c r="M1176" s="4">
        <v>268240.58</v>
      </c>
      <c r="N1176" s="4">
        <f>Tabela14[[#This Row],[parcela.cef
(total)]]-Tabela14[[#This Row],[parcela.cef
(realizado)]]</f>
        <v>0</v>
      </c>
      <c r="O1176" s="1" t="b">
        <v>0</v>
      </c>
      <c r="P1176" s="4">
        <v>0</v>
      </c>
      <c r="Q1176" s="4">
        <v>323299.86</v>
      </c>
      <c r="R1176" s="4">
        <v>0</v>
      </c>
      <c r="S1176" s="4">
        <v>59808.17</v>
      </c>
      <c r="T1176" s="4">
        <f>SUM(Tabela14[[#This Row],[set/25]:[dez/30]])</f>
        <v>57895.580000000016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1500</v>
      </c>
      <c r="BL1176" s="4">
        <v>412.59</v>
      </c>
      <c r="BM1176" s="4">
        <v>0</v>
      </c>
      <c r="BN1176" s="4">
        <v>416.34</v>
      </c>
      <c r="BO1176" s="4">
        <v>416.34</v>
      </c>
      <c r="BP1176" s="4">
        <v>1940.43</v>
      </c>
      <c r="BQ1176" s="4">
        <v>416.34</v>
      </c>
      <c r="BR1176" s="4">
        <v>416.34</v>
      </c>
      <c r="BS1176" s="4">
        <v>416.34</v>
      </c>
      <c r="BT1176" s="4">
        <v>416.34</v>
      </c>
      <c r="BU1176" s="4">
        <v>416.29</v>
      </c>
      <c r="BV1176" s="4">
        <v>416.34</v>
      </c>
      <c r="BW1176" s="4">
        <v>416.34</v>
      </c>
      <c r="BX1176" s="4">
        <v>416.34</v>
      </c>
      <c r="BY1176" s="4">
        <v>416.32</v>
      </c>
      <c r="BZ1176" s="4">
        <v>416.34</v>
      </c>
      <c r="CA1176" s="4">
        <v>1023.46</v>
      </c>
      <c r="CB1176" s="4">
        <v>6468.1</v>
      </c>
      <c r="CC1176" s="4">
        <v>1387.79</v>
      </c>
      <c r="CD1176" s="4">
        <v>1387.79</v>
      </c>
      <c r="CE1176" s="4">
        <v>1387.79</v>
      </c>
      <c r="CF1176" s="4">
        <v>1387.79</v>
      </c>
      <c r="CG1176" s="4">
        <v>1387.79</v>
      </c>
      <c r="CH1176" s="4">
        <v>1387.79</v>
      </c>
      <c r="CI1176" s="4">
        <v>1387.79</v>
      </c>
      <c r="CJ1176" s="4">
        <v>1387.79</v>
      </c>
      <c r="CK1176" s="4">
        <v>1387.79</v>
      </c>
      <c r="CL1176" s="4">
        <v>1387.79</v>
      </c>
      <c r="CM1176" s="4">
        <v>1387.79</v>
      </c>
      <c r="CN1176" s="4">
        <v>6468.1</v>
      </c>
      <c r="CO1176" s="4">
        <v>1387.79</v>
      </c>
      <c r="CP1176" s="4">
        <v>1387.79</v>
      </c>
      <c r="CQ1176" s="4">
        <v>1387.79</v>
      </c>
      <c r="CR1176" s="4">
        <v>1387.79</v>
      </c>
      <c r="CS1176" s="4">
        <v>1387.79</v>
      </c>
      <c r="CT1176" s="4">
        <v>1387.79</v>
      </c>
      <c r="CU1176" s="4">
        <v>1387.79</v>
      </c>
      <c r="CV1176" s="4">
        <v>1387.79</v>
      </c>
      <c r="CW1176" s="4">
        <v>1387.79</v>
      </c>
      <c r="CX1176" s="4">
        <v>1387.79</v>
      </c>
      <c r="CY1176" s="4">
        <v>1387.79</v>
      </c>
      <c r="CZ1176" s="4">
        <v>6468.1</v>
      </c>
      <c r="DA1176" s="4">
        <v>0</v>
      </c>
      <c r="DB1176" s="4">
        <v>0</v>
      </c>
      <c r="DC1176" s="4">
        <v>0</v>
      </c>
      <c r="DD1176" s="4">
        <v>0</v>
      </c>
      <c r="DE1176" s="4">
        <v>0</v>
      </c>
      <c r="DF1176" s="4">
        <v>0</v>
      </c>
      <c r="DG1176" s="4">
        <v>0</v>
      </c>
      <c r="DH1176" s="4">
        <v>0</v>
      </c>
      <c r="DI1176" s="4">
        <v>0</v>
      </c>
      <c r="DJ1176" s="4">
        <v>0</v>
      </c>
      <c r="DK1176" s="4">
        <v>0</v>
      </c>
      <c r="DL1176" s="4">
        <v>0</v>
      </c>
      <c r="DM1176" s="4">
        <v>0</v>
      </c>
      <c r="DN1176" s="4">
        <v>0</v>
      </c>
      <c r="DO1176" s="4">
        <v>0</v>
      </c>
      <c r="DP1176" s="4">
        <v>0</v>
      </c>
      <c r="DQ1176" s="4">
        <v>0</v>
      </c>
      <c r="DR1176" s="4">
        <v>0</v>
      </c>
      <c r="DS1176" s="4">
        <v>0</v>
      </c>
      <c r="DT1176" s="4">
        <v>0</v>
      </c>
      <c r="DU1176" s="4">
        <v>0</v>
      </c>
      <c r="DV1176" s="4">
        <v>0</v>
      </c>
      <c r="DW1176" s="4">
        <v>0</v>
      </c>
      <c r="DX1176" s="6">
        <v>0</v>
      </c>
      <c r="DY1176" s="4">
        <f>SUM(Tabela14[[#This Row],[jan/25]:[mar/25]])</f>
        <v>0</v>
      </c>
      <c r="DZ1176" s="4">
        <f>SUM(Tabela14[[#This Row],[abr/25]:[ago/25]])</f>
        <v>1912.59</v>
      </c>
      <c r="EA1176" s="4">
        <f>SUM(Tabela14[[#This Row],[set/25]:[dez/30]])</f>
        <v>57895.580000000016</v>
      </c>
    </row>
    <row r="1177" spans="1:131" x14ac:dyDescent="0.25">
      <c r="A1177" s="5" t="s">
        <v>2866</v>
      </c>
      <c r="B1177" s="2" t="s">
        <v>2495</v>
      </c>
      <c r="C1177" s="2" t="s">
        <v>14</v>
      </c>
      <c r="D1177" s="2" t="s">
        <v>702</v>
      </c>
      <c r="E1177" s="1">
        <v>2209</v>
      </c>
      <c r="F1177" s="2"/>
      <c r="G1177" s="2" t="s">
        <v>42</v>
      </c>
      <c r="H1177" s="321"/>
      <c r="I1177" s="2"/>
      <c r="J1177" s="2"/>
      <c r="K1177" s="4"/>
      <c r="L1177" s="4"/>
      <c r="M1177" s="4">
        <v>0</v>
      </c>
      <c r="N1177" s="4">
        <f>Tabela14[[#This Row],[parcela.cef
(total)]]-Tabela14[[#This Row],[parcela.cef
(realizado)]]</f>
        <v>0</v>
      </c>
      <c r="O1177" s="1" t="b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f>SUM(Tabela14[[#This Row],[set/25]:[dez/30]])</f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0</v>
      </c>
      <c r="CS1177" s="4">
        <v>0</v>
      </c>
      <c r="CT1177" s="4">
        <v>0</v>
      </c>
      <c r="CU1177" s="4">
        <v>0</v>
      </c>
      <c r="CV1177" s="4">
        <v>0</v>
      </c>
      <c r="CW1177" s="4">
        <v>0</v>
      </c>
      <c r="CX1177" s="4">
        <v>0</v>
      </c>
      <c r="CY1177" s="4">
        <v>0</v>
      </c>
      <c r="CZ1177" s="4">
        <v>0</v>
      </c>
      <c r="DA1177" s="4">
        <v>0</v>
      </c>
      <c r="DB1177" s="4">
        <v>0</v>
      </c>
      <c r="DC1177" s="4">
        <v>0</v>
      </c>
      <c r="DD1177" s="4">
        <v>0</v>
      </c>
      <c r="DE1177" s="4">
        <v>0</v>
      </c>
      <c r="DF1177" s="4">
        <v>0</v>
      </c>
      <c r="DG1177" s="4">
        <v>0</v>
      </c>
      <c r="DH1177" s="4">
        <v>0</v>
      </c>
      <c r="DI1177" s="4">
        <v>0</v>
      </c>
      <c r="DJ1177" s="4">
        <v>0</v>
      </c>
      <c r="DK1177" s="4">
        <v>0</v>
      </c>
      <c r="DL1177" s="4">
        <v>0</v>
      </c>
      <c r="DM1177" s="4">
        <v>0</v>
      </c>
      <c r="DN1177" s="4">
        <v>0</v>
      </c>
      <c r="DO1177" s="4">
        <v>0</v>
      </c>
      <c r="DP1177" s="4">
        <v>0</v>
      </c>
      <c r="DQ1177" s="4">
        <v>0</v>
      </c>
      <c r="DR1177" s="4">
        <v>0</v>
      </c>
      <c r="DS1177" s="4">
        <v>0</v>
      </c>
      <c r="DT1177" s="4">
        <v>0</v>
      </c>
      <c r="DU1177" s="4">
        <v>0</v>
      </c>
      <c r="DV1177" s="4">
        <v>0</v>
      </c>
      <c r="DW1177" s="4">
        <v>0</v>
      </c>
      <c r="DX1177" s="6">
        <v>0</v>
      </c>
      <c r="DY1177" s="4">
        <f>SUM(Tabela14[[#This Row],[jan/25]:[mar/25]])</f>
        <v>0</v>
      </c>
      <c r="DZ1177" s="4">
        <f>SUM(Tabela14[[#This Row],[abr/25]:[ago/25]])</f>
        <v>0</v>
      </c>
      <c r="EA1177" s="4">
        <f>SUM(Tabela14[[#This Row],[set/25]:[dez/30]])</f>
        <v>0</v>
      </c>
    </row>
    <row r="1178" spans="1:131" x14ac:dyDescent="0.25">
      <c r="A1178" s="5" t="s">
        <v>2867</v>
      </c>
      <c r="B1178" s="2" t="s">
        <v>2495</v>
      </c>
      <c r="C1178" s="2" t="s">
        <v>14</v>
      </c>
      <c r="D1178" s="2" t="s">
        <v>702</v>
      </c>
      <c r="E1178" s="1">
        <v>2210</v>
      </c>
      <c r="F1178" s="2"/>
      <c r="G1178" s="2" t="s">
        <v>42</v>
      </c>
      <c r="H1178" s="321"/>
      <c r="I1178" s="2"/>
      <c r="J1178" s="2"/>
      <c r="K1178" s="4"/>
      <c r="L1178" s="4"/>
      <c r="M1178" s="4">
        <v>0</v>
      </c>
      <c r="N1178" s="4">
        <f>Tabela14[[#This Row],[parcela.cef
(total)]]-Tabela14[[#This Row],[parcela.cef
(realizado)]]</f>
        <v>0</v>
      </c>
      <c r="O1178" s="1" t="b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f>SUM(Tabela14[[#This Row],[set/25]:[dez/30]])</f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0</v>
      </c>
      <c r="CS1178" s="4">
        <v>0</v>
      </c>
      <c r="CT1178" s="4">
        <v>0</v>
      </c>
      <c r="CU1178" s="4">
        <v>0</v>
      </c>
      <c r="CV1178" s="4">
        <v>0</v>
      </c>
      <c r="CW1178" s="4">
        <v>0</v>
      </c>
      <c r="CX1178" s="4">
        <v>0</v>
      </c>
      <c r="CY1178" s="4">
        <v>0</v>
      </c>
      <c r="CZ1178" s="4">
        <v>0</v>
      </c>
      <c r="DA1178" s="4">
        <v>0</v>
      </c>
      <c r="DB1178" s="4">
        <v>0</v>
      </c>
      <c r="DC1178" s="4">
        <v>0</v>
      </c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6">
        <v>0</v>
      </c>
      <c r="DY1178" s="4">
        <f>SUM(Tabela14[[#This Row],[jan/25]:[mar/25]])</f>
        <v>0</v>
      </c>
      <c r="DZ1178" s="4">
        <f>SUM(Tabela14[[#This Row],[abr/25]:[ago/25]])</f>
        <v>0</v>
      </c>
      <c r="EA1178" s="4">
        <f>SUM(Tabela14[[#This Row],[set/25]:[dez/30]])</f>
        <v>0</v>
      </c>
    </row>
    <row r="1179" spans="1:131" x14ac:dyDescent="0.25">
      <c r="A1179" s="5" t="s">
        <v>2868</v>
      </c>
      <c r="B1179" s="2" t="s">
        <v>2495</v>
      </c>
      <c r="C1179" s="2" t="s">
        <v>14</v>
      </c>
      <c r="D1179" s="2" t="s">
        <v>702</v>
      </c>
      <c r="E1179" s="1">
        <v>2211</v>
      </c>
      <c r="F1179" s="2"/>
      <c r="G1179" s="2" t="s">
        <v>16</v>
      </c>
      <c r="H1179" s="321"/>
      <c r="I1179" s="2"/>
      <c r="J1179" s="2"/>
      <c r="K1179" s="4"/>
      <c r="L1179" s="4"/>
      <c r="M1179" s="4">
        <v>0</v>
      </c>
      <c r="N1179" s="4">
        <f>Tabela14[[#This Row],[parcela.cef
(total)]]-Tabela14[[#This Row],[parcela.cef
(realizado)]]</f>
        <v>0</v>
      </c>
      <c r="O1179" s="1" t="b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f>SUM(Tabela14[[#This Row],[set/25]:[dez/30]])</f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0</v>
      </c>
      <c r="CP1179" s="4">
        <v>0</v>
      </c>
      <c r="CQ1179" s="4">
        <v>0</v>
      </c>
      <c r="CR1179" s="4">
        <v>0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4">
        <v>0</v>
      </c>
      <c r="CY1179" s="4">
        <v>0</v>
      </c>
      <c r="CZ1179" s="4">
        <v>0</v>
      </c>
      <c r="DA1179" s="4">
        <v>0</v>
      </c>
      <c r="DB1179" s="4">
        <v>0</v>
      </c>
      <c r="DC1179" s="4">
        <v>0</v>
      </c>
      <c r="DD1179" s="4">
        <v>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0</v>
      </c>
      <c r="DK1179" s="4">
        <v>0</v>
      </c>
      <c r="DL1179" s="4">
        <v>0</v>
      </c>
      <c r="DM1179" s="4">
        <v>0</v>
      </c>
      <c r="DN1179" s="4">
        <v>0</v>
      </c>
      <c r="DO1179" s="4">
        <v>0</v>
      </c>
      <c r="DP1179" s="4">
        <v>0</v>
      </c>
      <c r="DQ1179" s="4">
        <v>0</v>
      </c>
      <c r="DR1179" s="4">
        <v>0</v>
      </c>
      <c r="DS1179" s="4">
        <v>0</v>
      </c>
      <c r="DT1179" s="4">
        <v>0</v>
      </c>
      <c r="DU1179" s="4">
        <v>0</v>
      </c>
      <c r="DV1179" s="4">
        <v>0</v>
      </c>
      <c r="DW1179" s="4">
        <v>0</v>
      </c>
      <c r="DX1179" s="6">
        <v>0</v>
      </c>
      <c r="DY1179" s="4">
        <f>SUM(Tabela14[[#This Row],[jan/25]:[mar/25]])</f>
        <v>0</v>
      </c>
      <c r="DZ1179" s="4">
        <f>SUM(Tabela14[[#This Row],[abr/25]:[ago/25]])</f>
        <v>0</v>
      </c>
      <c r="EA1179" s="4">
        <f>SUM(Tabela14[[#This Row],[set/25]:[dez/30]])</f>
        <v>0</v>
      </c>
    </row>
    <row r="1180" spans="1:131" x14ac:dyDescent="0.25">
      <c r="A1180" s="5" t="s">
        <v>2869</v>
      </c>
      <c r="B1180" s="2" t="s">
        <v>2495</v>
      </c>
      <c r="C1180" s="2" t="s">
        <v>14</v>
      </c>
      <c r="D1180" s="2" t="s">
        <v>702</v>
      </c>
      <c r="E1180" s="1">
        <v>2212</v>
      </c>
      <c r="F1180" s="2" t="s">
        <v>2870</v>
      </c>
      <c r="G1180" s="2" t="s">
        <v>19</v>
      </c>
      <c r="H1180" s="321">
        <v>45919</v>
      </c>
      <c r="I1180" s="2"/>
      <c r="J1180" s="2"/>
      <c r="K1180" s="4"/>
      <c r="L1180" s="4"/>
      <c r="M1180" s="4">
        <v>0</v>
      </c>
      <c r="N1180" s="4">
        <f>Tabela14[[#This Row],[parcela.cef
(total)]]-Tabela14[[#This Row],[parcela.cef
(realizado)]]</f>
        <v>0</v>
      </c>
      <c r="O1180" s="1" t="b">
        <v>0</v>
      </c>
      <c r="P1180" s="4">
        <v>0</v>
      </c>
      <c r="Q1180" s="4">
        <v>248499.3</v>
      </c>
      <c r="R1180" s="4">
        <v>0</v>
      </c>
      <c r="S1180" s="4">
        <v>0</v>
      </c>
      <c r="T1180" s="4">
        <f>SUM(Tabela14[[#This Row],[set/25]:[dez/30]])</f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0</v>
      </c>
      <c r="CR1180" s="4">
        <v>0</v>
      </c>
      <c r="CS1180" s="4">
        <v>0</v>
      </c>
      <c r="CT1180" s="4">
        <v>0</v>
      </c>
      <c r="CU1180" s="4">
        <v>0</v>
      </c>
      <c r="CV1180" s="4">
        <v>0</v>
      </c>
      <c r="CW1180" s="4">
        <v>0</v>
      </c>
      <c r="CX1180" s="4">
        <v>0</v>
      </c>
      <c r="CY1180" s="4">
        <v>0</v>
      </c>
      <c r="CZ1180" s="4">
        <v>0</v>
      </c>
      <c r="DA1180" s="4">
        <v>0</v>
      </c>
      <c r="DB1180" s="4">
        <v>0</v>
      </c>
      <c r="DC1180" s="4">
        <v>0</v>
      </c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6">
        <v>0</v>
      </c>
      <c r="DY1180" s="4">
        <f>SUM(Tabela14[[#This Row],[jan/25]:[mar/25]])</f>
        <v>0</v>
      </c>
      <c r="DZ1180" s="4">
        <f>SUM(Tabela14[[#This Row],[abr/25]:[ago/25]])</f>
        <v>0</v>
      </c>
      <c r="EA1180" s="4">
        <f>SUM(Tabela14[[#This Row],[set/25]:[dez/30]])</f>
        <v>0</v>
      </c>
    </row>
    <row r="1181" spans="1:131" x14ac:dyDescent="0.25">
      <c r="A1181" s="5" t="s">
        <v>2871</v>
      </c>
      <c r="B1181" s="2" t="s">
        <v>2495</v>
      </c>
      <c r="C1181" s="2" t="s">
        <v>14</v>
      </c>
      <c r="D1181" s="2" t="s">
        <v>702</v>
      </c>
      <c r="E1181" s="1">
        <v>2213</v>
      </c>
      <c r="F1181" s="2" t="s">
        <v>2872</v>
      </c>
      <c r="G1181" s="2" t="s">
        <v>19</v>
      </c>
      <c r="H1181" s="321">
        <v>45850</v>
      </c>
      <c r="I1181" s="2" t="s">
        <v>2873</v>
      </c>
      <c r="J1181" s="2"/>
      <c r="K1181" s="4"/>
      <c r="L1181" s="4"/>
      <c r="M1181" s="4">
        <v>268240.58</v>
      </c>
      <c r="N1181" s="4">
        <f>Tabela14[[#This Row],[parcela.cef
(total)]]-Tabela14[[#This Row],[parcela.cef
(realizado)]]</f>
        <v>0</v>
      </c>
      <c r="O1181" s="1" t="b">
        <v>0</v>
      </c>
      <c r="P1181" s="4">
        <v>0</v>
      </c>
      <c r="Q1181" s="4">
        <v>337399.87</v>
      </c>
      <c r="R1181" s="4">
        <v>0</v>
      </c>
      <c r="S1181" s="4">
        <v>74086.19</v>
      </c>
      <c r="T1181" s="4">
        <f>SUM(Tabela14[[#This Row],[set/25]:[dez/30]])</f>
        <v>67679.73000000004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6000</v>
      </c>
      <c r="BL1181" s="4">
        <v>406.46</v>
      </c>
      <c r="BM1181" s="4">
        <v>0</v>
      </c>
      <c r="BN1181" s="4">
        <v>401.47</v>
      </c>
      <c r="BO1181" s="4">
        <v>401.47</v>
      </c>
      <c r="BP1181" s="4">
        <v>2443.5</v>
      </c>
      <c r="BQ1181" s="4">
        <v>1338.23</v>
      </c>
      <c r="BR1181" s="4">
        <v>1338.23</v>
      </c>
      <c r="BS1181" s="4">
        <v>1338.23</v>
      </c>
      <c r="BT1181" s="4">
        <v>1338.23</v>
      </c>
      <c r="BU1181" s="4">
        <v>1338.23</v>
      </c>
      <c r="BV1181" s="4">
        <v>1338.23</v>
      </c>
      <c r="BW1181" s="4">
        <v>1338.23</v>
      </c>
      <c r="BX1181" s="4">
        <v>1338.23</v>
      </c>
      <c r="BY1181" s="4">
        <v>1338.23</v>
      </c>
      <c r="BZ1181" s="4">
        <v>1338.23</v>
      </c>
      <c r="CA1181" s="4">
        <v>1338.23</v>
      </c>
      <c r="CB1181" s="4">
        <v>7434.61</v>
      </c>
      <c r="CC1181" s="4">
        <v>1338.23</v>
      </c>
      <c r="CD1181" s="4">
        <v>1338.23</v>
      </c>
      <c r="CE1181" s="4">
        <v>1338.23</v>
      </c>
      <c r="CF1181" s="4">
        <v>1338.23</v>
      </c>
      <c r="CG1181" s="4">
        <v>1338.23</v>
      </c>
      <c r="CH1181" s="4">
        <v>1338.23</v>
      </c>
      <c r="CI1181" s="4">
        <v>1338.23</v>
      </c>
      <c r="CJ1181" s="4">
        <v>1338.23</v>
      </c>
      <c r="CK1181" s="4">
        <v>1338.23</v>
      </c>
      <c r="CL1181" s="4">
        <v>1338.23</v>
      </c>
      <c r="CM1181" s="4">
        <v>1338.23</v>
      </c>
      <c r="CN1181" s="4">
        <v>11498.86</v>
      </c>
      <c r="CO1181" s="4">
        <v>1338.23</v>
      </c>
      <c r="CP1181" s="4">
        <v>1338.23</v>
      </c>
      <c r="CQ1181" s="4">
        <v>1338.23</v>
      </c>
      <c r="CR1181" s="4">
        <v>1338.23</v>
      </c>
      <c r="CS1181" s="4">
        <v>1338.23</v>
      </c>
      <c r="CT1181" s="4">
        <v>1338.23</v>
      </c>
      <c r="CU1181" s="4">
        <v>1338.23</v>
      </c>
      <c r="CV1181" s="4">
        <v>1338.23</v>
      </c>
      <c r="CW1181" s="4">
        <v>1338.23</v>
      </c>
      <c r="CX1181" s="4">
        <v>1338.23</v>
      </c>
      <c r="CY1181" s="4">
        <v>1338.23</v>
      </c>
      <c r="CZ1181" s="4">
        <v>1338.23</v>
      </c>
      <c r="DA1181" s="4">
        <v>0</v>
      </c>
      <c r="DB1181" s="4">
        <v>0</v>
      </c>
      <c r="DC1181" s="4">
        <v>0</v>
      </c>
      <c r="DD1181" s="4">
        <v>0</v>
      </c>
      <c r="DE1181" s="4">
        <v>0</v>
      </c>
      <c r="DF1181" s="4">
        <v>0</v>
      </c>
      <c r="DG1181" s="4">
        <v>0</v>
      </c>
      <c r="DH1181" s="4">
        <v>0</v>
      </c>
      <c r="DI1181" s="4">
        <v>0</v>
      </c>
      <c r="DJ1181" s="4">
        <v>0</v>
      </c>
      <c r="DK1181" s="4">
        <v>0</v>
      </c>
      <c r="DL1181" s="4">
        <v>0</v>
      </c>
      <c r="DM1181" s="4">
        <v>0</v>
      </c>
      <c r="DN1181" s="4">
        <v>0</v>
      </c>
      <c r="DO1181" s="4">
        <v>0</v>
      </c>
      <c r="DP1181" s="4">
        <v>0</v>
      </c>
      <c r="DQ1181" s="4">
        <v>0</v>
      </c>
      <c r="DR1181" s="4">
        <v>0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6">
        <v>0</v>
      </c>
      <c r="DY1181" s="4">
        <f>SUM(Tabela14[[#This Row],[jan/25]:[mar/25]])</f>
        <v>0</v>
      </c>
      <c r="DZ1181" s="4">
        <f>SUM(Tabela14[[#This Row],[abr/25]:[ago/25]])</f>
        <v>6406.46</v>
      </c>
      <c r="EA1181" s="4">
        <f>SUM(Tabela14[[#This Row],[set/25]:[dez/30]])</f>
        <v>67679.73000000004</v>
      </c>
    </row>
    <row r="1182" spans="1:131" x14ac:dyDescent="0.25">
      <c r="A1182" s="5" t="s">
        <v>2874</v>
      </c>
      <c r="B1182" s="2" t="s">
        <v>2495</v>
      </c>
      <c r="C1182" s="2" t="s">
        <v>14</v>
      </c>
      <c r="D1182" s="2" t="s">
        <v>702</v>
      </c>
      <c r="E1182" s="1">
        <v>2214</v>
      </c>
      <c r="F1182" s="2" t="s">
        <v>2875</v>
      </c>
      <c r="G1182" s="2" t="s">
        <v>19</v>
      </c>
      <c r="H1182" s="321">
        <v>45850</v>
      </c>
      <c r="I1182" s="2" t="s">
        <v>48</v>
      </c>
      <c r="J1182" s="2"/>
      <c r="K1182" s="4"/>
      <c r="L1182" s="4"/>
      <c r="M1182" s="4">
        <v>282473.58</v>
      </c>
      <c r="N1182" s="4">
        <f>Tabela14[[#This Row],[parcela.cef
(total)]]-Tabela14[[#This Row],[parcela.cef
(realizado)]]</f>
        <v>0</v>
      </c>
      <c r="O1182" s="1" t="b">
        <v>0</v>
      </c>
      <c r="P1182" s="4">
        <v>0</v>
      </c>
      <c r="Q1182" s="4">
        <v>323300</v>
      </c>
      <c r="R1182" s="4">
        <v>0</v>
      </c>
      <c r="S1182" s="4">
        <v>45534.67</v>
      </c>
      <c r="T1182" s="4">
        <f>SUM(Tabela14[[#This Row],[set/25]:[dez/30]])</f>
        <v>44034.67000000002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1500</v>
      </c>
      <c r="BL1182" s="4">
        <v>0</v>
      </c>
      <c r="BM1182" s="4">
        <v>0</v>
      </c>
      <c r="BN1182" s="4">
        <v>460.89</v>
      </c>
      <c r="BO1182" s="4">
        <v>460.89</v>
      </c>
      <c r="BP1182" s="4">
        <v>460.89</v>
      </c>
      <c r="BQ1182" s="4">
        <v>460.89</v>
      </c>
      <c r="BR1182" s="4">
        <v>460.89</v>
      </c>
      <c r="BS1182" s="4">
        <v>460.89</v>
      </c>
      <c r="BT1182" s="4">
        <v>460.89</v>
      </c>
      <c r="BU1182" s="4">
        <v>460.89</v>
      </c>
      <c r="BV1182" s="4">
        <v>460.89</v>
      </c>
      <c r="BW1182" s="4">
        <v>460.89</v>
      </c>
      <c r="BX1182" s="4">
        <v>460.89</v>
      </c>
      <c r="BY1182" s="4">
        <v>460.89</v>
      </c>
      <c r="BZ1182" s="4">
        <v>460.89</v>
      </c>
      <c r="CA1182" s="4">
        <v>460.89</v>
      </c>
      <c r="CB1182" s="4">
        <v>460.89</v>
      </c>
      <c r="CC1182" s="4">
        <v>460.89</v>
      </c>
      <c r="CD1182" s="4">
        <v>1325.76</v>
      </c>
      <c r="CE1182" s="4">
        <v>1536.29</v>
      </c>
      <c r="CF1182" s="4">
        <v>1536.29</v>
      </c>
      <c r="CG1182" s="4">
        <v>1536.29</v>
      </c>
      <c r="CH1182" s="4">
        <v>1536.29</v>
      </c>
      <c r="CI1182" s="4">
        <v>1536.29</v>
      </c>
      <c r="CJ1182" s="4">
        <v>1536.29</v>
      </c>
      <c r="CK1182" s="4">
        <v>1536.29</v>
      </c>
      <c r="CL1182" s="4">
        <v>1536.29</v>
      </c>
      <c r="CM1182" s="4">
        <v>1536.29</v>
      </c>
      <c r="CN1182" s="4">
        <v>1536.29</v>
      </c>
      <c r="CO1182" s="4">
        <v>1536.29</v>
      </c>
      <c r="CP1182" s="4">
        <v>1536.29</v>
      </c>
      <c r="CQ1182" s="4">
        <v>1536.29</v>
      </c>
      <c r="CR1182" s="4">
        <v>1536.29</v>
      </c>
      <c r="CS1182" s="4">
        <v>1536.29</v>
      </c>
      <c r="CT1182" s="4">
        <v>1536.29</v>
      </c>
      <c r="CU1182" s="4">
        <v>1536.29</v>
      </c>
      <c r="CV1182" s="4">
        <v>1536.29</v>
      </c>
      <c r="CW1182" s="4">
        <v>1536.29</v>
      </c>
      <c r="CX1182" s="4">
        <v>1536.29</v>
      </c>
      <c r="CY1182" s="4">
        <v>1536.29</v>
      </c>
      <c r="CZ1182" s="4">
        <v>1536.29</v>
      </c>
      <c r="DA1182" s="4">
        <v>1536.29</v>
      </c>
      <c r="DB1182" s="4">
        <v>0</v>
      </c>
      <c r="DC1182" s="4">
        <v>0</v>
      </c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6">
        <v>0</v>
      </c>
      <c r="DY1182" s="4">
        <f>SUM(Tabela14[[#This Row],[jan/25]:[mar/25]])</f>
        <v>0</v>
      </c>
      <c r="DZ1182" s="4">
        <f>SUM(Tabela14[[#This Row],[abr/25]:[ago/25]])</f>
        <v>1500</v>
      </c>
      <c r="EA1182" s="4">
        <f>SUM(Tabela14[[#This Row],[set/25]:[dez/30]])</f>
        <v>44034.67000000002</v>
      </c>
    </row>
    <row r="1183" spans="1:131" x14ac:dyDescent="0.25">
      <c r="A1183" s="5" t="s">
        <v>2876</v>
      </c>
      <c r="B1183" s="2" t="s">
        <v>2495</v>
      </c>
      <c r="C1183" s="2" t="s">
        <v>14</v>
      </c>
      <c r="D1183" s="2" t="s">
        <v>702</v>
      </c>
      <c r="E1183" s="1">
        <v>2215</v>
      </c>
      <c r="F1183" s="2" t="s">
        <v>2877</v>
      </c>
      <c r="G1183" s="2" t="s">
        <v>19</v>
      </c>
      <c r="H1183" s="321">
        <v>45846</v>
      </c>
      <c r="I1183" s="2" t="s">
        <v>1157</v>
      </c>
      <c r="J1183" s="2"/>
      <c r="K1183" s="4"/>
      <c r="L1183" s="4"/>
      <c r="M1183" s="4">
        <v>263031.21999999997</v>
      </c>
      <c r="N1183" s="4">
        <f>Tabela14[[#This Row],[parcela.cef
(total)]]-Tabela14[[#This Row],[parcela.cef
(realizado)]]</f>
        <v>0</v>
      </c>
      <c r="O1183" s="1" t="b">
        <v>0</v>
      </c>
      <c r="P1183" s="4">
        <v>0</v>
      </c>
      <c r="Q1183" s="4">
        <v>324300</v>
      </c>
      <c r="R1183" s="4">
        <v>0</v>
      </c>
      <c r="S1183" s="4">
        <v>65998.009999999995</v>
      </c>
      <c r="T1183" s="4">
        <f>SUM(Tabela14[[#This Row],[set/25]:[dez/30]])</f>
        <v>59621.329999999973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6000</v>
      </c>
      <c r="BL1183" s="4">
        <v>376.68</v>
      </c>
      <c r="BM1183" s="4">
        <v>0</v>
      </c>
      <c r="BN1183" s="4">
        <v>380.11</v>
      </c>
      <c r="BO1183" s="4">
        <v>380.11</v>
      </c>
      <c r="BP1183" s="4">
        <v>380.11</v>
      </c>
      <c r="BQ1183" s="4">
        <v>380.11</v>
      </c>
      <c r="BR1183" s="4">
        <v>380.11</v>
      </c>
      <c r="BS1183" s="4">
        <v>667.86</v>
      </c>
      <c r="BT1183" s="4">
        <v>1267.03</v>
      </c>
      <c r="BU1183" s="4">
        <v>6347.34</v>
      </c>
      <c r="BV1183" s="4">
        <v>1267.03</v>
      </c>
      <c r="BW1183" s="4">
        <v>1267.03</v>
      </c>
      <c r="BX1183" s="4">
        <v>1267.03</v>
      </c>
      <c r="BY1183" s="4">
        <v>1267.03</v>
      </c>
      <c r="BZ1183" s="4">
        <v>1267.03</v>
      </c>
      <c r="CA1183" s="4">
        <v>1267.03</v>
      </c>
      <c r="CB1183" s="4">
        <v>1267.03</v>
      </c>
      <c r="CC1183" s="4">
        <v>1267.03</v>
      </c>
      <c r="CD1183" s="4">
        <v>1267.03</v>
      </c>
      <c r="CE1183" s="4">
        <v>1267.03</v>
      </c>
      <c r="CF1183" s="4">
        <v>1267.03</v>
      </c>
      <c r="CG1183" s="4">
        <v>6347.34</v>
      </c>
      <c r="CH1183" s="4">
        <v>1267.03</v>
      </c>
      <c r="CI1183" s="4">
        <v>1267.03</v>
      </c>
      <c r="CJ1183" s="4">
        <v>1267.03</v>
      </c>
      <c r="CK1183" s="4">
        <v>1267.03</v>
      </c>
      <c r="CL1183" s="4">
        <v>1267.03</v>
      </c>
      <c r="CM1183" s="4">
        <v>1267.03</v>
      </c>
      <c r="CN1183" s="4">
        <v>1267.03</v>
      </c>
      <c r="CO1183" s="4">
        <v>1267.03</v>
      </c>
      <c r="CP1183" s="4">
        <v>1267.03</v>
      </c>
      <c r="CQ1183" s="4">
        <v>1267.03</v>
      </c>
      <c r="CR1183" s="4">
        <v>1267.03</v>
      </c>
      <c r="CS1183" s="4">
        <v>6347.34</v>
      </c>
      <c r="CT1183" s="4">
        <v>1267.03</v>
      </c>
      <c r="CU1183" s="4">
        <v>1267.03</v>
      </c>
      <c r="CV1183" s="4">
        <v>1267.03</v>
      </c>
      <c r="CW1183" s="4">
        <v>1267.03</v>
      </c>
      <c r="CX1183" s="4">
        <v>1267.03</v>
      </c>
      <c r="CY1183" s="4">
        <v>1267.03</v>
      </c>
      <c r="CZ1183" s="4">
        <v>1267.03</v>
      </c>
      <c r="DA1183" s="4">
        <v>0</v>
      </c>
      <c r="DB1183" s="4">
        <v>0</v>
      </c>
      <c r="DC1183" s="4">
        <v>0</v>
      </c>
      <c r="DD1183" s="4">
        <v>0</v>
      </c>
      <c r="DE1183" s="4">
        <v>0</v>
      </c>
      <c r="DF1183" s="4">
        <v>0</v>
      </c>
      <c r="DG1183" s="4">
        <v>0</v>
      </c>
      <c r="DH1183" s="4">
        <v>0</v>
      </c>
      <c r="DI1183" s="4">
        <v>0</v>
      </c>
      <c r="DJ1183" s="4">
        <v>0</v>
      </c>
      <c r="DK1183" s="4">
        <v>0</v>
      </c>
      <c r="DL1183" s="4">
        <v>0</v>
      </c>
      <c r="DM1183" s="4">
        <v>0</v>
      </c>
      <c r="DN1183" s="4">
        <v>0</v>
      </c>
      <c r="DO1183" s="4">
        <v>0</v>
      </c>
      <c r="DP1183" s="4">
        <v>0</v>
      </c>
      <c r="DQ1183" s="4">
        <v>0</v>
      </c>
      <c r="DR1183" s="4">
        <v>0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6">
        <v>0</v>
      </c>
      <c r="DY1183" s="4">
        <f>SUM(Tabela14[[#This Row],[jan/25]:[mar/25]])</f>
        <v>0</v>
      </c>
      <c r="DZ1183" s="4">
        <f>SUM(Tabela14[[#This Row],[abr/25]:[ago/25]])</f>
        <v>6376.68</v>
      </c>
      <c r="EA1183" s="4">
        <f>SUM(Tabela14[[#This Row],[set/25]:[dez/30]])</f>
        <v>59621.329999999973</v>
      </c>
    </row>
    <row r="1184" spans="1:131" x14ac:dyDescent="0.25">
      <c r="A1184" s="5" t="s">
        <v>2878</v>
      </c>
      <c r="B1184" s="2" t="s">
        <v>2495</v>
      </c>
      <c r="C1184" s="2" t="s">
        <v>14</v>
      </c>
      <c r="D1184" s="2" t="s">
        <v>731</v>
      </c>
      <c r="E1184" s="1">
        <v>2301</v>
      </c>
      <c r="F1184" s="2"/>
      <c r="G1184" s="2" t="s">
        <v>42</v>
      </c>
      <c r="H1184" s="321"/>
      <c r="I1184" s="2"/>
      <c r="J1184" s="2"/>
      <c r="K1184" s="4"/>
      <c r="L1184" s="4"/>
      <c r="M1184" s="4">
        <v>0</v>
      </c>
      <c r="N1184" s="4">
        <f>Tabela14[[#This Row],[parcela.cef
(total)]]-Tabela14[[#This Row],[parcela.cef
(realizado)]]</f>
        <v>0</v>
      </c>
      <c r="O1184" s="1" t="b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f>SUM(Tabela14[[#This Row],[set/25]:[dez/30]])</f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0</v>
      </c>
      <c r="CP1184" s="4">
        <v>0</v>
      </c>
      <c r="CQ1184" s="4">
        <v>0</v>
      </c>
      <c r="CR1184" s="4">
        <v>0</v>
      </c>
      <c r="CS1184" s="4">
        <v>0</v>
      </c>
      <c r="CT1184" s="4">
        <v>0</v>
      </c>
      <c r="CU1184" s="4">
        <v>0</v>
      </c>
      <c r="CV1184" s="4">
        <v>0</v>
      </c>
      <c r="CW1184" s="4">
        <v>0</v>
      </c>
      <c r="CX1184" s="4">
        <v>0</v>
      </c>
      <c r="CY1184" s="4">
        <v>0</v>
      </c>
      <c r="CZ1184" s="4">
        <v>0</v>
      </c>
      <c r="DA1184" s="4">
        <v>0</v>
      </c>
      <c r="DB1184" s="4">
        <v>0</v>
      </c>
      <c r="DC1184" s="4">
        <v>0</v>
      </c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6">
        <v>0</v>
      </c>
      <c r="DY1184" s="4">
        <f>SUM(Tabela14[[#This Row],[jan/25]:[mar/25]])</f>
        <v>0</v>
      </c>
      <c r="DZ1184" s="4">
        <f>SUM(Tabela14[[#This Row],[abr/25]:[ago/25]])</f>
        <v>0</v>
      </c>
      <c r="EA1184" s="4">
        <f>SUM(Tabela14[[#This Row],[set/25]:[dez/30]])</f>
        <v>0</v>
      </c>
    </row>
    <row r="1185" spans="1:131" x14ac:dyDescent="0.25">
      <c r="A1185" s="5" t="s">
        <v>2879</v>
      </c>
      <c r="B1185" s="2" t="s">
        <v>2495</v>
      </c>
      <c r="C1185" s="2" t="s">
        <v>14</v>
      </c>
      <c r="D1185" s="2" t="s">
        <v>731</v>
      </c>
      <c r="E1185" s="1">
        <v>2302</v>
      </c>
      <c r="F1185" s="2"/>
      <c r="G1185" s="2" t="s">
        <v>42</v>
      </c>
      <c r="H1185" s="321"/>
      <c r="I1185" s="2"/>
      <c r="J1185" s="2"/>
      <c r="K1185" s="4"/>
      <c r="L1185" s="4"/>
      <c r="M1185" s="4">
        <v>0</v>
      </c>
      <c r="N1185" s="4">
        <f>Tabela14[[#This Row],[parcela.cef
(total)]]-Tabela14[[#This Row],[parcela.cef
(realizado)]]</f>
        <v>0</v>
      </c>
      <c r="O1185" s="1" t="b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f>SUM(Tabela14[[#This Row],[set/25]:[dez/30]])</f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0</v>
      </c>
      <c r="CP1185" s="4">
        <v>0</v>
      </c>
      <c r="CQ1185" s="4">
        <v>0</v>
      </c>
      <c r="CR1185" s="4">
        <v>0</v>
      </c>
      <c r="CS1185" s="4">
        <v>0</v>
      </c>
      <c r="CT1185" s="4">
        <v>0</v>
      </c>
      <c r="CU1185" s="4">
        <v>0</v>
      </c>
      <c r="CV1185" s="4">
        <v>0</v>
      </c>
      <c r="CW1185" s="4">
        <v>0</v>
      </c>
      <c r="CX1185" s="4">
        <v>0</v>
      </c>
      <c r="CY1185" s="4">
        <v>0</v>
      </c>
      <c r="CZ1185" s="4">
        <v>0</v>
      </c>
      <c r="DA1185" s="4">
        <v>0</v>
      </c>
      <c r="DB1185" s="4">
        <v>0</v>
      </c>
      <c r="DC1185" s="4">
        <v>0</v>
      </c>
      <c r="DD1185" s="4">
        <v>0</v>
      </c>
      <c r="DE1185" s="4">
        <v>0</v>
      </c>
      <c r="DF1185" s="4">
        <v>0</v>
      </c>
      <c r="DG1185" s="4">
        <v>0</v>
      </c>
      <c r="DH1185" s="4">
        <v>0</v>
      </c>
      <c r="DI1185" s="4">
        <v>0</v>
      </c>
      <c r="DJ1185" s="4">
        <v>0</v>
      </c>
      <c r="DK1185" s="4">
        <v>0</v>
      </c>
      <c r="DL1185" s="4">
        <v>0</v>
      </c>
      <c r="DM1185" s="4">
        <v>0</v>
      </c>
      <c r="DN1185" s="4">
        <v>0</v>
      </c>
      <c r="DO1185" s="4">
        <v>0</v>
      </c>
      <c r="DP1185" s="4">
        <v>0</v>
      </c>
      <c r="DQ1185" s="4">
        <v>0</v>
      </c>
      <c r="DR1185" s="4">
        <v>0</v>
      </c>
      <c r="DS1185" s="4">
        <v>0</v>
      </c>
      <c r="DT1185" s="4">
        <v>0</v>
      </c>
      <c r="DU1185" s="4">
        <v>0</v>
      </c>
      <c r="DV1185" s="4">
        <v>0</v>
      </c>
      <c r="DW1185" s="4">
        <v>0</v>
      </c>
      <c r="DX1185" s="6">
        <v>0</v>
      </c>
      <c r="DY1185" s="4">
        <f>SUM(Tabela14[[#This Row],[jan/25]:[mar/25]])</f>
        <v>0</v>
      </c>
      <c r="DZ1185" s="4">
        <f>SUM(Tabela14[[#This Row],[abr/25]:[ago/25]])</f>
        <v>0</v>
      </c>
      <c r="EA1185" s="4">
        <f>SUM(Tabela14[[#This Row],[set/25]:[dez/30]])</f>
        <v>0</v>
      </c>
    </row>
    <row r="1186" spans="1:131" x14ac:dyDescent="0.25">
      <c r="A1186" s="5" t="s">
        <v>2880</v>
      </c>
      <c r="B1186" s="2" t="s">
        <v>2495</v>
      </c>
      <c r="C1186" s="2" t="s">
        <v>14</v>
      </c>
      <c r="D1186" s="2" t="s">
        <v>731</v>
      </c>
      <c r="E1186" s="1">
        <v>2303</v>
      </c>
      <c r="F1186" s="2"/>
      <c r="G1186" s="2" t="s">
        <v>42</v>
      </c>
      <c r="H1186" s="321"/>
      <c r="I1186" s="2"/>
      <c r="J1186" s="2"/>
      <c r="K1186" s="4"/>
      <c r="L1186" s="4"/>
      <c r="M1186" s="4">
        <v>0</v>
      </c>
      <c r="N1186" s="4">
        <f>Tabela14[[#This Row],[parcela.cef
(total)]]-Tabela14[[#This Row],[parcela.cef
(realizado)]]</f>
        <v>0</v>
      </c>
      <c r="O1186" s="1" t="b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f>SUM(Tabela14[[#This Row],[set/25]:[dez/30]])</f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0</v>
      </c>
      <c r="CP1186" s="4">
        <v>0</v>
      </c>
      <c r="CQ1186" s="4">
        <v>0</v>
      </c>
      <c r="CR1186" s="4">
        <v>0</v>
      </c>
      <c r="CS1186" s="4">
        <v>0</v>
      </c>
      <c r="CT1186" s="4">
        <v>0</v>
      </c>
      <c r="CU1186" s="4">
        <v>0</v>
      </c>
      <c r="CV1186" s="4">
        <v>0</v>
      </c>
      <c r="CW1186" s="4">
        <v>0</v>
      </c>
      <c r="CX1186" s="4">
        <v>0</v>
      </c>
      <c r="CY1186" s="4">
        <v>0</v>
      </c>
      <c r="CZ1186" s="4">
        <v>0</v>
      </c>
      <c r="DA1186" s="4">
        <v>0</v>
      </c>
      <c r="DB1186" s="4">
        <v>0</v>
      </c>
      <c r="DC1186" s="4">
        <v>0</v>
      </c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6">
        <v>0</v>
      </c>
      <c r="DY1186" s="4">
        <f>SUM(Tabela14[[#This Row],[jan/25]:[mar/25]])</f>
        <v>0</v>
      </c>
      <c r="DZ1186" s="4">
        <f>SUM(Tabela14[[#This Row],[abr/25]:[ago/25]])</f>
        <v>0</v>
      </c>
      <c r="EA1186" s="4">
        <f>SUM(Tabela14[[#This Row],[set/25]:[dez/30]])</f>
        <v>0</v>
      </c>
    </row>
    <row r="1187" spans="1:131" x14ac:dyDescent="0.25">
      <c r="A1187" s="5" t="s">
        <v>2881</v>
      </c>
      <c r="B1187" s="2" t="s">
        <v>2495</v>
      </c>
      <c r="C1187" s="2" t="s">
        <v>14</v>
      </c>
      <c r="D1187" s="2" t="s">
        <v>731</v>
      </c>
      <c r="E1187" s="1">
        <v>2304</v>
      </c>
      <c r="F1187" s="2"/>
      <c r="G1187" s="2" t="s">
        <v>42</v>
      </c>
      <c r="H1187" s="321"/>
      <c r="I1187" s="2"/>
      <c r="J1187" s="2"/>
      <c r="K1187" s="4"/>
      <c r="L1187" s="4"/>
      <c r="M1187" s="4">
        <v>0</v>
      </c>
      <c r="N1187" s="4">
        <f>Tabela14[[#This Row],[parcela.cef
(total)]]-Tabela14[[#This Row],[parcela.cef
(realizado)]]</f>
        <v>0</v>
      </c>
      <c r="O1187" s="1" t="b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f>SUM(Tabela14[[#This Row],[set/25]:[dez/30]])</f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0</v>
      </c>
      <c r="CR1187" s="4">
        <v>0</v>
      </c>
      <c r="CS1187" s="4">
        <v>0</v>
      </c>
      <c r="CT1187" s="4">
        <v>0</v>
      </c>
      <c r="CU1187" s="4">
        <v>0</v>
      </c>
      <c r="CV1187" s="4">
        <v>0</v>
      </c>
      <c r="CW1187" s="4">
        <v>0</v>
      </c>
      <c r="CX1187" s="4">
        <v>0</v>
      </c>
      <c r="CY1187" s="4">
        <v>0</v>
      </c>
      <c r="CZ1187" s="4">
        <v>0</v>
      </c>
      <c r="DA1187" s="4">
        <v>0</v>
      </c>
      <c r="DB1187" s="4">
        <v>0</v>
      </c>
      <c r="DC1187" s="4">
        <v>0</v>
      </c>
      <c r="DD1187" s="4">
        <v>0</v>
      </c>
      <c r="DE1187" s="4">
        <v>0</v>
      </c>
      <c r="DF1187" s="4">
        <v>0</v>
      </c>
      <c r="DG1187" s="4">
        <v>0</v>
      </c>
      <c r="DH1187" s="4">
        <v>0</v>
      </c>
      <c r="DI1187" s="4">
        <v>0</v>
      </c>
      <c r="DJ1187" s="4">
        <v>0</v>
      </c>
      <c r="DK1187" s="4">
        <v>0</v>
      </c>
      <c r="DL1187" s="4">
        <v>0</v>
      </c>
      <c r="DM1187" s="4">
        <v>0</v>
      </c>
      <c r="DN1187" s="4">
        <v>0</v>
      </c>
      <c r="DO1187" s="4">
        <v>0</v>
      </c>
      <c r="DP1187" s="4">
        <v>0</v>
      </c>
      <c r="DQ1187" s="4">
        <v>0</v>
      </c>
      <c r="DR1187" s="4">
        <v>0</v>
      </c>
      <c r="DS1187" s="4">
        <v>0</v>
      </c>
      <c r="DT1187" s="4">
        <v>0</v>
      </c>
      <c r="DU1187" s="4">
        <v>0</v>
      </c>
      <c r="DV1187" s="4">
        <v>0</v>
      </c>
      <c r="DW1187" s="4">
        <v>0</v>
      </c>
      <c r="DX1187" s="6">
        <v>0</v>
      </c>
      <c r="DY1187" s="4">
        <f>SUM(Tabela14[[#This Row],[jan/25]:[mar/25]])</f>
        <v>0</v>
      </c>
      <c r="DZ1187" s="4">
        <f>SUM(Tabela14[[#This Row],[abr/25]:[ago/25]])</f>
        <v>0</v>
      </c>
      <c r="EA1187" s="4">
        <f>SUM(Tabela14[[#This Row],[set/25]:[dez/30]])</f>
        <v>0</v>
      </c>
    </row>
    <row r="1188" spans="1:131" x14ac:dyDescent="0.25">
      <c r="A1188" s="5" t="s">
        <v>2882</v>
      </c>
      <c r="B1188" s="2" t="s">
        <v>2495</v>
      </c>
      <c r="C1188" s="2" t="s">
        <v>14</v>
      </c>
      <c r="D1188" s="2" t="s">
        <v>731</v>
      </c>
      <c r="E1188" s="1">
        <v>2305</v>
      </c>
      <c r="F1188" s="2"/>
      <c r="G1188" s="2" t="s">
        <v>42</v>
      </c>
      <c r="H1188" s="321"/>
      <c r="I1188" s="2"/>
      <c r="J1188" s="2"/>
      <c r="K1188" s="4"/>
      <c r="L1188" s="4"/>
      <c r="M1188" s="4">
        <v>0</v>
      </c>
      <c r="N1188" s="4">
        <f>Tabela14[[#This Row],[parcela.cef
(total)]]-Tabela14[[#This Row],[parcela.cef
(realizado)]]</f>
        <v>0</v>
      </c>
      <c r="O1188" s="1" t="b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f>SUM(Tabela14[[#This Row],[set/25]:[dez/30]])</f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0</v>
      </c>
      <c r="CR1188" s="4">
        <v>0</v>
      </c>
      <c r="CS1188" s="4">
        <v>0</v>
      </c>
      <c r="CT1188" s="4">
        <v>0</v>
      </c>
      <c r="CU1188" s="4">
        <v>0</v>
      </c>
      <c r="CV1188" s="4">
        <v>0</v>
      </c>
      <c r="CW1188" s="4">
        <v>0</v>
      </c>
      <c r="CX1188" s="4">
        <v>0</v>
      </c>
      <c r="CY1188" s="4">
        <v>0</v>
      </c>
      <c r="CZ1188" s="4">
        <v>0</v>
      </c>
      <c r="DA1188" s="4">
        <v>0</v>
      </c>
      <c r="DB1188" s="4">
        <v>0</v>
      </c>
      <c r="DC1188" s="4">
        <v>0</v>
      </c>
      <c r="DD1188" s="4">
        <v>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6">
        <v>0</v>
      </c>
      <c r="DY1188" s="4">
        <f>SUM(Tabela14[[#This Row],[jan/25]:[mar/25]])</f>
        <v>0</v>
      </c>
      <c r="DZ1188" s="4">
        <f>SUM(Tabela14[[#This Row],[abr/25]:[ago/25]])</f>
        <v>0</v>
      </c>
      <c r="EA1188" s="4">
        <f>SUM(Tabela14[[#This Row],[set/25]:[dez/30]])</f>
        <v>0</v>
      </c>
    </row>
    <row r="1189" spans="1:131" x14ac:dyDescent="0.25">
      <c r="A1189" s="5" t="s">
        <v>2883</v>
      </c>
      <c r="B1189" s="2" t="s">
        <v>2495</v>
      </c>
      <c r="C1189" s="2" t="s">
        <v>14</v>
      </c>
      <c r="D1189" s="2" t="s">
        <v>731</v>
      </c>
      <c r="E1189" s="1">
        <v>2306</v>
      </c>
      <c r="F1189" s="2"/>
      <c r="G1189" s="2" t="s">
        <v>42</v>
      </c>
      <c r="H1189" s="321"/>
      <c r="I1189" s="2"/>
      <c r="J1189" s="2"/>
      <c r="K1189" s="4"/>
      <c r="L1189" s="4"/>
      <c r="M1189" s="4">
        <v>0</v>
      </c>
      <c r="N1189" s="4">
        <f>Tabela14[[#This Row],[parcela.cef
(total)]]-Tabela14[[#This Row],[parcela.cef
(realizado)]]</f>
        <v>0</v>
      </c>
      <c r="O1189" s="1" t="b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f>SUM(Tabela14[[#This Row],[set/25]:[dez/30]])</f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0</v>
      </c>
      <c r="CQ1189" s="4">
        <v>0</v>
      </c>
      <c r="CR1189" s="4">
        <v>0</v>
      </c>
      <c r="CS1189" s="4">
        <v>0</v>
      </c>
      <c r="CT1189" s="4">
        <v>0</v>
      </c>
      <c r="CU1189" s="4">
        <v>0</v>
      </c>
      <c r="CV1189" s="4">
        <v>0</v>
      </c>
      <c r="CW1189" s="4">
        <v>0</v>
      </c>
      <c r="CX1189" s="4">
        <v>0</v>
      </c>
      <c r="CY1189" s="4">
        <v>0</v>
      </c>
      <c r="CZ1189" s="4">
        <v>0</v>
      </c>
      <c r="DA1189" s="4">
        <v>0</v>
      </c>
      <c r="DB1189" s="4">
        <v>0</v>
      </c>
      <c r="DC1189" s="4">
        <v>0</v>
      </c>
      <c r="DD1189" s="4">
        <v>0</v>
      </c>
      <c r="DE1189" s="4">
        <v>0</v>
      </c>
      <c r="DF1189" s="4">
        <v>0</v>
      </c>
      <c r="DG1189" s="4">
        <v>0</v>
      </c>
      <c r="DH1189" s="4">
        <v>0</v>
      </c>
      <c r="DI1189" s="4">
        <v>0</v>
      </c>
      <c r="DJ1189" s="4">
        <v>0</v>
      </c>
      <c r="DK1189" s="4">
        <v>0</v>
      </c>
      <c r="DL1189" s="4">
        <v>0</v>
      </c>
      <c r="DM1189" s="4">
        <v>0</v>
      </c>
      <c r="DN1189" s="4">
        <v>0</v>
      </c>
      <c r="DO1189" s="4">
        <v>0</v>
      </c>
      <c r="DP1189" s="4">
        <v>0</v>
      </c>
      <c r="DQ1189" s="4">
        <v>0</v>
      </c>
      <c r="DR1189" s="4">
        <v>0</v>
      </c>
      <c r="DS1189" s="4">
        <v>0</v>
      </c>
      <c r="DT1189" s="4">
        <v>0</v>
      </c>
      <c r="DU1189" s="4">
        <v>0</v>
      </c>
      <c r="DV1189" s="4">
        <v>0</v>
      </c>
      <c r="DW1189" s="4">
        <v>0</v>
      </c>
      <c r="DX1189" s="6">
        <v>0</v>
      </c>
      <c r="DY1189" s="4">
        <f>SUM(Tabela14[[#This Row],[jan/25]:[mar/25]])</f>
        <v>0</v>
      </c>
      <c r="DZ1189" s="4">
        <f>SUM(Tabela14[[#This Row],[abr/25]:[ago/25]])</f>
        <v>0</v>
      </c>
      <c r="EA1189" s="4">
        <f>SUM(Tabela14[[#This Row],[set/25]:[dez/30]])</f>
        <v>0</v>
      </c>
    </row>
    <row r="1190" spans="1:131" x14ac:dyDescent="0.25">
      <c r="A1190" s="5" t="s">
        <v>2884</v>
      </c>
      <c r="B1190" s="2" t="s">
        <v>2495</v>
      </c>
      <c r="C1190" s="2" t="s">
        <v>14</v>
      </c>
      <c r="D1190" s="2" t="s">
        <v>731</v>
      </c>
      <c r="E1190" s="1">
        <v>2307</v>
      </c>
      <c r="F1190" s="2"/>
      <c r="G1190" s="2" t="s">
        <v>42</v>
      </c>
      <c r="H1190" s="321"/>
      <c r="I1190" s="2"/>
      <c r="J1190" s="2"/>
      <c r="K1190" s="4"/>
      <c r="L1190" s="4"/>
      <c r="M1190" s="4">
        <v>0</v>
      </c>
      <c r="N1190" s="4">
        <f>Tabela14[[#This Row],[parcela.cef
(total)]]-Tabela14[[#This Row],[parcela.cef
(realizado)]]</f>
        <v>0</v>
      </c>
      <c r="O1190" s="1" t="b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f>SUM(Tabela14[[#This Row],[set/25]:[dez/30]])</f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0</v>
      </c>
      <c r="CU1190" s="4">
        <v>0</v>
      </c>
      <c r="CV1190" s="4">
        <v>0</v>
      </c>
      <c r="CW1190" s="4">
        <v>0</v>
      </c>
      <c r="CX1190" s="4">
        <v>0</v>
      </c>
      <c r="CY1190" s="4">
        <v>0</v>
      </c>
      <c r="CZ1190" s="4">
        <v>0</v>
      </c>
      <c r="DA1190" s="4">
        <v>0</v>
      </c>
      <c r="DB1190" s="4">
        <v>0</v>
      </c>
      <c r="DC1190" s="4">
        <v>0</v>
      </c>
      <c r="DD1190" s="4">
        <v>0</v>
      </c>
      <c r="DE1190" s="4">
        <v>0</v>
      </c>
      <c r="DF1190" s="4">
        <v>0</v>
      </c>
      <c r="DG1190" s="4">
        <v>0</v>
      </c>
      <c r="DH1190" s="4">
        <v>0</v>
      </c>
      <c r="DI1190" s="4">
        <v>0</v>
      </c>
      <c r="DJ1190" s="4">
        <v>0</v>
      </c>
      <c r="DK1190" s="4">
        <v>0</v>
      </c>
      <c r="DL1190" s="4">
        <v>0</v>
      </c>
      <c r="DM1190" s="4">
        <v>0</v>
      </c>
      <c r="DN1190" s="4">
        <v>0</v>
      </c>
      <c r="DO1190" s="4">
        <v>0</v>
      </c>
      <c r="DP1190" s="4">
        <v>0</v>
      </c>
      <c r="DQ1190" s="4">
        <v>0</v>
      </c>
      <c r="DR1190" s="4">
        <v>0</v>
      </c>
      <c r="DS1190" s="4">
        <v>0</v>
      </c>
      <c r="DT1190" s="4">
        <v>0</v>
      </c>
      <c r="DU1190" s="4">
        <v>0</v>
      </c>
      <c r="DV1190" s="4">
        <v>0</v>
      </c>
      <c r="DW1190" s="4">
        <v>0</v>
      </c>
      <c r="DX1190" s="6">
        <v>0</v>
      </c>
      <c r="DY1190" s="4">
        <f>SUM(Tabela14[[#This Row],[jan/25]:[mar/25]])</f>
        <v>0</v>
      </c>
      <c r="DZ1190" s="4">
        <f>SUM(Tabela14[[#This Row],[abr/25]:[ago/25]])</f>
        <v>0</v>
      </c>
      <c r="EA1190" s="4">
        <f>SUM(Tabela14[[#This Row],[set/25]:[dez/30]])</f>
        <v>0</v>
      </c>
    </row>
    <row r="1191" spans="1:131" x14ac:dyDescent="0.25">
      <c r="A1191" s="5" t="s">
        <v>2885</v>
      </c>
      <c r="B1191" s="2" t="s">
        <v>2495</v>
      </c>
      <c r="C1191" s="2" t="s">
        <v>14</v>
      </c>
      <c r="D1191" s="2" t="s">
        <v>731</v>
      </c>
      <c r="E1191" s="1">
        <v>2308</v>
      </c>
      <c r="F1191" s="2" t="s">
        <v>2886</v>
      </c>
      <c r="G1191" s="2" t="s">
        <v>19</v>
      </c>
      <c r="H1191" s="321">
        <v>45846</v>
      </c>
      <c r="I1191" s="2" t="s">
        <v>874</v>
      </c>
      <c r="J1191" s="2"/>
      <c r="K1191" s="4"/>
      <c r="L1191" s="4"/>
      <c r="M1191" s="4">
        <v>284497.58</v>
      </c>
      <c r="N1191" s="4">
        <f>Tabela14[[#This Row],[parcela.cef
(total)]]-Tabela14[[#This Row],[parcela.cef
(realizado)]]</f>
        <v>0</v>
      </c>
      <c r="O1191" s="1" t="b">
        <v>0</v>
      </c>
      <c r="P1191" s="4">
        <v>0</v>
      </c>
      <c r="Q1191" s="4">
        <v>324300</v>
      </c>
      <c r="R1191" s="4">
        <v>0</v>
      </c>
      <c r="S1191" s="4">
        <v>44526.87</v>
      </c>
      <c r="T1191" s="4">
        <f>SUM(Tabela14[[#This Row],[set/25]:[dez/30]])</f>
        <v>42574.520000000011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1500</v>
      </c>
      <c r="BL1191" s="4">
        <v>452.35</v>
      </c>
      <c r="BM1191" s="4">
        <v>0</v>
      </c>
      <c r="BN1191" s="4">
        <v>456.47</v>
      </c>
      <c r="BO1191" s="4">
        <v>456.47</v>
      </c>
      <c r="BP1191" s="4">
        <v>456.47</v>
      </c>
      <c r="BQ1191" s="4">
        <v>456.47</v>
      </c>
      <c r="BR1191" s="4">
        <v>456.47</v>
      </c>
      <c r="BS1191" s="4">
        <v>456.47</v>
      </c>
      <c r="BT1191" s="4">
        <v>456.47</v>
      </c>
      <c r="BU1191" s="4">
        <v>456.47</v>
      </c>
      <c r="BV1191" s="4">
        <v>456.47</v>
      </c>
      <c r="BW1191" s="4">
        <v>456.47</v>
      </c>
      <c r="BX1191" s="4">
        <v>456.47</v>
      </c>
      <c r="BY1191" s="4">
        <v>456.47</v>
      </c>
      <c r="BZ1191" s="4">
        <v>456.47</v>
      </c>
      <c r="CA1191" s="4">
        <v>456.47</v>
      </c>
      <c r="CB1191" s="4">
        <v>1086.68</v>
      </c>
      <c r="CC1191" s="4">
        <v>1521.55</v>
      </c>
      <c r="CD1191" s="4">
        <v>1521.55</v>
      </c>
      <c r="CE1191" s="4">
        <v>1521.55</v>
      </c>
      <c r="CF1191" s="4">
        <v>1521.55</v>
      </c>
      <c r="CG1191" s="4">
        <v>1521.55</v>
      </c>
      <c r="CH1191" s="4">
        <v>1521.55</v>
      </c>
      <c r="CI1191" s="4">
        <v>1521.55</v>
      </c>
      <c r="CJ1191" s="4">
        <v>1521.55</v>
      </c>
      <c r="CK1191" s="4">
        <v>1521.55</v>
      </c>
      <c r="CL1191" s="4">
        <v>1521.55</v>
      </c>
      <c r="CM1191" s="4">
        <v>1521.55</v>
      </c>
      <c r="CN1191" s="4">
        <v>1521.55</v>
      </c>
      <c r="CO1191" s="4">
        <v>1521.55</v>
      </c>
      <c r="CP1191" s="4">
        <v>1521.55</v>
      </c>
      <c r="CQ1191" s="4">
        <v>1521.55</v>
      </c>
      <c r="CR1191" s="4">
        <v>1521.55</v>
      </c>
      <c r="CS1191" s="4">
        <v>1521.55</v>
      </c>
      <c r="CT1191" s="4">
        <v>1521.55</v>
      </c>
      <c r="CU1191" s="4">
        <v>1623.16</v>
      </c>
      <c r="CV1191" s="4">
        <v>1521.55</v>
      </c>
      <c r="CW1191" s="4">
        <v>1521.55</v>
      </c>
      <c r="CX1191" s="4">
        <v>1521.55</v>
      </c>
      <c r="CY1191" s="4">
        <v>1521.55</v>
      </c>
      <c r="CZ1191" s="4">
        <v>0</v>
      </c>
      <c r="DA1191" s="4">
        <v>0</v>
      </c>
      <c r="DB1191" s="4">
        <v>0</v>
      </c>
      <c r="DC1191" s="4">
        <v>0</v>
      </c>
      <c r="DD1191" s="4">
        <v>0</v>
      </c>
      <c r="DE1191" s="4">
        <v>0</v>
      </c>
      <c r="DF1191" s="4">
        <v>0</v>
      </c>
      <c r="DG1191" s="4">
        <v>0</v>
      </c>
      <c r="DH1191" s="4">
        <v>0</v>
      </c>
      <c r="DI1191" s="4">
        <v>0</v>
      </c>
      <c r="DJ1191" s="4">
        <v>0</v>
      </c>
      <c r="DK1191" s="4">
        <v>0</v>
      </c>
      <c r="DL1191" s="4">
        <v>0</v>
      </c>
      <c r="DM1191" s="4">
        <v>0</v>
      </c>
      <c r="DN1191" s="4">
        <v>0</v>
      </c>
      <c r="DO1191" s="4">
        <v>0</v>
      </c>
      <c r="DP1191" s="4">
        <v>0</v>
      </c>
      <c r="DQ1191" s="4">
        <v>0</v>
      </c>
      <c r="DR1191" s="4">
        <v>0</v>
      </c>
      <c r="DS1191" s="4">
        <v>0</v>
      </c>
      <c r="DT1191" s="4">
        <v>0</v>
      </c>
      <c r="DU1191" s="4">
        <v>0</v>
      </c>
      <c r="DV1191" s="4">
        <v>0</v>
      </c>
      <c r="DW1191" s="4">
        <v>0</v>
      </c>
      <c r="DX1191" s="6">
        <v>0</v>
      </c>
      <c r="DY1191" s="4">
        <f>SUM(Tabela14[[#This Row],[jan/25]:[mar/25]])</f>
        <v>0</v>
      </c>
      <c r="DZ1191" s="4">
        <f>SUM(Tabela14[[#This Row],[abr/25]:[ago/25]])</f>
        <v>1952.35</v>
      </c>
      <c r="EA1191" s="4">
        <f>SUM(Tabela14[[#This Row],[set/25]:[dez/30]])</f>
        <v>42574.520000000011</v>
      </c>
    </row>
    <row r="1192" spans="1:131" x14ac:dyDescent="0.25">
      <c r="A1192" s="5" t="s">
        <v>2887</v>
      </c>
      <c r="B1192" s="2" t="s">
        <v>2495</v>
      </c>
      <c r="C1192" s="2" t="s">
        <v>14</v>
      </c>
      <c r="D1192" s="2" t="s">
        <v>731</v>
      </c>
      <c r="E1192" s="1">
        <v>2309</v>
      </c>
      <c r="F1192" s="2"/>
      <c r="G1192" s="2" t="s">
        <v>42</v>
      </c>
      <c r="H1192" s="321"/>
      <c r="I1192" s="2"/>
      <c r="J1192" s="2"/>
      <c r="K1192" s="4"/>
      <c r="L1192" s="4"/>
      <c r="M1192" s="4">
        <v>0</v>
      </c>
      <c r="N1192" s="4">
        <f>Tabela14[[#This Row],[parcela.cef
(total)]]-Tabela14[[#This Row],[parcela.cef
(realizado)]]</f>
        <v>0</v>
      </c>
      <c r="O1192" s="1" t="b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f>SUM(Tabela14[[#This Row],[set/25]:[dez/30]])</f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0</v>
      </c>
      <c r="CQ1192" s="4">
        <v>0</v>
      </c>
      <c r="CR1192" s="4">
        <v>0</v>
      </c>
      <c r="CS1192" s="4">
        <v>0</v>
      </c>
      <c r="CT1192" s="4">
        <v>0</v>
      </c>
      <c r="CU1192" s="4">
        <v>0</v>
      </c>
      <c r="CV1192" s="4">
        <v>0</v>
      </c>
      <c r="CW1192" s="4">
        <v>0</v>
      </c>
      <c r="CX1192" s="4">
        <v>0</v>
      </c>
      <c r="CY1192" s="4">
        <v>0</v>
      </c>
      <c r="CZ1192" s="4">
        <v>0</v>
      </c>
      <c r="DA1192" s="4">
        <v>0</v>
      </c>
      <c r="DB1192" s="4">
        <v>0</v>
      </c>
      <c r="DC1192" s="4">
        <v>0</v>
      </c>
      <c r="DD1192" s="4">
        <v>0</v>
      </c>
      <c r="DE1192" s="4">
        <v>0</v>
      </c>
      <c r="DF1192" s="4">
        <v>0</v>
      </c>
      <c r="DG1192" s="4">
        <v>0</v>
      </c>
      <c r="DH1192" s="4">
        <v>0</v>
      </c>
      <c r="DI1192" s="4">
        <v>0</v>
      </c>
      <c r="DJ1192" s="4">
        <v>0</v>
      </c>
      <c r="DK1192" s="4">
        <v>0</v>
      </c>
      <c r="DL1192" s="4">
        <v>0</v>
      </c>
      <c r="DM1192" s="4">
        <v>0</v>
      </c>
      <c r="DN1192" s="4">
        <v>0</v>
      </c>
      <c r="DO1192" s="4">
        <v>0</v>
      </c>
      <c r="DP1192" s="4">
        <v>0</v>
      </c>
      <c r="DQ1192" s="4">
        <v>0</v>
      </c>
      <c r="DR1192" s="4">
        <v>0</v>
      </c>
      <c r="DS1192" s="4">
        <v>0</v>
      </c>
      <c r="DT1192" s="4">
        <v>0</v>
      </c>
      <c r="DU1192" s="4">
        <v>0</v>
      </c>
      <c r="DV1192" s="4">
        <v>0</v>
      </c>
      <c r="DW1192" s="4">
        <v>0</v>
      </c>
      <c r="DX1192" s="6">
        <v>0</v>
      </c>
      <c r="DY1192" s="4">
        <f>SUM(Tabela14[[#This Row],[jan/25]:[mar/25]])</f>
        <v>0</v>
      </c>
      <c r="DZ1192" s="4">
        <f>SUM(Tabela14[[#This Row],[abr/25]:[ago/25]])</f>
        <v>0</v>
      </c>
      <c r="EA1192" s="4">
        <f>SUM(Tabela14[[#This Row],[set/25]:[dez/30]])</f>
        <v>0</v>
      </c>
    </row>
    <row r="1193" spans="1:131" x14ac:dyDescent="0.25">
      <c r="A1193" s="5" t="s">
        <v>2888</v>
      </c>
      <c r="B1193" s="2" t="s">
        <v>2495</v>
      </c>
      <c r="C1193" s="2" t="s">
        <v>14</v>
      </c>
      <c r="D1193" s="2" t="s">
        <v>731</v>
      </c>
      <c r="E1193" s="1">
        <v>2310</v>
      </c>
      <c r="F1193" s="2"/>
      <c r="G1193" s="2" t="s">
        <v>42</v>
      </c>
      <c r="H1193" s="321"/>
      <c r="I1193" s="2"/>
      <c r="J1193" s="2"/>
      <c r="K1193" s="4"/>
      <c r="L1193" s="4"/>
      <c r="M1193" s="4">
        <v>0</v>
      </c>
      <c r="N1193" s="4">
        <f>Tabela14[[#This Row],[parcela.cef
(total)]]-Tabela14[[#This Row],[parcela.cef
(realizado)]]</f>
        <v>0</v>
      </c>
      <c r="O1193" s="1" t="b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f>SUM(Tabela14[[#This Row],[set/25]:[dez/30]])</f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0</v>
      </c>
      <c r="CR1193" s="4">
        <v>0</v>
      </c>
      <c r="CS1193" s="4">
        <v>0</v>
      </c>
      <c r="CT1193" s="4">
        <v>0</v>
      </c>
      <c r="CU1193" s="4">
        <v>0</v>
      </c>
      <c r="CV1193" s="4">
        <v>0</v>
      </c>
      <c r="CW1193" s="4">
        <v>0</v>
      </c>
      <c r="CX1193" s="4">
        <v>0</v>
      </c>
      <c r="CY1193" s="4">
        <v>0</v>
      </c>
      <c r="CZ1193" s="4">
        <v>0</v>
      </c>
      <c r="DA1193" s="4">
        <v>0</v>
      </c>
      <c r="DB1193" s="4">
        <v>0</v>
      </c>
      <c r="DC1193" s="4">
        <v>0</v>
      </c>
      <c r="DD1193" s="4">
        <v>0</v>
      </c>
      <c r="DE1193" s="4">
        <v>0</v>
      </c>
      <c r="DF1193" s="4">
        <v>0</v>
      </c>
      <c r="DG1193" s="4">
        <v>0</v>
      </c>
      <c r="DH1193" s="4">
        <v>0</v>
      </c>
      <c r="DI1193" s="4">
        <v>0</v>
      </c>
      <c r="DJ1193" s="4">
        <v>0</v>
      </c>
      <c r="DK1193" s="4">
        <v>0</v>
      </c>
      <c r="DL1193" s="4">
        <v>0</v>
      </c>
      <c r="DM1193" s="4">
        <v>0</v>
      </c>
      <c r="DN1193" s="4">
        <v>0</v>
      </c>
      <c r="DO1193" s="4">
        <v>0</v>
      </c>
      <c r="DP1193" s="4">
        <v>0</v>
      </c>
      <c r="DQ1193" s="4">
        <v>0</v>
      </c>
      <c r="DR1193" s="4">
        <v>0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6">
        <v>0</v>
      </c>
      <c r="DY1193" s="4">
        <f>SUM(Tabela14[[#This Row],[jan/25]:[mar/25]])</f>
        <v>0</v>
      </c>
      <c r="DZ1193" s="4">
        <f>SUM(Tabela14[[#This Row],[abr/25]:[ago/25]])</f>
        <v>0</v>
      </c>
      <c r="EA1193" s="4">
        <f>SUM(Tabela14[[#This Row],[set/25]:[dez/30]])</f>
        <v>0</v>
      </c>
    </row>
    <row r="1194" spans="1:131" x14ac:dyDescent="0.25">
      <c r="A1194" s="5" t="s">
        <v>2889</v>
      </c>
      <c r="B1194" s="2" t="s">
        <v>2495</v>
      </c>
      <c r="C1194" s="2" t="s">
        <v>14</v>
      </c>
      <c r="D1194" s="2" t="s">
        <v>731</v>
      </c>
      <c r="E1194" s="1">
        <v>2311</v>
      </c>
      <c r="F1194" s="2" t="s">
        <v>2890</v>
      </c>
      <c r="G1194" s="2" t="s">
        <v>19</v>
      </c>
      <c r="H1194" s="321">
        <v>45850</v>
      </c>
      <c r="I1194" s="2" t="s">
        <v>277</v>
      </c>
      <c r="J1194" s="2"/>
      <c r="K1194" s="4"/>
      <c r="L1194" s="4"/>
      <c r="M1194" s="4">
        <v>284497.58</v>
      </c>
      <c r="N1194" s="4">
        <f>Tabela14[[#This Row],[parcela.cef
(total)]]-Tabela14[[#This Row],[parcela.cef
(realizado)]]</f>
        <v>0</v>
      </c>
      <c r="O1194" s="1" t="b">
        <v>0</v>
      </c>
      <c r="P1194" s="4">
        <v>0</v>
      </c>
      <c r="Q1194" s="4">
        <v>338400</v>
      </c>
      <c r="R1194" s="4">
        <v>0</v>
      </c>
      <c r="S1194" s="4">
        <v>59015.34</v>
      </c>
      <c r="T1194" s="4">
        <f>SUM(Tabela14[[#This Row],[set/25]:[dez/30]])</f>
        <v>57661.519999999982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1050</v>
      </c>
      <c r="BL1194" s="4">
        <v>303.82</v>
      </c>
      <c r="BM1194" s="4">
        <v>0</v>
      </c>
      <c r="BN1194" s="4">
        <v>304.82</v>
      </c>
      <c r="BO1194" s="4">
        <v>304.82</v>
      </c>
      <c r="BP1194" s="4">
        <v>2286.14</v>
      </c>
      <c r="BQ1194" s="4">
        <v>304.82</v>
      </c>
      <c r="BR1194" s="4">
        <v>304.82</v>
      </c>
      <c r="BS1194" s="4">
        <v>304.82</v>
      </c>
      <c r="BT1194" s="4">
        <v>304.82</v>
      </c>
      <c r="BU1194" s="4">
        <v>304.82</v>
      </c>
      <c r="BV1194" s="4">
        <v>304.82</v>
      </c>
      <c r="BW1194" s="4">
        <v>304.82</v>
      </c>
      <c r="BX1194" s="4">
        <v>304.82</v>
      </c>
      <c r="BY1194" s="4">
        <v>304.82</v>
      </c>
      <c r="BZ1194" s="4">
        <v>304.82</v>
      </c>
      <c r="CA1194" s="4">
        <v>304.82</v>
      </c>
      <c r="CB1194" s="4">
        <v>7722.08</v>
      </c>
      <c r="CC1194" s="4">
        <v>1016.06</v>
      </c>
      <c r="CD1194" s="4">
        <v>1016.06</v>
      </c>
      <c r="CE1194" s="4">
        <v>1016.06</v>
      </c>
      <c r="CF1194" s="4">
        <v>1016.06</v>
      </c>
      <c r="CG1194" s="4">
        <v>1016.06</v>
      </c>
      <c r="CH1194" s="4">
        <v>1016.06</v>
      </c>
      <c r="CI1194" s="4">
        <v>1016.06</v>
      </c>
      <c r="CJ1194" s="4">
        <v>1016.06</v>
      </c>
      <c r="CK1194" s="4">
        <v>1016.06</v>
      </c>
      <c r="CL1194" s="4">
        <v>1016.06</v>
      </c>
      <c r="CM1194" s="4">
        <v>1016.06</v>
      </c>
      <c r="CN1194" s="4">
        <v>11176.69</v>
      </c>
      <c r="CO1194" s="4">
        <v>1016.06</v>
      </c>
      <c r="CP1194" s="4">
        <v>1016.06</v>
      </c>
      <c r="CQ1194" s="4">
        <v>1016.06</v>
      </c>
      <c r="CR1194" s="4">
        <v>1016.06</v>
      </c>
      <c r="CS1194" s="4">
        <v>1016.06</v>
      </c>
      <c r="CT1194" s="4">
        <v>1016.06</v>
      </c>
      <c r="CU1194" s="4">
        <v>1016.06</v>
      </c>
      <c r="CV1194" s="4">
        <v>1016.06</v>
      </c>
      <c r="CW1194" s="4">
        <v>1016.06</v>
      </c>
      <c r="CX1194" s="4">
        <v>1016.06</v>
      </c>
      <c r="CY1194" s="4">
        <v>1016.06</v>
      </c>
      <c r="CZ1194" s="4">
        <v>10160.629999999999</v>
      </c>
      <c r="DA1194" s="4">
        <v>0</v>
      </c>
      <c r="DB1194" s="4">
        <v>0</v>
      </c>
      <c r="DC1194" s="4">
        <v>0</v>
      </c>
      <c r="DD1194" s="4">
        <v>0</v>
      </c>
      <c r="DE1194" s="4">
        <v>0</v>
      </c>
      <c r="DF1194" s="4">
        <v>0</v>
      </c>
      <c r="DG1194" s="4">
        <v>0</v>
      </c>
      <c r="DH1194" s="4">
        <v>0</v>
      </c>
      <c r="DI1194" s="4">
        <v>0</v>
      </c>
      <c r="DJ1194" s="4">
        <v>0</v>
      </c>
      <c r="DK1194" s="4">
        <v>0</v>
      </c>
      <c r="DL1194" s="4">
        <v>0</v>
      </c>
      <c r="DM1194" s="4">
        <v>0</v>
      </c>
      <c r="DN1194" s="4">
        <v>0</v>
      </c>
      <c r="DO1194" s="4">
        <v>0</v>
      </c>
      <c r="DP1194" s="4">
        <v>0</v>
      </c>
      <c r="DQ1194" s="4">
        <v>0</v>
      </c>
      <c r="DR1194" s="4">
        <v>0</v>
      </c>
      <c r="DS1194" s="4">
        <v>0</v>
      </c>
      <c r="DT1194" s="4">
        <v>0</v>
      </c>
      <c r="DU1194" s="4">
        <v>0</v>
      </c>
      <c r="DV1194" s="4">
        <v>0</v>
      </c>
      <c r="DW1194" s="4">
        <v>0</v>
      </c>
      <c r="DX1194" s="6">
        <v>0</v>
      </c>
      <c r="DY1194" s="4">
        <f>SUM(Tabela14[[#This Row],[jan/25]:[mar/25]])</f>
        <v>0</v>
      </c>
      <c r="DZ1194" s="4">
        <f>SUM(Tabela14[[#This Row],[abr/25]:[ago/25]])</f>
        <v>1353.82</v>
      </c>
      <c r="EA1194" s="4">
        <f>SUM(Tabela14[[#This Row],[set/25]:[dez/30]])</f>
        <v>57661.519999999982</v>
      </c>
    </row>
    <row r="1195" spans="1:131" x14ac:dyDescent="0.25">
      <c r="A1195" s="5" t="s">
        <v>2891</v>
      </c>
      <c r="B1195" s="2" t="s">
        <v>2495</v>
      </c>
      <c r="C1195" s="2" t="s">
        <v>14</v>
      </c>
      <c r="D1195" s="2" t="s">
        <v>731</v>
      </c>
      <c r="E1195" s="1">
        <v>2312</v>
      </c>
      <c r="F1195" s="2"/>
      <c r="G1195" s="2" t="s">
        <v>42</v>
      </c>
      <c r="H1195" s="321"/>
      <c r="I1195" s="2"/>
      <c r="J1195" s="2"/>
      <c r="K1195" s="4"/>
      <c r="L1195" s="4"/>
      <c r="M1195" s="4">
        <v>0</v>
      </c>
      <c r="N1195" s="4">
        <f>Tabela14[[#This Row],[parcela.cef
(total)]]-Tabela14[[#This Row],[parcela.cef
(realizado)]]</f>
        <v>0</v>
      </c>
      <c r="O1195" s="1" t="b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f>SUM(Tabela14[[#This Row],[set/25]:[dez/30]])</f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0</v>
      </c>
      <c r="CQ1195" s="4">
        <v>0</v>
      </c>
      <c r="CR1195" s="4">
        <v>0</v>
      </c>
      <c r="CS1195" s="4">
        <v>0</v>
      </c>
      <c r="CT1195" s="4">
        <v>0</v>
      </c>
      <c r="CU1195" s="4">
        <v>0</v>
      </c>
      <c r="CV1195" s="4">
        <v>0</v>
      </c>
      <c r="CW1195" s="4">
        <v>0</v>
      </c>
      <c r="CX1195" s="4">
        <v>0</v>
      </c>
      <c r="CY1195" s="4">
        <v>0</v>
      </c>
      <c r="CZ1195" s="4">
        <v>0</v>
      </c>
      <c r="DA1195" s="4">
        <v>0</v>
      </c>
      <c r="DB1195" s="4">
        <v>0</v>
      </c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0</v>
      </c>
      <c r="DK1195" s="4">
        <v>0</v>
      </c>
      <c r="DL1195" s="4">
        <v>0</v>
      </c>
      <c r="DM1195" s="4">
        <v>0</v>
      </c>
      <c r="DN1195" s="4">
        <v>0</v>
      </c>
      <c r="DO1195" s="4">
        <v>0</v>
      </c>
      <c r="DP1195" s="4">
        <v>0</v>
      </c>
      <c r="DQ1195" s="4">
        <v>0</v>
      </c>
      <c r="DR1195" s="4">
        <v>0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6">
        <v>0</v>
      </c>
      <c r="DY1195" s="4">
        <f>SUM(Tabela14[[#This Row],[jan/25]:[mar/25]])</f>
        <v>0</v>
      </c>
      <c r="DZ1195" s="4">
        <f>SUM(Tabela14[[#This Row],[abr/25]:[ago/25]])</f>
        <v>0</v>
      </c>
      <c r="EA1195" s="4">
        <f>SUM(Tabela14[[#This Row],[set/25]:[dez/30]])</f>
        <v>0</v>
      </c>
    </row>
    <row r="1196" spans="1:131" x14ac:dyDescent="0.25">
      <c r="A1196" s="5" t="s">
        <v>2892</v>
      </c>
      <c r="B1196" s="2" t="s">
        <v>2495</v>
      </c>
      <c r="C1196" s="2" t="s">
        <v>14</v>
      </c>
      <c r="D1196" s="2" t="s">
        <v>731</v>
      </c>
      <c r="E1196" s="1">
        <v>2313</v>
      </c>
      <c r="F1196" s="2"/>
      <c r="G1196" s="2" t="s">
        <v>16</v>
      </c>
      <c r="H1196" s="321"/>
      <c r="I1196" s="2"/>
      <c r="J1196" s="2"/>
      <c r="K1196" s="4"/>
      <c r="L1196" s="4"/>
      <c r="M1196" s="4">
        <v>0</v>
      </c>
      <c r="N1196" s="4">
        <f>Tabela14[[#This Row],[parcela.cef
(total)]]-Tabela14[[#This Row],[parcela.cef
(realizado)]]</f>
        <v>0</v>
      </c>
      <c r="O1196" s="1" t="b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f>SUM(Tabela14[[#This Row],[set/25]:[dez/30]])</f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0</v>
      </c>
      <c r="CP1196" s="4">
        <v>0</v>
      </c>
      <c r="CQ1196" s="4">
        <v>0</v>
      </c>
      <c r="CR1196" s="4">
        <v>0</v>
      </c>
      <c r="CS1196" s="4">
        <v>0</v>
      </c>
      <c r="CT1196" s="4">
        <v>0</v>
      </c>
      <c r="CU1196" s="4">
        <v>0</v>
      </c>
      <c r="CV1196" s="4">
        <v>0</v>
      </c>
      <c r="CW1196" s="4">
        <v>0</v>
      </c>
      <c r="CX1196" s="4">
        <v>0</v>
      </c>
      <c r="CY1196" s="4">
        <v>0</v>
      </c>
      <c r="CZ1196" s="4">
        <v>0</v>
      </c>
      <c r="DA1196" s="4">
        <v>0</v>
      </c>
      <c r="DB1196" s="4">
        <v>0</v>
      </c>
      <c r="DC1196" s="4">
        <v>0</v>
      </c>
      <c r="DD1196" s="4">
        <v>0</v>
      </c>
      <c r="DE1196" s="4">
        <v>0</v>
      </c>
      <c r="DF1196" s="4">
        <v>0</v>
      </c>
      <c r="DG1196" s="4">
        <v>0</v>
      </c>
      <c r="DH1196" s="4">
        <v>0</v>
      </c>
      <c r="DI1196" s="4">
        <v>0</v>
      </c>
      <c r="DJ1196" s="4">
        <v>0</v>
      </c>
      <c r="DK1196" s="4">
        <v>0</v>
      </c>
      <c r="DL1196" s="4">
        <v>0</v>
      </c>
      <c r="DM1196" s="4">
        <v>0</v>
      </c>
      <c r="DN1196" s="4">
        <v>0</v>
      </c>
      <c r="DO1196" s="4">
        <v>0</v>
      </c>
      <c r="DP1196" s="4">
        <v>0</v>
      </c>
      <c r="DQ1196" s="4">
        <v>0</v>
      </c>
      <c r="DR1196" s="4">
        <v>0</v>
      </c>
      <c r="DS1196" s="4">
        <v>0</v>
      </c>
      <c r="DT1196" s="4">
        <v>0</v>
      </c>
      <c r="DU1196" s="4">
        <v>0</v>
      </c>
      <c r="DV1196" s="4">
        <v>0</v>
      </c>
      <c r="DW1196" s="4">
        <v>0</v>
      </c>
      <c r="DX1196" s="6">
        <v>0</v>
      </c>
      <c r="DY1196" s="4">
        <f>SUM(Tabela14[[#This Row],[jan/25]:[mar/25]])</f>
        <v>0</v>
      </c>
      <c r="DZ1196" s="4">
        <f>SUM(Tabela14[[#This Row],[abr/25]:[ago/25]])</f>
        <v>0</v>
      </c>
      <c r="EA1196" s="4">
        <f>SUM(Tabela14[[#This Row],[set/25]:[dez/30]])</f>
        <v>0</v>
      </c>
    </row>
    <row r="1197" spans="1:131" x14ac:dyDescent="0.25">
      <c r="A1197" s="5" t="s">
        <v>2893</v>
      </c>
      <c r="B1197" s="2" t="s">
        <v>2495</v>
      </c>
      <c r="C1197" s="2" t="s">
        <v>14</v>
      </c>
      <c r="D1197" s="2" t="s">
        <v>731</v>
      </c>
      <c r="E1197" s="1">
        <v>2314</v>
      </c>
      <c r="F1197" s="2"/>
      <c r="G1197" s="2" t="s">
        <v>16</v>
      </c>
      <c r="H1197" s="321"/>
      <c r="I1197" s="2"/>
      <c r="J1197" s="2"/>
      <c r="K1197" s="4"/>
      <c r="L1197" s="4"/>
      <c r="M1197" s="4">
        <v>0</v>
      </c>
      <c r="N1197" s="4">
        <f>Tabela14[[#This Row],[parcela.cef
(total)]]-Tabela14[[#This Row],[parcela.cef
(realizado)]]</f>
        <v>0</v>
      </c>
      <c r="O1197" s="1" t="b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f>SUM(Tabela14[[#This Row],[set/25]:[dez/30]])</f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0</v>
      </c>
      <c r="CR1197" s="4">
        <v>0</v>
      </c>
      <c r="CS1197" s="4">
        <v>0</v>
      </c>
      <c r="CT1197" s="4">
        <v>0</v>
      </c>
      <c r="CU1197" s="4">
        <v>0</v>
      </c>
      <c r="CV1197" s="4">
        <v>0</v>
      </c>
      <c r="CW1197" s="4">
        <v>0</v>
      </c>
      <c r="CX1197" s="4">
        <v>0</v>
      </c>
      <c r="CY1197" s="4">
        <v>0</v>
      </c>
      <c r="CZ1197" s="4">
        <v>0</v>
      </c>
      <c r="DA1197" s="4">
        <v>0</v>
      </c>
      <c r="DB1197" s="4">
        <v>0</v>
      </c>
      <c r="DC1197" s="4">
        <v>0</v>
      </c>
      <c r="DD1197" s="4">
        <v>0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0</v>
      </c>
      <c r="DK1197" s="4">
        <v>0</v>
      </c>
      <c r="DL1197" s="4">
        <v>0</v>
      </c>
      <c r="DM1197" s="4">
        <v>0</v>
      </c>
      <c r="DN1197" s="4">
        <v>0</v>
      </c>
      <c r="DO1197" s="4">
        <v>0</v>
      </c>
      <c r="DP1197" s="4">
        <v>0</v>
      </c>
      <c r="DQ1197" s="4">
        <v>0</v>
      </c>
      <c r="DR1197" s="4">
        <v>0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6">
        <v>0</v>
      </c>
      <c r="DY1197" s="4">
        <f>SUM(Tabela14[[#This Row],[jan/25]:[mar/25]])</f>
        <v>0</v>
      </c>
      <c r="DZ1197" s="4">
        <f>SUM(Tabela14[[#This Row],[abr/25]:[ago/25]])</f>
        <v>0</v>
      </c>
      <c r="EA1197" s="4">
        <f>SUM(Tabela14[[#This Row],[set/25]:[dez/30]])</f>
        <v>0</v>
      </c>
    </row>
    <row r="1198" spans="1:131" x14ac:dyDescent="0.25">
      <c r="A1198" s="5" t="s">
        <v>2894</v>
      </c>
      <c r="B1198" s="2" t="s">
        <v>2495</v>
      </c>
      <c r="C1198" s="2" t="s">
        <v>14</v>
      </c>
      <c r="D1198" s="2" t="s">
        <v>731</v>
      </c>
      <c r="E1198" s="1">
        <v>2315</v>
      </c>
      <c r="F1198" s="2" t="s">
        <v>2895</v>
      </c>
      <c r="G1198" s="2" t="s">
        <v>19</v>
      </c>
      <c r="H1198" s="321">
        <v>45850</v>
      </c>
      <c r="I1198" s="2" t="s">
        <v>461</v>
      </c>
      <c r="J1198" s="2"/>
      <c r="K1198" s="4"/>
      <c r="L1198" s="4"/>
      <c r="M1198" s="4">
        <v>296384.5</v>
      </c>
      <c r="N1198" s="4">
        <f>Tabela14[[#This Row],[parcela.cef
(total)]]-Tabela14[[#This Row],[parcela.cef
(realizado)]]</f>
        <v>0</v>
      </c>
      <c r="O1198" s="1" t="b">
        <v>0</v>
      </c>
      <c r="P1198" s="4">
        <v>0</v>
      </c>
      <c r="Q1198" s="4">
        <v>324300</v>
      </c>
      <c r="R1198" s="4">
        <v>0</v>
      </c>
      <c r="S1198" s="4">
        <v>33052.92</v>
      </c>
      <c r="T1198" s="4">
        <f>SUM(Tabela14[[#This Row],[set/25]:[dez/30]])</f>
        <v>28490.660000000011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4500</v>
      </c>
      <c r="BL1198" s="4">
        <v>62.26</v>
      </c>
      <c r="BM1198" s="4">
        <v>61.57</v>
      </c>
      <c r="BN1198" s="4">
        <v>61.57</v>
      </c>
      <c r="BO1198" s="4">
        <v>61.57</v>
      </c>
      <c r="BP1198" s="4">
        <v>61.57</v>
      </c>
      <c r="BQ1198" s="4">
        <v>61.57</v>
      </c>
      <c r="BR1198" s="4">
        <v>61.57</v>
      </c>
      <c r="BS1198" s="4">
        <v>61.57</v>
      </c>
      <c r="BT1198" s="4">
        <v>61.57</v>
      </c>
      <c r="BU1198" s="4">
        <v>61.57</v>
      </c>
      <c r="BV1198" s="4">
        <v>61.57</v>
      </c>
      <c r="BW1198" s="4">
        <v>3109.76</v>
      </c>
      <c r="BX1198" s="4">
        <v>61.57</v>
      </c>
      <c r="BY1198" s="4">
        <v>61.57</v>
      </c>
      <c r="BZ1198" s="4">
        <v>61.57</v>
      </c>
      <c r="CA1198" s="4">
        <v>61.57</v>
      </c>
      <c r="CB1198" s="4">
        <v>61.57</v>
      </c>
      <c r="CC1198" s="4">
        <v>61.57</v>
      </c>
      <c r="CD1198" s="4">
        <v>61.57</v>
      </c>
      <c r="CE1198" s="4">
        <v>61.57</v>
      </c>
      <c r="CF1198" s="4">
        <v>61.57</v>
      </c>
      <c r="CG1198" s="4">
        <v>61.57</v>
      </c>
      <c r="CH1198" s="4">
        <v>114.61</v>
      </c>
      <c r="CI1198" s="4">
        <v>10365.870000000001</v>
      </c>
      <c r="CJ1198" s="4">
        <v>205.24</v>
      </c>
      <c r="CK1198" s="4">
        <v>205.24</v>
      </c>
      <c r="CL1198" s="4">
        <v>205.24</v>
      </c>
      <c r="CM1198" s="4">
        <v>205.24</v>
      </c>
      <c r="CN1198" s="4">
        <v>205.24</v>
      </c>
      <c r="CO1198" s="4">
        <v>205.24</v>
      </c>
      <c r="CP1198" s="4">
        <v>205.24</v>
      </c>
      <c r="CQ1198" s="4">
        <v>205.24</v>
      </c>
      <c r="CR1198" s="4">
        <v>205.24</v>
      </c>
      <c r="CS1198" s="4">
        <v>205.24</v>
      </c>
      <c r="CT1198" s="4">
        <v>205.24</v>
      </c>
      <c r="CU1198" s="4">
        <v>205.24</v>
      </c>
      <c r="CV1198" s="4">
        <v>205.24</v>
      </c>
      <c r="CW1198" s="4">
        <v>205.24</v>
      </c>
      <c r="CX1198" s="4">
        <v>205.24</v>
      </c>
      <c r="CY1198" s="4">
        <v>205.24</v>
      </c>
      <c r="CZ1198" s="4">
        <v>10385.18</v>
      </c>
      <c r="DA1198" s="4">
        <v>0</v>
      </c>
      <c r="DB1198" s="4">
        <v>0</v>
      </c>
      <c r="DC1198" s="4">
        <v>0</v>
      </c>
      <c r="DD1198" s="4">
        <v>0</v>
      </c>
      <c r="DE1198" s="4">
        <v>0</v>
      </c>
      <c r="DF1198" s="4">
        <v>0</v>
      </c>
      <c r="DG1198" s="4">
        <v>0</v>
      </c>
      <c r="DH1198" s="4">
        <v>0</v>
      </c>
      <c r="DI1198" s="4">
        <v>0</v>
      </c>
      <c r="DJ1198" s="4">
        <v>0</v>
      </c>
      <c r="DK1198" s="4">
        <v>0</v>
      </c>
      <c r="DL1198" s="4">
        <v>0</v>
      </c>
      <c r="DM1198" s="4">
        <v>0</v>
      </c>
      <c r="DN1198" s="4">
        <v>0</v>
      </c>
      <c r="DO1198" s="4">
        <v>0</v>
      </c>
      <c r="DP1198" s="4">
        <v>0</v>
      </c>
      <c r="DQ1198" s="4">
        <v>0</v>
      </c>
      <c r="DR1198" s="4">
        <v>0</v>
      </c>
      <c r="DS1198" s="4">
        <v>0</v>
      </c>
      <c r="DT1198" s="4">
        <v>0</v>
      </c>
      <c r="DU1198" s="4">
        <v>0</v>
      </c>
      <c r="DV1198" s="4">
        <v>0</v>
      </c>
      <c r="DW1198" s="4">
        <v>0</v>
      </c>
      <c r="DX1198" s="6">
        <v>0</v>
      </c>
      <c r="DY1198" s="4">
        <f>SUM(Tabela14[[#This Row],[jan/25]:[mar/25]])</f>
        <v>0</v>
      </c>
      <c r="DZ1198" s="4">
        <f>SUM(Tabela14[[#This Row],[abr/25]:[ago/25]])</f>
        <v>4562.26</v>
      </c>
      <c r="EA1198" s="4">
        <f>SUM(Tabela14[[#This Row],[set/25]:[dez/30]])</f>
        <v>28490.660000000011</v>
      </c>
    </row>
    <row r="1199" spans="1:131" x14ac:dyDescent="0.25">
      <c r="A1199" s="5" t="s">
        <v>2896</v>
      </c>
      <c r="B1199" s="2" t="s">
        <v>2495</v>
      </c>
      <c r="C1199" s="2" t="s">
        <v>14</v>
      </c>
      <c r="D1199" s="2" t="s">
        <v>2270</v>
      </c>
      <c r="E1199" s="1">
        <v>2402</v>
      </c>
      <c r="F1199" s="2"/>
      <c r="G1199" s="2" t="s">
        <v>16</v>
      </c>
      <c r="H1199" s="321"/>
      <c r="I1199" s="2"/>
      <c r="J1199" s="2"/>
      <c r="K1199" s="4"/>
      <c r="L1199" s="4"/>
      <c r="M1199" s="4">
        <v>0</v>
      </c>
      <c r="N1199" s="4">
        <f>Tabela14[[#This Row],[parcela.cef
(total)]]-Tabela14[[#This Row],[parcela.cef
(realizado)]]</f>
        <v>0</v>
      </c>
      <c r="O1199" s="1" t="b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f>SUM(Tabela14[[#This Row],[set/25]:[dez/30]])</f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0</v>
      </c>
      <c r="CS1199" s="4">
        <v>0</v>
      </c>
      <c r="CT1199" s="4">
        <v>0</v>
      </c>
      <c r="CU1199" s="4">
        <v>0</v>
      </c>
      <c r="CV1199" s="4">
        <v>0</v>
      </c>
      <c r="CW1199" s="4">
        <v>0</v>
      </c>
      <c r="CX1199" s="4">
        <v>0</v>
      </c>
      <c r="CY1199" s="4">
        <v>0</v>
      </c>
      <c r="CZ1199" s="4">
        <v>0</v>
      </c>
      <c r="DA1199" s="4">
        <v>0</v>
      </c>
      <c r="DB1199" s="4">
        <v>0</v>
      </c>
      <c r="DC1199" s="4">
        <v>0</v>
      </c>
      <c r="DD1199" s="4">
        <v>0</v>
      </c>
      <c r="DE1199" s="4">
        <v>0</v>
      </c>
      <c r="DF1199" s="4">
        <v>0</v>
      </c>
      <c r="DG1199" s="4">
        <v>0</v>
      </c>
      <c r="DH1199" s="4">
        <v>0</v>
      </c>
      <c r="DI1199" s="4">
        <v>0</v>
      </c>
      <c r="DJ1199" s="4">
        <v>0</v>
      </c>
      <c r="DK1199" s="4">
        <v>0</v>
      </c>
      <c r="DL1199" s="4">
        <v>0</v>
      </c>
      <c r="DM1199" s="4">
        <v>0</v>
      </c>
      <c r="DN1199" s="4">
        <v>0</v>
      </c>
      <c r="DO1199" s="4">
        <v>0</v>
      </c>
      <c r="DP1199" s="4">
        <v>0</v>
      </c>
      <c r="DQ1199" s="4">
        <v>0</v>
      </c>
      <c r="DR1199" s="4">
        <v>0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6">
        <v>0</v>
      </c>
      <c r="DY1199" s="4">
        <f>SUM(Tabela14[[#This Row],[jan/25]:[mar/25]])</f>
        <v>0</v>
      </c>
      <c r="DZ1199" s="4">
        <f>SUM(Tabela14[[#This Row],[abr/25]:[ago/25]])</f>
        <v>0</v>
      </c>
      <c r="EA1199" s="4">
        <f>SUM(Tabela14[[#This Row],[set/25]:[dez/30]])</f>
        <v>0</v>
      </c>
    </row>
    <row r="1200" spans="1:131" x14ac:dyDescent="0.25">
      <c r="A1200" s="5" t="s">
        <v>2897</v>
      </c>
      <c r="B1200" s="2" t="s">
        <v>2495</v>
      </c>
      <c r="C1200" s="2" t="s">
        <v>14</v>
      </c>
      <c r="D1200" s="2" t="s">
        <v>2270</v>
      </c>
      <c r="E1200" s="1">
        <v>2403</v>
      </c>
      <c r="F1200" s="2"/>
      <c r="G1200" s="2" t="s">
        <v>42</v>
      </c>
      <c r="H1200" s="321"/>
      <c r="I1200" s="2"/>
      <c r="J1200" s="2"/>
      <c r="K1200" s="4"/>
      <c r="L1200" s="4"/>
      <c r="M1200" s="4">
        <v>0</v>
      </c>
      <c r="N1200" s="4">
        <f>Tabela14[[#This Row],[parcela.cef
(total)]]-Tabela14[[#This Row],[parcela.cef
(realizado)]]</f>
        <v>0</v>
      </c>
      <c r="O1200" s="1" t="b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f>SUM(Tabela14[[#This Row],[set/25]:[dez/30]])</f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0</v>
      </c>
      <c r="CU1200" s="4">
        <v>0</v>
      </c>
      <c r="CV1200" s="4">
        <v>0</v>
      </c>
      <c r="CW1200" s="4">
        <v>0</v>
      </c>
      <c r="CX1200" s="4">
        <v>0</v>
      </c>
      <c r="CY1200" s="4">
        <v>0</v>
      </c>
      <c r="CZ1200" s="4">
        <v>0</v>
      </c>
      <c r="DA1200" s="4">
        <v>0</v>
      </c>
      <c r="DB1200" s="4">
        <v>0</v>
      </c>
      <c r="DC1200" s="4">
        <v>0</v>
      </c>
      <c r="DD1200" s="4">
        <v>0</v>
      </c>
      <c r="DE1200" s="4">
        <v>0</v>
      </c>
      <c r="DF1200" s="4">
        <v>0</v>
      </c>
      <c r="DG1200" s="4">
        <v>0</v>
      </c>
      <c r="DH1200" s="4">
        <v>0</v>
      </c>
      <c r="DI1200" s="4">
        <v>0</v>
      </c>
      <c r="DJ1200" s="4">
        <v>0</v>
      </c>
      <c r="DK1200" s="4">
        <v>0</v>
      </c>
      <c r="DL1200" s="4">
        <v>0</v>
      </c>
      <c r="DM1200" s="4">
        <v>0</v>
      </c>
      <c r="DN1200" s="4">
        <v>0</v>
      </c>
      <c r="DO1200" s="4">
        <v>0</v>
      </c>
      <c r="DP1200" s="4">
        <v>0</v>
      </c>
      <c r="DQ1200" s="4">
        <v>0</v>
      </c>
      <c r="DR1200" s="4">
        <v>0</v>
      </c>
      <c r="DS1200" s="4">
        <v>0</v>
      </c>
      <c r="DT1200" s="4">
        <v>0</v>
      </c>
      <c r="DU1200" s="4">
        <v>0</v>
      </c>
      <c r="DV1200" s="4">
        <v>0</v>
      </c>
      <c r="DW1200" s="4">
        <v>0</v>
      </c>
      <c r="DX1200" s="6">
        <v>0</v>
      </c>
      <c r="DY1200" s="4">
        <f>SUM(Tabela14[[#This Row],[jan/25]:[mar/25]])</f>
        <v>0</v>
      </c>
      <c r="DZ1200" s="4">
        <f>SUM(Tabela14[[#This Row],[abr/25]:[ago/25]])</f>
        <v>0</v>
      </c>
      <c r="EA1200" s="4">
        <f>SUM(Tabela14[[#This Row],[set/25]:[dez/30]])</f>
        <v>0</v>
      </c>
    </row>
    <row r="1201" spans="1:131" x14ac:dyDescent="0.25">
      <c r="A1201" s="5" t="s">
        <v>2898</v>
      </c>
      <c r="B1201" s="2" t="s">
        <v>2495</v>
      </c>
      <c r="C1201" s="2" t="s">
        <v>14</v>
      </c>
      <c r="D1201" s="2" t="s">
        <v>2270</v>
      </c>
      <c r="E1201" s="1">
        <v>2404</v>
      </c>
      <c r="F1201" s="2"/>
      <c r="G1201" s="2" t="s">
        <v>42</v>
      </c>
      <c r="H1201" s="321"/>
      <c r="I1201" s="2"/>
      <c r="J1201" s="2"/>
      <c r="K1201" s="4"/>
      <c r="L1201" s="4"/>
      <c r="M1201" s="4">
        <v>0</v>
      </c>
      <c r="N1201" s="4">
        <f>Tabela14[[#This Row],[parcela.cef
(total)]]-Tabela14[[#This Row],[parcela.cef
(realizado)]]</f>
        <v>0</v>
      </c>
      <c r="O1201" s="1" t="b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f>SUM(Tabela14[[#This Row],[set/25]:[dez/30]])</f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0</v>
      </c>
      <c r="CP1201" s="4">
        <v>0</v>
      </c>
      <c r="CQ1201" s="4">
        <v>0</v>
      </c>
      <c r="CR1201" s="4">
        <v>0</v>
      </c>
      <c r="CS1201" s="4">
        <v>0</v>
      </c>
      <c r="CT1201" s="4">
        <v>0</v>
      </c>
      <c r="CU1201" s="4">
        <v>0</v>
      </c>
      <c r="CV1201" s="4">
        <v>0</v>
      </c>
      <c r="CW1201" s="4">
        <v>0</v>
      </c>
      <c r="CX1201" s="4">
        <v>0</v>
      </c>
      <c r="CY1201" s="4">
        <v>0</v>
      </c>
      <c r="CZ1201" s="4">
        <v>0</v>
      </c>
      <c r="DA1201" s="4">
        <v>0</v>
      </c>
      <c r="DB1201" s="4">
        <v>0</v>
      </c>
      <c r="DC1201" s="4">
        <v>0</v>
      </c>
      <c r="DD1201" s="4">
        <v>0</v>
      </c>
      <c r="DE1201" s="4">
        <v>0</v>
      </c>
      <c r="DF1201" s="4">
        <v>0</v>
      </c>
      <c r="DG1201" s="4">
        <v>0</v>
      </c>
      <c r="DH1201" s="4">
        <v>0</v>
      </c>
      <c r="DI1201" s="4">
        <v>0</v>
      </c>
      <c r="DJ1201" s="4">
        <v>0</v>
      </c>
      <c r="DK1201" s="4">
        <v>0</v>
      </c>
      <c r="DL1201" s="4">
        <v>0</v>
      </c>
      <c r="DM1201" s="4">
        <v>0</v>
      </c>
      <c r="DN1201" s="4">
        <v>0</v>
      </c>
      <c r="DO1201" s="4">
        <v>0</v>
      </c>
      <c r="DP1201" s="4">
        <v>0</v>
      </c>
      <c r="DQ1201" s="4">
        <v>0</v>
      </c>
      <c r="DR1201" s="4">
        <v>0</v>
      </c>
      <c r="DS1201" s="4">
        <v>0</v>
      </c>
      <c r="DT1201" s="4">
        <v>0</v>
      </c>
      <c r="DU1201" s="4">
        <v>0</v>
      </c>
      <c r="DV1201" s="4">
        <v>0</v>
      </c>
      <c r="DW1201" s="4">
        <v>0</v>
      </c>
      <c r="DX1201" s="6">
        <v>0</v>
      </c>
      <c r="DY1201" s="4">
        <f>SUM(Tabela14[[#This Row],[jan/25]:[mar/25]])</f>
        <v>0</v>
      </c>
      <c r="DZ1201" s="4">
        <f>SUM(Tabela14[[#This Row],[abr/25]:[ago/25]])</f>
        <v>0</v>
      </c>
      <c r="EA1201" s="4">
        <f>SUM(Tabela14[[#This Row],[set/25]:[dez/30]])</f>
        <v>0</v>
      </c>
    </row>
    <row r="1202" spans="1:131" x14ac:dyDescent="0.25">
      <c r="A1202" s="5" t="s">
        <v>2899</v>
      </c>
      <c r="B1202" s="2" t="s">
        <v>2495</v>
      </c>
      <c r="C1202" s="2" t="s">
        <v>14</v>
      </c>
      <c r="D1202" s="2" t="s">
        <v>2270</v>
      </c>
      <c r="E1202" s="1">
        <v>2405</v>
      </c>
      <c r="F1202" s="2"/>
      <c r="G1202" s="2" t="s">
        <v>42</v>
      </c>
      <c r="H1202" s="321"/>
      <c r="I1202" s="2"/>
      <c r="J1202" s="2"/>
      <c r="K1202" s="4"/>
      <c r="L1202" s="4"/>
      <c r="M1202" s="4">
        <v>0</v>
      </c>
      <c r="N1202" s="4">
        <f>Tabela14[[#This Row],[parcela.cef
(total)]]-Tabela14[[#This Row],[parcela.cef
(realizado)]]</f>
        <v>0</v>
      </c>
      <c r="O1202" s="1" t="b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f>SUM(Tabela14[[#This Row],[set/25]:[dez/30]])</f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0</v>
      </c>
      <c r="CR1202" s="4">
        <v>0</v>
      </c>
      <c r="CS1202" s="4">
        <v>0</v>
      </c>
      <c r="CT1202" s="4">
        <v>0</v>
      </c>
      <c r="CU1202" s="4">
        <v>0</v>
      </c>
      <c r="CV1202" s="4">
        <v>0</v>
      </c>
      <c r="CW1202" s="4">
        <v>0</v>
      </c>
      <c r="CX1202" s="4">
        <v>0</v>
      </c>
      <c r="CY1202" s="4">
        <v>0</v>
      </c>
      <c r="CZ1202" s="4">
        <v>0</v>
      </c>
      <c r="DA1202" s="4">
        <v>0</v>
      </c>
      <c r="DB1202" s="4">
        <v>0</v>
      </c>
      <c r="DC1202" s="4">
        <v>0</v>
      </c>
      <c r="DD1202" s="4">
        <v>0</v>
      </c>
      <c r="DE1202" s="4">
        <v>0</v>
      </c>
      <c r="DF1202" s="4">
        <v>0</v>
      </c>
      <c r="DG1202" s="4">
        <v>0</v>
      </c>
      <c r="DH1202" s="4">
        <v>0</v>
      </c>
      <c r="DI1202" s="4">
        <v>0</v>
      </c>
      <c r="DJ1202" s="4">
        <v>0</v>
      </c>
      <c r="DK1202" s="4">
        <v>0</v>
      </c>
      <c r="DL1202" s="4">
        <v>0</v>
      </c>
      <c r="DM1202" s="4">
        <v>0</v>
      </c>
      <c r="DN1202" s="4">
        <v>0</v>
      </c>
      <c r="DO1202" s="4">
        <v>0</v>
      </c>
      <c r="DP1202" s="4">
        <v>0</v>
      </c>
      <c r="DQ1202" s="4">
        <v>0</v>
      </c>
      <c r="DR1202" s="4">
        <v>0</v>
      </c>
      <c r="DS1202" s="4">
        <v>0</v>
      </c>
      <c r="DT1202" s="4">
        <v>0</v>
      </c>
      <c r="DU1202" s="4">
        <v>0</v>
      </c>
      <c r="DV1202" s="4">
        <v>0</v>
      </c>
      <c r="DW1202" s="4">
        <v>0</v>
      </c>
      <c r="DX1202" s="6">
        <v>0</v>
      </c>
      <c r="DY1202" s="4">
        <f>SUM(Tabela14[[#This Row],[jan/25]:[mar/25]])</f>
        <v>0</v>
      </c>
      <c r="DZ1202" s="4">
        <f>SUM(Tabela14[[#This Row],[abr/25]:[ago/25]])</f>
        <v>0</v>
      </c>
      <c r="EA1202" s="4">
        <f>SUM(Tabela14[[#This Row],[set/25]:[dez/30]])</f>
        <v>0</v>
      </c>
    </row>
    <row r="1203" spans="1:131" x14ac:dyDescent="0.25">
      <c r="A1203" s="5" t="s">
        <v>2900</v>
      </c>
      <c r="B1203" s="2" t="s">
        <v>2495</v>
      </c>
      <c r="C1203" s="2" t="s">
        <v>14</v>
      </c>
      <c r="D1203" s="2" t="s">
        <v>2270</v>
      </c>
      <c r="E1203" s="1">
        <v>2406</v>
      </c>
      <c r="F1203" s="2"/>
      <c r="G1203" s="2" t="s">
        <v>42</v>
      </c>
      <c r="H1203" s="321"/>
      <c r="I1203" s="2"/>
      <c r="J1203" s="2"/>
      <c r="K1203" s="4"/>
      <c r="L1203" s="4"/>
      <c r="M1203" s="4">
        <v>0</v>
      </c>
      <c r="N1203" s="4">
        <f>Tabela14[[#This Row],[parcela.cef
(total)]]-Tabela14[[#This Row],[parcela.cef
(realizado)]]</f>
        <v>0</v>
      </c>
      <c r="O1203" s="1" t="b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f>SUM(Tabela14[[#This Row],[set/25]:[dez/30]])</f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0</v>
      </c>
      <c r="CQ1203" s="4">
        <v>0</v>
      </c>
      <c r="CR1203" s="4">
        <v>0</v>
      </c>
      <c r="CS1203" s="4">
        <v>0</v>
      </c>
      <c r="CT1203" s="4">
        <v>0</v>
      </c>
      <c r="CU1203" s="4">
        <v>0</v>
      </c>
      <c r="CV1203" s="4">
        <v>0</v>
      </c>
      <c r="CW1203" s="4">
        <v>0</v>
      </c>
      <c r="CX1203" s="4">
        <v>0</v>
      </c>
      <c r="CY1203" s="4">
        <v>0</v>
      </c>
      <c r="CZ1203" s="4">
        <v>0</v>
      </c>
      <c r="DA1203" s="4">
        <v>0</v>
      </c>
      <c r="DB1203" s="4">
        <v>0</v>
      </c>
      <c r="DC1203" s="4">
        <v>0</v>
      </c>
      <c r="DD1203" s="4">
        <v>0</v>
      </c>
      <c r="DE1203" s="4">
        <v>0</v>
      </c>
      <c r="DF1203" s="4">
        <v>0</v>
      </c>
      <c r="DG1203" s="4">
        <v>0</v>
      </c>
      <c r="DH1203" s="4">
        <v>0</v>
      </c>
      <c r="DI1203" s="4">
        <v>0</v>
      </c>
      <c r="DJ1203" s="4">
        <v>0</v>
      </c>
      <c r="DK1203" s="4">
        <v>0</v>
      </c>
      <c r="DL1203" s="4">
        <v>0</v>
      </c>
      <c r="DM1203" s="4">
        <v>0</v>
      </c>
      <c r="DN1203" s="4">
        <v>0</v>
      </c>
      <c r="DO1203" s="4">
        <v>0</v>
      </c>
      <c r="DP1203" s="4">
        <v>0</v>
      </c>
      <c r="DQ1203" s="4">
        <v>0</v>
      </c>
      <c r="DR1203" s="4">
        <v>0</v>
      </c>
      <c r="DS1203" s="4">
        <v>0</v>
      </c>
      <c r="DT1203" s="4">
        <v>0</v>
      </c>
      <c r="DU1203" s="4">
        <v>0</v>
      </c>
      <c r="DV1203" s="4">
        <v>0</v>
      </c>
      <c r="DW1203" s="4">
        <v>0</v>
      </c>
      <c r="DX1203" s="6">
        <v>0</v>
      </c>
      <c r="DY1203" s="4">
        <f>SUM(Tabela14[[#This Row],[jan/25]:[mar/25]])</f>
        <v>0</v>
      </c>
      <c r="DZ1203" s="4">
        <f>SUM(Tabela14[[#This Row],[abr/25]:[ago/25]])</f>
        <v>0</v>
      </c>
      <c r="EA1203" s="4">
        <f>SUM(Tabela14[[#This Row],[set/25]:[dez/30]])</f>
        <v>0</v>
      </c>
    </row>
    <row r="1204" spans="1:131" x14ac:dyDescent="0.25">
      <c r="A1204" s="5" t="s">
        <v>2901</v>
      </c>
      <c r="B1204" s="2" t="s">
        <v>2495</v>
      </c>
      <c r="C1204" s="2" t="s">
        <v>14</v>
      </c>
      <c r="D1204" s="2" t="s">
        <v>2270</v>
      </c>
      <c r="E1204" s="1">
        <v>2407</v>
      </c>
      <c r="F1204" s="2"/>
      <c r="G1204" s="2" t="s">
        <v>42</v>
      </c>
      <c r="H1204" s="321"/>
      <c r="I1204" s="2"/>
      <c r="J1204" s="2"/>
      <c r="K1204" s="4"/>
      <c r="L1204" s="4"/>
      <c r="M1204" s="4">
        <v>0</v>
      </c>
      <c r="N1204" s="4">
        <f>Tabela14[[#This Row],[parcela.cef
(total)]]-Tabela14[[#This Row],[parcela.cef
(realizado)]]</f>
        <v>0</v>
      </c>
      <c r="O1204" s="1" t="b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f>SUM(Tabela14[[#This Row],[set/25]:[dez/30]])</f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0</v>
      </c>
      <c r="CR1204" s="4">
        <v>0</v>
      </c>
      <c r="CS1204" s="4">
        <v>0</v>
      </c>
      <c r="CT1204" s="4">
        <v>0</v>
      </c>
      <c r="CU1204" s="4">
        <v>0</v>
      </c>
      <c r="CV1204" s="4">
        <v>0</v>
      </c>
      <c r="CW1204" s="4">
        <v>0</v>
      </c>
      <c r="CX1204" s="4">
        <v>0</v>
      </c>
      <c r="CY1204" s="4">
        <v>0</v>
      </c>
      <c r="CZ1204" s="4">
        <v>0</v>
      </c>
      <c r="DA1204" s="4">
        <v>0</v>
      </c>
      <c r="DB1204" s="4">
        <v>0</v>
      </c>
      <c r="DC1204" s="4">
        <v>0</v>
      </c>
      <c r="DD1204" s="4">
        <v>0</v>
      </c>
      <c r="DE1204" s="4">
        <v>0</v>
      </c>
      <c r="DF1204" s="4">
        <v>0</v>
      </c>
      <c r="DG1204" s="4">
        <v>0</v>
      </c>
      <c r="DH1204" s="4">
        <v>0</v>
      </c>
      <c r="DI1204" s="4">
        <v>0</v>
      </c>
      <c r="DJ1204" s="4">
        <v>0</v>
      </c>
      <c r="DK1204" s="4">
        <v>0</v>
      </c>
      <c r="DL1204" s="4">
        <v>0</v>
      </c>
      <c r="DM1204" s="4">
        <v>0</v>
      </c>
      <c r="DN1204" s="4">
        <v>0</v>
      </c>
      <c r="DO1204" s="4">
        <v>0</v>
      </c>
      <c r="DP1204" s="4">
        <v>0</v>
      </c>
      <c r="DQ1204" s="4">
        <v>0</v>
      </c>
      <c r="DR1204" s="4">
        <v>0</v>
      </c>
      <c r="DS1204" s="4">
        <v>0</v>
      </c>
      <c r="DT1204" s="4">
        <v>0</v>
      </c>
      <c r="DU1204" s="4">
        <v>0</v>
      </c>
      <c r="DV1204" s="4">
        <v>0</v>
      </c>
      <c r="DW1204" s="4">
        <v>0</v>
      </c>
      <c r="DX1204" s="6">
        <v>0</v>
      </c>
      <c r="DY1204" s="4">
        <f>SUM(Tabela14[[#This Row],[jan/25]:[mar/25]])</f>
        <v>0</v>
      </c>
      <c r="DZ1204" s="4">
        <f>SUM(Tabela14[[#This Row],[abr/25]:[ago/25]])</f>
        <v>0</v>
      </c>
      <c r="EA1204" s="4">
        <f>SUM(Tabela14[[#This Row],[set/25]:[dez/30]])</f>
        <v>0</v>
      </c>
    </row>
    <row r="1205" spans="1:131" x14ac:dyDescent="0.25">
      <c r="A1205" s="5" t="s">
        <v>2902</v>
      </c>
      <c r="B1205" s="2" t="s">
        <v>2495</v>
      </c>
      <c r="C1205" s="2" t="s">
        <v>14</v>
      </c>
      <c r="D1205" s="2" t="s">
        <v>2270</v>
      </c>
      <c r="E1205" s="1">
        <v>2408</v>
      </c>
      <c r="F1205" s="2" t="s">
        <v>2903</v>
      </c>
      <c r="G1205" s="2" t="s">
        <v>19</v>
      </c>
      <c r="H1205" s="321">
        <v>45900</v>
      </c>
      <c r="I1205" s="2" t="s">
        <v>2904</v>
      </c>
      <c r="J1205" s="2"/>
      <c r="K1205" s="4"/>
      <c r="L1205" s="4"/>
      <c r="M1205" s="4">
        <v>322710.18</v>
      </c>
      <c r="N1205" s="4">
        <f>Tabela14[[#This Row],[parcela.cef
(total)]]-Tabela14[[#This Row],[parcela.cef
(realizado)]]</f>
        <v>0</v>
      </c>
      <c r="O1205" s="1" t="b">
        <v>0</v>
      </c>
      <c r="P1205" s="4">
        <v>0</v>
      </c>
      <c r="Q1205" s="4">
        <v>329685.45</v>
      </c>
      <c r="R1205" s="4">
        <v>0</v>
      </c>
      <c r="S1205" s="4">
        <v>6948.17</v>
      </c>
      <c r="T1205" s="4">
        <f>SUM(Tabela14[[#This Row],[set/25]:[dez/30]])</f>
        <v>6948.1699999999964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158.4</v>
      </c>
      <c r="BN1205" s="4">
        <v>158.4</v>
      </c>
      <c r="BO1205" s="4">
        <v>158.4</v>
      </c>
      <c r="BP1205" s="4">
        <v>158.4</v>
      </c>
      <c r="BQ1205" s="4">
        <v>158.4</v>
      </c>
      <c r="BR1205" s="4">
        <v>158.4</v>
      </c>
      <c r="BS1205" s="4">
        <v>158.4</v>
      </c>
      <c r="BT1205" s="4">
        <v>158.4</v>
      </c>
      <c r="BU1205" s="4">
        <v>158.4</v>
      </c>
      <c r="BV1205" s="4">
        <v>158.4</v>
      </c>
      <c r="BW1205" s="4">
        <v>158.4</v>
      </c>
      <c r="BX1205" s="4">
        <v>158.4</v>
      </c>
      <c r="BY1205" s="4">
        <v>158.4</v>
      </c>
      <c r="BZ1205" s="4">
        <v>158.4</v>
      </c>
      <c r="CA1205" s="4">
        <v>158.4</v>
      </c>
      <c r="CB1205" s="4">
        <v>158.4</v>
      </c>
      <c r="CC1205" s="4">
        <v>158.4</v>
      </c>
      <c r="CD1205" s="4">
        <v>158.4</v>
      </c>
      <c r="CE1205" s="4">
        <v>158.4</v>
      </c>
      <c r="CF1205" s="4">
        <v>158.4</v>
      </c>
      <c r="CG1205" s="4">
        <v>158.4</v>
      </c>
      <c r="CH1205" s="4">
        <v>158.4</v>
      </c>
      <c r="CI1205" s="4">
        <v>158.4</v>
      </c>
      <c r="CJ1205" s="4">
        <v>158.4</v>
      </c>
      <c r="CK1205" s="4">
        <v>158.4</v>
      </c>
      <c r="CL1205" s="4">
        <v>158.4</v>
      </c>
      <c r="CM1205" s="4">
        <v>158.4</v>
      </c>
      <c r="CN1205" s="4">
        <v>158.4</v>
      </c>
      <c r="CO1205" s="4">
        <v>158.4</v>
      </c>
      <c r="CP1205" s="4">
        <v>158.4</v>
      </c>
      <c r="CQ1205" s="4">
        <v>158.4</v>
      </c>
      <c r="CR1205" s="4">
        <v>158.4</v>
      </c>
      <c r="CS1205" s="4">
        <v>158.4</v>
      </c>
      <c r="CT1205" s="4">
        <v>158.4</v>
      </c>
      <c r="CU1205" s="4">
        <v>158.4</v>
      </c>
      <c r="CV1205" s="4">
        <v>158.4</v>
      </c>
      <c r="CW1205" s="4">
        <v>158.4</v>
      </c>
      <c r="CX1205" s="4">
        <v>158.36000000000001</v>
      </c>
      <c r="CY1205" s="4">
        <v>401.02</v>
      </c>
      <c r="CZ1205" s="4">
        <v>527.99</v>
      </c>
      <c r="DA1205" s="4">
        <v>0</v>
      </c>
      <c r="DB1205" s="4">
        <v>0</v>
      </c>
      <c r="DC1205" s="4">
        <v>0</v>
      </c>
      <c r="DD1205" s="4">
        <v>0</v>
      </c>
      <c r="DE1205" s="4">
        <v>0</v>
      </c>
      <c r="DF1205" s="4">
        <v>0</v>
      </c>
      <c r="DG1205" s="4">
        <v>0</v>
      </c>
      <c r="DH1205" s="4">
        <v>0</v>
      </c>
      <c r="DI1205" s="4">
        <v>0</v>
      </c>
      <c r="DJ1205" s="4">
        <v>0</v>
      </c>
      <c r="DK1205" s="4">
        <v>0</v>
      </c>
      <c r="DL1205" s="4">
        <v>0</v>
      </c>
      <c r="DM1205" s="4">
        <v>0</v>
      </c>
      <c r="DN1205" s="4">
        <v>0</v>
      </c>
      <c r="DO1205" s="4">
        <v>0</v>
      </c>
      <c r="DP1205" s="4">
        <v>0</v>
      </c>
      <c r="DQ1205" s="4">
        <v>0</v>
      </c>
      <c r="DR1205" s="4">
        <v>0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6">
        <v>0</v>
      </c>
      <c r="DY1205" s="4">
        <f>SUM(Tabela14[[#This Row],[jan/25]:[mar/25]])</f>
        <v>0</v>
      </c>
      <c r="DZ1205" s="4">
        <f>SUM(Tabela14[[#This Row],[abr/25]:[ago/25]])</f>
        <v>0</v>
      </c>
      <c r="EA1205" s="4">
        <f>SUM(Tabela14[[#This Row],[set/25]:[dez/30]])</f>
        <v>6948.1699999999964</v>
      </c>
    </row>
    <row r="1206" spans="1:131" x14ac:dyDescent="0.25">
      <c r="A1206" s="5" t="s">
        <v>2905</v>
      </c>
      <c r="B1206" s="2" t="s">
        <v>2495</v>
      </c>
      <c r="C1206" s="2" t="s">
        <v>14</v>
      </c>
      <c r="D1206" s="2" t="s">
        <v>2270</v>
      </c>
      <c r="E1206" s="1">
        <v>2409</v>
      </c>
      <c r="F1206" s="2"/>
      <c r="G1206" s="2" t="s">
        <v>42</v>
      </c>
      <c r="H1206" s="321"/>
      <c r="I1206" s="2"/>
      <c r="J1206" s="2"/>
      <c r="K1206" s="4"/>
      <c r="L1206" s="4"/>
      <c r="M1206" s="4">
        <v>0</v>
      </c>
      <c r="N1206" s="4">
        <f>Tabela14[[#This Row],[parcela.cef
(total)]]-Tabela14[[#This Row],[parcela.cef
(realizado)]]</f>
        <v>0</v>
      </c>
      <c r="O1206" s="1" t="b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f>SUM(Tabela14[[#This Row],[set/25]:[dez/30]])</f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0</v>
      </c>
      <c r="CP1206" s="4">
        <v>0</v>
      </c>
      <c r="CQ1206" s="4">
        <v>0</v>
      </c>
      <c r="CR1206" s="4">
        <v>0</v>
      </c>
      <c r="CS1206" s="4">
        <v>0</v>
      </c>
      <c r="CT1206" s="4">
        <v>0</v>
      </c>
      <c r="CU1206" s="4">
        <v>0</v>
      </c>
      <c r="CV1206" s="4">
        <v>0</v>
      </c>
      <c r="CW1206" s="4">
        <v>0</v>
      </c>
      <c r="CX1206" s="4">
        <v>0</v>
      </c>
      <c r="CY1206" s="4">
        <v>0</v>
      </c>
      <c r="CZ1206" s="4">
        <v>0</v>
      </c>
      <c r="DA1206" s="4">
        <v>0</v>
      </c>
      <c r="DB1206" s="4">
        <v>0</v>
      </c>
      <c r="DC1206" s="4">
        <v>0</v>
      </c>
      <c r="DD1206" s="4">
        <v>0</v>
      </c>
      <c r="DE1206" s="4">
        <v>0</v>
      </c>
      <c r="DF1206" s="4">
        <v>0</v>
      </c>
      <c r="DG1206" s="4">
        <v>0</v>
      </c>
      <c r="DH1206" s="4">
        <v>0</v>
      </c>
      <c r="DI1206" s="4">
        <v>0</v>
      </c>
      <c r="DJ1206" s="4">
        <v>0</v>
      </c>
      <c r="DK1206" s="4">
        <v>0</v>
      </c>
      <c r="DL1206" s="4">
        <v>0</v>
      </c>
      <c r="DM1206" s="4">
        <v>0</v>
      </c>
      <c r="DN1206" s="4">
        <v>0</v>
      </c>
      <c r="DO1206" s="4">
        <v>0</v>
      </c>
      <c r="DP1206" s="4">
        <v>0</v>
      </c>
      <c r="DQ1206" s="4">
        <v>0</v>
      </c>
      <c r="DR1206" s="4">
        <v>0</v>
      </c>
      <c r="DS1206" s="4">
        <v>0</v>
      </c>
      <c r="DT1206" s="4">
        <v>0</v>
      </c>
      <c r="DU1206" s="4">
        <v>0</v>
      </c>
      <c r="DV1206" s="4">
        <v>0</v>
      </c>
      <c r="DW1206" s="4">
        <v>0</v>
      </c>
      <c r="DX1206" s="6">
        <v>0</v>
      </c>
      <c r="DY1206" s="4">
        <f>SUM(Tabela14[[#This Row],[jan/25]:[mar/25]])</f>
        <v>0</v>
      </c>
      <c r="DZ1206" s="4">
        <f>SUM(Tabela14[[#This Row],[abr/25]:[ago/25]])</f>
        <v>0</v>
      </c>
      <c r="EA1206" s="4">
        <f>SUM(Tabela14[[#This Row],[set/25]:[dez/30]])</f>
        <v>0</v>
      </c>
    </row>
    <row r="1207" spans="1:131" x14ac:dyDescent="0.25">
      <c r="A1207" s="5" t="s">
        <v>2906</v>
      </c>
      <c r="B1207" s="2" t="s">
        <v>2495</v>
      </c>
      <c r="C1207" s="2" t="s">
        <v>14</v>
      </c>
      <c r="D1207" s="2" t="s">
        <v>2270</v>
      </c>
      <c r="E1207" s="1">
        <v>2410</v>
      </c>
      <c r="F1207" s="2"/>
      <c r="G1207" s="2" t="s">
        <v>42</v>
      </c>
      <c r="H1207" s="321"/>
      <c r="I1207" s="2"/>
      <c r="J1207" s="2"/>
      <c r="K1207" s="4"/>
      <c r="L1207" s="4"/>
      <c r="M1207" s="4">
        <v>0</v>
      </c>
      <c r="N1207" s="4">
        <f>Tabela14[[#This Row],[parcela.cef
(total)]]-Tabela14[[#This Row],[parcela.cef
(realizado)]]</f>
        <v>0</v>
      </c>
      <c r="O1207" s="1" t="b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f>SUM(Tabela14[[#This Row],[set/25]:[dez/30]])</f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0</v>
      </c>
      <c r="CV1207" s="4">
        <v>0</v>
      </c>
      <c r="CW1207" s="4">
        <v>0</v>
      </c>
      <c r="CX1207" s="4">
        <v>0</v>
      </c>
      <c r="CY1207" s="4">
        <v>0</v>
      </c>
      <c r="CZ1207" s="4">
        <v>0</v>
      </c>
      <c r="DA1207" s="4">
        <v>0</v>
      </c>
      <c r="DB1207" s="4">
        <v>0</v>
      </c>
      <c r="DC1207" s="4">
        <v>0</v>
      </c>
      <c r="DD1207" s="4">
        <v>0</v>
      </c>
      <c r="DE1207" s="4">
        <v>0</v>
      </c>
      <c r="DF1207" s="4">
        <v>0</v>
      </c>
      <c r="DG1207" s="4">
        <v>0</v>
      </c>
      <c r="DH1207" s="4">
        <v>0</v>
      </c>
      <c r="DI1207" s="4">
        <v>0</v>
      </c>
      <c r="DJ1207" s="4">
        <v>0</v>
      </c>
      <c r="DK1207" s="4">
        <v>0</v>
      </c>
      <c r="DL1207" s="4">
        <v>0</v>
      </c>
      <c r="DM1207" s="4">
        <v>0</v>
      </c>
      <c r="DN1207" s="4">
        <v>0</v>
      </c>
      <c r="DO1207" s="4">
        <v>0</v>
      </c>
      <c r="DP1207" s="4">
        <v>0</v>
      </c>
      <c r="DQ1207" s="4">
        <v>0</v>
      </c>
      <c r="DR1207" s="4">
        <v>0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6">
        <v>0</v>
      </c>
      <c r="DY1207" s="4">
        <f>SUM(Tabela14[[#This Row],[jan/25]:[mar/25]])</f>
        <v>0</v>
      </c>
      <c r="DZ1207" s="4">
        <f>SUM(Tabela14[[#This Row],[abr/25]:[ago/25]])</f>
        <v>0</v>
      </c>
      <c r="EA1207" s="4">
        <f>SUM(Tabela14[[#This Row],[set/25]:[dez/30]])</f>
        <v>0</v>
      </c>
    </row>
    <row r="1208" spans="1:131" x14ac:dyDescent="0.25">
      <c r="A1208" s="5" t="s">
        <v>2907</v>
      </c>
      <c r="B1208" s="2" t="s">
        <v>2495</v>
      </c>
      <c r="C1208" s="2" t="s">
        <v>14</v>
      </c>
      <c r="D1208" s="2" t="s">
        <v>2270</v>
      </c>
      <c r="E1208" s="1">
        <v>2411</v>
      </c>
      <c r="F1208" s="2" t="s">
        <v>2908</v>
      </c>
      <c r="G1208" s="2" t="s">
        <v>19</v>
      </c>
      <c r="H1208" s="321">
        <v>45850</v>
      </c>
      <c r="I1208" s="2" t="s">
        <v>787</v>
      </c>
      <c r="J1208" s="2"/>
      <c r="K1208" s="4"/>
      <c r="L1208" s="4"/>
      <c r="M1208" s="4">
        <v>320059.78000000003</v>
      </c>
      <c r="N1208" s="4">
        <f>Tabela14[[#This Row],[parcela.cef
(total)]]-Tabela14[[#This Row],[parcela.cef
(realizado)]]</f>
        <v>0</v>
      </c>
      <c r="O1208" s="1" t="b">
        <v>0</v>
      </c>
      <c r="P1208" s="4">
        <v>0</v>
      </c>
      <c r="Q1208" s="4">
        <v>328000</v>
      </c>
      <c r="R1208" s="4">
        <v>0</v>
      </c>
      <c r="S1208" s="4">
        <v>13109.69</v>
      </c>
      <c r="T1208" s="4">
        <f>SUM(Tabela14[[#This Row],[set/25]:[dez/30]])</f>
        <v>6807.619999999999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6000</v>
      </c>
      <c r="BL1208" s="4">
        <v>302.07</v>
      </c>
      <c r="BM1208" s="4">
        <v>304.82</v>
      </c>
      <c r="BN1208" s="4">
        <v>304.82</v>
      </c>
      <c r="BO1208" s="4">
        <v>304.82</v>
      </c>
      <c r="BP1208" s="4">
        <v>304.82</v>
      </c>
      <c r="BQ1208" s="4">
        <v>304.82</v>
      </c>
      <c r="BR1208" s="4">
        <v>304.82</v>
      </c>
      <c r="BS1208" s="4">
        <v>304.82</v>
      </c>
      <c r="BT1208" s="4">
        <v>304.82</v>
      </c>
      <c r="BU1208" s="4">
        <v>304.82</v>
      </c>
      <c r="BV1208" s="4">
        <v>304.82</v>
      </c>
      <c r="BW1208" s="4">
        <v>711.24</v>
      </c>
      <c r="BX1208" s="4">
        <v>1016.06</v>
      </c>
      <c r="BY1208" s="4">
        <v>1016.06</v>
      </c>
      <c r="BZ1208" s="4">
        <v>1016.06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0</v>
      </c>
      <c r="CR1208" s="4">
        <v>0</v>
      </c>
      <c r="CS1208" s="4">
        <v>0</v>
      </c>
      <c r="CT1208" s="4">
        <v>0</v>
      </c>
      <c r="CU1208" s="4">
        <v>0</v>
      </c>
      <c r="CV1208" s="4">
        <v>0</v>
      </c>
      <c r="CW1208" s="4">
        <v>0</v>
      </c>
      <c r="CX1208" s="4">
        <v>0</v>
      </c>
      <c r="CY1208" s="4">
        <v>0</v>
      </c>
      <c r="CZ1208" s="4">
        <v>0</v>
      </c>
      <c r="DA1208" s="4">
        <v>0</v>
      </c>
      <c r="DB1208" s="4">
        <v>0</v>
      </c>
      <c r="DC1208" s="4">
        <v>0</v>
      </c>
      <c r="DD1208" s="4">
        <v>0</v>
      </c>
      <c r="DE1208" s="4">
        <v>0</v>
      </c>
      <c r="DF1208" s="4">
        <v>0</v>
      </c>
      <c r="DG1208" s="4">
        <v>0</v>
      </c>
      <c r="DH1208" s="4">
        <v>0</v>
      </c>
      <c r="DI1208" s="4">
        <v>0</v>
      </c>
      <c r="DJ1208" s="4">
        <v>0</v>
      </c>
      <c r="DK1208" s="4">
        <v>0</v>
      </c>
      <c r="DL1208" s="4">
        <v>0</v>
      </c>
      <c r="DM1208" s="4">
        <v>0</v>
      </c>
      <c r="DN1208" s="4">
        <v>0</v>
      </c>
      <c r="DO1208" s="4">
        <v>0</v>
      </c>
      <c r="DP1208" s="4">
        <v>0</v>
      </c>
      <c r="DQ1208" s="4">
        <v>0</v>
      </c>
      <c r="DR1208" s="4">
        <v>0</v>
      </c>
      <c r="DS1208" s="4">
        <v>0</v>
      </c>
      <c r="DT1208" s="4">
        <v>0</v>
      </c>
      <c r="DU1208" s="4">
        <v>0</v>
      </c>
      <c r="DV1208" s="4">
        <v>0</v>
      </c>
      <c r="DW1208" s="4">
        <v>0</v>
      </c>
      <c r="DX1208" s="6">
        <v>0</v>
      </c>
      <c r="DY1208" s="4">
        <f>SUM(Tabela14[[#This Row],[jan/25]:[mar/25]])</f>
        <v>0</v>
      </c>
      <c r="DZ1208" s="4">
        <f>SUM(Tabela14[[#This Row],[abr/25]:[ago/25]])</f>
        <v>6302.07</v>
      </c>
      <c r="EA1208" s="4">
        <f>SUM(Tabela14[[#This Row],[set/25]:[dez/30]])</f>
        <v>6807.619999999999</v>
      </c>
    </row>
    <row r="1209" spans="1:131" x14ac:dyDescent="0.25">
      <c r="A1209" s="5" t="s">
        <v>2909</v>
      </c>
      <c r="B1209" s="2" t="s">
        <v>2495</v>
      </c>
      <c r="C1209" s="2" t="s">
        <v>14</v>
      </c>
      <c r="D1209" s="2" t="s">
        <v>2270</v>
      </c>
      <c r="E1209" s="1">
        <v>2412</v>
      </c>
      <c r="F1209" s="2"/>
      <c r="G1209" s="2" t="s">
        <v>42</v>
      </c>
      <c r="H1209" s="321"/>
      <c r="I1209" s="2"/>
      <c r="J1209" s="2"/>
      <c r="K1209" s="4"/>
      <c r="L1209" s="4"/>
      <c r="M1209" s="4">
        <v>0</v>
      </c>
      <c r="N1209" s="4">
        <f>Tabela14[[#This Row],[parcela.cef
(total)]]-Tabela14[[#This Row],[parcela.cef
(realizado)]]</f>
        <v>0</v>
      </c>
      <c r="O1209" s="1" t="b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f>SUM(Tabela14[[#This Row],[set/25]:[dez/30]])</f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0</v>
      </c>
      <c r="CR1209" s="4">
        <v>0</v>
      </c>
      <c r="CS1209" s="4">
        <v>0</v>
      </c>
      <c r="CT1209" s="4">
        <v>0</v>
      </c>
      <c r="CU1209" s="4">
        <v>0</v>
      </c>
      <c r="CV1209" s="4">
        <v>0</v>
      </c>
      <c r="CW1209" s="4">
        <v>0</v>
      </c>
      <c r="CX1209" s="4">
        <v>0</v>
      </c>
      <c r="CY1209" s="4">
        <v>0</v>
      </c>
      <c r="CZ1209" s="4">
        <v>0</v>
      </c>
      <c r="DA1209" s="4">
        <v>0</v>
      </c>
      <c r="DB1209" s="4">
        <v>0</v>
      </c>
      <c r="DC1209" s="4">
        <v>0</v>
      </c>
      <c r="DD1209" s="4">
        <v>0</v>
      </c>
      <c r="DE1209" s="4">
        <v>0</v>
      </c>
      <c r="DF1209" s="4">
        <v>0</v>
      </c>
      <c r="DG1209" s="4">
        <v>0</v>
      </c>
      <c r="DH1209" s="4">
        <v>0</v>
      </c>
      <c r="DI1209" s="4">
        <v>0</v>
      </c>
      <c r="DJ1209" s="4">
        <v>0</v>
      </c>
      <c r="DK1209" s="4">
        <v>0</v>
      </c>
      <c r="DL1209" s="4">
        <v>0</v>
      </c>
      <c r="DM1209" s="4">
        <v>0</v>
      </c>
      <c r="DN1209" s="4">
        <v>0</v>
      </c>
      <c r="DO1209" s="4">
        <v>0</v>
      </c>
      <c r="DP1209" s="4">
        <v>0</v>
      </c>
      <c r="DQ1209" s="4">
        <v>0</v>
      </c>
      <c r="DR1209" s="4">
        <v>0</v>
      </c>
      <c r="DS1209" s="4">
        <v>0</v>
      </c>
      <c r="DT1209" s="4">
        <v>0</v>
      </c>
      <c r="DU1209" s="4">
        <v>0</v>
      </c>
      <c r="DV1209" s="4">
        <v>0</v>
      </c>
      <c r="DW1209" s="4">
        <v>0</v>
      </c>
      <c r="DX1209" s="6">
        <v>0</v>
      </c>
      <c r="DY1209" s="4">
        <f>SUM(Tabela14[[#This Row],[jan/25]:[mar/25]])</f>
        <v>0</v>
      </c>
      <c r="DZ1209" s="4">
        <f>SUM(Tabela14[[#This Row],[abr/25]:[ago/25]])</f>
        <v>0</v>
      </c>
      <c r="EA1209" s="4">
        <f>SUM(Tabela14[[#This Row],[set/25]:[dez/30]])</f>
        <v>0</v>
      </c>
    </row>
    <row r="1210" spans="1:131" x14ac:dyDescent="0.25">
      <c r="A1210" s="5" t="s">
        <v>2910</v>
      </c>
      <c r="B1210" s="2" t="s">
        <v>2495</v>
      </c>
      <c r="C1210" s="2" t="s">
        <v>14</v>
      </c>
      <c r="D1210" s="2" t="s">
        <v>2270</v>
      </c>
      <c r="E1210" s="1">
        <v>2413</v>
      </c>
      <c r="F1210" s="2"/>
      <c r="G1210" s="2" t="s">
        <v>16</v>
      </c>
      <c r="H1210" s="321"/>
      <c r="I1210" s="2"/>
      <c r="J1210" s="2"/>
      <c r="K1210" s="4"/>
      <c r="L1210" s="4"/>
      <c r="M1210" s="4">
        <v>0</v>
      </c>
      <c r="N1210" s="4">
        <f>Tabela14[[#This Row],[parcela.cef
(total)]]-Tabela14[[#This Row],[parcela.cef
(realizado)]]</f>
        <v>0</v>
      </c>
      <c r="O1210" s="1" t="b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f>SUM(Tabela14[[#This Row],[set/25]:[dez/30]])</f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0</v>
      </c>
      <c r="CP1210" s="4">
        <v>0</v>
      </c>
      <c r="CQ1210" s="4">
        <v>0</v>
      </c>
      <c r="CR1210" s="4">
        <v>0</v>
      </c>
      <c r="CS1210" s="4">
        <v>0</v>
      </c>
      <c r="CT1210" s="4">
        <v>0</v>
      </c>
      <c r="CU1210" s="4">
        <v>0</v>
      </c>
      <c r="CV1210" s="4">
        <v>0</v>
      </c>
      <c r="CW1210" s="4">
        <v>0</v>
      </c>
      <c r="CX1210" s="4">
        <v>0</v>
      </c>
      <c r="CY1210" s="4">
        <v>0</v>
      </c>
      <c r="CZ1210" s="4">
        <v>0</v>
      </c>
      <c r="DA1210" s="4">
        <v>0</v>
      </c>
      <c r="DB1210" s="4">
        <v>0</v>
      </c>
      <c r="DC1210" s="4">
        <v>0</v>
      </c>
      <c r="DD1210" s="4">
        <v>0</v>
      </c>
      <c r="DE1210" s="4">
        <v>0</v>
      </c>
      <c r="DF1210" s="4">
        <v>0</v>
      </c>
      <c r="DG1210" s="4">
        <v>0</v>
      </c>
      <c r="DH1210" s="4">
        <v>0</v>
      </c>
      <c r="DI1210" s="4">
        <v>0</v>
      </c>
      <c r="DJ1210" s="4">
        <v>0</v>
      </c>
      <c r="DK1210" s="4">
        <v>0</v>
      </c>
      <c r="DL1210" s="4">
        <v>0</v>
      </c>
      <c r="DM1210" s="4">
        <v>0</v>
      </c>
      <c r="DN1210" s="4">
        <v>0</v>
      </c>
      <c r="DO1210" s="4">
        <v>0</v>
      </c>
      <c r="DP1210" s="4">
        <v>0</v>
      </c>
      <c r="DQ1210" s="4">
        <v>0</v>
      </c>
      <c r="DR1210" s="4">
        <v>0</v>
      </c>
      <c r="DS1210" s="4">
        <v>0</v>
      </c>
      <c r="DT1210" s="4">
        <v>0</v>
      </c>
      <c r="DU1210" s="4">
        <v>0</v>
      </c>
      <c r="DV1210" s="4">
        <v>0</v>
      </c>
      <c r="DW1210" s="4">
        <v>0</v>
      </c>
      <c r="DX1210" s="6">
        <v>0</v>
      </c>
      <c r="DY1210" s="4">
        <f>SUM(Tabela14[[#This Row],[jan/25]:[mar/25]])</f>
        <v>0</v>
      </c>
      <c r="DZ1210" s="4">
        <f>SUM(Tabela14[[#This Row],[abr/25]:[ago/25]])</f>
        <v>0</v>
      </c>
      <c r="EA1210" s="4">
        <f>SUM(Tabela14[[#This Row],[set/25]:[dez/30]])</f>
        <v>0</v>
      </c>
    </row>
    <row r="1211" spans="1:131" x14ac:dyDescent="0.25">
      <c r="A1211" s="5" t="s">
        <v>2911</v>
      </c>
      <c r="B1211" s="2" t="s">
        <v>2495</v>
      </c>
      <c r="C1211" s="2" t="s">
        <v>14</v>
      </c>
      <c r="D1211" s="2" t="s">
        <v>2270</v>
      </c>
      <c r="E1211" s="1">
        <v>2414</v>
      </c>
      <c r="F1211" s="2"/>
      <c r="G1211" s="2" t="s">
        <v>16</v>
      </c>
      <c r="H1211" s="321"/>
      <c r="I1211" s="2"/>
      <c r="J1211" s="2"/>
      <c r="K1211" s="4"/>
      <c r="L1211" s="4"/>
      <c r="M1211" s="4">
        <v>0</v>
      </c>
      <c r="N1211" s="4">
        <f>Tabela14[[#This Row],[parcela.cef
(total)]]-Tabela14[[#This Row],[parcela.cef
(realizado)]]</f>
        <v>0</v>
      </c>
      <c r="O1211" s="1" t="b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f>SUM(Tabela14[[#This Row],[set/25]:[dez/30]])</f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0</v>
      </c>
      <c r="CP1211" s="4">
        <v>0</v>
      </c>
      <c r="CQ1211" s="4">
        <v>0</v>
      </c>
      <c r="CR1211" s="4">
        <v>0</v>
      </c>
      <c r="CS1211" s="4">
        <v>0</v>
      </c>
      <c r="CT1211" s="4">
        <v>0</v>
      </c>
      <c r="CU1211" s="4">
        <v>0</v>
      </c>
      <c r="CV1211" s="4">
        <v>0</v>
      </c>
      <c r="CW1211" s="4">
        <v>0</v>
      </c>
      <c r="CX1211" s="4">
        <v>0</v>
      </c>
      <c r="CY1211" s="4">
        <v>0</v>
      </c>
      <c r="CZ1211" s="4">
        <v>0</v>
      </c>
      <c r="DA1211" s="4">
        <v>0</v>
      </c>
      <c r="DB1211" s="4">
        <v>0</v>
      </c>
      <c r="DC1211" s="4">
        <v>0</v>
      </c>
      <c r="DD1211" s="4">
        <v>0</v>
      </c>
      <c r="DE1211" s="4">
        <v>0</v>
      </c>
      <c r="DF1211" s="4">
        <v>0</v>
      </c>
      <c r="DG1211" s="4">
        <v>0</v>
      </c>
      <c r="DH1211" s="4">
        <v>0</v>
      </c>
      <c r="DI1211" s="4">
        <v>0</v>
      </c>
      <c r="DJ1211" s="4">
        <v>0</v>
      </c>
      <c r="DK1211" s="4">
        <v>0</v>
      </c>
      <c r="DL1211" s="4">
        <v>0</v>
      </c>
      <c r="DM1211" s="4">
        <v>0</v>
      </c>
      <c r="DN1211" s="4">
        <v>0</v>
      </c>
      <c r="DO1211" s="4">
        <v>0</v>
      </c>
      <c r="DP1211" s="4">
        <v>0</v>
      </c>
      <c r="DQ1211" s="4">
        <v>0</v>
      </c>
      <c r="DR1211" s="4">
        <v>0</v>
      </c>
      <c r="DS1211" s="4">
        <v>0</v>
      </c>
      <c r="DT1211" s="4">
        <v>0</v>
      </c>
      <c r="DU1211" s="4">
        <v>0</v>
      </c>
      <c r="DV1211" s="4">
        <v>0</v>
      </c>
      <c r="DW1211" s="4">
        <v>0</v>
      </c>
      <c r="DX1211" s="6">
        <v>0</v>
      </c>
      <c r="DY1211" s="4">
        <f>SUM(Tabela14[[#This Row],[jan/25]:[mar/25]])</f>
        <v>0</v>
      </c>
      <c r="DZ1211" s="4">
        <f>SUM(Tabela14[[#This Row],[abr/25]:[ago/25]])</f>
        <v>0</v>
      </c>
      <c r="EA1211" s="4">
        <f>SUM(Tabela14[[#This Row],[set/25]:[dez/30]])</f>
        <v>0</v>
      </c>
    </row>
    <row r="1212" spans="1:131" x14ac:dyDescent="0.25">
      <c r="A1212" s="5" t="s">
        <v>2912</v>
      </c>
      <c r="B1212" s="2" t="s">
        <v>2495</v>
      </c>
      <c r="C1212" s="2" t="s">
        <v>14</v>
      </c>
      <c r="D1212" s="2" t="s">
        <v>2270</v>
      </c>
      <c r="E1212" s="1">
        <v>2415</v>
      </c>
      <c r="F1212" s="2" t="s">
        <v>2913</v>
      </c>
      <c r="G1212" s="2" t="s">
        <v>19</v>
      </c>
      <c r="H1212" s="321">
        <v>45851</v>
      </c>
      <c r="I1212" s="2" t="s">
        <v>631</v>
      </c>
      <c r="J1212" s="2"/>
      <c r="K1212" s="4"/>
      <c r="L1212" s="4"/>
      <c r="M1212" s="4">
        <v>268240.58</v>
      </c>
      <c r="N1212" s="4">
        <f>Tabela14[[#This Row],[parcela.cef
(total)]]-Tabela14[[#This Row],[parcela.cef
(realizado)]]</f>
        <v>0</v>
      </c>
      <c r="O1212" s="1" t="b">
        <v>0</v>
      </c>
      <c r="P1212" s="4">
        <v>0</v>
      </c>
      <c r="Q1212" s="4">
        <v>324300</v>
      </c>
      <c r="R1212" s="4">
        <v>0</v>
      </c>
      <c r="S1212" s="4">
        <v>60827.08</v>
      </c>
      <c r="T1212" s="4">
        <f>SUM(Tabela14[[#This Row],[set/25]:[dez/30]])</f>
        <v>54488.17000000002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6000</v>
      </c>
      <c r="BL1212" s="4">
        <v>338.91</v>
      </c>
      <c r="BM1212" s="4">
        <v>0</v>
      </c>
      <c r="BN1212" s="4">
        <v>342</v>
      </c>
      <c r="BO1212" s="4">
        <v>342</v>
      </c>
      <c r="BP1212" s="4">
        <v>342</v>
      </c>
      <c r="BQ1212" s="4">
        <v>342</v>
      </c>
      <c r="BR1212" s="4">
        <v>342</v>
      </c>
      <c r="BS1212" s="4">
        <v>341.96</v>
      </c>
      <c r="BT1212" s="4">
        <v>716.19</v>
      </c>
      <c r="BU1212" s="4">
        <v>6220.28</v>
      </c>
      <c r="BV1212" s="4">
        <v>1139.97</v>
      </c>
      <c r="BW1212" s="4">
        <v>1139.97</v>
      </c>
      <c r="BX1212" s="4">
        <v>1139.97</v>
      </c>
      <c r="BY1212" s="4">
        <v>1139.97</v>
      </c>
      <c r="BZ1212" s="4">
        <v>1139.97</v>
      </c>
      <c r="CA1212" s="4">
        <v>1139.97</v>
      </c>
      <c r="CB1212" s="4">
        <v>1139.97</v>
      </c>
      <c r="CC1212" s="4">
        <v>1139.97</v>
      </c>
      <c r="CD1212" s="4">
        <v>1139.97</v>
      </c>
      <c r="CE1212" s="4">
        <v>1139.97</v>
      </c>
      <c r="CF1212" s="4">
        <v>1139.97</v>
      </c>
      <c r="CG1212" s="4">
        <v>6220.28</v>
      </c>
      <c r="CH1212" s="4">
        <v>1139.97</v>
      </c>
      <c r="CI1212" s="4">
        <v>1139.97</v>
      </c>
      <c r="CJ1212" s="4">
        <v>1139.97</v>
      </c>
      <c r="CK1212" s="4">
        <v>1139.97</v>
      </c>
      <c r="CL1212" s="4">
        <v>1139.97</v>
      </c>
      <c r="CM1212" s="4">
        <v>1139.97</v>
      </c>
      <c r="CN1212" s="4">
        <v>1139.97</v>
      </c>
      <c r="CO1212" s="4">
        <v>1139.97</v>
      </c>
      <c r="CP1212" s="4">
        <v>1139.97</v>
      </c>
      <c r="CQ1212" s="4">
        <v>1139.97</v>
      </c>
      <c r="CR1212" s="4">
        <v>1139.97</v>
      </c>
      <c r="CS1212" s="4">
        <v>6220.33</v>
      </c>
      <c r="CT1212" s="4">
        <v>1139.97</v>
      </c>
      <c r="CU1212" s="4">
        <v>1139.97</v>
      </c>
      <c r="CV1212" s="4">
        <v>1139.97</v>
      </c>
      <c r="CW1212" s="4">
        <v>1139.97</v>
      </c>
      <c r="CX1212" s="4">
        <v>1139.97</v>
      </c>
      <c r="CY1212" s="4">
        <v>1139.97</v>
      </c>
      <c r="CZ1212" s="4">
        <v>1139.97</v>
      </c>
      <c r="DA1212" s="4">
        <v>0</v>
      </c>
      <c r="DB1212" s="4">
        <v>0</v>
      </c>
      <c r="DC1212" s="4">
        <v>0</v>
      </c>
      <c r="DD1212" s="4">
        <v>0</v>
      </c>
      <c r="DE1212" s="4">
        <v>0</v>
      </c>
      <c r="DF1212" s="4">
        <v>0</v>
      </c>
      <c r="DG1212" s="4">
        <v>0</v>
      </c>
      <c r="DH1212" s="4">
        <v>0</v>
      </c>
      <c r="DI1212" s="4">
        <v>0</v>
      </c>
      <c r="DJ1212" s="4">
        <v>0</v>
      </c>
      <c r="DK1212" s="4">
        <v>0</v>
      </c>
      <c r="DL1212" s="4">
        <v>0</v>
      </c>
      <c r="DM1212" s="4">
        <v>0</v>
      </c>
      <c r="DN1212" s="4">
        <v>0</v>
      </c>
      <c r="DO1212" s="4">
        <v>0</v>
      </c>
      <c r="DP1212" s="4">
        <v>0</v>
      </c>
      <c r="DQ1212" s="4">
        <v>0</v>
      </c>
      <c r="DR1212" s="4">
        <v>0</v>
      </c>
      <c r="DS1212" s="4">
        <v>0</v>
      </c>
      <c r="DT1212" s="4">
        <v>0</v>
      </c>
      <c r="DU1212" s="4">
        <v>0</v>
      </c>
      <c r="DV1212" s="4">
        <v>0</v>
      </c>
      <c r="DW1212" s="4">
        <v>0</v>
      </c>
      <c r="DX1212" s="6">
        <v>0</v>
      </c>
      <c r="DY1212" s="4">
        <f>SUM(Tabela14[[#This Row],[jan/25]:[mar/25]])</f>
        <v>0</v>
      </c>
      <c r="DZ1212" s="4">
        <f>SUM(Tabela14[[#This Row],[abr/25]:[ago/25]])</f>
        <v>6338.91</v>
      </c>
      <c r="EA1212" s="4">
        <f>SUM(Tabela14[[#This Row],[set/25]:[dez/30]])</f>
        <v>54488.17000000002</v>
      </c>
    </row>
    <row r="1213" spans="1:131" x14ac:dyDescent="0.25">
      <c r="A1213" s="5" t="s">
        <v>2914</v>
      </c>
      <c r="B1213" s="2" t="s">
        <v>2495</v>
      </c>
      <c r="C1213" s="2" t="s">
        <v>14</v>
      </c>
      <c r="D1213" s="2" t="s">
        <v>2915</v>
      </c>
      <c r="E1213" s="1">
        <v>2501</v>
      </c>
      <c r="F1213" s="2"/>
      <c r="G1213" s="2" t="s">
        <v>42</v>
      </c>
      <c r="H1213" s="321"/>
      <c r="I1213" s="2"/>
      <c r="J1213" s="2"/>
      <c r="K1213" s="4"/>
      <c r="L1213" s="4"/>
      <c r="M1213" s="4">
        <v>0</v>
      </c>
      <c r="N1213" s="4">
        <f>Tabela14[[#This Row],[parcela.cef
(total)]]-Tabela14[[#This Row],[parcela.cef
(realizado)]]</f>
        <v>0</v>
      </c>
      <c r="O1213" s="1" t="b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f>SUM(Tabela14[[#This Row],[set/25]:[dez/30]])</f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0</v>
      </c>
      <c r="CQ1213" s="4">
        <v>0</v>
      </c>
      <c r="CR1213" s="4">
        <v>0</v>
      </c>
      <c r="CS1213" s="4">
        <v>0</v>
      </c>
      <c r="CT1213" s="4">
        <v>0</v>
      </c>
      <c r="CU1213" s="4">
        <v>0</v>
      </c>
      <c r="CV1213" s="4">
        <v>0</v>
      </c>
      <c r="CW1213" s="4">
        <v>0</v>
      </c>
      <c r="CX1213" s="4">
        <v>0</v>
      </c>
      <c r="CY1213" s="4">
        <v>0</v>
      </c>
      <c r="CZ1213" s="4">
        <v>0</v>
      </c>
      <c r="DA1213" s="4">
        <v>0</v>
      </c>
      <c r="DB1213" s="4">
        <v>0</v>
      </c>
      <c r="DC1213" s="4">
        <v>0</v>
      </c>
      <c r="DD1213" s="4">
        <v>0</v>
      </c>
      <c r="DE1213" s="4">
        <v>0</v>
      </c>
      <c r="DF1213" s="4">
        <v>0</v>
      </c>
      <c r="DG1213" s="4">
        <v>0</v>
      </c>
      <c r="DH1213" s="4">
        <v>0</v>
      </c>
      <c r="DI1213" s="4">
        <v>0</v>
      </c>
      <c r="DJ1213" s="4">
        <v>0</v>
      </c>
      <c r="DK1213" s="4">
        <v>0</v>
      </c>
      <c r="DL1213" s="4">
        <v>0</v>
      </c>
      <c r="DM1213" s="4">
        <v>0</v>
      </c>
      <c r="DN1213" s="4">
        <v>0</v>
      </c>
      <c r="DO1213" s="4">
        <v>0</v>
      </c>
      <c r="DP1213" s="4">
        <v>0</v>
      </c>
      <c r="DQ1213" s="4">
        <v>0</v>
      </c>
      <c r="DR1213" s="4">
        <v>0</v>
      </c>
      <c r="DS1213" s="4">
        <v>0</v>
      </c>
      <c r="DT1213" s="4">
        <v>0</v>
      </c>
      <c r="DU1213" s="4">
        <v>0</v>
      </c>
      <c r="DV1213" s="4">
        <v>0</v>
      </c>
      <c r="DW1213" s="4">
        <v>0</v>
      </c>
      <c r="DX1213" s="6">
        <v>0</v>
      </c>
      <c r="DY1213" s="4">
        <f>SUM(Tabela14[[#This Row],[jan/25]:[mar/25]])</f>
        <v>0</v>
      </c>
      <c r="DZ1213" s="4">
        <f>SUM(Tabela14[[#This Row],[abr/25]:[ago/25]])</f>
        <v>0</v>
      </c>
      <c r="EA1213" s="4">
        <f>SUM(Tabela14[[#This Row],[set/25]:[dez/30]])</f>
        <v>0</v>
      </c>
    </row>
    <row r="1214" spans="1:131" x14ac:dyDescent="0.25">
      <c r="A1214" s="5" t="s">
        <v>2916</v>
      </c>
      <c r="B1214" s="2" t="s">
        <v>2495</v>
      </c>
      <c r="C1214" s="2" t="s">
        <v>14</v>
      </c>
      <c r="D1214" s="2" t="s">
        <v>2915</v>
      </c>
      <c r="E1214" s="1">
        <v>2502</v>
      </c>
      <c r="F1214" s="2"/>
      <c r="G1214" s="2" t="s">
        <v>42</v>
      </c>
      <c r="H1214" s="321"/>
      <c r="I1214" s="2"/>
      <c r="J1214" s="2"/>
      <c r="K1214" s="4"/>
      <c r="L1214" s="4"/>
      <c r="M1214" s="4">
        <v>0</v>
      </c>
      <c r="N1214" s="4">
        <f>Tabela14[[#This Row],[parcela.cef
(total)]]-Tabela14[[#This Row],[parcela.cef
(realizado)]]</f>
        <v>0</v>
      </c>
      <c r="O1214" s="1" t="b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f>SUM(Tabela14[[#This Row],[set/25]:[dez/30]])</f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0</v>
      </c>
      <c r="CQ1214" s="4">
        <v>0</v>
      </c>
      <c r="CR1214" s="4">
        <v>0</v>
      </c>
      <c r="CS1214" s="4">
        <v>0</v>
      </c>
      <c r="CT1214" s="4">
        <v>0</v>
      </c>
      <c r="CU1214" s="4">
        <v>0</v>
      </c>
      <c r="CV1214" s="4">
        <v>0</v>
      </c>
      <c r="CW1214" s="4">
        <v>0</v>
      </c>
      <c r="CX1214" s="4">
        <v>0</v>
      </c>
      <c r="CY1214" s="4">
        <v>0</v>
      </c>
      <c r="CZ1214" s="4">
        <v>0</v>
      </c>
      <c r="DA1214" s="4">
        <v>0</v>
      </c>
      <c r="DB1214" s="4">
        <v>0</v>
      </c>
      <c r="DC1214" s="4">
        <v>0</v>
      </c>
      <c r="DD1214" s="4">
        <v>0</v>
      </c>
      <c r="DE1214" s="4">
        <v>0</v>
      </c>
      <c r="DF1214" s="4">
        <v>0</v>
      </c>
      <c r="DG1214" s="4">
        <v>0</v>
      </c>
      <c r="DH1214" s="4">
        <v>0</v>
      </c>
      <c r="DI1214" s="4">
        <v>0</v>
      </c>
      <c r="DJ1214" s="4">
        <v>0</v>
      </c>
      <c r="DK1214" s="4">
        <v>0</v>
      </c>
      <c r="DL1214" s="4">
        <v>0</v>
      </c>
      <c r="DM1214" s="4">
        <v>0</v>
      </c>
      <c r="DN1214" s="4">
        <v>0</v>
      </c>
      <c r="DO1214" s="4">
        <v>0</v>
      </c>
      <c r="DP1214" s="4">
        <v>0</v>
      </c>
      <c r="DQ1214" s="4">
        <v>0</v>
      </c>
      <c r="DR1214" s="4">
        <v>0</v>
      </c>
      <c r="DS1214" s="4">
        <v>0</v>
      </c>
      <c r="DT1214" s="4">
        <v>0</v>
      </c>
      <c r="DU1214" s="4">
        <v>0</v>
      </c>
      <c r="DV1214" s="4">
        <v>0</v>
      </c>
      <c r="DW1214" s="4">
        <v>0</v>
      </c>
      <c r="DX1214" s="6">
        <v>0</v>
      </c>
      <c r="DY1214" s="4">
        <f>SUM(Tabela14[[#This Row],[jan/25]:[mar/25]])</f>
        <v>0</v>
      </c>
      <c r="DZ1214" s="4">
        <f>SUM(Tabela14[[#This Row],[abr/25]:[ago/25]])</f>
        <v>0</v>
      </c>
      <c r="EA1214" s="4">
        <f>SUM(Tabela14[[#This Row],[set/25]:[dez/30]])</f>
        <v>0</v>
      </c>
    </row>
    <row r="1215" spans="1:131" x14ac:dyDescent="0.25">
      <c r="A1215" s="5" t="s">
        <v>2917</v>
      </c>
      <c r="B1215" s="2" t="s">
        <v>2495</v>
      </c>
      <c r="C1215" s="2" t="s">
        <v>14</v>
      </c>
      <c r="D1215" s="2" t="s">
        <v>2915</v>
      </c>
      <c r="E1215" s="1">
        <v>2503</v>
      </c>
      <c r="F1215" s="2"/>
      <c r="G1215" s="2" t="s">
        <v>42</v>
      </c>
      <c r="H1215" s="321"/>
      <c r="I1215" s="2"/>
      <c r="J1215" s="2"/>
      <c r="K1215" s="4"/>
      <c r="L1215" s="4"/>
      <c r="M1215" s="4">
        <v>0</v>
      </c>
      <c r="N1215" s="4">
        <f>Tabela14[[#This Row],[parcela.cef
(total)]]-Tabela14[[#This Row],[parcela.cef
(realizado)]]</f>
        <v>0</v>
      </c>
      <c r="O1215" s="1" t="b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f>SUM(Tabela14[[#This Row],[set/25]:[dez/30]])</f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0</v>
      </c>
      <c r="CP1215" s="4">
        <v>0</v>
      </c>
      <c r="CQ1215" s="4">
        <v>0</v>
      </c>
      <c r="CR1215" s="4">
        <v>0</v>
      </c>
      <c r="CS1215" s="4">
        <v>0</v>
      </c>
      <c r="CT1215" s="4">
        <v>0</v>
      </c>
      <c r="CU1215" s="4">
        <v>0</v>
      </c>
      <c r="CV1215" s="4">
        <v>0</v>
      </c>
      <c r="CW1215" s="4">
        <v>0</v>
      </c>
      <c r="CX1215" s="4">
        <v>0</v>
      </c>
      <c r="CY1215" s="4">
        <v>0</v>
      </c>
      <c r="CZ1215" s="4">
        <v>0</v>
      </c>
      <c r="DA1215" s="4">
        <v>0</v>
      </c>
      <c r="DB1215" s="4">
        <v>0</v>
      </c>
      <c r="DC1215" s="4">
        <v>0</v>
      </c>
      <c r="DD1215" s="4">
        <v>0</v>
      </c>
      <c r="DE1215" s="4">
        <v>0</v>
      </c>
      <c r="DF1215" s="4">
        <v>0</v>
      </c>
      <c r="DG1215" s="4">
        <v>0</v>
      </c>
      <c r="DH1215" s="4">
        <v>0</v>
      </c>
      <c r="DI1215" s="4">
        <v>0</v>
      </c>
      <c r="DJ1215" s="4">
        <v>0</v>
      </c>
      <c r="DK1215" s="4">
        <v>0</v>
      </c>
      <c r="DL1215" s="4">
        <v>0</v>
      </c>
      <c r="DM1215" s="4">
        <v>0</v>
      </c>
      <c r="DN1215" s="4">
        <v>0</v>
      </c>
      <c r="DO1215" s="4">
        <v>0</v>
      </c>
      <c r="DP1215" s="4">
        <v>0</v>
      </c>
      <c r="DQ1215" s="4">
        <v>0</v>
      </c>
      <c r="DR1215" s="4">
        <v>0</v>
      </c>
      <c r="DS1215" s="4">
        <v>0</v>
      </c>
      <c r="DT1215" s="4">
        <v>0</v>
      </c>
      <c r="DU1215" s="4">
        <v>0</v>
      </c>
      <c r="DV1215" s="4">
        <v>0</v>
      </c>
      <c r="DW1215" s="4">
        <v>0</v>
      </c>
      <c r="DX1215" s="6">
        <v>0</v>
      </c>
      <c r="DY1215" s="4">
        <f>SUM(Tabela14[[#This Row],[jan/25]:[mar/25]])</f>
        <v>0</v>
      </c>
      <c r="DZ1215" s="4">
        <f>SUM(Tabela14[[#This Row],[abr/25]:[ago/25]])</f>
        <v>0</v>
      </c>
      <c r="EA1215" s="4">
        <f>SUM(Tabela14[[#This Row],[set/25]:[dez/30]])</f>
        <v>0</v>
      </c>
    </row>
    <row r="1216" spans="1:131" x14ac:dyDescent="0.25">
      <c r="A1216" s="5" t="s">
        <v>2918</v>
      </c>
      <c r="B1216" s="2" t="s">
        <v>2495</v>
      </c>
      <c r="C1216" s="2" t="s">
        <v>14</v>
      </c>
      <c r="D1216" s="2" t="s">
        <v>2915</v>
      </c>
      <c r="E1216" s="1">
        <v>2504</v>
      </c>
      <c r="F1216" s="2"/>
      <c r="G1216" s="2" t="s">
        <v>42</v>
      </c>
      <c r="H1216" s="321"/>
      <c r="I1216" s="2"/>
      <c r="J1216" s="2"/>
      <c r="K1216" s="4"/>
      <c r="L1216" s="4"/>
      <c r="M1216" s="4">
        <v>0</v>
      </c>
      <c r="N1216" s="4">
        <f>Tabela14[[#This Row],[parcela.cef
(total)]]-Tabela14[[#This Row],[parcela.cef
(realizado)]]</f>
        <v>0</v>
      </c>
      <c r="O1216" s="1" t="b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f>SUM(Tabela14[[#This Row],[set/25]:[dez/30]])</f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0</v>
      </c>
      <c r="CP1216" s="4">
        <v>0</v>
      </c>
      <c r="CQ1216" s="4">
        <v>0</v>
      </c>
      <c r="CR1216" s="4">
        <v>0</v>
      </c>
      <c r="CS1216" s="4">
        <v>0</v>
      </c>
      <c r="CT1216" s="4">
        <v>0</v>
      </c>
      <c r="CU1216" s="4">
        <v>0</v>
      </c>
      <c r="CV1216" s="4">
        <v>0</v>
      </c>
      <c r="CW1216" s="4">
        <v>0</v>
      </c>
      <c r="CX1216" s="4">
        <v>0</v>
      </c>
      <c r="CY1216" s="4">
        <v>0</v>
      </c>
      <c r="CZ1216" s="4">
        <v>0</v>
      </c>
      <c r="DA1216" s="4">
        <v>0</v>
      </c>
      <c r="DB1216" s="4">
        <v>0</v>
      </c>
      <c r="DC1216" s="4">
        <v>0</v>
      </c>
      <c r="DD1216" s="4">
        <v>0</v>
      </c>
      <c r="DE1216" s="4">
        <v>0</v>
      </c>
      <c r="DF1216" s="4">
        <v>0</v>
      </c>
      <c r="DG1216" s="4">
        <v>0</v>
      </c>
      <c r="DH1216" s="4">
        <v>0</v>
      </c>
      <c r="DI1216" s="4">
        <v>0</v>
      </c>
      <c r="DJ1216" s="4">
        <v>0</v>
      </c>
      <c r="DK1216" s="4">
        <v>0</v>
      </c>
      <c r="DL1216" s="4">
        <v>0</v>
      </c>
      <c r="DM1216" s="4">
        <v>0</v>
      </c>
      <c r="DN1216" s="4">
        <v>0</v>
      </c>
      <c r="DO1216" s="4">
        <v>0</v>
      </c>
      <c r="DP1216" s="4">
        <v>0</v>
      </c>
      <c r="DQ1216" s="4">
        <v>0</v>
      </c>
      <c r="DR1216" s="4">
        <v>0</v>
      </c>
      <c r="DS1216" s="4">
        <v>0</v>
      </c>
      <c r="DT1216" s="4">
        <v>0</v>
      </c>
      <c r="DU1216" s="4">
        <v>0</v>
      </c>
      <c r="DV1216" s="4">
        <v>0</v>
      </c>
      <c r="DW1216" s="4">
        <v>0</v>
      </c>
      <c r="DX1216" s="6">
        <v>0</v>
      </c>
      <c r="DY1216" s="4">
        <f>SUM(Tabela14[[#This Row],[jan/25]:[mar/25]])</f>
        <v>0</v>
      </c>
      <c r="DZ1216" s="4">
        <f>SUM(Tabela14[[#This Row],[abr/25]:[ago/25]])</f>
        <v>0</v>
      </c>
      <c r="EA1216" s="4">
        <f>SUM(Tabela14[[#This Row],[set/25]:[dez/30]])</f>
        <v>0</v>
      </c>
    </row>
    <row r="1217" spans="1:131" x14ac:dyDescent="0.25">
      <c r="A1217" s="5" t="s">
        <v>2919</v>
      </c>
      <c r="B1217" s="2" t="s">
        <v>2495</v>
      </c>
      <c r="C1217" s="2" t="s">
        <v>14</v>
      </c>
      <c r="D1217" s="2" t="s">
        <v>2915</v>
      </c>
      <c r="E1217" s="1">
        <v>2505</v>
      </c>
      <c r="F1217" s="2"/>
      <c r="G1217" s="2" t="s">
        <v>42</v>
      </c>
      <c r="H1217" s="321"/>
      <c r="I1217" s="2"/>
      <c r="J1217" s="2"/>
      <c r="K1217" s="4"/>
      <c r="L1217" s="4"/>
      <c r="M1217" s="4">
        <v>0</v>
      </c>
      <c r="N1217" s="4">
        <f>Tabela14[[#This Row],[parcela.cef
(total)]]-Tabela14[[#This Row],[parcela.cef
(realizado)]]</f>
        <v>0</v>
      </c>
      <c r="O1217" s="1" t="b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f>SUM(Tabela14[[#This Row],[set/25]:[dez/30]])</f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0</v>
      </c>
      <c r="CR1217" s="4">
        <v>0</v>
      </c>
      <c r="CS1217" s="4">
        <v>0</v>
      </c>
      <c r="CT1217" s="4">
        <v>0</v>
      </c>
      <c r="CU1217" s="4">
        <v>0</v>
      </c>
      <c r="CV1217" s="4">
        <v>0</v>
      </c>
      <c r="CW1217" s="4">
        <v>0</v>
      </c>
      <c r="CX1217" s="4">
        <v>0</v>
      </c>
      <c r="CY1217" s="4">
        <v>0</v>
      </c>
      <c r="CZ1217" s="4">
        <v>0</v>
      </c>
      <c r="DA1217" s="4">
        <v>0</v>
      </c>
      <c r="DB1217" s="4">
        <v>0</v>
      </c>
      <c r="DC1217" s="4">
        <v>0</v>
      </c>
      <c r="DD1217" s="4">
        <v>0</v>
      </c>
      <c r="DE1217" s="4">
        <v>0</v>
      </c>
      <c r="DF1217" s="4">
        <v>0</v>
      </c>
      <c r="DG1217" s="4">
        <v>0</v>
      </c>
      <c r="DH1217" s="4">
        <v>0</v>
      </c>
      <c r="DI1217" s="4">
        <v>0</v>
      </c>
      <c r="DJ1217" s="4">
        <v>0</v>
      </c>
      <c r="DK1217" s="4">
        <v>0</v>
      </c>
      <c r="DL1217" s="4">
        <v>0</v>
      </c>
      <c r="DM1217" s="4">
        <v>0</v>
      </c>
      <c r="DN1217" s="4">
        <v>0</v>
      </c>
      <c r="DO1217" s="4">
        <v>0</v>
      </c>
      <c r="DP1217" s="4">
        <v>0</v>
      </c>
      <c r="DQ1217" s="4">
        <v>0</v>
      </c>
      <c r="DR1217" s="4">
        <v>0</v>
      </c>
      <c r="DS1217" s="4">
        <v>0</v>
      </c>
      <c r="DT1217" s="4">
        <v>0</v>
      </c>
      <c r="DU1217" s="4">
        <v>0</v>
      </c>
      <c r="DV1217" s="4">
        <v>0</v>
      </c>
      <c r="DW1217" s="4">
        <v>0</v>
      </c>
      <c r="DX1217" s="6">
        <v>0</v>
      </c>
      <c r="DY1217" s="4">
        <f>SUM(Tabela14[[#This Row],[jan/25]:[mar/25]])</f>
        <v>0</v>
      </c>
      <c r="DZ1217" s="4">
        <f>SUM(Tabela14[[#This Row],[abr/25]:[ago/25]])</f>
        <v>0</v>
      </c>
      <c r="EA1217" s="4">
        <f>SUM(Tabela14[[#This Row],[set/25]:[dez/30]])</f>
        <v>0</v>
      </c>
    </row>
    <row r="1218" spans="1:131" x14ac:dyDescent="0.25">
      <c r="A1218" s="5" t="s">
        <v>2920</v>
      </c>
      <c r="B1218" s="2" t="s">
        <v>2495</v>
      </c>
      <c r="C1218" s="2" t="s">
        <v>14</v>
      </c>
      <c r="D1218" s="2" t="s">
        <v>2915</v>
      </c>
      <c r="E1218" s="1">
        <v>2506</v>
      </c>
      <c r="F1218" s="2"/>
      <c r="G1218" s="2" t="s">
        <v>42</v>
      </c>
      <c r="H1218" s="321"/>
      <c r="I1218" s="2"/>
      <c r="J1218" s="2"/>
      <c r="K1218" s="4"/>
      <c r="L1218" s="4"/>
      <c r="M1218" s="4">
        <v>0</v>
      </c>
      <c r="N1218" s="4">
        <f>Tabela14[[#This Row],[parcela.cef
(total)]]-Tabela14[[#This Row],[parcela.cef
(realizado)]]</f>
        <v>0</v>
      </c>
      <c r="O1218" s="1" t="b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f>SUM(Tabela14[[#This Row],[set/25]:[dez/30]])</f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0</v>
      </c>
      <c r="CP1218" s="4">
        <v>0</v>
      </c>
      <c r="CQ1218" s="4">
        <v>0</v>
      </c>
      <c r="CR1218" s="4">
        <v>0</v>
      </c>
      <c r="CS1218" s="4">
        <v>0</v>
      </c>
      <c r="CT1218" s="4">
        <v>0</v>
      </c>
      <c r="CU1218" s="4">
        <v>0</v>
      </c>
      <c r="CV1218" s="4">
        <v>0</v>
      </c>
      <c r="CW1218" s="4">
        <v>0</v>
      </c>
      <c r="CX1218" s="4">
        <v>0</v>
      </c>
      <c r="CY1218" s="4">
        <v>0</v>
      </c>
      <c r="CZ1218" s="4">
        <v>0</v>
      </c>
      <c r="DA1218" s="4">
        <v>0</v>
      </c>
      <c r="DB1218" s="4">
        <v>0</v>
      </c>
      <c r="DC1218" s="4">
        <v>0</v>
      </c>
      <c r="DD1218" s="4">
        <v>0</v>
      </c>
      <c r="DE1218" s="4">
        <v>0</v>
      </c>
      <c r="DF1218" s="4">
        <v>0</v>
      </c>
      <c r="DG1218" s="4">
        <v>0</v>
      </c>
      <c r="DH1218" s="4">
        <v>0</v>
      </c>
      <c r="DI1218" s="4">
        <v>0</v>
      </c>
      <c r="DJ1218" s="4">
        <v>0</v>
      </c>
      <c r="DK1218" s="4">
        <v>0</v>
      </c>
      <c r="DL1218" s="4">
        <v>0</v>
      </c>
      <c r="DM1218" s="4">
        <v>0</v>
      </c>
      <c r="DN1218" s="4">
        <v>0</v>
      </c>
      <c r="DO1218" s="4">
        <v>0</v>
      </c>
      <c r="DP1218" s="4">
        <v>0</v>
      </c>
      <c r="DQ1218" s="4">
        <v>0</v>
      </c>
      <c r="DR1218" s="4">
        <v>0</v>
      </c>
      <c r="DS1218" s="4">
        <v>0</v>
      </c>
      <c r="DT1218" s="4">
        <v>0</v>
      </c>
      <c r="DU1218" s="4">
        <v>0</v>
      </c>
      <c r="DV1218" s="4">
        <v>0</v>
      </c>
      <c r="DW1218" s="4">
        <v>0</v>
      </c>
      <c r="DX1218" s="6">
        <v>0</v>
      </c>
      <c r="DY1218" s="4">
        <f>SUM(Tabela14[[#This Row],[jan/25]:[mar/25]])</f>
        <v>0</v>
      </c>
      <c r="DZ1218" s="4">
        <f>SUM(Tabela14[[#This Row],[abr/25]:[ago/25]])</f>
        <v>0</v>
      </c>
      <c r="EA1218" s="4">
        <f>SUM(Tabela14[[#This Row],[set/25]:[dez/30]])</f>
        <v>0</v>
      </c>
    </row>
    <row r="1219" spans="1:131" x14ac:dyDescent="0.25">
      <c r="A1219" s="5" t="s">
        <v>2921</v>
      </c>
      <c r="B1219" s="2" t="s">
        <v>2495</v>
      </c>
      <c r="C1219" s="2" t="s">
        <v>14</v>
      </c>
      <c r="D1219" s="2" t="s">
        <v>2915</v>
      </c>
      <c r="E1219" s="1">
        <v>2507</v>
      </c>
      <c r="F1219" s="2"/>
      <c r="G1219" s="2" t="s">
        <v>42</v>
      </c>
      <c r="H1219" s="321"/>
      <c r="I1219" s="2"/>
      <c r="J1219" s="2"/>
      <c r="K1219" s="4"/>
      <c r="L1219" s="4"/>
      <c r="M1219" s="4">
        <v>0</v>
      </c>
      <c r="N1219" s="4">
        <f>Tabela14[[#This Row],[parcela.cef
(total)]]-Tabela14[[#This Row],[parcela.cef
(realizado)]]</f>
        <v>0</v>
      </c>
      <c r="O1219" s="1" t="b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f>SUM(Tabela14[[#This Row],[set/25]:[dez/30]])</f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0</v>
      </c>
      <c r="CR1219" s="4">
        <v>0</v>
      </c>
      <c r="CS1219" s="4">
        <v>0</v>
      </c>
      <c r="CT1219" s="4">
        <v>0</v>
      </c>
      <c r="CU1219" s="4">
        <v>0</v>
      </c>
      <c r="CV1219" s="4">
        <v>0</v>
      </c>
      <c r="CW1219" s="4">
        <v>0</v>
      </c>
      <c r="CX1219" s="4">
        <v>0</v>
      </c>
      <c r="CY1219" s="4">
        <v>0</v>
      </c>
      <c r="CZ1219" s="4">
        <v>0</v>
      </c>
      <c r="DA1219" s="4">
        <v>0</v>
      </c>
      <c r="DB1219" s="4">
        <v>0</v>
      </c>
      <c r="DC1219" s="4">
        <v>0</v>
      </c>
      <c r="DD1219" s="4">
        <v>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0</v>
      </c>
      <c r="DK1219" s="4">
        <v>0</v>
      </c>
      <c r="DL1219" s="4">
        <v>0</v>
      </c>
      <c r="DM1219" s="4">
        <v>0</v>
      </c>
      <c r="DN1219" s="4">
        <v>0</v>
      </c>
      <c r="DO1219" s="4">
        <v>0</v>
      </c>
      <c r="DP1219" s="4">
        <v>0</v>
      </c>
      <c r="DQ1219" s="4">
        <v>0</v>
      </c>
      <c r="DR1219" s="4">
        <v>0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6">
        <v>0</v>
      </c>
      <c r="DY1219" s="4">
        <f>SUM(Tabela14[[#This Row],[jan/25]:[mar/25]])</f>
        <v>0</v>
      </c>
      <c r="DZ1219" s="4">
        <f>SUM(Tabela14[[#This Row],[abr/25]:[ago/25]])</f>
        <v>0</v>
      </c>
      <c r="EA1219" s="4">
        <f>SUM(Tabela14[[#This Row],[set/25]:[dez/30]])</f>
        <v>0</v>
      </c>
    </row>
    <row r="1220" spans="1:131" x14ac:dyDescent="0.25">
      <c r="A1220" s="5" t="s">
        <v>2922</v>
      </c>
      <c r="B1220" s="2" t="s">
        <v>2495</v>
      </c>
      <c r="C1220" s="2" t="s">
        <v>14</v>
      </c>
      <c r="D1220" s="2" t="s">
        <v>2915</v>
      </c>
      <c r="E1220" s="1">
        <v>2508</v>
      </c>
      <c r="F1220" s="2"/>
      <c r="G1220" s="2" t="s">
        <v>42</v>
      </c>
      <c r="H1220" s="321"/>
      <c r="I1220" s="2"/>
      <c r="J1220" s="2"/>
      <c r="K1220" s="4"/>
      <c r="L1220" s="4"/>
      <c r="M1220" s="4">
        <v>0</v>
      </c>
      <c r="N1220" s="4">
        <f>Tabela14[[#This Row],[parcela.cef
(total)]]-Tabela14[[#This Row],[parcela.cef
(realizado)]]</f>
        <v>0</v>
      </c>
      <c r="O1220" s="1" t="b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f>SUM(Tabela14[[#This Row],[set/25]:[dez/30]])</f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0</v>
      </c>
      <c r="CP1220" s="4">
        <v>0</v>
      </c>
      <c r="CQ1220" s="4">
        <v>0</v>
      </c>
      <c r="CR1220" s="4">
        <v>0</v>
      </c>
      <c r="CS1220" s="4">
        <v>0</v>
      </c>
      <c r="CT1220" s="4">
        <v>0</v>
      </c>
      <c r="CU1220" s="4">
        <v>0</v>
      </c>
      <c r="CV1220" s="4">
        <v>0</v>
      </c>
      <c r="CW1220" s="4">
        <v>0</v>
      </c>
      <c r="CX1220" s="4">
        <v>0</v>
      </c>
      <c r="CY1220" s="4">
        <v>0</v>
      </c>
      <c r="CZ1220" s="4">
        <v>0</v>
      </c>
      <c r="DA1220" s="4">
        <v>0</v>
      </c>
      <c r="DB1220" s="4">
        <v>0</v>
      </c>
      <c r="DC1220" s="4">
        <v>0</v>
      </c>
      <c r="DD1220" s="4">
        <v>0</v>
      </c>
      <c r="DE1220" s="4">
        <v>0</v>
      </c>
      <c r="DF1220" s="4">
        <v>0</v>
      </c>
      <c r="DG1220" s="4">
        <v>0</v>
      </c>
      <c r="DH1220" s="4">
        <v>0</v>
      </c>
      <c r="DI1220" s="4">
        <v>0</v>
      </c>
      <c r="DJ1220" s="4">
        <v>0</v>
      </c>
      <c r="DK1220" s="4">
        <v>0</v>
      </c>
      <c r="DL1220" s="4">
        <v>0</v>
      </c>
      <c r="DM1220" s="4">
        <v>0</v>
      </c>
      <c r="DN1220" s="4">
        <v>0</v>
      </c>
      <c r="DO1220" s="4">
        <v>0</v>
      </c>
      <c r="DP1220" s="4">
        <v>0</v>
      </c>
      <c r="DQ1220" s="4">
        <v>0</v>
      </c>
      <c r="DR1220" s="4">
        <v>0</v>
      </c>
      <c r="DS1220" s="4">
        <v>0</v>
      </c>
      <c r="DT1220" s="4">
        <v>0</v>
      </c>
      <c r="DU1220" s="4">
        <v>0</v>
      </c>
      <c r="DV1220" s="4">
        <v>0</v>
      </c>
      <c r="DW1220" s="4">
        <v>0</v>
      </c>
      <c r="DX1220" s="6">
        <v>0</v>
      </c>
      <c r="DY1220" s="4">
        <f>SUM(Tabela14[[#This Row],[jan/25]:[mar/25]])</f>
        <v>0</v>
      </c>
      <c r="DZ1220" s="4">
        <f>SUM(Tabela14[[#This Row],[abr/25]:[ago/25]])</f>
        <v>0</v>
      </c>
      <c r="EA1220" s="4">
        <f>SUM(Tabela14[[#This Row],[set/25]:[dez/30]])</f>
        <v>0</v>
      </c>
    </row>
    <row r="1221" spans="1:131" x14ac:dyDescent="0.25">
      <c r="A1221" s="5" t="s">
        <v>2923</v>
      </c>
      <c r="B1221" s="2" t="s">
        <v>2495</v>
      </c>
      <c r="C1221" s="2" t="s">
        <v>14</v>
      </c>
      <c r="D1221" s="2" t="s">
        <v>2915</v>
      </c>
      <c r="E1221" s="1">
        <v>2509</v>
      </c>
      <c r="F1221" s="2"/>
      <c r="G1221" s="2" t="s">
        <v>42</v>
      </c>
      <c r="H1221" s="321"/>
      <c r="I1221" s="2"/>
      <c r="J1221" s="2"/>
      <c r="K1221" s="4"/>
      <c r="L1221" s="4"/>
      <c r="M1221" s="4">
        <v>0</v>
      </c>
      <c r="N1221" s="4">
        <f>Tabela14[[#This Row],[parcela.cef
(total)]]-Tabela14[[#This Row],[parcela.cef
(realizado)]]</f>
        <v>0</v>
      </c>
      <c r="O1221" s="1" t="b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f>SUM(Tabela14[[#This Row],[set/25]:[dez/30]])</f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0</v>
      </c>
      <c r="CP1221" s="4">
        <v>0</v>
      </c>
      <c r="CQ1221" s="4">
        <v>0</v>
      </c>
      <c r="CR1221" s="4">
        <v>0</v>
      </c>
      <c r="CS1221" s="4">
        <v>0</v>
      </c>
      <c r="CT1221" s="4">
        <v>0</v>
      </c>
      <c r="CU1221" s="4">
        <v>0</v>
      </c>
      <c r="CV1221" s="4">
        <v>0</v>
      </c>
      <c r="CW1221" s="4">
        <v>0</v>
      </c>
      <c r="CX1221" s="4">
        <v>0</v>
      </c>
      <c r="CY1221" s="4">
        <v>0</v>
      </c>
      <c r="CZ1221" s="4">
        <v>0</v>
      </c>
      <c r="DA1221" s="4">
        <v>0</v>
      </c>
      <c r="DB1221" s="4">
        <v>0</v>
      </c>
      <c r="DC1221" s="4">
        <v>0</v>
      </c>
      <c r="DD1221" s="4">
        <v>0</v>
      </c>
      <c r="DE1221" s="4">
        <v>0</v>
      </c>
      <c r="DF1221" s="4">
        <v>0</v>
      </c>
      <c r="DG1221" s="4">
        <v>0</v>
      </c>
      <c r="DH1221" s="4">
        <v>0</v>
      </c>
      <c r="DI1221" s="4">
        <v>0</v>
      </c>
      <c r="DJ1221" s="4">
        <v>0</v>
      </c>
      <c r="DK1221" s="4">
        <v>0</v>
      </c>
      <c r="DL1221" s="4">
        <v>0</v>
      </c>
      <c r="DM1221" s="4">
        <v>0</v>
      </c>
      <c r="DN1221" s="4">
        <v>0</v>
      </c>
      <c r="DO1221" s="4">
        <v>0</v>
      </c>
      <c r="DP1221" s="4">
        <v>0</v>
      </c>
      <c r="DQ1221" s="4">
        <v>0</v>
      </c>
      <c r="DR1221" s="4">
        <v>0</v>
      </c>
      <c r="DS1221" s="4">
        <v>0</v>
      </c>
      <c r="DT1221" s="4">
        <v>0</v>
      </c>
      <c r="DU1221" s="4">
        <v>0</v>
      </c>
      <c r="DV1221" s="4">
        <v>0</v>
      </c>
      <c r="DW1221" s="4">
        <v>0</v>
      </c>
      <c r="DX1221" s="6">
        <v>0</v>
      </c>
      <c r="DY1221" s="4">
        <f>SUM(Tabela14[[#This Row],[jan/25]:[mar/25]])</f>
        <v>0</v>
      </c>
      <c r="DZ1221" s="4">
        <f>SUM(Tabela14[[#This Row],[abr/25]:[ago/25]])</f>
        <v>0</v>
      </c>
      <c r="EA1221" s="4">
        <f>SUM(Tabela14[[#This Row],[set/25]:[dez/30]])</f>
        <v>0</v>
      </c>
    </row>
    <row r="1222" spans="1:131" x14ac:dyDescent="0.25">
      <c r="A1222" s="5" t="s">
        <v>2924</v>
      </c>
      <c r="B1222" s="2" t="s">
        <v>2495</v>
      </c>
      <c r="C1222" s="2" t="s">
        <v>14</v>
      </c>
      <c r="D1222" s="2" t="s">
        <v>2915</v>
      </c>
      <c r="E1222" s="1">
        <v>2510</v>
      </c>
      <c r="F1222" s="2"/>
      <c r="G1222" s="2" t="s">
        <v>42</v>
      </c>
      <c r="H1222" s="321"/>
      <c r="I1222" s="2"/>
      <c r="J1222" s="2"/>
      <c r="K1222" s="4"/>
      <c r="L1222" s="4"/>
      <c r="M1222" s="4">
        <v>0</v>
      </c>
      <c r="N1222" s="4">
        <f>Tabela14[[#This Row],[parcela.cef
(total)]]-Tabela14[[#This Row],[parcela.cef
(realizado)]]</f>
        <v>0</v>
      </c>
      <c r="O1222" s="1" t="b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f>SUM(Tabela14[[#This Row],[set/25]:[dez/30]])</f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0</v>
      </c>
      <c r="CP1222" s="4">
        <v>0</v>
      </c>
      <c r="CQ1222" s="4">
        <v>0</v>
      </c>
      <c r="CR1222" s="4">
        <v>0</v>
      </c>
      <c r="CS1222" s="4">
        <v>0</v>
      </c>
      <c r="CT1222" s="4">
        <v>0</v>
      </c>
      <c r="CU1222" s="4">
        <v>0</v>
      </c>
      <c r="CV1222" s="4">
        <v>0</v>
      </c>
      <c r="CW1222" s="4">
        <v>0</v>
      </c>
      <c r="CX1222" s="4">
        <v>0</v>
      </c>
      <c r="CY1222" s="4">
        <v>0</v>
      </c>
      <c r="CZ1222" s="4">
        <v>0</v>
      </c>
      <c r="DA1222" s="4">
        <v>0</v>
      </c>
      <c r="DB1222" s="4">
        <v>0</v>
      </c>
      <c r="DC1222" s="4">
        <v>0</v>
      </c>
      <c r="DD1222" s="4">
        <v>0</v>
      </c>
      <c r="DE1222" s="4">
        <v>0</v>
      </c>
      <c r="DF1222" s="4">
        <v>0</v>
      </c>
      <c r="DG1222" s="4">
        <v>0</v>
      </c>
      <c r="DH1222" s="4">
        <v>0</v>
      </c>
      <c r="DI1222" s="4">
        <v>0</v>
      </c>
      <c r="DJ1222" s="4">
        <v>0</v>
      </c>
      <c r="DK1222" s="4">
        <v>0</v>
      </c>
      <c r="DL1222" s="4">
        <v>0</v>
      </c>
      <c r="DM1222" s="4">
        <v>0</v>
      </c>
      <c r="DN1222" s="4">
        <v>0</v>
      </c>
      <c r="DO1222" s="4">
        <v>0</v>
      </c>
      <c r="DP1222" s="4">
        <v>0</v>
      </c>
      <c r="DQ1222" s="4">
        <v>0</v>
      </c>
      <c r="DR1222" s="4">
        <v>0</v>
      </c>
      <c r="DS1222" s="4">
        <v>0</v>
      </c>
      <c r="DT1222" s="4">
        <v>0</v>
      </c>
      <c r="DU1222" s="4">
        <v>0</v>
      </c>
      <c r="DV1222" s="4">
        <v>0</v>
      </c>
      <c r="DW1222" s="4">
        <v>0</v>
      </c>
      <c r="DX1222" s="6">
        <v>0</v>
      </c>
      <c r="DY1222" s="4">
        <f>SUM(Tabela14[[#This Row],[jan/25]:[mar/25]])</f>
        <v>0</v>
      </c>
      <c r="DZ1222" s="4">
        <f>SUM(Tabela14[[#This Row],[abr/25]:[ago/25]])</f>
        <v>0</v>
      </c>
      <c r="EA1222" s="4">
        <f>SUM(Tabela14[[#This Row],[set/25]:[dez/30]])</f>
        <v>0</v>
      </c>
    </row>
    <row r="1223" spans="1:131" x14ac:dyDescent="0.25">
      <c r="A1223" s="5" t="s">
        <v>2925</v>
      </c>
      <c r="B1223" s="2" t="s">
        <v>2495</v>
      </c>
      <c r="C1223" s="2" t="s">
        <v>14</v>
      </c>
      <c r="D1223" s="2" t="s">
        <v>2915</v>
      </c>
      <c r="E1223" s="1">
        <v>2511</v>
      </c>
      <c r="F1223" s="2" t="s">
        <v>2926</v>
      </c>
      <c r="G1223" s="2" t="s">
        <v>19</v>
      </c>
      <c r="H1223" s="321">
        <v>45850</v>
      </c>
      <c r="I1223" s="2" t="s">
        <v>1364</v>
      </c>
      <c r="J1223" s="2"/>
      <c r="K1223" s="4"/>
      <c r="L1223" s="4"/>
      <c r="M1223" s="4">
        <v>302487.99</v>
      </c>
      <c r="N1223" s="4">
        <f>Tabela14[[#This Row],[parcela.cef
(total)]]-Tabela14[[#This Row],[parcela.cef
(realizado)]]</f>
        <v>0</v>
      </c>
      <c r="O1223" s="1" t="b">
        <v>0</v>
      </c>
      <c r="P1223" s="4">
        <v>0</v>
      </c>
      <c r="Q1223" s="4">
        <v>337400</v>
      </c>
      <c r="R1223" s="4">
        <v>0</v>
      </c>
      <c r="S1223" s="4">
        <v>39938.47</v>
      </c>
      <c r="T1223" s="4">
        <f>SUM(Tabela14[[#This Row],[set/25]:[dez/30]])</f>
        <v>38075.989999999983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1500</v>
      </c>
      <c r="BL1223" s="4">
        <v>362.48</v>
      </c>
      <c r="BM1223" s="4">
        <v>0</v>
      </c>
      <c r="BN1223" s="4">
        <v>365.78</v>
      </c>
      <c r="BO1223" s="4">
        <v>365.78</v>
      </c>
      <c r="BP1223" s="4">
        <v>365.78</v>
      </c>
      <c r="BQ1223" s="4">
        <v>365.78</v>
      </c>
      <c r="BR1223" s="4">
        <v>365.78</v>
      </c>
      <c r="BS1223" s="4">
        <v>365.78</v>
      </c>
      <c r="BT1223" s="4">
        <v>365.78</v>
      </c>
      <c r="BU1223" s="4">
        <v>365.78</v>
      </c>
      <c r="BV1223" s="4">
        <v>365.78</v>
      </c>
      <c r="BW1223" s="4">
        <v>1599.38</v>
      </c>
      <c r="BX1223" s="4">
        <v>365.78</v>
      </c>
      <c r="BY1223" s="4">
        <v>365.78</v>
      </c>
      <c r="BZ1223" s="4">
        <v>365.78</v>
      </c>
      <c r="CA1223" s="4">
        <v>365.78</v>
      </c>
      <c r="CB1223" s="4">
        <v>365.78</v>
      </c>
      <c r="CC1223" s="4">
        <v>365.78</v>
      </c>
      <c r="CD1223" s="4">
        <v>365.78</v>
      </c>
      <c r="CE1223" s="4">
        <v>907.24</v>
      </c>
      <c r="CF1223" s="4">
        <v>1219.28</v>
      </c>
      <c r="CG1223" s="4">
        <v>1219.28</v>
      </c>
      <c r="CH1223" s="4">
        <v>1219.28</v>
      </c>
      <c r="CI1223" s="4">
        <v>5331.29</v>
      </c>
      <c r="CJ1223" s="4">
        <v>1219.28</v>
      </c>
      <c r="CK1223" s="4">
        <v>1219.28</v>
      </c>
      <c r="CL1223" s="4">
        <v>1219.28</v>
      </c>
      <c r="CM1223" s="4">
        <v>1219.28</v>
      </c>
      <c r="CN1223" s="4">
        <v>1219.28</v>
      </c>
      <c r="CO1223" s="4">
        <v>1219.28</v>
      </c>
      <c r="CP1223" s="4">
        <v>1219.28</v>
      </c>
      <c r="CQ1223" s="4">
        <v>1219.28</v>
      </c>
      <c r="CR1223" s="4">
        <v>1219.28</v>
      </c>
      <c r="CS1223" s="4">
        <v>1219.28</v>
      </c>
      <c r="CT1223" s="4">
        <v>1219.28</v>
      </c>
      <c r="CU1223" s="4">
        <v>1219.28</v>
      </c>
      <c r="CV1223" s="4">
        <v>1219.28</v>
      </c>
      <c r="CW1223" s="4">
        <v>1219.28</v>
      </c>
      <c r="CX1223" s="4">
        <v>1219.28</v>
      </c>
      <c r="CY1223" s="4">
        <v>1219.28</v>
      </c>
      <c r="CZ1223" s="4">
        <v>1219.28</v>
      </c>
      <c r="DA1223" s="4">
        <v>0</v>
      </c>
      <c r="DB1223" s="4">
        <v>0</v>
      </c>
      <c r="DC1223" s="4">
        <v>0</v>
      </c>
      <c r="DD1223" s="4">
        <v>0</v>
      </c>
      <c r="DE1223" s="4">
        <v>0</v>
      </c>
      <c r="DF1223" s="4">
        <v>0</v>
      </c>
      <c r="DG1223" s="4">
        <v>0</v>
      </c>
      <c r="DH1223" s="4">
        <v>0</v>
      </c>
      <c r="DI1223" s="4">
        <v>0</v>
      </c>
      <c r="DJ1223" s="4">
        <v>0</v>
      </c>
      <c r="DK1223" s="4">
        <v>0</v>
      </c>
      <c r="DL1223" s="4">
        <v>0</v>
      </c>
      <c r="DM1223" s="4">
        <v>0</v>
      </c>
      <c r="DN1223" s="4">
        <v>0</v>
      </c>
      <c r="DO1223" s="4">
        <v>0</v>
      </c>
      <c r="DP1223" s="4">
        <v>0</v>
      </c>
      <c r="DQ1223" s="4">
        <v>0</v>
      </c>
      <c r="DR1223" s="4">
        <v>0</v>
      </c>
      <c r="DS1223" s="4">
        <v>0</v>
      </c>
      <c r="DT1223" s="4">
        <v>0</v>
      </c>
      <c r="DU1223" s="4">
        <v>0</v>
      </c>
      <c r="DV1223" s="4">
        <v>0</v>
      </c>
      <c r="DW1223" s="4">
        <v>0</v>
      </c>
      <c r="DX1223" s="6">
        <v>0</v>
      </c>
      <c r="DY1223" s="4">
        <f>SUM(Tabela14[[#This Row],[jan/25]:[mar/25]])</f>
        <v>0</v>
      </c>
      <c r="DZ1223" s="4">
        <f>SUM(Tabela14[[#This Row],[abr/25]:[ago/25]])</f>
        <v>1862.48</v>
      </c>
      <c r="EA1223" s="4">
        <f>SUM(Tabela14[[#This Row],[set/25]:[dez/30]])</f>
        <v>38075.989999999983</v>
      </c>
    </row>
    <row r="1224" spans="1:131" x14ac:dyDescent="0.25">
      <c r="A1224" s="5" t="s">
        <v>2927</v>
      </c>
      <c r="B1224" s="2" t="s">
        <v>2495</v>
      </c>
      <c r="C1224" s="2" t="s">
        <v>14</v>
      </c>
      <c r="D1224" s="2" t="s">
        <v>2915</v>
      </c>
      <c r="E1224" s="1">
        <v>2512</v>
      </c>
      <c r="F1224" s="2"/>
      <c r="G1224" s="2" t="s">
        <v>42</v>
      </c>
      <c r="H1224" s="321"/>
      <c r="I1224" s="2"/>
      <c r="J1224" s="2"/>
      <c r="K1224" s="4"/>
      <c r="L1224" s="4"/>
      <c r="M1224" s="4">
        <v>0</v>
      </c>
      <c r="N1224" s="4">
        <f>Tabela14[[#This Row],[parcela.cef
(total)]]-Tabela14[[#This Row],[parcela.cef
(realizado)]]</f>
        <v>0</v>
      </c>
      <c r="O1224" s="1" t="b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f>SUM(Tabela14[[#This Row],[set/25]:[dez/30]])</f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0</v>
      </c>
      <c r="CS1224" s="4">
        <v>0</v>
      </c>
      <c r="CT1224" s="4">
        <v>0</v>
      </c>
      <c r="CU1224" s="4">
        <v>0</v>
      </c>
      <c r="CV1224" s="4">
        <v>0</v>
      </c>
      <c r="CW1224" s="4">
        <v>0</v>
      </c>
      <c r="CX1224" s="4">
        <v>0</v>
      </c>
      <c r="CY1224" s="4">
        <v>0</v>
      </c>
      <c r="CZ1224" s="4">
        <v>0</v>
      </c>
      <c r="DA1224" s="4">
        <v>0</v>
      </c>
      <c r="DB1224" s="4">
        <v>0</v>
      </c>
      <c r="DC1224" s="4">
        <v>0</v>
      </c>
      <c r="DD1224" s="4">
        <v>0</v>
      </c>
      <c r="DE1224" s="4">
        <v>0</v>
      </c>
      <c r="DF1224" s="4">
        <v>0</v>
      </c>
      <c r="DG1224" s="4">
        <v>0</v>
      </c>
      <c r="DH1224" s="4">
        <v>0</v>
      </c>
      <c r="DI1224" s="4">
        <v>0</v>
      </c>
      <c r="DJ1224" s="4">
        <v>0</v>
      </c>
      <c r="DK1224" s="4">
        <v>0</v>
      </c>
      <c r="DL1224" s="4">
        <v>0</v>
      </c>
      <c r="DM1224" s="4">
        <v>0</v>
      </c>
      <c r="DN1224" s="4">
        <v>0</v>
      </c>
      <c r="DO1224" s="4">
        <v>0</v>
      </c>
      <c r="DP1224" s="4">
        <v>0</v>
      </c>
      <c r="DQ1224" s="4">
        <v>0</v>
      </c>
      <c r="DR1224" s="4">
        <v>0</v>
      </c>
      <c r="DS1224" s="4">
        <v>0</v>
      </c>
      <c r="DT1224" s="4">
        <v>0</v>
      </c>
      <c r="DU1224" s="4">
        <v>0</v>
      </c>
      <c r="DV1224" s="4">
        <v>0</v>
      </c>
      <c r="DW1224" s="4">
        <v>0</v>
      </c>
      <c r="DX1224" s="6">
        <v>0</v>
      </c>
      <c r="DY1224" s="4">
        <f>SUM(Tabela14[[#This Row],[jan/25]:[mar/25]])</f>
        <v>0</v>
      </c>
      <c r="DZ1224" s="4">
        <f>SUM(Tabela14[[#This Row],[abr/25]:[ago/25]])</f>
        <v>0</v>
      </c>
      <c r="EA1224" s="4">
        <f>SUM(Tabela14[[#This Row],[set/25]:[dez/30]])</f>
        <v>0</v>
      </c>
    </row>
    <row r="1225" spans="1:131" x14ac:dyDescent="0.25">
      <c r="A1225" s="5" t="s">
        <v>2928</v>
      </c>
      <c r="B1225" s="2" t="s">
        <v>2495</v>
      </c>
      <c r="C1225" s="2" t="s">
        <v>14</v>
      </c>
      <c r="D1225" s="2" t="s">
        <v>2915</v>
      </c>
      <c r="E1225" s="1">
        <v>2513</v>
      </c>
      <c r="F1225" s="2" t="s">
        <v>2929</v>
      </c>
      <c r="G1225" s="2" t="s">
        <v>19</v>
      </c>
      <c r="H1225" s="321">
        <v>45850</v>
      </c>
      <c r="I1225" s="2" t="s">
        <v>1276</v>
      </c>
      <c r="J1225" s="2"/>
      <c r="K1225" s="4"/>
      <c r="L1225" s="4"/>
      <c r="M1225" s="4">
        <v>278130.93</v>
      </c>
      <c r="N1225" s="4">
        <f>Tabela14[[#This Row],[parcela.cef
(total)]]-Tabela14[[#This Row],[parcela.cef
(realizado)]]</f>
        <v>0</v>
      </c>
      <c r="O1225" s="1" t="b">
        <v>0</v>
      </c>
      <c r="P1225" s="4">
        <v>0</v>
      </c>
      <c r="Q1225" s="4">
        <v>352800</v>
      </c>
      <c r="R1225" s="4">
        <v>0</v>
      </c>
      <c r="S1225" s="4">
        <v>80052.479999999996</v>
      </c>
      <c r="T1225" s="4">
        <f>SUM(Tabela14[[#This Row],[set/25]:[dez/30]])</f>
        <v>79478.800000000032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300</v>
      </c>
      <c r="BL1225" s="4">
        <v>273.68</v>
      </c>
      <c r="BM1225" s="4">
        <v>0</v>
      </c>
      <c r="BN1225" s="4">
        <v>276.17</v>
      </c>
      <c r="BO1225" s="4">
        <v>276.17</v>
      </c>
      <c r="BP1225" s="4">
        <v>276.17</v>
      </c>
      <c r="BQ1225" s="4">
        <v>276.17</v>
      </c>
      <c r="BR1225" s="4">
        <v>276.17</v>
      </c>
      <c r="BS1225" s="4">
        <v>276.17</v>
      </c>
      <c r="BT1225" s="4">
        <v>276.17</v>
      </c>
      <c r="BU1225" s="4">
        <v>276.17</v>
      </c>
      <c r="BV1225" s="4">
        <v>760.01</v>
      </c>
      <c r="BW1225" s="4">
        <v>920.55</v>
      </c>
      <c r="BX1225" s="4">
        <v>920.55</v>
      </c>
      <c r="BY1225" s="4">
        <v>920.55</v>
      </c>
      <c r="BZ1225" s="4">
        <v>920.55</v>
      </c>
      <c r="CA1225" s="4">
        <v>920.55</v>
      </c>
      <c r="CB1225" s="4">
        <v>17177.55</v>
      </c>
      <c r="CC1225" s="4">
        <v>920.55</v>
      </c>
      <c r="CD1225" s="4">
        <v>920.55</v>
      </c>
      <c r="CE1225" s="4">
        <v>920.55</v>
      </c>
      <c r="CF1225" s="4">
        <v>920.55</v>
      </c>
      <c r="CG1225" s="4">
        <v>920.55</v>
      </c>
      <c r="CH1225" s="4">
        <v>920.55</v>
      </c>
      <c r="CI1225" s="4">
        <v>920.55</v>
      </c>
      <c r="CJ1225" s="4">
        <v>920.55</v>
      </c>
      <c r="CK1225" s="4">
        <v>920.55</v>
      </c>
      <c r="CL1225" s="4">
        <v>920.55</v>
      </c>
      <c r="CM1225" s="4">
        <v>920.55</v>
      </c>
      <c r="CN1225" s="4">
        <v>17177.55</v>
      </c>
      <c r="CO1225" s="4">
        <v>920.55</v>
      </c>
      <c r="CP1225" s="4">
        <v>920.55</v>
      </c>
      <c r="CQ1225" s="4">
        <v>920.55</v>
      </c>
      <c r="CR1225" s="4">
        <v>920.55</v>
      </c>
      <c r="CS1225" s="4">
        <v>920.55</v>
      </c>
      <c r="CT1225" s="4">
        <v>920.55</v>
      </c>
      <c r="CU1225" s="4">
        <v>920.55</v>
      </c>
      <c r="CV1225" s="4">
        <v>920.55</v>
      </c>
      <c r="CW1225" s="4">
        <v>920.55</v>
      </c>
      <c r="CX1225" s="4">
        <v>920.55</v>
      </c>
      <c r="CY1225" s="4">
        <v>920.55</v>
      </c>
      <c r="CZ1225" s="4">
        <v>17299.48</v>
      </c>
      <c r="DA1225" s="4">
        <v>0</v>
      </c>
      <c r="DB1225" s="4">
        <v>0</v>
      </c>
      <c r="DC1225" s="4">
        <v>0</v>
      </c>
      <c r="DD1225" s="4">
        <v>0</v>
      </c>
      <c r="DE1225" s="4">
        <v>0</v>
      </c>
      <c r="DF1225" s="4">
        <v>0</v>
      </c>
      <c r="DG1225" s="4">
        <v>0</v>
      </c>
      <c r="DH1225" s="4">
        <v>0</v>
      </c>
      <c r="DI1225" s="4">
        <v>0</v>
      </c>
      <c r="DJ1225" s="4">
        <v>0</v>
      </c>
      <c r="DK1225" s="4">
        <v>0</v>
      </c>
      <c r="DL1225" s="4">
        <v>0</v>
      </c>
      <c r="DM1225" s="4">
        <v>0</v>
      </c>
      <c r="DN1225" s="4">
        <v>0</v>
      </c>
      <c r="DO1225" s="4">
        <v>0</v>
      </c>
      <c r="DP1225" s="4">
        <v>0</v>
      </c>
      <c r="DQ1225" s="4">
        <v>0</v>
      </c>
      <c r="DR1225" s="4">
        <v>0</v>
      </c>
      <c r="DS1225" s="4">
        <v>0</v>
      </c>
      <c r="DT1225" s="4">
        <v>0</v>
      </c>
      <c r="DU1225" s="4">
        <v>0</v>
      </c>
      <c r="DV1225" s="4">
        <v>0</v>
      </c>
      <c r="DW1225" s="4">
        <v>0</v>
      </c>
      <c r="DX1225" s="6">
        <v>0</v>
      </c>
      <c r="DY1225" s="4">
        <f>SUM(Tabela14[[#This Row],[jan/25]:[mar/25]])</f>
        <v>0</v>
      </c>
      <c r="DZ1225" s="4">
        <f>SUM(Tabela14[[#This Row],[abr/25]:[ago/25]])</f>
        <v>573.68000000000006</v>
      </c>
      <c r="EA1225" s="4">
        <f>SUM(Tabela14[[#This Row],[set/25]:[dez/30]])</f>
        <v>79478.800000000032</v>
      </c>
    </row>
    <row r="1226" spans="1:131" x14ac:dyDescent="0.25">
      <c r="A1226" s="5" t="s">
        <v>2930</v>
      </c>
      <c r="B1226" s="2" t="s">
        <v>2495</v>
      </c>
      <c r="C1226" s="2" t="s">
        <v>14</v>
      </c>
      <c r="D1226" s="2" t="s">
        <v>2915</v>
      </c>
      <c r="E1226" s="1">
        <v>2514</v>
      </c>
      <c r="F1226" s="2" t="s">
        <v>2931</v>
      </c>
      <c r="G1226" s="2" t="s">
        <v>19</v>
      </c>
      <c r="H1226" s="321">
        <v>45850</v>
      </c>
      <c r="I1226" s="2" t="s">
        <v>1598</v>
      </c>
      <c r="J1226" s="2"/>
      <c r="K1226" s="4"/>
      <c r="L1226" s="4"/>
      <c r="M1226" s="4">
        <v>291046.03000000003</v>
      </c>
      <c r="N1226" s="4">
        <f>Tabela14[[#This Row],[parcela.cef
(total)]]-Tabela14[[#This Row],[parcela.cef
(realizado)]]</f>
        <v>0</v>
      </c>
      <c r="O1226" s="1" t="b">
        <v>0</v>
      </c>
      <c r="P1226" s="4">
        <v>0</v>
      </c>
      <c r="Q1226" s="4">
        <v>324130.83</v>
      </c>
      <c r="R1226" s="4">
        <v>0</v>
      </c>
      <c r="S1226" s="4">
        <v>38034.910000000003</v>
      </c>
      <c r="T1226" s="4">
        <f>SUM(Tabela14[[#This Row],[set/25]:[dez/30]])</f>
        <v>37059.060000000005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204.33</v>
      </c>
      <c r="BL1226" s="4">
        <v>771.52</v>
      </c>
      <c r="BM1226" s="4">
        <v>0</v>
      </c>
      <c r="BN1226" s="4">
        <v>262.48</v>
      </c>
      <c r="BO1226" s="4">
        <v>262.48</v>
      </c>
      <c r="BP1226" s="4">
        <v>1786.57</v>
      </c>
      <c r="BQ1226" s="4">
        <v>262.48</v>
      </c>
      <c r="BR1226" s="4">
        <v>262.48</v>
      </c>
      <c r="BS1226" s="4">
        <v>262.48</v>
      </c>
      <c r="BT1226" s="4">
        <v>262.48</v>
      </c>
      <c r="BU1226" s="4">
        <v>262.48</v>
      </c>
      <c r="BV1226" s="4">
        <v>262.48</v>
      </c>
      <c r="BW1226" s="4">
        <v>262.48</v>
      </c>
      <c r="BX1226" s="4">
        <v>262.48</v>
      </c>
      <c r="BY1226" s="4">
        <v>262.48</v>
      </c>
      <c r="BZ1226" s="4">
        <v>262.48</v>
      </c>
      <c r="CA1226" s="4">
        <v>262.48</v>
      </c>
      <c r="CB1226" s="4">
        <v>1786.57</v>
      </c>
      <c r="CC1226" s="4">
        <v>262.48</v>
      </c>
      <c r="CD1226" s="4">
        <v>262.48</v>
      </c>
      <c r="CE1226" s="4">
        <v>252.52</v>
      </c>
      <c r="CF1226" s="4">
        <v>874.93</v>
      </c>
      <c r="CG1226" s="4">
        <v>874.93</v>
      </c>
      <c r="CH1226" s="4">
        <v>874.93</v>
      </c>
      <c r="CI1226" s="4">
        <v>874.93</v>
      </c>
      <c r="CJ1226" s="4">
        <v>874.93</v>
      </c>
      <c r="CK1226" s="4">
        <v>874.93</v>
      </c>
      <c r="CL1226" s="4">
        <v>874.93</v>
      </c>
      <c r="CM1226" s="4">
        <v>874.93</v>
      </c>
      <c r="CN1226" s="4">
        <v>5955.24</v>
      </c>
      <c r="CO1226" s="4">
        <v>874.93</v>
      </c>
      <c r="CP1226" s="4">
        <v>874.93</v>
      </c>
      <c r="CQ1226" s="4">
        <v>874.93</v>
      </c>
      <c r="CR1226" s="4">
        <v>874.93</v>
      </c>
      <c r="CS1226" s="4">
        <v>874.93</v>
      </c>
      <c r="CT1226" s="4">
        <v>874.93</v>
      </c>
      <c r="CU1226" s="4">
        <v>874.93</v>
      </c>
      <c r="CV1226" s="4">
        <v>874.93</v>
      </c>
      <c r="CW1226" s="4">
        <v>874.93</v>
      </c>
      <c r="CX1226" s="4">
        <v>874.93</v>
      </c>
      <c r="CY1226" s="4">
        <v>874.93</v>
      </c>
      <c r="CZ1226" s="4">
        <v>6717.29</v>
      </c>
      <c r="DA1226" s="4">
        <v>0</v>
      </c>
      <c r="DB1226" s="4">
        <v>0</v>
      </c>
      <c r="DC1226" s="4">
        <v>0</v>
      </c>
      <c r="DD1226" s="4">
        <v>0</v>
      </c>
      <c r="DE1226" s="4">
        <v>0</v>
      </c>
      <c r="DF1226" s="4">
        <v>0</v>
      </c>
      <c r="DG1226" s="4">
        <v>0</v>
      </c>
      <c r="DH1226" s="4">
        <v>0</v>
      </c>
      <c r="DI1226" s="4">
        <v>0</v>
      </c>
      <c r="DJ1226" s="4">
        <v>0</v>
      </c>
      <c r="DK1226" s="4">
        <v>0</v>
      </c>
      <c r="DL1226" s="4">
        <v>0</v>
      </c>
      <c r="DM1226" s="4">
        <v>0</v>
      </c>
      <c r="DN1226" s="4">
        <v>0</v>
      </c>
      <c r="DO1226" s="4">
        <v>0</v>
      </c>
      <c r="DP1226" s="4">
        <v>0</v>
      </c>
      <c r="DQ1226" s="4">
        <v>0</v>
      </c>
      <c r="DR1226" s="4">
        <v>0</v>
      </c>
      <c r="DS1226" s="4">
        <v>0</v>
      </c>
      <c r="DT1226" s="4">
        <v>0</v>
      </c>
      <c r="DU1226" s="4">
        <v>0</v>
      </c>
      <c r="DV1226" s="4">
        <v>0</v>
      </c>
      <c r="DW1226" s="4">
        <v>0</v>
      </c>
      <c r="DX1226" s="6">
        <v>0</v>
      </c>
      <c r="DY1226" s="4">
        <f>SUM(Tabela14[[#This Row],[jan/25]:[mar/25]])</f>
        <v>0</v>
      </c>
      <c r="DZ1226" s="4">
        <f>SUM(Tabela14[[#This Row],[abr/25]:[ago/25]])</f>
        <v>975.85</v>
      </c>
      <c r="EA1226" s="4">
        <f>SUM(Tabela14[[#This Row],[set/25]:[dez/30]])</f>
        <v>37059.060000000005</v>
      </c>
    </row>
    <row r="1227" spans="1:131" x14ac:dyDescent="0.25">
      <c r="A1227" s="5" t="s">
        <v>2932</v>
      </c>
      <c r="B1227" s="2" t="s">
        <v>2495</v>
      </c>
      <c r="C1227" s="2" t="s">
        <v>14</v>
      </c>
      <c r="D1227" s="2" t="s">
        <v>2915</v>
      </c>
      <c r="E1227" s="1">
        <v>2515</v>
      </c>
      <c r="F1227" s="2"/>
      <c r="G1227" s="2" t="s">
        <v>42</v>
      </c>
      <c r="H1227" s="321"/>
      <c r="I1227" s="2"/>
      <c r="J1227" s="2"/>
      <c r="K1227" s="4"/>
      <c r="L1227" s="4"/>
      <c r="M1227" s="4">
        <v>0</v>
      </c>
      <c r="N1227" s="4">
        <f>Tabela14[[#This Row],[parcela.cef
(total)]]-Tabela14[[#This Row],[parcela.cef
(realizado)]]</f>
        <v>0</v>
      </c>
      <c r="O1227" s="1" t="b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f>SUM(Tabela14[[#This Row],[set/25]:[dez/30]])</f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0</v>
      </c>
      <c r="CP1227" s="4">
        <v>0</v>
      </c>
      <c r="CQ1227" s="4">
        <v>0</v>
      </c>
      <c r="CR1227" s="4">
        <v>0</v>
      </c>
      <c r="CS1227" s="4">
        <v>0</v>
      </c>
      <c r="CT1227" s="4">
        <v>0</v>
      </c>
      <c r="CU1227" s="4">
        <v>0</v>
      </c>
      <c r="CV1227" s="4">
        <v>0</v>
      </c>
      <c r="CW1227" s="4">
        <v>0</v>
      </c>
      <c r="CX1227" s="4">
        <v>0</v>
      </c>
      <c r="CY1227" s="4">
        <v>0</v>
      </c>
      <c r="CZ1227" s="4">
        <v>0</v>
      </c>
      <c r="DA1227" s="4">
        <v>0</v>
      </c>
      <c r="DB1227" s="4">
        <v>0</v>
      </c>
      <c r="DC1227" s="4">
        <v>0</v>
      </c>
      <c r="DD1227" s="4">
        <v>0</v>
      </c>
      <c r="DE1227" s="4">
        <v>0</v>
      </c>
      <c r="DF1227" s="4">
        <v>0</v>
      </c>
      <c r="DG1227" s="4">
        <v>0</v>
      </c>
      <c r="DH1227" s="4">
        <v>0</v>
      </c>
      <c r="DI1227" s="4">
        <v>0</v>
      </c>
      <c r="DJ1227" s="4">
        <v>0</v>
      </c>
      <c r="DK1227" s="4">
        <v>0</v>
      </c>
      <c r="DL1227" s="4">
        <v>0</v>
      </c>
      <c r="DM1227" s="4">
        <v>0</v>
      </c>
      <c r="DN1227" s="4">
        <v>0</v>
      </c>
      <c r="DO1227" s="4">
        <v>0</v>
      </c>
      <c r="DP1227" s="4">
        <v>0</v>
      </c>
      <c r="DQ1227" s="4">
        <v>0</v>
      </c>
      <c r="DR1227" s="4">
        <v>0</v>
      </c>
      <c r="DS1227" s="4">
        <v>0</v>
      </c>
      <c r="DT1227" s="4">
        <v>0</v>
      </c>
      <c r="DU1227" s="4">
        <v>0</v>
      </c>
      <c r="DV1227" s="4">
        <v>0</v>
      </c>
      <c r="DW1227" s="4">
        <v>0</v>
      </c>
      <c r="DX1227" s="6">
        <v>0</v>
      </c>
      <c r="DY1227" s="4">
        <f>SUM(Tabela14[[#This Row],[jan/25]:[mar/25]])</f>
        <v>0</v>
      </c>
      <c r="DZ1227" s="4">
        <f>SUM(Tabela14[[#This Row],[abr/25]:[ago/25]])</f>
        <v>0</v>
      </c>
      <c r="EA1227" s="4">
        <f>SUM(Tabela14[[#This Row],[set/25]:[dez/30]])</f>
        <v>0</v>
      </c>
    </row>
    <row r="1228" spans="1:131" x14ac:dyDescent="0.25">
      <c r="A1228" s="5" t="s">
        <v>2933</v>
      </c>
      <c r="B1228" s="2" t="s">
        <v>2495</v>
      </c>
      <c r="C1228" s="2" t="s">
        <v>14</v>
      </c>
      <c r="D1228" s="2" t="s">
        <v>2934</v>
      </c>
      <c r="E1228" s="1">
        <v>2601</v>
      </c>
      <c r="F1228" s="2"/>
      <c r="G1228" s="2" t="s">
        <v>42</v>
      </c>
      <c r="H1228" s="321"/>
      <c r="I1228" s="2"/>
      <c r="J1228" s="2"/>
      <c r="K1228" s="4"/>
      <c r="L1228" s="4"/>
      <c r="M1228" s="4">
        <v>0</v>
      </c>
      <c r="N1228" s="4">
        <f>Tabela14[[#This Row],[parcela.cef
(total)]]-Tabela14[[#This Row],[parcela.cef
(realizado)]]</f>
        <v>0</v>
      </c>
      <c r="O1228" s="1" t="b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f>SUM(Tabela14[[#This Row],[set/25]:[dez/30]])</f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0</v>
      </c>
      <c r="CR1228" s="4">
        <v>0</v>
      </c>
      <c r="CS1228" s="4">
        <v>0</v>
      </c>
      <c r="CT1228" s="4">
        <v>0</v>
      </c>
      <c r="CU1228" s="4">
        <v>0</v>
      </c>
      <c r="CV1228" s="4">
        <v>0</v>
      </c>
      <c r="CW1228" s="4">
        <v>0</v>
      </c>
      <c r="CX1228" s="4">
        <v>0</v>
      </c>
      <c r="CY1228" s="4">
        <v>0</v>
      </c>
      <c r="CZ1228" s="4">
        <v>0</v>
      </c>
      <c r="DA1228" s="4">
        <v>0</v>
      </c>
      <c r="DB1228" s="4">
        <v>0</v>
      </c>
      <c r="DC1228" s="4">
        <v>0</v>
      </c>
      <c r="DD1228" s="4">
        <v>0</v>
      </c>
      <c r="DE1228" s="4">
        <v>0</v>
      </c>
      <c r="DF1228" s="4">
        <v>0</v>
      </c>
      <c r="DG1228" s="4">
        <v>0</v>
      </c>
      <c r="DH1228" s="4">
        <v>0</v>
      </c>
      <c r="DI1228" s="4">
        <v>0</v>
      </c>
      <c r="DJ1228" s="4">
        <v>0</v>
      </c>
      <c r="DK1228" s="4">
        <v>0</v>
      </c>
      <c r="DL1228" s="4">
        <v>0</v>
      </c>
      <c r="DM1228" s="4">
        <v>0</v>
      </c>
      <c r="DN1228" s="4">
        <v>0</v>
      </c>
      <c r="DO1228" s="4">
        <v>0</v>
      </c>
      <c r="DP1228" s="4">
        <v>0</v>
      </c>
      <c r="DQ1228" s="4">
        <v>0</v>
      </c>
      <c r="DR1228" s="4">
        <v>0</v>
      </c>
      <c r="DS1228" s="4">
        <v>0</v>
      </c>
      <c r="DT1228" s="4">
        <v>0</v>
      </c>
      <c r="DU1228" s="4">
        <v>0</v>
      </c>
      <c r="DV1228" s="4">
        <v>0</v>
      </c>
      <c r="DW1228" s="4">
        <v>0</v>
      </c>
      <c r="DX1228" s="6">
        <v>0</v>
      </c>
      <c r="DY1228" s="4">
        <f>SUM(Tabela14[[#This Row],[jan/25]:[mar/25]])</f>
        <v>0</v>
      </c>
      <c r="DZ1228" s="4">
        <f>SUM(Tabela14[[#This Row],[abr/25]:[ago/25]])</f>
        <v>0</v>
      </c>
      <c r="EA1228" s="4">
        <f>SUM(Tabela14[[#This Row],[set/25]:[dez/30]])</f>
        <v>0</v>
      </c>
    </row>
    <row r="1229" spans="1:131" x14ac:dyDescent="0.25">
      <c r="A1229" s="5" t="s">
        <v>2935</v>
      </c>
      <c r="B1229" s="2" t="s">
        <v>2495</v>
      </c>
      <c r="C1229" s="2" t="s">
        <v>14</v>
      </c>
      <c r="D1229" s="2" t="s">
        <v>2934</v>
      </c>
      <c r="E1229" s="1">
        <v>2602</v>
      </c>
      <c r="F1229" s="2"/>
      <c r="G1229" s="2" t="s">
        <v>42</v>
      </c>
      <c r="H1229" s="321"/>
      <c r="I1229" s="2"/>
      <c r="J1229" s="2"/>
      <c r="K1229" s="4"/>
      <c r="L1229" s="4"/>
      <c r="M1229" s="4">
        <v>0</v>
      </c>
      <c r="N1229" s="4">
        <f>Tabela14[[#This Row],[parcela.cef
(total)]]-Tabela14[[#This Row],[parcela.cef
(realizado)]]</f>
        <v>0</v>
      </c>
      <c r="O1229" s="1" t="b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f>SUM(Tabela14[[#This Row],[set/25]:[dez/30]])</f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0</v>
      </c>
      <c r="CP1229" s="4">
        <v>0</v>
      </c>
      <c r="CQ1229" s="4">
        <v>0</v>
      </c>
      <c r="CR1229" s="4">
        <v>0</v>
      </c>
      <c r="CS1229" s="4">
        <v>0</v>
      </c>
      <c r="CT1229" s="4">
        <v>0</v>
      </c>
      <c r="CU1229" s="4">
        <v>0</v>
      </c>
      <c r="CV1229" s="4">
        <v>0</v>
      </c>
      <c r="CW1229" s="4">
        <v>0</v>
      </c>
      <c r="CX1229" s="4">
        <v>0</v>
      </c>
      <c r="CY1229" s="4">
        <v>0</v>
      </c>
      <c r="CZ1229" s="4">
        <v>0</v>
      </c>
      <c r="DA1229" s="4">
        <v>0</v>
      </c>
      <c r="DB1229" s="4">
        <v>0</v>
      </c>
      <c r="DC1229" s="4">
        <v>0</v>
      </c>
      <c r="DD1229" s="4">
        <v>0</v>
      </c>
      <c r="DE1229" s="4">
        <v>0</v>
      </c>
      <c r="DF1229" s="4">
        <v>0</v>
      </c>
      <c r="DG1229" s="4">
        <v>0</v>
      </c>
      <c r="DH1229" s="4">
        <v>0</v>
      </c>
      <c r="DI1229" s="4">
        <v>0</v>
      </c>
      <c r="DJ1229" s="4">
        <v>0</v>
      </c>
      <c r="DK1229" s="4">
        <v>0</v>
      </c>
      <c r="DL1229" s="4">
        <v>0</v>
      </c>
      <c r="DM1229" s="4">
        <v>0</v>
      </c>
      <c r="DN1229" s="4">
        <v>0</v>
      </c>
      <c r="DO1229" s="4">
        <v>0</v>
      </c>
      <c r="DP1229" s="4">
        <v>0</v>
      </c>
      <c r="DQ1229" s="4">
        <v>0</v>
      </c>
      <c r="DR1229" s="4">
        <v>0</v>
      </c>
      <c r="DS1229" s="4">
        <v>0</v>
      </c>
      <c r="DT1229" s="4">
        <v>0</v>
      </c>
      <c r="DU1229" s="4">
        <v>0</v>
      </c>
      <c r="DV1229" s="4">
        <v>0</v>
      </c>
      <c r="DW1229" s="4">
        <v>0</v>
      </c>
      <c r="DX1229" s="6">
        <v>0</v>
      </c>
      <c r="DY1229" s="4">
        <f>SUM(Tabela14[[#This Row],[jan/25]:[mar/25]])</f>
        <v>0</v>
      </c>
      <c r="DZ1229" s="4">
        <f>SUM(Tabela14[[#This Row],[abr/25]:[ago/25]])</f>
        <v>0</v>
      </c>
      <c r="EA1229" s="4">
        <f>SUM(Tabela14[[#This Row],[set/25]:[dez/30]])</f>
        <v>0</v>
      </c>
    </row>
    <row r="1230" spans="1:131" x14ac:dyDescent="0.25">
      <c r="A1230" s="5" t="s">
        <v>2936</v>
      </c>
      <c r="B1230" s="2" t="s">
        <v>2495</v>
      </c>
      <c r="C1230" s="2" t="s">
        <v>14</v>
      </c>
      <c r="D1230" s="2" t="s">
        <v>2934</v>
      </c>
      <c r="E1230" s="1">
        <v>2603</v>
      </c>
      <c r="F1230" s="2"/>
      <c r="G1230" s="2" t="s">
        <v>42</v>
      </c>
      <c r="H1230" s="321"/>
      <c r="I1230" s="2"/>
      <c r="J1230" s="2"/>
      <c r="K1230" s="4"/>
      <c r="L1230" s="4"/>
      <c r="M1230" s="4">
        <v>0</v>
      </c>
      <c r="N1230" s="4">
        <f>Tabela14[[#This Row],[parcela.cef
(total)]]-Tabela14[[#This Row],[parcela.cef
(realizado)]]</f>
        <v>0</v>
      </c>
      <c r="O1230" s="1" t="b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f>SUM(Tabela14[[#This Row],[set/25]:[dez/30]])</f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0</v>
      </c>
      <c r="CS1230" s="4">
        <v>0</v>
      </c>
      <c r="CT1230" s="4">
        <v>0</v>
      </c>
      <c r="CU1230" s="4">
        <v>0</v>
      </c>
      <c r="CV1230" s="4">
        <v>0</v>
      </c>
      <c r="CW1230" s="4">
        <v>0</v>
      </c>
      <c r="CX1230" s="4">
        <v>0</v>
      </c>
      <c r="CY1230" s="4">
        <v>0</v>
      </c>
      <c r="CZ1230" s="4">
        <v>0</v>
      </c>
      <c r="DA1230" s="4">
        <v>0</v>
      </c>
      <c r="DB1230" s="4">
        <v>0</v>
      </c>
      <c r="DC1230" s="4">
        <v>0</v>
      </c>
      <c r="DD1230" s="4">
        <v>0</v>
      </c>
      <c r="DE1230" s="4">
        <v>0</v>
      </c>
      <c r="DF1230" s="4">
        <v>0</v>
      </c>
      <c r="DG1230" s="4">
        <v>0</v>
      </c>
      <c r="DH1230" s="4">
        <v>0</v>
      </c>
      <c r="DI1230" s="4">
        <v>0</v>
      </c>
      <c r="DJ1230" s="4">
        <v>0</v>
      </c>
      <c r="DK1230" s="4">
        <v>0</v>
      </c>
      <c r="DL1230" s="4">
        <v>0</v>
      </c>
      <c r="DM1230" s="4">
        <v>0</v>
      </c>
      <c r="DN1230" s="4">
        <v>0</v>
      </c>
      <c r="DO1230" s="4">
        <v>0</v>
      </c>
      <c r="DP1230" s="4">
        <v>0</v>
      </c>
      <c r="DQ1230" s="4">
        <v>0</v>
      </c>
      <c r="DR1230" s="4">
        <v>0</v>
      </c>
      <c r="DS1230" s="4">
        <v>0</v>
      </c>
      <c r="DT1230" s="4">
        <v>0</v>
      </c>
      <c r="DU1230" s="4">
        <v>0</v>
      </c>
      <c r="DV1230" s="4">
        <v>0</v>
      </c>
      <c r="DW1230" s="4">
        <v>0</v>
      </c>
      <c r="DX1230" s="6">
        <v>0</v>
      </c>
      <c r="DY1230" s="4">
        <f>SUM(Tabela14[[#This Row],[jan/25]:[mar/25]])</f>
        <v>0</v>
      </c>
      <c r="DZ1230" s="4">
        <f>SUM(Tabela14[[#This Row],[abr/25]:[ago/25]])</f>
        <v>0</v>
      </c>
      <c r="EA1230" s="4">
        <f>SUM(Tabela14[[#This Row],[set/25]:[dez/30]])</f>
        <v>0</v>
      </c>
    </row>
    <row r="1231" spans="1:131" x14ac:dyDescent="0.25">
      <c r="A1231" s="5" t="s">
        <v>2937</v>
      </c>
      <c r="B1231" s="2" t="s">
        <v>2495</v>
      </c>
      <c r="C1231" s="2" t="s">
        <v>14</v>
      </c>
      <c r="D1231" s="2" t="s">
        <v>2934</v>
      </c>
      <c r="E1231" s="1">
        <v>2604</v>
      </c>
      <c r="F1231" s="2"/>
      <c r="G1231" s="2" t="s">
        <v>42</v>
      </c>
      <c r="H1231" s="321"/>
      <c r="I1231" s="2"/>
      <c r="J1231" s="2"/>
      <c r="K1231" s="4"/>
      <c r="L1231" s="4"/>
      <c r="M1231" s="4">
        <v>0</v>
      </c>
      <c r="N1231" s="4">
        <f>Tabela14[[#This Row],[parcela.cef
(total)]]-Tabela14[[#This Row],[parcela.cef
(realizado)]]</f>
        <v>0</v>
      </c>
      <c r="O1231" s="1" t="b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f>SUM(Tabela14[[#This Row],[set/25]:[dez/30]])</f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0</v>
      </c>
      <c r="CR1231" s="4">
        <v>0</v>
      </c>
      <c r="CS1231" s="4">
        <v>0</v>
      </c>
      <c r="CT1231" s="4">
        <v>0</v>
      </c>
      <c r="CU1231" s="4">
        <v>0</v>
      </c>
      <c r="CV1231" s="4">
        <v>0</v>
      </c>
      <c r="CW1231" s="4">
        <v>0</v>
      </c>
      <c r="CX1231" s="4">
        <v>0</v>
      </c>
      <c r="CY1231" s="4">
        <v>0</v>
      </c>
      <c r="CZ1231" s="4">
        <v>0</v>
      </c>
      <c r="DA1231" s="4">
        <v>0</v>
      </c>
      <c r="DB1231" s="4">
        <v>0</v>
      </c>
      <c r="DC1231" s="4">
        <v>0</v>
      </c>
      <c r="DD1231" s="4">
        <v>0</v>
      </c>
      <c r="DE1231" s="4">
        <v>0</v>
      </c>
      <c r="DF1231" s="4">
        <v>0</v>
      </c>
      <c r="DG1231" s="4">
        <v>0</v>
      </c>
      <c r="DH1231" s="4">
        <v>0</v>
      </c>
      <c r="DI1231" s="4">
        <v>0</v>
      </c>
      <c r="DJ1231" s="4">
        <v>0</v>
      </c>
      <c r="DK1231" s="4">
        <v>0</v>
      </c>
      <c r="DL1231" s="4">
        <v>0</v>
      </c>
      <c r="DM1231" s="4">
        <v>0</v>
      </c>
      <c r="DN1231" s="4">
        <v>0</v>
      </c>
      <c r="DO1231" s="4">
        <v>0</v>
      </c>
      <c r="DP1231" s="4">
        <v>0</v>
      </c>
      <c r="DQ1231" s="4">
        <v>0</v>
      </c>
      <c r="DR1231" s="4">
        <v>0</v>
      </c>
      <c r="DS1231" s="4">
        <v>0</v>
      </c>
      <c r="DT1231" s="4">
        <v>0</v>
      </c>
      <c r="DU1231" s="4">
        <v>0</v>
      </c>
      <c r="DV1231" s="4">
        <v>0</v>
      </c>
      <c r="DW1231" s="4">
        <v>0</v>
      </c>
      <c r="DX1231" s="6">
        <v>0</v>
      </c>
      <c r="DY1231" s="4">
        <f>SUM(Tabela14[[#This Row],[jan/25]:[mar/25]])</f>
        <v>0</v>
      </c>
      <c r="DZ1231" s="4">
        <f>SUM(Tabela14[[#This Row],[abr/25]:[ago/25]])</f>
        <v>0</v>
      </c>
      <c r="EA1231" s="4">
        <f>SUM(Tabela14[[#This Row],[set/25]:[dez/30]])</f>
        <v>0</v>
      </c>
    </row>
    <row r="1232" spans="1:131" x14ac:dyDescent="0.25">
      <c r="A1232" s="5" t="s">
        <v>2938</v>
      </c>
      <c r="B1232" s="2" t="s">
        <v>2495</v>
      </c>
      <c r="C1232" s="2" t="s">
        <v>14</v>
      </c>
      <c r="D1232" s="2" t="s">
        <v>2934</v>
      </c>
      <c r="E1232" s="1">
        <v>2605</v>
      </c>
      <c r="F1232" s="2"/>
      <c r="G1232" s="2" t="s">
        <v>42</v>
      </c>
      <c r="H1232" s="321"/>
      <c r="I1232" s="2"/>
      <c r="J1232" s="2"/>
      <c r="K1232" s="4"/>
      <c r="L1232" s="4"/>
      <c r="M1232" s="4">
        <v>0</v>
      </c>
      <c r="N1232" s="4">
        <f>Tabela14[[#This Row],[parcela.cef
(total)]]-Tabela14[[#This Row],[parcela.cef
(realizado)]]</f>
        <v>0</v>
      </c>
      <c r="O1232" s="1" t="b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f>SUM(Tabela14[[#This Row],[set/25]:[dez/30]])</f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4">
        <v>0</v>
      </c>
      <c r="CQ1232" s="4">
        <v>0</v>
      </c>
      <c r="CR1232" s="4">
        <v>0</v>
      </c>
      <c r="CS1232" s="4">
        <v>0</v>
      </c>
      <c r="CT1232" s="4">
        <v>0</v>
      </c>
      <c r="CU1232" s="4">
        <v>0</v>
      </c>
      <c r="CV1232" s="4">
        <v>0</v>
      </c>
      <c r="CW1232" s="4">
        <v>0</v>
      </c>
      <c r="CX1232" s="4">
        <v>0</v>
      </c>
      <c r="CY1232" s="4">
        <v>0</v>
      </c>
      <c r="CZ1232" s="4">
        <v>0</v>
      </c>
      <c r="DA1232" s="4">
        <v>0</v>
      </c>
      <c r="DB1232" s="4">
        <v>0</v>
      </c>
      <c r="DC1232" s="4">
        <v>0</v>
      </c>
      <c r="DD1232" s="4">
        <v>0</v>
      </c>
      <c r="DE1232" s="4">
        <v>0</v>
      </c>
      <c r="DF1232" s="4">
        <v>0</v>
      </c>
      <c r="DG1232" s="4">
        <v>0</v>
      </c>
      <c r="DH1232" s="4">
        <v>0</v>
      </c>
      <c r="DI1232" s="4">
        <v>0</v>
      </c>
      <c r="DJ1232" s="4">
        <v>0</v>
      </c>
      <c r="DK1232" s="4">
        <v>0</v>
      </c>
      <c r="DL1232" s="4">
        <v>0</v>
      </c>
      <c r="DM1232" s="4">
        <v>0</v>
      </c>
      <c r="DN1232" s="4">
        <v>0</v>
      </c>
      <c r="DO1232" s="4">
        <v>0</v>
      </c>
      <c r="DP1232" s="4">
        <v>0</v>
      </c>
      <c r="DQ1232" s="4">
        <v>0</v>
      </c>
      <c r="DR1232" s="4">
        <v>0</v>
      </c>
      <c r="DS1232" s="4">
        <v>0</v>
      </c>
      <c r="DT1232" s="4">
        <v>0</v>
      </c>
      <c r="DU1232" s="4">
        <v>0</v>
      </c>
      <c r="DV1232" s="4">
        <v>0</v>
      </c>
      <c r="DW1232" s="4">
        <v>0</v>
      </c>
      <c r="DX1232" s="6">
        <v>0</v>
      </c>
      <c r="DY1232" s="4">
        <f>SUM(Tabela14[[#This Row],[jan/25]:[mar/25]])</f>
        <v>0</v>
      </c>
      <c r="DZ1232" s="4">
        <f>SUM(Tabela14[[#This Row],[abr/25]:[ago/25]])</f>
        <v>0</v>
      </c>
      <c r="EA1232" s="4">
        <f>SUM(Tabela14[[#This Row],[set/25]:[dez/30]])</f>
        <v>0</v>
      </c>
    </row>
    <row r="1233" spans="1:131" x14ac:dyDescent="0.25">
      <c r="A1233" s="5" t="s">
        <v>2939</v>
      </c>
      <c r="B1233" s="2" t="s">
        <v>2495</v>
      </c>
      <c r="C1233" s="2" t="s">
        <v>14</v>
      </c>
      <c r="D1233" s="2" t="s">
        <v>2934</v>
      </c>
      <c r="E1233" s="1">
        <v>2606</v>
      </c>
      <c r="F1233" s="2"/>
      <c r="G1233" s="2" t="s">
        <v>42</v>
      </c>
      <c r="H1233" s="321"/>
      <c r="I1233" s="2"/>
      <c r="J1233" s="2"/>
      <c r="K1233" s="4"/>
      <c r="L1233" s="4"/>
      <c r="M1233" s="4">
        <v>0</v>
      </c>
      <c r="N1233" s="4">
        <f>Tabela14[[#This Row],[parcela.cef
(total)]]-Tabela14[[#This Row],[parcela.cef
(realizado)]]</f>
        <v>0</v>
      </c>
      <c r="O1233" s="1" t="b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f>SUM(Tabela14[[#This Row],[set/25]:[dez/30]])</f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0</v>
      </c>
      <c r="CS1233" s="4">
        <v>0</v>
      </c>
      <c r="CT1233" s="4">
        <v>0</v>
      </c>
      <c r="CU1233" s="4">
        <v>0</v>
      </c>
      <c r="CV1233" s="4">
        <v>0</v>
      </c>
      <c r="CW1233" s="4">
        <v>0</v>
      </c>
      <c r="CX1233" s="4">
        <v>0</v>
      </c>
      <c r="CY1233" s="4">
        <v>0</v>
      </c>
      <c r="CZ1233" s="4">
        <v>0</v>
      </c>
      <c r="DA1233" s="4">
        <v>0</v>
      </c>
      <c r="DB1233" s="4">
        <v>0</v>
      </c>
      <c r="DC1233" s="4">
        <v>0</v>
      </c>
      <c r="DD1233" s="4">
        <v>0</v>
      </c>
      <c r="DE1233" s="4">
        <v>0</v>
      </c>
      <c r="DF1233" s="4">
        <v>0</v>
      </c>
      <c r="DG1233" s="4">
        <v>0</v>
      </c>
      <c r="DH1233" s="4">
        <v>0</v>
      </c>
      <c r="DI1233" s="4">
        <v>0</v>
      </c>
      <c r="DJ1233" s="4">
        <v>0</v>
      </c>
      <c r="DK1233" s="4">
        <v>0</v>
      </c>
      <c r="DL1233" s="4">
        <v>0</v>
      </c>
      <c r="DM1233" s="4">
        <v>0</v>
      </c>
      <c r="DN1233" s="4">
        <v>0</v>
      </c>
      <c r="DO1233" s="4">
        <v>0</v>
      </c>
      <c r="DP1233" s="4">
        <v>0</v>
      </c>
      <c r="DQ1233" s="4">
        <v>0</v>
      </c>
      <c r="DR1233" s="4">
        <v>0</v>
      </c>
      <c r="DS1233" s="4">
        <v>0</v>
      </c>
      <c r="DT1233" s="4">
        <v>0</v>
      </c>
      <c r="DU1233" s="4">
        <v>0</v>
      </c>
      <c r="DV1233" s="4">
        <v>0</v>
      </c>
      <c r="DW1233" s="4">
        <v>0</v>
      </c>
      <c r="DX1233" s="6">
        <v>0</v>
      </c>
      <c r="DY1233" s="4">
        <f>SUM(Tabela14[[#This Row],[jan/25]:[mar/25]])</f>
        <v>0</v>
      </c>
      <c r="DZ1233" s="4">
        <f>SUM(Tabela14[[#This Row],[abr/25]:[ago/25]])</f>
        <v>0</v>
      </c>
      <c r="EA1233" s="4">
        <f>SUM(Tabela14[[#This Row],[set/25]:[dez/30]])</f>
        <v>0</v>
      </c>
    </row>
    <row r="1234" spans="1:131" x14ac:dyDescent="0.25">
      <c r="A1234" s="5" t="s">
        <v>2940</v>
      </c>
      <c r="B1234" s="2" t="s">
        <v>2495</v>
      </c>
      <c r="C1234" s="2" t="s">
        <v>14</v>
      </c>
      <c r="D1234" s="2" t="s">
        <v>2934</v>
      </c>
      <c r="E1234" s="1">
        <v>2607</v>
      </c>
      <c r="F1234" s="2"/>
      <c r="G1234" s="2" t="s">
        <v>42</v>
      </c>
      <c r="H1234" s="321"/>
      <c r="I1234" s="2"/>
      <c r="J1234" s="2"/>
      <c r="K1234" s="4"/>
      <c r="L1234" s="4"/>
      <c r="M1234" s="4">
        <v>0</v>
      </c>
      <c r="N1234" s="4">
        <f>Tabela14[[#This Row],[parcela.cef
(total)]]-Tabela14[[#This Row],[parcela.cef
(realizado)]]</f>
        <v>0</v>
      </c>
      <c r="O1234" s="1" t="b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f>SUM(Tabela14[[#This Row],[set/25]:[dez/30]])</f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0</v>
      </c>
      <c r="CP1234" s="4">
        <v>0</v>
      </c>
      <c r="CQ1234" s="4">
        <v>0</v>
      </c>
      <c r="CR1234" s="4">
        <v>0</v>
      </c>
      <c r="CS1234" s="4">
        <v>0</v>
      </c>
      <c r="CT1234" s="4">
        <v>0</v>
      </c>
      <c r="CU1234" s="4">
        <v>0</v>
      </c>
      <c r="CV1234" s="4">
        <v>0</v>
      </c>
      <c r="CW1234" s="4">
        <v>0</v>
      </c>
      <c r="CX1234" s="4">
        <v>0</v>
      </c>
      <c r="CY1234" s="4">
        <v>0</v>
      </c>
      <c r="CZ1234" s="4">
        <v>0</v>
      </c>
      <c r="DA1234" s="4">
        <v>0</v>
      </c>
      <c r="DB1234" s="4">
        <v>0</v>
      </c>
      <c r="DC1234" s="4">
        <v>0</v>
      </c>
      <c r="DD1234" s="4">
        <v>0</v>
      </c>
      <c r="DE1234" s="4">
        <v>0</v>
      </c>
      <c r="DF1234" s="4">
        <v>0</v>
      </c>
      <c r="DG1234" s="4">
        <v>0</v>
      </c>
      <c r="DH1234" s="4">
        <v>0</v>
      </c>
      <c r="DI1234" s="4">
        <v>0</v>
      </c>
      <c r="DJ1234" s="4">
        <v>0</v>
      </c>
      <c r="DK1234" s="4">
        <v>0</v>
      </c>
      <c r="DL1234" s="4">
        <v>0</v>
      </c>
      <c r="DM1234" s="4">
        <v>0</v>
      </c>
      <c r="DN1234" s="4">
        <v>0</v>
      </c>
      <c r="DO1234" s="4">
        <v>0</v>
      </c>
      <c r="DP1234" s="4">
        <v>0</v>
      </c>
      <c r="DQ1234" s="4">
        <v>0</v>
      </c>
      <c r="DR1234" s="4">
        <v>0</v>
      </c>
      <c r="DS1234" s="4">
        <v>0</v>
      </c>
      <c r="DT1234" s="4">
        <v>0</v>
      </c>
      <c r="DU1234" s="4">
        <v>0</v>
      </c>
      <c r="DV1234" s="4">
        <v>0</v>
      </c>
      <c r="DW1234" s="4">
        <v>0</v>
      </c>
      <c r="DX1234" s="6">
        <v>0</v>
      </c>
      <c r="DY1234" s="4">
        <f>SUM(Tabela14[[#This Row],[jan/25]:[mar/25]])</f>
        <v>0</v>
      </c>
      <c r="DZ1234" s="4">
        <f>SUM(Tabela14[[#This Row],[abr/25]:[ago/25]])</f>
        <v>0</v>
      </c>
      <c r="EA1234" s="4">
        <f>SUM(Tabela14[[#This Row],[set/25]:[dez/30]])</f>
        <v>0</v>
      </c>
    </row>
    <row r="1235" spans="1:131" x14ac:dyDescent="0.25">
      <c r="A1235" s="5" t="s">
        <v>2941</v>
      </c>
      <c r="B1235" s="2" t="s">
        <v>2495</v>
      </c>
      <c r="C1235" s="2" t="s">
        <v>14</v>
      </c>
      <c r="D1235" s="2" t="s">
        <v>2934</v>
      </c>
      <c r="E1235" s="1">
        <v>2608</v>
      </c>
      <c r="F1235" s="2" t="s">
        <v>2942</v>
      </c>
      <c r="G1235" s="2" t="s">
        <v>19</v>
      </c>
      <c r="H1235" s="321">
        <v>45903</v>
      </c>
      <c r="I1235" s="2" t="s">
        <v>2943</v>
      </c>
      <c r="J1235" s="2"/>
      <c r="K1235" s="4"/>
      <c r="L1235" s="4"/>
      <c r="M1235" s="4">
        <v>280000</v>
      </c>
      <c r="N1235" s="4">
        <f>Tabela14[[#This Row],[parcela.cef
(total)]]-Tabela14[[#This Row],[parcela.cef
(realizado)]]</f>
        <v>0</v>
      </c>
      <c r="O1235" s="1" t="b">
        <v>0</v>
      </c>
      <c r="P1235" s="4">
        <v>0</v>
      </c>
      <c r="Q1235" s="4">
        <v>330768.14</v>
      </c>
      <c r="R1235" s="4">
        <v>0</v>
      </c>
      <c r="S1235" s="4">
        <v>47768.14</v>
      </c>
      <c r="T1235" s="4">
        <f>SUM(Tabela14[[#This Row],[set/25]:[dez/30]])</f>
        <v>47768.14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353.7</v>
      </c>
      <c r="BO1235" s="4">
        <v>353.7</v>
      </c>
      <c r="BP1235" s="4">
        <v>353.7</v>
      </c>
      <c r="BQ1235" s="4">
        <v>353.7</v>
      </c>
      <c r="BR1235" s="4">
        <v>353.7</v>
      </c>
      <c r="BS1235" s="4">
        <v>353.7</v>
      </c>
      <c r="BT1235" s="4">
        <v>353.7</v>
      </c>
      <c r="BU1235" s="4">
        <v>353.7</v>
      </c>
      <c r="BV1235" s="4">
        <v>353.7</v>
      </c>
      <c r="BW1235" s="4">
        <v>353.7</v>
      </c>
      <c r="BX1235" s="4">
        <v>353.7</v>
      </c>
      <c r="BY1235" s="4">
        <v>353.7</v>
      </c>
      <c r="BZ1235" s="4">
        <v>353.7</v>
      </c>
      <c r="CA1235" s="4">
        <v>353.7</v>
      </c>
      <c r="CB1235" s="4">
        <v>3920.34</v>
      </c>
      <c r="CC1235" s="4">
        <v>1179</v>
      </c>
      <c r="CD1235" s="4">
        <v>1179</v>
      </c>
      <c r="CE1235" s="4">
        <v>1179</v>
      </c>
      <c r="CF1235" s="4">
        <v>1179</v>
      </c>
      <c r="CG1235" s="4">
        <v>1179</v>
      </c>
      <c r="CH1235" s="4">
        <v>1179</v>
      </c>
      <c r="CI1235" s="4">
        <v>1179</v>
      </c>
      <c r="CJ1235" s="4">
        <v>1179</v>
      </c>
      <c r="CK1235" s="4">
        <v>1179</v>
      </c>
      <c r="CL1235" s="4">
        <v>1179</v>
      </c>
      <c r="CM1235" s="4">
        <v>1179</v>
      </c>
      <c r="CN1235" s="4">
        <v>6479</v>
      </c>
      <c r="CO1235" s="4">
        <v>1179</v>
      </c>
      <c r="CP1235" s="4">
        <v>1179</v>
      </c>
      <c r="CQ1235" s="4">
        <v>1179</v>
      </c>
      <c r="CR1235" s="4">
        <v>1179</v>
      </c>
      <c r="CS1235" s="4">
        <v>1179</v>
      </c>
      <c r="CT1235" s="4">
        <v>1179</v>
      </c>
      <c r="CU1235" s="4">
        <v>1179</v>
      </c>
      <c r="CV1235" s="4">
        <v>1179</v>
      </c>
      <c r="CW1235" s="4">
        <v>1179</v>
      </c>
      <c r="CX1235" s="4">
        <v>1179</v>
      </c>
      <c r="CY1235" s="4">
        <v>1179</v>
      </c>
      <c r="CZ1235" s="4">
        <v>6479</v>
      </c>
      <c r="DA1235" s="4">
        <v>0</v>
      </c>
      <c r="DB1235" s="4">
        <v>0</v>
      </c>
      <c r="DC1235" s="4">
        <v>0</v>
      </c>
      <c r="DD1235" s="4">
        <v>0</v>
      </c>
      <c r="DE1235" s="4">
        <v>0</v>
      </c>
      <c r="DF1235" s="4">
        <v>0</v>
      </c>
      <c r="DG1235" s="4">
        <v>0</v>
      </c>
      <c r="DH1235" s="4">
        <v>0</v>
      </c>
      <c r="DI1235" s="4">
        <v>0</v>
      </c>
      <c r="DJ1235" s="4">
        <v>0</v>
      </c>
      <c r="DK1235" s="4">
        <v>0</v>
      </c>
      <c r="DL1235" s="4">
        <v>0</v>
      </c>
      <c r="DM1235" s="4">
        <v>0</v>
      </c>
      <c r="DN1235" s="4">
        <v>0</v>
      </c>
      <c r="DO1235" s="4">
        <v>0</v>
      </c>
      <c r="DP1235" s="4">
        <v>0</v>
      </c>
      <c r="DQ1235" s="4">
        <v>0</v>
      </c>
      <c r="DR1235" s="4">
        <v>0</v>
      </c>
      <c r="DS1235" s="4">
        <v>0</v>
      </c>
      <c r="DT1235" s="4">
        <v>0</v>
      </c>
      <c r="DU1235" s="4">
        <v>0</v>
      </c>
      <c r="DV1235" s="4">
        <v>0</v>
      </c>
      <c r="DW1235" s="4">
        <v>0</v>
      </c>
      <c r="DX1235" s="6">
        <v>0</v>
      </c>
      <c r="DY1235" s="4">
        <f>SUM(Tabela14[[#This Row],[jan/25]:[mar/25]])</f>
        <v>0</v>
      </c>
      <c r="DZ1235" s="4">
        <f>SUM(Tabela14[[#This Row],[abr/25]:[ago/25]])</f>
        <v>0</v>
      </c>
      <c r="EA1235" s="4">
        <f>SUM(Tabela14[[#This Row],[set/25]:[dez/30]])</f>
        <v>47768.14</v>
      </c>
    </row>
    <row r="1236" spans="1:131" x14ac:dyDescent="0.25">
      <c r="A1236" s="5" t="s">
        <v>2944</v>
      </c>
      <c r="B1236" s="2" t="s">
        <v>2495</v>
      </c>
      <c r="C1236" s="2" t="s">
        <v>14</v>
      </c>
      <c r="D1236" s="2" t="s">
        <v>2934</v>
      </c>
      <c r="E1236" s="1">
        <v>2609</v>
      </c>
      <c r="F1236" s="2"/>
      <c r="G1236" s="2" t="s">
        <v>42</v>
      </c>
      <c r="H1236" s="321"/>
      <c r="I1236" s="2"/>
      <c r="J1236" s="2"/>
      <c r="K1236" s="4"/>
      <c r="L1236" s="4"/>
      <c r="M1236" s="4">
        <v>0</v>
      </c>
      <c r="N1236" s="4">
        <f>Tabela14[[#This Row],[parcela.cef
(total)]]-Tabela14[[#This Row],[parcela.cef
(realizado)]]</f>
        <v>0</v>
      </c>
      <c r="O1236" s="1" t="b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f>SUM(Tabela14[[#This Row],[set/25]:[dez/30]])</f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0</v>
      </c>
      <c r="CP1236" s="4">
        <v>0</v>
      </c>
      <c r="CQ1236" s="4">
        <v>0</v>
      </c>
      <c r="CR1236" s="4">
        <v>0</v>
      </c>
      <c r="CS1236" s="4">
        <v>0</v>
      </c>
      <c r="CT1236" s="4">
        <v>0</v>
      </c>
      <c r="CU1236" s="4">
        <v>0</v>
      </c>
      <c r="CV1236" s="4">
        <v>0</v>
      </c>
      <c r="CW1236" s="4">
        <v>0</v>
      </c>
      <c r="CX1236" s="4">
        <v>0</v>
      </c>
      <c r="CY1236" s="4">
        <v>0</v>
      </c>
      <c r="CZ1236" s="4">
        <v>0</v>
      </c>
      <c r="DA1236" s="4">
        <v>0</v>
      </c>
      <c r="DB1236" s="4">
        <v>0</v>
      </c>
      <c r="DC1236" s="4">
        <v>0</v>
      </c>
      <c r="DD1236" s="4">
        <v>0</v>
      </c>
      <c r="DE1236" s="4">
        <v>0</v>
      </c>
      <c r="DF1236" s="4">
        <v>0</v>
      </c>
      <c r="DG1236" s="4">
        <v>0</v>
      </c>
      <c r="DH1236" s="4">
        <v>0</v>
      </c>
      <c r="DI1236" s="4">
        <v>0</v>
      </c>
      <c r="DJ1236" s="4">
        <v>0</v>
      </c>
      <c r="DK1236" s="4">
        <v>0</v>
      </c>
      <c r="DL1236" s="4">
        <v>0</v>
      </c>
      <c r="DM1236" s="4">
        <v>0</v>
      </c>
      <c r="DN1236" s="4">
        <v>0</v>
      </c>
      <c r="DO1236" s="4">
        <v>0</v>
      </c>
      <c r="DP1236" s="4">
        <v>0</v>
      </c>
      <c r="DQ1236" s="4">
        <v>0</v>
      </c>
      <c r="DR1236" s="4">
        <v>0</v>
      </c>
      <c r="DS1236" s="4">
        <v>0</v>
      </c>
      <c r="DT1236" s="4">
        <v>0</v>
      </c>
      <c r="DU1236" s="4">
        <v>0</v>
      </c>
      <c r="DV1236" s="4">
        <v>0</v>
      </c>
      <c r="DW1236" s="4">
        <v>0</v>
      </c>
      <c r="DX1236" s="6">
        <v>0</v>
      </c>
      <c r="DY1236" s="4">
        <f>SUM(Tabela14[[#This Row],[jan/25]:[mar/25]])</f>
        <v>0</v>
      </c>
      <c r="DZ1236" s="4">
        <f>SUM(Tabela14[[#This Row],[abr/25]:[ago/25]])</f>
        <v>0</v>
      </c>
      <c r="EA1236" s="4">
        <f>SUM(Tabela14[[#This Row],[set/25]:[dez/30]])</f>
        <v>0</v>
      </c>
    </row>
    <row r="1237" spans="1:131" x14ac:dyDescent="0.25">
      <c r="A1237" s="5" t="s">
        <v>2945</v>
      </c>
      <c r="B1237" s="2" t="s">
        <v>2495</v>
      </c>
      <c r="C1237" s="2" t="s">
        <v>14</v>
      </c>
      <c r="D1237" s="2" t="s">
        <v>2934</v>
      </c>
      <c r="E1237" s="1">
        <v>2610</v>
      </c>
      <c r="F1237" s="2" t="s">
        <v>2946</v>
      </c>
      <c r="G1237" s="2" t="s">
        <v>19</v>
      </c>
      <c r="H1237" s="321">
        <v>45850</v>
      </c>
      <c r="I1237" s="2" t="s">
        <v>725</v>
      </c>
      <c r="J1237" s="2"/>
      <c r="K1237" s="4"/>
      <c r="L1237" s="4"/>
      <c r="M1237" s="4">
        <v>175606.13</v>
      </c>
      <c r="N1237" s="4">
        <f>Tabela14[[#This Row],[parcela.cef
(total)]]-Tabela14[[#This Row],[parcela.cef
(realizado)]]</f>
        <v>0</v>
      </c>
      <c r="O1237" s="1" t="b">
        <v>0</v>
      </c>
      <c r="P1237" s="4">
        <v>0</v>
      </c>
      <c r="Q1237" s="4">
        <v>242460</v>
      </c>
      <c r="R1237" s="4">
        <v>0</v>
      </c>
      <c r="S1237" s="4">
        <v>70328.759999999995</v>
      </c>
      <c r="T1237" s="4">
        <f>SUM(Tabela14[[#This Row],[set/25]:[dez/30]])</f>
        <v>68431.740000000005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1500</v>
      </c>
      <c r="BL1237" s="4">
        <v>397.02</v>
      </c>
      <c r="BM1237" s="4">
        <v>0</v>
      </c>
      <c r="BN1237" s="4">
        <v>396.26</v>
      </c>
      <c r="BO1237" s="4">
        <v>396.26</v>
      </c>
      <c r="BP1237" s="4">
        <v>396.26</v>
      </c>
      <c r="BQ1237" s="4">
        <v>396.26</v>
      </c>
      <c r="BR1237" s="4">
        <v>396.26</v>
      </c>
      <c r="BS1237" s="4">
        <v>396.26</v>
      </c>
      <c r="BT1237" s="4">
        <v>396.26</v>
      </c>
      <c r="BU1237" s="4">
        <v>396.26</v>
      </c>
      <c r="BV1237" s="4">
        <v>396.26</v>
      </c>
      <c r="BW1237" s="4">
        <v>3322.52</v>
      </c>
      <c r="BX1237" s="4">
        <v>1320.88</v>
      </c>
      <c r="BY1237" s="4">
        <v>1320.88</v>
      </c>
      <c r="BZ1237" s="4">
        <v>1320.88</v>
      </c>
      <c r="CA1237" s="4">
        <v>1320.88</v>
      </c>
      <c r="CB1237" s="4">
        <v>1320.88</v>
      </c>
      <c r="CC1237" s="4">
        <v>1320.88</v>
      </c>
      <c r="CD1237" s="4">
        <v>1320.88</v>
      </c>
      <c r="CE1237" s="4">
        <v>1320.88</v>
      </c>
      <c r="CF1237" s="4">
        <v>1320.88</v>
      </c>
      <c r="CG1237" s="4">
        <v>1320.88</v>
      </c>
      <c r="CH1237" s="4">
        <v>1320.88</v>
      </c>
      <c r="CI1237" s="4">
        <v>6401.19</v>
      </c>
      <c r="CJ1237" s="4">
        <v>1320.88</v>
      </c>
      <c r="CK1237" s="4">
        <v>1320.88</v>
      </c>
      <c r="CL1237" s="4">
        <v>1320.88</v>
      </c>
      <c r="CM1237" s="4">
        <v>1320.88</v>
      </c>
      <c r="CN1237" s="4">
        <v>1320.88</v>
      </c>
      <c r="CO1237" s="4">
        <v>1320.88</v>
      </c>
      <c r="CP1237" s="4">
        <v>1320.88</v>
      </c>
      <c r="CQ1237" s="4">
        <v>1320.88</v>
      </c>
      <c r="CR1237" s="4">
        <v>1320.88</v>
      </c>
      <c r="CS1237" s="4">
        <v>1320.88</v>
      </c>
      <c r="CT1237" s="4">
        <v>1320.88</v>
      </c>
      <c r="CU1237" s="4">
        <v>19376.32</v>
      </c>
      <c r="CV1237" s="4">
        <v>1320.88</v>
      </c>
      <c r="CW1237" s="4">
        <v>1320.88</v>
      </c>
      <c r="CX1237" s="4">
        <v>1320.88</v>
      </c>
      <c r="CY1237" s="4">
        <v>1320.88</v>
      </c>
      <c r="CZ1237" s="4">
        <v>1422.49</v>
      </c>
      <c r="DA1237" s="4">
        <v>0</v>
      </c>
      <c r="DB1237" s="4">
        <v>0</v>
      </c>
      <c r="DC1237" s="4">
        <v>0</v>
      </c>
      <c r="DD1237" s="4">
        <v>0</v>
      </c>
      <c r="DE1237" s="4">
        <v>0</v>
      </c>
      <c r="DF1237" s="4">
        <v>0</v>
      </c>
      <c r="DG1237" s="4">
        <v>0</v>
      </c>
      <c r="DH1237" s="4">
        <v>0</v>
      </c>
      <c r="DI1237" s="4">
        <v>0</v>
      </c>
      <c r="DJ1237" s="4">
        <v>0</v>
      </c>
      <c r="DK1237" s="4">
        <v>0</v>
      </c>
      <c r="DL1237" s="4">
        <v>0</v>
      </c>
      <c r="DM1237" s="4">
        <v>0</v>
      </c>
      <c r="DN1237" s="4">
        <v>0</v>
      </c>
      <c r="DO1237" s="4">
        <v>0</v>
      </c>
      <c r="DP1237" s="4">
        <v>0</v>
      </c>
      <c r="DQ1237" s="4">
        <v>0</v>
      </c>
      <c r="DR1237" s="4">
        <v>0</v>
      </c>
      <c r="DS1237" s="4">
        <v>0</v>
      </c>
      <c r="DT1237" s="4">
        <v>0</v>
      </c>
      <c r="DU1237" s="4">
        <v>0</v>
      </c>
      <c r="DV1237" s="4">
        <v>0</v>
      </c>
      <c r="DW1237" s="4">
        <v>0</v>
      </c>
      <c r="DX1237" s="6">
        <v>0</v>
      </c>
      <c r="DY1237" s="4">
        <f>SUM(Tabela14[[#This Row],[jan/25]:[mar/25]])</f>
        <v>0</v>
      </c>
      <c r="DZ1237" s="4">
        <f>SUM(Tabela14[[#This Row],[abr/25]:[ago/25]])</f>
        <v>1897.02</v>
      </c>
      <c r="EA1237" s="4">
        <f>SUM(Tabela14[[#This Row],[set/25]:[dez/30]])</f>
        <v>68431.740000000005</v>
      </c>
    </row>
    <row r="1238" spans="1:131" x14ac:dyDescent="0.25">
      <c r="A1238" s="5" t="s">
        <v>2947</v>
      </c>
      <c r="B1238" s="2" t="s">
        <v>2495</v>
      </c>
      <c r="C1238" s="2" t="s">
        <v>14</v>
      </c>
      <c r="D1238" s="2" t="s">
        <v>2934</v>
      </c>
      <c r="E1238" s="1">
        <v>2611</v>
      </c>
      <c r="F1238" s="2" t="s">
        <v>2948</v>
      </c>
      <c r="G1238" s="2" t="s">
        <v>19</v>
      </c>
      <c r="H1238" s="321">
        <v>45858</v>
      </c>
      <c r="I1238" s="2" t="s">
        <v>2949</v>
      </c>
      <c r="J1238" s="2"/>
      <c r="K1238" s="4"/>
      <c r="L1238" s="4"/>
      <c r="M1238" s="4">
        <v>0</v>
      </c>
      <c r="N1238" s="4">
        <f>Tabela14[[#This Row],[parcela.cef
(total)]]-Tabela14[[#This Row],[parcela.cef
(realizado)]]</f>
        <v>0</v>
      </c>
      <c r="O1238" s="1" t="b">
        <v>0</v>
      </c>
      <c r="P1238" s="4">
        <v>0</v>
      </c>
      <c r="Q1238" s="4">
        <v>338400</v>
      </c>
      <c r="R1238" s="4">
        <v>0</v>
      </c>
      <c r="S1238" s="4">
        <v>343490.25</v>
      </c>
      <c r="T1238" s="4">
        <f>SUM(Tabela14[[#This Row],[set/25]:[dez/30]])</f>
        <v>314979.42000000004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24400</v>
      </c>
      <c r="BL1238" s="4">
        <v>4110.83</v>
      </c>
      <c r="BM1238" s="4">
        <v>4064.25</v>
      </c>
      <c r="BN1238" s="4">
        <v>4064.25</v>
      </c>
      <c r="BO1238" s="4">
        <v>4064.25</v>
      </c>
      <c r="BP1238" s="4">
        <v>4064.25</v>
      </c>
      <c r="BQ1238" s="4">
        <v>4064.25</v>
      </c>
      <c r="BR1238" s="4">
        <v>4064.25</v>
      </c>
      <c r="BS1238" s="4">
        <v>4064.25</v>
      </c>
      <c r="BT1238" s="4">
        <v>4064.25</v>
      </c>
      <c r="BU1238" s="4">
        <v>4064.25</v>
      </c>
      <c r="BV1238" s="4">
        <v>4064.25</v>
      </c>
      <c r="BW1238" s="4">
        <v>54867.39</v>
      </c>
      <c r="BX1238" s="4">
        <v>4064.25</v>
      </c>
      <c r="BY1238" s="4">
        <v>4064.25</v>
      </c>
      <c r="BZ1238" s="4">
        <v>4064.25</v>
      </c>
      <c r="CA1238" s="4">
        <v>4064.25</v>
      </c>
      <c r="CB1238" s="4">
        <v>4064.25</v>
      </c>
      <c r="CC1238" s="4">
        <v>4064.25</v>
      </c>
      <c r="CD1238" s="4">
        <v>4064.25</v>
      </c>
      <c r="CE1238" s="4">
        <v>4064.25</v>
      </c>
      <c r="CF1238" s="4">
        <v>4064.25</v>
      </c>
      <c r="CG1238" s="4">
        <v>4064.25</v>
      </c>
      <c r="CH1238" s="4">
        <v>4064.25</v>
      </c>
      <c r="CI1238" s="4">
        <v>54867.39</v>
      </c>
      <c r="CJ1238" s="4">
        <v>4064.25</v>
      </c>
      <c r="CK1238" s="4">
        <v>4064.25</v>
      </c>
      <c r="CL1238" s="4">
        <v>4064.25</v>
      </c>
      <c r="CM1238" s="4">
        <v>4064.25</v>
      </c>
      <c r="CN1238" s="4">
        <v>4064.25</v>
      </c>
      <c r="CO1238" s="4">
        <v>4064.25</v>
      </c>
      <c r="CP1238" s="4">
        <v>4064.25</v>
      </c>
      <c r="CQ1238" s="4">
        <v>4064.25</v>
      </c>
      <c r="CR1238" s="4">
        <v>4064.25</v>
      </c>
      <c r="CS1238" s="4">
        <v>4064.25</v>
      </c>
      <c r="CT1238" s="4">
        <v>4064.25</v>
      </c>
      <c r="CU1238" s="4">
        <v>54867.39</v>
      </c>
      <c r="CV1238" s="4">
        <v>4064.25</v>
      </c>
      <c r="CW1238" s="4">
        <v>4064.25</v>
      </c>
      <c r="CX1238" s="4">
        <v>4064.25</v>
      </c>
      <c r="CY1238" s="4">
        <v>4064.25</v>
      </c>
      <c r="CZ1238" s="4">
        <v>4064.25</v>
      </c>
      <c r="DA1238" s="4">
        <v>0</v>
      </c>
      <c r="DB1238" s="4">
        <v>0</v>
      </c>
      <c r="DC1238" s="4">
        <v>0</v>
      </c>
      <c r="DD1238" s="4">
        <v>0</v>
      </c>
      <c r="DE1238" s="4">
        <v>0</v>
      </c>
      <c r="DF1238" s="4">
        <v>0</v>
      </c>
      <c r="DG1238" s="4">
        <v>0</v>
      </c>
      <c r="DH1238" s="4">
        <v>0</v>
      </c>
      <c r="DI1238" s="4">
        <v>0</v>
      </c>
      <c r="DJ1238" s="4">
        <v>0</v>
      </c>
      <c r="DK1238" s="4">
        <v>0</v>
      </c>
      <c r="DL1238" s="4">
        <v>0</v>
      </c>
      <c r="DM1238" s="4">
        <v>0</v>
      </c>
      <c r="DN1238" s="4">
        <v>0</v>
      </c>
      <c r="DO1238" s="4">
        <v>0</v>
      </c>
      <c r="DP1238" s="4">
        <v>0</v>
      </c>
      <c r="DQ1238" s="4">
        <v>0</v>
      </c>
      <c r="DR1238" s="4">
        <v>0</v>
      </c>
      <c r="DS1238" s="4">
        <v>0</v>
      </c>
      <c r="DT1238" s="4">
        <v>0</v>
      </c>
      <c r="DU1238" s="4">
        <v>0</v>
      </c>
      <c r="DV1238" s="4">
        <v>0</v>
      </c>
      <c r="DW1238" s="4">
        <v>0</v>
      </c>
      <c r="DX1238" s="6">
        <v>0</v>
      </c>
      <c r="DY1238" s="4">
        <f>SUM(Tabela14[[#This Row],[jan/25]:[mar/25]])</f>
        <v>0</v>
      </c>
      <c r="DZ1238" s="4">
        <f>SUM(Tabela14[[#This Row],[abr/25]:[ago/25]])</f>
        <v>28510.83</v>
      </c>
      <c r="EA1238" s="4">
        <f>SUM(Tabela14[[#This Row],[set/25]:[dez/30]])</f>
        <v>314979.42000000004</v>
      </c>
    </row>
    <row r="1239" spans="1:131" x14ac:dyDescent="0.25">
      <c r="A1239" s="5" t="s">
        <v>2950</v>
      </c>
      <c r="B1239" s="2" t="s">
        <v>2495</v>
      </c>
      <c r="C1239" s="2" t="s">
        <v>14</v>
      </c>
      <c r="D1239" s="2" t="s">
        <v>2934</v>
      </c>
      <c r="E1239" s="1">
        <v>2612</v>
      </c>
      <c r="F1239" s="2" t="s">
        <v>2948</v>
      </c>
      <c r="G1239" s="2" t="s">
        <v>19</v>
      </c>
      <c r="H1239" s="321">
        <v>45858</v>
      </c>
      <c r="I1239" s="2" t="s">
        <v>490</v>
      </c>
      <c r="J1239" s="2"/>
      <c r="K1239" s="4"/>
      <c r="L1239" s="4"/>
      <c r="M1239" s="4">
        <v>0</v>
      </c>
      <c r="N1239" s="4">
        <f>Tabela14[[#This Row],[parcela.cef
(total)]]-Tabela14[[#This Row],[parcela.cef
(realizado)]]</f>
        <v>0</v>
      </c>
      <c r="O1239" s="1" t="b">
        <v>0</v>
      </c>
      <c r="P1239" s="4">
        <v>0</v>
      </c>
      <c r="Q1239" s="4">
        <v>244365.22</v>
      </c>
      <c r="R1239" s="4">
        <v>0</v>
      </c>
      <c r="S1239" s="4">
        <v>247726.59</v>
      </c>
      <c r="T1239" s="4">
        <f>SUM(Tabela14[[#This Row],[set/25]:[dez/30]])</f>
        <v>212072.79000000004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34402.22</v>
      </c>
      <c r="BL1239" s="4">
        <v>1251.58</v>
      </c>
      <c r="BM1239" s="4">
        <v>1262.97</v>
      </c>
      <c r="BN1239" s="4">
        <v>1262.97</v>
      </c>
      <c r="BO1239" s="4">
        <v>1262.97</v>
      </c>
      <c r="BP1239" s="4">
        <v>1262.97</v>
      </c>
      <c r="BQ1239" s="4">
        <v>1262.97</v>
      </c>
      <c r="BR1239" s="4">
        <v>1262.97</v>
      </c>
      <c r="BS1239" s="4">
        <v>1262.97</v>
      </c>
      <c r="BT1239" s="4">
        <v>1262.97</v>
      </c>
      <c r="BU1239" s="4">
        <v>55114.3</v>
      </c>
      <c r="BV1239" s="4">
        <v>1262.97</v>
      </c>
      <c r="BW1239" s="4">
        <v>1262.97</v>
      </c>
      <c r="BX1239" s="4">
        <v>1262.97</v>
      </c>
      <c r="BY1239" s="4">
        <v>1262.97</v>
      </c>
      <c r="BZ1239" s="4">
        <v>1262.97</v>
      </c>
      <c r="CA1239" s="4">
        <v>1262.97</v>
      </c>
      <c r="CB1239" s="4">
        <v>1262.97</v>
      </c>
      <c r="CC1239" s="4">
        <v>1262.97</v>
      </c>
      <c r="CD1239" s="4">
        <v>1262.97</v>
      </c>
      <c r="CE1239" s="4">
        <v>1262.97</v>
      </c>
      <c r="CF1239" s="4">
        <v>1262.97</v>
      </c>
      <c r="CG1239" s="4">
        <v>55114.3</v>
      </c>
      <c r="CH1239" s="4">
        <v>1262.97</v>
      </c>
      <c r="CI1239" s="4">
        <v>1262.97</v>
      </c>
      <c r="CJ1239" s="4">
        <v>1262.97</v>
      </c>
      <c r="CK1239" s="4">
        <v>1262.97</v>
      </c>
      <c r="CL1239" s="4">
        <v>1262.97</v>
      </c>
      <c r="CM1239" s="4">
        <v>1262.97</v>
      </c>
      <c r="CN1239" s="4">
        <v>1262.97</v>
      </c>
      <c r="CO1239" s="4">
        <v>1262.97</v>
      </c>
      <c r="CP1239" s="4">
        <v>1262.97</v>
      </c>
      <c r="CQ1239" s="4">
        <v>1262.97</v>
      </c>
      <c r="CR1239" s="4">
        <v>1262.97</v>
      </c>
      <c r="CS1239" s="4">
        <v>1262.97</v>
      </c>
      <c r="CT1239" s="4">
        <v>1262.97</v>
      </c>
      <c r="CU1239" s="4">
        <v>1262.97</v>
      </c>
      <c r="CV1239" s="4">
        <v>1262.97</v>
      </c>
      <c r="CW1239" s="4">
        <v>1262.97</v>
      </c>
      <c r="CX1239" s="4">
        <v>1262.97</v>
      </c>
      <c r="CY1239" s="4">
        <v>1262.97</v>
      </c>
      <c r="CZ1239" s="4">
        <v>55114.3</v>
      </c>
      <c r="DA1239" s="4">
        <v>0</v>
      </c>
      <c r="DB1239" s="4">
        <v>0</v>
      </c>
      <c r="DC1239" s="4">
        <v>0</v>
      </c>
      <c r="DD1239" s="4">
        <v>0</v>
      </c>
      <c r="DE1239" s="4">
        <v>0</v>
      </c>
      <c r="DF1239" s="4">
        <v>0</v>
      </c>
      <c r="DG1239" s="4">
        <v>0</v>
      </c>
      <c r="DH1239" s="4">
        <v>0</v>
      </c>
      <c r="DI1239" s="4">
        <v>0</v>
      </c>
      <c r="DJ1239" s="4">
        <v>0</v>
      </c>
      <c r="DK1239" s="4">
        <v>0</v>
      </c>
      <c r="DL1239" s="4">
        <v>0</v>
      </c>
      <c r="DM1239" s="4">
        <v>0</v>
      </c>
      <c r="DN1239" s="4">
        <v>0</v>
      </c>
      <c r="DO1239" s="4">
        <v>0</v>
      </c>
      <c r="DP1239" s="4">
        <v>0</v>
      </c>
      <c r="DQ1239" s="4">
        <v>0</v>
      </c>
      <c r="DR1239" s="4">
        <v>0</v>
      </c>
      <c r="DS1239" s="4">
        <v>0</v>
      </c>
      <c r="DT1239" s="4">
        <v>0</v>
      </c>
      <c r="DU1239" s="4">
        <v>0</v>
      </c>
      <c r="DV1239" s="4">
        <v>0</v>
      </c>
      <c r="DW1239" s="4">
        <v>0</v>
      </c>
      <c r="DX1239" s="6">
        <v>0</v>
      </c>
      <c r="DY1239" s="4">
        <f>SUM(Tabela14[[#This Row],[jan/25]:[mar/25]])</f>
        <v>0</v>
      </c>
      <c r="DZ1239" s="4">
        <f>SUM(Tabela14[[#This Row],[abr/25]:[ago/25]])</f>
        <v>35653.800000000003</v>
      </c>
      <c r="EA1239" s="4">
        <f>SUM(Tabela14[[#This Row],[set/25]:[dez/30]])</f>
        <v>212072.79000000004</v>
      </c>
    </row>
    <row r="1240" spans="1:131" x14ac:dyDescent="0.25">
      <c r="A1240" s="5" t="s">
        <v>2951</v>
      </c>
      <c r="B1240" s="2" t="s">
        <v>2495</v>
      </c>
      <c r="C1240" s="2" t="s">
        <v>14</v>
      </c>
      <c r="D1240" s="2" t="s">
        <v>2934</v>
      </c>
      <c r="E1240" s="1">
        <v>2613</v>
      </c>
      <c r="F1240" s="2" t="s">
        <v>2952</v>
      </c>
      <c r="G1240" s="2" t="s">
        <v>19</v>
      </c>
      <c r="H1240" s="321">
        <v>45851</v>
      </c>
      <c r="I1240" s="2" t="s">
        <v>1698</v>
      </c>
      <c r="J1240" s="2"/>
      <c r="K1240" s="4"/>
      <c r="L1240" s="4"/>
      <c r="M1240" s="4">
        <v>258811.51</v>
      </c>
      <c r="N1240" s="4">
        <f>Tabela14[[#This Row],[parcela.cef
(total)]]-Tabela14[[#This Row],[parcela.cef
(realizado)]]</f>
        <v>0</v>
      </c>
      <c r="O1240" s="1" t="b">
        <v>0</v>
      </c>
      <c r="P1240" s="4">
        <v>0</v>
      </c>
      <c r="Q1240" s="4">
        <v>337400</v>
      </c>
      <c r="R1240" s="4">
        <v>0</v>
      </c>
      <c r="S1240" s="4">
        <v>83351.11</v>
      </c>
      <c r="T1240" s="4">
        <f>SUM(Tabela14[[#This Row],[set/25]:[dez/30]])</f>
        <v>81215.870000000054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1500</v>
      </c>
      <c r="BL1240" s="4">
        <v>635.24</v>
      </c>
      <c r="BM1240" s="4">
        <v>0</v>
      </c>
      <c r="BN1240" s="4">
        <v>634.02</v>
      </c>
      <c r="BO1240" s="4">
        <v>634.02</v>
      </c>
      <c r="BP1240" s="4">
        <v>634.02</v>
      </c>
      <c r="BQ1240" s="4">
        <v>634.02</v>
      </c>
      <c r="BR1240" s="4">
        <v>634.02</v>
      </c>
      <c r="BS1240" s="4">
        <v>634.02</v>
      </c>
      <c r="BT1240" s="4">
        <v>634.02</v>
      </c>
      <c r="BU1240" s="4">
        <v>634.02</v>
      </c>
      <c r="BV1240" s="4">
        <v>634.02</v>
      </c>
      <c r="BW1240" s="4">
        <v>4060.18</v>
      </c>
      <c r="BX1240" s="4">
        <v>2113.41</v>
      </c>
      <c r="BY1240" s="4">
        <v>2113.41</v>
      </c>
      <c r="BZ1240" s="4">
        <v>2113.41</v>
      </c>
      <c r="CA1240" s="4">
        <v>2113.41</v>
      </c>
      <c r="CB1240" s="4">
        <v>2113.41</v>
      </c>
      <c r="CC1240" s="4">
        <v>2113.41</v>
      </c>
      <c r="CD1240" s="4">
        <v>2113.41</v>
      </c>
      <c r="CE1240" s="4">
        <v>2113.41</v>
      </c>
      <c r="CF1240" s="4">
        <v>2113.41</v>
      </c>
      <c r="CG1240" s="4">
        <v>2113.41</v>
      </c>
      <c r="CH1240" s="4">
        <v>2113.41</v>
      </c>
      <c r="CI1240" s="4">
        <v>7193.72</v>
      </c>
      <c r="CJ1240" s="4">
        <v>2113.41</v>
      </c>
      <c r="CK1240" s="4">
        <v>2113.41</v>
      </c>
      <c r="CL1240" s="4">
        <v>2113.41</v>
      </c>
      <c r="CM1240" s="4">
        <v>2113.41</v>
      </c>
      <c r="CN1240" s="4">
        <v>2113.41</v>
      </c>
      <c r="CO1240" s="4">
        <v>2113.41</v>
      </c>
      <c r="CP1240" s="4">
        <v>2113.41</v>
      </c>
      <c r="CQ1240" s="4">
        <v>2113.41</v>
      </c>
      <c r="CR1240" s="4">
        <v>2113.41</v>
      </c>
      <c r="CS1240" s="4">
        <v>2113.41</v>
      </c>
      <c r="CT1240" s="4">
        <v>2113.41</v>
      </c>
      <c r="CU1240" s="4">
        <v>7193.72</v>
      </c>
      <c r="CV1240" s="4">
        <v>2113.41</v>
      </c>
      <c r="CW1240" s="4">
        <v>2113.41</v>
      </c>
      <c r="CX1240" s="4">
        <v>2113.41</v>
      </c>
      <c r="CY1240" s="4">
        <v>2113.41</v>
      </c>
      <c r="CZ1240" s="4">
        <v>2113.41</v>
      </c>
      <c r="DA1240" s="4">
        <v>0</v>
      </c>
      <c r="DB1240" s="4">
        <v>0</v>
      </c>
      <c r="DC1240" s="4">
        <v>0</v>
      </c>
      <c r="DD1240" s="4">
        <v>0</v>
      </c>
      <c r="DE1240" s="4">
        <v>0</v>
      </c>
      <c r="DF1240" s="4">
        <v>0</v>
      </c>
      <c r="DG1240" s="4">
        <v>0</v>
      </c>
      <c r="DH1240" s="4">
        <v>0</v>
      </c>
      <c r="DI1240" s="4">
        <v>0</v>
      </c>
      <c r="DJ1240" s="4">
        <v>0</v>
      </c>
      <c r="DK1240" s="4">
        <v>0</v>
      </c>
      <c r="DL1240" s="4">
        <v>0</v>
      </c>
      <c r="DM1240" s="4">
        <v>0</v>
      </c>
      <c r="DN1240" s="4">
        <v>0</v>
      </c>
      <c r="DO1240" s="4">
        <v>0</v>
      </c>
      <c r="DP1240" s="4">
        <v>0</v>
      </c>
      <c r="DQ1240" s="4">
        <v>0</v>
      </c>
      <c r="DR1240" s="4">
        <v>0</v>
      </c>
      <c r="DS1240" s="4">
        <v>0</v>
      </c>
      <c r="DT1240" s="4">
        <v>0</v>
      </c>
      <c r="DU1240" s="4">
        <v>0</v>
      </c>
      <c r="DV1240" s="4">
        <v>0</v>
      </c>
      <c r="DW1240" s="4">
        <v>0</v>
      </c>
      <c r="DX1240" s="6">
        <v>0</v>
      </c>
      <c r="DY1240" s="4">
        <f>SUM(Tabela14[[#This Row],[jan/25]:[mar/25]])</f>
        <v>0</v>
      </c>
      <c r="DZ1240" s="4">
        <f>SUM(Tabela14[[#This Row],[abr/25]:[ago/25]])</f>
        <v>2135.2399999999998</v>
      </c>
      <c r="EA1240" s="4">
        <f>SUM(Tabela14[[#This Row],[set/25]:[dez/30]])</f>
        <v>81215.870000000054</v>
      </c>
    </row>
    <row r="1241" spans="1:131" x14ac:dyDescent="0.25">
      <c r="A1241" s="5" t="s">
        <v>2953</v>
      </c>
      <c r="B1241" s="2" t="s">
        <v>2495</v>
      </c>
      <c r="C1241" s="2" t="s">
        <v>14</v>
      </c>
      <c r="D1241" s="2" t="s">
        <v>2934</v>
      </c>
      <c r="E1241" s="1">
        <v>2614</v>
      </c>
      <c r="F1241" s="2" t="s">
        <v>2954</v>
      </c>
      <c r="G1241" s="2" t="s">
        <v>19</v>
      </c>
      <c r="H1241" s="321">
        <v>45888</v>
      </c>
      <c r="I1241" s="2" t="s">
        <v>2955</v>
      </c>
      <c r="J1241" s="2"/>
      <c r="K1241" s="4"/>
      <c r="L1241" s="4"/>
      <c r="M1241" s="4">
        <v>314589.95</v>
      </c>
      <c r="N1241" s="4">
        <f>Tabela14[[#This Row],[parcela.cef
(total)]]-Tabela14[[#This Row],[parcela.cef
(realizado)]]</f>
        <v>0</v>
      </c>
      <c r="O1241" s="1" t="b">
        <v>0</v>
      </c>
      <c r="P1241" s="4">
        <v>0</v>
      </c>
      <c r="Q1241" s="4">
        <v>330785.81</v>
      </c>
      <c r="R1241" s="4">
        <v>0</v>
      </c>
      <c r="S1241" s="4">
        <v>18974.810000000001</v>
      </c>
      <c r="T1241" s="4">
        <f>SUM(Tabela14[[#This Row],[set/25]:[dez/30]])</f>
        <v>14474.809999999998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4500</v>
      </c>
      <c r="BM1241" s="4">
        <v>0</v>
      </c>
      <c r="BN1241" s="4">
        <v>190.32</v>
      </c>
      <c r="BO1241" s="4">
        <v>190.32</v>
      </c>
      <c r="BP1241" s="4">
        <v>190.32</v>
      </c>
      <c r="BQ1241" s="4">
        <v>190.32</v>
      </c>
      <c r="BR1241" s="4">
        <v>190.32</v>
      </c>
      <c r="BS1241" s="4">
        <v>190.32</v>
      </c>
      <c r="BT1241" s="4">
        <v>190.32</v>
      </c>
      <c r="BU1241" s="4">
        <v>190.32</v>
      </c>
      <c r="BV1241" s="4">
        <v>190.32</v>
      </c>
      <c r="BW1241" s="4">
        <v>190.32</v>
      </c>
      <c r="BX1241" s="4">
        <v>190.32</v>
      </c>
      <c r="BY1241" s="4">
        <v>190.32</v>
      </c>
      <c r="BZ1241" s="4">
        <v>190.32</v>
      </c>
      <c r="CA1241" s="4">
        <v>190.32</v>
      </c>
      <c r="CB1241" s="4">
        <v>190.32</v>
      </c>
      <c r="CC1241" s="4">
        <v>190.32</v>
      </c>
      <c r="CD1241" s="4">
        <v>190.32</v>
      </c>
      <c r="CE1241" s="4">
        <v>190.32</v>
      </c>
      <c r="CF1241" s="4">
        <v>190.32</v>
      </c>
      <c r="CG1241" s="4">
        <v>190.32</v>
      </c>
      <c r="CH1241" s="4">
        <v>190.32</v>
      </c>
      <c r="CI1241" s="4">
        <v>190.32</v>
      </c>
      <c r="CJ1241" s="4">
        <v>190.34</v>
      </c>
      <c r="CK1241" s="4">
        <v>581.58000000000004</v>
      </c>
      <c r="CL1241" s="4">
        <v>634.39</v>
      </c>
      <c r="CM1241" s="4">
        <v>634.39</v>
      </c>
      <c r="CN1241" s="4">
        <v>634.39</v>
      </c>
      <c r="CO1241" s="4">
        <v>634.39</v>
      </c>
      <c r="CP1241" s="4">
        <v>634.39</v>
      </c>
      <c r="CQ1241" s="4">
        <v>634.39</v>
      </c>
      <c r="CR1241" s="4">
        <v>634.39</v>
      </c>
      <c r="CS1241" s="4">
        <v>634.39</v>
      </c>
      <c r="CT1241" s="4">
        <v>634.39</v>
      </c>
      <c r="CU1241" s="4">
        <v>634.39</v>
      </c>
      <c r="CV1241" s="4">
        <v>634.39</v>
      </c>
      <c r="CW1241" s="4">
        <v>634.39</v>
      </c>
      <c r="CX1241" s="4">
        <v>634.39</v>
      </c>
      <c r="CY1241" s="4">
        <v>634.39</v>
      </c>
      <c r="CZ1241" s="4">
        <v>634.39</v>
      </c>
      <c r="DA1241" s="4">
        <v>0</v>
      </c>
      <c r="DB1241" s="4">
        <v>0</v>
      </c>
      <c r="DC1241" s="4">
        <v>0</v>
      </c>
      <c r="DD1241" s="4">
        <v>0</v>
      </c>
      <c r="DE1241" s="4">
        <v>0</v>
      </c>
      <c r="DF1241" s="4">
        <v>0</v>
      </c>
      <c r="DG1241" s="4">
        <v>0</v>
      </c>
      <c r="DH1241" s="4">
        <v>0</v>
      </c>
      <c r="DI1241" s="4">
        <v>0</v>
      </c>
      <c r="DJ1241" s="4">
        <v>0</v>
      </c>
      <c r="DK1241" s="4">
        <v>0</v>
      </c>
      <c r="DL1241" s="4">
        <v>0</v>
      </c>
      <c r="DM1241" s="4">
        <v>0</v>
      </c>
      <c r="DN1241" s="4">
        <v>0</v>
      </c>
      <c r="DO1241" s="4">
        <v>0</v>
      </c>
      <c r="DP1241" s="4">
        <v>0</v>
      </c>
      <c r="DQ1241" s="4">
        <v>0</v>
      </c>
      <c r="DR1241" s="4">
        <v>0</v>
      </c>
      <c r="DS1241" s="4">
        <v>0</v>
      </c>
      <c r="DT1241" s="4">
        <v>0</v>
      </c>
      <c r="DU1241" s="4">
        <v>0</v>
      </c>
      <c r="DV1241" s="4">
        <v>0</v>
      </c>
      <c r="DW1241" s="4">
        <v>0</v>
      </c>
      <c r="DX1241" s="6">
        <v>0</v>
      </c>
      <c r="DY1241" s="4">
        <f>SUM(Tabela14[[#This Row],[jan/25]:[mar/25]])</f>
        <v>0</v>
      </c>
      <c r="DZ1241" s="4">
        <f>SUM(Tabela14[[#This Row],[abr/25]:[ago/25]])</f>
        <v>4500</v>
      </c>
      <c r="EA1241" s="4">
        <f>SUM(Tabela14[[#This Row],[set/25]:[dez/30]])</f>
        <v>14474.809999999998</v>
      </c>
    </row>
    <row r="1242" spans="1:131" x14ac:dyDescent="0.25">
      <c r="A1242" s="5" t="s">
        <v>2956</v>
      </c>
      <c r="B1242" s="2" t="s">
        <v>2495</v>
      </c>
      <c r="C1242" s="2" t="s">
        <v>14</v>
      </c>
      <c r="D1242" s="2" t="s">
        <v>2934</v>
      </c>
      <c r="E1242" s="1">
        <v>2615</v>
      </c>
      <c r="F1242" s="2" t="s">
        <v>2957</v>
      </c>
      <c r="G1242" s="2" t="s">
        <v>19</v>
      </c>
      <c r="H1242" s="321">
        <v>45902</v>
      </c>
      <c r="I1242" s="2" t="s">
        <v>2958</v>
      </c>
      <c r="J1242" s="2"/>
      <c r="K1242" s="4"/>
      <c r="L1242" s="4"/>
      <c r="M1242" s="4">
        <v>280000</v>
      </c>
      <c r="N1242" s="4">
        <f>Tabela14[[#This Row],[parcela.cef
(total)]]-Tabela14[[#This Row],[parcela.cef
(realizado)]]</f>
        <v>0</v>
      </c>
      <c r="O1242" s="1" t="b">
        <v>0</v>
      </c>
      <c r="P1242" s="4">
        <v>0</v>
      </c>
      <c r="Q1242" s="4">
        <v>330785.77</v>
      </c>
      <c r="R1242" s="4">
        <v>0</v>
      </c>
      <c r="S1242" s="4">
        <v>49285.77</v>
      </c>
      <c r="T1242" s="4">
        <f>SUM(Tabela14[[#This Row],[set/25]:[dez/30]])</f>
        <v>49285.769999999975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376.15</v>
      </c>
      <c r="BO1242" s="4">
        <v>376.15</v>
      </c>
      <c r="BP1242" s="4">
        <v>376.15</v>
      </c>
      <c r="BQ1242" s="4">
        <v>376.15</v>
      </c>
      <c r="BR1242" s="4">
        <v>376.15</v>
      </c>
      <c r="BS1242" s="4">
        <v>376.15</v>
      </c>
      <c r="BT1242" s="4">
        <v>376.15</v>
      </c>
      <c r="BU1242" s="4">
        <v>2176.15</v>
      </c>
      <c r="BV1242" s="4">
        <v>376.15</v>
      </c>
      <c r="BW1242" s="4">
        <v>376.15</v>
      </c>
      <c r="BX1242" s="4">
        <v>376.15</v>
      </c>
      <c r="BY1242" s="4">
        <v>376.15</v>
      </c>
      <c r="BZ1242" s="4">
        <v>376.15</v>
      </c>
      <c r="CA1242" s="4">
        <v>376.15</v>
      </c>
      <c r="CB1242" s="4">
        <v>376.18</v>
      </c>
      <c r="CC1242" s="4">
        <v>1005.17</v>
      </c>
      <c r="CD1242" s="4">
        <v>1253.8399999999999</v>
      </c>
      <c r="CE1242" s="4">
        <v>1253.8399999999999</v>
      </c>
      <c r="CF1242" s="4">
        <v>1253.8399999999999</v>
      </c>
      <c r="CG1242" s="4">
        <v>7253.84</v>
      </c>
      <c r="CH1242" s="4">
        <v>1253.8399999999999</v>
      </c>
      <c r="CI1242" s="4">
        <v>1253.8399999999999</v>
      </c>
      <c r="CJ1242" s="4">
        <v>1253.8399999999999</v>
      </c>
      <c r="CK1242" s="4">
        <v>1253.8399999999999</v>
      </c>
      <c r="CL1242" s="4">
        <v>1253.8399999999999</v>
      </c>
      <c r="CM1242" s="4">
        <v>1253.8399999999999</v>
      </c>
      <c r="CN1242" s="4">
        <v>1253.8399999999999</v>
      </c>
      <c r="CO1242" s="4">
        <v>1253.8399999999999</v>
      </c>
      <c r="CP1242" s="4">
        <v>1253.8399999999999</v>
      </c>
      <c r="CQ1242" s="4">
        <v>1253.8399999999999</v>
      </c>
      <c r="CR1242" s="4">
        <v>1253.8399999999999</v>
      </c>
      <c r="CS1242" s="4">
        <v>7253.84</v>
      </c>
      <c r="CT1242" s="4">
        <v>1253.8399999999999</v>
      </c>
      <c r="CU1242" s="4">
        <v>1253.8399999999999</v>
      </c>
      <c r="CV1242" s="4">
        <v>1253.8399999999999</v>
      </c>
      <c r="CW1242" s="4">
        <v>1253.8399999999999</v>
      </c>
      <c r="CX1242" s="4">
        <v>1253.8399999999999</v>
      </c>
      <c r="CY1242" s="4">
        <v>1253.8399999999999</v>
      </c>
      <c r="CZ1242" s="4">
        <v>1253.8399999999999</v>
      </c>
      <c r="DA1242" s="4">
        <v>0</v>
      </c>
      <c r="DB1242" s="4">
        <v>0</v>
      </c>
      <c r="DC1242" s="4">
        <v>0</v>
      </c>
      <c r="DD1242" s="4">
        <v>0</v>
      </c>
      <c r="DE1242" s="4">
        <v>0</v>
      </c>
      <c r="DF1242" s="4">
        <v>0</v>
      </c>
      <c r="DG1242" s="4">
        <v>0</v>
      </c>
      <c r="DH1242" s="4">
        <v>0</v>
      </c>
      <c r="DI1242" s="4">
        <v>0</v>
      </c>
      <c r="DJ1242" s="4">
        <v>0</v>
      </c>
      <c r="DK1242" s="4">
        <v>0</v>
      </c>
      <c r="DL1242" s="4">
        <v>0</v>
      </c>
      <c r="DM1242" s="4">
        <v>0</v>
      </c>
      <c r="DN1242" s="4">
        <v>0</v>
      </c>
      <c r="DO1242" s="4">
        <v>0</v>
      </c>
      <c r="DP1242" s="4">
        <v>0</v>
      </c>
      <c r="DQ1242" s="4">
        <v>0</v>
      </c>
      <c r="DR1242" s="4">
        <v>0</v>
      </c>
      <c r="DS1242" s="4">
        <v>0</v>
      </c>
      <c r="DT1242" s="4">
        <v>0</v>
      </c>
      <c r="DU1242" s="4">
        <v>0</v>
      </c>
      <c r="DV1242" s="4">
        <v>0</v>
      </c>
      <c r="DW1242" s="4">
        <v>0</v>
      </c>
      <c r="DX1242" s="6">
        <v>0</v>
      </c>
      <c r="DY1242" s="4">
        <f>SUM(Tabela14[[#This Row],[jan/25]:[mar/25]])</f>
        <v>0</v>
      </c>
      <c r="DZ1242" s="4">
        <f>SUM(Tabela14[[#This Row],[abr/25]:[ago/25]])</f>
        <v>0</v>
      </c>
      <c r="EA1242" s="4">
        <f>SUM(Tabela14[[#This Row],[set/25]:[dez/30]])</f>
        <v>49285.769999999975</v>
      </c>
    </row>
    <row r="1243" spans="1:131" x14ac:dyDescent="0.25">
      <c r="A1243" s="5" t="s">
        <v>2959</v>
      </c>
      <c r="B1243" s="2" t="s">
        <v>2495</v>
      </c>
      <c r="C1243" s="2" t="s">
        <v>14</v>
      </c>
      <c r="D1243" s="2" t="s">
        <v>2960</v>
      </c>
      <c r="E1243" s="1">
        <v>2701</v>
      </c>
      <c r="F1243" s="2"/>
      <c r="G1243" s="2" t="s">
        <v>42</v>
      </c>
      <c r="H1243" s="321"/>
      <c r="I1243" s="2"/>
      <c r="J1243" s="2"/>
      <c r="K1243" s="4"/>
      <c r="L1243" s="4"/>
      <c r="M1243" s="4">
        <v>0</v>
      </c>
      <c r="N1243" s="4">
        <f>Tabela14[[#This Row],[parcela.cef
(total)]]-Tabela14[[#This Row],[parcela.cef
(realizado)]]</f>
        <v>0</v>
      </c>
      <c r="O1243" s="1" t="b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f>SUM(Tabela14[[#This Row],[set/25]:[dez/30]])</f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0</v>
      </c>
      <c r="CS1243" s="4">
        <v>0</v>
      </c>
      <c r="CT1243" s="4">
        <v>0</v>
      </c>
      <c r="CU1243" s="4">
        <v>0</v>
      </c>
      <c r="CV1243" s="4">
        <v>0</v>
      </c>
      <c r="CW1243" s="4">
        <v>0</v>
      </c>
      <c r="CX1243" s="4">
        <v>0</v>
      </c>
      <c r="CY1243" s="4">
        <v>0</v>
      </c>
      <c r="CZ1243" s="4">
        <v>0</v>
      </c>
      <c r="DA1243" s="4">
        <v>0</v>
      </c>
      <c r="DB1243" s="4">
        <v>0</v>
      </c>
      <c r="DC1243" s="4">
        <v>0</v>
      </c>
      <c r="DD1243" s="4">
        <v>0</v>
      </c>
      <c r="DE1243" s="4">
        <v>0</v>
      </c>
      <c r="DF1243" s="4">
        <v>0</v>
      </c>
      <c r="DG1243" s="4">
        <v>0</v>
      </c>
      <c r="DH1243" s="4">
        <v>0</v>
      </c>
      <c r="DI1243" s="4">
        <v>0</v>
      </c>
      <c r="DJ1243" s="4">
        <v>0</v>
      </c>
      <c r="DK1243" s="4">
        <v>0</v>
      </c>
      <c r="DL1243" s="4">
        <v>0</v>
      </c>
      <c r="DM1243" s="4">
        <v>0</v>
      </c>
      <c r="DN1243" s="4">
        <v>0</v>
      </c>
      <c r="DO1243" s="4">
        <v>0</v>
      </c>
      <c r="DP1243" s="4">
        <v>0</v>
      </c>
      <c r="DQ1243" s="4">
        <v>0</v>
      </c>
      <c r="DR1243" s="4">
        <v>0</v>
      </c>
      <c r="DS1243" s="4">
        <v>0</v>
      </c>
      <c r="DT1243" s="4">
        <v>0</v>
      </c>
      <c r="DU1243" s="4">
        <v>0</v>
      </c>
      <c r="DV1243" s="4">
        <v>0</v>
      </c>
      <c r="DW1243" s="4">
        <v>0</v>
      </c>
      <c r="DX1243" s="6">
        <v>0</v>
      </c>
      <c r="DY1243" s="4">
        <f>SUM(Tabela14[[#This Row],[jan/25]:[mar/25]])</f>
        <v>0</v>
      </c>
      <c r="DZ1243" s="4">
        <f>SUM(Tabela14[[#This Row],[abr/25]:[ago/25]])</f>
        <v>0</v>
      </c>
      <c r="EA1243" s="4">
        <f>SUM(Tabela14[[#This Row],[set/25]:[dez/30]])</f>
        <v>0</v>
      </c>
    </row>
    <row r="1244" spans="1:131" x14ac:dyDescent="0.25">
      <c r="A1244" s="5" t="s">
        <v>2961</v>
      </c>
      <c r="B1244" s="2" t="s">
        <v>2495</v>
      </c>
      <c r="C1244" s="2" t="s">
        <v>14</v>
      </c>
      <c r="D1244" s="2" t="s">
        <v>2960</v>
      </c>
      <c r="E1244" s="1">
        <v>2704</v>
      </c>
      <c r="F1244" s="2"/>
      <c r="G1244" s="2" t="s">
        <v>42</v>
      </c>
      <c r="H1244" s="321"/>
      <c r="I1244" s="2"/>
      <c r="J1244" s="2"/>
      <c r="K1244" s="4"/>
      <c r="L1244" s="4"/>
      <c r="M1244" s="4">
        <v>0</v>
      </c>
      <c r="N1244" s="4">
        <f>Tabela14[[#This Row],[parcela.cef
(total)]]-Tabela14[[#This Row],[parcela.cef
(realizado)]]</f>
        <v>0</v>
      </c>
      <c r="O1244" s="1" t="b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f>SUM(Tabela14[[#This Row],[set/25]:[dez/30]])</f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0</v>
      </c>
      <c r="CR1244" s="4">
        <v>0</v>
      </c>
      <c r="CS1244" s="4">
        <v>0</v>
      </c>
      <c r="CT1244" s="4">
        <v>0</v>
      </c>
      <c r="CU1244" s="4">
        <v>0</v>
      </c>
      <c r="CV1244" s="4">
        <v>0</v>
      </c>
      <c r="CW1244" s="4">
        <v>0</v>
      </c>
      <c r="CX1244" s="4">
        <v>0</v>
      </c>
      <c r="CY1244" s="4">
        <v>0</v>
      </c>
      <c r="CZ1244" s="4">
        <v>0</v>
      </c>
      <c r="DA1244" s="4">
        <v>0</v>
      </c>
      <c r="DB1244" s="4">
        <v>0</v>
      </c>
      <c r="DC1244" s="4">
        <v>0</v>
      </c>
      <c r="DD1244" s="4">
        <v>0</v>
      </c>
      <c r="DE1244" s="4">
        <v>0</v>
      </c>
      <c r="DF1244" s="4">
        <v>0</v>
      </c>
      <c r="DG1244" s="4">
        <v>0</v>
      </c>
      <c r="DH1244" s="4">
        <v>0</v>
      </c>
      <c r="DI1244" s="4">
        <v>0</v>
      </c>
      <c r="DJ1244" s="4">
        <v>0</v>
      </c>
      <c r="DK1244" s="4">
        <v>0</v>
      </c>
      <c r="DL1244" s="4">
        <v>0</v>
      </c>
      <c r="DM1244" s="4">
        <v>0</v>
      </c>
      <c r="DN1244" s="4">
        <v>0</v>
      </c>
      <c r="DO1244" s="4">
        <v>0</v>
      </c>
      <c r="DP1244" s="4">
        <v>0</v>
      </c>
      <c r="DQ1244" s="4">
        <v>0</v>
      </c>
      <c r="DR1244" s="4">
        <v>0</v>
      </c>
      <c r="DS1244" s="4">
        <v>0</v>
      </c>
      <c r="DT1244" s="4">
        <v>0</v>
      </c>
      <c r="DU1244" s="4">
        <v>0</v>
      </c>
      <c r="DV1244" s="4">
        <v>0</v>
      </c>
      <c r="DW1244" s="4">
        <v>0</v>
      </c>
      <c r="DX1244" s="6">
        <v>0</v>
      </c>
      <c r="DY1244" s="4">
        <f>SUM(Tabela14[[#This Row],[jan/25]:[mar/25]])</f>
        <v>0</v>
      </c>
      <c r="DZ1244" s="4">
        <f>SUM(Tabela14[[#This Row],[abr/25]:[ago/25]])</f>
        <v>0</v>
      </c>
      <c r="EA1244" s="4">
        <f>SUM(Tabela14[[#This Row],[set/25]:[dez/30]])</f>
        <v>0</v>
      </c>
    </row>
    <row r="1245" spans="1:131" x14ac:dyDescent="0.25">
      <c r="A1245" s="5" t="s">
        <v>2962</v>
      </c>
      <c r="B1245" s="2" t="s">
        <v>2495</v>
      </c>
      <c r="C1245" s="2" t="s">
        <v>14</v>
      </c>
      <c r="D1245" s="2" t="s">
        <v>2960</v>
      </c>
      <c r="E1245" s="1">
        <v>2705</v>
      </c>
      <c r="F1245" s="2"/>
      <c r="G1245" s="2" t="s">
        <v>42</v>
      </c>
      <c r="H1245" s="321"/>
      <c r="I1245" s="2"/>
      <c r="J1245" s="2"/>
      <c r="K1245" s="4"/>
      <c r="L1245" s="4"/>
      <c r="M1245" s="4">
        <v>0</v>
      </c>
      <c r="N1245" s="4">
        <f>Tabela14[[#This Row],[parcela.cef
(total)]]-Tabela14[[#This Row],[parcela.cef
(realizado)]]</f>
        <v>0</v>
      </c>
      <c r="O1245" s="1" t="b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f>SUM(Tabela14[[#This Row],[set/25]:[dez/30]])</f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0</v>
      </c>
      <c r="CR1245" s="4">
        <v>0</v>
      </c>
      <c r="CS1245" s="4">
        <v>0</v>
      </c>
      <c r="CT1245" s="4">
        <v>0</v>
      </c>
      <c r="CU1245" s="4">
        <v>0</v>
      </c>
      <c r="CV1245" s="4">
        <v>0</v>
      </c>
      <c r="CW1245" s="4">
        <v>0</v>
      </c>
      <c r="CX1245" s="4">
        <v>0</v>
      </c>
      <c r="CY1245" s="4">
        <v>0</v>
      </c>
      <c r="CZ1245" s="4">
        <v>0</v>
      </c>
      <c r="DA1245" s="4">
        <v>0</v>
      </c>
      <c r="DB1245" s="4">
        <v>0</v>
      </c>
      <c r="DC1245" s="4">
        <v>0</v>
      </c>
      <c r="DD1245" s="4">
        <v>0</v>
      </c>
      <c r="DE1245" s="4">
        <v>0</v>
      </c>
      <c r="DF1245" s="4">
        <v>0</v>
      </c>
      <c r="DG1245" s="4">
        <v>0</v>
      </c>
      <c r="DH1245" s="4">
        <v>0</v>
      </c>
      <c r="DI1245" s="4">
        <v>0</v>
      </c>
      <c r="DJ1245" s="4">
        <v>0</v>
      </c>
      <c r="DK1245" s="4">
        <v>0</v>
      </c>
      <c r="DL1245" s="4">
        <v>0</v>
      </c>
      <c r="DM1245" s="4">
        <v>0</v>
      </c>
      <c r="DN1245" s="4">
        <v>0</v>
      </c>
      <c r="DO1245" s="4">
        <v>0</v>
      </c>
      <c r="DP1245" s="4">
        <v>0</v>
      </c>
      <c r="DQ1245" s="4">
        <v>0</v>
      </c>
      <c r="DR1245" s="4">
        <v>0</v>
      </c>
      <c r="DS1245" s="4">
        <v>0</v>
      </c>
      <c r="DT1245" s="4">
        <v>0</v>
      </c>
      <c r="DU1245" s="4">
        <v>0</v>
      </c>
      <c r="DV1245" s="4">
        <v>0</v>
      </c>
      <c r="DW1245" s="4">
        <v>0</v>
      </c>
      <c r="DX1245" s="6">
        <v>0</v>
      </c>
      <c r="DY1245" s="4">
        <f>SUM(Tabela14[[#This Row],[jan/25]:[mar/25]])</f>
        <v>0</v>
      </c>
      <c r="DZ1245" s="4">
        <f>SUM(Tabela14[[#This Row],[abr/25]:[ago/25]])</f>
        <v>0</v>
      </c>
      <c r="EA1245" s="4">
        <f>SUM(Tabela14[[#This Row],[set/25]:[dez/30]])</f>
        <v>0</v>
      </c>
    </row>
    <row r="1246" spans="1:131" x14ac:dyDescent="0.25">
      <c r="A1246" s="5" t="s">
        <v>2963</v>
      </c>
      <c r="B1246" s="2" t="s">
        <v>2495</v>
      </c>
      <c r="C1246" s="2" t="s">
        <v>14</v>
      </c>
      <c r="D1246" s="2" t="s">
        <v>2960</v>
      </c>
      <c r="E1246" s="1">
        <v>2706</v>
      </c>
      <c r="F1246" s="2"/>
      <c r="G1246" s="2" t="s">
        <v>16</v>
      </c>
      <c r="H1246" s="321"/>
      <c r="I1246" s="2"/>
      <c r="J1246" s="2"/>
      <c r="K1246" s="4"/>
      <c r="L1246" s="4"/>
      <c r="M1246" s="4">
        <v>0</v>
      </c>
      <c r="N1246" s="4">
        <f>Tabela14[[#This Row],[parcela.cef
(total)]]-Tabela14[[#This Row],[parcela.cef
(realizado)]]</f>
        <v>0</v>
      </c>
      <c r="O1246" s="1" t="b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f>SUM(Tabela14[[#This Row],[set/25]:[dez/30]])</f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0</v>
      </c>
      <c r="CQ1246" s="4">
        <v>0</v>
      </c>
      <c r="CR1246" s="4">
        <v>0</v>
      </c>
      <c r="CS1246" s="4">
        <v>0</v>
      </c>
      <c r="CT1246" s="4">
        <v>0</v>
      </c>
      <c r="CU1246" s="4">
        <v>0</v>
      </c>
      <c r="CV1246" s="4">
        <v>0</v>
      </c>
      <c r="CW1246" s="4">
        <v>0</v>
      </c>
      <c r="CX1246" s="4">
        <v>0</v>
      </c>
      <c r="CY1246" s="4">
        <v>0</v>
      </c>
      <c r="CZ1246" s="4">
        <v>0</v>
      </c>
      <c r="DA1246" s="4">
        <v>0</v>
      </c>
      <c r="DB1246" s="4">
        <v>0</v>
      </c>
      <c r="DC1246" s="4">
        <v>0</v>
      </c>
      <c r="DD1246" s="4">
        <v>0</v>
      </c>
      <c r="DE1246" s="4">
        <v>0</v>
      </c>
      <c r="DF1246" s="4">
        <v>0</v>
      </c>
      <c r="DG1246" s="4">
        <v>0</v>
      </c>
      <c r="DH1246" s="4">
        <v>0</v>
      </c>
      <c r="DI1246" s="4">
        <v>0</v>
      </c>
      <c r="DJ1246" s="4">
        <v>0</v>
      </c>
      <c r="DK1246" s="4">
        <v>0</v>
      </c>
      <c r="DL1246" s="4">
        <v>0</v>
      </c>
      <c r="DM1246" s="4">
        <v>0</v>
      </c>
      <c r="DN1246" s="4">
        <v>0</v>
      </c>
      <c r="DO1246" s="4">
        <v>0</v>
      </c>
      <c r="DP1246" s="4">
        <v>0</v>
      </c>
      <c r="DQ1246" s="4">
        <v>0</v>
      </c>
      <c r="DR1246" s="4">
        <v>0</v>
      </c>
      <c r="DS1246" s="4">
        <v>0</v>
      </c>
      <c r="DT1246" s="4">
        <v>0</v>
      </c>
      <c r="DU1246" s="4">
        <v>0</v>
      </c>
      <c r="DV1246" s="4">
        <v>0</v>
      </c>
      <c r="DW1246" s="4">
        <v>0</v>
      </c>
      <c r="DX1246" s="6">
        <v>0</v>
      </c>
      <c r="DY1246" s="4">
        <f>SUM(Tabela14[[#This Row],[jan/25]:[mar/25]])</f>
        <v>0</v>
      </c>
      <c r="DZ1246" s="4">
        <f>SUM(Tabela14[[#This Row],[abr/25]:[ago/25]])</f>
        <v>0</v>
      </c>
      <c r="EA1246" s="4">
        <f>SUM(Tabela14[[#This Row],[set/25]:[dez/30]])</f>
        <v>0</v>
      </c>
    </row>
    <row r="1247" spans="1:131" x14ac:dyDescent="0.25">
      <c r="A1247" s="5" t="s">
        <v>2964</v>
      </c>
      <c r="B1247" s="2" t="s">
        <v>2495</v>
      </c>
      <c r="C1247" s="2" t="s">
        <v>14</v>
      </c>
      <c r="D1247" s="2" t="s">
        <v>2960</v>
      </c>
      <c r="E1247" s="1">
        <v>2707</v>
      </c>
      <c r="F1247" s="2"/>
      <c r="G1247" s="2" t="s">
        <v>42</v>
      </c>
      <c r="H1247" s="321"/>
      <c r="I1247" s="2"/>
      <c r="J1247" s="2"/>
      <c r="K1247" s="4"/>
      <c r="L1247" s="4"/>
      <c r="M1247" s="4">
        <v>0</v>
      </c>
      <c r="N1247" s="4">
        <f>Tabela14[[#This Row],[parcela.cef
(total)]]-Tabela14[[#This Row],[parcela.cef
(realizado)]]</f>
        <v>0</v>
      </c>
      <c r="O1247" s="1" t="b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f>SUM(Tabela14[[#This Row],[set/25]:[dez/30]])</f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4">
        <v>0</v>
      </c>
      <c r="CV1247" s="4">
        <v>0</v>
      </c>
      <c r="CW1247" s="4">
        <v>0</v>
      </c>
      <c r="CX1247" s="4">
        <v>0</v>
      </c>
      <c r="CY1247" s="4">
        <v>0</v>
      </c>
      <c r="CZ1247" s="4">
        <v>0</v>
      </c>
      <c r="DA1247" s="4">
        <v>0</v>
      </c>
      <c r="DB1247" s="4">
        <v>0</v>
      </c>
      <c r="DC1247" s="4">
        <v>0</v>
      </c>
      <c r="DD1247" s="4">
        <v>0</v>
      </c>
      <c r="DE1247" s="4">
        <v>0</v>
      </c>
      <c r="DF1247" s="4">
        <v>0</v>
      </c>
      <c r="DG1247" s="4">
        <v>0</v>
      </c>
      <c r="DH1247" s="4">
        <v>0</v>
      </c>
      <c r="DI1247" s="4">
        <v>0</v>
      </c>
      <c r="DJ1247" s="4">
        <v>0</v>
      </c>
      <c r="DK1247" s="4">
        <v>0</v>
      </c>
      <c r="DL1247" s="4">
        <v>0</v>
      </c>
      <c r="DM1247" s="4">
        <v>0</v>
      </c>
      <c r="DN1247" s="4">
        <v>0</v>
      </c>
      <c r="DO1247" s="4">
        <v>0</v>
      </c>
      <c r="DP1247" s="4">
        <v>0</v>
      </c>
      <c r="DQ1247" s="4">
        <v>0</v>
      </c>
      <c r="DR1247" s="4">
        <v>0</v>
      </c>
      <c r="DS1247" s="4">
        <v>0</v>
      </c>
      <c r="DT1247" s="4">
        <v>0</v>
      </c>
      <c r="DU1247" s="4">
        <v>0</v>
      </c>
      <c r="DV1247" s="4">
        <v>0</v>
      </c>
      <c r="DW1247" s="4">
        <v>0</v>
      </c>
      <c r="DX1247" s="6">
        <v>0</v>
      </c>
      <c r="DY1247" s="4">
        <f>SUM(Tabela14[[#This Row],[jan/25]:[mar/25]])</f>
        <v>0</v>
      </c>
      <c r="DZ1247" s="4">
        <f>SUM(Tabela14[[#This Row],[abr/25]:[ago/25]])</f>
        <v>0</v>
      </c>
      <c r="EA1247" s="4">
        <f>SUM(Tabela14[[#This Row],[set/25]:[dez/30]])</f>
        <v>0</v>
      </c>
    </row>
    <row r="1248" spans="1:131" x14ac:dyDescent="0.25">
      <c r="A1248" s="5" t="s">
        <v>2965</v>
      </c>
      <c r="B1248" s="2" t="s">
        <v>2495</v>
      </c>
      <c r="C1248" s="2" t="s">
        <v>14</v>
      </c>
      <c r="D1248" s="2" t="s">
        <v>2960</v>
      </c>
      <c r="E1248" s="1">
        <v>2708</v>
      </c>
      <c r="F1248" s="2" t="s">
        <v>2966</v>
      </c>
      <c r="G1248" s="2" t="s">
        <v>19</v>
      </c>
      <c r="H1248" s="321">
        <v>45903</v>
      </c>
      <c r="I1248" s="2" t="s">
        <v>2967</v>
      </c>
      <c r="J1248" s="2"/>
      <c r="K1248" s="4"/>
      <c r="L1248" s="4"/>
      <c r="M1248" s="4">
        <v>280000</v>
      </c>
      <c r="N1248" s="4">
        <f>Tabela14[[#This Row],[parcela.cef
(total)]]-Tabela14[[#This Row],[parcela.cef
(realizado)]]</f>
        <v>0</v>
      </c>
      <c r="O1248" s="1" t="b">
        <v>0</v>
      </c>
      <c r="P1248" s="4">
        <v>0</v>
      </c>
      <c r="Q1248" s="4">
        <v>372714.7</v>
      </c>
      <c r="R1248" s="4">
        <v>0</v>
      </c>
      <c r="S1248" s="4">
        <v>87314.7</v>
      </c>
      <c r="T1248" s="4">
        <f>SUM(Tabela14[[#This Row],[set/25]:[dez/30]])</f>
        <v>87314.7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598.5</v>
      </c>
      <c r="BO1248" s="4">
        <v>598.5</v>
      </c>
      <c r="BP1248" s="4">
        <v>598.5</v>
      </c>
      <c r="BQ1248" s="4">
        <v>598.5</v>
      </c>
      <c r="BR1248" s="4">
        <v>598.5</v>
      </c>
      <c r="BS1248" s="4">
        <v>598.5</v>
      </c>
      <c r="BT1248" s="4">
        <v>598.5</v>
      </c>
      <c r="BU1248" s="4">
        <v>598.5</v>
      </c>
      <c r="BV1248" s="4">
        <v>1976.7</v>
      </c>
      <c r="BW1248" s="4">
        <v>1995</v>
      </c>
      <c r="BX1248" s="4">
        <v>1995</v>
      </c>
      <c r="BY1248" s="4">
        <v>1995</v>
      </c>
      <c r="BZ1248" s="4">
        <v>1995</v>
      </c>
      <c r="CA1248" s="4">
        <v>1995</v>
      </c>
      <c r="CB1248" s="4">
        <v>8895</v>
      </c>
      <c r="CC1248" s="4">
        <v>1995</v>
      </c>
      <c r="CD1248" s="4">
        <v>1995</v>
      </c>
      <c r="CE1248" s="4">
        <v>1995</v>
      </c>
      <c r="CF1248" s="4">
        <v>1995</v>
      </c>
      <c r="CG1248" s="4">
        <v>1995</v>
      </c>
      <c r="CH1248" s="4">
        <v>1995</v>
      </c>
      <c r="CI1248" s="4">
        <v>1995</v>
      </c>
      <c r="CJ1248" s="4">
        <v>1995</v>
      </c>
      <c r="CK1248" s="4">
        <v>1995</v>
      </c>
      <c r="CL1248" s="4">
        <v>1995</v>
      </c>
      <c r="CM1248" s="4">
        <v>1995</v>
      </c>
      <c r="CN1248" s="4">
        <v>8895</v>
      </c>
      <c r="CO1248" s="4">
        <v>1995</v>
      </c>
      <c r="CP1248" s="4">
        <v>1995</v>
      </c>
      <c r="CQ1248" s="4">
        <v>1995</v>
      </c>
      <c r="CR1248" s="4">
        <v>1995</v>
      </c>
      <c r="CS1248" s="4">
        <v>1995</v>
      </c>
      <c r="CT1248" s="4">
        <v>1995</v>
      </c>
      <c r="CU1248" s="4">
        <v>1995</v>
      </c>
      <c r="CV1248" s="4">
        <v>1995</v>
      </c>
      <c r="CW1248" s="4">
        <v>1995</v>
      </c>
      <c r="CX1248" s="4">
        <v>1995</v>
      </c>
      <c r="CY1248" s="4">
        <v>1995</v>
      </c>
      <c r="CZ1248" s="4">
        <v>8895</v>
      </c>
      <c r="DA1248" s="4">
        <v>0</v>
      </c>
      <c r="DB1248" s="4">
        <v>0</v>
      </c>
      <c r="DC1248" s="4">
        <v>0</v>
      </c>
      <c r="DD1248" s="4">
        <v>0</v>
      </c>
      <c r="DE1248" s="4">
        <v>0</v>
      </c>
      <c r="DF1248" s="4">
        <v>0</v>
      </c>
      <c r="DG1248" s="4">
        <v>0</v>
      </c>
      <c r="DH1248" s="4">
        <v>0</v>
      </c>
      <c r="DI1248" s="4">
        <v>0</v>
      </c>
      <c r="DJ1248" s="4">
        <v>0</v>
      </c>
      <c r="DK1248" s="4">
        <v>0</v>
      </c>
      <c r="DL1248" s="4">
        <v>0</v>
      </c>
      <c r="DM1248" s="4">
        <v>0</v>
      </c>
      <c r="DN1248" s="4">
        <v>0</v>
      </c>
      <c r="DO1248" s="4">
        <v>0</v>
      </c>
      <c r="DP1248" s="4">
        <v>0</v>
      </c>
      <c r="DQ1248" s="4">
        <v>0</v>
      </c>
      <c r="DR1248" s="4">
        <v>0</v>
      </c>
      <c r="DS1248" s="4">
        <v>0</v>
      </c>
      <c r="DT1248" s="4">
        <v>0</v>
      </c>
      <c r="DU1248" s="4">
        <v>0</v>
      </c>
      <c r="DV1248" s="4">
        <v>0</v>
      </c>
      <c r="DW1248" s="4">
        <v>0</v>
      </c>
      <c r="DX1248" s="6">
        <v>0</v>
      </c>
      <c r="DY1248" s="4">
        <f>SUM(Tabela14[[#This Row],[jan/25]:[mar/25]])</f>
        <v>0</v>
      </c>
      <c r="DZ1248" s="4">
        <f>SUM(Tabela14[[#This Row],[abr/25]:[ago/25]])</f>
        <v>0</v>
      </c>
      <c r="EA1248" s="4">
        <f>SUM(Tabela14[[#This Row],[set/25]:[dez/30]])</f>
        <v>87314.7</v>
      </c>
    </row>
    <row r="1249" spans="1:131" x14ac:dyDescent="0.25">
      <c r="A1249" s="5" t="s">
        <v>2968</v>
      </c>
      <c r="B1249" s="2" t="s">
        <v>2495</v>
      </c>
      <c r="C1249" s="2" t="s">
        <v>14</v>
      </c>
      <c r="D1249" s="2" t="s">
        <v>2960</v>
      </c>
      <c r="E1249" s="1">
        <v>2709</v>
      </c>
      <c r="F1249" s="2"/>
      <c r="G1249" s="2" t="s">
        <v>16</v>
      </c>
      <c r="H1249" s="321"/>
      <c r="I1249" s="2"/>
      <c r="J1249" s="2"/>
      <c r="K1249" s="4"/>
      <c r="L1249" s="4"/>
      <c r="M1249" s="4">
        <v>0</v>
      </c>
      <c r="N1249" s="4">
        <f>Tabela14[[#This Row],[parcela.cef
(total)]]-Tabela14[[#This Row],[parcela.cef
(realizado)]]</f>
        <v>0</v>
      </c>
      <c r="O1249" s="1" t="b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f>SUM(Tabela14[[#This Row],[set/25]:[dez/30]])</f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0</v>
      </c>
      <c r="CR1249" s="4">
        <v>0</v>
      </c>
      <c r="CS1249" s="4">
        <v>0</v>
      </c>
      <c r="CT1249" s="4">
        <v>0</v>
      </c>
      <c r="CU1249" s="4">
        <v>0</v>
      </c>
      <c r="CV1249" s="4">
        <v>0</v>
      </c>
      <c r="CW1249" s="4">
        <v>0</v>
      </c>
      <c r="CX1249" s="4">
        <v>0</v>
      </c>
      <c r="CY1249" s="4">
        <v>0</v>
      </c>
      <c r="CZ1249" s="4">
        <v>0</v>
      </c>
      <c r="DA1249" s="4">
        <v>0</v>
      </c>
      <c r="DB1249" s="4">
        <v>0</v>
      </c>
      <c r="DC1249" s="4">
        <v>0</v>
      </c>
      <c r="DD1249" s="4">
        <v>0</v>
      </c>
      <c r="DE1249" s="4">
        <v>0</v>
      </c>
      <c r="DF1249" s="4">
        <v>0</v>
      </c>
      <c r="DG1249" s="4">
        <v>0</v>
      </c>
      <c r="DH1249" s="4">
        <v>0</v>
      </c>
      <c r="DI1249" s="4">
        <v>0</v>
      </c>
      <c r="DJ1249" s="4">
        <v>0</v>
      </c>
      <c r="DK1249" s="4">
        <v>0</v>
      </c>
      <c r="DL1249" s="4">
        <v>0</v>
      </c>
      <c r="DM1249" s="4">
        <v>0</v>
      </c>
      <c r="DN1249" s="4">
        <v>0</v>
      </c>
      <c r="DO1249" s="4">
        <v>0</v>
      </c>
      <c r="DP1249" s="4">
        <v>0</v>
      </c>
      <c r="DQ1249" s="4">
        <v>0</v>
      </c>
      <c r="DR1249" s="4">
        <v>0</v>
      </c>
      <c r="DS1249" s="4">
        <v>0</v>
      </c>
      <c r="DT1249" s="4">
        <v>0</v>
      </c>
      <c r="DU1249" s="4">
        <v>0</v>
      </c>
      <c r="DV1249" s="4">
        <v>0</v>
      </c>
      <c r="DW1249" s="4">
        <v>0</v>
      </c>
      <c r="DX1249" s="6">
        <v>0</v>
      </c>
      <c r="DY1249" s="4">
        <f>SUM(Tabela14[[#This Row],[jan/25]:[mar/25]])</f>
        <v>0</v>
      </c>
      <c r="DZ1249" s="4">
        <f>SUM(Tabela14[[#This Row],[abr/25]:[ago/25]])</f>
        <v>0</v>
      </c>
      <c r="EA1249" s="4">
        <f>SUM(Tabela14[[#This Row],[set/25]:[dez/30]])</f>
        <v>0</v>
      </c>
    </row>
    <row r="1250" spans="1:131" x14ac:dyDescent="0.25">
      <c r="A1250" s="5" t="s">
        <v>2969</v>
      </c>
      <c r="B1250" s="2" t="s">
        <v>2495</v>
      </c>
      <c r="C1250" s="2" t="s">
        <v>14</v>
      </c>
      <c r="D1250" s="2" t="s">
        <v>2960</v>
      </c>
      <c r="E1250" s="1">
        <v>2710</v>
      </c>
      <c r="F1250" s="2"/>
      <c r="G1250" s="2" t="s">
        <v>16</v>
      </c>
      <c r="H1250" s="321"/>
      <c r="I1250" s="2"/>
      <c r="J1250" s="2"/>
      <c r="K1250" s="4"/>
      <c r="L1250" s="4"/>
      <c r="M1250" s="4">
        <v>0</v>
      </c>
      <c r="N1250" s="4">
        <f>Tabela14[[#This Row],[parcela.cef
(total)]]-Tabela14[[#This Row],[parcela.cef
(realizado)]]</f>
        <v>0</v>
      </c>
      <c r="O1250" s="1" t="b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f>SUM(Tabela14[[#This Row],[set/25]:[dez/30]])</f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0</v>
      </c>
      <c r="CP1250" s="4">
        <v>0</v>
      </c>
      <c r="CQ1250" s="4">
        <v>0</v>
      </c>
      <c r="CR1250" s="4">
        <v>0</v>
      </c>
      <c r="CS1250" s="4">
        <v>0</v>
      </c>
      <c r="CT1250" s="4">
        <v>0</v>
      </c>
      <c r="CU1250" s="4">
        <v>0</v>
      </c>
      <c r="CV1250" s="4">
        <v>0</v>
      </c>
      <c r="CW1250" s="4">
        <v>0</v>
      </c>
      <c r="CX1250" s="4">
        <v>0</v>
      </c>
      <c r="CY1250" s="4">
        <v>0</v>
      </c>
      <c r="CZ1250" s="4">
        <v>0</v>
      </c>
      <c r="DA1250" s="4">
        <v>0</v>
      </c>
      <c r="DB1250" s="4">
        <v>0</v>
      </c>
      <c r="DC1250" s="4">
        <v>0</v>
      </c>
      <c r="DD1250" s="4">
        <v>0</v>
      </c>
      <c r="DE1250" s="4">
        <v>0</v>
      </c>
      <c r="DF1250" s="4">
        <v>0</v>
      </c>
      <c r="DG1250" s="4">
        <v>0</v>
      </c>
      <c r="DH1250" s="4">
        <v>0</v>
      </c>
      <c r="DI1250" s="4">
        <v>0</v>
      </c>
      <c r="DJ1250" s="4">
        <v>0</v>
      </c>
      <c r="DK1250" s="4">
        <v>0</v>
      </c>
      <c r="DL1250" s="4">
        <v>0</v>
      </c>
      <c r="DM1250" s="4">
        <v>0</v>
      </c>
      <c r="DN1250" s="4">
        <v>0</v>
      </c>
      <c r="DO1250" s="4">
        <v>0</v>
      </c>
      <c r="DP1250" s="4">
        <v>0</v>
      </c>
      <c r="DQ1250" s="4">
        <v>0</v>
      </c>
      <c r="DR1250" s="4">
        <v>0</v>
      </c>
      <c r="DS1250" s="4">
        <v>0</v>
      </c>
      <c r="DT1250" s="4">
        <v>0</v>
      </c>
      <c r="DU1250" s="4">
        <v>0</v>
      </c>
      <c r="DV1250" s="4">
        <v>0</v>
      </c>
      <c r="DW1250" s="4">
        <v>0</v>
      </c>
      <c r="DX1250" s="6">
        <v>0</v>
      </c>
      <c r="DY1250" s="4">
        <f>SUM(Tabela14[[#This Row],[jan/25]:[mar/25]])</f>
        <v>0</v>
      </c>
      <c r="DZ1250" s="4">
        <f>SUM(Tabela14[[#This Row],[abr/25]:[ago/25]])</f>
        <v>0</v>
      </c>
      <c r="EA1250" s="4">
        <f>SUM(Tabela14[[#This Row],[set/25]:[dez/30]])</f>
        <v>0</v>
      </c>
    </row>
    <row r="1251" spans="1:131" x14ac:dyDescent="0.25">
      <c r="A1251" s="5" t="s">
        <v>2970</v>
      </c>
      <c r="B1251" s="2" t="s">
        <v>2495</v>
      </c>
      <c r="C1251" s="2" t="s">
        <v>14</v>
      </c>
      <c r="D1251" s="2" t="s">
        <v>2960</v>
      </c>
      <c r="E1251" s="1">
        <v>2711</v>
      </c>
      <c r="F1251" s="2"/>
      <c r="G1251" s="2" t="s">
        <v>42</v>
      </c>
      <c r="H1251" s="321"/>
      <c r="I1251" s="2"/>
      <c r="J1251" s="2"/>
      <c r="K1251" s="4"/>
      <c r="L1251" s="4"/>
      <c r="M1251" s="4">
        <v>0</v>
      </c>
      <c r="N1251" s="4">
        <f>Tabela14[[#This Row],[parcela.cef
(total)]]-Tabela14[[#This Row],[parcela.cef
(realizado)]]</f>
        <v>0</v>
      </c>
      <c r="O1251" s="1" t="b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f>SUM(Tabela14[[#This Row],[set/25]:[dez/30]])</f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4">
        <v>0</v>
      </c>
      <c r="CQ1251" s="4">
        <v>0</v>
      </c>
      <c r="CR1251" s="4">
        <v>0</v>
      </c>
      <c r="CS1251" s="4">
        <v>0</v>
      </c>
      <c r="CT1251" s="4">
        <v>0</v>
      </c>
      <c r="CU1251" s="4">
        <v>0</v>
      </c>
      <c r="CV1251" s="4">
        <v>0</v>
      </c>
      <c r="CW1251" s="4">
        <v>0</v>
      </c>
      <c r="CX1251" s="4">
        <v>0</v>
      </c>
      <c r="CY1251" s="4">
        <v>0</v>
      </c>
      <c r="CZ1251" s="4">
        <v>0</v>
      </c>
      <c r="DA1251" s="4">
        <v>0</v>
      </c>
      <c r="DB1251" s="4">
        <v>0</v>
      </c>
      <c r="DC1251" s="4">
        <v>0</v>
      </c>
      <c r="DD1251" s="4">
        <v>0</v>
      </c>
      <c r="DE1251" s="4">
        <v>0</v>
      </c>
      <c r="DF1251" s="4">
        <v>0</v>
      </c>
      <c r="DG1251" s="4">
        <v>0</v>
      </c>
      <c r="DH1251" s="4">
        <v>0</v>
      </c>
      <c r="DI1251" s="4">
        <v>0</v>
      </c>
      <c r="DJ1251" s="4">
        <v>0</v>
      </c>
      <c r="DK1251" s="4">
        <v>0</v>
      </c>
      <c r="DL1251" s="4">
        <v>0</v>
      </c>
      <c r="DM1251" s="4">
        <v>0</v>
      </c>
      <c r="DN1251" s="4">
        <v>0</v>
      </c>
      <c r="DO1251" s="4">
        <v>0</v>
      </c>
      <c r="DP1251" s="4">
        <v>0</v>
      </c>
      <c r="DQ1251" s="4">
        <v>0</v>
      </c>
      <c r="DR1251" s="4">
        <v>0</v>
      </c>
      <c r="DS1251" s="4">
        <v>0</v>
      </c>
      <c r="DT1251" s="4">
        <v>0</v>
      </c>
      <c r="DU1251" s="4">
        <v>0</v>
      </c>
      <c r="DV1251" s="4">
        <v>0</v>
      </c>
      <c r="DW1251" s="4">
        <v>0</v>
      </c>
      <c r="DX1251" s="6">
        <v>0</v>
      </c>
      <c r="DY1251" s="4">
        <f>SUM(Tabela14[[#This Row],[jan/25]:[mar/25]])</f>
        <v>0</v>
      </c>
      <c r="DZ1251" s="4">
        <f>SUM(Tabela14[[#This Row],[abr/25]:[ago/25]])</f>
        <v>0</v>
      </c>
      <c r="EA1251" s="4">
        <f>SUM(Tabela14[[#This Row],[set/25]:[dez/30]])</f>
        <v>0</v>
      </c>
    </row>
    <row r="1252" spans="1:131" x14ac:dyDescent="0.25">
      <c r="A1252" s="5" t="s">
        <v>2971</v>
      </c>
      <c r="B1252" s="2" t="s">
        <v>2495</v>
      </c>
      <c r="C1252" s="2" t="s">
        <v>14</v>
      </c>
      <c r="D1252" s="2" t="s">
        <v>2960</v>
      </c>
      <c r="E1252" s="1">
        <v>2712</v>
      </c>
      <c r="F1252" s="2"/>
      <c r="G1252" s="2" t="s">
        <v>42</v>
      </c>
      <c r="H1252" s="321"/>
      <c r="I1252" s="2"/>
      <c r="J1252" s="2"/>
      <c r="K1252" s="4"/>
      <c r="L1252" s="4"/>
      <c r="M1252" s="4">
        <v>0</v>
      </c>
      <c r="N1252" s="4">
        <f>Tabela14[[#This Row],[parcela.cef
(total)]]-Tabela14[[#This Row],[parcela.cef
(realizado)]]</f>
        <v>0</v>
      </c>
      <c r="O1252" s="1" t="b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f>SUM(Tabela14[[#This Row],[set/25]:[dez/30]])</f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0</v>
      </c>
      <c r="CP1252" s="4">
        <v>0</v>
      </c>
      <c r="CQ1252" s="4">
        <v>0</v>
      </c>
      <c r="CR1252" s="4">
        <v>0</v>
      </c>
      <c r="CS1252" s="4">
        <v>0</v>
      </c>
      <c r="CT1252" s="4">
        <v>0</v>
      </c>
      <c r="CU1252" s="4">
        <v>0</v>
      </c>
      <c r="CV1252" s="4">
        <v>0</v>
      </c>
      <c r="CW1252" s="4">
        <v>0</v>
      </c>
      <c r="CX1252" s="4">
        <v>0</v>
      </c>
      <c r="CY1252" s="4">
        <v>0</v>
      </c>
      <c r="CZ1252" s="4">
        <v>0</v>
      </c>
      <c r="DA1252" s="4">
        <v>0</v>
      </c>
      <c r="DB1252" s="4">
        <v>0</v>
      </c>
      <c r="DC1252" s="4">
        <v>0</v>
      </c>
      <c r="DD1252" s="4">
        <v>0</v>
      </c>
      <c r="DE1252" s="4">
        <v>0</v>
      </c>
      <c r="DF1252" s="4">
        <v>0</v>
      </c>
      <c r="DG1252" s="4">
        <v>0</v>
      </c>
      <c r="DH1252" s="4">
        <v>0</v>
      </c>
      <c r="DI1252" s="4">
        <v>0</v>
      </c>
      <c r="DJ1252" s="4">
        <v>0</v>
      </c>
      <c r="DK1252" s="4">
        <v>0</v>
      </c>
      <c r="DL1252" s="4">
        <v>0</v>
      </c>
      <c r="DM1252" s="4">
        <v>0</v>
      </c>
      <c r="DN1252" s="4">
        <v>0</v>
      </c>
      <c r="DO1252" s="4">
        <v>0</v>
      </c>
      <c r="DP1252" s="4">
        <v>0</v>
      </c>
      <c r="DQ1252" s="4">
        <v>0</v>
      </c>
      <c r="DR1252" s="4">
        <v>0</v>
      </c>
      <c r="DS1252" s="4">
        <v>0</v>
      </c>
      <c r="DT1252" s="4">
        <v>0</v>
      </c>
      <c r="DU1252" s="4">
        <v>0</v>
      </c>
      <c r="DV1252" s="4">
        <v>0</v>
      </c>
      <c r="DW1252" s="4">
        <v>0</v>
      </c>
      <c r="DX1252" s="6">
        <v>0</v>
      </c>
      <c r="DY1252" s="4">
        <f>SUM(Tabela14[[#This Row],[jan/25]:[mar/25]])</f>
        <v>0</v>
      </c>
      <c r="DZ1252" s="4">
        <f>SUM(Tabela14[[#This Row],[abr/25]:[ago/25]])</f>
        <v>0</v>
      </c>
      <c r="EA1252" s="4">
        <f>SUM(Tabela14[[#This Row],[set/25]:[dez/30]])</f>
        <v>0</v>
      </c>
    </row>
    <row r="1253" spans="1:131" x14ac:dyDescent="0.25">
      <c r="A1253" s="5" t="s">
        <v>2972</v>
      </c>
      <c r="B1253" s="2" t="s">
        <v>2495</v>
      </c>
      <c r="C1253" s="2" t="s">
        <v>14</v>
      </c>
      <c r="D1253" s="2" t="s">
        <v>2960</v>
      </c>
      <c r="E1253" s="1">
        <v>2715</v>
      </c>
      <c r="F1253" s="2"/>
      <c r="G1253" s="2" t="s">
        <v>42</v>
      </c>
      <c r="H1253" s="321"/>
      <c r="I1253" s="2"/>
      <c r="J1253" s="2"/>
      <c r="K1253" s="4"/>
      <c r="L1253" s="4"/>
      <c r="M1253" s="4">
        <v>0</v>
      </c>
      <c r="N1253" s="4">
        <f>Tabela14[[#This Row],[parcela.cef
(total)]]-Tabela14[[#This Row],[parcela.cef
(realizado)]]</f>
        <v>0</v>
      </c>
      <c r="O1253" s="1" t="b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f>SUM(Tabela14[[#This Row],[set/25]:[dez/30]])</f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0</v>
      </c>
      <c r="CR1253" s="4">
        <v>0</v>
      </c>
      <c r="CS1253" s="4">
        <v>0</v>
      </c>
      <c r="CT1253" s="4">
        <v>0</v>
      </c>
      <c r="CU1253" s="4">
        <v>0</v>
      </c>
      <c r="CV1253" s="4">
        <v>0</v>
      </c>
      <c r="CW1253" s="4">
        <v>0</v>
      </c>
      <c r="CX1253" s="4">
        <v>0</v>
      </c>
      <c r="CY1253" s="4">
        <v>0</v>
      </c>
      <c r="CZ1253" s="4">
        <v>0</v>
      </c>
      <c r="DA1253" s="4">
        <v>0</v>
      </c>
      <c r="DB1253" s="4">
        <v>0</v>
      </c>
      <c r="DC1253" s="4">
        <v>0</v>
      </c>
      <c r="DD1253" s="4">
        <v>0</v>
      </c>
      <c r="DE1253" s="4">
        <v>0</v>
      </c>
      <c r="DF1253" s="4">
        <v>0</v>
      </c>
      <c r="DG1253" s="4">
        <v>0</v>
      </c>
      <c r="DH1253" s="4">
        <v>0</v>
      </c>
      <c r="DI1253" s="4">
        <v>0</v>
      </c>
      <c r="DJ1253" s="4">
        <v>0</v>
      </c>
      <c r="DK1253" s="4">
        <v>0</v>
      </c>
      <c r="DL1253" s="4">
        <v>0</v>
      </c>
      <c r="DM1253" s="4">
        <v>0</v>
      </c>
      <c r="DN1253" s="4">
        <v>0</v>
      </c>
      <c r="DO1253" s="4">
        <v>0</v>
      </c>
      <c r="DP1253" s="4">
        <v>0</v>
      </c>
      <c r="DQ1253" s="4">
        <v>0</v>
      </c>
      <c r="DR1253" s="4">
        <v>0</v>
      </c>
      <c r="DS1253" s="4">
        <v>0</v>
      </c>
      <c r="DT1253" s="4">
        <v>0</v>
      </c>
      <c r="DU1253" s="4">
        <v>0</v>
      </c>
      <c r="DV1253" s="4">
        <v>0</v>
      </c>
      <c r="DW1253" s="4">
        <v>0</v>
      </c>
      <c r="DX1253" s="6">
        <v>0</v>
      </c>
      <c r="DY1253" s="4">
        <f>SUM(Tabela14[[#This Row],[jan/25]:[mar/25]])</f>
        <v>0</v>
      </c>
      <c r="DZ1253" s="4">
        <f>SUM(Tabela14[[#This Row],[abr/25]:[ago/25]])</f>
        <v>0</v>
      </c>
      <c r="EA1253" s="4">
        <f>SUM(Tabela14[[#This Row],[set/25]:[dez/30]])</f>
        <v>0</v>
      </c>
    </row>
    <row r="1254" spans="1:131" x14ac:dyDescent="0.25">
      <c r="A1254" s="5" t="s">
        <v>2973</v>
      </c>
      <c r="B1254" s="2" t="s">
        <v>2495</v>
      </c>
      <c r="C1254" s="2" t="s">
        <v>14</v>
      </c>
      <c r="D1254" s="2" t="s">
        <v>2974</v>
      </c>
      <c r="E1254" s="1">
        <v>2804</v>
      </c>
      <c r="F1254" s="2"/>
      <c r="G1254" s="2" t="s">
        <v>42</v>
      </c>
      <c r="H1254" s="321"/>
      <c r="I1254" s="2"/>
      <c r="J1254" s="2"/>
      <c r="K1254" s="4"/>
      <c r="L1254" s="4"/>
      <c r="M1254" s="4">
        <v>0</v>
      </c>
      <c r="N1254" s="4">
        <f>Tabela14[[#This Row],[parcela.cef
(total)]]-Tabela14[[#This Row],[parcela.cef
(realizado)]]</f>
        <v>0</v>
      </c>
      <c r="O1254" s="1" t="b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f>SUM(Tabela14[[#This Row],[set/25]:[dez/30]])</f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4">
        <v>0</v>
      </c>
      <c r="CQ1254" s="4">
        <v>0</v>
      </c>
      <c r="CR1254" s="4">
        <v>0</v>
      </c>
      <c r="CS1254" s="4">
        <v>0</v>
      </c>
      <c r="CT1254" s="4">
        <v>0</v>
      </c>
      <c r="CU1254" s="4">
        <v>0</v>
      </c>
      <c r="CV1254" s="4">
        <v>0</v>
      </c>
      <c r="CW1254" s="4">
        <v>0</v>
      </c>
      <c r="CX1254" s="4">
        <v>0</v>
      </c>
      <c r="CY1254" s="4">
        <v>0</v>
      </c>
      <c r="CZ1254" s="4">
        <v>0</v>
      </c>
      <c r="DA1254" s="4">
        <v>0</v>
      </c>
      <c r="DB1254" s="4">
        <v>0</v>
      </c>
      <c r="DC1254" s="4">
        <v>0</v>
      </c>
      <c r="DD1254" s="4">
        <v>0</v>
      </c>
      <c r="DE1254" s="4">
        <v>0</v>
      </c>
      <c r="DF1254" s="4">
        <v>0</v>
      </c>
      <c r="DG1254" s="4">
        <v>0</v>
      </c>
      <c r="DH1254" s="4">
        <v>0</v>
      </c>
      <c r="DI1254" s="4">
        <v>0</v>
      </c>
      <c r="DJ1254" s="4">
        <v>0</v>
      </c>
      <c r="DK1254" s="4">
        <v>0</v>
      </c>
      <c r="DL1254" s="4">
        <v>0</v>
      </c>
      <c r="DM1254" s="4">
        <v>0</v>
      </c>
      <c r="DN1254" s="4">
        <v>0</v>
      </c>
      <c r="DO1254" s="4">
        <v>0</v>
      </c>
      <c r="DP1254" s="4">
        <v>0</v>
      </c>
      <c r="DQ1254" s="4">
        <v>0</v>
      </c>
      <c r="DR1254" s="4">
        <v>0</v>
      </c>
      <c r="DS1254" s="4">
        <v>0</v>
      </c>
      <c r="DT1254" s="4">
        <v>0</v>
      </c>
      <c r="DU1254" s="4">
        <v>0</v>
      </c>
      <c r="DV1254" s="4">
        <v>0</v>
      </c>
      <c r="DW1254" s="4">
        <v>0</v>
      </c>
      <c r="DX1254" s="6">
        <v>0</v>
      </c>
      <c r="DY1254" s="4">
        <f>SUM(Tabela14[[#This Row],[jan/25]:[mar/25]])</f>
        <v>0</v>
      </c>
      <c r="DZ1254" s="4">
        <f>SUM(Tabela14[[#This Row],[abr/25]:[ago/25]])</f>
        <v>0</v>
      </c>
      <c r="EA1254" s="4">
        <f>SUM(Tabela14[[#This Row],[set/25]:[dez/30]])</f>
        <v>0</v>
      </c>
    </row>
    <row r="1255" spans="1:131" x14ac:dyDescent="0.25">
      <c r="A1255" s="5" t="s">
        <v>2975</v>
      </c>
      <c r="B1255" s="2" t="s">
        <v>2495</v>
      </c>
      <c r="C1255" s="2" t="s">
        <v>14</v>
      </c>
      <c r="D1255" s="2" t="s">
        <v>2974</v>
      </c>
      <c r="E1255" s="1">
        <v>2805</v>
      </c>
      <c r="F1255" s="2" t="s">
        <v>2976</v>
      </c>
      <c r="G1255" s="2" t="s">
        <v>19</v>
      </c>
      <c r="H1255" s="321">
        <v>45850</v>
      </c>
      <c r="I1255" s="2" t="s">
        <v>1662</v>
      </c>
      <c r="J1255" s="2"/>
      <c r="K1255" s="4"/>
      <c r="L1255" s="4"/>
      <c r="M1255" s="4">
        <v>325140.09000000003</v>
      </c>
      <c r="N1255" s="4">
        <f>Tabela14[[#This Row],[parcela.cef
(total)]]-Tabela14[[#This Row],[parcela.cef
(realizado)]]</f>
        <v>0</v>
      </c>
      <c r="O1255" s="1" t="b">
        <v>0</v>
      </c>
      <c r="P1255" s="4">
        <v>0</v>
      </c>
      <c r="Q1255" s="4">
        <v>417666.6</v>
      </c>
      <c r="R1255" s="4">
        <v>0</v>
      </c>
      <c r="S1255" s="4">
        <v>97665.94</v>
      </c>
      <c r="T1255" s="4">
        <f>SUM(Tabela14[[#This Row],[set/25]:[dez/30]])</f>
        <v>93138.930000000008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3000</v>
      </c>
      <c r="BL1255" s="4">
        <v>1527.01</v>
      </c>
      <c r="BM1255" s="4">
        <v>0</v>
      </c>
      <c r="BN1255" s="4">
        <v>1524.09</v>
      </c>
      <c r="BO1255" s="4">
        <v>1524.09</v>
      </c>
      <c r="BP1255" s="4">
        <v>448.08</v>
      </c>
      <c r="BQ1255" s="4">
        <v>448.08</v>
      </c>
      <c r="BR1255" s="4">
        <v>448.08</v>
      </c>
      <c r="BS1255" s="4">
        <v>448.08</v>
      </c>
      <c r="BT1255" s="4">
        <v>448.08</v>
      </c>
      <c r="BU1255" s="4">
        <v>448.08</v>
      </c>
      <c r="BV1255" s="4">
        <v>935.39</v>
      </c>
      <c r="BW1255" s="4">
        <v>14702.43</v>
      </c>
      <c r="BX1255" s="4">
        <v>1493.61</v>
      </c>
      <c r="BY1255" s="4">
        <v>1493.61</v>
      </c>
      <c r="BZ1255" s="4">
        <v>1493.61</v>
      </c>
      <c r="CA1255" s="4">
        <v>1493.61</v>
      </c>
      <c r="CB1255" s="4">
        <v>1493.61</v>
      </c>
      <c r="CC1255" s="4">
        <v>1493.61</v>
      </c>
      <c r="CD1255" s="4">
        <v>1493.61</v>
      </c>
      <c r="CE1255" s="4">
        <v>1493.61</v>
      </c>
      <c r="CF1255" s="4">
        <v>1493.61</v>
      </c>
      <c r="CG1255" s="4">
        <v>1493.61</v>
      </c>
      <c r="CH1255" s="4">
        <v>1493.61</v>
      </c>
      <c r="CI1255" s="4">
        <v>14702.43</v>
      </c>
      <c r="CJ1255" s="4">
        <v>1493.61</v>
      </c>
      <c r="CK1255" s="4">
        <v>1493.61</v>
      </c>
      <c r="CL1255" s="4">
        <v>1493.61</v>
      </c>
      <c r="CM1255" s="4">
        <v>1493.61</v>
      </c>
      <c r="CN1255" s="4">
        <v>1493.61</v>
      </c>
      <c r="CO1255" s="4">
        <v>1493.61</v>
      </c>
      <c r="CP1255" s="4">
        <v>1493.61</v>
      </c>
      <c r="CQ1255" s="4">
        <v>1493.61</v>
      </c>
      <c r="CR1255" s="4">
        <v>1493.61</v>
      </c>
      <c r="CS1255" s="4">
        <v>1493.61</v>
      </c>
      <c r="CT1255" s="4">
        <v>1493.61</v>
      </c>
      <c r="CU1255" s="4">
        <v>1493.61</v>
      </c>
      <c r="CV1255" s="4">
        <v>1493.61</v>
      </c>
      <c r="CW1255" s="4">
        <v>1493.61</v>
      </c>
      <c r="CX1255" s="4">
        <v>1493.61</v>
      </c>
      <c r="CY1255" s="4">
        <v>1493.61</v>
      </c>
      <c r="CZ1255" s="4">
        <v>16734.55</v>
      </c>
      <c r="DA1255" s="4">
        <v>0</v>
      </c>
      <c r="DB1255" s="4">
        <v>0</v>
      </c>
      <c r="DC1255" s="4">
        <v>0</v>
      </c>
      <c r="DD1255" s="4">
        <v>0</v>
      </c>
      <c r="DE1255" s="4">
        <v>0</v>
      </c>
      <c r="DF1255" s="4">
        <v>0</v>
      </c>
      <c r="DG1255" s="4">
        <v>0</v>
      </c>
      <c r="DH1255" s="4">
        <v>0</v>
      </c>
      <c r="DI1255" s="4">
        <v>0</v>
      </c>
      <c r="DJ1255" s="4">
        <v>0</v>
      </c>
      <c r="DK1255" s="4">
        <v>0</v>
      </c>
      <c r="DL1255" s="4">
        <v>0</v>
      </c>
      <c r="DM1255" s="4">
        <v>0</v>
      </c>
      <c r="DN1255" s="4">
        <v>0</v>
      </c>
      <c r="DO1255" s="4">
        <v>0</v>
      </c>
      <c r="DP1255" s="4">
        <v>0</v>
      </c>
      <c r="DQ1255" s="4">
        <v>0</v>
      </c>
      <c r="DR1255" s="4">
        <v>0</v>
      </c>
      <c r="DS1255" s="4">
        <v>0</v>
      </c>
      <c r="DT1255" s="4">
        <v>0</v>
      </c>
      <c r="DU1255" s="4">
        <v>0</v>
      </c>
      <c r="DV1255" s="4">
        <v>0</v>
      </c>
      <c r="DW1255" s="4">
        <v>0</v>
      </c>
      <c r="DX1255" s="6">
        <v>0</v>
      </c>
      <c r="DY1255" s="4">
        <f>SUM(Tabela14[[#This Row],[jan/25]:[mar/25]])</f>
        <v>0</v>
      </c>
      <c r="DZ1255" s="4">
        <f>SUM(Tabela14[[#This Row],[abr/25]:[ago/25]])</f>
        <v>4527.01</v>
      </c>
      <c r="EA1255" s="4">
        <f>SUM(Tabela14[[#This Row],[set/25]:[dez/30]])</f>
        <v>93138.930000000008</v>
      </c>
    </row>
    <row r="1256" spans="1:131" x14ac:dyDescent="0.25">
      <c r="A1256" s="5" t="s">
        <v>2977</v>
      </c>
      <c r="B1256" s="2" t="s">
        <v>2495</v>
      </c>
      <c r="C1256" s="2" t="s">
        <v>14</v>
      </c>
      <c r="D1256" s="2" t="s">
        <v>2974</v>
      </c>
      <c r="E1256" s="1">
        <v>2806</v>
      </c>
      <c r="F1256" s="2"/>
      <c r="G1256" s="2" t="s">
        <v>42</v>
      </c>
      <c r="H1256" s="321"/>
      <c r="I1256" s="2"/>
      <c r="J1256" s="2"/>
      <c r="K1256" s="4"/>
      <c r="L1256" s="4"/>
      <c r="M1256" s="4">
        <v>0</v>
      </c>
      <c r="N1256" s="4">
        <f>Tabela14[[#This Row],[parcela.cef
(total)]]-Tabela14[[#This Row],[parcela.cef
(realizado)]]</f>
        <v>0</v>
      </c>
      <c r="O1256" s="1" t="b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f>SUM(Tabela14[[#This Row],[set/25]:[dez/30]])</f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0</v>
      </c>
      <c r="CR1256" s="4">
        <v>0</v>
      </c>
      <c r="CS1256" s="4">
        <v>0</v>
      </c>
      <c r="CT1256" s="4">
        <v>0</v>
      </c>
      <c r="CU1256" s="4">
        <v>0</v>
      </c>
      <c r="CV1256" s="4">
        <v>0</v>
      </c>
      <c r="CW1256" s="4">
        <v>0</v>
      </c>
      <c r="CX1256" s="4">
        <v>0</v>
      </c>
      <c r="CY1256" s="4">
        <v>0</v>
      </c>
      <c r="CZ1256" s="4">
        <v>0</v>
      </c>
      <c r="DA1256" s="4">
        <v>0</v>
      </c>
      <c r="DB1256" s="4">
        <v>0</v>
      </c>
      <c r="DC1256" s="4">
        <v>0</v>
      </c>
      <c r="DD1256" s="4">
        <v>0</v>
      </c>
      <c r="DE1256" s="4">
        <v>0</v>
      </c>
      <c r="DF1256" s="4">
        <v>0</v>
      </c>
      <c r="DG1256" s="4">
        <v>0</v>
      </c>
      <c r="DH1256" s="4">
        <v>0</v>
      </c>
      <c r="DI1256" s="4">
        <v>0</v>
      </c>
      <c r="DJ1256" s="4">
        <v>0</v>
      </c>
      <c r="DK1256" s="4">
        <v>0</v>
      </c>
      <c r="DL1256" s="4">
        <v>0</v>
      </c>
      <c r="DM1256" s="4">
        <v>0</v>
      </c>
      <c r="DN1256" s="4">
        <v>0</v>
      </c>
      <c r="DO1256" s="4">
        <v>0</v>
      </c>
      <c r="DP1256" s="4">
        <v>0</v>
      </c>
      <c r="DQ1256" s="4">
        <v>0</v>
      </c>
      <c r="DR1256" s="4">
        <v>0</v>
      </c>
      <c r="DS1256" s="4">
        <v>0</v>
      </c>
      <c r="DT1256" s="4">
        <v>0</v>
      </c>
      <c r="DU1256" s="4">
        <v>0</v>
      </c>
      <c r="DV1256" s="4">
        <v>0</v>
      </c>
      <c r="DW1256" s="4">
        <v>0</v>
      </c>
      <c r="DX1256" s="6">
        <v>0</v>
      </c>
      <c r="DY1256" s="4">
        <f>SUM(Tabela14[[#This Row],[jan/25]:[mar/25]])</f>
        <v>0</v>
      </c>
      <c r="DZ1256" s="4">
        <f>SUM(Tabela14[[#This Row],[abr/25]:[ago/25]])</f>
        <v>0</v>
      </c>
      <c r="EA1256" s="4">
        <f>SUM(Tabela14[[#This Row],[set/25]:[dez/30]])</f>
        <v>0</v>
      </c>
    </row>
    <row r="1257" spans="1:131" x14ac:dyDescent="0.25">
      <c r="A1257" s="5" t="s">
        <v>2978</v>
      </c>
      <c r="B1257" s="2" t="s">
        <v>2495</v>
      </c>
      <c r="C1257" s="2" t="s">
        <v>14</v>
      </c>
      <c r="D1257" s="2" t="s">
        <v>2974</v>
      </c>
      <c r="E1257" s="1">
        <v>2807</v>
      </c>
      <c r="F1257" s="2"/>
      <c r="G1257" s="2" t="s">
        <v>42</v>
      </c>
      <c r="H1257" s="321"/>
      <c r="I1257" s="2"/>
      <c r="J1257" s="2"/>
      <c r="K1257" s="4"/>
      <c r="L1257" s="4"/>
      <c r="M1257" s="4">
        <v>0</v>
      </c>
      <c r="N1257" s="4">
        <f>Tabela14[[#This Row],[parcela.cef
(total)]]-Tabela14[[#This Row],[parcela.cef
(realizado)]]</f>
        <v>0</v>
      </c>
      <c r="O1257" s="1" t="b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f>SUM(Tabela14[[#This Row],[set/25]:[dez/30]])</f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0</v>
      </c>
      <c r="CR1257" s="4">
        <v>0</v>
      </c>
      <c r="CS1257" s="4">
        <v>0</v>
      </c>
      <c r="CT1257" s="4">
        <v>0</v>
      </c>
      <c r="CU1257" s="4">
        <v>0</v>
      </c>
      <c r="CV1257" s="4">
        <v>0</v>
      </c>
      <c r="CW1257" s="4">
        <v>0</v>
      </c>
      <c r="CX1257" s="4">
        <v>0</v>
      </c>
      <c r="CY1257" s="4">
        <v>0</v>
      </c>
      <c r="CZ1257" s="4">
        <v>0</v>
      </c>
      <c r="DA1257" s="4">
        <v>0</v>
      </c>
      <c r="DB1257" s="4">
        <v>0</v>
      </c>
      <c r="DC1257" s="4">
        <v>0</v>
      </c>
      <c r="DD1257" s="4">
        <v>0</v>
      </c>
      <c r="DE1257" s="4">
        <v>0</v>
      </c>
      <c r="DF1257" s="4">
        <v>0</v>
      </c>
      <c r="DG1257" s="4">
        <v>0</v>
      </c>
      <c r="DH1257" s="4">
        <v>0</v>
      </c>
      <c r="DI1257" s="4">
        <v>0</v>
      </c>
      <c r="DJ1257" s="4">
        <v>0</v>
      </c>
      <c r="DK1257" s="4">
        <v>0</v>
      </c>
      <c r="DL1257" s="4">
        <v>0</v>
      </c>
      <c r="DM1257" s="4">
        <v>0</v>
      </c>
      <c r="DN1257" s="4">
        <v>0</v>
      </c>
      <c r="DO1257" s="4">
        <v>0</v>
      </c>
      <c r="DP1257" s="4">
        <v>0</v>
      </c>
      <c r="DQ1257" s="4">
        <v>0</v>
      </c>
      <c r="DR1257" s="4">
        <v>0</v>
      </c>
      <c r="DS1257" s="4">
        <v>0</v>
      </c>
      <c r="DT1257" s="4">
        <v>0</v>
      </c>
      <c r="DU1257" s="4">
        <v>0</v>
      </c>
      <c r="DV1257" s="4">
        <v>0</v>
      </c>
      <c r="DW1257" s="4">
        <v>0</v>
      </c>
      <c r="DX1257" s="6">
        <v>0</v>
      </c>
      <c r="DY1257" s="4">
        <f>SUM(Tabela14[[#This Row],[jan/25]:[mar/25]])</f>
        <v>0</v>
      </c>
      <c r="DZ1257" s="4">
        <f>SUM(Tabela14[[#This Row],[abr/25]:[ago/25]])</f>
        <v>0</v>
      </c>
      <c r="EA1257" s="4">
        <f>SUM(Tabela14[[#This Row],[set/25]:[dez/30]])</f>
        <v>0</v>
      </c>
    </row>
    <row r="1258" spans="1:131" x14ac:dyDescent="0.25">
      <c r="A1258" s="5" t="s">
        <v>2979</v>
      </c>
      <c r="B1258" s="2" t="s">
        <v>2495</v>
      </c>
      <c r="C1258" s="2" t="s">
        <v>14</v>
      </c>
      <c r="D1258" s="2" t="s">
        <v>2974</v>
      </c>
      <c r="E1258" s="1">
        <v>2808</v>
      </c>
      <c r="F1258" s="2"/>
      <c r="G1258" s="2" t="s">
        <v>42</v>
      </c>
      <c r="H1258" s="321"/>
      <c r="I1258" s="2"/>
      <c r="J1258" s="2"/>
      <c r="K1258" s="4"/>
      <c r="L1258" s="4"/>
      <c r="M1258" s="4">
        <v>0</v>
      </c>
      <c r="N1258" s="4">
        <f>Tabela14[[#This Row],[parcela.cef
(total)]]-Tabela14[[#This Row],[parcela.cef
(realizado)]]</f>
        <v>0</v>
      </c>
      <c r="O1258" s="1" t="b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f>SUM(Tabela14[[#This Row],[set/25]:[dez/30]])</f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0</v>
      </c>
      <c r="CR1258" s="4">
        <v>0</v>
      </c>
      <c r="CS1258" s="4">
        <v>0</v>
      </c>
      <c r="CT1258" s="4">
        <v>0</v>
      </c>
      <c r="CU1258" s="4">
        <v>0</v>
      </c>
      <c r="CV1258" s="4">
        <v>0</v>
      </c>
      <c r="CW1258" s="4">
        <v>0</v>
      </c>
      <c r="CX1258" s="4">
        <v>0</v>
      </c>
      <c r="CY1258" s="4">
        <v>0</v>
      </c>
      <c r="CZ1258" s="4">
        <v>0</v>
      </c>
      <c r="DA1258" s="4">
        <v>0</v>
      </c>
      <c r="DB1258" s="4">
        <v>0</v>
      </c>
      <c r="DC1258" s="4">
        <v>0</v>
      </c>
      <c r="DD1258" s="4">
        <v>0</v>
      </c>
      <c r="DE1258" s="4">
        <v>0</v>
      </c>
      <c r="DF1258" s="4">
        <v>0</v>
      </c>
      <c r="DG1258" s="4">
        <v>0</v>
      </c>
      <c r="DH1258" s="4">
        <v>0</v>
      </c>
      <c r="DI1258" s="4">
        <v>0</v>
      </c>
      <c r="DJ1258" s="4">
        <v>0</v>
      </c>
      <c r="DK1258" s="4">
        <v>0</v>
      </c>
      <c r="DL1258" s="4">
        <v>0</v>
      </c>
      <c r="DM1258" s="4">
        <v>0</v>
      </c>
      <c r="DN1258" s="4">
        <v>0</v>
      </c>
      <c r="DO1258" s="4">
        <v>0</v>
      </c>
      <c r="DP1258" s="4">
        <v>0</v>
      </c>
      <c r="DQ1258" s="4">
        <v>0</v>
      </c>
      <c r="DR1258" s="4">
        <v>0</v>
      </c>
      <c r="DS1258" s="4">
        <v>0</v>
      </c>
      <c r="DT1258" s="4">
        <v>0</v>
      </c>
      <c r="DU1258" s="4">
        <v>0</v>
      </c>
      <c r="DV1258" s="4">
        <v>0</v>
      </c>
      <c r="DW1258" s="4">
        <v>0</v>
      </c>
      <c r="DX1258" s="6">
        <v>0</v>
      </c>
      <c r="DY1258" s="4">
        <f>SUM(Tabela14[[#This Row],[jan/25]:[mar/25]])</f>
        <v>0</v>
      </c>
      <c r="DZ1258" s="4">
        <f>SUM(Tabela14[[#This Row],[abr/25]:[ago/25]])</f>
        <v>0</v>
      </c>
      <c r="EA1258" s="4">
        <f>SUM(Tabela14[[#This Row],[set/25]:[dez/30]])</f>
        <v>0</v>
      </c>
    </row>
    <row r="1259" spans="1:131" x14ac:dyDescent="0.25">
      <c r="A1259" s="5" t="s">
        <v>2980</v>
      </c>
      <c r="B1259" s="2" t="s">
        <v>2495</v>
      </c>
      <c r="C1259" s="2" t="s">
        <v>14</v>
      </c>
      <c r="D1259" s="2" t="s">
        <v>2974</v>
      </c>
      <c r="E1259" s="1">
        <v>2809</v>
      </c>
      <c r="F1259" s="2" t="s">
        <v>2981</v>
      </c>
      <c r="G1259" s="2" t="s">
        <v>19</v>
      </c>
      <c r="H1259" s="321">
        <v>45867</v>
      </c>
      <c r="I1259" s="2" t="s">
        <v>2371</v>
      </c>
      <c r="J1259" s="2"/>
      <c r="K1259" s="4"/>
      <c r="L1259" s="4"/>
      <c r="M1259" s="4">
        <v>240720.52</v>
      </c>
      <c r="N1259" s="4">
        <f>Tabela14[[#This Row],[parcela.cef
(total)]]-Tabela14[[#This Row],[parcela.cef
(realizado)]]</f>
        <v>0</v>
      </c>
      <c r="O1259" s="1" t="b">
        <v>0</v>
      </c>
      <c r="P1259" s="4">
        <v>0</v>
      </c>
      <c r="Q1259" s="4">
        <v>243460</v>
      </c>
      <c r="R1259" s="4">
        <v>0</v>
      </c>
      <c r="S1259" s="4">
        <v>6640.31</v>
      </c>
      <c r="T1259" s="4">
        <f>SUM(Tabela14[[#This Row],[set/25]:[dez/30]])</f>
        <v>5965.2399999999952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519.5</v>
      </c>
      <c r="BL1259" s="4">
        <v>155.57</v>
      </c>
      <c r="BM1259" s="4">
        <v>156.97999999999999</v>
      </c>
      <c r="BN1259" s="4">
        <v>156.97999999999999</v>
      </c>
      <c r="BO1259" s="4">
        <v>156.97999999999999</v>
      </c>
      <c r="BP1259" s="4">
        <v>156.97999999999999</v>
      </c>
      <c r="BQ1259" s="4">
        <v>156.97999999999999</v>
      </c>
      <c r="BR1259" s="4">
        <v>156.97999999999999</v>
      </c>
      <c r="BS1259" s="4">
        <v>156.97999999999999</v>
      </c>
      <c r="BT1259" s="4">
        <v>156.97999999999999</v>
      </c>
      <c r="BU1259" s="4">
        <v>156.97999999999999</v>
      </c>
      <c r="BV1259" s="4">
        <v>156.97999999999999</v>
      </c>
      <c r="BW1259" s="4">
        <v>156.97999999999999</v>
      </c>
      <c r="BX1259" s="4">
        <v>156.97999999999999</v>
      </c>
      <c r="BY1259" s="4">
        <v>156.97999999999999</v>
      </c>
      <c r="BZ1259" s="4">
        <v>156.97999999999999</v>
      </c>
      <c r="CA1259" s="4">
        <v>156.97999999999999</v>
      </c>
      <c r="CB1259" s="4">
        <v>156.97999999999999</v>
      </c>
      <c r="CC1259" s="4">
        <v>156.97999999999999</v>
      </c>
      <c r="CD1259" s="4">
        <v>156.97999999999999</v>
      </c>
      <c r="CE1259" s="4">
        <v>156.97999999999999</v>
      </c>
      <c r="CF1259" s="4">
        <v>156.97999999999999</v>
      </c>
      <c r="CG1259" s="4">
        <v>156.97999999999999</v>
      </c>
      <c r="CH1259" s="4">
        <v>156.97999999999999</v>
      </c>
      <c r="CI1259" s="4">
        <v>156.97999999999999</v>
      </c>
      <c r="CJ1259" s="4">
        <v>156.97999999999999</v>
      </c>
      <c r="CK1259" s="4">
        <v>156.97999999999999</v>
      </c>
      <c r="CL1259" s="4">
        <v>156.97999999999999</v>
      </c>
      <c r="CM1259" s="4">
        <v>156.97999999999999</v>
      </c>
      <c r="CN1259" s="4">
        <v>156.97999999999999</v>
      </c>
      <c r="CO1259" s="4">
        <v>156.97999999999999</v>
      </c>
      <c r="CP1259" s="4">
        <v>156.97999999999999</v>
      </c>
      <c r="CQ1259" s="4">
        <v>156.97999999999999</v>
      </c>
      <c r="CR1259" s="4">
        <v>156.97999999999999</v>
      </c>
      <c r="CS1259" s="4">
        <v>156.97999999999999</v>
      </c>
      <c r="CT1259" s="4">
        <v>156.97999999999999</v>
      </c>
      <c r="CU1259" s="4">
        <v>156.97999999999999</v>
      </c>
      <c r="CV1259" s="4">
        <v>156.97999999999999</v>
      </c>
      <c r="CW1259" s="4">
        <v>156.97999999999999</v>
      </c>
      <c r="CX1259" s="4">
        <v>156.97999999999999</v>
      </c>
      <c r="CY1259" s="4">
        <v>0</v>
      </c>
      <c r="CZ1259" s="4">
        <v>0</v>
      </c>
      <c r="DA1259" s="4">
        <v>0</v>
      </c>
      <c r="DB1259" s="4">
        <v>0</v>
      </c>
      <c r="DC1259" s="4">
        <v>0</v>
      </c>
      <c r="DD1259" s="4">
        <v>0</v>
      </c>
      <c r="DE1259" s="4">
        <v>0</v>
      </c>
      <c r="DF1259" s="4">
        <v>0</v>
      </c>
      <c r="DG1259" s="4">
        <v>0</v>
      </c>
      <c r="DH1259" s="4">
        <v>0</v>
      </c>
      <c r="DI1259" s="4">
        <v>0</v>
      </c>
      <c r="DJ1259" s="4">
        <v>0</v>
      </c>
      <c r="DK1259" s="4">
        <v>0</v>
      </c>
      <c r="DL1259" s="4">
        <v>0</v>
      </c>
      <c r="DM1259" s="4">
        <v>0</v>
      </c>
      <c r="DN1259" s="4">
        <v>0</v>
      </c>
      <c r="DO1259" s="4">
        <v>0</v>
      </c>
      <c r="DP1259" s="4">
        <v>0</v>
      </c>
      <c r="DQ1259" s="4">
        <v>0</v>
      </c>
      <c r="DR1259" s="4">
        <v>0</v>
      </c>
      <c r="DS1259" s="4">
        <v>0</v>
      </c>
      <c r="DT1259" s="4">
        <v>0</v>
      </c>
      <c r="DU1259" s="4">
        <v>0</v>
      </c>
      <c r="DV1259" s="4">
        <v>0</v>
      </c>
      <c r="DW1259" s="4">
        <v>0</v>
      </c>
      <c r="DX1259" s="6">
        <v>0</v>
      </c>
      <c r="DY1259" s="4">
        <f>SUM(Tabela14[[#This Row],[jan/25]:[mar/25]])</f>
        <v>0</v>
      </c>
      <c r="DZ1259" s="4">
        <f>SUM(Tabela14[[#This Row],[abr/25]:[ago/25]])</f>
        <v>675.06999999999994</v>
      </c>
      <c r="EA1259" s="4">
        <f>SUM(Tabela14[[#This Row],[set/25]:[dez/30]])</f>
        <v>5965.2399999999952</v>
      </c>
    </row>
    <row r="1260" spans="1:131" x14ac:dyDescent="0.25">
      <c r="A1260" s="5" t="s">
        <v>2982</v>
      </c>
      <c r="B1260" s="2" t="s">
        <v>2495</v>
      </c>
      <c r="C1260" s="2" t="s">
        <v>14</v>
      </c>
      <c r="D1260" s="2" t="s">
        <v>2974</v>
      </c>
      <c r="E1260" s="1">
        <v>2810</v>
      </c>
      <c r="F1260" s="2" t="s">
        <v>2983</v>
      </c>
      <c r="G1260" s="2" t="s">
        <v>19</v>
      </c>
      <c r="H1260" s="321">
        <v>45853</v>
      </c>
      <c r="I1260" s="2" t="s">
        <v>517</v>
      </c>
      <c r="J1260" s="2"/>
      <c r="K1260" s="4"/>
      <c r="L1260" s="4"/>
      <c r="M1260" s="4">
        <v>192035.87</v>
      </c>
      <c r="N1260" s="4">
        <f>Tabela14[[#This Row],[parcela.cef
(total)]]-Tabela14[[#This Row],[parcela.cef
(realizado)]]</f>
        <v>0</v>
      </c>
      <c r="O1260" s="1" t="b">
        <v>0</v>
      </c>
      <c r="P1260" s="4">
        <v>0</v>
      </c>
      <c r="Q1260" s="4">
        <v>232500</v>
      </c>
      <c r="R1260" s="4">
        <v>0</v>
      </c>
      <c r="S1260" s="4">
        <v>44134.03</v>
      </c>
      <c r="T1260" s="4">
        <f>SUM(Tabela14[[#This Row],[set/25]:[dez/30]])</f>
        <v>39809.749999999978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3700</v>
      </c>
      <c r="BL1260" s="4">
        <v>624.28</v>
      </c>
      <c r="BM1260" s="4">
        <v>630.34</v>
      </c>
      <c r="BN1260" s="4">
        <v>629.96</v>
      </c>
      <c r="BO1260" s="4">
        <v>629.96</v>
      </c>
      <c r="BP1260" s="4">
        <v>629.96</v>
      </c>
      <c r="BQ1260" s="4">
        <v>629.96</v>
      </c>
      <c r="BR1260" s="4">
        <v>629.96</v>
      </c>
      <c r="BS1260" s="4">
        <v>629.96</v>
      </c>
      <c r="BT1260" s="4">
        <v>629.96</v>
      </c>
      <c r="BU1260" s="4">
        <v>629.96</v>
      </c>
      <c r="BV1260" s="4">
        <v>629.96</v>
      </c>
      <c r="BW1260" s="4">
        <v>629.96</v>
      </c>
      <c r="BX1260" s="4">
        <v>629.96</v>
      </c>
      <c r="BY1260" s="4">
        <v>629.96</v>
      </c>
      <c r="BZ1260" s="4">
        <v>629.96</v>
      </c>
      <c r="CA1260" s="4">
        <v>629.96</v>
      </c>
      <c r="CB1260" s="4">
        <v>5710.27</v>
      </c>
      <c r="CC1260" s="4">
        <v>629.96</v>
      </c>
      <c r="CD1260" s="4">
        <v>629.96</v>
      </c>
      <c r="CE1260" s="4">
        <v>629.96</v>
      </c>
      <c r="CF1260" s="4">
        <v>629.96</v>
      </c>
      <c r="CG1260" s="4">
        <v>629.96</v>
      </c>
      <c r="CH1260" s="4">
        <v>629.96</v>
      </c>
      <c r="CI1260" s="4">
        <v>629.96</v>
      </c>
      <c r="CJ1260" s="4">
        <v>629.96</v>
      </c>
      <c r="CK1260" s="4">
        <v>629.96</v>
      </c>
      <c r="CL1260" s="4">
        <v>629.96</v>
      </c>
      <c r="CM1260" s="4">
        <v>629.96</v>
      </c>
      <c r="CN1260" s="4">
        <v>5710.27</v>
      </c>
      <c r="CO1260" s="4">
        <v>629.96</v>
      </c>
      <c r="CP1260" s="4">
        <v>629.96</v>
      </c>
      <c r="CQ1260" s="4">
        <v>629.96</v>
      </c>
      <c r="CR1260" s="4">
        <v>629.96</v>
      </c>
      <c r="CS1260" s="4">
        <v>629.96</v>
      </c>
      <c r="CT1260" s="4">
        <v>629.96</v>
      </c>
      <c r="CU1260" s="4">
        <v>629.96</v>
      </c>
      <c r="CV1260" s="4">
        <v>629.96</v>
      </c>
      <c r="CW1260" s="4">
        <v>629.96</v>
      </c>
      <c r="CX1260" s="4">
        <v>629.96</v>
      </c>
      <c r="CY1260" s="4">
        <v>629.96</v>
      </c>
      <c r="CZ1260" s="4">
        <v>5080.3100000000004</v>
      </c>
      <c r="DA1260" s="4">
        <v>0</v>
      </c>
      <c r="DB1260" s="4">
        <v>0</v>
      </c>
      <c r="DC1260" s="4">
        <v>0</v>
      </c>
      <c r="DD1260" s="4">
        <v>0</v>
      </c>
      <c r="DE1260" s="4">
        <v>0</v>
      </c>
      <c r="DF1260" s="4">
        <v>0</v>
      </c>
      <c r="DG1260" s="4">
        <v>0</v>
      </c>
      <c r="DH1260" s="4">
        <v>0</v>
      </c>
      <c r="DI1260" s="4">
        <v>0</v>
      </c>
      <c r="DJ1260" s="4">
        <v>0</v>
      </c>
      <c r="DK1260" s="4">
        <v>0</v>
      </c>
      <c r="DL1260" s="4">
        <v>0</v>
      </c>
      <c r="DM1260" s="4">
        <v>0</v>
      </c>
      <c r="DN1260" s="4">
        <v>0</v>
      </c>
      <c r="DO1260" s="4">
        <v>0</v>
      </c>
      <c r="DP1260" s="4">
        <v>0</v>
      </c>
      <c r="DQ1260" s="4">
        <v>0</v>
      </c>
      <c r="DR1260" s="4">
        <v>0</v>
      </c>
      <c r="DS1260" s="4">
        <v>0</v>
      </c>
      <c r="DT1260" s="4">
        <v>0</v>
      </c>
      <c r="DU1260" s="4">
        <v>0</v>
      </c>
      <c r="DV1260" s="4">
        <v>0</v>
      </c>
      <c r="DW1260" s="4">
        <v>0</v>
      </c>
      <c r="DX1260" s="6">
        <v>0</v>
      </c>
      <c r="DY1260" s="4">
        <f>SUM(Tabela14[[#This Row],[jan/25]:[mar/25]])</f>
        <v>0</v>
      </c>
      <c r="DZ1260" s="4">
        <f>SUM(Tabela14[[#This Row],[abr/25]:[ago/25]])</f>
        <v>4324.28</v>
      </c>
      <c r="EA1260" s="4">
        <f>SUM(Tabela14[[#This Row],[set/25]:[dez/30]])</f>
        <v>39809.749999999978</v>
      </c>
    </row>
    <row r="1261" spans="1:131" x14ac:dyDescent="0.25">
      <c r="A1261" s="5" t="s">
        <v>2984</v>
      </c>
      <c r="B1261" s="2" t="s">
        <v>2495</v>
      </c>
      <c r="C1261" s="2" t="s">
        <v>14</v>
      </c>
      <c r="D1261" s="2" t="s">
        <v>2974</v>
      </c>
      <c r="E1261" s="1">
        <v>2811</v>
      </c>
      <c r="F1261" s="2" t="s">
        <v>2985</v>
      </c>
      <c r="G1261" s="2" t="s">
        <v>19</v>
      </c>
      <c r="H1261" s="321">
        <v>45853</v>
      </c>
      <c r="I1261" s="2" t="s">
        <v>1063</v>
      </c>
      <c r="J1261" s="2"/>
      <c r="K1261" s="4"/>
      <c r="L1261" s="4"/>
      <c r="M1261" s="4">
        <v>272232.69</v>
      </c>
      <c r="N1261" s="4">
        <f>Tabela14[[#This Row],[parcela.cef
(total)]]-Tabela14[[#This Row],[parcela.cef
(realizado)]]</f>
        <v>0</v>
      </c>
      <c r="O1261" s="1" t="b">
        <v>0</v>
      </c>
      <c r="P1261" s="4">
        <v>0</v>
      </c>
      <c r="Q1261" s="4">
        <v>446500.04</v>
      </c>
      <c r="R1261" s="4">
        <v>0</v>
      </c>
      <c r="S1261" s="4">
        <v>181229.07</v>
      </c>
      <c r="T1261" s="4">
        <f>SUM(Tabela14[[#This Row],[set/25]:[dez/30]])</f>
        <v>167297.18999999997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12000</v>
      </c>
      <c r="BL1261" s="4">
        <v>1931.88</v>
      </c>
      <c r="BM1261" s="4">
        <v>2457.4899999999998</v>
      </c>
      <c r="BN1261" s="4">
        <v>2457.4899999999998</v>
      </c>
      <c r="BO1261" s="4">
        <v>2457.4899999999998</v>
      </c>
      <c r="BP1261" s="4">
        <v>2457.4899999999998</v>
      </c>
      <c r="BQ1261" s="4">
        <v>22778.75</v>
      </c>
      <c r="BR1261" s="4">
        <v>2457.4899999999998</v>
      </c>
      <c r="BS1261" s="4">
        <v>2457.4899999999998</v>
      </c>
      <c r="BT1261" s="4">
        <v>2457.4899999999998</v>
      </c>
      <c r="BU1261" s="4">
        <v>2457.4899999999998</v>
      </c>
      <c r="BV1261" s="4">
        <v>2457.4899999999998</v>
      </c>
      <c r="BW1261" s="4">
        <v>2457.4899999999998</v>
      </c>
      <c r="BX1261" s="4">
        <v>2457.4899999999998</v>
      </c>
      <c r="BY1261" s="4">
        <v>2457.4899999999998</v>
      </c>
      <c r="BZ1261" s="4">
        <v>2457.4899999999998</v>
      </c>
      <c r="CA1261" s="4">
        <v>2457.4899999999998</v>
      </c>
      <c r="CB1261" s="4">
        <v>2457.4899999999998</v>
      </c>
      <c r="CC1261" s="4">
        <v>22778.75</v>
      </c>
      <c r="CD1261" s="4">
        <v>2457.4899999999998</v>
      </c>
      <c r="CE1261" s="4">
        <v>2457.4899999999998</v>
      </c>
      <c r="CF1261" s="4">
        <v>2457.4899999999998</v>
      </c>
      <c r="CG1261" s="4">
        <v>2457.4899999999998</v>
      </c>
      <c r="CH1261" s="4">
        <v>22778.75</v>
      </c>
      <c r="CI1261" s="4">
        <v>2457.4899999999998</v>
      </c>
      <c r="CJ1261" s="4">
        <v>2457.4899999999998</v>
      </c>
      <c r="CK1261" s="4">
        <v>2457.4899999999998</v>
      </c>
      <c r="CL1261" s="4">
        <v>2457.4899999999998</v>
      </c>
      <c r="CM1261" s="4">
        <v>2457.4899999999998</v>
      </c>
      <c r="CN1261" s="4">
        <v>2457.4899999999998</v>
      </c>
      <c r="CO1261" s="4">
        <v>2457.4899999999998</v>
      </c>
      <c r="CP1261" s="4">
        <v>2457.4899999999998</v>
      </c>
      <c r="CQ1261" s="4">
        <v>2457.4899999999998</v>
      </c>
      <c r="CR1261" s="4">
        <v>2457.4899999999998</v>
      </c>
      <c r="CS1261" s="4">
        <v>2457.4899999999998</v>
      </c>
      <c r="CT1261" s="4">
        <v>22778.75</v>
      </c>
      <c r="CU1261" s="4">
        <v>2457.4899999999998</v>
      </c>
      <c r="CV1261" s="4">
        <v>0</v>
      </c>
      <c r="CW1261" s="4">
        <v>0</v>
      </c>
      <c r="CX1261" s="4">
        <v>0</v>
      </c>
      <c r="CY1261" s="4">
        <v>0</v>
      </c>
      <c r="CZ1261" s="4">
        <v>0</v>
      </c>
      <c r="DA1261" s="4">
        <v>0</v>
      </c>
      <c r="DB1261" s="4">
        <v>0</v>
      </c>
      <c r="DC1261" s="4">
        <v>0</v>
      </c>
      <c r="DD1261" s="4">
        <v>0</v>
      </c>
      <c r="DE1261" s="4">
        <v>0</v>
      </c>
      <c r="DF1261" s="4">
        <v>0</v>
      </c>
      <c r="DG1261" s="4">
        <v>0</v>
      </c>
      <c r="DH1261" s="4">
        <v>0</v>
      </c>
      <c r="DI1261" s="4">
        <v>0</v>
      </c>
      <c r="DJ1261" s="4">
        <v>0</v>
      </c>
      <c r="DK1261" s="4">
        <v>0</v>
      </c>
      <c r="DL1261" s="4">
        <v>0</v>
      </c>
      <c r="DM1261" s="4">
        <v>0</v>
      </c>
      <c r="DN1261" s="4">
        <v>0</v>
      </c>
      <c r="DO1261" s="4">
        <v>0</v>
      </c>
      <c r="DP1261" s="4">
        <v>0</v>
      </c>
      <c r="DQ1261" s="4">
        <v>0</v>
      </c>
      <c r="DR1261" s="4">
        <v>0</v>
      </c>
      <c r="DS1261" s="4">
        <v>0</v>
      </c>
      <c r="DT1261" s="4">
        <v>0</v>
      </c>
      <c r="DU1261" s="4">
        <v>0</v>
      </c>
      <c r="DV1261" s="4">
        <v>0</v>
      </c>
      <c r="DW1261" s="4">
        <v>0</v>
      </c>
      <c r="DX1261" s="6">
        <v>0</v>
      </c>
      <c r="DY1261" s="4">
        <f>SUM(Tabela14[[#This Row],[jan/25]:[mar/25]])</f>
        <v>0</v>
      </c>
      <c r="DZ1261" s="4">
        <f>SUM(Tabela14[[#This Row],[abr/25]:[ago/25]])</f>
        <v>13931.880000000001</v>
      </c>
      <c r="EA1261" s="4">
        <f>SUM(Tabela14[[#This Row],[set/25]:[dez/30]])</f>
        <v>167297.18999999997</v>
      </c>
    </row>
    <row r="1262" spans="1:131" x14ac:dyDescent="0.25">
      <c r="A1262" s="5" t="s">
        <v>2986</v>
      </c>
      <c r="B1262" s="2" t="s">
        <v>2495</v>
      </c>
      <c r="C1262" s="2" t="s">
        <v>14</v>
      </c>
      <c r="D1262" s="2" t="s">
        <v>2974</v>
      </c>
      <c r="E1262" s="1">
        <v>2812</v>
      </c>
      <c r="F1262" s="2"/>
      <c r="G1262" s="2" t="s">
        <v>42</v>
      </c>
      <c r="H1262" s="321"/>
      <c r="I1262" s="2"/>
      <c r="J1262" s="2"/>
      <c r="K1262" s="4"/>
      <c r="L1262" s="4"/>
      <c r="M1262" s="4">
        <v>0</v>
      </c>
      <c r="N1262" s="4">
        <f>Tabela14[[#This Row],[parcela.cef
(total)]]-Tabela14[[#This Row],[parcela.cef
(realizado)]]</f>
        <v>0</v>
      </c>
      <c r="O1262" s="1" t="b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f>SUM(Tabela14[[#This Row],[set/25]:[dez/30]])</f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4">
        <v>0</v>
      </c>
      <c r="CQ1262" s="4">
        <v>0</v>
      </c>
      <c r="CR1262" s="4">
        <v>0</v>
      </c>
      <c r="CS1262" s="4">
        <v>0</v>
      </c>
      <c r="CT1262" s="4">
        <v>0</v>
      </c>
      <c r="CU1262" s="4">
        <v>0</v>
      </c>
      <c r="CV1262" s="4">
        <v>0</v>
      </c>
      <c r="CW1262" s="4">
        <v>0</v>
      </c>
      <c r="CX1262" s="4">
        <v>0</v>
      </c>
      <c r="CY1262" s="4">
        <v>0</v>
      </c>
      <c r="CZ1262" s="4">
        <v>0</v>
      </c>
      <c r="DA1262" s="4">
        <v>0</v>
      </c>
      <c r="DB1262" s="4">
        <v>0</v>
      </c>
      <c r="DC1262" s="4">
        <v>0</v>
      </c>
      <c r="DD1262" s="4">
        <v>0</v>
      </c>
      <c r="DE1262" s="4">
        <v>0</v>
      </c>
      <c r="DF1262" s="4">
        <v>0</v>
      </c>
      <c r="DG1262" s="4">
        <v>0</v>
      </c>
      <c r="DH1262" s="4">
        <v>0</v>
      </c>
      <c r="DI1262" s="4">
        <v>0</v>
      </c>
      <c r="DJ1262" s="4">
        <v>0</v>
      </c>
      <c r="DK1262" s="4">
        <v>0</v>
      </c>
      <c r="DL1262" s="4">
        <v>0</v>
      </c>
      <c r="DM1262" s="4">
        <v>0</v>
      </c>
      <c r="DN1262" s="4">
        <v>0</v>
      </c>
      <c r="DO1262" s="4">
        <v>0</v>
      </c>
      <c r="DP1262" s="4">
        <v>0</v>
      </c>
      <c r="DQ1262" s="4">
        <v>0</v>
      </c>
      <c r="DR1262" s="4">
        <v>0</v>
      </c>
      <c r="DS1262" s="4">
        <v>0</v>
      </c>
      <c r="DT1262" s="4">
        <v>0</v>
      </c>
      <c r="DU1262" s="4">
        <v>0</v>
      </c>
      <c r="DV1262" s="4">
        <v>0</v>
      </c>
      <c r="DW1262" s="4">
        <v>0</v>
      </c>
      <c r="DX1262" s="6">
        <v>0</v>
      </c>
      <c r="DY1262" s="4">
        <f>SUM(Tabela14[[#This Row],[jan/25]:[mar/25]])</f>
        <v>0</v>
      </c>
      <c r="DZ1262" s="4">
        <f>SUM(Tabela14[[#This Row],[abr/25]:[ago/25]])</f>
        <v>0</v>
      </c>
      <c r="EA1262" s="4">
        <f>SUM(Tabela14[[#This Row],[set/25]:[dez/30]])</f>
        <v>0</v>
      </c>
    </row>
    <row r="1263" spans="1:131" x14ac:dyDescent="0.25">
      <c r="A1263" s="5" t="s">
        <v>2987</v>
      </c>
      <c r="B1263" s="2" t="s">
        <v>2495</v>
      </c>
      <c r="C1263" s="2" t="s">
        <v>14</v>
      </c>
      <c r="D1263" s="2" t="s">
        <v>212</v>
      </c>
      <c r="E1263" s="1">
        <v>301</v>
      </c>
      <c r="F1263" s="2" t="s">
        <v>2988</v>
      </c>
      <c r="G1263" s="2" t="s">
        <v>19</v>
      </c>
      <c r="H1263" s="321">
        <v>45899</v>
      </c>
      <c r="I1263" s="2"/>
      <c r="J1263" s="2"/>
      <c r="K1263" s="4"/>
      <c r="L1263" s="4"/>
      <c r="M1263" s="4">
        <v>0</v>
      </c>
      <c r="N1263" s="4">
        <f>Tabela14[[#This Row],[parcela.cef
(total)]]-Tabela14[[#This Row],[parcela.cef
(realizado)]]</f>
        <v>0</v>
      </c>
      <c r="O1263" s="1" t="b">
        <v>0</v>
      </c>
      <c r="P1263" s="4">
        <v>0</v>
      </c>
      <c r="Q1263" s="4">
        <v>321185.76</v>
      </c>
      <c r="R1263" s="4">
        <v>0</v>
      </c>
      <c r="S1263" s="4">
        <v>0</v>
      </c>
      <c r="T1263" s="4">
        <f>SUM(Tabela14[[#This Row],[set/25]:[dez/30]])</f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0</v>
      </c>
      <c r="CP1263" s="4">
        <v>0</v>
      </c>
      <c r="CQ1263" s="4">
        <v>0</v>
      </c>
      <c r="CR1263" s="4">
        <v>0</v>
      </c>
      <c r="CS1263" s="4">
        <v>0</v>
      </c>
      <c r="CT1263" s="4">
        <v>0</v>
      </c>
      <c r="CU1263" s="4">
        <v>0</v>
      </c>
      <c r="CV1263" s="4">
        <v>0</v>
      </c>
      <c r="CW1263" s="4">
        <v>0</v>
      </c>
      <c r="CX1263" s="4">
        <v>0</v>
      </c>
      <c r="CY1263" s="4">
        <v>0</v>
      </c>
      <c r="CZ1263" s="4">
        <v>0</v>
      </c>
      <c r="DA1263" s="4">
        <v>0</v>
      </c>
      <c r="DB1263" s="4">
        <v>0</v>
      </c>
      <c r="DC1263" s="4">
        <v>0</v>
      </c>
      <c r="DD1263" s="4">
        <v>0</v>
      </c>
      <c r="DE1263" s="4">
        <v>0</v>
      </c>
      <c r="DF1263" s="4">
        <v>0</v>
      </c>
      <c r="DG1263" s="4">
        <v>0</v>
      </c>
      <c r="DH1263" s="4">
        <v>0</v>
      </c>
      <c r="DI1263" s="4">
        <v>0</v>
      </c>
      <c r="DJ1263" s="4">
        <v>0</v>
      </c>
      <c r="DK1263" s="4">
        <v>0</v>
      </c>
      <c r="DL1263" s="4">
        <v>0</v>
      </c>
      <c r="DM1263" s="4">
        <v>0</v>
      </c>
      <c r="DN1263" s="4">
        <v>0</v>
      </c>
      <c r="DO1263" s="4">
        <v>0</v>
      </c>
      <c r="DP1263" s="4">
        <v>0</v>
      </c>
      <c r="DQ1263" s="4">
        <v>0</v>
      </c>
      <c r="DR1263" s="4">
        <v>0</v>
      </c>
      <c r="DS1263" s="4">
        <v>0</v>
      </c>
      <c r="DT1263" s="4">
        <v>0</v>
      </c>
      <c r="DU1263" s="4">
        <v>0</v>
      </c>
      <c r="DV1263" s="4">
        <v>0</v>
      </c>
      <c r="DW1263" s="4">
        <v>0</v>
      </c>
      <c r="DX1263" s="6">
        <v>0</v>
      </c>
      <c r="DY1263" s="4">
        <f>SUM(Tabela14[[#This Row],[jan/25]:[mar/25]])</f>
        <v>0</v>
      </c>
      <c r="DZ1263" s="4">
        <f>SUM(Tabela14[[#This Row],[abr/25]:[ago/25]])</f>
        <v>0</v>
      </c>
      <c r="EA1263" s="4">
        <f>SUM(Tabela14[[#This Row],[set/25]:[dez/30]])</f>
        <v>0</v>
      </c>
    </row>
    <row r="1264" spans="1:131" x14ac:dyDescent="0.25">
      <c r="A1264" s="5" t="s">
        <v>2989</v>
      </c>
      <c r="B1264" s="2" t="s">
        <v>2495</v>
      </c>
      <c r="C1264" s="2" t="s">
        <v>14</v>
      </c>
      <c r="D1264" s="2" t="s">
        <v>212</v>
      </c>
      <c r="E1264" s="1">
        <v>302</v>
      </c>
      <c r="F1264" s="2" t="s">
        <v>2990</v>
      </c>
      <c r="G1264" s="2" t="s">
        <v>19</v>
      </c>
      <c r="H1264" s="321">
        <v>45852</v>
      </c>
      <c r="I1264" s="2" t="s">
        <v>479</v>
      </c>
      <c r="J1264" s="2"/>
      <c r="K1264" s="4"/>
      <c r="L1264" s="4"/>
      <c r="M1264" s="4">
        <v>0</v>
      </c>
      <c r="N1264" s="4">
        <f>Tabela14[[#This Row],[parcela.cef
(total)]]-Tabela14[[#This Row],[parcela.cef
(realizado)]]</f>
        <v>0</v>
      </c>
      <c r="O1264" s="1" t="b">
        <v>0</v>
      </c>
      <c r="P1264" s="4">
        <v>0</v>
      </c>
      <c r="Q1264" s="4">
        <v>215053.2</v>
      </c>
      <c r="R1264" s="4">
        <v>0</v>
      </c>
      <c r="S1264" s="4">
        <v>844.68</v>
      </c>
      <c r="T1264" s="4">
        <f>SUM(Tabela14[[#This Row],[set/25]:[dez/30]])</f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600</v>
      </c>
      <c r="BL1264" s="4">
        <v>244.68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0</v>
      </c>
      <c r="CP1264" s="4">
        <v>0</v>
      </c>
      <c r="CQ1264" s="4">
        <v>0</v>
      </c>
      <c r="CR1264" s="4">
        <v>0</v>
      </c>
      <c r="CS1264" s="4">
        <v>0</v>
      </c>
      <c r="CT1264" s="4">
        <v>0</v>
      </c>
      <c r="CU1264" s="4">
        <v>0</v>
      </c>
      <c r="CV1264" s="4">
        <v>0</v>
      </c>
      <c r="CW1264" s="4">
        <v>0</v>
      </c>
      <c r="CX1264" s="4">
        <v>0</v>
      </c>
      <c r="CY1264" s="4">
        <v>0</v>
      </c>
      <c r="CZ1264" s="4">
        <v>0</v>
      </c>
      <c r="DA1264" s="4">
        <v>0</v>
      </c>
      <c r="DB1264" s="4">
        <v>0</v>
      </c>
      <c r="DC1264" s="4">
        <v>0</v>
      </c>
      <c r="DD1264" s="4">
        <v>0</v>
      </c>
      <c r="DE1264" s="4">
        <v>0</v>
      </c>
      <c r="DF1264" s="4">
        <v>0</v>
      </c>
      <c r="DG1264" s="4">
        <v>0</v>
      </c>
      <c r="DH1264" s="4">
        <v>0</v>
      </c>
      <c r="DI1264" s="4">
        <v>0</v>
      </c>
      <c r="DJ1264" s="4">
        <v>0</v>
      </c>
      <c r="DK1264" s="4">
        <v>0</v>
      </c>
      <c r="DL1264" s="4">
        <v>0</v>
      </c>
      <c r="DM1264" s="4">
        <v>0</v>
      </c>
      <c r="DN1264" s="4">
        <v>0</v>
      </c>
      <c r="DO1264" s="4">
        <v>0</v>
      </c>
      <c r="DP1264" s="4">
        <v>0</v>
      </c>
      <c r="DQ1264" s="4">
        <v>0</v>
      </c>
      <c r="DR1264" s="4">
        <v>0</v>
      </c>
      <c r="DS1264" s="4">
        <v>0</v>
      </c>
      <c r="DT1264" s="4">
        <v>0</v>
      </c>
      <c r="DU1264" s="4">
        <v>0</v>
      </c>
      <c r="DV1264" s="4">
        <v>0</v>
      </c>
      <c r="DW1264" s="4">
        <v>0</v>
      </c>
      <c r="DX1264" s="6">
        <v>0</v>
      </c>
      <c r="DY1264" s="4">
        <f>SUM(Tabela14[[#This Row],[jan/25]:[mar/25]])</f>
        <v>0</v>
      </c>
      <c r="DZ1264" s="4">
        <f>SUM(Tabela14[[#This Row],[abr/25]:[ago/25]])</f>
        <v>844.68000000000006</v>
      </c>
      <c r="EA1264" s="4">
        <f>SUM(Tabela14[[#This Row],[set/25]:[dez/30]])</f>
        <v>0</v>
      </c>
    </row>
    <row r="1265" spans="1:131" x14ac:dyDescent="0.25">
      <c r="A1265" s="5" t="s">
        <v>2991</v>
      </c>
      <c r="B1265" s="2" t="s">
        <v>2495</v>
      </c>
      <c r="C1265" s="2" t="s">
        <v>14</v>
      </c>
      <c r="D1265" s="2" t="s">
        <v>212</v>
      </c>
      <c r="E1265" s="1">
        <v>303</v>
      </c>
      <c r="F1265" s="2" t="s">
        <v>2992</v>
      </c>
      <c r="G1265" s="2" t="s">
        <v>19</v>
      </c>
      <c r="H1265" s="321">
        <v>45854</v>
      </c>
      <c r="I1265" s="2" t="s">
        <v>2474</v>
      </c>
      <c r="J1265" s="2"/>
      <c r="K1265" s="4"/>
      <c r="L1265" s="4"/>
      <c r="M1265" s="4">
        <v>0</v>
      </c>
      <c r="N1265" s="4">
        <f>Tabela14[[#This Row],[parcela.cef
(total)]]-Tabela14[[#This Row],[parcela.cef
(realizado)]]</f>
        <v>0</v>
      </c>
      <c r="O1265" s="1" t="b">
        <v>0</v>
      </c>
      <c r="P1265" s="4">
        <v>0</v>
      </c>
      <c r="Q1265" s="4">
        <v>399500</v>
      </c>
      <c r="R1265" s="4">
        <v>0</v>
      </c>
      <c r="S1265" s="4">
        <v>3709.86</v>
      </c>
      <c r="T1265" s="4">
        <f>SUM(Tabela14[[#This Row],[set/25]:[dez/30]])</f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3000</v>
      </c>
      <c r="BL1265" s="4">
        <v>709.86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0</v>
      </c>
      <c r="CP1265" s="4">
        <v>0</v>
      </c>
      <c r="CQ1265" s="4">
        <v>0</v>
      </c>
      <c r="CR1265" s="4">
        <v>0</v>
      </c>
      <c r="CS1265" s="4">
        <v>0</v>
      </c>
      <c r="CT1265" s="4">
        <v>0</v>
      </c>
      <c r="CU1265" s="4">
        <v>0</v>
      </c>
      <c r="CV1265" s="4">
        <v>0</v>
      </c>
      <c r="CW1265" s="4">
        <v>0</v>
      </c>
      <c r="CX1265" s="4">
        <v>0</v>
      </c>
      <c r="CY1265" s="4">
        <v>0</v>
      </c>
      <c r="CZ1265" s="4">
        <v>0</v>
      </c>
      <c r="DA1265" s="4">
        <v>0</v>
      </c>
      <c r="DB1265" s="4">
        <v>0</v>
      </c>
      <c r="DC1265" s="4">
        <v>0</v>
      </c>
      <c r="DD1265" s="4">
        <v>0</v>
      </c>
      <c r="DE1265" s="4">
        <v>0</v>
      </c>
      <c r="DF1265" s="4">
        <v>0</v>
      </c>
      <c r="DG1265" s="4">
        <v>0</v>
      </c>
      <c r="DH1265" s="4">
        <v>0</v>
      </c>
      <c r="DI1265" s="4">
        <v>0</v>
      </c>
      <c r="DJ1265" s="4">
        <v>0</v>
      </c>
      <c r="DK1265" s="4">
        <v>0</v>
      </c>
      <c r="DL1265" s="4">
        <v>0</v>
      </c>
      <c r="DM1265" s="4">
        <v>0</v>
      </c>
      <c r="DN1265" s="4">
        <v>0</v>
      </c>
      <c r="DO1265" s="4">
        <v>0</v>
      </c>
      <c r="DP1265" s="4">
        <v>0</v>
      </c>
      <c r="DQ1265" s="4">
        <v>0</v>
      </c>
      <c r="DR1265" s="4">
        <v>0</v>
      </c>
      <c r="DS1265" s="4">
        <v>0</v>
      </c>
      <c r="DT1265" s="4">
        <v>0</v>
      </c>
      <c r="DU1265" s="4">
        <v>0</v>
      </c>
      <c r="DV1265" s="4">
        <v>0</v>
      </c>
      <c r="DW1265" s="4">
        <v>0</v>
      </c>
      <c r="DX1265" s="6">
        <v>0</v>
      </c>
      <c r="DY1265" s="4">
        <f>SUM(Tabela14[[#This Row],[jan/25]:[mar/25]])</f>
        <v>0</v>
      </c>
      <c r="DZ1265" s="4">
        <f>SUM(Tabela14[[#This Row],[abr/25]:[ago/25]])</f>
        <v>3709.86</v>
      </c>
      <c r="EA1265" s="4">
        <f>SUM(Tabela14[[#This Row],[set/25]:[dez/30]])</f>
        <v>0</v>
      </c>
    </row>
    <row r="1266" spans="1:131" x14ac:dyDescent="0.25">
      <c r="A1266" s="5" t="s">
        <v>2993</v>
      </c>
      <c r="B1266" s="2" t="s">
        <v>2495</v>
      </c>
      <c r="C1266" s="2" t="s">
        <v>14</v>
      </c>
      <c r="D1266" s="2" t="s">
        <v>212</v>
      </c>
      <c r="E1266" s="1">
        <v>304</v>
      </c>
      <c r="F1266" s="2" t="s">
        <v>2994</v>
      </c>
      <c r="G1266" s="2" t="s">
        <v>19</v>
      </c>
      <c r="H1266" s="321">
        <v>45852</v>
      </c>
      <c r="I1266" s="2" t="s">
        <v>781</v>
      </c>
      <c r="J1266" s="2"/>
      <c r="K1266" s="4"/>
      <c r="L1266" s="4"/>
      <c r="M1266" s="4">
        <v>0</v>
      </c>
      <c r="N1266" s="4">
        <f>Tabela14[[#This Row],[parcela.cef
(total)]]-Tabela14[[#This Row],[parcela.cef
(realizado)]]</f>
        <v>0</v>
      </c>
      <c r="O1266" s="1" t="b">
        <v>0</v>
      </c>
      <c r="P1266" s="4">
        <v>0</v>
      </c>
      <c r="Q1266" s="4">
        <v>225727.72</v>
      </c>
      <c r="R1266" s="4">
        <v>0</v>
      </c>
      <c r="S1266" s="4">
        <v>519.91</v>
      </c>
      <c r="T1266" s="4">
        <f>SUM(Tabela14[[#This Row],[set/25]:[dez/30]])</f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300</v>
      </c>
      <c r="BL1266" s="4">
        <v>219.91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0</v>
      </c>
      <c r="CR1266" s="4">
        <v>0</v>
      </c>
      <c r="CS1266" s="4">
        <v>0</v>
      </c>
      <c r="CT1266" s="4">
        <v>0</v>
      </c>
      <c r="CU1266" s="4">
        <v>0</v>
      </c>
      <c r="CV1266" s="4">
        <v>0</v>
      </c>
      <c r="CW1266" s="4">
        <v>0</v>
      </c>
      <c r="CX1266" s="4">
        <v>0</v>
      </c>
      <c r="CY1266" s="4">
        <v>0</v>
      </c>
      <c r="CZ1266" s="4">
        <v>0</v>
      </c>
      <c r="DA1266" s="4">
        <v>0</v>
      </c>
      <c r="DB1266" s="4">
        <v>0</v>
      </c>
      <c r="DC1266" s="4">
        <v>0</v>
      </c>
      <c r="DD1266" s="4">
        <v>0</v>
      </c>
      <c r="DE1266" s="4">
        <v>0</v>
      </c>
      <c r="DF1266" s="4">
        <v>0</v>
      </c>
      <c r="DG1266" s="4">
        <v>0</v>
      </c>
      <c r="DH1266" s="4">
        <v>0</v>
      </c>
      <c r="DI1266" s="4">
        <v>0</v>
      </c>
      <c r="DJ1266" s="4">
        <v>0</v>
      </c>
      <c r="DK1266" s="4">
        <v>0</v>
      </c>
      <c r="DL1266" s="4">
        <v>0</v>
      </c>
      <c r="DM1266" s="4">
        <v>0</v>
      </c>
      <c r="DN1266" s="4">
        <v>0</v>
      </c>
      <c r="DO1266" s="4">
        <v>0</v>
      </c>
      <c r="DP1266" s="4">
        <v>0</v>
      </c>
      <c r="DQ1266" s="4">
        <v>0</v>
      </c>
      <c r="DR1266" s="4">
        <v>0</v>
      </c>
      <c r="DS1266" s="4">
        <v>0</v>
      </c>
      <c r="DT1266" s="4">
        <v>0</v>
      </c>
      <c r="DU1266" s="4">
        <v>0</v>
      </c>
      <c r="DV1266" s="4">
        <v>0</v>
      </c>
      <c r="DW1266" s="4">
        <v>0</v>
      </c>
      <c r="DX1266" s="6">
        <v>0</v>
      </c>
      <c r="DY1266" s="4">
        <f>SUM(Tabela14[[#This Row],[jan/25]:[mar/25]])</f>
        <v>0</v>
      </c>
      <c r="DZ1266" s="4">
        <f>SUM(Tabela14[[#This Row],[abr/25]:[ago/25]])</f>
        <v>519.91</v>
      </c>
      <c r="EA1266" s="4">
        <f>SUM(Tabela14[[#This Row],[set/25]:[dez/30]])</f>
        <v>0</v>
      </c>
    </row>
    <row r="1267" spans="1:131" x14ac:dyDescent="0.25">
      <c r="A1267" s="5" t="s">
        <v>2995</v>
      </c>
      <c r="B1267" s="2" t="s">
        <v>2495</v>
      </c>
      <c r="C1267" s="2" t="s">
        <v>14</v>
      </c>
      <c r="D1267" s="2" t="s">
        <v>212</v>
      </c>
      <c r="E1267" s="1">
        <v>305</v>
      </c>
      <c r="F1267" s="2" t="s">
        <v>2996</v>
      </c>
      <c r="G1267" s="2" t="s">
        <v>19</v>
      </c>
      <c r="H1267" s="321">
        <v>45890</v>
      </c>
      <c r="I1267" s="2" t="s">
        <v>2486</v>
      </c>
      <c r="J1267" s="2"/>
      <c r="K1267" s="4"/>
      <c r="L1267" s="4"/>
      <c r="M1267" s="4">
        <v>0</v>
      </c>
      <c r="N1267" s="4">
        <f>Tabela14[[#This Row],[parcela.cef
(total)]]-Tabela14[[#This Row],[parcela.cef
(realizado)]]</f>
        <v>0</v>
      </c>
      <c r="O1267" s="1" t="b">
        <v>0</v>
      </c>
      <c r="P1267" s="4">
        <v>0</v>
      </c>
      <c r="Q1267" s="4">
        <v>397902.08000000002</v>
      </c>
      <c r="R1267" s="4">
        <v>0</v>
      </c>
      <c r="S1267" s="4">
        <v>3000</v>
      </c>
      <c r="T1267" s="4">
        <f>SUM(Tabela14[[#This Row],[set/25]:[dez/30]])</f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3000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0</v>
      </c>
      <c r="CR1267" s="4">
        <v>0</v>
      </c>
      <c r="CS1267" s="4">
        <v>0</v>
      </c>
      <c r="CT1267" s="4">
        <v>0</v>
      </c>
      <c r="CU1267" s="4">
        <v>0</v>
      </c>
      <c r="CV1267" s="4">
        <v>0</v>
      </c>
      <c r="CW1267" s="4">
        <v>0</v>
      </c>
      <c r="CX1267" s="4">
        <v>0</v>
      </c>
      <c r="CY1267" s="4">
        <v>0</v>
      </c>
      <c r="CZ1267" s="4">
        <v>0</v>
      </c>
      <c r="DA1267" s="4">
        <v>0</v>
      </c>
      <c r="DB1267" s="4">
        <v>0</v>
      </c>
      <c r="DC1267" s="4">
        <v>0</v>
      </c>
      <c r="DD1267" s="4">
        <v>0</v>
      </c>
      <c r="DE1267" s="4">
        <v>0</v>
      </c>
      <c r="DF1267" s="4">
        <v>0</v>
      </c>
      <c r="DG1267" s="4">
        <v>0</v>
      </c>
      <c r="DH1267" s="4">
        <v>0</v>
      </c>
      <c r="DI1267" s="4">
        <v>0</v>
      </c>
      <c r="DJ1267" s="4">
        <v>0</v>
      </c>
      <c r="DK1267" s="4">
        <v>0</v>
      </c>
      <c r="DL1267" s="4">
        <v>0</v>
      </c>
      <c r="DM1267" s="4">
        <v>0</v>
      </c>
      <c r="DN1267" s="4">
        <v>0</v>
      </c>
      <c r="DO1267" s="4">
        <v>0</v>
      </c>
      <c r="DP1267" s="4">
        <v>0</v>
      </c>
      <c r="DQ1267" s="4">
        <v>0</v>
      </c>
      <c r="DR1267" s="4">
        <v>0</v>
      </c>
      <c r="DS1267" s="4">
        <v>0</v>
      </c>
      <c r="DT1267" s="4">
        <v>0</v>
      </c>
      <c r="DU1267" s="4">
        <v>0</v>
      </c>
      <c r="DV1267" s="4">
        <v>0</v>
      </c>
      <c r="DW1267" s="4">
        <v>0</v>
      </c>
      <c r="DX1267" s="6">
        <v>0</v>
      </c>
      <c r="DY1267" s="4">
        <f>SUM(Tabela14[[#This Row],[jan/25]:[mar/25]])</f>
        <v>0</v>
      </c>
      <c r="DZ1267" s="4">
        <f>SUM(Tabela14[[#This Row],[abr/25]:[ago/25]])</f>
        <v>3000</v>
      </c>
      <c r="EA1267" s="4">
        <f>SUM(Tabela14[[#This Row],[set/25]:[dez/30]])</f>
        <v>0</v>
      </c>
    </row>
    <row r="1268" spans="1:131" x14ac:dyDescent="0.25">
      <c r="A1268" s="5" t="s">
        <v>2997</v>
      </c>
      <c r="B1268" s="2" t="s">
        <v>2495</v>
      </c>
      <c r="C1268" s="2" t="s">
        <v>14</v>
      </c>
      <c r="D1268" s="2" t="s">
        <v>212</v>
      </c>
      <c r="E1268" s="1">
        <v>306</v>
      </c>
      <c r="F1268" s="2" t="s">
        <v>2998</v>
      </c>
      <c r="G1268" s="2" t="s">
        <v>19</v>
      </c>
      <c r="H1268" s="321">
        <v>45853</v>
      </c>
      <c r="I1268" s="2" t="s">
        <v>646</v>
      </c>
      <c r="J1268" s="2"/>
      <c r="K1268" s="4"/>
      <c r="L1268" s="4"/>
      <c r="M1268" s="4">
        <v>0</v>
      </c>
      <c r="N1268" s="4">
        <f>Tabela14[[#This Row],[parcela.cef
(total)]]-Tabela14[[#This Row],[parcela.cef
(realizado)]]</f>
        <v>0</v>
      </c>
      <c r="O1268" s="1" t="b">
        <v>0</v>
      </c>
      <c r="P1268" s="4">
        <v>0</v>
      </c>
      <c r="Q1268" s="4">
        <v>220943</v>
      </c>
      <c r="R1268" s="4">
        <v>0</v>
      </c>
      <c r="S1268" s="4">
        <v>1051.03</v>
      </c>
      <c r="T1268" s="4">
        <f>SUM(Tabela14[[#This Row],[set/25]:[dez/30]])</f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900</v>
      </c>
      <c r="BL1268" s="4">
        <v>151.03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0</v>
      </c>
      <c r="CR1268" s="4">
        <v>0</v>
      </c>
      <c r="CS1268" s="4">
        <v>0</v>
      </c>
      <c r="CT1268" s="4">
        <v>0</v>
      </c>
      <c r="CU1268" s="4">
        <v>0</v>
      </c>
      <c r="CV1268" s="4">
        <v>0</v>
      </c>
      <c r="CW1268" s="4">
        <v>0</v>
      </c>
      <c r="CX1268" s="4">
        <v>0</v>
      </c>
      <c r="CY1268" s="4">
        <v>0</v>
      </c>
      <c r="CZ1268" s="4">
        <v>0</v>
      </c>
      <c r="DA1268" s="4">
        <v>0</v>
      </c>
      <c r="DB1268" s="4">
        <v>0</v>
      </c>
      <c r="DC1268" s="4">
        <v>0</v>
      </c>
      <c r="DD1268" s="4">
        <v>0</v>
      </c>
      <c r="DE1268" s="4">
        <v>0</v>
      </c>
      <c r="DF1268" s="4">
        <v>0</v>
      </c>
      <c r="DG1268" s="4">
        <v>0</v>
      </c>
      <c r="DH1268" s="4">
        <v>0</v>
      </c>
      <c r="DI1268" s="4">
        <v>0</v>
      </c>
      <c r="DJ1268" s="4">
        <v>0</v>
      </c>
      <c r="DK1268" s="4">
        <v>0</v>
      </c>
      <c r="DL1268" s="4">
        <v>0</v>
      </c>
      <c r="DM1268" s="4">
        <v>0</v>
      </c>
      <c r="DN1268" s="4">
        <v>0</v>
      </c>
      <c r="DO1268" s="4">
        <v>0</v>
      </c>
      <c r="DP1268" s="4">
        <v>0</v>
      </c>
      <c r="DQ1268" s="4">
        <v>0</v>
      </c>
      <c r="DR1268" s="4">
        <v>0</v>
      </c>
      <c r="DS1268" s="4">
        <v>0</v>
      </c>
      <c r="DT1268" s="4">
        <v>0</v>
      </c>
      <c r="DU1268" s="4">
        <v>0</v>
      </c>
      <c r="DV1268" s="4">
        <v>0</v>
      </c>
      <c r="DW1268" s="4">
        <v>0</v>
      </c>
      <c r="DX1268" s="6">
        <v>0</v>
      </c>
      <c r="DY1268" s="4">
        <f>SUM(Tabela14[[#This Row],[jan/25]:[mar/25]])</f>
        <v>0</v>
      </c>
      <c r="DZ1268" s="4">
        <f>SUM(Tabela14[[#This Row],[abr/25]:[ago/25]])</f>
        <v>1051.03</v>
      </c>
      <c r="EA1268" s="4">
        <f>SUM(Tabela14[[#This Row],[set/25]:[dez/30]])</f>
        <v>0</v>
      </c>
    </row>
    <row r="1269" spans="1:131" x14ac:dyDescent="0.25">
      <c r="A1269" s="5" t="s">
        <v>2999</v>
      </c>
      <c r="B1269" s="2" t="s">
        <v>2495</v>
      </c>
      <c r="C1269" s="2" t="s">
        <v>14</v>
      </c>
      <c r="D1269" s="2" t="s">
        <v>212</v>
      </c>
      <c r="E1269" s="1">
        <v>307</v>
      </c>
      <c r="F1269" s="2" t="s">
        <v>3000</v>
      </c>
      <c r="G1269" s="2" t="s">
        <v>19</v>
      </c>
      <c r="H1269" s="321">
        <v>45851</v>
      </c>
      <c r="I1269" s="2" t="s">
        <v>3001</v>
      </c>
      <c r="J1269" s="2"/>
      <c r="K1269" s="4"/>
      <c r="L1269" s="4"/>
      <c r="M1269" s="4">
        <v>0</v>
      </c>
      <c r="N1269" s="4">
        <f>Tabela14[[#This Row],[parcela.cef
(total)]]-Tabela14[[#This Row],[parcela.cef
(realizado)]]</f>
        <v>0</v>
      </c>
      <c r="O1269" s="1" t="b">
        <v>0</v>
      </c>
      <c r="P1269" s="4">
        <v>0</v>
      </c>
      <c r="Q1269" s="4">
        <v>214260</v>
      </c>
      <c r="R1269" s="4">
        <v>0</v>
      </c>
      <c r="S1269" s="4">
        <v>1404.8</v>
      </c>
      <c r="T1269" s="4">
        <f>SUM(Tabela14[[#This Row],[set/25]:[dez/30]])</f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1200</v>
      </c>
      <c r="BL1269" s="4">
        <v>204.8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0</v>
      </c>
      <c r="CP1269" s="4">
        <v>0</v>
      </c>
      <c r="CQ1269" s="4">
        <v>0</v>
      </c>
      <c r="CR1269" s="4">
        <v>0</v>
      </c>
      <c r="CS1269" s="4">
        <v>0</v>
      </c>
      <c r="CT1269" s="4">
        <v>0</v>
      </c>
      <c r="CU1269" s="4">
        <v>0</v>
      </c>
      <c r="CV1269" s="4">
        <v>0</v>
      </c>
      <c r="CW1269" s="4">
        <v>0</v>
      </c>
      <c r="CX1269" s="4">
        <v>0</v>
      </c>
      <c r="CY1269" s="4">
        <v>0</v>
      </c>
      <c r="CZ1269" s="4">
        <v>0</v>
      </c>
      <c r="DA1269" s="4">
        <v>0</v>
      </c>
      <c r="DB1269" s="4">
        <v>0</v>
      </c>
      <c r="DC1269" s="4">
        <v>0</v>
      </c>
      <c r="DD1269" s="4">
        <v>0</v>
      </c>
      <c r="DE1269" s="4">
        <v>0</v>
      </c>
      <c r="DF1269" s="4">
        <v>0</v>
      </c>
      <c r="DG1269" s="4">
        <v>0</v>
      </c>
      <c r="DH1269" s="4">
        <v>0</v>
      </c>
      <c r="DI1269" s="4">
        <v>0</v>
      </c>
      <c r="DJ1269" s="4">
        <v>0</v>
      </c>
      <c r="DK1269" s="4">
        <v>0</v>
      </c>
      <c r="DL1269" s="4">
        <v>0</v>
      </c>
      <c r="DM1269" s="4">
        <v>0</v>
      </c>
      <c r="DN1269" s="4">
        <v>0</v>
      </c>
      <c r="DO1269" s="4">
        <v>0</v>
      </c>
      <c r="DP1269" s="4">
        <v>0</v>
      </c>
      <c r="DQ1269" s="4">
        <v>0</v>
      </c>
      <c r="DR1269" s="4">
        <v>0</v>
      </c>
      <c r="DS1269" s="4">
        <v>0</v>
      </c>
      <c r="DT1269" s="4">
        <v>0</v>
      </c>
      <c r="DU1269" s="4">
        <v>0</v>
      </c>
      <c r="DV1269" s="4">
        <v>0</v>
      </c>
      <c r="DW1269" s="4">
        <v>0</v>
      </c>
      <c r="DX1269" s="6">
        <v>0</v>
      </c>
      <c r="DY1269" s="4">
        <f>SUM(Tabela14[[#This Row],[jan/25]:[mar/25]])</f>
        <v>0</v>
      </c>
      <c r="DZ1269" s="4">
        <f>SUM(Tabela14[[#This Row],[abr/25]:[ago/25]])</f>
        <v>1404.8</v>
      </c>
      <c r="EA1269" s="4">
        <f>SUM(Tabela14[[#This Row],[set/25]:[dez/30]])</f>
        <v>0</v>
      </c>
    </row>
    <row r="1270" spans="1:131" x14ac:dyDescent="0.25">
      <c r="A1270" s="5" t="s">
        <v>3002</v>
      </c>
      <c r="B1270" s="2" t="s">
        <v>2495</v>
      </c>
      <c r="C1270" s="2" t="s">
        <v>14</v>
      </c>
      <c r="D1270" s="2" t="s">
        <v>212</v>
      </c>
      <c r="E1270" s="1">
        <v>308</v>
      </c>
      <c r="F1270" s="2" t="s">
        <v>3003</v>
      </c>
      <c r="G1270" s="2" t="s">
        <v>19</v>
      </c>
      <c r="H1270" s="321">
        <v>45897</v>
      </c>
      <c r="I1270" s="2"/>
      <c r="J1270" s="2"/>
      <c r="K1270" s="4"/>
      <c r="L1270" s="4"/>
      <c r="M1270" s="4">
        <v>0</v>
      </c>
      <c r="N1270" s="4">
        <f>Tabela14[[#This Row],[parcela.cef
(total)]]-Tabela14[[#This Row],[parcela.cef
(realizado)]]</f>
        <v>0</v>
      </c>
      <c r="O1270" s="1" t="b">
        <v>0</v>
      </c>
      <c r="P1270" s="4">
        <v>0</v>
      </c>
      <c r="Q1270" s="4">
        <v>309900.74</v>
      </c>
      <c r="R1270" s="4">
        <v>0</v>
      </c>
      <c r="S1270" s="4">
        <v>0</v>
      </c>
      <c r="T1270" s="4">
        <f>SUM(Tabela14[[#This Row],[set/25]:[dez/30]])</f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0</v>
      </c>
      <c r="CP1270" s="4">
        <v>0</v>
      </c>
      <c r="CQ1270" s="4">
        <v>0</v>
      </c>
      <c r="CR1270" s="4">
        <v>0</v>
      </c>
      <c r="CS1270" s="4">
        <v>0</v>
      </c>
      <c r="CT1270" s="4">
        <v>0</v>
      </c>
      <c r="CU1270" s="4">
        <v>0</v>
      </c>
      <c r="CV1270" s="4">
        <v>0</v>
      </c>
      <c r="CW1270" s="4">
        <v>0</v>
      </c>
      <c r="CX1270" s="4">
        <v>0</v>
      </c>
      <c r="CY1270" s="4">
        <v>0</v>
      </c>
      <c r="CZ1270" s="4">
        <v>0</v>
      </c>
      <c r="DA1270" s="4">
        <v>0</v>
      </c>
      <c r="DB1270" s="4">
        <v>0</v>
      </c>
      <c r="DC1270" s="4">
        <v>0</v>
      </c>
      <c r="DD1270" s="4">
        <v>0</v>
      </c>
      <c r="DE1270" s="4">
        <v>0</v>
      </c>
      <c r="DF1270" s="4">
        <v>0</v>
      </c>
      <c r="DG1270" s="4">
        <v>0</v>
      </c>
      <c r="DH1270" s="4">
        <v>0</v>
      </c>
      <c r="DI1270" s="4">
        <v>0</v>
      </c>
      <c r="DJ1270" s="4">
        <v>0</v>
      </c>
      <c r="DK1270" s="4">
        <v>0</v>
      </c>
      <c r="DL1270" s="4">
        <v>0</v>
      </c>
      <c r="DM1270" s="4">
        <v>0</v>
      </c>
      <c r="DN1270" s="4">
        <v>0</v>
      </c>
      <c r="DO1270" s="4">
        <v>0</v>
      </c>
      <c r="DP1270" s="4">
        <v>0</v>
      </c>
      <c r="DQ1270" s="4">
        <v>0</v>
      </c>
      <c r="DR1270" s="4">
        <v>0</v>
      </c>
      <c r="DS1270" s="4">
        <v>0</v>
      </c>
      <c r="DT1270" s="4">
        <v>0</v>
      </c>
      <c r="DU1270" s="4">
        <v>0</v>
      </c>
      <c r="DV1270" s="4">
        <v>0</v>
      </c>
      <c r="DW1270" s="4">
        <v>0</v>
      </c>
      <c r="DX1270" s="6">
        <v>0</v>
      </c>
      <c r="DY1270" s="4">
        <f>SUM(Tabela14[[#This Row],[jan/25]:[mar/25]])</f>
        <v>0</v>
      </c>
      <c r="DZ1270" s="4">
        <f>SUM(Tabela14[[#This Row],[abr/25]:[ago/25]])</f>
        <v>0</v>
      </c>
      <c r="EA1270" s="4">
        <f>SUM(Tabela14[[#This Row],[set/25]:[dez/30]])</f>
        <v>0</v>
      </c>
    </row>
    <row r="1271" spans="1:131" x14ac:dyDescent="0.25">
      <c r="A1271" s="5" t="s">
        <v>3004</v>
      </c>
      <c r="B1271" s="2" t="s">
        <v>2495</v>
      </c>
      <c r="C1271" s="2" t="s">
        <v>14</v>
      </c>
      <c r="D1271" s="2" t="s">
        <v>212</v>
      </c>
      <c r="E1271" s="1">
        <v>309</v>
      </c>
      <c r="F1271" s="2" t="s">
        <v>3005</v>
      </c>
      <c r="G1271" s="2" t="s">
        <v>19</v>
      </c>
      <c r="H1271" s="321">
        <v>45850</v>
      </c>
      <c r="I1271" s="2" t="s">
        <v>2145</v>
      </c>
      <c r="J1271" s="2"/>
      <c r="K1271" s="4"/>
      <c r="L1271" s="4"/>
      <c r="M1271" s="4">
        <v>0</v>
      </c>
      <c r="N1271" s="4">
        <f>Tabela14[[#This Row],[parcela.cef
(total)]]-Tabela14[[#This Row],[parcela.cef
(realizado)]]</f>
        <v>0</v>
      </c>
      <c r="O1271" s="1" t="b">
        <v>0</v>
      </c>
      <c r="P1271" s="4">
        <v>0</v>
      </c>
      <c r="Q1271" s="4">
        <v>224000</v>
      </c>
      <c r="R1271" s="4">
        <v>0</v>
      </c>
      <c r="S1271" s="4">
        <v>15000</v>
      </c>
      <c r="T1271" s="4">
        <f>SUM(Tabela14[[#This Row],[set/25]:[dez/30]])</f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15000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4">
        <v>0</v>
      </c>
      <c r="CV1271" s="4">
        <v>0</v>
      </c>
      <c r="CW1271" s="4">
        <v>0</v>
      </c>
      <c r="CX1271" s="4">
        <v>0</v>
      </c>
      <c r="CY1271" s="4">
        <v>0</v>
      </c>
      <c r="CZ1271" s="4">
        <v>0</v>
      </c>
      <c r="DA1271" s="4">
        <v>0</v>
      </c>
      <c r="DB1271" s="4">
        <v>0</v>
      </c>
      <c r="DC1271" s="4">
        <v>0</v>
      </c>
      <c r="DD1271" s="4">
        <v>0</v>
      </c>
      <c r="DE1271" s="4">
        <v>0</v>
      </c>
      <c r="DF1271" s="4">
        <v>0</v>
      </c>
      <c r="DG1271" s="4">
        <v>0</v>
      </c>
      <c r="DH1271" s="4">
        <v>0</v>
      </c>
      <c r="DI1271" s="4">
        <v>0</v>
      </c>
      <c r="DJ1271" s="4">
        <v>0</v>
      </c>
      <c r="DK1271" s="4">
        <v>0</v>
      </c>
      <c r="DL1271" s="4">
        <v>0</v>
      </c>
      <c r="DM1271" s="4">
        <v>0</v>
      </c>
      <c r="DN1271" s="4">
        <v>0</v>
      </c>
      <c r="DO1271" s="4">
        <v>0</v>
      </c>
      <c r="DP1271" s="4">
        <v>0</v>
      </c>
      <c r="DQ1271" s="4">
        <v>0</v>
      </c>
      <c r="DR1271" s="4">
        <v>0</v>
      </c>
      <c r="DS1271" s="4">
        <v>0</v>
      </c>
      <c r="DT1271" s="4">
        <v>0</v>
      </c>
      <c r="DU1271" s="4">
        <v>0</v>
      </c>
      <c r="DV1271" s="4">
        <v>0</v>
      </c>
      <c r="DW1271" s="4">
        <v>0</v>
      </c>
      <c r="DX1271" s="6">
        <v>0</v>
      </c>
      <c r="DY1271" s="4">
        <f>SUM(Tabela14[[#This Row],[jan/25]:[mar/25]])</f>
        <v>0</v>
      </c>
      <c r="DZ1271" s="4">
        <f>SUM(Tabela14[[#This Row],[abr/25]:[ago/25]])</f>
        <v>15000</v>
      </c>
      <c r="EA1271" s="4">
        <f>SUM(Tabela14[[#This Row],[set/25]:[dez/30]])</f>
        <v>0</v>
      </c>
    </row>
    <row r="1272" spans="1:131" x14ac:dyDescent="0.25">
      <c r="A1272" s="5" t="s">
        <v>3006</v>
      </c>
      <c r="B1272" s="2" t="s">
        <v>2495</v>
      </c>
      <c r="C1272" s="2" t="s">
        <v>14</v>
      </c>
      <c r="D1272" s="2" t="s">
        <v>212</v>
      </c>
      <c r="E1272" s="1">
        <v>310</v>
      </c>
      <c r="F1272" s="2" t="s">
        <v>3007</v>
      </c>
      <c r="G1272" s="2" t="s">
        <v>19</v>
      </c>
      <c r="H1272" s="321">
        <v>45850</v>
      </c>
      <c r="I1272" s="2" t="s">
        <v>3008</v>
      </c>
      <c r="J1272" s="2"/>
      <c r="K1272" s="4"/>
      <c r="L1272" s="4"/>
      <c r="M1272" s="4">
        <v>0</v>
      </c>
      <c r="N1272" s="4">
        <f>Tabela14[[#This Row],[parcela.cef
(total)]]-Tabela14[[#This Row],[parcela.cef
(realizado)]]</f>
        <v>0</v>
      </c>
      <c r="O1272" s="1" t="b">
        <v>0</v>
      </c>
      <c r="P1272" s="4">
        <v>0</v>
      </c>
      <c r="Q1272" s="4">
        <v>215244.91</v>
      </c>
      <c r="R1272" s="4">
        <v>0</v>
      </c>
      <c r="S1272" s="4">
        <v>3064.54</v>
      </c>
      <c r="T1272" s="4">
        <f>SUM(Tabela14[[#This Row],[set/25]:[dez/30]])</f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3000</v>
      </c>
      <c r="BL1272" s="4">
        <v>64.540000000000006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0</v>
      </c>
      <c r="CP1272" s="4">
        <v>0</v>
      </c>
      <c r="CQ1272" s="4">
        <v>0</v>
      </c>
      <c r="CR1272" s="4">
        <v>0</v>
      </c>
      <c r="CS1272" s="4">
        <v>0</v>
      </c>
      <c r="CT1272" s="4">
        <v>0</v>
      </c>
      <c r="CU1272" s="4">
        <v>0</v>
      </c>
      <c r="CV1272" s="4">
        <v>0</v>
      </c>
      <c r="CW1272" s="4">
        <v>0</v>
      </c>
      <c r="CX1272" s="4">
        <v>0</v>
      </c>
      <c r="CY1272" s="4">
        <v>0</v>
      </c>
      <c r="CZ1272" s="4">
        <v>0</v>
      </c>
      <c r="DA1272" s="4">
        <v>0</v>
      </c>
      <c r="DB1272" s="4">
        <v>0</v>
      </c>
      <c r="DC1272" s="4">
        <v>0</v>
      </c>
      <c r="DD1272" s="4">
        <v>0</v>
      </c>
      <c r="DE1272" s="4">
        <v>0</v>
      </c>
      <c r="DF1272" s="4">
        <v>0</v>
      </c>
      <c r="DG1272" s="4">
        <v>0</v>
      </c>
      <c r="DH1272" s="4">
        <v>0</v>
      </c>
      <c r="DI1272" s="4">
        <v>0</v>
      </c>
      <c r="DJ1272" s="4">
        <v>0</v>
      </c>
      <c r="DK1272" s="4">
        <v>0</v>
      </c>
      <c r="DL1272" s="4">
        <v>0</v>
      </c>
      <c r="DM1272" s="4">
        <v>0</v>
      </c>
      <c r="DN1272" s="4">
        <v>0</v>
      </c>
      <c r="DO1272" s="4">
        <v>0</v>
      </c>
      <c r="DP1272" s="4">
        <v>0</v>
      </c>
      <c r="DQ1272" s="4">
        <v>0</v>
      </c>
      <c r="DR1272" s="4">
        <v>0</v>
      </c>
      <c r="DS1272" s="4">
        <v>0</v>
      </c>
      <c r="DT1272" s="4">
        <v>0</v>
      </c>
      <c r="DU1272" s="4">
        <v>0</v>
      </c>
      <c r="DV1272" s="4">
        <v>0</v>
      </c>
      <c r="DW1272" s="4">
        <v>0</v>
      </c>
      <c r="DX1272" s="6">
        <v>0</v>
      </c>
      <c r="DY1272" s="4">
        <f>SUM(Tabela14[[#This Row],[jan/25]:[mar/25]])</f>
        <v>0</v>
      </c>
      <c r="DZ1272" s="4">
        <f>SUM(Tabela14[[#This Row],[abr/25]:[ago/25]])</f>
        <v>3064.54</v>
      </c>
      <c r="EA1272" s="4">
        <f>SUM(Tabela14[[#This Row],[set/25]:[dez/30]])</f>
        <v>0</v>
      </c>
    </row>
    <row r="1273" spans="1:131" x14ac:dyDescent="0.25">
      <c r="A1273" s="5" t="s">
        <v>3009</v>
      </c>
      <c r="B1273" s="2" t="s">
        <v>2495</v>
      </c>
      <c r="C1273" s="2" t="s">
        <v>14</v>
      </c>
      <c r="D1273" s="2" t="s">
        <v>212</v>
      </c>
      <c r="E1273" s="1">
        <v>311</v>
      </c>
      <c r="F1273" s="2" t="s">
        <v>3010</v>
      </c>
      <c r="G1273" s="2" t="s">
        <v>19</v>
      </c>
      <c r="H1273" s="321">
        <v>45850</v>
      </c>
      <c r="I1273" s="2" t="s">
        <v>668</v>
      </c>
      <c r="J1273" s="2"/>
      <c r="K1273" s="4"/>
      <c r="L1273" s="4"/>
      <c r="M1273" s="4">
        <v>0</v>
      </c>
      <c r="N1273" s="4">
        <f>Tabela14[[#This Row],[parcela.cef
(total)]]-Tabela14[[#This Row],[parcela.cef
(realizado)]]</f>
        <v>0</v>
      </c>
      <c r="O1273" s="1" t="b">
        <v>0</v>
      </c>
      <c r="P1273" s="4">
        <v>0</v>
      </c>
      <c r="Q1273" s="4">
        <v>310171.8</v>
      </c>
      <c r="R1273" s="4">
        <v>0</v>
      </c>
      <c r="S1273" s="4">
        <v>1661.15</v>
      </c>
      <c r="T1273" s="4">
        <f>SUM(Tabela14[[#This Row],[set/25]:[dez/30]])</f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1500</v>
      </c>
      <c r="BL1273" s="4">
        <v>161.15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0</v>
      </c>
      <c r="CR1273" s="4">
        <v>0</v>
      </c>
      <c r="CS1273" s="4">
        <v>0</v>
      </c>
      <c r="CT1273" s="4">
        <v>0</v>
      </c>
      <c r="CU1273" s="4">
        <v>0</v>
      </c>
      <c r="CV1273" s="4">
        <v>0</v>
      </c>
      <c r="CW1273" s="4">
        <v>0</v>
      </c>
      <c r="CX1273" s="4">
        <v>0</v>
      </c>
      <c r="CY1273" s="4">
        <v>0</v>
      </c>
      <c r="CZ1273" s="4">
        <v>0</v>
      </c>
      <c r="DA1273" s="4">
        <v>0</v>
      </c>
      <c r="DB1273" s="4">
        <v>0</v>
      </c>
      <c r="DC1273" s="4">
        <v>0</v>
      </c>
      <c r="DD1273" s="4">
        <v>0</v>
      </c>
      <c r="DE1273" s="4">
        <v>0</v>
      </c>
      <c r="DF1273" s="4">
        <v>0</v>
      </c>
      <c r="DG1273" s="4">
        <v>0</v>
      </c>
      <c r="DH1273" s="4">
        <v>0</v>
      </c>
      <c r="DI1273" s="4">
        <v>0</v>
      </c>
      <c r="DJ1273" s="4">
        <v>0</v>
      </c>
      <c r="DK1273" s="4">
        <v>0</v>
      </c>
      <c r="DL1273" s="4">
        <v>0</v>
      </c>
      <c r="DM1273" s="4">
        <v>0</v>
      </c>
      <c r="DN1273" s="4">
        <v>0</v>
      </c>
      <c r="DO1273" s="4">
        <v>0</v>
      </c>
      <c r="DP1273" s="4">
        <v>0</v>
      </c>
      <c r="DQ1273" s="4">
        <v>0</v>
      </c>
      <c r="DR1273" s="4">
        <v>0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6">
        <v>0</v>
      </c>
      <c r="DY1273" s="4">
        <f>SUM(Tabela14[[#This Row],[jan/25]:[mar/25]])</f>
        <v>0</v>
      </c>
      <c r="DZ1273" s="4">
        <f>SUM(Tabela14[[#This Row],[abr/25]:[ago/25]])</f>
        <v>1661.15</v>
      </c>
      <c r="EA1273" s="4">
        <f>SUM(Tabela14[[#This Row],[set/25]:[dez/30]])</f>
        <v>0</v>
      </c>
    </row>
    <row r="1274" spans="1:131" x14ac:dyDescent="0.25">
      <c r="A1274" s="5" t="s">
        <v>3011</v>
      </c>
      <c r="B1274" s="2" t="s">
        <v>2495</v>
      </c>
      <c r="C1274" s="2" t="s">
        <v>14</v>
      </c>
      <c r="D1274" s="2" t="s">
        <v>212</v>
      </c>
      <c r="E1274" s="1">
        <v>312</v>
      </c>
      <c r="F1274" s="2" t="s">
        <v>3012</v>
      </c>
      <c r="G1274" s="2" t="s">
        <v>19</v>
      </c>
      <c r="H1274" s="321">
        <v>45850</v>
      </c>
      <c r="I1274" s="2" t="s">
        <v>469</v>
      </c>
      <c r="J1274" s="2"/>
      <c r="K1274" s="4"/>
      <c r="L1274" s="4"/>
      <c r="M1274" s="4">
        <v>0</v>
      </c>
      <c r="N1274" s="4">
        <f>Tabela14[[#This Row],[parcela.cef
(total)]]-Tabela14[[#This Row],[parcela.cef
(realizado)]]</f>
        <v>0</v>
      </c>
      <c r="O1274" s="1" t="b">
        <v>0</v>
      </c>
      <c r="P1274" s="4">
        <v>0</v>
      </c>
      <c r="Q1274" s="4">
        <v>224387.4</v>
      </c>
      <c r="R1274" s="4">
        <v>0</v>
      </c>
      <c r="S1274" s="4">
        <v>3093.64</v>
      </c>
      <c r="T1274" s="4">
        <f>SUM(Tabela14[[#This Row],[set/25]:[dez/30]])</f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3000</v>
      </c>
      <c r="BL1274" s="4">
        <v>93.64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0</v>
      </c>
      <c r="CP1274" s="4">
        <v>0</v>
      </c>
      <c r="CQ1274" s="4">
        <v>0</v>
      </c>
      <c r="CR1274" s="4">
        <v>0</v>
      </c>
      <c r="CS1274" s="4">
        <v>0</v>
      </c>
      <c r="CT1274" s="4">
        <v>0</v>
      </c>
      <c r="CU1274" s="4">
        <v>0</v>
      </c>
      <c r="CV1274" s="4">
        <v>0</v>
      </c>
      <c r="CW1274" s="4">
        <v>0</v>
      </c>
      <c r="CX1274" s="4">
        <v>0</v>
      </c>
      <c r="CY1274" s="4">
        <v>0</v>
      </c>
      <c r="CZ1274" s="4">
        <v>0</v>
      </c>
      <c r="DA1274" s="4">
        <v>0</v>
      </c>
      <c r="DB1274" s="4">
        <v>0</v>
      </c>
      <c r="DC1274" s="4">
        <v>0</v>
      </c>
      <c r="DD1274" s="4">
        <v>0</v>
      </c>
      <c r="DE1274" s="4">
        <v>0</v>
      </c>
      <c r="DF1274" s="4">
        <v>0</v>
      </c>
      <c r="DG1274" s="4">
        <v>0</v>
      </c>
      <c r="DH1274" s="4">
        <v>0</v>
      </c>
      <c r="DI1274" s="4">
        <v>0</v>
      </c>
      <c r="DJ1274" s="4">
        <v>0</v>
      </c>
      <c r="DK1274" s="4">
        <v>0</v>
      </c>
      <c r="DL1274" s="4">
        <v>0</v>
      </c>
      <c r="DM1274" s="4">
        <v>0</v>
      </c>
      <c r="DN1274" s="4">
        <v>0</v>
      </c>
      <c r="DO1274" s="4">
        <v>0</v>
      </c>
      <c r="DP1274" s="4">
        <v>0</v>
      </c>
      <c r="DQ1274" s="4">
        <v>0</v>
      </c>
      <c r="DR1274" s="4">
        <v>0</v>
      </c>
      <c r="DS1274" s="4">
        <v>0</v>
      </c>
      <c r="DT1274" s="4">
        <v>0</v>
      </c>
      <c r="DU1274" s="4">
        <v>0</v>
      </c>
      <c r="DV1274" s="4">
        <v>0</v>
      </c>
      <c r="DW1274" s="4">
        <v>0</v>
      </c>
      <c r="DX1274" s="6">
        <v>0</v>
      </c>
      <c r="DY1274" s="4">
        <f>SUM(Tabela14[[#This Row],[jan/25]:[mar/25]])</f>
        <v>0</v>
      </c>
      <c r="DZ1274" s="4">
        <f>SUM(Tabela14[[#This Row],[abr/25]:[ago/25]])</f>
        <v>3093.64</v>
      </c>
      <c r="EA1274" s="4">
        <f>SUM(Tabela14[[#This Row],[set/25]:[dez/30]])</f>
        <v>0</v>
      </c>
    </row>
    <row r="1275" spans="1:131" x14ac:dyDescent="0.25">
      <c r="A1275" s="5" t="s">
        <v>3013</v>
      </c>
      <c r="B1275" s="2" t="s">
        <v>2495</v>
      </c>
      <c r="C1275" s="2" t="s">
        <v>14</v>
      </c>
      <c r="D1275" s="2" t="s">
        <v>212</v>
      </c>
      <c r="E1275" s="1">
        <v>313</v>
      </c>
      <c r="F1275" s="2" t="s">
        <v>3014</v>
      </c>
      <c r="G1275" s="2" t="s">
        <v>19</v>
      </c>
      <c r="H1275" s="321">
        <v>45889</v>
      </c>
      <c r="I1275" s="2" t="s">
        <v>3015</v>
      </c>
      <c r="J1275" s="2"/>
      <c r="K1275" s="4"/>
      <c r="L1275" s="4"/>
      <c r="M1275" s="4">
        <v>0</v>
      </c>
      <c r="N1275" s="4">
        <f>Tabela14[[#This Row],[parcela.cef
(total)]]-Tabela14[[#This Row],[parcela.cef
(realizado)]]</f>
        <v>0</v>
      </c>
      <c r="O1275" s="1" t="b">
        <v>0</v>
      </c>
      <c r="P1275" s="4">
        <v>0</v>
      </c>
      <c r="Q1275" s="4">
        <v>309476</v>
      </c>
      <c r="R1275" s="4">
        <v>0</v>
      </c>
      <c r="S1275" s="4">
        <v>9500</v>
      </c>
      <c r="T1275" s="4">
        <f>SUM(Tabela14[[#This Row],[set/25]:[dez/30]])</f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9500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0</v>
      </c>
      <c r="CP1275" s="4">
        <v>0</v>
      </c>
      <c r="CQ1275" s="4">
        <v>0</v>
      </c>
      <c r="CR1275" s="4">
        <v>0</v>
      </c>
      <c r="CS1275" s="4">
        <v>0</v>
      </c>
      <c r="CT1275" s="4">
        <v>0</v>
      </c>
      <c r="CU1275" s="4">
        <v>0</v>
      </c>
      <c r="CV1275" s="4">
        <v>0</v>
      </c>
      <c r="CW1275" s="4">
        <v>0</v>
      </c>
      <c r="CX1275" s="4">
        <v>0</v>
      </c>
      <c r="CY1275" s="4">
        <v>0</v>
      </c>
      <c r="CZ1275" s="4">
        <v>0</v>
      </c>
      <c r="DA1275" s="4">
        <v>0</v>
      </c>
      <c r="DB1275" s="4">
        <v>0</v>
      </c>
      <c r="DC1275" s="4">
        <v>0</v>
      </c>
      <c r="DD1275" s="4">
        <v>0</v>
      </c>
      <c r="DE1275" s="4">
        <v>0</v>
      </c>
      <c r="DF1275" s="4">
        <v>0</v>
      </c>
      <c r="DG1275" s="4">
        <v>0</v>
      </c>
      <c r="DH1275" s="4">
        <v>0</v>
      </c>
      <c r="DI1275" s="4">
        <v>0</v>
      </c>
      <c r="DJ1275" s="4">
        <v>0</v>
      </c>
      <c r="DK1275" s="4">
        <v>0</v>
      </c>
      <c r="DL1275" s="4">
        <v>0</v>
      </c>
      <c r="DM1275" s="4">
        <v>0</v>
      </c>
      <c r="DN1275" s="4">
        <v>0</v>
      </c>
      <c r="DO1275" s="4">
        <v>0</v>
      </c>
      <c r="DP1275" s="4">
        <v>0</v>
      </c>
      <c r="DQ1275" s="4">
        <v>0</v>
      </c>
      <c r="DR1275" s="4">
        <v>0</v>
      </c>
      <c r="DS1275" s="4">
        <v>0</v>
      </c>
      <c r="DT1275" s="4">
        <v>0</v>
      </c>
      <c r="DU1275" s="4">
        <v>0</v>
      </c>
      <c r="DV1275" s="4">
        <v>0</v>
      </c>
      <c r="DW1275" s="4">
        <v>0</v>
      </c>
      <c r="DX1275" s="6">
        <v>0</v>
      </c>
      <c r="DY1275" s="4">
        <f>SUM(Tabela14[[#This Row],[jan/25]:[mar/25]])</f>
        <v>0</v>
      </c>
      <c r="DZ1275" s="4">
        <f>SUM(Tabela14[[#This Row],[abr/25]:[ago/25]])</f>
        <v>9500</v>
      </c>
      <c r="EA1275" s="4">
        <f>SUM(Tabela14[[#This Row],[set/25]:[dez/30]])</f>
        <v>0</v>
      </c>
    </row>
    <row r="1276" spans="1:131" x14ac:dyDescent="0.25">
      <c r="A1276" s="5" t="s">
        <v>3016</v>
      </c>
      <c r="B1276" s="2" t="s">
        <v>2495</v>
      </c>
      <c r="C1276" s="2" t="s">
        <v>14</v>
      </c>
      <c r="D1276" s="2" t="s">
        <v>212</v>
      </c>
      <c r="E1276" s="1">
        <v>314</v>
      </c>
      <c r="F1276" s="2" t="s">
        <v>3017</v>
      </c>
      <c r="G1276" s="2" t="s">
        <v>19</v>
      </c>
      <c r="H1276" s="321">
        <v>45852</v>
      </c>
      <c r="I1276" s="2" t="s">
        <v>1625</v>
      </c>
      <c r="J1276" s="2"/>
      <c r="K1276" s="4"/>
      <c r="L1276" s="4"/>
      <c r="M1276" s="4">
        <v>0</v>
      </c>
      <c r="N1276" s="4">
        <f>Tabela14[[#This Row],[parcela.cef
(total)]]-Tabela14[[#This Row],[parcela.cef
(realizado)]]</f>
        <v>0</v>
      </c>
      <c r="O1276" s="1" t="b">
        <v>0</v>
      </c>
      <c r="P1276" s="4">
        <v>0</v>
      </c>
      <c r="Q1276" s="4">
        <v>296100</v>
      </c>
      <c r="R1276" s="4">
        <v>0</v>
      </c>
      <c r="S1276" s="4">
        <v>1136.99</v>
      </c>
      <c r="T1276" s="4">
        <f>SUM(Tabela14[[#This Row],[set/25]:[dez/30]])</f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1000</v>
      </c>
      <c r="BL1276" s="4">
        <v>136.99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0</v>
      </c>
      <c r="CP1276" s="4">
        <v>0</v>
      </c>
      <c r="CQ1276" s="4">
        <v>0</v>
      </c>
      <c r="CR1276" s="4">
        <v>0</v>
      </c>
      <c r="CS1276" s="4">
        <v>0</v>
      </c>
      <c r="CT1276" s="4">
        <v>0</v>
      </c>
      <c r="CU1276" s="4">
        <v>0</v>
      </c>
      <c r="CV1276" s="4">
        <v>0</v>
      </c>
      <c r="CW1276" s="4">
        <v>0</v>
      </c>
      <c r="CX1276" s="4">
        <v>0</v>
      </c>
      <c r="CY1276" s="4">
        <v>0</v>
      </c>
      <c r="CZ1276" s="4">
        <v>0</v>
      </c>
      <c r="DA1276" s="4">
        <v>0</v>
      </c>
      <c r="DB1276" s="4">
        <v>0</v>
      </c>
      <c r="DC1276" s="4">
        <v>0</v>
      </c>
      <c r="DD1276" s="4">
        <v>0</v>
      </c>
      <c r="DE1276" s="4">
        <v>0</v>
      </c>
      <c r="DF1276" s="4">
        <v>0</v>
      </c>
      <c r="DG1276" s="4">
        <v>0</v>
      </c>
      <c r="DH1276" s="4">
        <v>0</v>
      </c>
      <c r="DI1276" s="4">
        <v>0</v>
      </c>
      <c r="DJ1276" s="4">
        <v>0</v>
      </c>
      <c r="DK1276" s="4">
        <v>0</v>
      </c>
      <c r="DL1276" s="4">
        <v>0</v>
      </c>
      <c r="DM1276" s="4">
        <v>0</v>
      </c>
      <c r="DN1276" s="4">
        <v>0</v>
      </c>
      <c r="DO1276" s="4">
        <v>0</v>
      </c>
      <c r="DP1276" s="4">
        <v>0</v>
      </c>
      <c r="DQ1276" s="4">
        <v>0</v>
      </c>
      <c r="DR1276" s="4">
        <v>0</v>
      </c>
      <c r="DS1276" s="4">
        <v>0</v>
      </c>
      <c r="DT1276" s="4">
        <v>0</v>
      </c>
      <c r="DU1276" s="4">
        <v>0</v>
      </c>
      <c r="DV1276" s="4">
        <v>0</v>
      </c>
      <c r="DW1276" s="4">
        <v>0</v>
      </c>
      <c r="DX1276" s="6">
        <v>0</v>
      </c>
      <c r="DY1276" s="4">
        <f>SUM(Tabela14[[#This Row],[jan/25]:[mar/25]])</f>
        <v>0</v>
      </c>
      <c r="DZ1276" s="4">
        <f>SUM(Tabela14[[#This Row],[abr/25]:[ago/25]])</f>
        <v>1136.99</v>
      </c>
      <c r="EA1276" s="4">
        <f>SUM(Tabela14[[#This Row],[set/25]:[dez/30]])</f>
        <v>0</v>
      </c>
    </row>
    <row r="1277" spans="1:131" x14ac:dyDescent="0.25">
      <c r="A1277" s="5" t="s">
        <v>3018</v>
      </c>
      <c r="B1277" s="2" t="s">
        <v>2495</v>
      </c>
      <c r="C1277" s="2" t="s">
        <v>14</v>
      </c>
      <c r="D1277" s="2" t="s">
        <v>212</v>
      </c>
      <c r="E1277" s="1">
        <v>315</v>
      </c>
      <c r="F1277" s="2" t="s">
        <v>3019</v>
      </c>
      <c r="G1277" s="2" t="s">
        <v>19</v>
      </c>
      <c r="H1277" s="321">
        <v>45850</v>
      </c>
      <c r="I1277" s="2" t="s">
        <v>733</v>
      </c>
      <c r="J1277" s="2"/>
      <c r="K1277" s="4"/>
      <c r="L1277" s="4"/>
      <c r="M1277" s="4">
        <v>0</v>
      </c>
      <c r="N1277" s="4">
        <f>Tabela14[[#This Row],[parcela.cef
(total)]]-Tabela14[[#This Row],[parcela.cef
(realizado)]]</f>
        <v>0</v>
      </c>
      <c r="O1277" s="1" t="b">
        <v>0</v>
      </c>
      <c r="P1277" s="4">
        <v>0</v>
      </c>
      <c r="Q1277" s="4">
        <v>296100</v>
      </c>
      <c r="R1277" s="4">
        <v>0</v>
      </c>
      <c r="S1277" s="4">
        <v>66824.47</v>
      </c>
      <c r="T1277" s="4">
        <f>SUM(Tabela14[[#This Row],[set/25]:[dez/30]])</f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66100</v>
      </c>
      <c r="BL1277" s="4">
        <v>724.47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0</v>
      </c>
      <c r="CP1277" s="4">
        <v>0</v>
      </c>
      <c r="CQ1277" s="4">
        <v>0</v>
      </c>
      <c r="CR1277" s="4">
        <v>0</v>
      </c>
      <c r="CS1277" s="4">
        <v>0</v>
      </c>
      <c r="CT1277" s="4">
        <v>0</v>
      </c>
      <c r="CU1277" s="4">
        <v>0</v>
      </c>
      <c r="CV1277" s="4">
        <v>0</v>
      </c>
      <c r="CW1277" s="4">
        <v>0</v>
      </c>
      <c r="CX1277" s="4">
        <v>0</v>
      </c>
      <c r="CY1277" s="4">
        <v>0</v>
      </c>
      <c r="CZ1277" s="4">
        <v>0</v>
      </c>
      <c r="DA1277" s="4">
        <v>0</v>
      </c>
      <c r="DB1277" s="4">
        <v>0</v>
      </c>
      <c r="DC1277" s="4">
        <v>0</v>
      </c>
      <c r="DD1277" s="4">
        <v>0</v>
      </c>
      <c r="DE1277" s="4">
        <v>0</v>
      </c>
      <c r="DF1277" s="4">
        <v>0</v>
      </c>
      <c r="DG1277" s="4">
        <v>0</v>
      </c>
      <c r="DH1277" s="4">
        <v>0</v>
      </c>
      <c r="DI1277" s="4">
        <v>0</v>
      </c>
      <c r="DJ1277" s="4">
        <v>0</v>
      </c>
      <c r="DK1277" s="4">
        <v>0</v>
      </c>
      <c r="DL1277" s="4">
        <v>0</v>
      </c>
      <c r="DM1277" s="4">
        <v>0</v>
      </c>
      <c r="DN1277" s="4">
        <v>0</v>
      </c>
      <c r="DO1277" s="4">
        <v>0</v>
      </c>
      <c r="DP1277" s="4">
        <v>0</v>
      </c>
      <c r="DQ1277" s="4">
        <v>0</v>
      </c>
      <c r="DR1277" s="4">
        <v>0</v>
      </c>
      <c r="DS1277" s="4">
        <v>0</v>
      </c>
      <c r="DT1277" s="4">
        <v>0</v>
      </c>
      <c r="DU1277" s="4">
        <v>0</v>
      </c>
      <c r="DV1277" s="4">
        <v>0</v>
      </c>
      <c r="DW1277" s="4">
        <v>0</v>
      </c>
      <c r="DX1277" s="6">
        <v>0</v>
      </c>
      <c r="DY1277" s="4">
        <f>SUM(Tabela14[[#This Row],[jan/25]:[mar/25]])</f>
        <v>0</v>
      </c>
      <c r="DZ1277" s="4">
        <f>SUM(Tabela14[[#This Row],[abr/25]:[ago/25]])</f>
        <v>66824.47</v>
      </c>
      <c r="EA1277" s="4">
        <f>SUM(Tabela14[[#This Row],[set/25]:[dez/30]])</f>
        <v>0</v>
      </c>
    </row>
    <row r="1278" spans="1:131" x14ac:dyDescent="0.25">
      <c r="A1278" s="5" t="s">
        <v>3020</v>
      </c>
      <c r="B1278" s="2" t="s">
        <v>2495</v>
      </c>
      <c r="C1278" s="2" t="s">
        <v>14</v>
      </c>
      <c r="D1278" s="2" t="s">
        <v>235</v>
      </c>
      <c r="E1278" s="1">
        <v>401</v>
      </c>
      <c r="F1278" s="2" t="s">
        <v>3021</v>
      </c>
      <c r="G1278" s="2" t="s">
        <v>19</v>
      </c>
      <c r="H1278" s="321">
        <v>45850</v>
      </c>
      <c r="I1278" s="2" t="s">
        <v>3022</v>
      </c>
      <c r="J1278" s="2"/>
      <c r="K1278" s="4"/>
      <c r="L1278" s="4"/>
      <c r="M1278" s="4">
        <v>196835.75</v>
      </c>
      <c r="N1278" s="4">
        <f>Tabela14[[#This Row],[parcela.cef
(total)]]-Tabela14[[#This Row],[parcela.cef
(realizado)]]</f>
        <v>0</v>
      </c>
      <c r="O1278" s="1" t="b">
        <v>0</v>
      </c>
      <c r="P1278" s="4">
        <v>0</v>
      </c>
      <c r="Q1278" s="4">
        <v>375911.8</v>
      </c>
      <c r="R1278" s="4">
        <v>0</v>
      </c>
      <c r="S1278" s="4">
        <v>97147.3</v>
      </c>
      <c r="T1278" s="4">
        <f>SUM(Tabela14[[#This Row],[set/25]:[dez/30]])</f>
        <v>70191.700000000012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24941.8</v>
      </c>
      <c r="BL1278" s="4">
        <v>2013.8</v>
      </c>
      <c r="BM1278" s="4">
        <v>2032.13</v>
      </c>
      <c r="BN1278" s="4">
        <v>5080.3100000000004</v>
      </c>
      <c r="BO1278" s="4">
        <v>2032.13</v>
      </c>
      <c r="BP1278" s="4">
        <v>2032.13</v>
      </c>
      <c r="BQ1278" s="4">
        <v>7112.44</v>
      </c>
      <c r="BR1278" s="4">
        <v>2032.13</v>
      </c>
      <c r="BS1278" s="4">
        <v>2032.13</v>
      </c>
      <c r="BT1278" s="4">
        <v>7112.44</v>
      </c>
      <c r="BU1278" s="4">
        <v>2032.13</v>
      </c>
      <c r="BV1278" s="4">
        <v>2032.13</v>
      </c>
      <c r="BW1278" s="4">
        <v>26500.95</v>
      </c>
      <c r="BX1278" s="4">
        <v>2032.13</v>
      </c>
      <c r="BY1278" s="4">
        <v>2032.13</v>
      </c>
      <c r="BZ1278" s="4">
        <v>2032.13</v>
      </c>
      <c r="CA1278" s="4">
        <v>2032.13</v>
      </c>
      <c r="CB1278" s="4">
        <v>2032.13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0</v>
      </c>
      <c r="CR1278" s="4">
        <v>0</v>
      </c>
      <c r="CS1278" s="4">
        <v>0</v>
      </c>
      <c r="CT1278" s="4">
        <v>0</v>
      </c>
      <c r="CU1278" s="4">
        <v>0</v>
      </c>
      <c r="CV1278" s="4">
        <v>0</v>
      </c>
      <c r="CW1278" s="4">
        <v>0</v>
      </c>
      <c r="CX1278" s="4">
        <v>0</v>
      </c>
      <c r="CY1278" s="4">
        <v>0</v>
      </c>
      <c r="CZ1278" s="4">
        <v>0</v>
      </c>
      <c r="DA1278" s="4">
        <v>0</v>
      </c>
      <c r="DB1278" s="4">
        <v>0</v>
      </c>
      <c r="DC1278" s="4">
        <v>0</v>
      </c>
      <c r="DD1278" s="4">
        <v>0</v>
      </c>
      <c r="DE1278" s="4">
        <v>0</v>
      </c>
      <c r="DF1278" s="4">
        <v>0</v>
      </c>
      <c r="DG1278" s="4">
        <v>0</v>
      </c>
      <c r="DH1278" s="4">
        <v>0</v>
      </c>
      <c r="DI1278" s="4">
        <v>0</v>
      </c>
      <c r="DJ1278" s="4">
        <v>0</v>
      </c>
      <c r="DK1278" s="4">
        <v>0</v>
      </c>
      <c r="DL1278" s="4">
        <v>0</v>
      </c>
      <c r="DM1278" s="4">
        <v>0</v>
      </c>
      <c r="DN1278" s="4">
        <v>0</v>
      </c>
      <c r="DO1278" s="4">
        <v>0</v>
      </c>
      <c r="DP1278" s="4">
        <v>0</v>
      </c>
      <c r="DQ1278" s="4">
        <v>0</v>
      </c>
      <c r="DR1278" s="4">
        <v>0</v>
      </c>
      <c r="DS1278" s="4">
        <v>0</v>
      </c>
      <c r="DT1278" s="4">
        <v>0</v>
      </c>
      <c r="DU1278" s="4">
        <v>0</v>
      </c>
      <c r="DV1278" s="4">
        <v>0</v>
      </c>
      <c r="DW1278" s="4">
        <v>0</v>
      </c>
      <c r="DX1278" s="6">
        <v>0</v>
      </c>
      <c r="DY1278" s="4">
        <f>SUM(Tabela14[[#This Row],[jan/25]:[mar/25]])</f>
        <v>0</v>
      </c>
      <c r="DZ1278" s="4">
        <f>SUM(Tabela14[[#This Row],[abr/25]:[ago/25]])</f>
        <v>26955.599999999999</v>
      </c>
      <c r="EA1278" s="4">
        <f>SUM(Tabela14[[#This Row],[set/25]:[dez/30]])</f>
        <v>70191.700000000012</v>
      </c>
    </row>
    <row r="1279" spans="1:131" x14ac:dyDescent="0.25">
      <c r="A1279" s="5" t="s">
        <v>3023</v>
      </c>
      <c r="B1279" s="2" t="s">
        <v>2495</v>
      </c>
      <c r="C1279" s="2" t="s">
        <v>14</v>
      </c>
      <c r="D1279" s="2" t="s">
        <v>235</v>
      </c>
      <c r="E1279" s="1">
        <v>402</v>
      </c>
      <c r="F1279" s="2" t="s">
        <v>2805</v>
      </c>
      <c r="G1279" s="2" t="s">
        <v>19</v>
      </c>
      <c r="H1279" s="321">
        <v>45855</v>
      </c>
      <c r="I1279" s="2" t="s">
        <v>3024</v>
      </c>
      <c r="J1279" s="2"/>
      <c r="K1279" s="4"/>
      <c r="L1279" s="4"/>
      <c r="M1279" s="4">
        <v>0</v>
      </c>
      <c r="N1279" s="4">
        <f>Tabela14[[#This Row],[parcela.cef
(total)]]-Tabela14[[#This Row],[parcela.cef
(realizado)]]</f>
        <v>0</v>
      </c>
      <c r="O1279" s="1" t="b">
        <v>0</v>
      </c>
      <c r="P1279" s="4">
        <v>0</v>
      </c>
      <c r="Q1279" s="4">
        <v>214260</v>
      </c>
      <c r="R1279" s="4">
        <v>0</v>
      </c>
      <c r="S1279" s="4">
        <v>1054.99</v>
      </c>
      <c r="T1279" s="4">
        <f>SUM(Tabela14[[#This Row],[set/25]:[dez/30]])</f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1000</v>
      </c>
      <c r="BL1279" s="4">
        <v>54.99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0</v>
      </c>
      <c r="CP1279" s="4">
        <v>0</v>
      </c>
      <c r="CQ1279" s="4">
        <v>0</v>
      </c>
      <c r="CR1279" s="4">
        <v>0</v>
      </c>
      <c r="CS1279" s="4">
        <v>0</v>
      </c>
      <c r="CT1279" s="4">
        <v>0</v>
      </c>
      <c r="CU1279" s="4">
        <v>0</v>
      </c>
      <c r="CV1279" s="4">
        <v>0</v>
      </c>
      <c r="CW1279" s="4">
        <v>0</v>
      </c>
      <c r="CX1279" s="4">
        <v>0</v>
      </c>
      <c r="CY1279" s="4">
        <v>0</v>
      </c>
      <c r="CZ1279" s="4">
        <v>0</v>
      </c>
      <c r="DA1279" s="4">
        <v>0</v>
      </c>
      <c r="DB1279" s="4">
        <v>0</v>
      </c>
      <c r="DC1279" s="4">
        <v>0</v>
      </c>
      <c r="DD1279" s="4">
        <v>0</v>
      </c>
      <c r="DE1279" s="4">
        <v>0</v>
      </c>
      <c r="DF1279" s="4">
        <v>0</v>
      </c>
      <c r="DG1279" s="4">
        <v>0</v>
      </c>
      <c r="DH1279" s="4">
        <v>0</v>
      </c>
      <c r="DI1279" s="4">
        <v>0</v>
      </c>
      <c r="DJ1279" s="4">
        <v>0</v>
      </c>
      <c r="DK1279" s="4">
        <v>0</v>
      </c>
      <c r="DL1279" s="4">
        <v>0</v>
      </c>
      <c r="DM1279" s="4">
        <v>0</v>
      </c>
      <c r="DN1279" s="4">
        <v>0</v>
      </c>
      <c r="DO1279" s="4">
        <v>0</v>
      </c>
      <c r="DP1279" s="4">
        <v>0</v>
      </c>
      <c r="DQ1279" s="4">
        <v>0</v>
      </c>
      <c r="DR1279" s="4">
        <v>0</v>
      </c>
      <c r="DS1279" s="4">
        <v>0</v>
      </c>
      <c r="DT1279" s="4">
        <v>0</v>
      </c>
      <c r="DU1279" s="4">
        <v>0</v>
      </c>
      <c r="DV1279" s="4">
        <v>0</v>
      </c>
      <c r="DW1279" s="4">
        <v>0</v>
      </c>
      <c r="DX1279" s="6">
        <v>0</v>
      </c>
      <c r="DY1279" s="4">
        <f>SUM(Tabela14[[#This Row],[jan/25]:[mar/25]])</f>
        <v>0</v>
      </c>
      <c r="DZ1279" s="4">
        <f>SUM(Tabela14[[#This Row],[abr/25]:[ago/25]])</f>
        <v>1054.99</v>
      </c>
      <c r="EA1279" s="4">
        <f>SUM(Tabela14[[#This Row],[set/25]:[dez/30]])</f>
        <v>0</v>
      </c>
    </row>
    <row r="1280" spans="1:131" x14ac:dyDescent="0.25">
      <c r="A1280" s="5" t="s">
        <v>3025</v>
      </c>
      <c r="B1280" s="2" t="s">
        <v>2495</v>
      </c>
      <c r="C1280" s="2" t="s">
        <v>14</v>
      </c>
      <c r="D1280" s="2" t="s">
        <v>235</v>
      </c>
      <c r="E1280" s="1">
        <v>403</v>
      </c>
      <c r="F1280" s="2" t="s">
        <v>3026</v>
      </c>
      <c r="G1280" s="2" t="s">
        <v>19</v>
      </c>
      <c r="H1280" s="321">
        <v>45853</v>
      </c>
      <c r="I1280" s="2" t="s">
        <v>1593</v>
      </c>
      <c r="J1280" s="2"/>
      <c r="K1280" s="4"/>
      <c r="L1280" s="4"/>
      <c r="M1280" s="4">
        <v>0</v>
      </c>
      <c r="N1280" s="4">
        <f>Tabela14[[#This Row],[parcela.cef
(total)]]-Tabela14[[#This Row],[parcela.cef
(realizado)]]</f>
        <v>0</v>
      </c>
      <c r="O1280" s="1" t="b">
        <v>0</v>
      </c>
      <c r="P1280" s="4">
        <v>0</v>
      </c>
      <c r="Q1280" s="4">
        <v>398500</v>
      </c>
      <c r="R1280" s="4">
        <v>0</v>
      </c>
      <c r="S1280" s="4">
        <v>36822.769999999997</v>
      </c>
      <c r="T1280" s="4">
        <f>SUM(Tabela14[[#This Row],[set/25]:[dez/30]])</f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33500</v>
      </c>
      <c r="BL1280" s="4">
        <v>3322.77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0</v>
      </c>
      <c r="CR1280" s="4">
        <v>0</v>
      </c>
      <c r="CS1280" s="4">
        <v>0</v>
      </c>
      <c r="CT1280" s="4">
        <v>0</v>
      </c>
      <c r="CU1280" s="4">
        <v>0</v>
      </c>
      <c r="CV1280" s="4">
        <v>0</v>
      </c>
      <c r="CW1280" s="4">
        <v>0</v>
      </c>
      <c r="CX1280" s="4">
        <v>0</v>
      </c>
      <c r="CY1280" s="4">
        <v>0</v>
      </c>
      <c r="CZ1280" s="4">
        <v>0</v>
      </c>
      <c r="DA1280" s="4">
        <v>0</v>
      </c>
      <c r="DB1280" s="4">
        <v>0</v>
      </c>
      <c r="DC1280" s="4">
        <v>0</v>
      </c>
      <c r="DD1280" s="4">
        <v>0</v>
      </c>
      <c r="DE1280" s="4">
        <v>0</v>
      </c>
      <c r="DF1280" s="4">
        <v>0</v>
      </c>
      <c r="DG1280" s="4">
        <v>0</v>
      </c>
      <c r="DH1280" s="4">
        <v>0</v>
      </c>
      <c r="DI1280" s="4">
        <v>0</v>
      </c>
      <c r="DJ1280" s="4">
        <v>0</v>
      </c>
      <c r="DK1280" s="4">
        <v>0</v>
      </c>
      <c r="DL1280" s="4">
        <v>0</v>
      </c>
      <c r="DM1280" s="4">
        <v>0</v>
      </c>
      <c r="DN1280" s="4">
        <v>0</v>
      </c>
      <c r="DO1280" s="4">
        <v>0</v>
      </c>
      <c r="DP1280" s="4">
        <v>0</v>
      </c>
      <c r="DQ1280" s="4">
        <v>0</v>
      </c>
      <c r="DR1280" s="4">
        <v>0</v>
      </c>
      <c r="DS1280" s="4">
        <v>0</v>
      </c>
      <c r="DT1280" s="4">
        <v>0</v>
      </c>
      <c r="DU1280" s="4">
        <v>0</v>
      </c>
      <c r="DV1280" s="4">
        <v>0</v>
      </c>
      <c r="DW1280" s="4">
        <v>0</v>
      </c>
      <c r="DX1280" s="6">
        <v>0</v>
      </c>
      <c r="DY1280" s="4">
        <f>SUM(Tabela14[[#This Row],[jan/25]:[mar/25]])</f>
        <v>0</v>
      </c>
      <c r="DZ1280" s="4">
        <f>SUM(Tabela14[[#This Row],[abr/25]:[ago/25]])</f>
        <v>36822.769999999997</v>
      </c>
      <c r="EA1280" s="4">
        <f>SUM(Tabela14[[#This Row],[set/25]:[dez/30]])</f>
        <v>0</v>
      </c>
    </row>
    <row r="1281" spans="1:131" x14ac:dyDescent="0.25">
      <c r="A1281" s="5" t="s">
        <v>3027</v>
      </c>
      <c r="B1281" s="2" t="s">
        <v>2495</v>
      </c>
      <c r="C1281" s="2" t="s">
        <v>14</v>
      </c>
      <c r="D1281" s="2" t="s">
        <v>235</v>
      </c>
      <c r="E1281" s="1">
        <v>404</v>
      </c>
      <c r="F1281" s="2" t="s">
        <v>3028</v>
      </c>
      <c r="G1281" s="2" t="s">
        <v>19</v>
      </c>
      <c r="H1281" s="321">
        <v>45852</v>
      </c>
      <c r="I1281" s="2" t="s">
        <v>3029</v>
      </c>
      <c r="J1281" s="2"/>
      <c r="K1281" s="4"/>
      <c r="L1281" s="4"/>
      <c r="M1281" s="4">
        <v>0</v>
      </c>
      <c r="N1281" s="4">
        <f>Tabela14[[#This Row],[parcela.cef
(total)]]-Tabela14[[#This Row],[parcela.cef
(realizado)]]</f>
        <v>0</v>
      </c>
      <c r="O1281" s="1" t="b">
        <v>0</v>
      </c>
      <c r="P1281" s="4">
        <v>0</v>
      </c>
      <c r="Q1281" s="4">
        <v>223660</v>
      </c>
      <c r="R1281" s="4">
        <v>0</v>
      </c>
      <c r="S1281" s="4">
        <v>3332.28</v>
      </c>
      <c r="T1281" s="4">
        <f>SUM(Tabela14[[#This Row],[set/25]:[dez/30]])</f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3000</v>
      </c>
      <c r="BL1281" s="4">
        <v>332.28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0</v>
      </c>
      <c r="CP1281" s="4">
        <v>0</v>
      </c>
      <c r="CQ1281" s="4">
        <v>0</v>
      </c>
      <c r="CR1281" s="4">
        <v>0</v>
      </c>
      <c r="CS1281" s="4">
        <v>0</v>
      </c>
      <c r="CT1281" s="4">
        <v>0</v>
      </c>
      <c r="CU1281" s="4">
        <v>0</v>
      </c>
      <c r="CV1281" s="4">
        <v>0</v>
      </c>
      <c r="CW1281" s="4">
        <v>0</v>
      </c>
      <c r="CX1281" s="4">
        <v>0</v>
      </c>
      <c r="CY1281" s="4">
        <v>0</v>
      </c>
      <c r="CZ1281" s="4">
        <v>0</v>
      </c>
      <c r="DA1281" s="4">
        <v>0</v>
      </c>
      <c r="DB1281" s="4">
        <v>0</v>
      </c>
      <c r="DC1281" s="4">
        <v>0</v>
      </c>
      <c r="DD1281" s="4">
        <v>0</v>
      </c>
      <c r="DE1281" s="4">
        <v>0</v>
      </c>
      <c r="DF1281" s="4">
        <v>0</v>
      </c>
      <c r="DG1281" s="4">
        <v>0</v>
      </c>
      <c r="DH1281" s="4">
        <v>0</v>
      </c>
      <c r="DI1281" s="4">
        <v>0</v>
      </c>
      <c r="DJ1281" s="4">
        <v>0</v>
      </c>
      <c r="DK1281" s="4">
        <v>0</v>
      </c>
      <c r="DL1281" s="4">
        <v>0</v>
      </c>
      <c r="DM1281" s="4">
        <v>0</v>
      </c>
      <c r="DN1281" s="4">
        <v>0</v>
      </c>
      <c r="DO1281" s="4">
        <v>0</v>
      </c>
      <c r="DP1281" s="4">
        <v>0</v>
      </c>
      <c r="DQ1281" s="4">
        <v>0</v>
      </c>
      <c r="DR1281" s="4">
        <v>0</v>
      </c>
      <c r="DS1281" s="4">
        <v>0</v>
      </c>
      <c r="DT1281" s="4">
        <v>0</v>
      </c>
      <c r="DU1281" s="4">
        <v>0</v>
      </c>
      <c r="DV1281" s="4">
        <v>0</v>
      </c>
      <c r="DW1281" s="4">
        <v>0</v>
      </c>
      <c r="DX1281" s="6">
        <v>0</v>
      </c>
      <c r="DY1281" s="4">
        <f>SUM(Tabela14[[#This Row],[jan/25]:[mar/25]])</f>
        <v>0</v>
      </c>
      <c r="DZ1281" s="4">
        <f>SUM(Tabela14[[#This Row],[abr/25]:[ago/25]])</f>
        <v>3332.2799999999997</v>
      </c>
      <c r="EA1281" s="4">
        <f>SUM(Tabela14[[#This Row],[set/25]:[dez/30]])</f>
        <v>0</v>
      </c>
    </row>
    <row r="1282" spans="1:131" x14ac:dyDescent="0.25">
      <c r="A1282" s="5" t="s">
        <v>3030</v>
      </c>
      <c r="B1282" s="2" t="s">
        <v>2495</v>
      </c>
      <c r="C1282" s="2" t="s">
        <v>14</v>
      </c>
      <c r="D1282" s="2" t="s">
        <v>235</v>
      </c>
      <c r="E1282" s="1">
        <v>405</v>
      </c>
      <c r="F1282" s="2"/>
      <c r="G1282" s="2" t="s">
        <v>16</v>
      </c>
      <c r="H1282" s="321"/>
      <c r="I1282" s="2"/>
      <c r="J1282" s="2"/>
      <c r="K1282" s="4"/>
      <c r="L1282" s="4"/>
      <c r="M1282" s="4">
        <v>0</v>
      </c>
      <c r="N1282" s="4">
        <f>Tabela14[[#This Row],[parcela.cef
(total)]]-Tabela14[[#This Row],[parcela.cef
(realizado)]]</f>
        <v>0</v>
      </c>
      <c r="O1282" s="1" t="b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f>SUM(Tabela14[[#This Row],[set/25]:[dez/30]])</f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0</v>
      </c>
      <c r="CU1282" s="4">
        <v>0</v>
      </c>
      <c r="CV1282" s="4">
        <v>0</v>
      </c>
      <c r="CW1282" s="4">
        <v>0</v>
      </c>
      <c r="CX1282" s="4">
        <v>0</v>
      </c>
      <c r="CY1282" s="4">
        <v>0</v>
      </c>
      <c r="CZ1282" s="4">
        <v>0</v>
      </c>
      <c r="DA1282" s="4">
        <v>0</v>
      </c>
      <c r="DB1282" s="4">
        <v>0</v>
      </c>
      <c r="DC1282" s="4">
        <v>0</v>
      </c>
      <c r="DD1282" s="4">
        <v>0</v>
      </c>
      <c r="DE1282" s="4">
        <v>0</v>
      </c>
      <c r="DF1282" s="4">
        <v>0</v>
      </c>
      <c r="DG1282" s="4">
        <v>0</v>
      </c>
      <c r="DH1282" s="4">
        <v>0</v>
      </c>
      <c r="DI1282" s="4">
        <v>0</v>
      </c>
      <c r="DJ1282" s="4">
        <v>0</v>
      </c>
      <c r="DK1282" s="4">
        <v>0</v>
      </c>
      <c r="DL1282" s="4">
        <v>0</v>
      </c>
      <c r="DM1282" s="4">
        <v>0</v>
      </c>
      <c r="DN1282" s="4">
        <v>0</v>
      </c>
      <c r="DO1282" s="4">
        <v>0</v>
      </c>
      <c r="DP1282" s="4">
        <v>0</v>
      </c>
      <c r="DQ1282" s="4">
        <v>0</v>
      </c>
      <c r="DR1282" s="4">
        <v>0</v>
      </c>
      <c r="DS1282" s="4">
        <v>0</v>
      </c>
      <c r="DT1282" s="4">
        <v>0</v>
      </c>
      <c r="DU1282" s="4">
        <v>0</v>
      </c>
      <c r="DV1282" s="4">
        <v>0</v>
      </c>
      <c r="DW1282" s="4">
        <v>0</v>
      </c>
      <c r="DX1282" s="6">
        <v>0</v>
      </c>
      <c r="DY1282" s="4">
        <f>SUM(Tabela14[[#This Row],[jan/25]:[mar/25]])</f>
        <v>0</v>
      </c>
      <c r="DZ1282" s="4">
        <f>SUM(Tabela14[[#This Row],[abr/25]:[ago/25]])</f>
        <v>0</v>
      </c>
      <c r="EA1282" s="4">
        <f>SUM(Tabela14[[#This Row],[set/25]:[dez/30]])</f>
        <v>0</v>
      </c>
    </row>
    <row r="1283" spans="1:131" x14ac:dyDescent="0.25">
      <c r="A1283" s="5" t="s">
        <v>3031</v>
      </c>
      <c r="B1283" s="2" t="s">
        <v>2495</v>
      </c>
      <c r="C1283" s="2" t="s">
        <v>14</v>
      </c>
      <c r="D1283" s="2" t="s">
        <v>235</v>
      </c>
      <c r="E1283" s="1">
        <v>406</v>
      </c>
      <c r="F1283" s="2" t="s">
        <v>3032</v>
      </c>
      <c r="G1283" s="2" t="s">
        <v>19</v>
      </c>
      <c r="H1283" s="321">
        <v>45850</v>
      </c>
      <c r="I1283" s="2" t="s">
        <v>2491</v>
      </c>
      <c r="J1283" s="2"/>
      <c r="K1283" s="4"/>
      <c r="L1283" s="4"/>
      <c r="M1283" s="4">
        <v>0</v>
      </c>
      <c r="N1283" s="4">
        <f>Tabela14[[#This Row],[parcela.cef
(total)]]-Tabela14[[#This Row],[parcela.cef
(realizado)]]</f>
        <v>0</v>
      </c>
      <c r="O1283" s="1" t="b">
        <v>0</v>
      </c>
      <c r="P1283" s="4">
        <v>0</v>
      </c>
      <c r="Q1283" s="4">
        <v>214260</v>
      </c>
      <c r="R1283" s="4">
        <v>0</v>
      </c>
      <c r="S1283" s="4">
        <v>4649.3100000000004</v>
      </c>
      <c r="T1283" s="4">
        <f>SUM(Tabela14[[#This Row],[set/25]:[dez/30]])</f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4500</v>
      </c>
      <c r="BL1283" s="4">
        <v>149.31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0</v>
      </c>
      <c r="CP1283" s="4">
        <v>0</v>
      </c>
      <c r="CQ1283" s="4">
        <v>0</v>
      </c>
      <c r="CR1283" s="4">
        <v>0</v>
      </c>
      <c r="CS1283" s="4">
        <v>0</v>
      </c>
      <c r="CT1283" s="4">
        <v>0</v>
      </c>
      <c r="CU1283" s="4">
        <v>0</v>
      </c>
      <c r="CV1283" s="4">
        <v>0</v>
      </c>
      <c r="CW1283" s="4">
        <v>0</v>
      </c>
      <c r="CX1283" s="4">
        <v>0</v>
      </c>
      <c r="CY1283" s="4">
        <v>0</v>
      </c>
      <c r="CZ1283" s="4">
        <v>0</v>
      </c>
      <c r="DA1283" s="4">
        <v>0</v>
      </c>
      <c r="DB1283" s="4">
        <v>0</v>
      </c>
      <c r="DC1283" s="4">
        <v>0</v>
      </c>
      <c r="DD1283" s="4">
        <v>0</v>
      </c>
      <c r="DE1283" s="4">
        <v>0</v>
      </c>
      <c r="DF1283" s="4">
        <v>0</v>
      </c>
      <c r="DG1283" s="4">
        <v>0</v>
      </c>
      <c r="DH1283" s="4">
        <v>0</v>
      </c>
      <c r="DI1283" s="4">
        <v>0</v>
      </c>
      <c r="DJ1283" s="4">
        <v>0</v>
      </c>
      <c r="DK1283" s="4">
        <v>0</v>
      </c>
      <c r="DL1283" s="4">
        <v>0</v>
      </c>
      <c r="DM1283" s="4">
        <v>0</v>
      </c>
      <c r="DN1283" s="4">
        <v>0</v>
      </c>
      <c r="DO1283" s="4">
        <v>0</v>
      </c>
      <c r="DP1283" s="4">
        <v>0</v>
      </c>
      <c r="DQ1283" s="4">
        <v>0</v>
      </c>
      <c r="DR1283" s="4">
        <v>0</v>
      </c>
      <c r="DS1283" s="4">
        <v>0</v>
      </c>
      <c r="DT1283" s="4">
        <v>0</v>
      </c>
      <c r="DU1283" s="4">
        <v>0</v>
      </c>
      <c r="DV1283" s="4">
        <v>0</v>
      </c>
      <c r="DW1283" s="4">
        <v>0</v>
      </c>
      <c r="DX1283" s="6">
        <v>0</v>
      </c>
      <c r="DY1283" s="4">
        <f>SUM(Tabela14[[#This Row],[jan/25]:[mar/25]])</f>
        <v>0</v>
      </c>
      <c r="DZ1283" s="4">
        <f>SUM(Tabela14[[#This Row],[abr/25]:[ago/25]])</f>
        <v>4649.3100000000004</v>
      </c>
      <c r="EA1283" s="4">
        <f>SUM(Tabela14[[#This Row],[set/25]:[dez/30]])</f>
        <v>0</v>
      </c>
    </row>
    <row r="1284" spans="1:131" x14ac:dyDescent="0.25">
      <c r="A1284" s="5" t="s">
        <v>3033</v>
      </c>
      <c r="B1284" s="2" t="s">
        <v>2495</v>
      </c>
      <c r="C1284" s="2" t="s">
        <v>14</v>
      </c>
      <c r="D1284" s="2" t="s">
        <v>235</v>
      </c>
      <c r="E1284" s="1">
        <v>407</v>
      </c>
      <c r="F1284" s="2" t="s">
        <v>3034</v>
      </c>
      <c r="G1284" s="2" t="s">
        <v>19</v>
      </c>
      <c r="H1284" s="321">
        <v>45852</v>
      </c>
      <c r="I1284" s="2" t="s">
        <v>307</v>
      </c>
      <c r="J1284" s="2"/>
      <c r="K1284" s="4"/>
      <c r="L1284" s="4"/>
      <c r="M1284" s="4">
        <v>0</v>
      </c>
      <c r="N1284" s="4">
        <f>Tabela14[[#This Row],[parcela.cef
(total)]]-Tabela14[[#This Row],[parcela.cef
(realizado)]]</f>
        <v>0</v>
      </c>
      <c r="O1284" s="1" t="b">
        <v>0</v>
      </c>
      <c r="P1284" s="4">
        <v>0</v>
      </c>
      <c r="Q1284" s="4">
        <v>214260</v>
      </c>
      <c r="R1284" s="4">
        <v>0</v>
      </c>
      <c r="S1284" s="4">
        <v>302.41000000000003</v>
      </c>
      <c r="T1284" s="4">
        <f>SUM(Tabela14[[#This Row],[set/25]:[dez/30]])</f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200</v>
      </c>
      <c r="BL1284" s="4">
        <v>102.41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0</v>
      </c>
      <c r="CP1284" s="4">
        <v>0</v>
      </c>
      <c r="CQ1284" s="4">
        <v>0</v>
      </c>
      <c r="CR1284" s="4">
        <v>0</v>
      </c>
      <c r="CS1284" s="4">
        <v>0</v>
      </c>
      <c r="CT1284" s="4">
        <v>0</v>
      </c>
      <c r="CU1284" s="4">
        <v>0</v>
      </c>
      <c r="CV1284" s="4">
        <v>0</v>
      </c>
      <c r="CW1284" s="4">
        <v>0</v>
      </c>
      <c r="CX1284" s="4">
        <v>0</v>
      </c>
      <c r="CY1284" s="4">
        <v>0</v>
      </c>
      <c r="CZ1284" s="4">
        <v>0</v>
      </c>
      <c r="DA1284" s="4">
        <v>0</v>
      </c>
      <c r="DB1284" s="4">
        <v>0</v>
      </c>
      <c r="DC1284" s="4">
        <v>0</v>
      </c>
      <c r="DD1284" s="4">
        <v>0</v>
      </c>
      <c r="DE1284" s="4">
        <v>0</v>
      </c>
      <c r="DF1284" s="4">
        <v>0</v>
      </c>
      <c r="DG1284" s="4">
        <v>0</v>
      </c>
      <c r="DH1284" s="4">
        <v>0</v>
      </c>
      <c r="DI1284" s="4">
        <v>0</v>
      </c>
      <c r="DJ1284" s="4">
        <v>0</v>
      </c>
      <c r="DK1284" s="4">
        <v>0</v>
      </c>
      <c r="DL1284" s="4">
        <v>0</v>
      </c>
      <c r="DM1284" s="4">
        <v>0</v>
      </c>
      <c r="DN1284" s="4">
        <v>0</v>
      </c>
      <c r="DO1284" s="4">
        <v>0</v>
      </c>
      <c r="DP1284" s="4">
        <v>0</v>
      </c>
      <c r="DQ1284" s="4">
        <v>0</v>
      </c>
      <c r="DR1284" s="4">
        <v>0</v>
      </c>
      <c r="DS1284" s="4">
        <v>0</v>
      </c>
      <c r="DT1284" s="4">
        <v>0</v>
      </c>
      <c r="DU1284" s="4">
        <v>0</v>
      </c>
      <c r="DV1284" s="4">
        <v>0</v>
      </c>
      <c r="DW1284" s="4">
        <v>0</v>
      </c>
      <c r="DX1284" s="6">
        <v>0</v>
      </c>
      <c r="DY1284" s="4">
        <f>SUM(Tabela14[[#This Row],[jan/25]:[mar/25]])</f>
        <v>0</v>
      </c>
      <c r="DZ1284" s="4">
        <f>SUM(Tabela14[[#This Row],[abr/25]:[ago/25]])</f>
        <v>302.40999999999997</v>
      </c>
      <c r="EA1284" s="4">
        <f>SUM(Tabela14[[#This Row],[set/25]:[dez/30]])</f>
        <v>0</v>
      </c>
    </row>
    <row r="1285" spans="1:131" x14ac:dyDescent="0.25">
      <c r="A1285" s="5" t="s">
        <v>3035</v>
      </c>
      <c r="B1285" s="2" t="s">
        <v>2495</v>
      </c>
      <c r="C1285" s="2" t="s">
        <v>14</v>
      </c>
      <c r="D1285" s="2" t="s">
        <v>235</v>
      </c>
      <c r="E1285" s="1">
        <v>408</v>
      </c>
      <c r="F1285" s="2" t="s">
        <v>3036</v>
      </c>
      <c r="G1285" s="2" t="s">
        <v>19</v>
      </c>
      <c r="H1285" s="321">
        <v>45854</v>
      </c>
      <c r="I1285" s="2" t="s">
        <v>785</v>
      </c>
      <c r="J1285" s="2"/>
      <c r="K1285" s="4"/>
      <c r="L1285" s="4"/>
      <c r="M1285" s="4">
        <v>0</v>
      </c>
      <c r="N1285" s="4">
        <f>Tabela14[[#This Row],[parcela.cef
(total)]]-Tabela14[[#This Row],[parcela.cef
(realizado)]]</f>
        <v>0</v>
      </c>
      <c r="O1285" s="1" t="b">
        <v>0</v>
      </c>
      <c r="P1285" s="4">
        <v>0</v>
      </c>
      <c r="Q1285" s="4">
        <v>295099.84999999998</v>
      </c>
      <c r="R1285" s="4">
        <v>0</v>
      </c>
      <c r="S1285" s="4">
        <v>2408.2800000000002</v>
      </c>
      <c r="T1285" s="4">
        <f>SUM(Tabela14[[#This Row],[set/25]:[dez/30]])</f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1200</v>
      </c>
      <c r="BL1285" s="4">
        <v>1208.28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0</v>
      </c>
      <c r="CP1285" s="4">
        <v>0</v>
      </c>
      <c r="CQ1285" s="4">
        <v>0</v>
      </c>
      <c r="CR1285" s="4">
        <v>0</v>
      </c>
      <c r="CS1285" s="4">
        <v>0</v>
      </c>
      <c r="CT1285" s="4">
        <v>0</v>
      </c>
      <c r="CU1285" s="4">
        <v>0</v>
      </c>
      <c r="CV1285" s="4">
        <v>0</v>
      </c>
      <c r="CW1285" s="4">
        <v>0</v>
      </c>
      <c r="CX1285" s="4">
        <v>0</v>
      </c>
      <c r="CY1285" s="4">
        <v>0</v>
      </c>
      <c r="CZ1285" s="4">
        <v>0</v>
      </c>
      <c r="DA1285" s="4">
        <v>0</v>
      </c>
      <c r="DB1285" s="4">
        <v>0</v>
      </c>
      <c r="DC1285" s="4">
        <v>0</v>
      </c>
      <c r="DD1285" s="4">
        <v>0</v>
      </c>
      <c r="DE1285" s="4">
        <v>0</v>
      </c>
      <c r="DF1285" s="4">
        <v>0</v>
      </c>
      <c r="DG1285" s="4">
        <v>0</v>
      </c>
      <c r="DH1285" s="4">
        <v>0</v>
      </c>
      <c r="DI1285" s="4">
        <v>0</v>
      </c>
      <c r="DJ1285" s="4">
        <v>0</v>
      </c>
      <c r="DK1285" s="4">
        <v>0</v>
      </c>
      <c r="DL1285" s="4">
        <v>0</v>
      </c>
      <c r="DM1285" s="4">
        <v>0</v>
      </c>
      <c r="DN1285" s="4">
        <v>0</v>
      </c>
      <c r="DO1285" s="4">
        <v>0</v>
      </c>
      <c r="DP1285" s="4">
        <v>0</v>
      </c>
      <c r="DQ1285" s="4">
        <v>0</v>
      </c>
      <c r="DR1285" s="4">
        <v>0</v>
      </c>
      <c r="DS1285" s="4">
        <v>0</v>
      </c>
      <c r="DT1285" s="4">
        <v>0</v>
      </c>
      <c r="DU1285" s="4">
        <v>0</v>
      </c>
      <c r="DV1285" s="4">
        <v>0</v>
      </c>
      <c r="DW1285" s="4">
        <v>0</v>
      </c>
      <c r="DX1285" s="6">
        <v>0</v>
      </c>
      <c r="DY1285" s="4">
        <f>SUM(Tabela14[[#This Row],[jan/25]:[mar/25]])</f>
        <v>0</v>
      </c>
      <c r="DZ1285" s="4">
        <f>SUM(Tabela14[[#This Row],[abr/25]:[ago/25]])</f>
        <v>2408.2799999999997</v>
      </c>
      <c r="EA1285" s="4">
        <f>SUM(Tabela14[[#This Row],[set/25]:[dez/30]])</f>
        <v>0</v>
      </c>
    </row>
    <row r="1286" spans="1:131" x14ac:dyDescent="0.25">
      <c r="A1286" s="5" t="s">
        <v>3037</v>
      </c>
      <c r="B1286" s="2" t="s">
        <v>2495</v>
      </c>
      <c r="C1286" s="2" t="s">
        <v>14</v>
      </c>
      <c r="D1286" s="2" t="s">
        <v>235</v>
      </c>
      <c r="E1286" s="1">
        <v>409</v>
      </c>
      <c r="F1286" s="2" t="s">
        <v>3038</v>
      </c>
      <c r="G1286" s="2" t="s">
        <v>19</v>
      </c>
      <c r="H1286" s="321">
        <v>45852</v>
      </c>
      <c r="I1286" s="2" t="s">
        <v>754</v>
      </c>
      <c r="J1286" s="2"/>
      <c r="K1286" s="4"/>
      <c r="L1286" s="4"/>
      <c r="M1286" s="4">
        <v>0</v>
      </c>
      <c r="N1286" s="4">
        <f>Tabela14[[#This Row],[parcela.cef
(total)]]-Tabela14[[#This Row],[parcela.cef
(realizado)]]</f>
        <v>0</v>
      </c>
      <c r="O1286" s="1" t="b">
        <v>0</v>
      </c>
      <c r="P1286" s="4">
        <v>0</v>
      </c>
      <c r="Q1286" s="4">
        <v>214260</v>
      </c>
      <c r="R1286" s="4">
        <v>0</v>
      </c>
      <c r="S1286" s="4">
        <v>852.16</v>
      </c>
      <c r="T1286" s="4">
        <f>SUM(Tabela14[[#This Row],[set/25]:[dez/30]])</f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600</v>
      </c>
      <c r="BL1286" s="4">
        <v>252.16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0</v>
      </c>
      <c r="CP1286" s="4">
        <v>0</v>
      </c>
      <c r="CQ1286" s="4">
        <v>0</v>
      </c>
      <c r="CR1286" s="4">
        <v>0</v>
      </c>
      <c r="CS1286" s="4">
        <v>0</v>
      </c>
      <c r="CT1286" s="4">
        <v>0</v>
      </c>
      <c r="CU1286" s="4">
        <v>0</v>
      </c>
      <c r="CV1286" s="4">
        <v>0</v>
      </c>
      <c r="CW1286" s="4">
        <v>0</v>
      </c>
      <c r="CX1286" s="4">
        <v>0</v>
      </c>
      <c r="CY1286" s="4">
        <v>0</v>
      </c>
      <c r="CZ1286" s="4">
        <v>0</v>
      </c>
      <c r="DA1286" s="4">
        <v>0</v>
      </c>
      <c r="DB1286" s="4">
        <v>0</v>
      </c>
      <c r="DC1286" s="4">
        <v>0</v>
      </c>
      <c r="DD1286" s="4">
        <v>0</v>
      </c>
      <c r="DE1286" s="4">
        <v>0</v>
      </c>
      <c r="DF1286" s="4">
        <v>0</v>
      </c>
      <c r="DG1286" s="4">
        <v>0</v>
      </c>
      <c r="DH1286" s="4">
        <v>0</v>
      </c>
      <c r="DI1286" s="4">
        <v>0</v>
      </c>
      <c r="DJ1286" s="4">
        <v>0</v>
      </c>
      <c r="DK1286" s="4">
        <v>0</v>
      </c>
      <c r="DL1286" s="4">
        <v>0</v>
      </c>
      <c r="DM1286" s="4">
        <v>0</v>
      </c>
      <c r="DN1286" s="4">
        <v>0</v>
      </c>
      <c r="DO1286" s="4">
        <v>0</v>
      </c>
      <c r="DP1286" s="4">
        <v>0</v>
      </c>
      <c r="DQ1286" s="4">
        <v>0</v>
      </c>
      <c r="DR1286" s="4">
        <v>0</v>
      </c>
      <c r="DS1286" s="4">
        <v>0</v>
      </c>
      <c r="DT1286" s="4">
        <v>0</v>
      </c>
      <c r="DU1286" s="4">
        <v>0</v>
      </c>
      <c r="DV1286" s="4">
        <v>0</v>
      </c>
      <c r="DW1286" s="4">
        <v>0</v>
      </c>
      <c r="DX1286" s="6">
        <v>0</v>
      </c>
      <c r="DY1286" s="4">
        <f>SUM(Tabela14[[#This Row],[jan/25]:[mar/25]])</f>
        <v>0</v>
      </c>
      <c r="DZ1286" s="4">
        <f>SUM(Tabela14[[#This Row],[abr/25]:[ago/25]])</f>
        <v>852.16</v>
      </c>
      <c r="EA1286" s="4">
        <f>SUM(Tabela14[[#This Row],[set/25]:[dez/30]])</f>
        <v>0</v>
      </c>
    </row>
    <row r="1287" spans="1:131" x14ac:dyDescent="0.25">
      <c r="A1287" s="5" t="s">
        <v>3039</v>
      </c>
      <c r="B1287" s="2" t="s">
        <v>2495</v>
      </c>
      <c r="C1287" s="2" t="s">
        <v>14</v>
      </c>
      <c r="D1287" s="2" t="s">
        <v>235</v>
      </c>
      <c r="E1287" s="1">
        <v>410</v>
      </c>
      <c r="F1287" s="2" t="s">
        <v>3040</v>
      </c>
      <c r="G1287" s="2" t="s">
        <v>19</v>
      </c>
      <c r="H1287" s="321">
        <v>45866</v>
      </c>
      <c r="I1287" s="2" t="s">
        <v>409</v>
      </c>
      <c r="J1287" s="2"/>
      <c r="K1287" s="4"/>
      <c r="L1287" s="4"/>
      <c r="M1287" s="4">
        <v>0</v>
      </c>
      <c r="N1287" s="4">
        <f>Tabela14[[#This Row],[parcela.cef
(total)]]-Tabela14[[#This Row],[parcela.cef
(realizado)]]</f>
        <v>0</v>
      </c>
      <c r="O1287" s="1" t="b">
        <v>0</v>
      </c>
      <c r="P1287" s="4">
        <v>0</v>
      </c>
      <c r="Q1287" s="4">
        <v>215260</v>
      </c>
      <c r="R1287" s="4">
        <v>0</v>
      </c>
      <c r="S1287" s="4">
        <v>3435.63</v>
      </c>
      <c r="T1287" s="4">
        <f>SUM(Tabela14[[#This Row],[set/25]:[dez/30]])</f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3000</v>
      </c>
      <c r="BL1287" s="4">
        <v>435.63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0</v>
      </c>
      <c r="CP1287" s="4">
        <v>0</v>
      </c>
      <c r="CQ1287" s="4">
        <v>0</v>
      </c>
      <c r="CR1287" s="4">
        <v>0</v>
      </c>
      <c r="CS1287" s="4">
        <v>0</v>
      </c>
      <c r="CT1287" s="4">
        <v>0</v>
      </c>
      <c r="CU1287" s="4">
        <v>0</v>
      </c>
      <c r="CV1287" s="4">
        <v>0</v>
      </c>
      <c r="CW1287" s="4">
        <v>0</v>
      </c>
      <c r="CX1287" s="4">
        <v>0</v>
      </c>
      <c r="CY1287" s="4">
        <v>0</v>
      </c>
      <c r="CZ1287" s="4">
        <v>0</v>
      </c>
      <c r="DA1287" s="4">
        <v>0</v>
      </c>
      <c r="DB1287" s="4">
        <v>0</v>
      </c>
      <c r="DC1287" s="4">
        <v>0</v>
      </c>
      <c r="DD1287" s="4">
        <v>0</v>
      </c>
      <c r="DE1287" s="4">
        <v>0</v>
      </c>
      <c r="DF1287" s="4">
        <v>0</v>
      </c>
      <c r="DG1287" s="4">
        <v>0</v>
      </c>
      <c r="DH1287" s="4">
        <v>0</v>
      </c>
      <c r="DI1287" s="4">
        <v>0</v>
      </c>
      <c r="DJ1287" s="4">
        <v>0</v>
      </c>
      <c r="DK1287" s="4">
        <v>0</v>
      </c>
      <c r="DL1287" s="4">
        <v>0</v>
      </c>
      <c r="DM1287" s="4">
        <v>0</v>
      </c>
      <c r="DN1287" s="4">
        <v>0</v>
      </c>
      <c r="DO1287" s="4">
        <v>0</v>
      </c>
      <c r="DP1287" s="4">
        <v>0</v>
      </c>
      <c r="DQ1287" s="4">
        <v>0</v>
      </c>
      <c r="DR1287" s="4">
        <v>0</v>
      </c>
      <c r="DS1287" s="4">
        <v>0</v>
      </c>
      <c r="DT1287" s="4">
        <v>0</v>
      </c>
      <c r="DU1287" s="4">
        <v>0</v>
      </c>
      <c r="DV1287" s="4">
        <v>0</v>
      </c>
      <c r="DW1287" s="4">
        <v>0</v>
      </c>
      <c r="DX1287" s="6">
        <v>0</v>
      </c>
      <c r="DY1287" s="4">
        <f>SUM(Tabela14[[#This Row],[jan/25]:[mar/25]])</f>
        <v>0</v>
      </c>
      <c r="DZ1287" s="4">
        <f>SUM(Tabela14[[#This Row],[abr/25]:[ago/25]])</f>
        <v>3435.63</v>
      </c>
      <c r="EA1287" s="4">
        <f>SUM(Tabela14[[#This Row],[set/25]:[dez/30]])</f>
        <v>0</v>
      </c>
    </row>
    <row r="1288" spans="1:131" x14ac:dyDescent="0.25">
      <c r="A1288" s="5" t="s">
        <v>3041</v>
      </c>
      <c r="B1288" s="2" t="s">
        <v>2495</v>
      </c>
      <c r="C1288" s="2" t="s">
        <v>14</v>
      </c>
      <c r="D1288" s="2" t="s">
        <v>235</v>
      </c>
      <c r="E1288" s="1">
        <v>411</v>
      </c>
      <c r="F1288" s="2" t="s">
        <v>3042</v>
      </c>
      <c r="G1288" s="2" t="s">
        <v>19</v>
      </c>
      <c r="H1288" s="321">
        <v>45852</v>
      </c>
      <c r="I1288" s="2" t="s">
        <v>495</v>
      </c>
      <c r="J1288" s="2"/>
      <c r="K1288" s="4"/>
      <c r="L1288" s="4"/>
      <c r="M1288" s="4">
        <v>0</v>
      </c>
      <c r="N1288" s="4">
        <f>Tabela14[[#This Row],[parcela.cef
(total)]]-Tabela14[[#This Row],[parcela.cef
(realizado)]]</f>
        <v>0</v>
      </c>
      <c r="O1288" s="1" t="b">
        <v>0</v>
      </c>
      <c r="P1288" s="4">
        <v>0</v>
      </c>
      <c r="Q1288" s="4">
        <v>309200.01</v>
      </c>
      <c r="R1288" s="4">
        <v>0</v>
      </c>
      <c r="S1288" s="4">
        <v>1878.47</v>
      </c>
      <c r="T1288" s="4">
        <f>SUM(Tabela14[[#This Row],[set/25]:[dez/30]])</f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1500</v>
      </c>
      <c r="BL1288" s="4">
        <v>378.47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0</v>
      </c>
      <c r="CP1288" s="4">
        <v>0</v>
      </c>
      <c r="CQ1288" s="4">
        <v>0</v>
      </c>
      <c r="CR1288" s="4">
        <v>0</v>
      </c>
      <c r="CS1288" s="4">
        <v>0</v>
      </c>
      <c r="CT1288" s="4">
        <v>0</v>
      </c>
      <c r="CU1288" s="4">
        <v>0</v>
      </c>
      <c r="CV1288" s="4">
        <v>0</v>
      </c>
      <c r="CW1288" s="4">
        <v>0</v>
      </c>
      <c r="CX1288" s="4">
        <v>0</v>
      </c>
      <c r="CY1288" s="4">
        <v>0</v>
      </c>
      <c r="CZ1288" s="4">
        <v>0</v>
      </c>
      <c r="DA1288" s="4">
        <v>0</v>
      </c>
      <c r="DB1288" s="4">
        <v>0</v>
      </c>
      <c r="DC1288" s="4">
        <v>0</v>
      </c>
      <c r="DD1288" s="4">
        <v>0</v>
      </c>
      <c r="DE1288" s="4">
        <v>0</v>
      </c>
      <c r="DF1288" s="4">
        <v>0</v>
      </c>
      <c r="DG1288" s="4">
        <v>0</v>
      </c>
      <c r="DH1288" s="4">
        <v>0</v>
      </c>
      <c r="DI1288" s="4">
        <v>0</v>
      </c>
      <c r="DJ1288" s="4">
        <v>0</v>
      </c>
      <c r="DK1288" s="4">
        <v>0</v>
      </c>
      <c r="DL1288" s="4">
        <v>0</v>
      </c>
      <c r="DM1288" s="4">
        <v>0</v>
      </c>
      <c r="DN1288" s="4">
        <v>0</v>
      </c>
      <c r="DO1288" s="4">
        <v>0</v>
      </c>
      <c r="DP1288" s="4">
        <v>0</v>
      </c>
      <c r="DQ1288" s="4">
        <v>0</v>
      </c>
      <c r="DR1288" s="4">
        <v>0</v>
      </c>
      <c r="DS1288" s="4">
        <v>0</v>
      </c>
      <c r="DT1288" s="4">
        <v>0</v>
      </c>
      <c r="DU1288" s="4">
        <v>0</v>
      </c>
      <c r="DV1288" s="4">
        <v>0</v>
      </c>
      <c r="DW1288" s="4">
        <v>0</v>
      </c>
      <c r="DX1288" s="6">
        <v>0</v>
      </c>
      <c r="DY1288" s="4">
        <f>SUM(Tabela14[[#This Row],[jan/25]:[mar/25]])</f>
        <v>0</v>
      </c>
      <c r="DZ1288" s="4">
        <f>SUM(Tabela14[[#This Row],[abr/25]:[ago/25]])</f>
        <v>1878.47</v>
      </c>
      <c r="EA1288" s="4">
        <f>SUM(Tabela14[[#This Row],[set/25]:[dez/30]])</f>
        <v>0</v>
      </c>
    </row>
    <row r="1289" spans="1:131" x14ac:dyDescent="0.25">
      <c r="A1289" s="5" t="s">
        <v>3043</v>
      </c>
      <c r="B1289" s="2" t="s">
        <v>2495</v>
      </c>
      <c r="C1289" s="2" t="s">
        <v>14</v>
      </c>
      <c r="D1289" s="2" t="s">
        <v>235</v>
      </c>
      <c r="E1289" s="1">
        <v>412</v>
      </c>
      <c r="F1289" s="2"/>
      <c r="G1289" s="2" t="s">
        <v>16</v>
      </c>
      <c r="H1289" s="321"/>
      <c r="I1289" s="2"/>
      <c r="J1289" s="2"/>
      <c r="K1289" s="4"/>
      <c r="L1289" s="4"/>
      <c r="M1289" s="4">
        <v>0</v>
      </c>
      <c r="N1289" s="4">
        <f>Tabela14[[#This Row],[parcela.cef
(total)]]-Tabela14[[#This Row],[parcela.cef
(realizado)]]</f>
        <v>0</v>
      </c>
      <c r="O1289" s="1" t="b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f>SUM(Tabela14[[#This Row],[set/25]:[dez/30]])</f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0</v>
      </c>
      <c r="CP1289" s="4">
        <v>0</v>
      </c>
      <c r="CQ1289" s="4">
        <v>0</v>
      </c>
      <c r="CR1289" s="4">
        <v>0</v>
      </c>
      <c r="CS1289" s="4">
        <v>0</v>
      </c>
      <c r="CT1289" s="4">
        <v>0</v>
      </c>
      <c r="CU1289" s="4">
        <v>0</v>
      </c>
      <c r="CV1289" s="4">
        <v>0</v>
      </c>
      <c r="CW1289" s="4">
        <v>0</v>
      </c>
      <c r="CX1289" s="4">
        <v>0</v>
      </c>
      <c r="CY1289" s="4">
        <v>0</v>
      </c>
      <c r="CZ1289" s="4">
        <v>0</v>
      </c>
      <c r="DA1289" s="4">
        <v>0</v>
      </c>
      <c r="DB1289" s="4">
        <v>0</v>
      </c>
      <c r="DC1289" s="4">
        <v>0</v>
      </c>
      <c r="DD1289" s="4">
        <v>0</v>
      </c>
      <c r="DE1289" s="4">
        <v>0</v>
      </c>
      <c r="DF1289" s="4">
        <v>0</v>
      </c>
      <c r="DG1289" s="4">
        <v>0</v>
      </c>
      <c r="DH1289" s="4">
        <v>0</v>
      </c>
      <c r="DI1289" s="4">
        <v>0</v>
      </c>
      <c r="DJ1289" s="4">
        <v>0</v>
      </c>
      <c r="DK1289" s="4">
        <v>0</v>
      </c>
      <c r="DL1289" s="4">
        <v>0</v>
      </c>
      <c r="DM1289" s="4">
        <v>0</v>
      </c>
      <c r="DN1289" s="4">
        <v>0</v>
      </c>
      <c r="DO1289" s="4">
        <v>0</v>
      </c>
      <c r="DP1289" s="4">
        <v>0</v>
      </c>
      <c r="DQ1289" s="4">
        <v>0</v>
      </c>
      <c r="DR1289" s="4">
        <v>0</v>
      </c>
      <c r="DS1289" s="4">
        <v>0</v>
      </c>
      <c r="DT1289" s="4">
        <v>0</v>
      </c>
      <c r="DU1289" s="4">
        <v>0</v>
      </c>
      <c r="DV1289" s="4">
        <v>0</v>
      </c>
      <c r="DW1289" s="4">
        <v>0</v>
      </c>
      <c r="DX1289" s="6">
        <v>0</v>
      </c>
      <c r="DY1289" s="4">
        <f>SUM(Tabela14[[#This Row],[jan/25]:[mar/25]])</f>
        <v>0</v>
      </c>
      <c r="DZ1289" s="4">
        <f>SUM(Tabela14[[#This Row],[abr/25]:[ago/25]])</f>
        <v>0</v>
      </c>
      <c r="EA1289" s="4">
        <f>SUM(Tabela14[[#This Row],[set/25]:[dez/30]])</f>
        <v>0</v>
      </c>
    </row>
    <row r="1290" spans="1:131" x14ac:dyDescent="0.25">
      <c r="A1290" s="5" t="s">
        <v>3044</v>
      </c>
      <c r="B1290" s="2" t="s">
        <v>2495</v>
      </c>
      <c r="C1290" s="2" t="s">
        <v>14</v>
      </c>
      <c r="D1290" s="2" t="s">
        <v>235</v>
      </c>
      <c r="E1290" s="1">
        <v>413</v>
      </c>
      <c r="F1290" s="2"/>
      <c r="G1290" s="2" t="s">
        <v>16</v>
      </c>
      <c r="H1290" s="321"/>
      <c r="I1290" s="2"/>
      <c r="J1290" s="2"/>
      <c r="K1290" s="4"/>
      <c r="L1290" s="4"/>
      <c r="M1290" s="4">
        <v>0</v>
      </c>
      <c r="N1290" s="4">
        <f>Tabela14[[#This Row],[parcela.cef
(total)]]-Tabela14[[#This Row],[parcela.cef
(realizado)]]</f>
        <v>0</v>
      </c>
      <c r="O1290" s="1" t="b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f>SUM(Tabela14[[#This Row],[set/25]:[dez/30]])</f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0</v>
      </c>
      <c r="CS1290" s="4">
        <v>0</v>
      </c>
      <c r="CT1290" s="4">
        <v>0</v>
      </c>
      <c r="CU1290" s="4">
        <v>0</v>
      </c>
      <c r="CV1290" s="4">
        <v>0</v>
      </c>
      <c r="CW1290" s="4">
        <v>0</v>
      </c>
      <c r="CX1290" s="4">
        <v>0</v>
      </c>
      <c r="CY1290" s="4">
        <v>0</v>
      </c>
      <c r="CZ1290" s="4">
        <v>0</v>
      </c>
      <c r="DA1290" s="4">
        <v>0</v>
      </c>
      <c r="DB1290" s="4">
        <v>0</v>
      </c>
      <c r="DC1290" s="4">
        <v>0</v>
      </c>
      <c r="DD1290" s="4">
        <v>0</v>
      </c>
      <c r="DE1290" s="4">
        <v>0</v>
      </c>
      <c r="DF1290" s="4">
        <v>0</v>
      </c>
      <c r="DG1290" s="4">
        <v>0</v>
      </c>
      <c r="DH1290" s="4">
        <v>0</v>
      </c>
      <c r="DI1290" s="4">
        <v>0</v>
      </c>
      <c r="DJ1290" s="4">
        <v>0</v>
      </c>
      <c r="DK1290" s="4">
        <v>0</v>
      </c>
      <c r="DL1290" s="4">
        <v>0</v>
      </c>
      <c r="DM1290" s="4">
        <v>0</v>
      </c>
      <c r="DN1290" s="4">
        <v>0</v>
      </c>
      <c r="DO1290" s="4">
        <v>0</v>
      </c>
      <c r="DP1290" s="4">
        <v>0</v>
      </c>
      <c r="DQ1290" s="4">
        <v>0</v>
      </c>
      <c r="DR1290" s="4">
        <v>0</v>
      </c>
      <c r="DS1290" s="4">
        <v>0</v>
      </c>
      <c r="DT1290" s="4">
        <v>0</v>
      </c>
      <c r="DU1290" s="4">
        <v>0</v>
      </c>
      <c r="DV1290" s="4">
        <v>0</v>
      </c>
      <c r="DW1290" s="4">
        <v>0</v>
      </c>
      <c r="DX1290" s="6">
        <v>0</v>
      </c>
      <c r="DY1290" s="4">
        <f>SUM(Tabela14[[#This Row],[jan/25]:[mar/25]])</f>
        <v>0</v>
      </c>
      <c r="DZ1290" s="4">
        <f>SUM(Tabela14[[#This Row],[abr/25]:[ago/25]])</f>
        <v>0</v>
      </c>
      <c r="EA1290" s="4">
        <f>SUM(Tabela14[[#This Row],[set/25]:[dez/30]])</f>
        <v>0</v>
      </c>
    </row>
    <row r="1291" spans="1:131" x14ac:dyDescent="0.25">
      <c r="A1291" s="5" t="s">
        <v>3045</v>
      </c>
      <c r="B1291" s="2" t="s">
        <v>2495</v>
      </c>
      <c r="C1291" s="2" t="s">
        <v>14</v>
      </c>
      <c r="D1291" s="2" t="s">
        <v>235</v>
      </c>
      <c r="E1291" s="1">
        <v>414</v>
      </c>
      <c r="F1291" s="2" t="s">
        <v>3046</v>
      </c>
      <c r="G1291" s="2" t="s">
        <v>19</v>
      </c>
      <c r="H1291" s="321">
        <v>45852</v>
      </c>
      <c r="I1291" s="2" t="s">
        <v>773</v>
      </c>
      <c r="J1291" s="2"/>
      <c r="K1291" s="4"/>
      <c r="L1291" s="4"/>
      <c r="M1291" s="4">
        <v>0</v>
      </c>
      <c r="N1291" s="4">
        <f>Tabela14[[#This Row],[parcela.cef
(total)]]-Tabela14[[#This Row],[parcela.cef
(realizado)]]</f>
        <v>0</v>
      </c>
      <c r="O1291" s="1" t="b">
        <v>0</v>
      </c>
      <c r="P1291" s="4">
        <v>0</v>
      </c>
      <c r="Q1291" s="4">
        <v>295100</v>
      </c>
      <c r="R1291" s="4">
        <v>0</v>
      </c>
      <c r="S1291" s="4">
        <v>4882.7700000000004</v>
      </c>
      <c r="T1291" s="4">
        <f>SUM(Tabela14[[#This Row],[set/25]:[dez/30]])</f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4500</v>
      </c>
      <c r="BL1291" s="4">
        <v>382.77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  <c r="CS1291" s="4">
        <v>0</v>
      </c>
      <c r="CT1291" s="4">
        <v>0</v>
      </c>
      <c r="CU1291" s="4">
        <v>0</v>
      </c>
      <c r="CV1291" s="4">
        <v>0</v>
      </c>
      <c r="CW1291" s="4">
        <v>0</v>
      </c>
      <c r="CX1291" s="4">
        <v>0</v>
      </c>
      <c r="CY1291" s="4">
        <v>0</v>
      </c>
      <c r="CZ1291" s="4">
        <v>0</v>
      </c>
      <c r="DA1291" s="4">
        <v>0</v>
      </c>
      <c r="DB1291" s="4">
        <v>0</v>
      </c>
      <c r="DC1291" s="4">
        <v>0</v>
      </c>
      <c r="DD1291" s="4">
        <v>0</v>
      </c>
      <c r="DE1291" s="4">
        <v>0</v>
      </c>
      <c r="DF1291" s="4">
        <v>0</v>
      </c>
      <c r="DG1291" s="4">
        <v>0</v>
      </c>
      <c r="DH1291" s="4">
        <v>0</v>
      </c>
      <c r="DI1291" s="4">
        <v>0</v>
      </c>
      <c r="DJ1291" s="4">
        <v>0</v>
      </c>
      <c r="DK1291" s="4">
        <v>0</v>
      </c>
      <c r="DL1291" s="4">
        <v>0</v>
      </c>
      <c r="DM1291" s="4">
        <v>0</v>
      </c>
      <c r="DN1291" s="4">
        <v>0</v>
      </c>
      <c r="DO1291" s="4">
        <v>0</v>
      </c>
      <c r="DP1291" s="4">
        <v>0</v>
      </c>
      <c r="DQ1291" s="4">
        <v>0</v>
      </c>
      <c r="DR1291" s="4">
        <v>0</v>
      </c>
      <c r="DS1291" s="4">
        <v>0</v>
      </c>
      <c r="DT1291" s="4">
        <v>0</v>
      </c>
      <c r="DU1291" s="4">
        <v>0</v>
      </c>
      <c r="DV1291" s="4">
        <v>0</v>
      </c>
      <c r="DW1291" s="4">
        <v>0</v>
      </c>
      <c r="DX1291" s="6">
        <v>0</v>
      </c>
      <c r="DY1291" s="4">
        <f>SUM(Tabela14[[#This Row],[jan/25]:[mar/25]])</f>
        <v>0</v>
      </c>
      <c r="DZ1291" s="4">
        <f>SUM(Tabela14[[#This Row],[abr/25]:[ago/25]])</f>
        <v>4882.7700000000004</v>
      </c>
      <c r="EA1291" s="4">
        <f>SUM(Tabela14[[#This Row],[set/25]:[dez/30]])</f>
        <v>0</v>
      </c>
    </row>
    <row r="1292" spans="1:131" x14ac:dyDescent="0.25">
      <c r="A1292" s="5" t="s">
        <v>3047</v>
      </c>
      <c r="B1292" s="2" t="s">
        <v>2495</v>
      </c>
      <c r="C1292" s="2" t="s">
        <v>14</v>
      </c>
      <c r="D1292" s="2" t="s">
        <v>235</v>
      </c>
      <c r="E1292" s="1">
        <v>415</v>
      </c>
      <c r="F1292" s="2" t="s">
        <v>3048</v>
      </c>
      <c r="G1292" s="2" t="s">
        <v>19</v>
      </c>
      <c r="H1292" s="321">
        <v>45850</v>
      </c>
      <c r="I1292" s="2" t="s">
        <v>1606</v>
      </c>
      <c r="J1292" s="2"/>
      <c r="K1292" s="4"/>
      <c r="L1292" s="4"/>
      <c r="M1292" s="4">
        <v>0</v>
      </c>
      <c r="N1292" s="4">
        <f>Tabela14[[#This Row],[parcela.cef
(total)]]-Tabela14[[#This Row],[parcela.cef
(realizado)]]</f>
        <v>0</v>
      </c>
      <c r="O1292" s="1" t="b">
        <v>0</v>
      </c>
      <c r="P1292" s="4">
        <v>0</v>
      </c>
      <c r="Q1292" s="4">
        <v>295141.36</v>
      </c>
      <c r="R1292" s="4">
        <v>0</v>
      </c>
      <c r="S1292" s="4">
        <v>5501.39</v>
      </c>
      <c r="T1292" s="4">
        <f>SUM(Tabela14[[#This Row],[set/25]:[dez/30]])</f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5400</v>
      </c>
      <c r="BL1292" s="4">
        <v>101.39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0</v>
      </c>
      <c r="CS1292" s="4">
        <v>0</v>
      </c>
      <c r="CT1292" s="4">
        <v>0</v>
      </c>
      <c r="CU1292" s="4">
        <v>0</v>
      </c>
      <c r="CV1292" s="4">
        <v>0</v>
      </c>
      <c r="CW1292" s="4">
        <v>0</v>
      </c>
      <c r="CX1292" s="4">
        <v>0</v>
      </c>
      <c r="CY1292" s="4">
        <v>0</v>
      </c>
      <c r="CZ1292" s="4">
        <v>0</v>
      </c>
      <c r="DA1292" s="4">
        <v>0</v>
      </c>
      <c r="DB1292" s="4">
        <v>0</v>
      </c>
      <c r="DC1292" s="4">
        <v>0</v>
      </c>
      <c r="DD1292" s="4">
        <v>0</v>
      </c>
      <c r="DE1292" s="4">
        <v>0</v>
      </c>
      <c r="DF1292" s="4">
        <v>0</v>
      </c>
      <c r="DG1292" s="4">
        <v>0</v>
      </c>
      <c r="DH1292" s="4">
        <v>0</v>
      </c>
      <c r="DI1292" s="4">
        <v>0</v>
      </c>
      <c r="DJ1292" s="4">
        <v>0</v>
      </c>
      <c r="DK1292" s="4">
        <v>0</v>
      </c>
      <c r="DL1292" s="4">
        <v>0</v>
      </c>
      <c r="DM1292" s="4">
        <v>0</v>
      </c>
      <c r="DN1292" s="4">
        <v>0</v>
      </c>
      <c r="DO1292" s="4">
        <v>0</v>
      </c>
      <c r="DP1292" s="4">
        <v>0</v>
      </c>
      <c r="DQ1292" s="4">
        <v>0</v>
      </c>
      <c r="DR1292" s="4">
        <v>0</v>
      </c>
      <c r="DS1292" s="4">
        <v>0</v>
      </c>
      <c r="DT1292" s="4">
        <v>0</v>
      </c>
      <c r="DU1292" s="4">
        <v>0</v>
      </c>
      <c r="DV1292" s="4">
        <v>0</v>
      </c>
      <c r="DW1292" s="4">
        <v>0</v>
      </c>
      <c r="DX1292" s="6">
        <v>0</v>
      </c>
      <c r="DY1292" s="4">
        <f>SUM(Tabela14[[#This Row],[jan/25]:[mar/25]])</f>
        <v>0</v>
      </c>
      <c r="DZ1292" s="4">
        <f>SUM(Tabela14[[#This Row],[abr/25]:[ago/25]])</f>
        <v>5501.39</v>
      </c>
      <c r="EA1292" s="4">
        <f>SUM(Tabela14[[#This Row],[set/25]:[dez/30]])</f>
        <v>0</v>
      </c>
    </row>
    <row r="1293" spans="1:131" x14ac:dyDescent="0.25">
      <c r="A1293" s="5" t="s">
        <v>3049</v>
      </c>
      <c r="B1293" s="2" t="s">
        <v>2495</v>
      </c>
      <c r="C1293" s="2" t="s">
        <v>14</v>
      </c>
      <c r="D1293" s="2" t="s">
        <v>256</v>
      </c>
      <c r="E1293" s="1">
        <v>501</v>
      </c>
      <c r="F1293" s="2" t="s">
        <v>3050</v>
      </c>
      <c r="G1293" s="2" t="s">
        <v>19</v>
      </c>
      <c r="H1293" s="321">
        <v>45852</v>
      </c>
      <c r="I1293" s="2" t="s">
        <v>2252</v>
      </c>
      <c r="J1293" s="2"/>
      <c r="K1293" s="4"/>
      <c r="L1293" s="4"/>
      <c r="M1293" s="4">
        <v>284497.58</v>
      </c>
      <c r="N1293" s="4">
        <f>Tabela14[[#This Row],[parcela.cef
(total)]]-Tabela14[[#This Row],[parcela.cef
(realizado)]]</f>
        <v>0</v>
      </c>
      <c r="O1293" s="1" t="b">
        <v>0</v>
      </c>
      <c r="P1293" s="4">
        <v>0</v>
      </c>
      <c r="Q1293" s="4">
        <v>314900</v>
      </c>
      <c r="R1293" s="4">
        <v>0</v>
      </c>
      <c r="S1293" s="4">
        <v>35125.339999999997</v>
      </c>
      <c r="T1293" s="4">
        <f>SUM(Tabela14[[#This Row],[set/25]:[dez/30]])</f>
        <v>31252.740000000005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3600</v>
      </c>
      <c r="BL1293" s="4">
        <v>272.60000000000002</v>
      </c>
      <c r="BM1293" s="4">
        <v>0</v>
      </c>
      <c r="BN1293" s="4">
        <v>275.08</v>
      </c>
      <c r="BO1293" s="4">
        <v>275.08</v>
      </c>
      <c r="BP1293" s="4">
        <v>275.08</v>
      </c>
      <c r="BQ1293" s="4">
        <v>275.08</v>
      </c>
      <c r="BR1293" s="4">
        <v>275.08</v>
      </c>
      <c r="BS1293" s="4">
        <v>275.08</v>
      </c>
      <c r="BT1293" s="4">
        <v>275.08</v>
      </c>
      <c r="BU1293" s="4">
        <v>884.72</v>
      </c>
      <c r="BV1293" s="4">
        <v>275.08</v>
      </c>
      <c r="BW1293" s="4">
        <v>275.08</v>
      </c>
      <c r="BX1293" s="4">
        <v>275.08</v>
      </c>
      <c r="BY1293" s="4">
        <v>275.08</v>
      </c>
      <c r="BZ1293" s="4">
        <v>275.08</v>
      </c>
      <c r="CA1293" s="4">
        <v>275.06</v>
      </c>
      <c r="CB1293" s="4">
        <v>721.05</v>
      </c>
      <c r="CC1293" s="4">
        <v>916.93</v>
      </c>
      <c r="CD1293" s="4">
        <v>916.93</v>
      </c>
      <c r="CE1293" s="4">
        <v>916.93</v>
      </c>
      <c r="CF1293" s="4">
        <v>916.93</v>
      </c>
      <c r="CG1293" s="4">
        <v>2949.06</v>
      </c>
      <c r="CH1293" s="4">
        <v>916.93</v>
      </c>
      <c r="CI1293" s="4">
        <v>916.93</v>
      </c>
      <c r="CJ1293" s="4">
        <v>916.93</v>
      </c>
      <c r="CK1293" s="4">
        <v>916.93</v>
      </c>
      <c r="CL1293" s="4">
        <v>916.93</v>
      </c>
      <c r="CM1293" s="4">
        <v>916.93</v>
      </c>
      <c r="CN1293" s="4">
        <v>916.93</v>
      </c>
      <c r="CO1293" s="4">
        <v>916.93</v>
      </c>
      <c r="CP1293" s="4">
        <v>916.93</v>
      </c>
      <c r="CQ1293" s="4">
        <v>916.93</v>
      </c>
      <c r="CR1293" s="4">
        <v>916.93</v>
      </c>
      <c r="CS1293" s="4">
        <v>2949.43</v>
      </c>
      <c r="CT1293" s="4">
        <v>916.93</v>
      </c>
      <c r="CU1293" s="4">
        <v>916.93</v>
      </c>
      <c r="CV1293" s="4">
        <v>916.93</v>
      </c>
      <c r="CW1293" s="4">
        <v>916.93</v>
      </c>
      <c r="CX1293" s="4">
        <v>916.93</v>
      </c>
      <c r="CY1293" s="4">
        <v>916.93</v>
      </c>
      <c r="CZ1293" s="4">
        <v>916.93</v>
      </c>
      <c r="DA1293" s="4">
        <v>0</v>
      </c>
      <c r="DB1293" s="4">
        <v>0</v>
      </c>
      <c r="DC1293" s="4">
        <v>0</v>
      </c>
      <c r="DD1293" s="4">
        <v>0</v>
      </c>
      <c r="DE1293" s="4">
        <v>0</v>
      </c>
      <c r="DF1293" s="4">
        <v>0</v>
      </c>
      <c r="DG1293" s="4">
        <v>0</v>
      </c>
      <c r="DH1293" s="4">
        <v>0</v>
      </c>
      <c r="DI1293" s="4">
        <v>0</v>
      </c>
      <c r="DJ1293" s="4">
        <v>0</v>
      </c>
      <c r="DK1293" s="4">
        <v>0</v>
      </c>
      <c r="DL1293" s="4">
        <v>0</v>
      </c>
      <c r="DM1293" s="4">
        <v>0</v>
      </c>
      <c r="DN1293" s="4">
        <v>0</v>
      </c>
      <c r="DO1293" s="4">
        <v>0</v>
      </c>
      <c r="DP1293" s="4">
        <v>0</v>
      </c>
      <c r="DQ1293" s="4">
        <v>0</v>
      </c>
      <c r="DR1293" s="4">
        <v>0</v>
      </c>
      <c r="DS1293" s="4">
        <v>0</v>
      </c>
      <c r="DT1293" s="4">
        <v>0</v>
      </c>
      <c r="DU1293" s="4">
        <v>0</v>
      </c>
      <c r="DV1293" s="4">
        <v>0</v>
      </c>
      <c r="DW1293" s="4">
        <v>0</v>
      </c>
      <c r="DX1293" s="6">
        <v>0</v>
      </c>
      <c r="DY1293" s="4">
        <f>SUM(Tabela14[[#This Row],[jan/25]:[mar/25]])</f>
        <v>0</v>
      </c>
      <c r="DZ1293" s="4">
        <f>SUM(Tabela14[[#This Row],[abr/25]:[ago/25]])</f>
        <v>3872.6</v>
      </c>
      <c r="EA1293" s="4">
        <f>SUM(Tabela14[[#This Row],[set/25]:[dez/30]])</f>
        <v>31252.740000000005</v>
      </c>
    </row>
    <row r="1294" spans="1:131" x14ac:dyDescent="0.25">
      <c r="A1294" s="5" t="s">
        <v>3051</v>
      </c>
      <c r="B1294" s="2" t="s">
        <v>2495</v>
      </c>
      <c r="C1294" s="2" t="s">
        <v>14</v>
      </c>
      <c r="D1294" s="2" t="s">
        <v>256</v>
      </c>
      <c r="E1294" s="1">
        <v>502</v>
      </c>
      <c r="F1294" s="2" t="s">
        <v>3052</v>
      </c>
      <c r="G1294" s="2" t="s">
        <v>19</v>
      </c>
      <c r="H1294" s="321">
        <v>45850</v>
      </c>
      <c r="I1294" s="2" t="s">
        <v>2091</v>
      </c>
      <c r="J1294" s="2"/>
      <c r="K1294" s="4"/>
      <c r="L1294" s="4"/>
      <c r="M1294" s="4">
        <v>228614.13</v>
      </c>
      <c r="N1294" s="4">
        <f>Tabela14[[#This Row],[parcela.cef
(total)]]-Tabela14[[#This Row],[parcela.cef
(realizado)]]</f>
        <v>0</v>
      </c>
      <c r="O1294" s="1" t="b">
        <v>0</v>
      </c>
      <c r="P1294" s="4">
        <v>0</v>
      </c>
      <c r="Q1294" s="4">
        <v>238500</v>
      </c>
      <c r="R1294" s="4">
        <v>0</v>
      </c>
      <c r="S1294" s="4">
        <v>12162.56</v>
      </c>
      <c r="T1294" s="4">
        <f>SUM(Tabela14[[#This Row],[set/25]:[dez/30]])</f>
        <v>9144.5499999999993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2000</v>
      </c>
      <c r="BL1294" s="4">
        <v>1018.01</v>
      </c>
      <c r="BM1294" s="4">
        <v>0</v>
      </c>
      <c r="BN1294" s="4">
        <v>1016.06</v>
      </c>
      <c r="BO1294" s="4">
        <v>1016.06</v>
      </c>
      <c r="BP1294" s="4">
        <v>1016.06</v>
      </c>
      <c r="BQ1294" s="4">
        <v>1016.06</v>
      </c>
      <c r="BR1294" s="4">
        <v>1016.06</v>
      </c>
      <c r="BS1294" s="4">
        <v>1016.06</v>
      </c>
      <c r="BT1294" s="4">
        <v>1016.06</v>
      </c>
      <c r="BU1294" s="4">
        <v>0</v>
      </c>
      <c r="BV1294" s="4">
        <v>0</v>
      </c>
      <c r="BW1294" s="4">
        <v>0</v>
      </c>
      <c r="BX1294" s="4">
        <v>0</v>
      </c>
      <c r="BY1294" s="4">
        <v>2032.13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0</v>
      </c>
      <c r="CP1294" s="4">
        <v>0</v>
      </c>
      <c r="CQ1294" s="4">
        <v>0</v>
      </c>
      <c r="CR1294" s="4">
        <v>0</v>
      </c>
      <c r="CS1294" s="4">
        <v>0</v>
      </c>
      <c r="CT1294" s="4">
        <v>0</v>
      </c>
      <c r="CU1294" s="4">
        <v>0</v>
      </c>
      <c r="CV1294" s="4">
        <v>0</v>
      </c>
      <c r="CW1294" s="4">
        <v>0</v>
      </c>
      <c r="CX1294" s="4">
        <v>0</v>
      </c>
      <c r="CY1294" s="4">
        <v>0</v>
      </c>
      <c r="CZ1294" s="4">
        <v>0</v>
      </c>
      <c r="DA1294" s="4">
        <v>0</v>
      </c>
      <c r="DB1294" s="4">
        <v>0</v>
      </c>
      <c r="DC1294" s="4">
        <v>0</v>
      </c>
      <c r="DD1294" s="4">
        <v>0</v>
      </c>
      <c r="DE1294" s="4">
        <v>0</v>
      </c>
      <c r="DF1294" s="4">
        <v>0</v>
      </c>
      <c r="DG1294" s="4">
        <v>0</v>
      </c>
      <c r="DH1294" s="4">
        <v>0</v>
      </c>
      <c r="DI1294" s="4">
        <v>0</v>
      </c>
      <c r="DJ1294" s="4">
        <v>0</v>
      </c>
      <c r="DK1294" s="4">
        <v>0</v>
      </c>
      <c r="DL1294" s="4">
        <v>0</v>
      </c>
      <c r="DM1294" s="4">
        <v>0</v>
      </c>
      <c r="DN1294" s="4">
        <v>0</v>
      </c>
      <c r="DO1294" s="4">
        <v>0</v>
      </c>
      <c r="DP1294" s="4">
        <v>0</v>
      </c>
      <c r="DQ1294" s="4">
        <v>0</v>
      </c>
      <c r="DR1294" s="4">
        <v>0</v>
      </c>
      <c r="DS1294" s="4">
        <v>0</v>
      </c>
      <c r="DT1294" s="4">
        <v>0</v>
      </c>
      <c r="DU1294" s="4">
        <v>0</v>
      </c>
      <c r="DV1294" s="4">
        <v>0</v>
      </c>
      <c r="DW1294" s="4">
        <v>0</v>
      </c>
      <c r="DX1294" s="6">
        <v>0</v>
      </c>
      <c r="DY1294" s="4">
        <f>SUM(Tabela14[[#This Row],[jan/25]:[mar/25]])</f>
        <v>0</v>
      </c>
      <c r="DZ1294" s="4">
        <f>SUM(Tabela14[[#This Row],[abr/25]:[ago/25]])</f>
        <v>3018.01</v>
      </c>
      <c r="EA1294" s="4">
        <f>SUM(Tabela14[[#This Row],[set/25]:[dez/30]])</f>
        <v>9144.5499999999993</v>
      </c>
    </row>
    <row r="1295" spans="1:131" x14ac:dyDescent="0.25">
      <c r="A1295" s="5" t="s">
        <v>3053</v>
      </c>
      <c r="B1295" s="2" t="s">
        <v>2495</v>
      </c>
      <c r="C1295" s="2" t="s">
        <v>14</v>
      </c>
      <c r="D1295" s="2" t="s">
        <v>256</v>
      </c>
      <c r="E1295" s="1">
        <v>503</v>
      </c>
      <c r="F1295" s="2"/>
      <c r="G1295" s="2" t="s">
        <v>42</v>
      </c>
      <c r="H1295" s="321"/>
      <c r="I1295" s="2"/>
      <c r="J1295" s="2"/>
      <c r="K1295" s="4"/>
      <c r="L1295" s="4"/>
      <c r="M1295" s="4">
        <v>0</v>
      </c>
      <c r="N1295" s="4">
        <f>Tabela14[[#This Row],[parcela.cef
(total)]]-Tabela14[[#This Row],[parcela.cef
(realizado)]]</f>
        <v>0</v>
      </c>
      <c r="O1295" s="1" t="b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f>SUM(Tabela14[[#This Row],[set/25]:[dez/30]])</f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0</v>
      </c>
      <c r="CP1295" s="4">
        <v>0</v>
      </c>
      <c r="CQ1295" s="4">
        <v>0</v>
      </c>
      <c r="CR1295" s="4">
        <v>0</v>
      </c>
      <c r="CS1295" s="4">
        <v>0</v>
      </c>
      <c r="CT1295" s="4">
        <v>0</v>
      </c>
      <c r="CU1295" s="4">
        <v>0</v>
      </c>
      <c r="CV1295" s="4">
        <v>0</v>
      </c>
      <c r="CW1295" s="4">
        <v>0</v>
      </c>
      <c r="CX1295" s="4">
        <v>0</v>
      </c>
      <c r="CY1295" s="4">
        <v>0</v>
      </c>
      <c r="CZ1295" s="4">
        <v>0</v>
      </c>
      <c r="DA1295" s="4">
        <v>0</v>
      </c>
      <c r="DB1295" s="4">
        <v>0</v>
      </c>
      <c r="DC1295" s="4">
        <v>0</v>
      </c>
      <c r="DD1295" s="4">
        <v>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0</v>
      </c>
      <c r="DK1295" s="4">
        <v>0</v>
      </c>
      <c r="DL1295" s="4">
        <v>0</v>
      </c>
      <c r="DM1295" s="4">
        <v>0</v>
      </c>
      <c r="DN1295" s="4">
        <v>0</v>
      </c>
      <c r="DO1295" s="4">
        <v>0</v>
      </c>
      <c r="DP1295" s="4">
        <v>0</v>
      </c>
      <c r="DQ1295" s="4">
        <v>0</v>
      </c>
      <c r="DR1295" s="4">
        <v>0</v>
      </c>
      <c r="DS1295" s="4">
        <v>0</v>
      </c>
      <c r="DT1295" s="4">
        <v>0</v>
      </c>
      <c r="DU1295" s="4">
        <v>0</v>
      </c>
      <c r="DV1295" s="4">
        <v>0</v>
      </c>
      <c r="DW1295" s="4">
        <v>0</v>
      </c>
      <c r="DX1295" s="6">
        <v>0</v>
      </c>
      <c r="DY1295" s="4">
        <f>SUM(Tabela14[[#This Row],[jan/25]:[mar/25]])</f>
        <v>0</v>
      </c>
      <c r="DZ1295" s="4">
        <f>SUM(Tabela14[[#This Row],[abr/25]:[ago/25]])</f>
        <v>0</v>
      </c>
      <c r="EA1295" s="4">
        <f>SUM(Tabela14[[#This Row],[set/25]:[dez/30]])</f>
        <v>0</v>
      </c>
    </row>
    <row r="1296" spans="1:131" x14ac:dyDescent="0.25">
      <c r="A1296" s="5" t="s">
        <v>3054</v>
      </c>
      <c r="B1296" s="2" t="s">
        <v>2495</v>
      </c>
      <c r="C1296" s="2" t="s">
        <v>14</v>
      </c>
      <c r="D1296" s="2" t="s">
        <v>256</v>
      </c>
      <c r="E1296" s="1">
        <v>504</v>
      </c>
      <c r="F1296" s="2" t="s">
        <v>3055</v>
      </c>
      <c r="G1296" s="2" t="s">
        <v>19</v>
      </c>
      <c r="H1296" s="321">
        <v>45853</v>
      </c>
      <c r="I1296" s="2" t="s">
        <v>672</v>
      </c>
      <c r="J1296" s="2"/>
      <c r="K1296" s="4"/>
      <c r="L1296" s="4"/>
      <c r="M1296" s="4">
        <v>233694.44</v>
      </c>
      <c r="N1296" s="4">
        <f>Tabela14[[#This Row],[parcela.cef
(total)]]-Tabela14[[#This Row],[parcela.cef
(realizado)]]</f>
        <v>0</v>
      </c>
      <c r="O1296" s="1" t="b">
        <v>0</v>
      </c>
      <c r="P1296" s="4">
        <v>0</v>
      </c>
      <c r="Q1296" s="4">
        <v>234060</v>
      </c>
      <c r="R1296" s="4">
        <v>0</v>
      </c>
      <c r="S1296" s="4">
        <v>4060</v>
      </c>
      <c r="T1296" s="4">
        <f>SUM(Tabela14[[#This Row],[set/25]:[dez/30]])</f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4060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0</v>
      </c>
      <c r="CP1296" s="4">
        <v>0</v>
      </c>
      <c r="CQ1296" s="4">
        <v>0</v>
      </c>
      <c r="CR1296" s="4">
        <v>0</v>
      </c>
      <c r="CS1296" s="4">
        <v>0</v>
      </c>
      <c r="CT1296" s="4">
        <v>0</v>
      </c>
      <c r="CU1296" s="4">
        <v>0</v>
      </c>
      <c r="CV1296" s="4">
        <v>0</v>
      </c>
      <c r="CW1296" s="4">
        <v>0</v>
      </c>
      <c r="CX1296" s="4">
        <v>0</v>
      </c>
      <c r="CY1296" s="4">
        <v>0</v>
      </c>
      <c r="CZ1296" s="4">
        <v>0</v>
      </c>
      <c r="DA1296" s="4">
        <v>0</v>
      </c>
      <c r="DB1296" s="4">
        <v>0</v>
      </c>
      <c r="DC1296" s="4">
        <v>0</v>
      </c>
      <c r="DD1296" s="4">
        <v>0</v>
      </c>
      <c r="DE1296" s="4">
        <v>0</v>
      </c>
      <c r="DF1296" s="4">
        <v>0</v>
      </c>
      <c r="DG1296" s="4">
        <v>0</v>
      </c>
      <c r="DH1296" s="4">
        <v>0</v>
      </c>
      <c r="DI1296" s="4">
        <v>0</v>
      </c>
      <c r="DJ1296" s="4">
        <v>0</v>
      </c>
      <c r="DK1296" s="4">
        <v>0</v>
      </c>
      <c r="DL1296" s="4">
        <v>0</v>
      </c>
      <c r="DM1296" s="4">
        <v>0</v>
      </c>
      <c r="DN1296" s="4">
        <v>0</v>
      </c>
      <c r="DO1296" s="4">
        <v>0</v>
      </c>
      <c r="DP1296" s="4">
        <v>0</v>
      </c>
      <c r="DQ1296" s="4">
        <v>0</v>
      </c>
      <c r="DR1296" s="4">
        <v>0</v>
      </c>
      <c r="DS1296" s="4">
        <v>0</v>
      </c>
      <c r="DT1296" s="4">
        <v>0</v>
      </c>
      <c r="DU1296" s="4">
        <v>0</v>
      </c>
      <c r="DV1296" s="4">
        <v>0</v>
      </c>
      <c r="DW1296" s="4">
        <v>0</v>
      </c>
      <c r="DX1296" s="6">
        <v>0</v>
      </c>
      <c r="DY1296" s="4">
        <f>SUM(Tabela14[[#This Row],[jan/25]:[mar/25]])</f>
        <v>0</v>
      </c>
      <c r="DZ1296" s="4">
        <f>SUM(Tabela14[[#This Row],[abr/25]:[ago/25]])</f>
        <v>4060</v>
      </c>
      <c r="EA1296" s="4">
        <f>SUM(Tabela14[[#This Row],[set/25]:[dez/30]])</f>
        <v>0</v>
      </c>
    </row>
    <row r="1297" spans="1:131" x14ac:dyDescent="0.25">
      <c r="A1297" s="5" t="s">
        <v>3056</v>
      </c>
      <c r="B1297" s="2" t="s">
        <v>2495</v>
      </c>
      <c r="C1297" s="2" t="s">
        <v>14</v>
      </c>
      <c r="D1297" s="2" t="s">
        <v>256</v>
      </c>
      <c r="E1297" s="1">
        <v>505</v>
      </c>
      <c r="F1297" s="2" t="s">
        <v>3057</v>
      </c>
      <c r="G1297" s="2" t="s">
        <v>19</v>
      </c>
      <c r="H1297" s="321">
        <v>45852</v>
      </c>
      <c r="I1297" s="2" t="s">
        <v>1709</v>
      </c>
      <c r="J1297" s="2"/>
      <c r="K1297" s="4"/>
      <c r="L1297" s="4"/>
      <c r="M1297" s="4">
        <v>321242.48</v>
      </c>
      <c r="N1297" s="4">
        <f>Tabela14[[#This Row],[parcela.cef
(total)]]-Tabela14[[#This Row],[parcela.cef
(realizado)]]</f>
        <v>0</v>
      </c>
      <c r="O1297" s="1" t="b">
        <v>0</v>
      </c>
      <c r="P1297" s="4">
        <v>0</v>
      </c>
      <c r="Q1297" s="4">
        <v>403260</v>
      </c>
      <c r="R1297" s="4">
        <v>0</v>
      </c>
      <c r="S1297" s="4">
        <v>88490.83</v>
      </c>
      <c r="T1297" s="4">
        <f>SUM(Tabela14[[#This Row],[set/25]:[dez/30]])</f>
        <v>86836.859999999942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900</v>
      </c>
      <c r="BL1297" s="4">
        <v>753.97</v>
      </c>
      <c r="BM1297" s="4">
        <v>778.01</v>
      </c>
      <c r="BN1297" s="4">
        <v>760.83</v>
      </c>
      <c r="BO1297" s="4">
        <v>760.83</v>
      </c>
      <c r="BP1297" s="4">
        <v>1522.88</v>
      </c>
      <c r="BQ1297" s="4">
        <v>760.83</v>
      </c>
      <c r="BR1297" s="4">
        <v>760.83</v>
      </c>
      <c r="BS1297" s="4">
        <v>760.83</v>
      </c>
      <c r="BT1297" s="4">
        <v>760.83</v>
      </c>
      <c r="BU1297" s="4">
        <v>760.83</v>
      </c>
      <c r="BV1297" s="4">
        <v>760.83</v>
      </c>
      <c r="BW1297" s="4">
        <v>760.83</v>
      </c>
      <c r="BX1297" s="4">
        <v>1597.66</v>
      </c>
      <c r="BY1297" s="4">
        <v>2536.09</v>
      </c>
      <c r="BZ1297" s="4">
        <v>2536.09</v>
      </c>
      <c r="CA1297" s="4">
        <v>2536.09</v>
      </c>
      <c r="CB1297" s="4">
        <v>5076.25</v>
      </c>
      <c r="CC1297" s="4">
        <v>2536.09</v>
      </c>
      <c r="CD1297" s="4">
        <v>2536.09</v>
      </c>
      <c r="CE1297" s="4">
        <v>2536.09</v>
      </c>
      <c r="CF1297" s="4">
        <v>2536.09</v>
      </c>
      <c r="CG1297" s="4">
        <v>2536.09</v>
      </c>
      <c r="CH1297" s="4">
        <v>2536.09</v>
      </c>
      <c r="CI1297" s="4">
        <v>2536.09</v>
      </c>
      <c r="CJ1297" s="4">
        <v>2536.09</v>
      </c>
      <c r="CK1297" s="4">
        <v>2536.09</v>
      </c>
      <c r="CL1297" s="4">
        <v>2536.09</v>
      </c>
      <c r="CM1297" s="4">
        <v>2536.09</v>
      </c>
      <c r="CN1297" s="4">
        <v>2536.09</v>
      </c>
      <c r="CO1297" s="4">
        <v>2536.09</v>
      </c>
      <c r="CP1297" s="4">
        <v>2536.09</v>
      </c>
      <c r="CQ1297" s="4">
        <v>2536.09</v>
      </c>
      <c r="CR1297" s="4">
        <v>2536.09</v>
      </c>
      <c r="CS1297" s="4">
        <v>2536.09</v>
      </c>
      <c r="CT1297" s="4">
        <v>2536.09</v>
      </c>
      <c r="CU1297" s="4">
        <v>2536.09</v>
      </c>
      <c r="CV1297" s="4">
        <v>2536.09</v>
      </c>
      <c r="CW1297" s="4">
        <v>2536.09</v>
      </c>
      <c r="CX1297" s="4">
        <v>2536.09</v>
      </c>
      <c r="CY1297" s="4">
        <v>2536.09</v>
      </c>
      <c r="CZ1297" s="4">
        <v>5076.25</v>
      </c>
      <c r="DA1297" s="4">
        <v>0</v>
      </c>
      <c r="DB1297" s="4">
        <v>0</v>
      </c>
      <c r="DC1297" s="4">
        <v>0</v>
      </c>
      <c r="DD1297" s="4">
        <v>0</v>
      </c>
      <c r="DE1297" s="4">
        <v>0</v>
      </c>
      <c r="DF1297" s="4">
        <v>0</v>
      </c>
      <c r="DG1297" s="4">
        <v>0</v>
      </c>
      <c r="DH1297" s="4">
        <v>0</v>
      </c>
      <c r="DI1297" s="4">
        <v>0</v>
      </c>
      <c r="DJ1297" s="4">
        <v>0</v>
      </c>
      <c r="DK1297" s="4">
        <v>0</v>
      </c>
      <c r="DL1297" s="4">
        <v>0</v>
      </c>
      <c r="DM1297" s="4">
        <v>0</v>
      </c>
      <c r="DN1297" s="4">
        <v>0</v>
      </c>
      <c r="DO1297" s="4">
        <v>0</v>
      </c>
      <c r="DP1297" s="4">
        <v>0</v>
      </c>
      <c r="DQ1297" s="4">
        <v>0</v>
      </c>
      <c r="DR1297" s="4">
        <v>0</v>
      </c>
      <c r="DS1297" s="4">
        <v>0</v>
      </c>
      <c r="DT1297" s="4">
        <v>0</v>
      </c>
      <c r="DU1297" s="4">
        <v>0</v>
      </c>
      <c r="DV1297" s="4">
        <v>0</v>
      </c>
      <c r="DW1297" s="4">
        <v>0</v>
      </c>
      <c r="DX1297" s="6">
        <v>0</v>
      </c>
      <c r="DY1297" s="4">
        <f>SUM(Tabela14[[#This Row],[jan/25]:[mar/25]])</f>
        <v>0</v>
      </c>
      <c r="DZ1297" s="4">
        <f>SUM(Tabela14[[#This Row],[abr/25]:[ago/25]])</f>
        <v>1653.97</v>
      </c>
      <c r="EA1297" s="4">
        <f>SUM(Tabela14[[#This Row],[set/25]:[dez/30]])</f>
        <v>86836.859999999942</v>
      </c>
    </row>
    <row r="1298" spans="1:131" x14ac:dyDescent="0.25">
      <c r="A1298" s="5" t="s">
        <v>3058</v>
      </c>
      <c r="B1298" s="2" t="s">
        <v>2495</v>
      </c>
      <c r="C1298" s="2" t="s">
        <v>14</v>
      </c>
      <c r="D1298" s="2" t="s">
        <v>256</v>
      </c>
      <c r="E1298" s="1">
        <v>506</v>
      </c>
      <c r="F1298" s="2" t="s">
        <v>3059</v>
      </c>
      <c r="G1298" s="2" t="s">
        <v>19</v>
      </c>
      <c r="H1298" s="321">
        <v>45852</v>
      </c>
      <c r="I1298" s="2" t="s">
        <v>2480</v>
      </c>
      <c r="J1298" s="2"/>
      <c r="K1298" s="4"/>
      <c r="L1298" s="4"/>
      <c r="M1298" s="4">
        <v>190754.31</v>
      </c>
      <c r="N1298" s="4">
        <f>Tabela14[[#This Row],[parcela.cef
(total)]]-Tabela14[[#This Row],[parcela.cef
(realizado)]]</f>
        <v>0</v>
      </c>
      <c r="O1298" s="1" t="b">
        <v>0</v>
      </c>
      <c r="P1298" s="4">
        <v>0</v>
      </c>
      <c r="Q1298" s="4">
        <v>224660</v>
      </c>
      <c r="R1298" s="4">
        <v>0</v>
      </c>
      <c r="S1298" s="4">
        <v>36921.14</v>
      </c>
      <c r="T1298" s="4">
        <f>SUM(Tabela14[[#This Row],[set/25]:[dez/30]])</f>
        <v>20925.639999999989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15660</v>
      </c>
      <c r="BL1298" s="4">
        <v>335.5</v>
      </c>
      <c r="BM1298" s="4">
        <v>0</v>
      </c>
      <c r="BN1298" s="4">
        <v>338.55</v>
      </c>
      <c r="BO1298" s="4">
        <v>338.55</v>
      </c>
      <c r="BP1298" s="4">
        <v>338.55</v>
      </c>
      <c r="BQ1298" s="4">
        <v>338.55</v>
      </c>
      <c r="BR1298" s="4">
        <v>338.55</v>
      </c>
      <c r="BS1298" s="4">
        <v>338.55</v>
      </c>
      <c r="BT1298" s="4">
        <v>338.55</v>
      </c>
      <c r="BU1298" s="4">
        <v>338.55</v>
      </c>
      <c r="BV1298" s="4">
        <v>338.55</v>
      </c>
      <c r="BW1298" s="4">
        <v>2878.71</v>
      </c>
      <c r="BX1298" s="4">
        <v>338.55</v>
      </c>
      <c r="BY1298" s="4">
        <v>338.55</v>
      </c>
      <c r="BZ1298" s="4">
        <v>338.55</v>
      </c>
      <c r="CA1298" s="4">
        <v>338.55</v>
      </c>
      <c r="CB1298" s="4">
        <v>338.55</v>
      </c>
      <c r="CC1298" s="4">
        <v>338.55</v>
      </c>
      <c r="CD1298" s="4">
        <v>338.55</v>
      </c>
      <c r="CE1298" s="4">
        <v>338.55</v>
      </c>
      <c r="CF1298" s="4">
        <v>338.55</v>
      </c>
      <c r="CG1298" s="4">
        <v>338.55</v>
      </c>
      <c r="CH1298" s="4">
        <v>338.55</v>
      </c>
      <c r="CI1298" s="4">
        <v>2878.71</v>
      </c>
      <c r="CJ1298" s="4">
        <v>338.55</v>
      </c>
      <c r="CK1298" s="4">
        <v>338.55</v>
      </c>
      <c r="CL1298" s="4">
        <v>338.55</v>
      </c>
      <c r="CM1298" s="4">
        <v>338.55</v>
      </c>
      <c r="CN1298" s="4">
        <v>338.55</v>
      </c>
      <c r="CO1298" s="4">
        <v>338.55</v>
      </c>
      <c r="CP1298" s="4">
        <v>338.55</v>
      </c>
      <c r="CQ1298" s="4">
        <v>338.55</v>
      </c>
      <c r="CR1298" s="4">
        <v>338.55</v>
      </c>
      <c r="CS1298" s="4">
        <v>338.55</v>
      </c>
      <c r="CT1298" s="4">
        <v>440.26</v>
      </c>
      <c r="CU1298" s="4">
        <v>2878.71</v>
      </c>
      <c r="CV1298" s="4">
        <v>338.55</v>
      </c>
      <c r="CW1298" s="4">
        <v>338.55</v>
      </c>
      <c r="CX1298" s="4">
        <v>338.55</v>
      </c>
      <c r="CY1298" s="4">
        <v>338.55</v>
      </c>
      <c r="CZ1298" s="4">
        <v>338.55</v>
      </c>
      <c r="DA1298" s="4">
        <v>0</v>
      </c>
      <c r="DB1298" s="4">
        <v>0</v>
      </c>
      <c r="DC1298" s="4">
        <v>0</v>
      </c>
      <c r="DD1298" s="4">
        <v>0</v>
      </c>
      <c r="DE1298" s="4">
        <v>0</v>
      </c>
      <c r="DF1298" s="4">
        <v>0</v>
      </c>
      <c r="DG1298" s="4">
        <v>0</v>
      </c>
      <c r="DH1298" s="4">
        <v>0</v>
      </c>
      <c r="DI1298" s="4">
        <v>0</v>
      </c>
      <c r="DJ1298" s="4">
        <v>0</v>
      </c>
      <c r="DK1298" s="4">
        <v>0</v>
      </c>
      <c r="DL1298" s="4">
        <v>0</v>
      </c>
      <c r="DM1298" s="4">
        <v>0</v>
      </c>
      <c r="DN1298" s="4">
        <v>0</v>
      </c>
      <c r="DO1298" s="4">
        <v>0</v>
      </c>
      <c r="DP1298" s="4">
        <v>0</v>
      </c>
      <c r="DQ1298" s="4">
        <v>0</v>
      </c>
      <c r="DR1298" s="4">
        <v>0</v>
      </c>
      <c r="DS1298" s="4">
        <v>0</v>
      </c>
      <c r="DT1298" s="4">
        <v>0</v>
      </c>
      <c r="DU1298" s="4">
        <v>0</v>
      </c>
      <c r="DV1298" s="4">
        <v>0</v>
      </c>
      <c r="DW1298" s="4">
        <v>0</v>
      </c>
      <c r="DX1298" s="6">
        <v>0</v>
      </c>
      <c r="DY1298" s="4">
        <f>SUM(Tabela14[[#This Row],[jan/25]:[mar/25]])</f>
        <v>0</v>
      </c>
      <c r="DZ1298" s="4">
        <f>SUM(Tabela14[[#This Row],[abr/25]:[ago/25]])</f>
        <v>15995.5</v>
      </c>
      <c r="EA1298" s="4">
        <f>SUM(Tabela14[[#This Row],[set/25]:[dez/30]])</f>
        <v>20925.639999999989</v>
      </c>
    </row>
    <row r="1299" spans="1:131" x14ac:dyDescent="0.25">
      <c r="A1299" s="5" t="s">
        <v>3060</v>
      </c>
      <c r="B1299" s="2" t="s">
        <v>2495</v>
      </c>
      <c r="C1299" s="2" t="s">
        <v>14</v>
      </c>
      <c r="D1299" s="2" t="s">
        <v>256</v>
      </c>
      <c r="E1299" s="1">
        <v>507</v>
      </c>
      <c r="F1299" s="2" t="s">
        <v>3061</v>
      </c>
      <c r="G1299" s="2" t="s">
        <v>19</v>
      </c>
      <c r="H1299" s="321">
        <v>45850</v>
      </c>
      <c r="I1299" s="2" t="s">
        <v>600</v>
      </c>
      <c r="J1299" s="2"/>
      <c r="K1299" s="4"/>
      <c r="L1299" s="4"/>
      <c r="M1299" s="4">
        <v>201783.97</v>
      </c>
      <c r="N1299" s="4">
        <f>Tabela14[[#This Row],[parcela.cef
(total)]]-Tabela14[[#This Row],[parcela.cef
(realizado)]]</f>
        <v>0</v>
      </c>
      <c r="O1299" s="1" t="b">
        <v>0</v>
      </c>
      <c r="P1299" s="4">
        <v>0</v>
      </c>
      <c r="Q1299" s="4">
        <v>220424.36</v>
      </c>
      <c r="R1299" s="4">
        <v>0</v>
      </c>
      <c r="S1299" s="4">
        <v>21009.43</v>
      </c>
      <c r="T1299" s="4">
        <f>SUM(Tabela14[[#This Row],[set/25]:[dez/30]])</f>
        <v>18751.670000000006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1125</v>
      </c>
      <c r="BL1299" s="4">
        <v>1132.76</v>
      </c>
      <c r="BM1299" s="4">
        <v>0</v>
      </c>
      <c r="BN1299" s="4">
        <v>1143.07</v>
      </c>
      <c r="BO1299" s="4">
        <v>167.65</v>
      </c>
      <c r="BP1299" s="4">
        <v>167.65</v>
      </c>
      <c r="BQ1299" s="4">
        <v>167.65</v>
      </c>
      <c r="BR1299" s="4">
        <v>167.65</v>
      </c>
      <c r="BS1299" s="4">
        <v>167.65</v>
      </c>
      <c r="BT1299" s="4">
        <v>167.65</v>
      </c>
      <c r="BU1299" s="4">
        <v>167.65</v>
      </c>
      <c r="BV1299" s="4">
        <v>167.65</v>
      </c>
      <c r="BW1299" s="4">
        <v>167.65</v>
      </c>
      <c r="BX1299" s="4">
        <v>452.51</v>
      </c>
      <c r="BY1299" s="4">
        <v>558.83000000000004</v>
      </c>
      <c r="BZ1299" s="4">
        <v>558.83000000000004</v>
      </c>
      <c r="CA1299" s="4">
        <v>558.83000000000004</v>
      </c>
      <c r="CB1299" s="4">
        <v>558.83000000000004</v>
      </c>
      <c r="CC1299" s="4">
        <v>558.83000000000004</v>
      </c>
      <c r="CD1299" s="4">
        <v>558.83000000000004</v>
      </c>
      <c r="CE1299" s="4">
        <v>558.83000000000004</v>
      </c>
      <c r="CF1299" s="4">
        <v>558.83000000000004</v>
      </c>
      <c r="CG1299" s="4">
        <v>558.83000000000004</v>
      </c>
      <c r="CH1299" s="4">
        <v>558.83000000000004</v>
      </c>
      <c r="CI1299" s="4">
        <v>558.83000000000004</v>
      </c>
      <c r="CJ1299" s="4">
        <v>558.83000000000004</v>
      </c>
      <c r="CK1299" s="4">
        <v>558.83000000000004</v>
      </c>
      <c r="CL1299" s="4">
        <v>558.83000000000004</v>
      </c>
      <c r="CM1299" s="4">
        <v>558.83000000000004</v>
      </c>
      <c r="CN1299" s="4">
        <v>558.83000000000004</v>
      </c>
      <c r="CO1299" s="4">
        <v>558.83000000000004</v>
      </c>
      <c r="CP1299" s="4">
        <v>558.83000000000004</v>
      </c>
      <c r="CQ1299" s="4">
        <v>558.83000000000004</v>
      </c>
      <c r="CR1299" s="4">
        <v>558.83000000000004</v>
      </c>
      <c r="CS1299" s="4">
        <v>558.83000000000004</v>
      </c>
      <c r="CT1299" s="4">
        <v>558.83000000000004</v>
      </c>
      <c r="CU1299" s="4">
        <v>558.83000000000004</v>
      </c>
      <c r="CV1299" s="4">
        <v>558.83000000000004</v>
      </c>
      <c r="CW1299" s="4">
        <v>558.83000000000004</v>
      </c>
      <c r="CX1299" s="4">
        <v>558.83000000000004</v>
      </c>
      <c r="CY1299" s="4">
        <v>558.83000000000004</v>
      </c>
      <c r="CZ1299" s="4">
        <v>558.83000000000004</v>
      </c>
      <c r="DA1299" s="4">
        <v>0</v>
      </c>
      <c r="DB1299" s="4">
        <v>0</v>
      </c>
      <c r="DC1299" s="4">
        <v>0</v>
      </c>
      <c r="DD1299" s="4">
        <v>0</v>
      </c>
      <c r="DE1299" s="4">
        <v>0</v>
      </c>
      <c r="DF1299" s="4">
        <v>0</v>
      </c>
      <c r="DG1299" s="4">
        <v>0</v>
      </c>
      <c r="DH1299" s="4">
        <v>0</v>
      </c>
      <c r="DI1299" s="4">
        <v>0</v>
      </c>
      <c r="DJ1299" s="4">
        <v>0</v>
      </c>
      <c r="DK1299" s="4">
        <v>0</v>
      </c>
      <c r="DL1299" s="4">
        <v>0</v>
      </c>
      <c r="DM1299" s="4">
        <v>0</v>
      </c>
      <c r="DN1299" s="4">
        <v>0</v>
      </c>
      <c r="DO1299" s="4">
        <v>0</v>
      </c>
      <c r="DP1299" s="4">
        <v>0</v>
      </c>
      <c r="DQ1299" s="4">
        <v>0</v>
      </c>
      <c r="DR1299" s="4">
        <v>0</v>
      </c>
      <c r="DS1299" s="4">
        <v>0</v>
      </c>
      <c r="DT1299" s="4">
        <v>0</v>
      </c>
      <c r="DU1299" s="4">
        <v>0</v>
      </c>
      <c r="DV1299" s="4">
        <v>0</v>
      </c>
      <c r="DW1299" s="4">
        <v>0</v>
      </c>
      <c r="DX1299" s="6">
        <v>0</v>
      </c>
      <c r="DY1299" s="4">
        <f>SUM(Tabela14[[#This Row],[jan/25]:[mar/25]])</f>
        <v>0</v>
      </c>
      <c r="DZ1299" s="4">
        <f>SUM(Tabela14[[#This Row],[abr/25]:[ago/25]])</f>
        <v>2257.7600000000002</v>
      </c>
      <c r="EA1299" s="4">
        <f>SUM(Tabela14[[#This Row],[set/25]:[dez/30]])</f>
        <v>18751.670000000006</v>
      </c>
    </row>
    <row r="1300" spans="1:131" x14ac:dyDescent="0.25">
      <c r="A1300" s="5" t="s">
        <v>3062</v>
      </c>
      <c r="B1300" s="2" t="s">
        <v>2495</v>
      </c>
      <c r="C1300" s="2" t="s">
        <v>14</v>
      </c>
      <c r="D1300" s="2" t="s">
        <v>256</v>
      </c>
      <c r="E1300" s="1">
        <v>508</v>
      </c>
      <c r="F1300" s="2" t="s">
        <v>3063</v>
      </c>
      <c r="G1300" s="2" t="s">
        <v>19</v>
      </c>
      <c r="H1300" s="321">
        <v>45879</v>
      </c>
      <c r="I1300" s="2" t="s">
        <v>3064</v>
      </c>
      <c r="J1300" s="2"/>
      <c r="K1300" s="4"/>
      <c r="L1300" s="4"/>
      <c r="M1300" s="4">
        <v>281673.11</v>
      </c>
      <c r="N1300" s="4">
        <f>Tabela14[[#This Row],[parcela.cef
(total)]]-Tabela14[[#This Row],[parcela.cef
(realizado)]]</f>
        <v>0</v>
      </c>
      <c r="O1300" s="1" t="b">
        <v>0</v>
      </c>
      <c r="P1300" s="4">
        <v>0</v>
      </c>
      <c r="Q1300" s="4">
        <v>311565.82</v>
      </c>
      <c r="R1300" s="4">
        <v>0</v>
      </c>
      <c r="S1300" s="4">
        <v>32471.25</v>
      </c>
      <c r="T1300" s="4">
        <f>SUM(Tabela14[[#This Row],[set/25]:[dez/30]])</f>
        <v>29471.250000000015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3000</v>
      </c>
      <c r="BM1300" s="4">
        <v>0</v>
      </c>
      <c r="BN1300" s="4">
        <v>229.47</v>
      </c>
      <c r="BO1300" s="4">
        <v>229.47</v>
      </c>
      <c r="BP1300" s="4">
        <v>229.47</v>
      </c>
      <c r="BQ1300" s="4">
        <v>229.47</v>
      </c>
      <c r="BR1300" s="4">
        <v>229.47</v>
      </c>
      <c r="BS1300" s="4">
        <v>229.47</v>
      </c>
      <c r="BT1300" s="4">
        <v>229.47</v>
      </c>
      <c r="BU1300" s="4">
        <v>229.47</v>
      </c>
      <c r="BV1300" s="4">
        <v>229.47</v>
      </c>
      <c r="BW1300" s="4">
        <v>229.47</v>
      </c>
      <c r="BX1300" s="4">
        <v>229.47</v>
      </c>
      <c r="BY1300" s="4">
        <v>229.47</v>
      </c>
      <c r="BZ1300" s="4">
        <v>229.47</v>
      </c>
      <c r="CA1300" s="4">
        <v>229.47</v>
      </c>
      <c r="CB1300" s="4">
        <v>1440.39</v>
      </c>
      <c r="CC1300" s="4">
        <v>229.47</v>
      </c>
      <c r="CD1300" s="4">
        <v>229.47</v>
      </c>
      <c r="CE1300" s="4">
        <v>229.47</v>
      </c>
      <c r="CF1300" s="4">
        <v>759.07</v>
      </c>
      <c r="CG1300" s="4">
        <v>764.9</v>
      </c>
      <c r="CH1300" s="4">
        <v>764.9</v>
      </c>
      <c r="CI1300" s="4">
        <v>764.9</v>
      </c>
      <c r="CJ1300" s="4">
        <v>764.9</v>
      </c>
      <c r="CK1300" s="4">
        <v>764.9</v>
      </c>
      <c r="CL1300" s="4">
        <v>764.9</v>
      </c>
      <c r="CM1300" s="4">
        <v>764.9</v>
      </c>
      <c r="CN1300" s="4">
        <v>4801.3</v>
      </c>
      <c r="CO1300" s="4">
        <v>764.9</v>
      </c>
      <c r="CP1300" s="4">
        <v>764.9</v>
      </c>
      <c r="CQ1300" s="4">
        <v>764.9</v>
      </c>
      <c r="CR1300" s="4">
        <v>764.9</v>
      </c>
      <c r="CS1300" s="4">
        <v>764.9</v>
      </c>
      <c r="CT1300" s="4">
        <v>764.9</v>
      </c>
      <c r="CU1300" s="4">
        <v>764.9</v>
      </c>
      <c r="CV1300" s="4">
        <v>764.9</v>
      </c>
      <c r="CW1300" s="4">
        <v>764.9</v>
      </c>
      <c r="CX1300" s="4">
        <v>764.9</v>
      </c>
      <c r="CY1300" s="4">
        <v>764.9</v>
      </c>
      <c r="CZ1300" s="4">
        <v>4801.3</v>
      </c>
      <c r="DA1300" s="4">
        <v>0</v>
      </c>
      <c r="DB1300" s="4">
        <v>0</v>
      </c>
      <c r="DC1300" s="4">
        <v>0</v>
      </c>
      <c r="DD1300" s="4">
        <v>0</v>
      </c>
      <c r="DE1300" s="4">
        <v>0</v>
      </c>
      <c r="DF1300" s="4">
        <v>0</v>
      </c>
      <c r="DG1300" s="4">
        <v>0</v>
      </c>
      <c r="DH1300" s="4">
        <v>0</v>
      </c>
      <c r="DI1300" s="4">
        <v>0</v>
      </c>
      <c r="DJ1300" s="4">
        <v>0</v>
      </c>
      <c r="DK1300" s="4">
        <v>0</v>
      </c>
      <c r="DL1300" s="4">
        <v>0</v>
      </c>
      <c r="DM1300" s="4">
        <v>0</v>
      </c>
      <c r="DN1300" s="4">
        <v>0</v>
      </c>
      <c r="DO1300" s="4">
        <v>0</v>
      </c>
      <c r="DP1300" s="4">
        <v>0</v>
      </c>
      <c r="DQ1300" s="4">
        <v>0</v>
      </c>
      <c r="DR1300" s="4">
        <v>0</v>
      </c>
      <c r="DS1300" s="4">
        <v>0</v>
      </c>
      <c r="DT1300" s="4">
        <v>0</v>
      </c>
      <c r="DU1300" s="4">
        <v>0</v>
      </c>
      <c r="DV1300" s="4">
        <v>0</v>
      </c>
      <c r="DW1300" s="4">
        <v>0</v>
      </c>
      <c r="DX1300" s="6">
        <v>0</v>
      </c>
      <c r="DY1300" s="4">
        <f>SUM(Tabela14[[#This Row],[jan/25]:[mar/25]])</f>
        <v>0</v>
      </c>
      <c r="DZ1300" s="4">
        <f>SUM(Tabela14[[#This Row],[abr/25]:[ago/25]])</f>
        <v>3000</v>
      </c>
      <c r="EA1300" s="4">
        <f>SUM(Tabela14[[#This Row],[set/25]:[dez/30]])</f>
        <v>29471.250000000015</v>
      </c>
    </row>
    <row r="1301" spans="1:131" x14ac:dyDescent="0.25">
      <c r="A1301" s="5" t="s">
        <v>3065</v>
      </c>
      <c r="B1301" s="2" t="s">
        <v>2495</v>
      </c>
      <c r="C1301" s="2" t="s">
        <v>14</v>
      </c>
      <c r="D1301" s="2" t="s">
        <v>256</v>
      </c>
      <c r="E1301" s="1">
        <v>509</v>
      </c>
      <c r="F1301" s="2" t="s">
        <v>3066</v>
      </c>
      <c r="G1301" s="2" t="s">
        <v>19</v>
      </c>
      <c r="H1301" s="321">
        <v>45852</v>
      </c>
      <c r="I1301" s="2" t="s">
        <v>1724</v>
      </c>
      <c r="J1301" s="2"/>
      <c r="K1301" s="4"/>
      <c r="L1301" s="4"/>
      <c r="M1301" s="4">
        <v>183907.37</v>
      </c>
      <c r="N1301" s="4">
        <f>Tabela14[[#This Row],[parcela.cef
(total)]]-Tabela14[[#This Row],[parcela.cef
(realizado)]]</f>
        <v>0</v>
      </c>
      <c r="O1301" s="1" t="b">
        <v>0</v>
      </c>
      <c r="P1301" s="4">
        <v>0</v>
      </c>
      <c r="Q1301" s="4">
        <v>224620.33</v>
      </c>
      <c r="R1301" s="4">
        <v>0</v>
      </c>
      <c r="S1301" s="4">
        <v>44012.11</v>
      </c>
      <c r="T1301" s="4">
        <f>SUM(Tabela14[[#This Row],[set/25]:[dez/30]])</f>
        <v>42232.449999999961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1500</v>
      </c>
      <c r="BL1301" s="4">
        <v>279.66000000000003</v>
      </c>
      <c r="BM1301" s="4">
        <v>0</v>
      </c>
      <c r="BN1301" s="4">
        <v>282.2</v>
      </c>
      <c r="BO1301" s="4">
        <v>282.2</v>
      </c>
      <c r="BP1301" s="4">
        <v>1806.29</v>
      </c>
      <c r="BQ1301" s="4">
        <v>282.2</v>
      </c>
      <c r="BR1301" s="4">
        <v>282.2</v>
      </c>
      <c r="BS1301" s="4">
        <v>282.2</v>
      </c>
      <c r="BT1301" s="4">
        <v>282.2</v>
      </c>
      <c r="BU1301" s="4">
        <v>282.2</v>
      </c>
      <c r="BV1301" s="4">
        <v>282.2</v>
      </c>
      <c r="BW1301" s="4">
        <v>728.51</v>
      </c>
      <c r="BX1301" s="4">
        <v>940.67</v>
      </c>
      <c r="BY1301" s="4">
        <v>940.67</v>
      </c>
      <c r="BZ1301" s="4">
        <v>940.67</v>
      </c>
      <c r="CA1301" s="4">
        <v>940.67</v>
      </c>
      <c r="CB1301" s="4">
        <v>6020.98</v>
      </c>
      <c r="CC1301" s="4">
        <v>940.67</v>
      </c>
      <c r="CD1301" s="4">
        <v>940.67</v>
      </c>
      <c r="CE1301" s="4">
        <v>940.67</v>
      </c>
      <c r="CF1301" s="4">
        <v>940.67</v>
      </c>
      <c r="CG1301" s="4">
        <v>940.67</v>
      </c>
      <c r="CH1301" s="4">
        <v>940.67</v>
      </c>
      <c r="CI1301" s="4">
        <v>940.67</v>
      </c>
      <c r="CJ1301" s="4">
        <v>940.67</v>
      </c>
      <c r="CK1301" s="4">
        <v>940.67</v>
      </c>
      <c r="CL1301" s="4">
        <v>940.67</v>
      </c>
      <c r="CM1301" s="4">
        <v>940.67</v>
      </c>
      <c r="CN1301" s="4">
        <v>6020.98</v>
      </c>
      <c r="CO1301" s="4">
        <v>940.67</v>
      </c>
      <c r="CP1301" s="4">
        <v>940.67</v>
      </c>
      <c r="CQ1301" s="4">
        <v>940.67</v>
      </c>
      <c r="CR1301" s="4">
        <v>940.67</v>
      </c>
      <c r="CS1301" s="4">
        <v>940.67</v>
      </c>
      <c r="CT1301" s="4">
        <v>940.67</v>
      </c>
      <c r="CU1301" s="4">
        <v>940.67</v>
      </c>
      <c r="CV1301" s="4">
        <v>940.67</v>
      </c>
      <c r="CW1301" s="4">
        <v>940.67</v>
      </c>
      <c r="CX1301" s="4">
        <v>940.67</v>
      </c>
      <c r="CY1301" s="4">
        <v>940.67</v>
      </c>
      <c r="CZ1301" s="4">
        <v>940.67</v>
      </c>
      <c r="DA1301" s="4">
        <v>0</v>
      </c>
      <c r="DB1301" s="4">
        <v>0</v>
      </c>
      <c r="DC1301" s="4">
        <v>0</v>
      </c>
      <c r="DD1301" s="4">
        <v>0</v>
      </c>
      <c r="DE1301" s="4">
        <v>0</v>
      </c>
      <c r="DF1301" s="4">
        <v>0</v>
      </c>
      <c r="DG1301" s="4">
        <v>0</v>
      </c>
      <c r="DH1301" s="4">
        <v>0</v>
      </c>
      <c r="DI1301" s="4">
        <v>0</v>
      </c>
      <c r="DJ1301" s="4">
        <v>0</v>
      </c>
      <c r="DK1301" s="4">
        <v>0</v>
      </c>
      <c r="DL1301" s="4">
        <v>0</v>
      </c>
      <c r="DM1301" s="4">
        <v>0</v>
      </c>
      <c r="DN1301" s="4">
        <v>0</v>
      </c>
      <c r="DO1301" s="4">
        <v>0</v>
      </c>
      <c r="DP1301" s="4">
        <v>0</v>
      </c>
      <c r="DQ1301" s="4">
        <v>0</v>
      </c>
      <c r="DR1301" s="4">
        <v>0</v>
      </c>
      <c r="DS1301" s="4">
        <v>0</v>
      </c>
      <c r="DT1301" s="4">
        <v>0</v>
      </c>
      <c r="DU1301" s="4">
        <v>0</v>
      </c>
      <c r="DV1301" s="4">
        <v>0</v>
      </c>
      <c r="DW1301" s="4">
        <v>0</v>
      </c>
      <c r="DX1301" s="6">
        <v>0</v>
      </c>
      <c r="DY1301" s="4">
        <f>SUM(Tabela14[[#This Row],[jan/25]:[mar/25]])</f>
        <v>0</v>
      </c>
      <c r="DZ1301" s="4">
        <f>SUM(Tabela14[[#This Row],[abr/25]:[ago/25]])</f>
        <v>1779.66</v>
      </c>
      <c r="EA1301" s="4">
        <f>SUM(Tabela14[[#This Row],[set/25]:[dez/30]])</f>
        <v>42232.449999999961</v>
      </c>
    </row>
    <row r="1302" spans="1:131" x14ac:dyDescent="0.25">
      <c r="A1302" s="5" t="s">
        <v>3067</v>
      </c>
      <c r="B1302" s="2" t="s">
        <v>2495</v>
      </c>
      <c r="C1302" s="2" t="s">
        <v>14</v>
      </c>
      <c r="D1302" s="2" t="s">
        <v>256</v>
      </c>
      <c r="E1302" s="1">
        <v>510</v>
      </c>
      <c r="F1302" s="2" t="s">
        <v>3068</v>
      </c>
      <c r="G1302" s="2" t="s">
        <v>19</v>
      </c>
      <c r="H1302" s="321">
        <v>45852</v>
      </c>
      <c r="I1302" s="2" t="s">
        <v>3069</v>
      </c>
      <c r="J1302" s="2"/>
      <c r="K1302" s="4"/>
      <c r="L1302" s="4"/>
      <c r="M1302" s="4">
        <v>0</v>
      </c>
      <c r="N1302" s="4">
        <f>Tabela14[[#This Row],[parcela.cef
(total)]]-Tabela14[[#This Row],[parcela.cef
(realizado)]]</f>
        <v>0</v>
      </c>
      <c r="O1302" s="1" t="b">
        <v>0</v>
      </c>
      <c r="P1302" s="4">
        <v>0</v>
      </c>
      <c r="Q1302" s="4">
        <v>224660</v>
      </c>
      <c r="R1302" s="4">
        <v>0</v>
      </c>
      <c r="S1302" s="4">
        <v>224918.27</v>
      </c>
      <c r="T1302" s="4">
        <f>SUM(Tabela14[[#This Row],[set/25]:[dez/30]])</f>
        <v>137318.98000000007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85660</v>
      </c>
      <c r="BL1302" s="4">
        <v>1939.29</v>
      </c>
      <c r="BM1302" s="4">
        <v>0</v>
      </c>
      <c r="BN1302" s="4">
        <v>1956.94</v>
      </c>
      <c r="BO1302" s="4">
        <v>1956.94</v>
      </c>
      <c r="BP1302" s="4">
        <v>1956.94</v>
      </c>
      <c r="BQ1302" s="4">
        <v>1956.94</v>
      </c>
      <c r="BR1302" s="4">
        <v>1956.94</v>
      </c>
      <c r="BS1302" s="4">
        <v>1956.94</v>
      </c>
      <c r="BT1302" s="4">
        <v>1956.94</v>
      </c>
      <c r="BU1302" s="4">
        <v>1956.94</v>
      </c>
      <c r="BV1302" s="4">
        <v>1956.94</v>
      </c>
      <c r="BW1302" s="4">
        <v>22278.2</v>
      </c>
      <c r="BX1302" s="4">
        <v>1956.94</v>
      </c>
      <c r="BY1302" s="4">
        <v>1956.94</v>
      </c>
      <c r="BZ1302" s="4">
        <v>1956.94</v>
      </c>
      <c r="CA1302" s="4">
        <v>1956.94</v>
      </c>
      <c r="CB1302" s="4">
        <v>1956.94</v>
      </c>
      <c r="CC1302" s="4">
        <v>1956.94</v>
      </c>
      <c r="CD1302" s="4">
        <v>1956.94</v>
      </c>
      <c r="CE1302" s="4">
        <v>1956.94</v>
      </c>
      <c r="CF1302" s="4">
        <v>1956.94</v>
      </c>
      <c r="CG1302" s="4">
        <v>1956.94</v>
      </c>
      <c r="CH1302" s="4">
        <v>1956.94</v>
      </c>
      <c r="CI1302" s="4">
        <v>22278.2</v>
      </c>
      <c r="CJ1302" s="4">
        <v>1956.94</v>
      </c>
      <c r="CK1302" s="4">
        <v>1956.94</v>
      </c>
      <c r="CL1302" s="4">
        <v>1956.94</v>
      </c>
      <c r="CM1302" s="4">
        <v>1956.94</v>
      </c>
      <c r="CN1302" s="4">
        <v>1956.94</v>
      </c>
      <c r="CO1302" s="4">
        <v>1956.94</v>
      </c>
      <c r="CP1302" s="4">
        <v>1956.94</v>
      </c>
      <c r="CQ1302" s="4">
        <v>1956.94</v>
      </c>
      <c r="CR1302" s="4">
        <v>1956.94</v>
      </c>
      <c r="CS1302" s="4">
        <v>1956.94</v>
      </c>
      <c r="CT1302" s="4">
        <v>1956.94</v>
      </c>
      <c r="CU1302" s="4">
        <v>1956.94</v>
      </c>
      <c r="CV1302" s="4">
        <v>1956.94</v>
      </c>
      <c r="CW1302" s="4">
        <v>1956.94</v>
      </c>
      <c r="CX1302" s="4">
        <v>1956.94</v>
      </c>
      <c r="CY1302" s="4">
        <v>1956.94</v>
      </c>
      <c r="CZ1302" s="4">
        <v>22312.74</v>
      </c>
      <c r="DA1302" s="4">
        <v>0</v>
      </c>
      <c r="DB1302" s="4">
        <v>0</v>
      </c>
      <c r="DC1302" s="4">
        <v>0</v>
      </c>
      <c r="DD1302" s="4">
        <v>0</v>
      </c>
      <c r="DE1302" s="4">
        <v>0</v>
      </c>
      <c r="DF1302" s="4">
        <v>0</v>
      </c>
      <c r="DG1302" s="4">
        <v>0</v>
      </c>
      <c r="DH1302" s="4">
        <v>0</v>
      </c>
      <c r="DI1302" s="4">
        <v>0</v>
      </c>
      <c r="DJ1302" s="4">
        <v>0</v>
      </c>
      <c r="DK1302" s="4">
        <v>0</v>
      </c>
      <c r="DL1302" s="4">
        <v>0</v>
      </c>
      <c r="DM1302" s="4">
        <v>0</v>
      </c>
      <c r="DN1302" s="4">
        <v>0</v>
      </c>
      <c r="DO1302" s="4">
        <v>0</v>
      </c>
      <c r="DP1302" s="4">
        <v>0</v>
      </c>
      <c r="DQ1302" s="4">
        <v>0</v>
      </c>
      <c r="DR1302" s="4">
        <v>0</v>
      </c>
      <c r="DS1302" s="4">
        <v>0</v>
      </c>
      <c r="DT1302" s="4">
        <v>0</v>
      </c>
      <c r="DU1302" s="4">
        <v>0</v>
      </c>
      <c r="DV1302" s="4">
        <v>0</v>
      </c>
      <c r="DW1302" s="4">
        <v>0</v>
      </c>
      <c r="DX1302" s="6">
        <v>0</v>
      </c>
      <c r="DY1302" s="4">
        <f>SUM(Tabela14[[#This Row],[jan/25]:[mar/25]])</f>
        <v>0</v>
      </c>
      <c r="DZ1302" s="4">
        <f>SUM(Tabela14[[#This Row],[abr/25]:[ago/25]])</f>
        <v>87599.29</v>
      </c>
      <c r="EA1302" s="4">
        <f>SUM(Tabela14[[#This Row],[set/25]:[dez/30]])</f>
        <v>137318.98000000007</v>
      </c>
    </row>
    <row r="1303" spans="1:131" x14ac:dyDescent="0.25">
      <c r="A1303" s="5" t="s">
        <v>3070</v>
      </c>
      <c r="B1303" s="2" t="s">
        <v>2495</v>
      </c>
      <c r="C1303" s="2" t="s">
        <v>14</v>
      </c>
      <c r="D1303" s="2" t="s">
        <v>256</v>
      </c>
      <c r="E1303" s="1">
        <v>511</v>
      </c>
      <c r="F1303" s="2" t="s">
        <v>3071</v>
      </c>
      <c r="G1303" s="2" t="s">
        <v>19</v>
      </c>
      <c r="H1303" s="321">
        <v>45850</v>
      </c>
      <c r="I1303" s="2" t="s">
        <v>89</v>
      </c>
      <c r="J1303" s="2"/>
      <c r="K1303" s="4"/>
      <c r="L1303" s="4"/>
      <c r="M1303" s="4">
        <v>278663.34999999998</v>
      </c>
      <c r="N1303" s="4">
        <f>Tabela14[[#This Row],[parcela.cef
(total)]]-Tabela14[[#This Row],[parcela.cef
(realizado)]]</f>
        <v>0</v>
      </c>
      <c r="O1303" s="1" t="b">
        <v>0</v>
      </c>
      <c r="P1303" s="4">
        <v>0</v>
      </c>
      <c r="Q1303" s="4">
        <v>319600</v>
      </c>
      <c r="R1303" s="4">
        <v>0</v>
      </c>
      <c r="S1303" s="4">
        <v>45775.61</v>
      </c>
      <c r="T1303" s="4">
        <f>SUM(Tabela14[[#This Row],[set/25]:[dez/30]])</f>
        <v>40979.520000000004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4578.8999999999996</v>
      </c>
      <c r="BL1303" s="4">
        <v>217.19</v>
      </c>
      <c r="BM1303" s="4">
        <v>0</v>
      </c>
      <c r="BN1303" s="4">
        <v>219.16</v>
      </c>
      <c r="BO1303" s="4">
        <v>219.16</v>
      </c>
      <c r="BP1303" s="4">
        <v>219.16</v>
      </c>
      <c r="BQ1303" s="4">
        <v>219.16</v>
      </c>
      <c r="BR1303" s="4">
        <v>219.16</v>
      </c>
      <c r="BS1303" s="4">
        <v>219.16</v>
      </c>
      <c r="BT1303" s="4">
        <v>219.16</v>
      </c>
      <c r="BU1303" s="4">
        <v>219.16</v>
      </c>
      <c r="BV1303" s="4">
        <v>219.16</v>
      </c>
      <c r="BW1303" s="4">
        <v>3596.25</v>
      </c>
      <c r="BX1303" s="4">
        <v>730.55</v>
      </c>
      <c r="BY1303" s="4">
        <v>730.55</v>
      </c>
      <c r="BZ1303" s="4">
        <v>730.55</v>
      </c>
      <c r="CA1303" s="4">
        <v>730.55</v>
      </c>
      <c r="CB1303" s="4">
        <v>730.55</v>
      </c>
      <c r="CC1303" s="4">
        <v>730.55</v>
      </c>
      <c r="CD1303" s="4">
        <v>730.55</v>
      </c>
      <c r="CE1303" s="4">
        <v>730.55</v>
      </c>
      <c r="CF1303" s="4">
        <v>730.55</v>
      </c>
      <c r="CG1303" s="4">
        <v>730.55</v>
      </c>
      <c r="CH1303" s="4">
        <v>730.55</v>
      </c>
      <c r="CI1303" s="4">
        <v>7842.99</v>
      </c>
      <c r="CJ1303" s="4">
        <v>730.55</v>
      </c>
      <c r="CK1303" s="4">
        <v>730.55</v>
      </c>
      <c r="CL1303" s="4">
        <v>730.55</v>
      </c>
      <c r="CM1303" s="4">
        <v>730.55</v>
      </c>
      <c r="CN1303" s="4">
        <v>730.55</v>
      </c>
      <c r="CO1303" s="4">
        <v>730.55</v>
      </c>
      <c r="CP1303" s="4">
        <v>730.55</v>
      </c>
      <c r="CQ1303" s="4">
        <v>730.55</v>
      </c>
      <c r="CR1303" s="4">
        <v>730.55</v>
      </c>
      <c r="CS1303" s="4">
        <v>730.55</v>
      </c>
      <c r="CT1303" s="4">
        <v>730.55</v>
      </c>
      <c r="CU1303" s="4">
        <v>7842.99</v>
      </c>
      <c r="CV1303" s="4">
        <v>730.55</v>
      </c>
      <c r="CW1303" s="4">
        <v>730.55</v>
      </c>
      <c r="CX1303" s="4">
        <v>730.55</v>
      </c>
      <c r="CY1303" s="4">
        <v>730.55</v>
      </c>
      <c r="CZ1303" s="4">
        <v>730.55</v>
      </c>
      <c r="DA1303" s="4">
        <v>0</v>
      </c>
      <c r="DB1303" s="4">
        <v>0</v>
      </c>
      <c r="DC1303" s="4">
        <v>0</v>
      </c>
      <c r="DD1303" s="4">
        <v>0</v>
      </c>
      <c r="DE1303" s="4">
        <v>0</v>
      </c>
      <c r="DF1303" s="4">
        <v>0</v>
      </c>
      <c r="DG1303" s="4">
        <v>0</v>
      </c>
      <c r="DH1303" s="4">
        <v>0</v>
      </c>
      <c r="DI1303" s="4">
        <v>0</v>
      </c>
      <c r="DJ1303" s="4">
        <v>0</v>
      </c>
      <c r="DK1303" s="4">
        <v>0</v>
      </c>
      <c r="DL1303" s="4">
        <v>0</v>
      </c>
      <c r="DM1303" s="4">
        <v>0</v>
      </c>
      <c r="DN1303" s="4">
        <v>0</v>
      </c>
      <c r="DO1303" s="4">
        <v>0</v>
      </c>
      <c r="DP1303" s="4">
        <v>0</v>
      </c>
      <c r="DQ1303" s="4">
        <v>0</v>
      </c>
      <c r="DR1303" s="4">
        <v>0</v>
      </c>
      <c r="DS1303" s="4">
        <v>0</v>
      </c>
      <c r="DT1303" s="4">
        <v>0</v>
      </c>
      <c r="DU1303" s="4">
        <v>0</v>
      </c>
      <c r="DV1303" s="4">
        <v>0</v>
      </c>
      <c r="DW1303" s="4">
        <v>0</v>
      </c>
      <c r="DX1303" s="6">
        <v>0</v>
      </c>
      <c r="DY1303" s="4">
        <f>SUM(Tabela14[[#This Row],[jan/25]:[mar/25]])</f>
        <v>0</v>
      </c>
      <c r="DZ1303" s="4">
        <f>SUM(Tabela14[[#This Row],[abr/25]:[ago/25]])</f>
        <v>4796.0899999999992</v>
      </c>
      <c r="EA1303" s="4">
        <f>SUM(Tabela14[[#This Row],[set/25]:[dez/30]])</f>
        <v>40979.520000000004</v>
      </c>
    </row>
    <row r="1304" spans="1:131" x14ac:dyDescent="0.25">
      <c r="A1304" s="5" t="s">
        <v>3072</v>
      </c>
      <c r="B1304" s="2" t="s">
        <v>2495</v>
      </c>
      <c r="C1304" s="2" t="s">
        <v>14</v>
      </c>
      <c r="D1304" s="2" t="s">
        <v>256</v>
      </c>
      <c r="E1304" s="1">
        <v>512</v>
      </c>
      <c r="F1304" s="2"/>
      <c r="G1304" s="2" t="s">
        <v>16</v>
      </c>
      <c r="H1304" s="321"/>
      <c r="I1304" s="2"/>
      <c r="J1304" s="2"/>
      <c r="K1304" s="4"/>
      <c r="L1304" s="4"/>
      <c r="M1304" s="4">
        <v>0</v>
      </c>
      <c r="N1304" s="4">
        <f>Tabela14[[#This Row],[parcela.cef
(total)]]-Tabela14[[#This Row],[parcela.cef
(realizado)]]</f>
        <v>0</v>
      </c>
      <c r="O1304" s="1" t="b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f>SUM(Tabela14[[#This Row],[set/25]:[dez/30]])</f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0</v>
      </c>
      <c r="CP1304" s="4">
        <v>0</v>
      </c>
      <c r="CQ1304" s="4">
        <v>0</v>
      </c>
      <c r="CR1304" s="4">
        <v>0</v>
      </c>
      <c r="CS1304" s="4">
        <v>0</v>
      </c>
      <c r="CT1304" s="4">
        <v>0</v>
      </c>
      <c r="CU1304" s="4">
        <v>0</v>
      </c>
      <c r="CV1304" s="4">
        <v>0</v>
      </c>
      <c r="CW1304" s="4">
        <v>0</v>
      </c>
      <c r="CX1304" s="4">
        <v>0</v>
      </c>
      <c r="CY1304" s="4">
        <v>0</v>
      </c>
      <c r="CZ1304" s="4">
        <v>0</v>
      </c>
      <c r="DA1304" s="4">
        <v>0</v>
      </c>
      <c r="DB1304" s="4">
        <v>0</v>
      </c>
      <c r="DC1304" s="4">
        <v>0</v>
      </c>
      <c r="DD1304" s="4">
        <v>0</v>
      </c>
      <c r="DE1304" s="4">
        <v>0</v>
      </c>
      <c r="DF1304" s="4">
        <v>0</v>
      </c>
      <c r="DG1304" s="4">
        <v>0</v>
      </c>
      <c r="DH1304" s="4">
        <v>0</v>
      </c>
      <c r="DI1304" s="4">
        <v>0</v>
      </c>
      <c r="DJ1304" s="4">
        <v>0</v>
      </c>
      <c r="DK1304" s="4">
        <v>0</v>
      </c>
      <c r="DL1304" s="4">
        <v>0</v>
      </c>
      <c r="DM1304" s="4">
        <v>0</v>
      </c>
      <c r="DN1304" s="4">
        <v>0</v>
      </c>
      <c r="DO1304" s="4">
        <v>0</v>
      </c>
      <c r="DP1304" s="4">
        <v>0</v>
      </c>
      <c r="DQ1304" s="4">
        <v>0</v>
      </c>
      <c r="DR1304" s="4">
        <v>0</v>
      </c>
      <c r="DS1304" s="4">
        <v>0</v>
      </c>
      <c r="DT1304" s="4">
        <v>0</v>
      </c>
      <c r="DU1304" s="4">
        <v>0</v>
      </c>
      <c r="DV1304" s="4">
        <v>0</v>
      </c>
      <c r="DW1304" s="4">
        <v>0</v>
      </c>
      <c r="DX1304" s="6">
        <v>0</v>
      </c>
      <c r="DY1304" s="4">
        <f>SUM(Tabela14[[#This Row],[jan/25]:[mar/25]])</f>
        <v>0</v>
      </c>
      <c r="DZ1304" s="4">
        <f>SUM(Tabela14[[#This Row],[abr/25]:[ago/25]])</f>
        <v>0</v>
      </c>
      <c r="EA1304" s="4">
        <f>SUM(Tabela14[[#This Row],[set/25]:[dez/30]])</f>
        <v>0</v>
      </c>
    </row>
    <row r="1305" spans="1:131" x14ac:dyDescent="0.25">
      <c r="A1305" s="5" t="s">
        <v>3073</v>
      </c>
      <c r="B1305" s="2" t="s">
        <v>2495</v>
      </c>
      <c r="C1305" s="2" t="s">
        <v>14</v>
      </c>
      <c r="D1305" s="2" t="s">
        <v>256</v>
      </c>
      <c r="E1305" s="1">
        <v>513</v>
      </c>
      <c r="F1305" s="2" t="s">
        <v>3074</v>
      </c>
      <c r="G1305" s="2" t="s">
        <v>19</v>
      </c>
      <c r="H1305" s="321">
        <v>45850</v>
      </c>
      <c r="I1305" s="2" t="s">
        <v>210</v>
      </c>
      <c r="J1305" s="2"/>
      <c r="K1305" s="4"/>
      <c r="L1305" s="4"/>
      <c r="M1305" s="4">
        <v>256657.53</v>
      </c>
      <c r="N1305" s="4">
        <f>Tabela14[[#This Row],[parcela.cef
(total)]]-Tabela14[[#This Row],[parcela.cef
(realizado)]]</f>
        <v>0</v>
      </c>
      <c r="O1305" s="1" t="b">
        <v>0</v>
      </c>
      <c r="P1305" s="4">
        <v>0</v>
      </c>
      <c r="Q1305" s="4">
        <v>319622.63</v>
      </c>
      <c r="R1305" s="4">
        <v>0</v>
      </c>
      <c r="S1305" s="4">
        <v>67676.88</v>
      </c>
      <c r="T1305" s="4">
        <f>SUM(Tabela14[[#This Row],[set/25]:[dez/30]])</f>
        <v>64309.559999999976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3000</v>
      </c>
      <c r="BL1305" s="4">
        <v>367.32</v>
      </c>
      <c r="BM1305" s="4">
        <v>0</v>
      </c>
      <c r="BN1305" s="4">
        <v>370.66</v>
      </c>
      <c r="BO1305" s="4">
        <v>370.66</v>
      </c>
      <c r="BP1305" s="4">
        <v>1894.75</v>
      </c>
      <c r="BQ1305" s="4">
        <v>370.66</v>
      </c>
      <c r="BR1305" s="4">
        <v>370.66</v>
      </c>
      <c r="BS1305" s="4">
        <v>370.66</v>
      </c>
      <c r="BT1305" s="4">
        <v>370.66</v>
      </c>
      <c r="BU1305" s="4">
        <v>370.66</v>
      </c>
      <c r="BV1305" s="4">
        <v>370.66</v>
      </c>
      <c r="BW1305" s="4">
        <v>688.65</v>
      </c>
      <c r="BX1305" s="4">
        <v>1235.53</v>
      </c>
      <c r="BY1305" s="4">
        <v>1235.53</v>
      </c>
      <c r="BZ1305" s="4">
        <v>1235.53</v>
      </c>
      <c r="CA1305" s="4">
        <v>1235.53</v>
      </c>
      <c r="CB1305" s="4">
        <v>11396.16</v>
      </c>
      <c r="CC1305" s="4">
        <v>1235.53</v>
      </c>
      <c r="CD1305" s="4">
        <v>1235.53</v>
      </c>
      <c r="CE1305" s="4">
        <v>1235.53</v>
      </c>
      <c r="CF1305" s="4">
        <v>1235.53</v>
      </c>
      <c r="CG1305" s="4">
        <v>1235.53</v>
      </c>
      <c r="CH1305" s="4">
        <v>1235.53</v>
      </c>
      <c r="CI1305" s="4">
        <v>1235.53</v>
      </c>
      <c r="CJ1305" s="4">
        <v>1235.53</v>
      </c>
      <c r="CK1305" s="4">
        <v>1235.53</v>
      </c>
      <c r="CL1305" s="4">
        <v>1235.53</v>
      </c>
      <c r="CM1305" s="4">
        <v>1235.53</v>
      </c>
      <c r="CN1305" s="4">
        <v>16476.47</v>
      </c>
      <c r="CO1305" s="4">
        <v>1235.53</v>
      </c>
      <c r="CP1305" s="4">
        <v>1235.53</v>
      </c>
      <c r="CQ1305" s="4">
        <v>1235.53</v>
      </c>
      <c r="CR1305" s="4">
        <v>1235.53</v>
      </c>
      <c r="CS1305" s="4">
        <v>1235.53</v>
      </c>
      <c r="CT1305" s="4">
        <v>1235.53</v>
      </c>
      <c r="CU1305" s="4">
        <v>1235.53</v>
      </c>
      <c r="CV1305" s="4">
        <v>1235.53</v>
      </c>
      <c r="CW1305" s="4">
        <v>1235.53</v>
      </c>
      <c r="CX1305" s="4">
        <v>1235.53</v>
      </c>
      <c r="CY1305" s="4">
        <v>0</v>
      </c>
      <c r="CZ1305" s="4">
        <v>0</v>
      </c>
      <c r="DA1305" s="4">
        <v>0</v>
      </c>
      <c r="DB1305" s="4">
        <v>0</v>
      </c>
      <c r="DC1305" s="4">
        <v>0</v>
      </c>
      <c r="DD1305" s="4">
        <v>0</v>
      </c>
      <c r="DE1305" s="4">
        <v>0</v>
      </c>
      <c r="DF1305" s="4">
        <v>0</v>
      </c>
      <c r="DG1305" s="4">
        <v>0</v>
      </c>
      <c r="DH1305" s="4">
        <v>0</v>
      </c>
      <c r="DI1305" s="4">
        <v>0</v>
      </c>
      <c r="DJ1305" s="4">
        <v>0</v>
      </c>
      <c r="DK1305" s="4">
        <v>0</v>
      </c>
      <c r="DL1305" s="4">
        <v>0</v>
      </c>
      <c r="DM1305" s="4">
        <v>0</v>
      </c>
      <c r="DN1305" s="4">
        <v>0</v>
      </c>
      <c r="DO1305" s="4">
        <v>0</v>
      </c>
      <c r="DP1305" s="4">
        <v>0</v>
      </c>
      <c r="DQ1305" s="4">
        <v>0</v>
      </c>
      <c r="DR1305" s="4">
        <v>0</v>
      </c>
      <c r="DS1305" s="4">
        <v>0</v>
      </c>
      <c r="DT1305" s="4">
        <v>0</v>
      </c>
      <c r="DU1305" s="4">
        <v>0</v>
      </c>
      <c r="DV1305" s="4">
        <v>0</v>
      </c>
      <c r="DW1305" s="4">
        <v>0</v>
      </c>
      <c r="DX1305" s="6">
        <v>0</v>
      </c>
      <c r="DY1305" s="4">
        <f>SUM(Tabela14[[#This Row],[jan/25]:[mar/25]])</f>
        <v>0</v>
      </c>
      <c r="DZ1305" s="4">
        <f>SUM(Tabela14[[#This Row],[abr/25]:[ago/25]])</f>
        <v>3367.32</v>
      </c>
      <c r="EA1305" s="4">
        <f>SUM(Tabela14[[#This Row],[set/25]:[dez/30]])</f>
        <v>64309.559999999976</v>
      </c>
    </row>
    <row r="1306" spans="1:131" x14ac:dyDescent="0.25">
      <c r="A1306" s="5" t="s">
        <v>3075</v>
      </c>
      <c r="B1306" s="2" t="s">
        <v>2495</v>
      </c>
      <c r="C1306" s="2" t="s">
        <v>14</v>
      </c>
      <c r="D1306" s="2" t="s">
        <v>256</v>
      </c>
      <c r="E1306" s="1">
        <v>514</v>
      </c>
      <c r="F1306" s="2"/>
      <c r="G1306" s="2" t="s">
        <v>16</v>
      </c>
      <c r="H1306" s="321"/>
      <c r="I1306" s="2"/>
      <c r="J1306" s="2"/>
      <c r="K1306" s="4"/>
      <c r="L1306" s="4"/>
      <c r="M1306" s="4">
        <v>0</v>
      </c>
      <c r="N1306" s="4">
        <f>Tabela14[[#This Row],[parcela.cef
(total)]]-Tabela14[[#This Row],[parcela.cef
(realizado)]]</f>
        <v>0</v>
      </c>
      <c r="O1306" s="1" t="b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f>SUM(Tabela14[[#This Row],[set/25]:[dez/30]])</f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0</v>
      </c>
      <c r="CP1306" s="4">
        <v>0</v>
      </c>
      <c r="CQ1306" s="4">
        <v>0</v>
      </c>
      <c r="CR1306" s="4">
        <v>0</v>
      </c>
      <c r="CS1306" s="4">
        <v>0</v>
      </c>
      <c r="CT1306" s="4">
        <v>0</v>
      </c>
      <c r="CU1306" s="4">
        <v>0</v>
      </c>
      <c r="CV1306" s="4">
        <v>0</v>
      </c>
      <c r="CW1306" s="4">
        <v>0</v>
      </c>
      <c r="CX1306" s="4">
        <v>0</v>
      </c>
      <c r="CY1306" s="4">
        <v>0</v>
      </c>
      <c r="CZ1306" s="4">
        <v>0</v>
      </c>
      <c r="DA1306" s="4">
        <v>0</v>
      </c>
      <c r="DB1306" s="4">
        <v>0</v>
      </c>
      <c r="DC1306" s="4">
        <v>0</v>
      </c>
      <c r="DD1306" s="4">
        <v>0</v>
      </c>
      <c r="DE1306" s="4">
        <v>0</v>
      </c>
      <c r="DF1306" s="4">
        <v>0</v>
      </c>
      <c r="DG1306" s="4">
        <v>0</v>
      </c>
      <c r="DH1306" s="4">
        <v>0</v>
      </c>
      <c r="DI1306" s="4">
        <v>0</v>
      </c>
      <c r="DJ1306" s="4">
        <v>0</v>
      </c>
      <c r="DK1306" s="4">
        <v>0</v>
      </c>
      <c r="DL1306" s="4">
        <v>0</v>
      </c>
      <c r="DM1306" s="4">
        <v>0</v>
      </c>
      <c r="DN1306" s="4">
        <v>0</v>
      </c>
      <c r="DO1306" s="4">
        <v>0</v>
      </c>
      <c r="DP1306" s="4">
        <v>0</v>
      </c>
      <c r="DQ1306" s="4">
        <v>0</v>
      </c>
      <c r="DR1306" s="4">
        <v>0</v>
      </c>
      <c r="DS1306" s="4">
        <v>0</v>
      </c>
      <c r="DT1306" s="4">
        <v>0</v>
      </c>
      <c r="DU1306" s="4">
        <v>0</v>
      </c>
      <c r="DV1306" s="4">
        <v>0</v>
      </c>
      <c r="DW1306" s="4">
        <v>0</v>
      </c>
      <c r="DX1306" s="6">
        <v>0</v>
      </c>
      <c r="DY1306" s="4">
        <f>SUM(Tabela14[[#This Row],[jan/25]:[mar/25]])</f>
        <v>0</v>
      </c>
      <c r="DZ1306" s="4">
        <f>SUM(Tabela14[[#This Row],[abr/25]:[ago/25]])</f>
        <v>0</v>
      </c>
      <c r="EA1306" s="4">
        <f>SUM(Tabela14[[#This Row],[set/25]:[dez/30]])</f>
        <v>0</v>
      </c>
    </row>
    <row r="1307" spans="1:131" x14ac:dyDescent="0.25">
      <c r="A1307" s="5" t="s">
        <v>3076</v>
      </c>
      <c r="B1307" s="2" t="s">
        <v>2495</v>
      </c>
      <c r="C1307" s="2" t="s">
        <v>14</v>
      </c>
      <c r="D1307" s="2" t="s">
        <v>256</v>
      </c>
      <c r="E1307" s="1">
        <v>515</v>
      </c>
      <c r="F1307" s="2" t="s">
        <v>3077</v>
      </c>
      <c r="G1307" s="2" t="s">
        <v>19</v>
      </c>
      <c r="H1307" s="321">
        <v>45850</v>
      </c>
      <c r="I1307" s="2" t="s">
        <v>1017</v>
      </c>
      <c r="J1307" s="2"/>
      <c r="K1307" s="4"/>
      <c r="L1307" s="4"/>
      <c r="M1307" s="4">
        <v>264176.33</v>
      </c>
      <c r="N1307" s="4">
        <f>Tabela14[[#This Row],[parcela.cef
(total)]]-Tabela14[[#This Row],[parcela.cef
(realizado)]]</f>
        <v>0</v>
      </c>
      <c r="O1307" s="1" t="b">
        <v>0</v>
      </c>
      <c r="P1307" s="4">
        <v>0</v>
      </c>
      <c r="Q1307" s="4">
        <v>305492.47999999998</v>
      </c>
      <c r="R1307" s="4">
        <v>0</v>
      </c>
      <c r="S1307" s="4">
        <v>45972.57</v>
      </c>
      <c r="T1307" s="4">
        <f>SUM(Tabela14[[#This Row],[set/25]:[dez/30]])</f>
        <v>39814.570000000022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6000</v>
      </c>
      <c r="BL1307" s="4">
        <v>158</v>
      </c>
      <c r="BM1307" s="4">
        <v>0</v>
      </c>
      <c r="BN1307" s="4">
        <v>156.07</v>
      </c>
      <c r="BO1307" s="4">
        <v>156.07</v>
      </c>
      <c r="BP1307" s="4">
        <v>2485.37</v>
      </c>
      <c r="BQ1307" s="4">
        <v>520.22</v>
      </c>
      <c r="BR1307" s="4">
        <v>520.22</v>
      </c>
      <c r="BS1307" s="4">
        <v>520.22</v>
      </c>
      <c r="BT1307" s="4">
        <v>520.22</v>
      </c>
      <c r="BU1307" s="4">
        <v>520.22</v>
      </c>
      <c r="BV1307" s="4">
        <v>520.22</v>
      </c>
      <c r="BW1307" s="4">
        <v>520.22</v>
      </c>
      <c r="BX1307" s="4">
        <v>520.22</v>
      </c>
      <c r="BY1307" s="4">
        <v>520.22</v>
      </c>
      <c r="BZ1307" s="4">
        <v>520.22</v>
      </c>
      <c r="CA1307" s="4">
        <v>520.22</v>
      </c>
      <c r="CB1307" s="4">
        <v>6616.6</v>
      </c>
      <c r="CC1307" s="4">
        <v>520.22</v>
      </c>
      <c r="CD1307" s="4">
        <v>520.22</v>
      </c>
      <c r="CE1307" s="4">
        <v>520.22</v>
      </c>
      <c r="CF1307" s="4">
        <v>520.22</v>
      </c>
      <c r="CG1307" s="4">
        <v>520.22</v>
      </c>
      <c r="CH1307" s="4">
        <v>520.22</v>
      </c>
      <c r="CI1307" s="4">
        <v>520.22</v>
      </c>
      <c r="CJ1307" s="4">
        <v>520.22</v>
      </c>
      <c r="CK1307" s="4">
        <v>520.22</v>
      </c>
      <c r="CL1307" s="4">
        <v>520.22</v>
      </c>
      <c r="CM1307" s="4">
        <v>520.22</v>
      </c>
      <c r="CN1307" s="4">
        <v>6616.6</v>
      </c>
      <c r="CO1307" s="4">
        <v>520.22</v>
      </c>
      <c r="CP1307" s="4">
        <v>520.22</v>
      </c>
      <c r="CQ1307" s="4">
        <v>520.22</v>
      </c>
      <c r="CR1307" s="4">
        <v>520.22</v>
      </c>
      <c r="CS1307" s="4">
        <v>520.22</v>
      </c>
      <c r="CT1307" s="4">
        <v>520.22</v>
      </c>
      <c r="CU1307" s="4">
        <v>520.22</v>
      </c>
      <c r="CV1307" s="4">
        <v>520.22</v>
      </c>
      <c r="CW1307" s="4">
        <v>520.22</v>
      </c>
      <c r="CX1307" s="4">
        <v>520.22</v>
      </c>
      <c r="CY1307" s="4">
        <v>520.22</v>
      </c>
      <c r="CZ1307" s="4">
        <v>6616.6</v>
      </c>
      <c r="DA1307" s="4">
        <v>0</v>
      </c>
      <c r="DB1307" s="4">
        <v>0</v>
      </c>
      <c r="DC1307" s="4">
        <v>0</v>
      </c>
      <c r="DD1307" s="4">
        <v>0</v>
      </c>
      <c r="DE1307" s="4">
        <v>0</v>
      </c>
      <c r="DF1307" s="4">
        <v>0</v>
      </c>
      <c r="DG1307" s="4">
        <v>0</v>
      </c>
      <c r="DH1307" s="4">
        <v>0</v>
      </c>
      <c r="DI1307" s="4">
        <v>0</v>
      </c>
      <c r="DJ1307" s="4">
        <v>0</v>
      </c>
      <c r="DK1307" s="4">
        <v>0</v>
      </c>
      <c r="DL1307" s="4">
        <v>0</v>
      </c>
      <c r="DM1307" s="4">
        <v>0</v>
      </c>
      <c r="DN1307" s="4">
        <v>0</v>
      </c>
      <c r="DO1307" s="4">
        <v>0</v>
      </c>
      <c r="DP1307" s="4">
        <v>0</v>
      </c>
      <c r="DQ1307" s="4">
        <v>0</v>
      </c>
      <c r="DR1307" s="4">
        <v>0</v>
      </c>
      <c r="DS1307" s="4">
        <v>0</v>
      </c>
      <c r="DT1307" s="4">
        <v>0</v>
      </c>
      <c r="DU1307" s="4">
        <v>0</v>
      </c>
      <c r="DV1307" s="4">
        <v>0</v>
      </c>
      <c r="DW1307" s="4">
        <v>0</v>
      </c>
      <c r="DX1307" s="6">
        <v>0</v>
      </c>
      <c r="DY1307" s="4">
        <f>SUM(Tabela14[[#This Row],[jan/25]:[mar/25]])</f>
        <v>0</v>
      </c>
      <c r="DZ1307" s="4">
        <f>SUM(Tabela14[[#This Row],[abr/25]:[ago/25]])</f>
        <v>6158</v>
      </c>
      <c r="EA1307" s="4">
        <f>SUM(Tabela14[[#This Row],[set/25]:[dez/30]])</f>
        <v>39814.570000000022</v>
      </c>
    </row>
    <row r="1308" spans="1:131" x14ac:dyDescent="0.25">
      <c r="A1308" s="5" t="s">
        <v>3078</v>
      </c>
      <c r="B1308" s="2" t="s">
        <v>2495</v>
      </c>
      <c r="C1308" s="2" t="s">
        <v>14</v>
      </c>
      <c r="D1308" s="2" t="s">
        <v>280</v>
      </c>
      <c r="E1308" s="1">
        <v>601</v>
      </c>
      <c r="F1308" s="2"/>
      <c r="G1308" s="2" t="s">
        <v>42</v>
      </c>
      <c r="H1308" s="321"/>
      <c r="I1308" s="2"/>
      <c r="J1308" s="2"/>
      <c r="K1308" s="4"/>
      <c r="L1308" s="4"/>
      <c r="M1308" s="4">
        <v>0</v>
      </c>
      <c r="N1308" s="4">
        <f>Tabela14[[#This Row],[parcela.cef
(total)]]-Tabela14[[#This Row],[parcela.cef
(realizado)]]</f>
        <v>0</v>
      </c>
      <c r="O1308" s="1" t="b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f>SUM(Tabela14[[#This Row],[set/25]:[dez/30]])</f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0</v>
      </c>
      <c r="CQ1308" s="4">
        <v>0</v>
      </c>
      <c r="CR1308" s="4">
        <v>0</v>
      </c>
      <c r="CS1308" s="4">
        <v>0</v>
      </c>
      <c r="CT1308" s="4">
        <v>0</v>
      </c>
      <c r="CU1308" s="4">
        <v>0</v>
      </c>
      <c r="CV1308" s="4">
        <v>0</v>
      </c>
      <c r="CW1308" s="4">
        <v>0</v>
      </c>
      <c r="CX1308" s="4">
        <v>0</v>
      </c>
      <c r="CY1308" s="4">
        <v>0</v>
      </c>
      <c r="CZ1308" s="4">
        <v>0</v>
      </c>
      <c r="DA1308" s="4">
        <v>0</v>
      </c>
      <c r="DB1308" s="4">
        <v>0</v>
      </c>
      <c r="DC1308" s="4">
        <v>0</v>
      </c>
      <c r="DD1308" s="4">
        <v>0</v>
      </c>
      <c r="DE1308" s="4">
        <v>0</v>
      </c>
      <c r="DF1308" s="4">
        <v>0</v>
      </c>
      <c r="DG1308" s="4">
        <v>0</v>
      </c>
      <c r="DH1308" s="4">
        <v>0</v>
      </c>
      <c r="DI1308" s="4">
        <v>0</v>
      </c>
      <c r="DJ1308" s="4">
        <v>0</v>
      </c>
      <c r="DK1308" s="4">
        <v>0</v>
      </c>
      <c r="DL1308" s="4">
        <v>0</v>
      </c>
      <c r="DM1308" s="4">
        <v>0</v>
      </c>
      <c r="DN1308" s="4">
        <v>0</v>
      </c>
      <c r="DO1308" s="4">
        <v>0</v>
      </c>
      <c r="DP1308" s="4">
        <v>0</v>
      </c>
      <c r="DQ1308" s="4">
        <v>0</v>
      </c>
      <c r="DR1308" s="4">
        <v>0</v>
      </c>
      <c r="DS1308" s="4">
        <v>0</v>
      </c>
      <c r="DT1308" s="4">
        <v>0</v>
      </c>
      <c r="DU1308" s="4">
        <v>0</v>
      </c>
      <c r="DV1308" s="4">
        <v>0</v>
      </c>
      <c r="DW1308" s="4">
        <v>0</v>
      </c>
      <c r="DX1308" s="6">
        <v>0</v>
      </c>
      <c r="DY1308" s="4">
        <f>SUM(Tabela14[[#This Row],[jan/25]:[mar/25]])</f>
        <v>0</v>
      </c>
      <c r="DZ1308" s="4">
        <f>SUM(Tabela14[[#This Row],[abr/25]:[ago/25]])</f>
        <v>0</v>
      </c>
      <c r="EA1308" s="4">
        <f>SUM(Tabela14[[#This Row],[set/25]:[dez/30]])</f>
        <v>0</v>
      </c>
    </row>
    <row r="1309" spans="1:131" x14ac:dyDescent="0.25">
      <c r="A1309" s="5" t="s">
        <v>3079</v>
      </c>
      <c r="B1309" s="2" t="s">
        <v>2495</v>
      </c>
      <c r="C1309" s="2" t="s">
        <v>14</v>
      </c>
      <c r="D1309" s="2" t="s">
        <v>280</v>
      </c>
      <c r="E1309" s="1">
        <v>602</v>
      </c>
      <c r="F1309" s="2" t="s">
        <v>3080</v>
      </c>
      <c r="G1309" s="2" t="s">
        <v>19</v>
      </c>
      <c r="H1309" s="321">
        <v>45861</v>
      </c>
      <c r="I1309" s="2" t="s">
        <v>2115</v>
      </c>
      <c r="J1309" s="2"/>
      <c r="K1309" s="4"/>
      <c r="L1309" s="4"/>
      <c r="M1309" s="4">
        <v>219469.56</v>
      </c>
      <c r="N1309" s="4">
        <f>Tabela14[[#This Row],[parcela.cef
(total)]]-Tabela14[[#This Row],[parcela.cef
(realizado)]]</f>
        <v>0</v>
      </c>
      <c r="O1309" s="1" t="b">
        <v>0</v>
      </c>
      <c r="P1309" s="4">
        <v>0</v>
      </c>
      <c r="Q1309" s="4">
        <v>235893</v>
      </c>
      <c r="R1309" s="4">
        <v>0</v>
      </c>
      <c r="S1309" s="4">
        <v>20089.21</v>
      </c>
      <c r="T1309" s="4">
        <f>SUM(Tabela14[[#This Row],[set/25]:[dez/30]])</f>
        <v>19672.910000000007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300</v>
      </c>
      <c r="BL1309" s="4">
        <v>116.3</v>
      </c>
      <c r="BM1309" s="4">
        <v>0</v>
      </c>
      <c r="BN1309" s="4">
        <v>117.36</v>
      </c>
      <c r="BO1309" s="4">
        <v>117.36</v>
      </c>
      <c r="BP1309" s="4">
        <v>117.36</v>
      </c>
      <c r="BQ1309" s="4">
        <v>117.36</v>
      </c>
      <c r="BR1309" s="4">
        <v>117.36</v>
      </c>
      <c r="BS1309" s="4">
        <v>117.36</v>
      </c>
      <c r="BT1309" s="4">
        <v>136.15</v>
      </c>
      <c r="BU1309" s="4">
        <v>391.18</v>
      </c>
      <c r="BV1309" s="4">
        <v>391.18</v>
      </c>
      <c r="BW1309" s="4">
        <v>391.18</v>
      </c>
      <c r="BX1309" s="4">
        <v>391.18</v>
      </c>
      <c r="BY1309" s="4">
        <v>391.18</v>
      </c>
      <c r="BZ1309" s="4">
        <v>391.18</v>
      </c>
      <c r="CA1309" s="4">
        <v>391.18</v>
      </c>
      <c r="CB1309" s="4">
        <v>2423.31</v>
      </c>
      <c r="CC1309" s="4">
        <v>391.18</v>
      </c>
      <c r="CD1309" s="4">
        <v>391.18</v>
      </c>
      <c r="CE1309" s="4">
        <v>391.18</v>
      </c>
      <c r="CF1309" s="4">
        <v>391.18</v>
      </c>
      <c r="CG1309" s="4">
        <v>391.18</v>
      </c>
      <c r="CH1309" s="4">
        <v>391.18</v>
      </c>
      <c r="CI1309" s="4">
        <v>391.18</v>
      </c>
      <c r="CJ1309" s="4">
        <v>391.18</v>
      </c>
      <c r="CK1309" s="4">
        <v>391.18</v>
      </c>
      <c r="CL1309" s="4">
        <v>391.18</v>
      </c>
      <c r="CM1309" s="4">
        <v>391.18</v>
      </c>
      <c r="CN1309" s="4">
        <v>2423.31</v>
      </c>
      <c r="CO1309" s="4">
        <v>391.18</v>
      </c>
      <c r="CP1309" s="4">
        <v>391.18</v>
      </c>
      <c r="CQ1309" s="4">
        <v>391.18</v>
      </c>
      <c r="CR1309" s="4">
        <v>391.18</v>
      </c>
      <c r="CS1309" s="4">
        <v>391.18</v>
      </c>
      <c r="CT1309" s="4">
        <v>391.18</v>
      </c>
      <c r="CU1309" s="4">
        <v>391.18</v>
      </c>
      <c r="CV1309" s="4">
        <v>391.18</v>
      </c>
      <c r="CW1309" s="4">
        <v>391.18</v>
      </c>
      <c r="CX1309" s="4">
        <v>391.18</v>
      </c>
      <c r="CY1309" s="4">
        <v>391.18</v>
      </c>
      <c r="CZ1309" s="4">
        <v>2423.31</v>
      </c>
      <c r="DA1309" s="4">
        <v>218.45</v>
      </c>
      <c r="DB1309" s="4">
        <v>0</v>
      </c>
      <c r="DC1309" s="4">
        <v>0</v>
      </c>
      <c r="DD1309" s="4">
        <v>0</v>
      </c>
      <c r="DE1309" s="4">
        <v>0</v>
      </c>
      <c r="DF1309" s="4">
        <v>0</v>
      </c>
      <c r="DG1309" s="4">
        <v>0</v>
      </c>
      <c r="DH1309" s="4">
        <v>0</v>
      </c>
      <c r="DI1309" s="4">
        <v>0</v>
      </c>
      <c r="DJ1309" s="4">
        <v>0</v>
      </c>
      <c r="DK1309" s="4">
        <v>0</v>
      </c>
      <c r="DL1309" s="4">
        <v>0</v>
      </c>
      <c r="DM1309" s="4">
        <v>0</v>
      </c>
      <c r="DN1309" s="4">
        <v>0</v>
      </c>
      <c r="DO1309" s="4">
        <v>0</v>
      </c>
      <c r="DP1309" s="4">
        <v>0</v>
      </c>
      <c r="DQ1309" s="4">
        <v>0</v>
      </c>
      <c r="DR1309" s="4">
        <v>0</v>
      </c>
      <c r="DS1309" s="4">
        <v>0</v>
      </c>
      <c r="DT1309" s="4">
        <v>0</v>
      </c>
      <c r="DU1309" s="4">
        <v>0</v>
      </c>
      <c r="DV1309" s="4">
        <v>0</v>
      </c>
      <c r="DW1309" s="4">
        <v>0</v>
      </c>
      <c r="DX1309" s="6">
        <v>0</v>
      </c>
      <c r="DY1309" s="4">
        <f>SUM(Tabela14[[#This Row],[jan/25]:[mar/25]])</f>
        <v>0</v>
      </c>
      <c r="DZ1309" s="4">
        <f>SUM(Tabela14[[#This Row],[abr/25]:[ago/25]])</f>
        <v>416.3</v>
      </c>
      <c r="EA1309" s="4">
        <f>SUM(Tabela14[[#This Row],[set/25]:[dez/30]])</f>
        <v>19672.910000000007</v>
      </c>
    </row>
    <row r="1310" spans="1:131" x14ac:dyDescent="0.25">
      <c r="A1310" s="5" t="s">
        <v>3081</v>
      </c>
      <c r="B1310" s="2" t="s">
        <v>2495</v>
      </c>
      <c r="C1310" s="2" t="s">
        <v>14</v>
      </c>
      <c r="D1310" s="2" t="s">
        <v>280</v>
      </c>
      <c r="E1310" s="1">
        <v>603</v>
      </c>
      <c r="F1310" s="2"/>
      <c r="G1310" s="2" t="s">
        <v>42</v>
      </c>
      <c r="H1310" s="321"/>
      <c r="I1310" s="2"/>
      <c r="J1310" s="2"/>
      <c r="K1310" s="4"/>
      <c r="L1310" s="4"/>
      <c r="M1310" s="4">
        <v>0</v>
      </c>
      <c r="N1310" s="4">
        <f>Tabela14[[#This Row],[parcela.cef
(total)]]-Tabela14[[#This Row],[parcela.cef
(realizado)]]</f>
        <v>0</v>
      </c>
      <c r="O1310" s="1" t="b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f>SUM(Tabela14[[#This Row],[set/25]:[dez/30]])</f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0</v>
      </c>
      <c r="CR1310" s="4">
        <v>0</v>
      </c>
      <c r="CS1310" s="4">
        <v>0</v>
      </c>
      <c r="CT1310" s="4">
        <v>0</v>
      </c>
      <c r="CU1310" s="4">
        <v>0</v>
      </c>
      <c r="CV1310" s="4">
        <v>0</v>
      </c>
      <c r="CW1310" s="4">
        <v>0</v>
      </c>
      <c r="CX1310" s="4">
        <v>0</v>
      </c>
      <c r="CY1310" s="4">
        <v>0</v>
      </c>
      <c r="CZ1310" s="4">
        <v>0</v>
      </c>
      <c r="DA1310" s="4">
        <v>0</v>
      </c>
      <c r="DB1310" s="4">
        <v>0</v>
      </c>
      <c r="DC1310" s="4">
        <v>0</v>
      </c>
      <c r="DD1310" s="4">
        <v>0</v>
      </c>
      <c r="DE1310" s="4">
        <v>0</v>
      </c>
      <c r="DF1310" s="4">
        <v>0</v>
      </c>
      <c r="DG1310" s="4">
        <v>0</v>
      </c>
      <c r="DH1310" s="4">
        <v>0</v>
      </c>
      <c r="DI1310" s="4">
        <v>0</v>
      </c>
      <c r="DJ1310" s="4">
        <v>0</v>
      </c>
      <c r="DK1310" s="4">
        <v>0</v>
      </c>
      <c r="DL1310" s="4">
        <v>0</v>
      </c>
      <c r="DM1310" s="4">
        <v>0</v>
      </c>
      <c r="DN1310" s="4">
        <v>0</v>
      </c>
      <c r="DO1310" s="4">
        <v>0</v>
      </c>
      <c r="DP1310" s="4">
        <v>0</v>
      </c>
      <c r="DQ1310" s="4">
        <v>0</v>
      </c>
      <c r="DR1310" s="4">
        <v>0</v>
      </c>
      <c r="DS1310" s="4">
        <v>0</v>
      </c>
      <c r="DT1310" s="4">
        <v>0</v>
      </c>
      <c r="DU1310" s="4">
        <v>0</v>
      </c>
      <c r="DV1310" s="4">
        <v>0</v>
      </c>
      <c r="DW1310" s="4">
        <v>0</v>
      </c>
      <c r="DX1310" s="6">
        <v>0</v>
      </c>
      <c r="DY1310" s="4">
        <f>SUM(Tabela14[[#This Row],[jan/25]:[mar/25]])</f>
        <v>0</v>
      </c>
      <c r="DZ1310" s="4">
        <f>SUM(Tabela14[[#This Row],[abr/25]:[ago/25]])</f>
        <v>0</v>
      </c>
      <c r="EA1310" s="4">
        <f>SUM(Tabela14[[#This Row],[set/25]:[dez/30]])</f>
        <v>0</v>
      </c>
    </row>
    <row r="1311" spans="1:131" x14ac:dyDescent="0.25">
      <c r="A1311" s="5" t="s">
        <v>3082</v>
      </c>
      <c r="B1311" s="2" t="s">
        <v>2495</v>
      </c>
      <c r="C1311" s="2" t="s">
        <v>14</v>
      </c>
      <c r="D1311" s="2" t="s">
        <v>280</v>
      </c>
      <c r="E1311" s="1">
        <v>604</v>
      </c>
      <c r="F1311" s="2" t="s">
        <v>3083</v>
      </c>
      <c r="G1311" s="2" t="s">
        <v>19</v>
      </c>
      <c r="H1311" s="321">
        <v>45850</v>
      </c>
      <c r="I1311" s="2" t="s">
        <v>2218</v>
      </c>
      <c r="J1311" s="2"/>
      <c r="K1311" s="4"/>
      <c r="L1311" s="4"/>
      <c r="M1311" s="4">
        <v>0</v>
      </c>
      <c r="N1311" s="4">
        <f>Tabela14[[#This Row],[parcela.cef
(total)]]-Tabela14[[#This Row],[parcela.cef
(realizado)]]</f>
        <v>0</v>
      </c>
      <c r="O1311" s="1" t="b">
        <v>0</v>
      </c>
      <c r="P1311" s="4">
        <v>0</v>
      </c>
      <c r="Q1311" s="4">
        <v>231332.12</v>
      </c>
      <c r="R1311" s="4">
        <v>0</v>
      </c>
      <c r="S1311" s="4">
        <v>234160.58</v>
      </c>
      <c r="T1311" s="4">
        <f>SUM(Tabela14[[#This Row],[set/25]:[dez/30]])</f>
        <v>178926.45999999988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55234.12</v>
      </c>
      <c r="BM1311" s="4">
        <v>2948.61</v>
      </c>
      <c r="BN1311" s="4">
        <v>2948.61</v>
      </c>
      <c r="BO1311" s="4">
        <v>2948.61</v>
      </c>
      <c r="BP1311" s="4">
        <v>2948.61</v>
      </c>
      <c r="BQ1311" s="4">
        <v>2948.61</v>
      </c>
      <c r="BR1311" s="4">
        <v>2948.61</v>
      </c>
      <c r="BS1311" s="4">
        <v>2948.61</v>
      </c>
      <c r="BT1311" s="4">
        <v>2948.61</v>
      </c>
      <c r="BU1311" s="4">
        <v>2948.61</v>
      </c>
      <c r="BV1311" s="4">
        <v>2948.61</v>
      </c>
      <c r="BW1311" s="4">
        <v>2948.61</v>
      </c>
      <c r="BX1311" s="4">
        <v>2948.61</v>
      </c>
      <c r="BY1311" s="4">
        <v>2948.61</v>
      </c>
      <c r="BZ1311" s="4">
        <v>2948.61</v>
      </c>
      <c r="CA1311" s="4">
        <v>2948.61</v>
      </c>
      <c r="CB1311" s="4">
        <v>23269.87</v>
      </c>
      <c r="CC1311" s="4">
        <v>2948.61</v>
      </c>
      <c r="CD1311" s="4">
        <v>2948.61</v>
      </c>
      <c r="CE1311" s="4">
        <v>2948.61</v>
      </c>
      <c r="CF1311" s="4">
        <v>2948.61</v>
      </c>
      <c r="CG1311" s="4">
        <v>2948.61</v>
      </c>
      <c r="CH1311" s="4">
        <v>2948.61</v>
      </c>
      <c r="CI1311" s="4">
        <v>2948.61</v>
      </c>
      <c r="CJ1311" s="4">
        <v>2948.61</v>
      </c>
      <c r="CK1311" s="4">
        <v>2948.61</v>
      </c>
      <c r="CL1311" s="4">
        <v>2948.61</v>
      </c>
      <c r="CM1311" s="4">
        <v>2948.61</v>
      </c>
      <c r="CN1311" s="4">
        <v>23269.87</v>
      </c>
      <c r="CO1311" s="4">
        <v>2948.61</v>
      </c>
      <c r="CP1311" s="4">
        <v>2948.61</v>
      </c>
      <c r="CQ1311" s="4">
        <v>2948.61</v>
      </c>
      <c r="CR1311" s="4">
        <v>2948.61</v>
      </c>
      <c r="CS1311" s="4">
        <v>2948.61</v>
      </c>
      <c r="CT1311" s="4">
        <v>2948.61</v>
      </c>
      <c r="CU1311" s="4">
        <v>2948.61</v>
      </c>
      <c r="CV1311" s="4">
        <v>2948.61</v>
      </c>
      <c r="CW1311" s="4">
        <v>2948.61</v>
      </c>
      <c r="CX1311" s="4">
        <v>2948.61</v>
      </c>
      <c r="CY1311" s="4">
        <v>2948.61</v>
      </c>
      <c r="CZ1311" s="4">
        <v>23288.15</v>
      </c>
      <c r="DA1311" s="4">
        <v>0</v>
      </c>
      <c r="DB1311" s="4">
        <v>0</v>
      </c>
      <c r="DC1311" s="4">
        <v>0</v>
      </c>
      <c r="DD1311" s="4">
        <v>0</v>
      </c>
      <c r="DE1311" s="4">
        <v>0</v>
      </c>
      <c r="DF1311" s="4">
        <v>0</v>
      </c>
      <c r="DG1311" s="4">
        <v>0</v>
      </c>
      <c r="DH1311" s="4">
        <v>0</v>
      </c>
      <c r="DI1311" s="4">
        <v>0</v>
      </c>
      <c r="DJ1311" s="4">
        <v>0</v>
      </c>
      <c r="DK1311" s="4">
        <v>0</v>
      </c>
      <c r="DL1311" s="4">
        <v>0</v>
      </c>
      <c r="DM1311" s="4">
        <v>0</v>
      </c>
      <c r="DN1311" s="4">
        <v>0</v>
      </c>
      <c r="DO1311" s="4">
        <v>0</v>
      </c>
      <c r="DP1311" s="4">
        <v>0</v>
      </c>
      <c r="DQ1311" s="4">
        <v>0</v>
      </c>
      <c r="DR1311" s="4">
        <v>0</v>
      </c>
      <c r="DS1311" s="4">
        <v>0</v>
      </c>
      <c r="DT1311" s="4">
        <v>0</v>
      </c>
      <c r="DU1311" s="4">
        <v>0</v>
      </c>
      <c r="DV1311" s="4">
        <v>0</v>
      </c>
      <c r="DW1311" s="4">
        <v>0</v>
      </c>
      <c r="DX1311" s="6">
        <v>0</v>
      </c>
      <c r="DY1311" s="4">
        <f>SUM(Tabela14[[#This Row],[jan/25]:[mar/25]])</f>
        <v>0</v>
      </c>
      <c r="DZ1311" s="4">
        <f>SUM(Tabela14[[#This Row],[abr/25]:[ago/25]])</f>
        <v>55234.12</v>
      </c>
      <c r="EA1311" s="4">
        <f>SUM(Tabela14[[#This Row],[set/25]:[dez/30]])</f>
        <v>178926.45999999988</v>
      </c>
    </row>
    <row r="1312" spans="1:131" x14ac:dyDescent="0.25">
      <c r="A1312" s="5" t="s">
        <v>3084</v>
      </c>
      <c r="B1312" s="2" t="s">
        <v>2495</v>
      </c>
      <c r="C1312" s="2" t="s">
        <v>14</v>
      </c>
      <c r="D1312" s="2" t="s">
        <v>280</v>
      </c>
      <c r="E1312" s="1">
        <v>605</v>
      </c>
      <c r="F1312" s="2"/>
      <c r="G1312" s="2" t="s">
        <v>42</v>
      </c>
      <c r="H1312" s="321"/>
      <c r="I1312" s="2"/>
      <c r="J1312" s="2"/>
      <c r="K1312" s="4"/>
      <c r="L1312" s="4"/>
      <c r="M1312" s="4">
        <v>0</v>
      </c>
      <c r="N1312" s="4">
        <f>Tabela14[[#This Row],[parcela.cef
(total)]]-Tabela14[[#This Row],[parcela.cef
(realizado)]]</f>
        <v>0</v>
      </c>
      <c r="O1312" s="1" t="b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f>SUM(Tabela14[[#This Row],[set/25]:[dez/30]])</f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0</v>
      </c>
      <c r="CP1312" s="4">
        <v>0</v>
      </c>
      <c r="CQ1312" s="4">
        <v>0</v>
      </c>
      <c r="CR1312" s="4">
        <v>0</v>
      </c>
      <c r="CS1312" s="4">
        <v>0</v>
      </c>
      <c r="CT1312" s="4">
        <v>0</v>
      </c>
      <c r="CU1312" s="4">
        <v>0</v>
      </c>
      <c r="CV1312" s="4">
        <v>0</v>
      </c>
      <c r="CW1312" s="4">
        <v>0</v>
      </c>
      <c r="CX1312" s="4">
        <v>0</v>
      </c>
      <c r="CY1312" s="4">
        <v>0</v>
      </c>
      <c r="CZ1312" s="4">
        <v>0</v>
      </c>
      <c r="DA1312" s="4">
        <v>0</v>
      </c>
      <c r="DB1312" s="4">
        <v>0</v>
      </c>
      <c r="DC1312" s="4">
        <v>0</v>
      </c>
      <c r="DD1312" s="4">
        <v>0</v>
      </c>
      <c r="DE1312" s="4">
        <v>0</v>
      </c>
      <c r="DF1312" s="4">
        <v>0</v>
      </c>
      <c r="DG1312" s="4">
        <v>0</v>
      </c>
      <c r="DH1312" s="4">
        <v>0</v>
      </c>
      <c r="DI1312" s="4">
        <v>0</v>
      </c>
      <c r="DJ1312" s="4">
        <v>0</v>
      </c>
      <c r="DK1312" s="4">
        <v>0</v>
      </c>
      <c r="DL1312" s="4">
        <v>0</v>
      </c>
      <c r="DM1312" s="4">
        <v>0</v>
      </c>
      <c r="DN1312" s="4">
        <v>0</v>
      </c>
      <c r="DO1312" s="4">
        <v>0</v>
      </c>
      <c r="DP1312" s="4">
        <v>0</v>
      </c>
      <c r="DQ1312" s="4">
        <v>0</v>
      </c>
      <c r="DR1312" s="4">
        <v>0</v>
      </c>
      <c r="DS1312" s="4">
        <v>0</v>
      </c>
      <c r="DT1312" s="4">
        <v>0</v>
      </c>
      <c r="DU1312" s="4">
        <v>0</v>
      </c>
      <c r="DV1312" s="4">
        <v>0</v>
      </c>
      <c r="DW1312" s="4">
        <v>0</v>
      </c>
      <c r="DX1312" s="6">
        <v>0</v>
      </c>
      <c r="DY1312" s="4">
        <f>SUM(Tabela14[[#This Row],[jan/25]:[mar/25]])</f>
        <v>0</v>
      </c>
      <c r="DZ1312" s="4">
        <f>SUM(Tabela14[[#This Row],[abr/25]:[ago/25]])</f>
        <v>0</v>
      </c>
      <c r="EA1312" s="4">
        <f>SUM(Tabela14[[#This Row],[set/25]:[dez/30]])</f>
        <v>0</v>
      </c>
    </row>
    <row r="1313" spans="1:131" x14ac:dyDescent="0.25">
      <c r="A1313" s="5" t="s">
        <v>3085</v>
      </c>
      <c r="B1313" s="2" t="s">
        <v>2495</v>
      </c>
      <c r="C1313" s="2" t="s">
        <v>14</v>
      </c>
      <c r="D1313" s="2" t="s">
        <v>280</v>
      </c>
      <c r="E1313" s="1">
        <v>606</v>
      </c>
      <c r="F1313" s="2" t="s">
        <v>3086</v>
      </c>
      <c r="G1313" s="2" t="s">
        <v>19</v>
      </c>
      <c r="H1313" s="321">
        <v>45852</v>
      </c>
      <c r="I1313" s="2" t="s">
        <v>1669</v>
      </c>
      <c r="J1313" s="2"/>
      <c r="K1313" s="4"/>
      <c r="L1313" s="4"/>
      <c r="M1313" s="4">
        <v>153159.56</v>
      </c>
      <c r="N1313" s="4">
        <f>Tabela14[[#This Row],[parcela.cef
(total)]]-Tabela14[[#This Row],[parcela.cef
(realizado)]]</f>
        <v>0</v>
      </c>
      <c r="O1313" s="1" t="b">
        <v>0</v>
      </c>
      <c r="P1313" s="4">
        <v>0</v>
      </c>
      <c r="Q1313" s="4">
        <v>218960</v>
      </c>
      <c r="R1313" s="4">
        <v>0</v>
      </c>
      <c r="S1313" s="4">
        <v>68733.070000000007</v>
      </c>
      <c r="T1313" s="4">
        <f>SUM(Tabela14[[#This Row],[set/25]:[dez/30]])</f>
        <v>63730.140000000065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4500</v>
      </c>
      <c r="BL1313" s="4">
        <v>502.93</v>
      </c>
      <c r="BM1313" s="4">
        <v>0</v>
      </c>
      <c r="BN1313" s="4">
        <v>507.49</v>
      </c>
      <c r="BO1313" s="4">
        <v>631.23</v>
      </c>
      <c r="BP1313" s="4">
        <v>1691.66</v>
      </c>
      <c r="BQ1313" s="4">
        <v>1691.66</v>
      </c>
      <c r="BR1313" s="4">
        <v>1691.66</v>
      </c>
      <c r="BS1313" s="4">
        <v>1691.66</v>
      </c>
      <c r="BT1313" s="4">
        <v>1691.66</v>
      </c>
      <c r="BU1313" s="4">
        <v>1691.66</v>
      </c>
      <c r="BV1313" s="4">
        <v>1691.66</v>
      </c>
      <c r="BW1313" s="4">
        <v>1691.66</v>
      </c>
      <c r="BX1313" s="4">
        <v>1691.66</v>
      </c>
      <c r="BY1313" s="4">
        <v>1691.66</v>
      </c>
      <c r="BZ1313" s="4">
        <v>1691.66</v>
      </c>
      <c r="CA1313" s="4">
        <v>1691.66</v>
      </c>
      <c r="CB1313" s="4">
        <v>1691.66</v>
      </c>
      <c r="CC1313" s="4">
        <v>1691.66</v>
      </c>
      <c r="CD1313" s="4">
        <v>1691.66</v>
      </c>
      <c r="CE1313" s="4">
        <v>1691.66</v>
      </c>
      <c r="CF1313" s="4">
        <v>1691.66</v>
      </c>
      <c r="CG1313" s="4">
        <v>1691.66</v>
      </c>
      <c r="CH1313" s="4">
        <v>1691.66</v>
      </c>
      <c r="CI1313" s="4">
        <v>1691.66</v>
      </c>
      <c r="CJ1313" s="4">
        <v>1691.66</v>
      </c>
      <c r="CK1313" s="4">
        <v>1691.66</v>
      </c>
      <c r="CL1313" s="4">
        <v>1691.66</v>
      </c>
      <c r="CM1313" s="4">
        <v>1691.66</v>
      </c>
      <c r="CN1313" s="4">
        <v>1691.66</v>
      </c>
      <c r="CO1313" s="4">
        <v>1691.66</v>
      </c>
      <c r="CP1313" s="4">
        <v>1691.66</v>
      </c>
      <c r="CQ1313" s="4">
        <v>1691.66</v>
      </c>
      <c r="CR1313" s="4">
        <v>1691.66</v>
      </c>
      <c r="CS1313" s="4">
        <v>1691.66</v>
      </c>
      <c r="CT1313" s="4">
        <v>1691.66</v>
      </c>
      <c r="CU1313" s="4">
        <v>1691.66</v>
      </c>
      <c r="CV1313" s="4">
        <v>1691.66</v>
      </c>
      <c r="CW1313" s="4">
        <v>1691.66</v>
      </c>
      <c r="CX1313" s="4">
        <v>1691.66</v>
      </c>
      <c r="CY1313" s="4">
        <v>1691.66</v>
      </c>
      <c r="CZ1313" s="4">
        <v>1691.66</v>
      </c>
      <c r="DA1313" s="4">
        <v>0</v>
      </c>
      <c r="DB1313" s="4">
        <v>0</v>
      </c>
      <c r="DC1313" s="4">
        <v>0</v>
      </c>
      <c r="DD1313" s="4">
        <v>0</v>
      </c>
      <c r="DE1313" s="4">
        <v>0</v>
      </c>
      <c r="DF1313" s="4">
        <v>0</v>
      </c>
      <c r="DG1313" s="4">
        <v>0</v>
      </c>
      <c r="DH1313" s="4">
        <v>0</v>
      </c>
      <c r="DI1313" s="4">
        <v>0</v>
      </c>
      <c r="DJ1313" s="4">
        <v>0</v>
      </c>
      <c r="DK1313" s="4">
        <v>0</v>
      </c>
      <c r="DL1313" s="4">
        <v>0</v>
      </c>
      <c r="DM1313" s="4">
        <v>0</v>
      </c>
      <c r="DN1313" s="4">
        <v>0</v>
      </c>
      <c r="DO1313" s="4">
        <v>0</v>
      </c>
      <c r="DP1313" s="4">
        <v>0</v>
      </c>
      <c r="DQ1313" s="4">
        <v>0</v>
      </c>
      <c r="DR1313" s="4">
        <v>0</v>
      </c>
      <c r="DS1313" s="4">
        <v>0</v>
      </c>
      <c r="DT1313" s="4">
        <v>0</v>
      </c>
      <c r="DU1313" s="4">
        <v>0</v>
      </c>
      <c r="DV1313" s="4">
        <v>0</v>
      </c>
      <c r="DW1313" s="4">
        <v>0</v>
      </c>
      <c r="DX1313" s="6">
        <v>0</v>
      </c>
      <c r="DY1313" s="4">
        <f>SUM(Tabela14[[#This Row],[jan/25]:[mar/25]])</f>
        <v>0</v>
      </c>
      <c r="DZ1313" s="4">
        <f>SUM(Tabela14[[#This Row],[abr/25]:[ago/25]])</f>
        <v>5002.93</v>
      </c>
      <c r="EA1313" s="4">
        <f>SUM(Tabela14[[#This Row],[set/25]:[dez/30]])</f>
        <v>63730.140000000065</v>
      </c>
    </row>
    <row r="1314" spans="1:131" x14ac:dyDescent="0.25">
      <c r="A1314" s="5" t="s">
        <v>3087</v>
      </c>
      <c r="B1314" s="2" t="s">
        <v>2495</v>
      </c>
      <c r="C1314" s="2" t="s">
        <v>14</v>
      </c>
      <c r="D1314" s="2" t="s">
        <v>280</v>
      </c>
      <c r="E1314" s="1">
        <v>607</v>
      </c>
      <c r="F1314" s="2" t="s">
        <v>3088</v>
      </c>
      <c r="G1314" s="2" t="s">
        <v>19</v>
      </c>
      <c r="H1314" s="321">
        <v>45850</v>
      </c>
      <c r="I1314" s="2" t="s">
        <v>2476</v>
      </c>
      <c r="J1314" s="2"/>
      <c r="K1314" s="4"/>
      <c r="L1314" s="4"/>
      <c r="M1314" s="4">
        <v>216827.8</v>
      </c>
      <c r="N1314" s="4">
        <f>Tabela14[[#This Row],[parcela.cef
(total)]]-Tabela14[[#This Row],[parcela.cef
(realizado)]]</f>
        <v>0</v>
      </c>
      <c r="O1314" s="1" t="b">
        <v>0</v>
      </c>
      <c r="P1314" s="4">
        <v>0</v>
      </c>
      <c r="Q1314" s="4">
        <v>223660</v>
      </c>
      <c r="R1314" s="4">
        <v>0</v>
      </c>
      <c r="S1314" s="4">
        <v>10399.34</v>
      </c>
      <c r="T1314" s="4">
        <f>SUM(Tabela14[[#This Row],[set/25]:[dez/30]])</f>
        <v>8748.3099999999977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1500</v>
      </c>
      <c r="BL1314" s="4">
        <v>151.03</v>
      </c>
      <c r="BM1314" s="4">
        <v>152.41</v>
      </c>
      <c r="BN1314" s="4">
        <v>152.41</v>
      </c>
      <c r="BO1314" s="4">
        <v>152.41</v>
      </c>
      <c r="BP1314" s="4">
        <v>152.41</v>
      </c>
      <c r="BQ1314" s="4">
        <v>152.41</v>
      </c>
      <c r="BR1314" s="4">
        <v>152.41</v>
      </c>
      <c r="BS1314" s="4">
        <v>152.41</v>
      </c>
      <c r="BT1314" s="4">
        <v>152.41</v>
      </c>
      <c r="BU1314" s="4">
        <v>152.41</v>
      </c>
      <c r="BV1314" s="4">
        <v>152.41</v>
      </c>
      <c r="BW1314" s="4">
        <v>254.02</v>
      </c>
      <c r="BX1314" s="4">
        <v>152.41</v>
      </c>
      <c r="BY1314" s="4">
        <v>152.41</v>
      </c>
      <c r="BZ1314" s="4">
        <v>152.41</v>
      </c>
      <c r="CA1314" s="4">
        <v>152.41</v>
      </c>
      <c r="CB1314" s="4">
        <v>152.41</v>
      </c>
      <c r="CC1314" s="4">
        <v>152.41</v>
      </c>
      <c r="CD1314" s="4">
        <v>152.41</v>
      </c>
      <c r="CE1314" s="4">
        <v>152.41</v>
      </c>
      <c r="CF1314" s="4">
        <v>152.41</v>
      </c>
      <c r="CG1314" s="4">
        <v>152.41</v>
      </c>
      <c r="CH1314" s="4">
        <v>152.41</v>
      </c>
      <c r="CI1314" s="4">
        <v>152.41</v>
      </c>
      <c r="CJ1314" s="4">
        <v>152.41</v>
      </c>
      <c r="CK1314" s="4">
        <v>152.41</v>
      </c>
      <c r="CL1314" s="4">
        <v>152.41</v>
      </c>
      <c r="CM1314" s="4">
        <v>152.41</v>
      </c>
      <c r="CN1314" s="4">
        <v>152.41</v>
      </c>
      <c r="CO1314" s="4">
        <v>152.41</v>
      </c>
      <c r="CP1314" s="4">
        <v>152.41</v>
      </c>
      <c r="CQ1314" s="4">
        <v>152.41</v>
      </c>
      <c r="CR1314" s="4">
        <v>152.41</v>
      </c>
      <c r="CS1314" s="4">
        <v>213.37</v>
      </c>
      <c r="CT1314" s="4">
        <v>508.03</v>
      </c>
      <c r="CU1314" s="4">
        <v>508.03</v>
      </c>
      <c r="CV1314" s="4">
        <v>508.03</v>
      </c>
      <c r="CW1314" s="4">
        <v>508.03</v>
      </c>
      <c r="CX1314" s="4">
        <v>508.03</v>
      </c>
      <c r="CY1314" s="4">
        <v>508.03</v>
      </c>
      <c r="CZ1314" s="4">
        <v>508.03</v>
      </c>
      <c r="DA1314" s="4">
        <v>0</v>
      </c>
      <c r="DB1314" s="4">
        <v>0</v>
      </c>
      <c r="DC1314" s="4">
        <v>0</v>
      </c>
      <c r="DD1314" s="4">
        <v>0</v>
      </c>
      <c r="DE1314" s="4">
        <v>0</v>
      </c>
      <c r="DF1314" s="4">
        <v>0</v>
      </c>
      <c r="DG1314" s="4">
        <v>0</v>
      </c>
      <c r="DH1314" s="4">
        <v>0</v>
      </c>
      <c r="DI1314" s="4">
        <v>0</v>
      </c>
      <c r="DJ1314" s="4">
        <v>0</v>
      </c>
      <c r="DK1314" s="4">
        <v>0</v>
      </c>
      <c r="DL1314" s="4">
        <v>0</v>
      </c>
      <c r="DM1314" s="4">
        <v>0</v>
      </c>
      <c r="DN1314" s="4">
        <v>0</v>
      </c>
      <c r="DO1314" s="4">
        <v>0</v>
      </c>
      <c r="DP1314" s="4">
        <v>0</v>
      </c>
      <c r="DQ1314" s="4">
        <v>0</v>
      </c>
      <c r="DR1314" s="4">
        <v>0</v>
      </c>
      <c r="DS1314" s="4">
        <v>0</v>
      </c>
      <c r="DT1314" s="4">
        <v>0</v>
      </c>
      <c r="DU1314" s="4">
        <v>0</v>
      </c>
      <c r="DV1314" s="4">
        <v>0</v>
      </c>
      <c r="DW1314" s="4">
        <v>0</v>
      </c>
      <c r="DX1314" s="6">
        <v>0</v>
      </c>
      <c r="DY1314" s="4">
        <f>SUM(Tabela14[[#This Row],[jan/25]:[mar/25]])</f>
        <v>0</v>
      </c>
      <c r="DZ1314" s="4">
        <f>SUM(Tabela14[[#This Row],[abr/25]:[ago/25]])</f>
        <v>1651.03</v>
      </c>
      <c r="EA1314" s="4">
        <f>SUM(Tabela14[[#This Row],[set/25]:[dez/30]])</f>
        <v>8748.3099999999977</v>
      </c>
    </row>
    <row r="1315" spans="1:131" x14ac:dyDescent="0.25">
      <c r="A1315" s="5" t="s">
        <v>3089</v>
      </c>
      <c r="B1315" s="2" t="s">
        <v>2495</v>
      </c>
      <c r="C1315" s="2" t="s">
        <v>14</v>
      </c>
      <c r="D1315" s="2" t="s">
        <v>280</v>
      </c>
      <c r="E1315" s="1">
        <v>608</v>
      </c>
      <c r="F1315" s="2" t="s">
        <v>3090</v>
      </c>
      <c r="G1315" s="2" t="s">
        <v>19</v>
      </c>
      <c r="H1315" s="321">
        <v>45850</v>
      </c>
      <c r="I1315" s="2" t="s">
        <v>3091</v>
      </c>
      <c r="J1315" s="2"/>
      <c r="K1315" s="4"/>
      <c r="L1315" s="4"/>
      <c r="M1315" s="4">
        <v>264176.33</v>
      </c>
      <c r="N1315" s="4">
        <f>Tabela14[[#This Row],[parcela.cef
(total)]]-Tabela14[[#This Row],[parcela.cef
(realizado)]]</f>
        <v>0</v>
      </c>
      <c r="O1315" s="1" t="b">
        <v>0</v>
      </c>
      <c r="P1315" s="4">
        <v>0</v>
      </c>
      <c r="Q1315" s="4">
        <v>304500.23</v>
      </c>
      <c r="R1315" s="4">
        <v>0</v>
      </c>
      <c r="S1315" s="4">
        <v>44791.14</v>
      </c>
      <c r="T1315" s="4">
        <f>SUM(Tabela14[[#This Row],[set/25]:[dez/30]])</f>
        <v>42889.65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1500</v>
      </c>
      <c r="BL1315" s="4">
        <v>401.49</v>
      </c>
      <c r="BM1315" s="4">
        <v>0</v>
      </c>
      <c r="BN1315" s="4">
        <v>400.73</v>
      </c>
      <c r="BO1315" s="4">
        <v>400.73</v>
      </c>
      <c r="BP1315" s="4">
        <v>1010.37</v>
      </c>
      <c r="BQ1315" s="4">
        <v>400.73</v>
      </c>
      <c r="BR1315" s="4">
        <v>400.73</v>
      </c>
      <c r="BS1315" s="4">
        <v>400.73</v>
      </c>
      <c r="BT1315" s="4">
        <v>400.73</v>
      </c>
      <c r="BU1315" s="4">
        <v>400.73</v>
      </c>
      <c r="BV1315" s="4">
        <v>400.73</v>
      </c>
      <c r="BW1315" s="4">
        <v>400.73</v>
      </c>
      <c r="BX1315" s="4">
        <v>400.73</v>
      </c>
      <c r="BY1315" s="4">
        <v>400.73</v>
      </c>
      <c r="BZ1315" s="4">
        <v>400.76</v>
      </c>
      <c r="CA1315" s="4">
        <v>400.73</v>
      </c>
      <c r="CB1315" s="4">
        <v>2477.7800000000002</v>
      </c>
      <c r="CC1315" s="4">
        <v>1335.76</v>
      </c>
      <c r="CD1315" s="4">
        <v>1335.76</v>
      </c>
      <c r="CE1315" s="4">
        <v>1335.76</v>
      </c>
      <c r="CF1315" s="4">
        <v>1335.76</v>
      </c>
      <c r="CG1315" s="4">
        <v>1335.76</v>
      </c>
      <c r="CH1315" s="4">
        <v>1335.76</v>
      </c>
      <c r="CI1315" s="4">
        <v>1335.76</v>
      </c>
      <c r="CJ1315" s="4">
        <v>1335.76</v>
      </c>
      <c r="CK1315" s="4">
        <v>1335.76</v>
      </c>
      <c r="CL1315" s="4">
        <v>1335.76</v>
      </c>
      <c r="CM1315" s="4">
        <v>1335.76</v>
      </c>
      <c r="CN1315" s="4">
        <v>3367.89</v>
      </c>
      <c r="CO1315" s="4">
        <v>1335.76</v>
      </c>
      <c r="CP1315" s="4">
        <v>1335.76</v>
      </c>
      <c r="CQ1315" s="4">
        <v>1335.76</v>
      </c>
      <c r="CR1315" s="4">
        <v>1335.76</v>
      </c>
      <c r="CS1315" s="4">
        <v>1335.76</v>
      </c>
      <c r="CT1315" s="4">
        <v>1335.76</v>
      </c>
      <c r="CU1315" s="4">
        <v>1335.76</v>
      </c>
      <c r="CV1315" s="4">
        <v>1335.76</v>
      </c>
      <c r="CW1315" s="4">
        <v>1335.76</v>
      </c>
      <c r="CX1315" s="4">
        <v>1335.76</v>
      </c>
      <c r="CY1315" s="4">
        <v>1335.76</v>
      </c>
      <c r="CZ1315" s="4">
        <v>1437.37</v>
      </c>
      <c r="DA1315" s="4">
        <v>0</v>
      </c>
      <c r="DB1315" s="4">
        <v>0</v>
      </c>
      <c r="DC1315" s="4">
        <v>0</v>
      </c>
      <c r="DD1315" s="4">
        <v>0</v>
      </c>
      <c r="DE1315" s="4">
        <v>0</v>
      </c>
      <c r="DF1315" s="4">
        <v>0</v>
      </c>
      <c r="DG1315" s="4">
        <v>0</v>
      </c>
      <c r="DH1315" s="4">
        <v>0</v>
      </c>
      <c r="DI1315" s="4">
        <v>0</v>
      </c>
      <c r="DJ1315" s="4">
        <v>0</v>
      </c>
      <c r="DK1315" s="4">
        <v>0</v>
      </c>
      <c r="DL1315" s="4">
        <v>0</v>
      </c>
      <c r="DM1315" s="4">
        <v>0</v>
      </c>
      <c r="DN1315" s="4">
        <v>0</v>
      </c>
      <c r="DO1315" s="4">
        <v>0</v>
      </c>
      <c r="DP1315" s="4">
        <v>0</v>
      </c>
      <c r="DQ1315" s="4">
        <v>0</v>
      </c>
      <c r="DR1315" s="4">
        <v>0</v>
      </c>
      <c r="DS1315" s="4">
        <v>0</v>
      </c>
      <c r="DT1315" s="4">
        <v>0</v>
      </c>
      <c r="DU1315" s="4">
        <v>0</v>
      </c>
      <c r="DV1315" s="4">
        <v>0</v>
      </c>
      <c r="DW1315" s="4">
        <v>0</v>
      </c>
      <c r="DX1315" s="6">
        <v>0</v>
      </c>
      <c r="DY1315" s="4">
        <f>SUM(Tabela14[[#This Row],[jan/25]:[mar/25]])</f>
        <v>0</v>
      </c>
      <c r="DZ1315" s="4">
        <f>SUM(Tabela14[[#This Row],[abr/25]:[ago/25]])</f>
        <v>1901.49</v>
      </c>
      <c r="EA1315" s="4">
        <f>SUM(Tabela14[[#This Row],[set/25]:[dez/30]])</f>
        <v>42889.65</v>
      </c>
    </row>
    <row r="1316" spans="1:131" x14ac:dyDescent="0.25">
      <c r="A1316" s="5" t="s">
        <v>3092</v>
      </c>
      <c r="B1316" s="2" t="s">
        <v>2495</v>
      </c>
      <c r="C1316" s="2" t="s">
        <v>14</v>
      </c>
      <c r="D1316" s="2" t="s">
        <v>280</v>
      </c>
      <c r="E1316" s="1">
        <v>609</v>
      </c>
      <c r="F1316" s="2" t="s">
        <v>3093</v>
      </c>
      <c r="G1316" s="2" t="s">
        <v>19</v>
      </c>
      <c r="H1316" s="321">
        <v>45852</v>
      </c>
      <c r="I1316" s="2" t="s">
        <v>1401</v>
      </c>
      <c r="J1316" s="2"/>
      <c r="K1316" s="4"/>
      <c r="L1316" s="4"/>
      <c r="M1316" s="4">
        <v>219469.56</v>
      </c>
      <c r="N1316" s="4">
        <f>Tabela14[[#This Row],[parcela.cef
(total)]]-Tabela14[[#This Row],[parcela.cef
(realizado)]]</f>
        <v>0</v>
      </c>
      <c r="O1316" s="1" t="b">
        <v>0</v>
      </c>
      <c r="P1316" s="4">
        <v>0</v>
      </c>
      <c r="Q1316" s="4">
        <v>224660</v>
      </c>
      <c r="R1316" s="4">
        <v>0</v>
      </c>
      <c r="S1316" s="4">
        <v>8633.2800000000007</v>
      </c>
      <c r="T1316" s="4">
        <f>SUM(Tabela14[[#This Row],[set/25]:[dez/30]])</f>
        <v>7732.2499999999964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750</v>
      </c>
      <c r="BL1316" s="4">
        <v>151.03</v>
      </c>
      <c r="BM1316" s="4">
        <v>0</v>
      </c>
      <c r="BN1316" s="4">
        <v>152.41</v>
      </c>
      <c r="BO1316" s="4">
        <v>152.41</v>
      </c>
      <c r="BP1316" s="4">
        <v>152.41</v>
      </c>
      <c r="BQ1316" s="4">
        <v>152.41</v>
      </c>
      <c r="BR1316" s="4">
        <v>152.41</v>
      </c>
      <c r="BS1316" s="4">
        <v>152.41</v>
      </c>
      <c r="BT1316" s="4">
        <v>152.41</v>
      </c>
      <c r="BU1316" s="4">
        <v>152.41</v>
      </c>
      <c r="BV1316" s="4">
        <v>152.41</v>
      </c>
      <c r="BW1316" s="4">
        <v>152.41</v>
      </c>
      <c r="BX1316" s="4">
        <v>152.41</v>
      </c>
      <c r="BY1316" s="4">
        <v>152.41</v>
      </c>
      <c r="BZ1316" s="4">
        <v>152.41</v>
      </c>
      <c r="CA1316" s="4">
        <v>152.41</v>
      </c>
      <c r="CB1316" s="4">
        <v>152.41</v>
      </c>
      <c r="CC1316" s="4">
        <v>152.41</v>
      </c>
      <c r="CD1316" s="4">
        <v>152.41</v>
      </c>
      <c r="CE1316" s="4">
        <v>152.41</v>
      </c>
      <c r="CF1316" s="4">
        <v>152.41</v>
      </c>
      <c r="CG1316" s="4">
        <v>152.41</v>
      </c>
      <c r="CH1316" s="4">
        <v>152.41</v>
      </c>
      <c r="CI1316" s="4">
        <v>152.41</v>
      </c>
      <c r="CJ1316" s="4">
        <v>152.41</v>
      </c>
      <c r="CK1316" s="4">
        <v>152.41</v>
      </c>
      <c r="CL1316" s="4">
        <v>152.41</v>
      </c>
      <c r="CM1316" s="4">
        <v>152.41</v>
      </c>
      <c r="CN1316" s="4">
        <v>152.41</v>
      </c>
      <c r="CO1316" s="4">
        <v>152.41</v>
      </c>
      <c r="CP1316" s="4">
        <v>152.41</v>
      </c>
      <c r="CQ1316" s="4">
        <v>152.41</v>
      </c>
      <c r="CR1316" s="4">
        <v>152.41</v>
      </c>
      <c r="CS1316" s="4">
        <v>152.41</v>
      </c>
      <c r="CT1316" s="4">
        <v>152.41</v>
      </c>
      <c r="CU1316" s="4">
        <v>162.57</v>
      </c>
      <c r="CV1316" s="4">
        <v>508.03</v>
      </c>
      <c r="CW1316" s="4">
        <v>508.03</v>
      </c>
      <c r="CX1316" s="4">
        <v>508.03</v>
      </c>
      <c r="CY1316" s="4">
        <v>508.03</v>
      </c>
      <c r="CZ1316" s="4">
        <v>508.03</v>
      </c>
      <c r="DA1316" s="4">
        <v>0</v>
      </c>
      <c r="DB1316" s="4">
        <v>0</v>
      </c>
      <c r="DC1316" s="4">
        <v>0</v>
      </c>
      <c r="DD1316" s="4">
        <v>0</v>
      </c>
      <c r="DE1316" s="4">
        <v>0</v>
      </c>
      <c r="DF1316" s="4">
        <v>0</v>
      </c>
      <c r="DG1316" s="4">
        <v>0</v>
      </c>
      <c r="DH1316" s="4">
        <v>0</v>
      </c>
      <c r="DI1316" s="4">
        <v>0</v>
      </c>
      <c r="DJ1316" s="4">
        <v>0</v>
      </c>
      <c r="DK1316" s="4">
        <v>0</v>
      </c>
      <c r="DL1316" s="4">
        <v>0</v>
      </c>
      <c r="DM1316" s="4">
        <v>0</v>
      </c>
      <c r="DN1316" s="4">
        <v>0</v>
      </c>
      <c r="DO1316" s="4">
        <v>0</v>
      </c>
      <c r="DP1316" s="4">
        <v>0</v>
      </c>
      <c r="DQ1316" s="4">
        <v>0</v>
      </c>
      <c r="DR1316" s="4">
        <v>0</v>
      </c>
      <c r="DS1316" s="4">
        <v>0</v>
      </c>
      <c r="DT1316" s="4">
        <v>0</v>
      </c>
      <c r="DU1316" s="4">
        <v>0</v>
      </c>
      <c r="DV1316" s="4">
        <v>0</v>
      </c>
      <c r="DW1316" s="4">
        <v>0</v>
      </c>
      <c r="DX1316" s="6">
        <v>0</v>
      </c>
      <c r="DY1316" s="4">
        <f>SUM(Tabela14[[#This Row],[jan/25]:[mar/25]])</f>
        <v>0</v>
      </c>
      <c r="DZ1316" s="4">
        <f>SUM(Tabela14[[#This Row],[abr/25]:[ago/25]])</f>
        <v>901.03</v>
      </c>
      <c r="EA1316" s="4">
        <f>SUM(Tabela14[[#This Row],[set/25]:[dez/30]])</f>
        <v>7732.2499999999964</v>
      </c>
    </row>
    <row r="1317" spans="1:131" x14ac:dyDescent="0.25">
      <c r="A1317" s="5" t="s">
        <v>3094</v>
      </c>
      <c r="B1317" s="2" t="s">
        <v>2495</v>
      </c>
      <c r="C1317" s="2" t="s">
        <v>14</v>
      </c>
      <c r="D1317" s="2" t="s">
        <v>280</v>
      </c>
      <c r="E1317" s="1">
        <v>610</v>
      </c>
      <c r="F1317" s="2" t="s">
        <v>3095</v>
      </c>
      <c r="G1317" s="2" t="s">
        <v>19</v>
      </c>
      <c r="H1317" s="321">
        <v>45853</v>
      </c>
      <c r="I1317" s="2" t="s">
        <v>3096</v>
      </c>
      <c r="J1317" s="2"/>
      <c r="K1317" s="4"/>
      <c r="L1317" s="4"/>
      <c r="M1317" s="4">
        <v>209872.26</v>
      </c>
      <c r="N1317" s="4">
        <f>Tabela14[[#This Row],[parcela.cef
(total)]]-Tabela14[[#This Row],[parcela.cef
(realizado)]]</f>
        <v>0</v>
      </c>
      <c r="O1317" s="1" t="b">
        <v>0</v>
      </c>
      <c r="P1317" s="4">
        <v>0</v>
      </c>
      <c r="Q1317" s="4">
        <v>223660.01</v>
      </c>
      <c r="R1317" s="4">
        <v>0</v>
      </c>
      <c r="S1317" s="4">
        <v>17143.650000000001</v>
      </c>
      <c r="T1317" s="4">
        <f>SUM(Tabela14[[#This Row],[set/25]:[dez/30]])</f>
        <v>16173.030000000006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750</v>
      </c>
      <c r="BL1317" s="4">
        <v>220.62</v>
      </c>
      <c r="BM1317" s="4">
        <v>0</v>
      </c>
      <c r="BN1317" s="4">
        <v>222.63</v>
      </c>
      <c r="BO1317" s="4">
        <v>222.63</v>
      </c>
      <c r="BP1317" s="4">
        <v>222.63</v>
      </c>
      <c r="BQ1317" s="4">
        <v>222.63</v>
      </c>
      <c r="BR1317" s="4">
        <v>222.63</v>
      </c>
      <c r="BS1317" s="4">
        <v>222.63</v>
      </c>
      <c r="BT1317" s="4">
        <v>222.63</v>
      </c>
      <c r="BU1317" s="4">
        <v>222.63</v>
      </c>
      <c r="BV1317" s="4">
        <v>222.63</v>
      </c>
      <c r="BW1317" s="4">
        <v>222.63</v>
      </c>
      <c r="BX1317" s="4">
        <v>222.63</v>
      </c>
      <c r="BY1317" s="4">
        <v>222.63</v>
      </c>
      <c r="BZ1317" s="4">
        <v>222.63</v>
      </c>
      <c r="CA1317" s="4">
        <v>222.63</v>
      </c>
      <c r="CB1317" s="4">
        <v>222.63</v>
      </c>
      <c r="CC1317" s="4">
        <v>222.63</v>
      </c>
      <c r="CD1317" s="4">
        <v>222.63</v>
      </c>
      <c r="CE1317" s="4">
        <v>222.63</v>
      </c>
      <c r="CF1317" s="4">
        <v>222.63</v>
      </c>
      <c r="CG1317" s="4">
        <v>222.63</v>
      </c>
      <c r="CH1317" s="4">
        <v>222.63</v>
      </c>
      <c r="CI1317" s="4">
        <v>222.73</v>
      </c>
      <c r="CJ1317" s="4">
        <v>222.64</v>
      </c>
      <c r="CK1317" s="4">
        <v>222.63</v>
      </c>
      <c r="CL1317" s="4">
        <v>440.26</v>
      </c>
      <c r="CM1317" s="4">
        <v>742.11</v>
      </c>
      <c r="CN1317" s="4">
        <v>742.11</v>
      </c>
      <c r="CO1317" s="4">
        <v>742.11</v>
      </c>
      <c r="CP1317" s="4">
        <v>742.11</v>
      </c>
      <c r="CQ1317" s="4">
        <v>742.11</v>
      </c>
      <c r="CR1317" s="4">
        <v>742.11</v>
      </c>
      <c r="CS1317" s="4">
        <v>742.11</v>
      </c>
      <c r="CT1317" s="4">
        <v>742.11</v>
      </c>
      <c r="CU1317" s="4">
        <v>742.11</v>
      </c>
      <c r="CV1317" s="4">
        <v>742.11</v>
      </c>
      <c r="CW1317" s="4">
        <v>742.11</v>
      </c>
      <c r="CX1317" s="4">
        <v>742.11</v>
      </c>
      <c r="CY1317" s="4">
        <v>742.11</v>
      </c>
      <c r="CZ1317" s="4">
        <v>742.11</v>
      </c>
      <c r="DA1317" s="4">
        <v>0</v>
      </c>
      <c r="DB1317" s="4">
        <v>0</v>
      </c>
      <c r="DC1317" s="4">
        <v>0</v>
      </c>
      <c r="DD1317" s="4">
        <v>0</v>
      </c>
      <c r="DE1317" s="4">
        <v>0</v>
      </c>
      <c r="DF1317" s="4">
        <v>0</v>
      </c>
      <c r="DG1317" s="4">
        <v>0</v>
      </c>
      <c r="DH1317" s="4">
        <v>0</v>
      </c>
      <c r="DI1317" s="4">
        <v>0</v>
      </c>
      <c r="DJ1317" s="4">
        <v>0</v>
      </c>
      <c r="DK1317" s="4">
        <v>0</v>
      </c>
      <c r="DL1317" s="4">
        <v>0</v>
      </c>
      <c r="DM1317" s="4">
        <v>0</v>
      </c>
      <c r="DN1317" s="4">
        <v>0</v>
      </c>
      <c r="DO1317" s="4">
        <v>0</v>
      </c>
      <c r="DP1317" s="4">
        <v>0</v>
      </c>
      <c r="DQ1317" s="4">
        <v>0</v>
      </c>
      <c r="DR1317" s="4">
        <v>0</v>
      </c>
      <c r="DS1317" s="4">
        <v>0</v>
      </c>
      <c r="DT1317" s="4">
        <v>0</v>
      </c>
      <c r="DU1317" s="4">
        <v>0</v>
      </c>
      <c r="DV1317" s="4">
        <v>0</v>
      </c>
      <c r="DW1317" s="4">
        <v>0</v>
      </c>
      <c r="DX1317" s="6">
        <v>0</v>
      </c>
      <c r="DY1317" s="4">
        <f>SUM(Tabela14[[#This Row],[jan/25]:[mar/25]])</f>
        <v>0</v>
      </c>
      <c r="DZ1317" s="4">
        <f>SUM(Tabela14[[#This Row],[abr/25]:[ago/25]])</f>
        <v>970.62</v>
      </c>
      <c r="EA1317" s="4">
        <f>SUM(Tabela14[[#This Row],[set/25]:[dez/30]])</f>
        <v>16173.030000000006</v>
      </c>
    </row>
    <row r="1318" spans="1:131" x14ac:dyDescent="0.25">
      <c r="A1318" s="5" t="s">
        <v>3097</v>
      </c>
      <c r="B1318" s="2" t="s">
        <v>2495</v>
      </c>
      <c r="C1318" s="2" t="s">
        <v>14</v>
      </c>
      <c r="D1318" s="2" t="s">
        <v>280</v>
      </c>
      <c r="E1318" s="1">
        <v>611</v>
      </c>
      <c r="F1318" s="2" t="s">
        <v>3098</v>
      </c>
      <c r="G1318" s="2" t="s">
        <v>19</v>
      </c>
      <c r="H1318" s="321">
        <v>45850</v>
      </c>
      <c r="I1318" s="2" t="s">
        <v>3099</v>
      </c>
      <c r="J1318" s="2"/>
      <c r="K1318" s="4"/>
      <c r="L1318" s="4"/>
      <c r="M1318" s="4">
        <v>276327.82</v>
      </c>
      <c r="N1318" s="4">
        <f>Tabela14[[#This Row],[parcela.cef
(total)]]-Tabela14[[#This Row],[parcela.cef
(realizado)]]</f>
        <v>0</v>
      </c>
      <c r="O1318" s="1" t="b">
        <v>0</v>
      </c>
      <c r="P1318" s="4">
        <v>0</v>
      </c>
      <c r="Q1318" s="4">
        <v>309631.83</v>
      </c>
      <c r="R1318" s="4">
        <v>0</v>
      </c>
      <c r="S1318" s="4">
        <v>37846.550000000003</v>
      </c>
      <c r="T1318" s="4">
        <f>SUM(Tabela14[[#This Row],[set/25]:[dez/30]])</f>
        <v>31510.609999999979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6000</v>
      </c>
      <c r="BL1318" s="4">
        <v>335.94</v>
      </c>
      <c r="BM1318" s="4">
        <v>0</v>
      </c>
      <c r="BN1318" s="4">
        <v>335.3</v>
      </c>
      <c r="BO1318" s="4">
        <v>335.3</v>
      </c>
      <c r="BP1318" s="4">
        <v>335.3</v>
      </c>
      <c r="BQ1318" s="4">
        <v>335.3</v>
      </c>
      <c r="BR1318" s="4">
        <v>335.3</v>
      </c>
      <c r="BS1318" s="4">
        <v>335.3</v>
      </c>
      <c r="BT1318" s="4">
        <v>439.39</v>
      </c>
      <c r="BU1318" s="4">
        <v>1117.67</v>
      </c>
      <c r="BV1318" s="4">
        <v>1117.67</v>
      </c>
      <c r="BW1318" s="4">
        <v>1117.67</v>
      </c>
      <c r="BX1318" s="4">
        <v>1117.67</v>
      </c>
      <c r="BY1318" s="4">
        <v>1117.67</v>
      </c>
      <c r="BZ1318" s="4">
        <v>1117.67</v>
      </c>
      <c r="CA1318" s="4">
        <v>1117.67</v>
      </c>
      <c r="CB1318" s="4">
        <v>1117.67</v>
      </c>
      <c r="CC1318" s="4">
        <v>1117.67</v>
      </c>
      <c r="CD1318" s="4">
        <v>1117.67</v>
      </c>
      <c r="CE1318" s="4">
        <v>1117.67</v>
      </c>
      <c r="CF1318" s="4">
        <v>1117.67</v>
      </c>
      <c r="CG1318" s="4">
        <v>1117.67</v>
      </c>
      <c r="CH1318" s="4">
        <v>1117.67</v>
      </c>
      <c r="CI1318" s="4">
        <v>1117.67</v>
      </c>
      <c r="CJ1318" s="4">
        <v>1117.67</v>
      </c>
      <c r="CK1318" s="4">
        <v>1117.67</v>
      </c>
      <c r="CL1318" s="4">
        <v>1117.67</v>
      </c>
      <c r="CM1318" s="4">
        <v>1117.67</v>
      </c>
      <c r="CN1318" s="4">
        <v>1117.67</v>
      </c>
      <c r="CO1318" s="4">
        <v>1117.67</v>
      </c>
      <c r="CP1318" s="4">
        <v>1117.67</v>
      </c>
      <c r="CQ1318" s="4">
        <v>1117.67</v>
      </c>
      <c r="CR1318" s="4">
        <v>1117.67</v>
      </c>
      <c r="CS1318" s="4">
        <v>1117.67</v>
      </c>
      <c r="CT1318" s="4">
        <v>1117.67</v>
      </c>
      <c r="CU1318" s="4">
        <v>0</v>
      </c>
      <c r="CV1318" s="4">
        <v>0</v>
      </c>
      <c r="CW1318" s="4">
        <v>0</v>
      </c>
      <c r="CX1318" s="4">
        <v>0</v>
      </c>
      <c r="CY1318" s="4">
        <v>0</v>
      </c>
      <c r="CZ1318" s="4">
        <v>0</v>
      </c>
      <c r="DA1318" s="4">
        <v>0</v>
      </c>
      <c r="DB1318" s="4">
        <v>0</v>
      </c>
      <c r="DC1318" s="4">
        <v>0</v>
      </c>
      <c r="DD1318" s="4">
        <v>0</v>
      </c>
      <c r="DE1318" s="4">
        <v>0</v>
      </c>
      <c r="DF1318" s="4">
        <v>0</v>
      </c>
      <c r="DG1318" s="4">
        <v>0</v>
      </c>
      <c r="DH1318" s="4">
        <v>0</v>
      </c>
      <c r="DI1318" s="4">
        <v>0</v>
      </c>
      <c r="DJ1318" s="4">
        <v>0</v>
      </c>
      <c r="DK1318" s="4">
        <v>0</v>
      </c>
      <c r="DL1318" s="4">
        <v>0</v>
      </c>
      <c r="DM1318" s="4">
        <v>0</v>
      </c>
      <c r="DN1318" s="4">
        <v>0</v>
      </c>
      <c r="DO1318" s="4">
        <v>0</v>
      </c>
      <c r="DP1318" s="4">
        <v>0</v>
      </c>
      <c r="DQ1318" s="4">
        <v>0</v>
      </c>
      <c r="DR1318" s="4">
        <v>0</v>
      </c>
      <c r="DS1318" s="4">
        <v>0</v>
      </c>
      <c r="DT1318" s="4">
        <v>0</v>
      </c>
      <c r="DU1318" s="4">
        <v>0</v>
      </c>
      <c r="DV1318" s="4">
        <v>0</v>
      </c>
      <c r="DW1318" s="4">
        <v>0</v>
      </c>
      <c r="DX1318" s="6">
        <v>0</v>
      </c>
      <c r="DY1318" s="4">
        <f>SUM(Tabela14[[#This Row],[jan/25]:[mar/25]])</f>
        <v>0</v>
      </c>
      <c r="DZ1318" s="4">
        <f>SUM(Tabela14[[#This Row],[abr/25]:[ago/25]])</f>
        <v>6335.94</v>
      </c>
      <c r="EA1318" s="4">
        <f>SUM(Tabela14[[#This Row],[set/25]:[dez/30]])</f>
        <v>31510.609999999979</v>
      </c>
    </row>
    <row r="1319" spans="1:131" x14ac:dyDescent="0.25">
      <c r="A1319" s="5" t="s">
        <v>3100</v>
      </c>
      <c r="B1319" s="2" t="s">
        <v>2495</v>
      </c>
      <c r="C1319" s="2" t="s">
        <v>14</v>
      </c>
      <c r="D1319" s="2" t="s">
        <v>280</v>
      </c>
      <c r="E1319" s="1">
        <v>612</v>
      </c>
      <c r="F1319" s="2"/>
      <c r="G1319" s="2" t="s">
        <v>16</v>
      </c>
      <c r="H1319" s="321"/>
      <c r="I1319" s="2"/>
      <c r="J1319" s="2"/>
      <c r="K1319" s="4"/>
      <c r="L1319" s="4"/>
      <c r="M1319" s="4">
        <v>0</v>
      </c>
      <c r="N1319" s="4">
        <f>Tabela14[[#This Row],[parcela.cef
(total)]]-Tabela14[[#This Row],[parcela.cef
(realizado)]]</f>
        <v>0</v>
      </c>
      <c r="O1319" s="1" t="b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f>SUM(Tabela14[[#This Row],[set/25]:[dez/30]])</f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0</v>
      </c>
      <c r="CP1319" s="4">
        <v>0</v>
      </c>
      <c r="CQ1319" s="4">
        <v>0</v>
      </c>
      <c r="CR1319" s="4">
        <v>0</v>
      </c>
      <c r="CS1319" s="4">
        <v>0</v>
      </c>
      <c r="CT1319" s="4">
        <v>0</v>
      </c>
      <c r="CU1319" s="4">
        <v>0</v>
      </c>
      <c r="CV1319" s="4">
        <v>0</v>
      </c>
      <c r="CW1319" s="4">
        <v>0</v>
      </c>
      <c r="CX1319" s="4">
        <v>0</v>
      </c>
      <c r="CY1319" s="4">
        <v>0</v>
      </c>
      <c r="CZ1319" s="4">
        <v>0</v>
      </c>
      <c r="DA1319" s="4">
        <v>0</v>
      </c>
      <c r="DB1319" s="4">
        <v>0</v>
      </c>
      <c r="DC1319" s="4">
        <v>0</v>
      </c>
      <c r="DD1319" s="4">
        <v>0</v>
      </c>
      <c r="DE1319" s="4">
        <v>0</v>
      </c>
      <c r="DF1319" s="4">
        <v>0</v>
      </c>
      <c r="DG1319" s="4">
        <v>0</v>
      </c>
      <c r="DH1319" s="4">
        <v>0</v>
      </c>
      <c r="DI1319" s="4">
        <v>0</v>
      </c>
      <c r="DJ1319" s="4">
        <v>0</v>
      </c>
      <c r="DK1319" s="4">
        <v>0</v>
      </c>
      <c r="DL1319" s="4">
        <v>0</v>
      </c>
      <c r="DM1319" s="4">
        <v>0</v>
      </c>
      <c r="DN1319" s="4">
        <v>0</v>
      </c>
      <c r="DO1319" s="4">
        <v>0</v>
      </c>
      <c r="DP1319" s="4">
        <v>0</v>
      </c>
      <c r="DQ1319" s="4">
        <v>0</v>
      </c>
      <c r="DR1319" s="4">
        <v>0</v>
      </c>
      <c r="DS1319" s="4">
        <v>0</v>
      </c>
      <c r="DT1319" s="4">
        <v>0</v>
      </c>
      <c r="DU1319" s="4">
        <v>0</v>
      </c>
      <c r="DV1319" s="4">
        <v>0</v>
      </c>
      <c r="DW1319" s="4">
        <v>0</v>
      </c>
      <c r="DX1319" s="6">
        <v>0</v>
      </c>
      <c r="DY1319" s="4">
        <f>SUM(Tabela14[[#This Row],[jan/25]:[mar/25]])</f>
        <v>0</v>
      </c>
      <c r="DZ1319" s="4">
        <f>SUM(Tabela14[[#This Row],[abr/25]:[ago/25]])</f>
        <v>0</v>
      </c>
      <c r="EA1319" s="4">
        <f>SUM(Tabela14[[#This Row],[set/25]:[dez/30]])</f>
        <v>0</v>
      </c>
    </row>
    <row r="1320" spans="1:131" x14ac:dyDescent="0.25">
      <c r="A1320" s="5" t="s">
        <v>3101</v>
      </c>
      <c r="B1320" s="2" t="s">
        <v>2495</v>
      </c>
      <c r="C1320" s="2" t="s">
        <v>14</v>
      </c>
      <c r="D1320" s="2" t="s">
        <v>280</v>
      </c>
      <c r="E1320" s="1">
        <v>613</v>
      </c>
      <c r="F1320" s="2" t="s">
        <v>3102</v>
      </c>
      <c r="G1320" s="2" t="s">
        <v>19</v>
      </c>
      <c r="H1320" s="321">
        <v>45853</v>
      </c>
      <c r="I1320" s="2" t="s">
        <v>777</v>
      </c>
      <c r="J1320" s="2"/>
      <c r="K1320" s="4"/>
      <c r="L1320" s="4"/>
      <c r="M1320" s="4">
        <v>235710.31</v>
      </c>
      <c r="N1320" s="4">
        <f>Tabela14[[#This Row],[parcela.cef
(total)]]-Tabela14[[#This Row],[parcela.cef
(realizado)]]</f>
        <v>0</v>
      </c>
      <c r="O1320" s="1" t="b">
        <v>0</v>
      </c>
      <c r="P1320" s="4">
        <v>0</v>
      </c>
      <c r="Q1320" s="4">
        <v>313903.76</v>
      </c>
      <c r="R1320" s="4">
        <v>0</v>
      </c>
      <c r="S1320" s="4">
        <v>82272.759999999995</v>
      </c>
      <c r="T1320" s="4">
        <f>SUM(Tabela14[[#This Row],[set/25]:[dez/30]])</f>
        <v>72132.84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9000</v>
      </c>
      <c r="BL1320" s="4">
        <v>1139.92</v>
      </c>
      <c r="BM1320" s="4">
        <v>0</v>
      </c>
      <c r="BN1320" s="4">
        <v>1239.5999999999999</v>
      </c>
      <c r="BO1320" s="4">
        <v>1239.5999999999999</v>
      </c>
      <c r="BP1320" s="4">
        <v>6459.58</v>
      </c>
      <c r="BQ1320" s="4">
        <v>1239.5999999999999</v>
      </c>
      <c r="BR1320" s="4">
        <v>1239.5999999999999</v>
      </c>
      <c r="BS1320" s="4">
        <v>1239.5999999999999</v>
      </c>
      <c r="BT1320" s="4">
        <v>1239.5999999999999</v>
      </c>
      <c r="BU1320" s="4">
        <v>1239.5999999999999</v>
      </c>
      <c r="BV1320" s="4">
        <v>1239.5999999999999</v>
      </c>
      <c r="BW1320" s="4">
        <v>1239.5999999999999</v>
      </c>
      <c r="BX1320" s="4">
        <v>1239.5999999999999</v>
      </c>
      <c r="BY1320" s="4">
        <v>1239.5999999999999</v>
      </c>
      <c r="BZ1320" s="4">
        <v>1239.5999999999999</v>
      </c>
      <c r="CA1320" s="4">
        <v>1239.5999999999999</v>
      </c>
      <c r="CB1320" s="4">
        <v>6459.58</v>
      </c>
      <c r="CC1320" s="4">
        <v>1239.5999999999999</v>
      </c>
      <c r="CD1320" s="4">
        <v>1239.5999999999999</v>
      </c>
      <c r="CE1320" s="4">
        <v>1239.5999999999999</v>
      </c>
      <c r="CF1320" s="4">
        <v>1239.5999999999999</v>
      </c>
      <c r="CG1320" s="4">
        <v>1239.5999999999999</v>
      </c>
      <c r="CH1320" s="4">
        <v>1239.5999999999999</v>
      </c>
      <c r="CI1320" s="4">
        <v>1239.5999999999999</v>
      </c>
      <c r="CJ1320" s="4">
        <v>1239.5999999999999</v>
      </c>
      <c r="CK1320" s="4">
        <v>1239.5999999999999</v>
      </c>
      <c r="CL1320" s="4">
        <v>1239.5999999999999</v>
      </c>
      <c r="CM1320" s="4">
        <v>1239.5999999999999</v>
      </c>
      <c r="CN1320" s="4">
        <v>6459.58</v>
      </c>
      <c r="CO1320" s="4">
        <v>1239.5999999999999</v>
      </c>
      <c r="CP1320" s="4">
        <v>1239.5999999999999</v>
      </c>
      <c r="CQ1320" s="4">
        <v>1239.5999999999999</v>
      </c>
      <c r="CR1320" s="4">
        <v>1239.5999999999999</v>
      </c>
      <c r="CS1320" s="4">
        <v>9368.1</v>
      </c>
      <c r="CT1320" s="4">
        <v>1239.5999999999999</v>
      </c>
      <c r="CU1320" s="4">
        <v>1239.5999999999999</v>
      </c>
      <c r="CV1320" s="4">
        <v>1239.5999999999999</v>
      </c>
      <c r="CW1320" s="4">
        <v>1239.5999999999999</v>
      </c>
      <c r="CX1320" s="4">
        <v>1239.5999999999999</v>
      </c>
      <c r="CY1320" s="4">
        <v>1239.5999999999999</v>
      </c>
      <c r="CZ1320" s="4">
        <v>1239.5999999999999</v>
      </c>
      <c r="DA1320" s="4">
        <v>0</v>
      </c>
      <c r="DB1320" s="4">
        <v>0</v>
      </c>
      <c r="DC1320" s="4">
        <v>0</v>
      </c>
      <c r="DD1320" s="4">
        <v>0</v>
      </c>
      <c r="DE1320" s="4">
        <v>0</v>
      </c>
      <c r="DF1320" s="4">
        <v>0</v>
      </c>
      <c r="DG1320" s="4">
        <v>0</v>
      </c>
      <c r="DH1320" s="4">
        <v>0</v>
      </c>
      <c r="DI1320" s="4">
        <v>0</v>
      </c>
      <c r="DJ1320" s="4">
        <v>0</v>
      </c>
      <c r="DK1320" s="4">
        <v>0</v>
      </c>
      <c r="DL1320" s="4">
        <v>0</v>
      </c>
      <c r="DM1320" s="4">
        <v>0</v>
      </c>
      <c r="DN1320" s="4">
        <v>0</v>
      </c>
      <c r="DO1320" s="4">
        <v>0</v>
      </c>
      <c r="DP1320" s="4">
        <v>0</v>
      </c>
      <c r="DQ1320" s="4">
        <v>0</v>
      </c>
      <c r="DR1320" s="4">
        <v>0</v>
      </c>
      <c r="DS1320" s="4">
        <v>0</v>
      </c>
      <c r="DT1320" s="4">
        <v>0</v>
      </c>
      <c r="DU1320" s="4">
        <v>0</v>
      </c>
      <c r="DV1320" s="4">
        <v>0</v>
      </c>
      <c r="DW1320" s="4">
        <v>0</v>
      </c>
      <c r="DX1320" s="6">
        <v>0</v>
      </c>
      <c r="DY1320" s="4">
        <f>SUM(Tabela14[[#This Row],[jan/25]:[mar/25]])</f>
        <v>0</v>
      </c>
      <c r="DZ1320" s="4">
        <f>SUM(Tabela14[[#This Row],[abr/25]:[ago/25]])</f>
        <v>10139.92</v>
      </c>
      <c r="EA1320" s="4">
        <f>SUM(Tabela14[[#This Row],[set/25]:[dez/30]])</f>
        <v>72132.84</v>
      </c>
    </row>
    <row r="1321" spans="1:131" x14ac:dyDescent="0.25">
      <c r="A1321" s="5" t="s">
        <v>3103</v>
      </c>
      <c r="B1321" s="2" t="s">
        <v>2495</v>
      </c>
      <c r="C1321" s="2" t="s">
        <v>14</v>
      </c>
      <c r="D1321" s="2" t="s">
        <v>280</v>
      </c>
      <c r="E1321" s="1">
        <v>614</v>
      </c>
      <c r="F1321" s="2" t="s">
        <v>3104</v>
      </c>
      <c r="G1321" s="2" t="s">
        <v>19</v>
      </c>
      <c r="H1321" s="321">
        <v>45851</v>
      </c>
      <c r="I1321" s="2" t="s">
        <v>1242</v>
      </c>
      <c r="J1321" s="2"/>
      <c r="K1321" s="4"/>
      <c r="L1321" s="4"/>
      <c r="M1321" s="4">
        <v>268240.58</v>
      </c>
      <c r="N1321" s="4">
        <f>Tabela14[[#This Row],[parcela.cef
(total)]]-Tabela14[[#This Row],[parcela.cef
(realizado)]]</f>
        <v>0</v>
      </c>
      <c r="O1321" s="1" t="b">
        <v>0</v>
      </c>
      <c r="P1321" s="4">
        <v>0</v>
      </c>
      <c r="Q1321" s="4">
        <v>300864.86</v>
      </c>
      <c r="R1321" s="4">
        <v>0</v>
      </c>
      <c r="S1321" s="4">
        <v>37458.86</v>
      </c>
      <c r="T1321" s="4">
        <f>SUM(Tabela14[[#This Row],[set/25]:[dez/30]])</f>
        <v>36970.619999999981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300</v>
      </c>
      <c r="BL1321" s="4">
        <v>188.24</v>
      </c>
      <c r="BM1321" s="4">
        <v>189.83</v>
      </c>
      <c r="BN1321" s="4">
        <v>185.63</v>
      </c>
      <c r="BO1321" s="4">
        <v>185.63</v>
      </c>
      <c r="BP1321" s="4">
        <v>185.63</v>
      </c>
      <c r="BQ1321" s="4">
        <v>185.63</v>
      </c>
      <c r="BR1321" s="4">
        <v>185.63</v>
      </c>
      <c r="BS1321" s="4">
        <v>185.63</v>
      </c>
      <c r="BT1321" s="4">
        <v>185.63</v>
      </c>
      <c r="BU1321" s="4">
        <v>185.63</v>
      </c>
      <c r="BV1321" s="4">
        <v>185.63</v>
      </c>
      <c r="BW1321" s="4">
        <v>3233.82</v>
      </c>
      <c r="BX1321" s="4">
        <v>185.63</v>
      </c>
      <c r="BY1321" s="4">
        <v>185.63</v>
      </c>
      <c r="BZ1321" s="4">
        <v>185.63</v>
      </c>
      <c r="CA1321" s="4">
        <v>185.63</v>
      </c>
      <c r="CB1321" s="4">
        <v>185.63</v>
      </c>
      <c r="CC1321" s="4">
        <v>185.63</v>
      </c>
      <c r="CD1321" s="4">
        <v>185.63</v>
      </c>
      <c r="CE1321" s="4">
        <v>185.63</v>
      </c>
      <c r="CF1321" s="4">
        <v>185.63</v>
      </c>
      <c r="CG1321" s="4">
        <v>185.63</v>
      </c>
      <c r="CH1321" s="4">
        <v>185.63</v>
      </c>
      <c r="CI1321" s="4">
        <v>9052.8700000000008</v>
      </c>
      <c r="CJ1321" s="4">
        <v>618.78</v>
      </c>
      <c r="CK1321" s="4">
        <v>618.78</v>
      </c>
      <c r="CL1321" s="4">
        <v>618.78</v>
      </c>
      <c r="CM1321" s="4">
        <v>618.78</v>
      </c>
      <c r="CN1321" s="4">
        <v>618.78</v>
      </c>
      <c r="CO1321" s="4">
        <v>618.78</v>
      </c>
      <c r="CP1321" s="4">
        <v>618.78</v>
      </c>
      <c r="CQ1321" s="4">
        <v>618.78</v>
      </c>
      <c r="CR1321" s="4">
        <v>618.78</v>
      </c>
      <c r="CS1321" s="4">
        <v>618.78</v>
      </c>
      <c r="CT1321" s="4">
        <v>618.78</v>
      </c>
      <c r="CU1321" s="4">
        <v>618.78</v>
      </c>
      <c r="CV1321" s="4">
        <v>618.78</v>
      </c>
      <c r="CW1321" s="4">
        <v>618.78</v>
      </c>
      <c r="CX1321" s="4">
        <v>618.78</v>
      </c>
      <c r="CY1321" s="4">
        <v>618.78</v>
      </c>
      <c r="CZ1321" s="4">
        <v>10881.02</v>
      </c>
      <c r="DA1321" s="4">
        <v>0</v>
      </c>
      <c r="DB1321" s="4">
        <v>0</v>
      </c>
      <c r="DC1321" s="4">
        <v>0</v>
      </c>
      <c r="DD1321" s="4">
        <v>0</v>
      </c>
      <c r="DE1321" s="4">
        <v>0</v>
      </c>
      <c r="DF1321" s="4">
        <v>0</v>
      </c>
      <c r="DG1321" s="4">
        <v>0</v>
      </c>
      <c r="DH1321" s="4">
        <v>0</v>
      </c>
      <c r="DI1321" s="4">
        <v>0</v>
      </c>
      <c r="DJ1321" s="4">
        <v>0</v>
      </c>
      <c r="DK1321" s="4">
        <v>0</v>
      </c>
      <c r="DL1321" s="4">
        <v>0</v>
      </c>
      <c r="DM1321" s="4">
        <v>0</v>
      </c>
      <c r="DN1321" s="4">
        <v>0</v>
      </c>
      <c r="DO1321" s="4">
        <v>0</v>
      </c>
      <c r="DP1321" s="4">
        <v>0</v>
      </c>
      <c r="DQ1321" s="4">
        <v>0</v>
      </c>
      <c r="DR1321" s="4">
        <v>0</v>
      </c>
      <c r="DS1321" s="4">
        <v>0</v>
      </c>
      <c r="DT1321" s="4">
        <v>0</v>
      </c>
      <c r="DU1321" s="4">
        <v>0</v>
      </c>
      <c r="DV1321" s="4">
        <v>0</v>
      </c>
      <c r="DW1321" s="4">
        <v>0</v>
      </c>
      <c r="DX1321" s="6">
        <v>0</v>
      </c>
      <c r="DY1321" s="4">
        <f>SUM(Tabela14[[#This Row],[jan/25]:[mar/25]])</f>
        <v>0</v>
      </c>
      <c r="DZ1321" s="4">
        <f>SUM(Tabela14[[#This Row],[abr/25]:[ago/25]])</f>
        <v>488.24</v>
      </c>
      <c r="EA1321" s="4">
        <f>SUM(Tabela14[[#This Row],[set/25]:[dez/30]])</f>
        <v>36970.619999999981</v>
      </c>
    </row>
    <row r="1322" spans="1:131" x14ac:dyDescent="0.25">
      <c r="A1322" s="5" t="s">
        <v>3105</v>
      </c>
      <c r="B1322" s="2" t="s">
        <v>2495</v>
      </c>
      <c r="C1322" s="2" t="s">
        <v>14</v>
      </c>
      <c r="D1322" s="2" t="s">
        <v>280</v>
      </c>
      <c r="E1322" s="1">
        <v>615</v>
      </c>
      <c r="F1322" s="2" t="s">
        <v>3106</v>
      </c>
      <c r="G1322" s="2" t="s">
        <v>19</v>
      </c>
      <c r="H1322" s="321">
        <v>45852</v>
      </c>
      <c r="I1322" s="2" t="s">
        <v>198</v>
      </c>
      <c r="J1322" s="2"/>
      <c r="K1322" s="4"/>
      <c r="L1322" s="4"/>
      <c r="M1322" s="4">
        <v>268240.58</v>
      </c>
      <c r="N1322" s="4">
        <f>Tabela14[[#This Row],[parcela.cef
(total)]]-Tabela14[[#This Row],[parcela.cef
(realizado)]]</f>
        <v>0</v>
      </c>
      <c r="O1322" s="1" t="b">
        <v>0</v>
      </c>
      <c r="P1322" s="4">
        <v>0</v>
      </c>
      <c r="Q1322" s="4">
        <v>300800</v>
      </c>
      <c r="R1322" s="4">
        <v>0</v>
      </c>
      <c r="S1322" s="4">
        <v>36812.959999999999</v>
      </c>
      <c r="T1322" s="4">
        <f>SUM(Tabela14[[#This Row],[set/25]:[dez/30]])</f>
        <v>24719.999999999989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3000</v>
      </c>
      <c r="BL1322" s="4">
        <v>9092.9599999999991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988.8</v>
      </c>
      <c r="CC1322" s="4">
        <v>988.8</v>
      </c>
      <c r="CD1322" s="4">
        <v>988.8</v>
      </c>
      <c r="CE1322" s="4">
        <v>988.8</v>
      </c>
      <c r="CF1322" s="4">
        <v>988.8</v>
      </c>
      <c r="CG1322" s="4">
        <v>988.8</v>
      </c>
      <c r="CH1322" s="4">
        <v>988.8</v>
      </c>
      <c r="CI1322" s="4">
        <v>988.8</v>
      </c>
      <c r="CJ1322" s="4">
        <v>988.8</v>
      </c>
      <c r="CK1322" s="4">
        <v>988.8</v>
      </c>
      <c r="CL1322" s="4">
        <v>988.8</v>
      </c>
      <c r="CM1322" s="4">
        <v>988.8</v>
      </c>
      <c r="CN1322" s="4">
        <v>988.8</v>
      </c>
      <c r="CO1322" s="4">
        <v>988.8</v>
      </c>
      <c r="CP1322" s="4">
        <v>988.8</v>
      </c>
      <c r="CQ1322" s="4">
        <v>988.8</v>
      </c>
      <c r="CR1322" s="4">
        <v>988.8</v>
      </c>
      <c r="CS1322" s="4">
        <v>988.8</v>
      </c>
      <c r="CT1322" s="4">
        <v>988.8</v>
      </c>
      <c r="CU1322" s="4">
        <v>988.8</v>
      </c>
      <c r="CV1322" s="4">
        <v>988.8</v>
      </c>
      <c r="CW1322" s="4">
        <v>988.8</v>
      </c>
      <c r="CX1322" s="4">
        <v>988.8</v>
      </c>
      <c r="CY1322" s="4">
        <v>988.8</v>
      </c>
      <c r="CZ1322" s="4">
        <v>988.8</v>
      </c>
      <c r="DA1322" s="4">
        <v>0</v>
      </c>
      <c r="DB1322" s="4">
        <v>0</v>
      </c>
      <c r="DC1322" s="4">
        <v>0</v>
      </c>
      <c r="DD1322" s="4">
        <v>0</v>
      </c>
      <c r="DE1322" s="4">
        <v>0</v>
      </c>
      <c r="DF1322" s="4">
        <v>0</v>
      </c>
      <c r="DG1322" s="4">
        <v>0</v>
      </c>
      <c r="DH1322" s="4">
        <v>0</v>
      </c>
      <c r="DI1322" s="4">
        <v>0</v>
      </c>
      <c r="DJ1322" s="4">
        <v>0</v>
      </c>
      <c r="DK1322" s="4">
        <v>0</v>
      </c>
      <c r="DL1322" s="4">
        <v>0</v>
      </c>
      <c r="DM1322" s="4">
        <v>0</v>
      </c>
      <c r="DN1322" s="4">
        <v>0</v>
      </c>
      <c r="DO1322" s="4">
        <v>0</v>
      </c>
      <c r="DP1322" s="4">
        <v>0</v>
      </c>
      <c r="DQ1322" s="4">
        <v>0</v>
      </c>
      <c r="DR1322" s="4">
        <v>0</v>
      </c>
      <c r="DS1322" s="4">
        <v>0</v>
      </c>
      <c r="DT1322" s="4">
        <v>0</v>
      </c>
      <c r="DU1322" s="4">
        <v>0</v>
      </c>
      <c r="DV1322" s="4">
        <v>0</v>
      </c>
      <c r="DW1322" s="4">
        <v>0</v>
      </c>
      <c r="DX1322" s="6">
        <v>0</v>
      </c>
      <c r="DY1322" s="4">
        <f>SUM(Tabela14[[#This Row],[jan/25]:[mar/25]])</f>
        <v>0</v>
      </c>
      <c r="DZ1322" s="4">
        <f>SUM(Tabela14[[#This Row],[abr/25]:[ago/25]])</f>
        <v>12092.96</v>
      </c>
      <c r="EA1322" s="4">
        <f>SUM(Tabela14[[#This Row],[set/25]:[dez/30]])</f>
        <v>24719.999999999989</v>
      </c>
    </row>
    <row r="1323" spans="1:131" x14ac:dyDescent="0.25">
      <c r="A1323" s="5" t="s">
        <v>3107</v>
      </c>
      <c r="B1323" s="2" t="s">
        <v>2495</v>
      </c>
      <c r="C1323" s="2" t="s">
        <v>14</v>
      </c>
      <c r="D1323" s="2" t="s">
        <v>304</v>
      </c>
      <c r="E1323" s="1">
        <v>701</v>
      </c>
      <c r="F1323" s="2" t="s">
        <v>3108</v>
      </c>
      <c r="G1323" s="2" t="s">
        <v>19</v>
      </c>
      <c r="H1323" s="321">
        <v>45872</v>
      </c>
      <c r="I1323" s="2" t="s">
        <v>1938</v>
      </c>
      <c r="J1323" s="2"/>
      <c r="K1323" s="4"/>
      <c r="L1323" s="4"/>
      <c r="M1323" s="4">
        <v>0</v>
      </c>
      <c r="N1323" s="4">
        <f>Tabela14[[#This Row],[parcela.cef
(total)]]-Tabela14[[#This Row],[parcela.cef
(realizado)]]</f>
        <v>0</v>
      </c>
      <c r="O1323" s="1" t="b">
        <v>0</v>
      </c>
      <c r="P1323" s="4">
        <v>0</v>
      </c>
      <c r="Q1323" s="4">
        <v>291870</v>
      </c>
      <c r="R1323" s="4">
        <v>0</v>
      </c>
      <c r="S1323" s="4">
        <v>292875.55</v>
      </c>
      <c r="T1323" s="4">
        <f>SUM(Tabela14[[#This Row],[set/25]:[dez/30]])</f>
        <v>111505.55000000008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181370</v>
      </c>
      <c r="BM1323" s="4">
        <v>1009.1</v>
      </c>
      <c r="BN1323" s="4">
        <v>1009.1</v>
      </c>
      <c r="BO1323" s="4">
        <v>1009.1</v>
      </c>
      <c r="BP1323" s="4">
        <v>1009.1</v>
      </c>
      <c r="BQ1323" s="4">
        <v>1009.1</v>
      </c>
      <c r="BR1323" s="4">
        <v>1009.1</v>
      </c>
      <c r="BS1323" s="4">
        <v>1009.1</v>
      </c>
      <c r="BT1323" s="4">
        <v>1009.1</v>
      </c>
      <c r="BU1323" s="4">
        <v>21191.1</v>
      </c>
      <c r="BV1323" s="4">
        <v>1009.1</v>
      </c>
      <c r="BW1323" s="4">
        <v>1009.1</v>
      </c>
      <c r="BX1323" s="4">
        <v>1009.1</v>
      </c>
      <c r="BY1323" s="4">
        <v>1009.1</v>
      </c>
      <c r="BZ1323" s="4">
        <v>1009.1</v>
      </c>
      <c r="CA1323" s="4">
        <v>1009.1</v>
      </c>
      <c r="CB1323" s="4">
        <v>1009.1</v>
      </c>
      <c r="CC1323" s="4">
        <v>1009.1</v>
      </c>
      <c r="CD1323" s="4">
        <v>1009.1</v>
      </c>
      <c r="CE1323" s="4">
        <v>1009.1</v>
      </c>
      <c r="CF1323" s="4">
        <v>1009.1</v>
      </c>
      <c r="CG1323" s="4">
        <v>21191.1</v>
      </c>
      <c r="CH1323" s="4">
        <v>1009.1</v>
      </c>
      <c r="CI1323" s="4">
        <v>1009.1</v>
      </c>
      <c r="CJ1323" s="4">
        <v>1009.1</v>
      </c>
      <c r="CK1323" s="4">
        <v>1009.1</v>
      </c>
      <c r="CL1323" s="4">
        <v>1009.1</v>
      </c>
      <c r="CM1323" s="4">
        <v>1009.1</v>
      </c>
      <c r="CN1323" s="4">
        <v>1009.1</v>
      </c>
      <c r="CO1323" s="4">
        <v>1009.1</v>
      </c>
      <c r="CP1323" s="4">
        <v>1009.1</v>
      </c>
      <c r="CQ1323" s="4">
        <v>1009.1</v>
      </c>
      <c r="CR1323" s="4">
        <v>1009.1</v>
      </c>
      <c r="CS1323" s="4">
        <v>31786.65</v>
      </c>
      <c r="CT1323" s="4">
        <v>1009.1</v>
      </c>
      <c r="CU1323" s="4">
        <v>1009.1</v>
      </c>
      <c r="CV1323" s="4">
        <v>1009.1</v>
      </c>
      <c r="CW1323" s="4">
        <v>1009.1</v>
      </c>
      <c r="CX1323" s="4">
        <v>1009.1</v>
      </c>
      <c r="CY1323" s="4">
        <v>1009.1</v>
      </c>
      <c r="CZ1323" s="4">
        <v>1009.1</v>
      </c>
      <c r="DA1323" s="4">
        <v>0</v>
      </c>
      <c r="DB1323" s="4">
        <v>0</v>
      </c>
      <c r="DC1323" s="4">
        <v>0</v>
      </c>
      <c r="DD1323" s="4">
        <v>0</v>
      </c>
      <c r="DE1323" s="4">
        <v>0</v>
      </c>
      <c r="DF1323" s="4">
        <v>0</v>
      </c>
      <c r="DG1323" s="4">
        <v>0</v>
      </c>
      <c r="DH1323" s="4">
        <v>0</v>
      </c>
      <c r="DI1323" s="4">
        <v>0</v>
      </c>
      <c r="DJ1323" s="4">
        <v>0</v>
      </c>
      <c r="DK1323" s="4">
        <v>0</v>
      </c>
      <c r="DL1323" s="4">
        <v>0</v>
      </c>
      <c r="DM1323" s="4">
        <v>0</v>
      </c>
      <c r="DN1323" s="4">
        <v>0</v>
      </c>
      <c r="DO1323" s="4">
        <v>0</v>
      </c>
      <c r="DP1323" s="4">
        <v>0</v>
      </c>
      <c r="DQ1323" s="4">
        <v>0</v>
      </c>
      <c r="DR1323" s="4">
        <v>0</v>
      </c>
      <c r="DS1323" s="4">
        <v>0</v>
      </c>
      <c r="DT1323" s="4">
        <v>0</v>
      </c>
      <c r="DU1323" s="4">
        <v>0</v>
      </c>
      <c r="DV1323" s="4">
        <v>0</v>
      </c>
      <c r="DW1323" s="4">
        <v>0</v>
      </c>
      <c r="DX1323" s="6">
        <v>0</v>
      </c>
      <c r="DY1323" s="4">
        <f>SUM(Tabela14[[#This Row],[jan/25]:[mar/25]])</f>
        <v>0</v>
      </c>
      <c r="DZ1323" s="4">
        <f>SUM(Tabela14[[#This Row],[abr/25]:[ago/25]])</f>
        <v>181370</v>
      </c>
      <c r="EA1323" s="4">
        <f>SUM(Tabela14[[#This Row],[set/25]:[dez/30]])</f>
        <v>111505.55000000008</v>
      </c>
    </row>
    <row r="1324" spans="1:131" x14ac:dyDescent="0.25">
      <c r="A1324" s="5" t="s">
        <v>3109</v>
      </c>
      <c r="B1324" s="2" t="s">
        <v>2495</v>
      </c>
      <c r="C1324" s="2" t="s">
        <v>14</v>
      </c>
      <c r="D1324" s="2" t="s">
        <v>304</v>
      </c>
      <c r="E1324" s="1">
        <v>702</v>
      </c>
      <c r="F1324" s="2" t="s">
        <v>3110</v>
      </c>
      <c r="G1324" s="2" t="s">
        <v>19</v>
      </c>
      <c r="H1324" s="321">
        <v>45860</v>
      </c>
      <c r="I1324" s="2" t="s">
        <v>3111</v>
      </c>
      <c r="J1324" s="2"/>
      <c r="K1324" s="4"/>
      <c r="L1324" s="4"/>
      <c r="M1324" s="4">
        <v>205244.68</v>
      </c>
      <c r="N1324" s="4">
        <f>Tabela14[[#This Row],[parcela.cef
(total)]]-Tabela14[[#This Row],[parcela.cef
(realizado)]]</f>
        <v>0</v>
      </c>
      <c r="O1324" s="1" t="b">
        <v>0</v>
      </c>
      <c r="P1324" s="4">
        <v>0</v>
      </c>
      <c r="Q1324" s="4">
        <v>224660</v>
      </c>
      <c r="R1324" s="4">
        <v>0</v>
      </c>
      <c r="S1324" s="4">
        <v>22997.78</v>
      </c>
      <c r="T1324" s="4">
        <f>SUM(Tabela14[[#This Row],[set/25]:[dez/30]])</f>
        <v>21256.12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1500</v>
      </c>
      <c r="BL1324" s="4">
        <v>241.66</v>
      </c>
      <c r="BM1324" s="4">
        <v>243.86</v>
      </c>
      <c r="BN1324" s="4">
        <v>243.86</v>
      </c>
      <c r="BO1324" s="4">
        <v>243.86</v>
      </c>
      <c r="BP1324" s="4">
        <v>243.86</v>
      </c>
      <c r="BQ1324" s="4">
        <v>243.86</v>
      </c>
      <c r="BR1324" s="4">
        <v>243.86</v>
      </c>
      <c r="BS1324" s="4">
        <v>243.86</v>
      </c>
      <c r="BT1324" s="4">
        <v>243.86</v>
      </c>
      <c r="BU1324" s="4">
        <v>243.86</v>
      </c>
      <c r="BV1324" s="4">
        <v>243.86</v>
      </c>
      <c r="BW1324" s="4">
        <v>243.86</v>
      </c>
      <c r="BX1324" s="4">
        <v>243.86</v>
      </c>
      <c r="BY1324" s="4">
        <v>243.86</v>
      </c>
      <c r="BZ1324" s="4">
        <v>243.86</v>
      </c>
      <c r="CA1324" s="4">
        <v>243.86</v>
      </c>
      <c r="CB1324" s="4">
        <v>243.86</v>
      </c>
      <c r="CC1324" s="4">
        <v>243.86</v>
      </c>
      <c r="CD1324" s="4">
        <v>243.86</v>
      </c>
      <c r="CE1324" s="4">
        <v>609.64</v>
      </c>
      <c r="CF1324" s="4">
        <v>812.85</v>
      </c>
      <c r="CG1324" s="4">
        <v>812.85</v>
      </c>
      <c r="CH1324" s="4">
        <v>812.85</v>
      </c>
      <c r="CI1324" s="4">
        <v>812.85</v>
      </c>
      <c r="CJ1324" s="4">
        <v>812.85</v>
      </c>
      <c r="CK1324" s="4">
        <v>812.85</v>
      </c>
      <c r="CL1324" s="4">
        <v>812.85</v>
      </c>
      <c r="CM1324" s="4">
        <v>812.85</v>
      </c>
      <c r="CN1324" s="4">
        <v>812.85</v>
      </c>
      <c r="CO1324" s="4">
        <v>812.85</v>
      </c>
      <c r="CP1324" s="4">
        <v>812.85</v>
      </c>
      <c r="CQ1324" s="4">
        <v>812.85</v>
      </c>
      <c r="CR1324" s="4">
        <v>812.85</v>
      </c>
      <c r="CS1324" s="4">
        <v>812.85</v>
      </c>
      <c r="CT1324" s="4">
        <v>812.85</v>
      </c>
      <c r="CU1324" s="4">
        <v>812.85</v>
      </c>
      <c r="CV1324" s="4">
        <v>812.85</v>
      </c>
      <c r="CW1324" s="4">
        <v>812.85</v>
      </c>
      <c r="CX1324" s="4">
        <v>812.85</v>
      </c>
      <c r="CY1324" s="4">
        <v>812.85</v>
      </c>
      <c r="CZ1324" s="4">
        <v>0</v>
      </c>
      <c r="DA1324" s="4">
        <v>0</v>
      </c>
      <c r="DB1324" s="4">
        <v>0</v>
      </c>
      <c r="DC1324" s="4">
        <v>0</v>
      </c>
      <c r="DD1324" s="4">
        <v>0</v>
      </c>
      <c r="DE1324" s="4">
        <v>0</v>
      </c>
      <c r="DF1324" s="4">
        <v>0</v>
      </c>
      <c r="DG1324" s="4">
        <v>0</v>
      </c>
      <c r="DH1324" s="4">
        <v>0</v>
      </c>
      <c r="DI1324" s="4">
        <v>0</v>
      </c>
      <c r="DJ1324" s="4">
        <v>0</v>
      </c>
      <c r="DK1324" s="4">
        <v>0</v>
      </c>
      <c r="DL1324" s="4">
        <v>0</v>
      </c>
      <c r="DM1324" s="4">
        <v>0</v>
      </c>
      <c r="DN1324" s="4">
        <v>0</v>
      </c>
      <c r="DO1324" s="4">
        <v>0</v>
      </c>
      <c r="DP1324" s="4">
        <v>0</v>
      </c>
      <c r="DQ1324" s="4">
        <v>0</v>
      </c>
      <c r="DR1324" s="4">
        <v>0</v>
      </c>
      <c r="DS1324" s="4">
        <v>0</v>
      </c>
      <c r="DT1324" s="4">
        <v>0</v>
      </c>
      <c r="DU1324" s="4">
        <v>0</v>
      </c>
      <c r="DV1324" s="4">
        <v>0</v>
      </c>
      <c r="DW1324" s="4">
        <v>0</v>
      </c>
      <c r="DX1324" s="6">
        <v>0</v>
      </c>
      <c r="DY1324" s="4">
        <f>SUM(Tabela14[[#This Row],[jan/25]:[mar/25]])</f>
        <v>0</v>
      </c>
      <c r="DZ1324" s="4">
        <f>SUM(Tabela14[[#This Row],[abr/25]:[ago/25]])</f>
        <v>1741.66</v>
      </c>
      <c r="EA1324" s="4">
        <f>SUM(Tabela14[[#This Row],[set/25]:[dez/30]])</f>
        <v>21256.12</v>
      </c>
    </row>
    <row r="1325" spans="1:131" x14ac:dyDescent="0.25">
      <c r="A1325" s="5" t="s">
        <v>3112</v>
      </c>
      <c r="B1325" s="2" t="s">
        <v>2495</v>
      </c>
      <c r="C1325" s="2" t="s">
        <v>14</v>
      </c>
      <c r="D1325" s="2" t="s">
        <v>304</v>
      </c>
      <c r="E1325" s="1">
        <v>703</v>
      </c>
      <c r="F1325" s="2" t="s">
        <v>3113</v>
      </c>
      <c r="G1325" s="2" t="s">
        <v>19</v>
      </c>
      <c r="H1325" s="321">
        <v>45852</v>
      </c>
      <c r="I1325" s="2" t="s">
        <v>266</v>
      </c>
      <c r="J1325" s="2"/>
      <c r="K1325" s="4"/>
      <c r="L1325" s="4"/>
      <c r="M1325" s="4">
        <v>372387.01</v>
      </c>
      <c r="N1325" s="4">
        <f>Tabela14[[#This Row],[parcela.cef
(total)]]-Tabela14[[#This Row],[parcela.cef
(realizado)]]</f>
        <v>0</v>
      </c>
      <c r="O1325" s="1" t="b">
        <v>0</v>
      </c>
      <c r="P1325" s="4">
        <v>0</v>
      </c>
      <c r="Q1325" s="4">
        <v>412649.19</v>
      </c>
      <c r="R1325" s="4">
        <v>0</v>
      </c>
      <c r="S1325" s="4">
        <v>46625.36</v>
      </c>
      <c r="T1325" s="4">
        <f>SUM(Tabela14[[#This Row],[set/25]:[dez/30]])</f>
        <v>40459.669999999991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6000</v>
      </c>
      <c r="BL1325" s="4">
        <v>165.69</v>
      </c>
      <c r="BM1325" s="4">
        <v>0</v>
      </c>
      <c r="BN1325" s="4">
        <v>167.19</v>
      </c>
      <c r="BO1325" s="4">
        <v>167.19</v>
      </c>
      <c r="BP1325" s="4">
        <v>167.19</v>
      </c>
      <c r="BQ1325" s="4">
        <v>167.19</v>
      </c>
      <c r="BR1325" s="4">
        <v>167.19</v>
      </c>
      <c r="BS1325" s="4">
        <v>167.19</v>
      </c>
      <c r="BT1325" s="4">
        <v>167.19</v>
      </c>
      <c r="BU1325" s="4">
        <v>3215.38</v>
      </c>
      <c r="BV1325" s="4">
        <v>167.19</v>
      </c>
      <c r="BW1325" s="4">
        <v>167.19</v>
      </c>
      <c r="BX1325" s="4">
        <v>167.19</v>
      </c>
      <c r="BY1325" s="4">
        <v>203.76</v>
      </c>
      <c r="BZ1325" s="4">
        <v>557.30999999999995</v>
      </c>
      <c r="CA1325" s="4">
        <v>557.30999999999995</v>
      </c>
      <c r="CB1325" s="4">
        <v>557.30999999999995</v>
      </c>
      <c r="CC1325" s="4">
        <v>557.30999999999995</v>
      </c>
      <c r="CD1325" s="4">
        <v>557.30999999999995</v>
      </c>
      <c r="CE1325" s="4">
        <v>557.30999999999995</v>
      </c>
      <c r="CF1325" s="4">
        <v>557.30999999999995</v>
      </c>
      <c r="CG1325" s="4">
        <v>10717.94</v>
      </c>
      <c r="CH1325" s="4">
        <v>557.30999999999995</v>
      </c>
      <c r="CI1325" s="4">
        <v>557.30999999999995</v>
      </c>
      <c r="CJ1325" s="4">
        <v>557.30999999999995</v>
      </c>
      <c r="CK1325" s="4">
        <v>557.30999999999995</v>
      </c>
      <c r="CL1325" s="4">
        <v>557.30999999999995</v>
      </c>
      <c r="CM1325" s="4">
        <v>557.30999999999995</v>
      </c>
      <c r="CN1325" s="4">
        <v>557.30999999999995</v>
      </c>
      <c r="CO1325" s="4">
        <v>557.30999999999995</v>
      </c>
      <c r="CP1325" s="4">
        <v>557.30999999999995</v>
      </c>
      <c r="CQ1325" s="4">
        <v>557.30999999999995</v>
      </c>
      <c r="CR1325" s="4">
        <v>557.30999999999995</v>
      </c>
      <c r="CS1325" s="4">
        <v>10717.94</v>
      </c>
      <c r="CT1325" s="4">
        <v>557.30999999999995</v>
      </c>
      <c r="CU1325" s="4">
        <v>557.30999999999995</v>
      </c>
      <c r="CV1325" s="4">
        <v>557.30999999999995</v>
      </c>
      <c r="CW1325" s="4">
        <v>557.30999999999995</v>
      </c>
      <c r="CX1325" s="4">
        <v>557.30999999999995</v>
      </c>
      <c r="CY1325" s="4">
        <v>557.30999999999995</v>
      </c>
      <c r="CZ1325" s="4">
        <v>557.30999999999995</v>
      </c>
      <c r="DA1325" s="4">
        <v>0</v>
      </c>
      <c r="DB1325" s="4">
        <v>0</v>
      </c>
      <c r="DC1325" s="4">
        <v>0</v>
      </c>
      <c r="DD1325" s="4">
        <v>0</v>
      </c>
      <c r="DE1325" s="4">
        <v>0</v>
      </c>
      <c r="DF1325" s="4">
        <v>0</v>
      </c>
      <c r="DG1325" s="4">
        <v>0</v>
      </c>
      <c r="DH1325" s="4">
        <v>0</v>
      </c>
      <c r="DI1325" s="4">
        <v>0</v>
      </c>
      <c r="DJ1325" s="4">
        <v>0</v>
      </c>
      <c r="DK1325" s="4">
        <v>0</v>
      </c>
      <c r="DL1325" s="4">
        <v>0</v>
      </c>
      <c r="DM1325" s="4">
        <v>0</v>
      </c>
      <c r="DN1325" s="4">
        <v>0</v>
      </c>
      <c r="DO1325" s="4">
        <v>0</v>
      </c>
      <c r="DP1325" s="4">
        <v>0</v>
      </c>
      <c r="DQ1325" s="4">
        <v>0</v>
      </c>
      <c r="DR1325" s="4">
        <v>0</v>
      </c>
      <c r="DS1325" s="4">
        <v>0</v>
      </c>
      <c r="DT1325" s="4">
        <v>0</v>
      </c>
      <c r="DU1325" s="4">
        <v>0</v>
      </c>
      <c r="DV1325" s="4">
        <v>0</v>
      </c>
      <c r="DW1325" s="4">
        <v>0</v>
      </c>
      <c r="DX1325" s="6">
        <v>0</v>
      </c>
      <c r="DY1325" s="4">
        <f>SUM(Tabela14[[#This Row],[jan/25]:[mar/25]])</f>
        <v>0</v>
      </c>
      <c r="DZ1325" s="4">
        <f>SUM(Tabela14[[#This Row],[abr/25]:[ago/25]])</f>
        <v>6165.69</v>
      </c>
      <c r="EA1325" s="4">
        <f>SUM(Tabela14[[#This Row],[set/25]:[dez/30]])</f>
        <v>40459.669999999991</v>
      </c>
    </row>
    <row r="1326" spans="1:131" x14ac:dyDescent="0.25">
      <c r="A1326" s="5" t="s">
        <v>3114</v>
      </c>
      <c r="B1326" s="2" t="s">
        <v>2495</v>
      </c>
      <c r="C1326" s="2" t="s">
        <v>14</v>
      </c>
      <c r="D1326" s="2" t="s">
        <v>304</v>
      </c>
      <c r="E1326" s="1">
        <v>704</v>
      </c>
      <c r="F1326" s="2" t="s">
        <v>3115</v>
      </c>
      <c r="G1326" s="2" t="s">
        <v>19</v>
      </c>
      <c r="H1326" s="321">
        <v>45850</v>
      </c>
      <c r="I1326" s="2" t="s">
        <v>218</v>
      </c>
      <c r="J1326" s="2"/>
      <c r="K1326" s="4"/>
      <c r="L1326" s="4"/>
      <c r="M1326" s="4">
        <v>222009.72</v>
      </c>
      <c r="N1326" s="4">
        <f>Tabela14[[#This Row],[parcela.cef
(total)]]-Tabela14[[#This Row],[parcela.cef
(realizado)]]</f>
        <v>0</v>
      </c>
      <c r="O1326" s="1" t="b">
        <v>0</v>
      </c>
      <c r="P1326" s="4">
        <v>0</v>
      </c>
      <c r="Q1326" s="4">
        <v>234059.96</v>
      </c>
      <c r="R1326" s="4">
        <v>0</v>
      </c>
      <c r="S1326" s="4">
        <v>15621.33</v>
      </c>
      <c r="T1326" s="4">
        <f>SUM(Tabela14[[#This Row],[set/25]:[dez/30]])</f>
        <v>15140.819999999998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300</v>
      </c>
      <c r="BL1326" s="4">
        <v>180.51</v>
      </c>
      <c r="BM1326" s="4">
        <v>0</v>
      </c>
      <c r="BN1326" s="4">
        <v>182.15</v>
      </c>
      <c r="BO1326" s="4">
        <v>182.15</v>
      </c>
      <c r="BP1326" s="4">
        <v>944.2</v>
      </c>
      <c r="BQ1326" s="4">
        <v>182.15</v>
      </c>
      <c r="BR1326" s="4">
        <v>182.15</v>
      </c>
      <c r="BS1326" s="4">
        <v>182.15</v>
      </c>
      <c r="BT1326" s="4">
        <v>182.15</v>
      </c>
      <c r="BU1326" s="4">
        <v>182.15</v>
      </c>
      <c r="BV1326" s="4">
        <v>182.15</v>
      </c>
      <c r="BW1326" s="4">
        <v>182.15</v>
      </c>
      <c r="BX1326" s="4">
        <v>182.15</v>
      </c>
      <c r="BY1326" s="4">
        <v>182.15</v>
      </c>
      <c r="BZ1326" s="4">
        <v>182.15</v>
      </c>
      <c r="CA1326" s="4">
        <v>182.15</v>
      </c>
      <c r="CB1326" s="4">
        <v>944.2</v>
      </c>
      <c r="CC1326" s="4">
        <v>182.15</v>
      </c>
      <c r="CD1326" s="4">
        <v>182.15</v>
      </c>
      <c r="CE1326" s="4">
        <v>182.15</v>
      </c>
      <c r="CF1326" s="4">
        <v>182.15</v>
      </c>
      <c r="CG1326" s="4">
        <v>182.15</v>
      </c>
      <c r="CH1326" s="4">
        <v>182.15</v>
      </c>
      <c r="CI1326" s="4">
        <v>182.15</v>
      </c>
      <c r="CJ1326" s="4">
        <v>182.1</v>
      </c>
      <c r="CK1326" s="4">
        <v>319.92</v>
      </c>
      <c r="CL1326" s="4">
        <v>607.16</v>
      </c>
      <c r="CM1326" s="4">
        <v>607.16</v>
      </c>
      <c r="CN1326" s="4">
        <v>607.16</v>
      </c>
      <c r="CO1326" s="4">
        <v>607.16</v>
      </c>
      <c r="CP1326" s="4">
        <v>607.16</v>
      </c>
      <c r="CQ1326" s="4">
        <v>607.16</v>
      </c>
      <c r="CR1326" s="4">
        <v>607.16</v>
      </c>
      <c r="CS1326" s="4">
        <v>607.16</v>
      </c>
      <c r="CT1326" s="4">
        <v>607.16</v>
      </c>
      <c r="CU1326" s="4">
        <v>607.16</v>
      </c>
      <c r="CV1326" s="4">
        <v>607.16</v>
      </c>
      <c r="CW1326" s="4">
        <v>607.16</v>
      </c>
      <c r="CX1326" s="4">
        <v>607.16</v>
      </c>
      <c r="CY1326" s="4">
        <v>607.16</v>
      </c>
      <c r="CZ1326" s="4">
        <v>607.16</v>
      </c>
      <c r="DA1326" s="4">
        <v>0</v>
      </c>
      <c r="DB1326" s="4">
        <v>0</v>
      </c>
      <c r="DC1326" s="4">
        <v>0</v>
      </c>
      <c r="DD1326" s="4">
        <v>0</v>
      </c>
      <c r="DE1326" s="4">
        <v>0</v>
      </c>
      <c r="DF1326" s="4">
        <v>0</v>
      </c>
      <c r="DG1326" s="4">
        <v>0</v>
      </c>
      <c r="DH1326" s="4">
        <v>0</v>
      </c>
      <c r="DI1326" s="4">
        <v>0</v>
      </c>
      <c r="DJ1326" s="4">
        <v>0</v>
      </c>
      <c r="DK1326" s="4">
        <v>0</v>
      </c>
      <c r="DL1326" s="4">
        <v>0</v>
      </c>
      <c r="DM1326" s="4">
        <v>0</v>
      </c>
      <c r="DN1326" s="4">
        <v>0</v>
      </c>
      <c r="DO1326" s="4">
        <v>0</v>
      </c>
      <c r="DP1326" s="4">
        <v>0</v>
      </c>
      <c r="DQ1326" s="4">
        <v>0</v>
      </c>
      <c r="DR1326" s="4">
        <v>0</v>
      </c>
      <c r="DS1326" s="4">
        <v>0</v>
      </c>
      <c r="DT1326" s="4">
        <v>0</v>
      </c>
      <c r="DU1326" s="4">
        <v>0</v>
      </c>
      <c r="DV1326" s="4">
        <v>0</v>
      </c>
      <c r="DW1326" s="4">
        <v>0</v>
      </c>
      <c r="DX1326" s="6">
        <v>0</v>
      </c>
      <c r="DY1326" s="4">
        <f>SUM(Tabela14[[#This Row],[jan/25]:[mar/25]])</f>
        <v>0</v>
      </c>
      <c r="DZ1326" s="4">
        <f>SUM(Tabela14[[#This Row],[abr/25]:[ago/25]])</f>
        <v>480.51</v>
      </c>
      <c r="EA1326" s="4">
        <f>SUM(Tabela14[[#This Row],[set/25]:[dez/30]])</f>
        <v>15140.819999999998</v>
      </c>
    </row>
    <row r="1327" spans="1:131" x14ac:dyDescent="0.25">
      <c r="A1327" s="5" t="s">
        <v>3116</v>
      </c>
      <c r="B1327" s="2" t="s">
        <v>2495</v>
      </c>
      <c r="C1327" s="2" t="s">
        <v>14</v>
      </c>
      <c r="D1327" s="2" t="s">
        <v>304</v>
      </c>
      <c r="E1327" s="1">
        <v>705</v>
      </c>
      <c r="F1327" s="2"/>
      <c r="G1327" s="2" t="s">
        <v>42</v>
      </c>
      <c r="H1327" s="321"/>
      <c r="I1327" s="2"/>
      <c r="J1327" s="2"/>
      <c r="K1327" s="4"/>
      <c r="L1327" s="4"/>
      <c r="M1327" s="4">
        <v>0</v>
      </c>
      <c r="N1327" s="4">
        <f>Tabela14[[#This Row],[parcela.cef
(total)]]-Tabela14[[#This Row],[parcela.cef
(realizado)]]</f>
        <v>0</v>
      </c>
      <c r="O1327" s="1" t="b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f>SUM(Tabela14[[#This Row],[set/25]:[dez/30]])</f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0</v>
      </c>
      <c r="CS1327" s="4">
        <v>0</v>
      </c>
      <c r="CT1327" s="4">
        <v>0</v>
      </c>
      <c r="CU1327" s="4">
        <v>0</v>
      </c>
      <c r="CV1327" s="4">
        <v>0</v>
      </c>
      <c r="CW1327" s="4">
        <v>0</v>
      </c>
      <c r="CX1327" s="4">
        <v>0</v>
      </c>
      <c r="CY1327" s="4">
        <v>0</v>
      </c>
      <c r="CZ1327" s="4">
        <v>0</v>
      </c>
      <c r="DA1327" s="4">
        <v>0</v>
      </c>
      <c r="DB1327" s="4">
        <v>0</v>
      </c>
      <c r="DC1327" s="4">
        <v>0</v>
      </c>
      <c r="DD1327" s="4">
        <v>0</v>
      </c>
      <c r="DE1327" s="4">
        <v>0</v>
      </c>
      <c r="DF1327" s="4">
        <v>0</v>
      </c>
      <c r="DG1327" s="4">
        <v>0</v>
      </c>
      <c r="DH1327" s="4">
        <v>0</v>
      </c>
      <c r="DI1327" s="4">
        <v>0</v>
      </c>
      <c r="DJ1327" s="4">
        <v>0</v>
      </c>
      <c r="DK1327" s="4">
        <v>0</v>
      </c>
      <c r="DL1327" s="4">
        <v>0</v>
      </c>
      <c r="DM1327" s="4">
        <v>0</v>
      </c>
      <c r="DN1327" s="4">
        <v>0</v>
      </c>
      <c r="DO1327" s="4">
        <v>0</v>
      </c>
      <c r="DP1327" s="4">
        <v>0</v>
      </c>
      <c r="DQ1327" s="4">
        <v>0</v>
      </c>
      <c r="DR1327" s="4">
        <v>0</v>
      </c>
      <c r="DS1327" s="4">
        <v>0</v>
      </c>
      <c r="DT1327" s="4">
        <v>0</v>
      </c>
      <c r="DU1327" s="4">
        <v>0</v>
      </c>
      <c r="DV1327" s="4">
        <v>0</v>
      </c>
      <c r="DW1327" s="4">
        <v>0</v>
      </c>
      <c r="DX1327" s="6">
        <v>0</v>
      </c>
      <c r="DY1327" s="4">
        <f>SUM(Tabela14[[#This Row],[jan/25]:[mar/25]])</f>
        <v>0</v>
      </c>
      <c r="DZ1327" s="4">
        <f>SUM(Tabela14[[#This Row],[abr/25]:[ago/25]])</f>
        <v>0</v>
      </c>
      <c r="EA1327" s="4">
        <f>SUM(Tabela14[[#This Row],[set/25]:[dez/30]])</f>
        <v>0</v>
      </c>
    </row>
    <row r="1328" spans="1:131" x14ac:dyDescent="0.25">
      <c r="A1328" s="5" t="s">
        <v>3117</v>
      </c>
      <c r="B1328" s="2" t="s">
        <v>2495</v>
      </c>
      <c r="C1328" s="2" t="s">
        <v>14</v>
      </c>
      <c r="D1328" s="2" t="s">
        <v>304</v>
      </c>
      <c r="E1328" s="1">
        <v>706</v>
      </c>
      <c r="F1328" s="2" t="s">
        <v>3118</v>
      </c>
      <c r="G1328" s="2" t="s">
        <v>19</v>
      </c>
      <c r="H1328" s="321">
        <v>45852</v>
      </c>
      <c r="I1328" s="2" t="s">
        <v>1684</v>
      </c>
      <c r="J1328" s="2"/>
      <c r="K1328" s="4"/>
      <c r="L1328" s="4"/>
      <c r="M1328" s="4">
        <v>219469.56</v>
      </c>
      <c r="N1328" s="4">
        <f>Tabela14[[#This Row],[parcela.cef
(total)]]-Tabela14[[#This Row],[parcela.cef
(realizado)]]</f>
        <v>0</v>
      </c>
      <c r="O1328" s="1" t="b">
        <v>0</v>
      </c>
      <c r="P1328" s="4">
        <v>0</v>
      </c>
      <c r="Q1328" s="4">
        <v>224660</v>
      </c>
      <c r="R1328" s="4">
        <v>0</v>
      </c>
      <c r="S1328" s="4">
        <v>8633.2800000000007</v>
      </c>
      <c r="T1328" s="4">
        <f>SUM(Tabela14[[#This Row],[set/25]:[dez/30]])</f>
        <v>7732.2499999999964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750</v>
      </c>
      <c r="BL1328" s="4">
        <v>151.03</v>
      </c>
      <c r="BM1328" s="4">
        <v>0</v>
      </c>
      <c r="BN1328" s="4">
        <v>152.41</v>
      </c>
      <c r="BO1328" s="4">
        <v>152.41</v>
      </c>
      <c r="BP1328" s="4">
        <v>152.41</v>
      </c>
      <c r="BQ1328" s="4">
        <v>152.41</v>
      </c>
      <c r="BR1328" s="4">
        <v>152.41</v>
      </c>
      <c r="BS1328" s="4">
        <v>152.41</v>
      </c>
      <c r="BT1328" s="4">
        <v>152.41</v>
      </c>
      <c r="BU1328" s="4">
        <v>152.41</v>
      </c>
      <c r="BV1328" s="4">
        <v>152.41</v>
      </c>
      <c r="BW1328" s="4">
        <v>152.41</v>
      </c>
      <c r="BX1328" s="4">
        <v>152.41</v>
      </c>
      <c r="BY1328" s="4">
        <v>152.41</v>
      </c>
      <c r="BZ1328" s="4">
        <v>152.41</v>
      </c>
      <c r="CA1328" s="4">
        <v>152.41</v>
      </c>
      <c r="CB1328" s="4">
        <v>152.41</v>
      </c>
      <c r="CC1328" s="4">
        <v>152.41</v>
      </c>
      <c r="CD1328" s="4">
        <v>152.41</v>
      </c>
      <c r="CE1328" s="4">
        <v>152.41</v>
      </c>
      <c r="CF1328" s="4">
        <v>152.41</v>
      </c>
      <c r="CG1328" s="4">
        <v>152.41</v>
      </c>
      <c r="CH1328" s="4">
        <v>152.41</v>
      </c>
      <c r="CI1328" s="4">
        <v>152.41</v>
      </c>
      <c r="CJ1328" s="4">
        <v>152.41</v>
      </c>
      <c r="CK1328" s="4">
        <v>152.41</v>
      </c>
      <c r="CL1328" s="4">
        <v>152.41</v>
      </c>
      <c r="CM1328" s="4">
        <v>152.41</v>
      </c>
      <c r="CN1328" s="4">
        <v>152.41</v>
      </c>
      <c r="CO1328" s="4">
        <v>152.41</v>
      </c>
      <c r="CP1328" s="4">
        <v>152.41</v>
      </c>
      <c r="CQ1328" s="4">
        <v>152.41</v>
      </c>
      <c r="CR1328" s="4">
        <v>152.41</v>
      </c>
      <c r="CS1328" s="4">
        <v>152.41</v>
      </c>
      <c r="CT1328" s="4">
        <v>152.41</v>
      </c>
      <c r="CU1328" s="4">
        <v>162.57</v>
      </c>
      <c r="CV1328" s="4">
        <v>508.03</v>
      </c>
      <c r="CW1328" s="4">
        <v>508.03</v>
      </c>
      <c r="CX1328" s="4">
        <v>508.03</v>
      </c>
      <c r="CY1328" s="4">
        <v>508.03</v>
      </c>
      <c r="CZ1328" s="4">
        <v>508.03</v>
      </c>
      <c r="DA1328" s="4">
        <v>0</v>
      </c>
      <c r="DB1328" s="4">
        <v>0</v>
      </c>
      <c r="DC1328" s="4">
        <v>0</v>
      </c>
      <c r="DD1328" s="4">
        <v>0</v>
      </c>
      <c r="DE1328" s="4">
        <v>0</v>
      </c>
      <c r="DF1328" s="4">
        <v>0</v>
      </c>
      <c r="DG1328" s="4">
        <v>0</v>
      </c>
      <c r="DH1328" s="4">
        <v>0</v>
      </c>
      <c r="DI1328" s="4">
        <v>0</v>
      </c>
      <c r="DJ1328" s="4">
        <v>0</v>
      </c>
      <c r="DK1328" s="4">
        <v>0</v>
      </c>
      <c r="DL1328" s="4">
        <v>0</v>
      </c>
      <c r="DM1328" s="4">
        <v>0</v>
      </c>
      <c r="DN1328" s="4">
        <v>0</v>
      </c>
      <c r="DO1328" s="4">
        <v>0</v>
      </c>
      <c r="DP1328" s="4">
        <v>0</v>
      </c>
      <c r="DQ1328" s="4">
        <v>0</v>
      </c>
      <c r="DR1328" s="4">
        <v>0</v>
      </c>
      <c r="DS1328" s="4">
        <v>0</v>
      </c>
      <c r="DT1328" s="4">
        <v>0</v>
      </c>
      <c r="DU1328" s="4">
        <v>0</v>
      </c>
      <c r="DV1328" s="4">
        <v>0</v>
      </c>
      <c r="DW1328" s="4">
        <v>0</v>
      </c>
      <c r="DX1328" s="6">
        <v>0</v>
      </c>
      <c r="DY1328" s="4">
        <f>SUM(Tabela14[[#This Row],[jan/25]:[mar/25]])</f>
        <v>0</v>
      </c>
      <c r="DZ1328" s="4">
        <f>SUM(Tabela14[[#This Row],[abr/25]:[ago/25]])</f>
        <v>901.03</v>
      </c>
      <c r="EA1328" s="4">
        <f>SUM(Tabela14[[#This Row],[set/25]:[dez/30]])</f>
        <v>7732.2499999999964</v>
      </c>
    </row>
    <row r="1329" spans="1:131" x14ac:dyDescent="0.25">
      <c r="A1329" s="5" t="s">
        <v>3119</v>
      </c>
      <c r="B1329" s="2" t="s">
        <v>2495</v>
      </c>
      <c r="C1329" s="2" t="s">
        <v>14</v>
      </c>
      <c r="D1329" s="2" t="s">
        <v>304</v>
      </c>
      <c r="E1329" s="1">
        <v>707</v>
      </c>
      <c r="F1329" s="2"/>
      <c r="G1329" s="2" t="s">
        <v>42</v>
      </c>
      <c r="H1329" s="321"/>
      <c r="I1329" s="2" t="s">
        <v>3120</v>
      </c>
      <c r="J1329" s="2"/>
      <c r="K1329" s="4"/>
      <c r="L1329" s="4"/>
      <c r="M1329" s="4">
        <v>0</v>
      </c>
      <c r="N1329" s="4">
        <f>Tabela14[[#This Row],[parcela.cef
(total)]]-Tabela14[[#This Row],[parcela.cef
(realizado)]]</f>
        <v>0</v>
      </c>
      <c r="O1329" s="1" t="b">
        <v>0</v>
      </c>
      <c r="P1329" s="4">
        <v>0</v>
      </c>
      <c r="Q1329" s="4">
        <v>0</v>
      </c>
      <c r="R1329" s="4">
        <v>0</v>
      </c>
      <c r="S1329" s="4">
        <v>941.76</v>
      </c>
      <c r="T1329" s="4">
        <f>SUM(Tabela14[[#This Row],[set/25]:[dez/30]])</f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941.76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0</v>
      </c>
      <c r="CP1329" s="4">
        <v>0</v>
      </c>
      <c r="CQ1329" s="4">
        <v>0</v>
      </c>
      <c r="CR1329" s="4">
        <v>0</v>
      </c>
      <c r="CS1329" s="4">
        <v>0</v>
      </c>
      <c r="CT1329" s="4">
        <v>0</v>
      </c>
      <c r="CU1329" s="4">
        <v>0</v>
      </c>
      <c r="CV1329" s="4">
        <v>0</v>
      </c>
      <c r="CW1329" s="4">
        <v>0</v>
      </c>
      <c r="CX1329" s="4">
        <v>0</v>
      </c>
      <c r="CY1329" s="4">
        <v>0</v>
      </c>
      <c r="CZ1329" s="4">
        <v>0</v>
      </c>
      <c r="DA1329" s="4">
        <v>0</v>
      </c>
      <c r="DB1329" s="4">
        <v>0</v>
      </c>
      <c r="DC1329" s="4">
        <v>0</v>
      </c>
      <c r="DD1329" s="4">
        <v>0</v>
      </c>
      <c r="DE1329" s="4">
        <v>0</v>
      </c>
      <c r="DF1329" s="4">
        <v>0</v>
      </c>
      <c r="DG1329" s="4">
        <v>0</v>
      </c>
      <c r="DH1329" s="4">
        <v>0</v>
      </c>
      <c r="DI1329" s="4">
        <v>0</v>
      </c>
      <c r="DJ1329" s="4">
        <v>0</v>
      </c>
      <c r="DK1329" s="4">
        <v>0</v>
      </c>
      <c r="DL1329" s="4">
        <v>0</v>
      </c>
      <c r="DM1329" s="4">
        <v>0</v>
      </c>
      <c r="DN1329" s="4">
        <v>0</v>
      </c>
      <c r="DO1329" s="4">
        <v>0</v>
      </c>
      <c r="DP1329" s="4">
        <v>0</v>
      </c>
      <c r="DQ1329" s="4">
        <v>0</v>
      </c>
      <c r="DR1329" s="4">
        <v>0</v>
      </c>
      <c r="DS1329" s="4">
        <v>0</v>
      </c>
      <c r="DT1329" s="4">
        <v>0</v>
      </c>
      <c r="DU1329" s="4">
        <v>0</v>
      </c>
      <c r="DV1329" s="4">
        <v>0</v>
      </c>
      <c r="DW1329" s="4">
        <v>0</v>
      </c>
      <c r="DX1329" s="6">
        <v>0</v>
      </c>
      <c r="DY1329" s="4">
        <f>SUM(Tabela14[[#This Row],[jan/25]:[mar/25]])</f>
        <v>0</v>
      </c>
      <c r="DZ1329" s="4">
        <f>SUM(Tabela14[[#This Row],[abr/25]:[ago/25]])</f>
        <v>941.76</v>
      </c>
      <c r="EA1329" s="4">
        <f>SUM(Tabela14[[#This Row],[set/25]:[dez/30]])</f>
        <v>0</v>
      </c>
    </row>
    <row r="1330" spans="1:131" x14ac:dyDescent="0.25">
      <c r="A1330" s="5" t="s">
        <v>3121</v>
      </c>
      <c r="B1330" s="2" t="s">
        <v>2495</v>
      </c>
      <c r="C1330" s="2" t="s">
        <v>14</v>
      </c>
      <c r="D1330" s="2" t="s">
        <v>304</v>
      </c>
      <c r="E1330" s="1">
        <v>708</v>
      </c>
      <c r="F1330" s="2" t="s">
        <v>3122</v>
      </c>
      <c r="G1330" s="2" t="s">
        <v>19</v>
      </c>
      <c r="H1330" s="321">
        <v>45852</v>
      </c>
      <c r="I1330" s="2" t="s">
        <v>40</v>
      </c>
      <c r="J1330" s="2"/>
      <c r="K1330" s="4"/>
      <c r="L1330" s="4"/>
      <c r="M1330" s="4">
        <v>268240.58</v>
      </c>
      <c r="N1330" s="4">
        <f>Tabela14[[#This Row],[parcela.cef
(total)]]-Tabela14[[#This Row],[parcela.cef
(realizado)]]</f>
        <v>0</v>
      </c>
      <c r="O1330" s="1" t="b">
        <v>0</v>
      </c>
      <c r="P1330" s="4">
        <v>0</v>
      </c>
      <c r="Q1330" s="4">
        <v>300800</v>
      </c>
      <c r="R1330" s="4">
        <v>0</v>
      </c>
      <c r="S1330" s="4">
        <v>37039.22</v>
      </c>
      <c r="T1330" s="4">
        <f>SUM(Tabela14[[#This Row],[set/25]:[dez/30]])</f>
        <v>29311.75999999998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7500</v>
      </c>
      <c r="BL1330" s="4">
        <v>227.46</v>
      </c>
      <c r="BM1330" s="4">
        <v>0</v>
      </c>
      <c r="BN1330" s="4">
        <v>229.53</v>
      </c>
      <c r="BO1330" s="4">
        <v>644.49</v>
      </c>
      <c r="BP1330" s="4">
        <v>765.1</v>
      </c>
      <c r="BQ1330" s="4">
        <v>765.1</v>
      </c>
      <c r="BR1330" s="4">
        <v>765.1</v>
      </c>
      <c r="BS1330" s="4">
        <v>765.1</v>
      </c>
      <c r="BT1330" s="4">
        <v>765.1</v>
      </c>
      <c r="BU1330" s="4">
        <v>894.14</v>
      </c>
      <c r="BV1330" s="4">
        <v>765.1</v>
      </c>
      <c r="BW1330" s="4">
        <v>765.1</v>
      </c>
      <c r="BX1330" s="4">
        <v>765.1</v>
      </c>
      <c r="BY1330" s="4">
        <v>765.1</v>
      </c>
      <c r="BZ1330" s="4">
        <v>765.1</v>
      </c>
      <c r="CA1330" s="4">
        <v>765.1</v>
      </c>
      <c r="CB1330" s="4">
        <v>765.1</v>
      </c>
      <c r="CC1330" s="4">
        <v>765.1</v>
      </c>
      <c r="CD1330" s="4">
        <v>765.1</v>
      </c>
      <c r="CE1330" s="4">
        <v>765.1</v>
      </c>
      <c r="CF1330" s="4">
        <v>765.1</v>
      </c>
      <c r="CG1330" s="4">
        <v>765.1</v>
      </c>
      <c r="CH1330" s="4">
        <v>765.1</v>
      </c>
      <c r="CI1330" s="4">
        <v>765.1</v>
      </c>
      <c r="CJ1330" s="4">
        <v>765.1</v>
      </c>
      <c r="CK1330" s="4">
        <v>765.1</v>
      </c>
      <c r="CL1330" s="4">
        <v>765.1</v>
      </c>
      <c r="CM1330" s="4">
        <v>765.1</v>
      </c>
      <c r="CN1330" s="4">
        <v>765.1</v>
      </c>
      <c r="CO1330" s="4">
        <v>765.1</v>
      </c>
      <c r="CP1330" s="4">
        <v>765.1</v>
      </c>
      <c r="CQ1330" s="4">
        <v>765.1</v>
      </c>
      <c r="CR1330" s="4">
        <v>765.1</v>
      </c>
      <c r="CS1330" s="4">
        <v>765.1</v>
      </c>
      <c r="CT1330" s="4">
        <v>765.1</v>
      </c>
      <c r="CU1330" s="4">
        <v>765.1</v>
      </c>
      <c r="CV1330" s="4">
        <v>765.1</v>
      </c>
      <c r="CW1330" s="4">
        <v>765.1</v>
      </c>
      <c r="CX1330" s="4">
        <v>765.1</v>
      </c>
      <c r="CY1330" s="4">
        <v>765.1</v>
      </c>
      <c r="CZ1330" s="4">
        <v>765.1</v>
      </c>
      <c r="DA1330" s="4">
        <v>0</v>
      </c>
      <c r="DB1330" s="4">
        <v>0</v>
      </c>
      <c r="DC1330" s="4">
        <v>0</v>
      </c>
      <c r="DD1330" s="4">
        <v>0</v>
      </c>
      <c r="DE1330" s="4">
        <v>0</v>
      </c>
      <c r="DF1330" s="4">
        <v>0</v>
      </c>
      <c r="DG1330" s="4">
        <v>0</v>
      </c>
      <c r="DH1330" s="4">
        <v>0</v>
      </c>
      <c r="DI1330" s="4">
        <v>0</v>
      </c>
      <c r="DJ1330" s="4">
        <v>0</v>
      </c>
      <c r="DK1330" s="4">
        <v>0</v>
      </c>
      <c r="DL1330" s="4">
        <v>0</v>
      </c>
      <c r="DM1330" s="4">
        <v>0</v>
      </c>
      <c r="DN1330" s="4">
        <v>0</v>
      </c>
      <c r="DO1330" s="4">
        <v>0</v>
      </c>
      <c r="DP1330" s="4">
        <v>0</v>
      </c>
      <c r="DQ1330" s="4">
        <v>0</v>
      </c>
      <c r="DR1330" s="4">
        <v>0</v>
      </c>
      <c r="DS1330" s="4">
        <v>0</v>
      </c>
      <c r="DT1330" s="4">
        <v>0</v>
      </c>
      <c r="DU1330" s="4">
        <v>0</v>
      </c>
      <c r="DV1330" s="4">
        <v>0</v>
      </c>
      <c r="DW1330" s="4">
        <v>0</v>
      </c>
      <c r="DX1330" s="6">
        <v>0</v>
      </c>
      <c r="DY1330" s="4">
        <f>SUM(Tabela14[[#This Row],[jan/25]:[mar/25]])</f>
        <v>0</v>
      </c>
      <c r="DZ1330" s="4">
        <f>SUM(Tabela14[[#This Row],[abr/25]:[ago/25]])</f>
        <v>7727.46</v>
      </c>
      <c r="EA1330" s="4">
        <f>SUM(Tabela14[[#This Row],[set/25]:[dez/30]])</f>
        <v>29311.75999999998</v>
      </c>
    </row>
    <row r="1331" spans="1:131" x14ac:dyDescent="0.25">
      <c r="A1331" s="5" t="s">
        <v>3123</v>
      </c>
      <c r="B1331" s="2" t="s">
        <v>2495</v>
      </c>
      <c r="C1331" s="2" t="s">
        <v>14</v>
      </c>
      <c r="D1331" s="2" t="s">
        <v>304</v>
      </c>
      <c r="E1331" s="1">
        <v>709</v>
      </c>
      <c r="F1331" s="2" t="s">
        <v>3124</v>
      </c>
      <c r="G1331" s="2" t="s">
        <v>19</v>
      </c>
      <c r="H1331" s="321">
        <v>45852</v>
      </c>
      <c r="I1331" s="2" t="s">
        <v>1497</v>
      </c>
      <c r="J1331" s="2"/>
      <c r="K1331" s="4"/>
      <c r="L1331" s="4"/>
      <c r="M1331" s="4">
        <v>179016.04</v>
      </c>
      <c r="N1331" s="4">
        <f>Tabela14[[#This Row],[parcela.cef
(total)]]-Tabela14[[#This Row],[parcela.cef
(realizado)]]</f>
        <v>0</v>
      </c>
      <c r="O1331" s="1" t="b">
        <v>0</v>
      </c>
      <c r="P1331" s="4">
        <v>0</v>
      </c>
      <c r="Q1331" s="4">
        <v>224657.37</v>
      </c>
      <c r="R1331" s="4">
        <v>0</v>
      </c>
      <c r="S1331" s="4">
        <v>48784.04</v>
      </c>
      <c r="T1331" s="4">
        <f>SUM(Tabela14[[#This Row],[set/25]:[dez/30]])</f>
        <v>47736.00999999998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600</v>
      </c>
      <c r="BL1331" s="4">
        <v>448.03</v>
      </c>
      <c r="BM1331" s="4">
        <v>0</v>
      </c>
      <c r="BN1331" s="4">
        <v>452.11</v>
      </c>
      <c r="BO1331" s="4">
        <v>452.11</v>
      </c>
      <c r="BP1331" s="4">
        <v>452.11</v>
      </c>
      <c r="BQ1331" s="4">
        <v>452.11</v>
      </c>
      <c r="BR1331" s="4">
        <v>452.11</v>
      </c>
      <c r="BS1331" s="4">
        <v>452.11</v>
      </c>
      <c r="BT1331" s="4">
        <v>452.11</v>
      </c>
      <c r="BU1331" s="4">
        <v>452.11</v>
      </c>
      <c r="BV1331" s="4">
        <v>452.11</v>
      </c>
      <c r="BW1331" s="4">
        <v>1470.46</v>
      </c>
      <c r="BX1331" s="4">
        <v>1507.02</v>
      </c>
      <c r="BY1331" s="4">
        <v>1507.02</v>
      </c>
      <c r="BZ1331" s="4">
        <v>1507.02</v>
      </c>
      <c r="CA1331" s="4">
        <v>1507.02</v>
      </c>
      <c r="CB1331" s="4">
        <v>1507.02</v>
      </c>
      <c r="CC1331" s="4">
        <v>1507.02</v>
      </c>
      <c r="CD1331" s="4">
        <v>1507.02</v>
      </c>
      <c r="CE1331" s="4">
        <v>1507.02</v>
      </c>
      <c r="CF1331" s="4">
        <v>1507.02</v>
      </c>
      <c r="CG1331" s="4">
        <v>1507.02</v>
      </c>
      <c r="CH1331" s="4">
        <v>1507.02</v>
      </c>
      <c r="CI1331" s="4">
        <v>1507.02</v>
      </c>
      <c r="CJ1331" s="4">
        <v>1507.02</v>
      </c>
      <c r="CK1331" s="4">
        <v>1507.02</v>
      </c>
      <c r="CL1331" s="4">
        <v>1507.02</v>
      </c>
      <c r="CM1331" s="4">
        <v>1507.02</v>
      </c>
      <c r="CN1331" s="4">
        <v>1507.02</v>
      </c>
      <c r="CO1331" s="4">
        <v>1507.02</v>
      </c>
      <c r="CP1331" s="4">
        <v>1507.02</v>
      </c>
      <c r="CQ1331" s="4">
        <v>1507.02</v>
      </c>
      <c r="CR1331" s="4">
        <v>1507.02</v>
      </c>
      <c r="CS1331" s="4">
        <v>1507.02</v>
      </c>
      <c r="CT1331" s="4">
        <v>1507.02</v>
      </c>
      <c r="CU1331" s="4">
        <v>1507.02</v>
      </c>
      <c r="CV1331" s="4">
        <v>1507.02</v>
      </c>
      <c r="CW1331" s="4">
        <v>1507.02</v>
      </c>
      <c r="CX1331" s="4">
        <v>1507.02</v>
      </c>
      <c r="CY1331" s="4">
        <v>1507.02</v>
      </c>
      <c r="CZ1331" s="4">
        <v>0</v>
      </c>
      <c r="DA1331" s="4">
        <v>0</v>
      </c>
      <c r="DB1331" s="4">
        <v>0</v>
      </c>
      <c r="DC1331" s="4">
        <v>0</v>
      </c>
      <c r="DD1331" s="4">
        <v>0</v>
      </c>
      <c r="DE1331" s="4">
        <v>0</v>
      </c>
      <c r="DF1331" s="4">
        <v>0</v>
      </c>
      <c r="DG1331" s="4">
        <v>0</v>
      </c>
      <c r="DH1331" s="4">
        <v>0</v>
      </c>
      <c r="DI1331" s="4">
        <v>0</v>
      </c>
      <c r="DJ1331" s="4">
        <v>0</v>
      </c>
      <c r="DK1331" s="4">
        <v>0</v>
      </c>
      <c r="DL1331" s="4">
        <v>0</v>
      </c>
      <c r="DM1331" s="4">
        <v>0</v>
      </c>
      <c r="DN1331" s="4">
        <v>0</v>
      </c>
      <c r="DO1331" s="4">
        <v>0</v>
      </c>
      <c r="DP1331" s="4">
        <v>0</v>
      </c>
      <c r="DQ1331" s="4">
        <v>0</v>
      </c>
      <c r="DR1331" s="4">
        <v>0</v>
      </c>
      <c r="DS1331" s="4">
        <v>0</v>
      </c>
      <c r="DT1331" s="4">
        <v>0</v>
      </c>
      <c r="DU1331" s="4">
        <v>0</v>
      </c>
      <c r="DV1331" s="4">
        <v>0</v>
      </c>
      <c r="DW1331" s="4">
        <v>0</v>
      </c>
      <c r="DX1331" s="6">
        <v>0</v>
      </c>
      <c r="DY1331" s="4">
        <f>SUM(Tabela14[[#This Row],[jan/25]:[mar/25]])</f>
        <v>0</v>
      </c>
      <c r="DZ1331" s="4">
        <f>SUM(Tabela14[[#This Row],[abr/25]:[ago/25]])</f>
        <v>1048.03</v>
      </c>
      <c r="EA1331" s="4">
        <f>SUM(Tabela14[[#This Row],[set/25]:[dez/30]])</f>
        <v>47736.00999999998</v>
      </c>
    </row>
    <row r="1332" spans="1:131" x14ac:dyDescent="0.25">
      <c r="A1332" s="5" t="s">
        <v>3125</v>
      </c>
      <c r="B1332" s="2" t="s">
        <v>2495</v>
      </c>
      <c r="C1332" s="2" t="s">
        <v>14</v>
      </c>
      <c r="D1332" s="2" t="s">
        <v>304</v>
      </c>
      <c r="E1332" s="1">
        <v>710</v>
      </c>
      <c r="F1332" s="2" t="s">
        <v>3126</v>
      </c>
      <c r="G1332" s="2" t="s">
        <v>19</v>
      </c>
      <c r="H1332" s="321">
        <v>45850</v>
      </c>
      <c r="I1332" s="2" t="s">
        <v>131</v>
      </c>
      <c r="J1332" s="2"/>
      <c r="K1332" s="4"/>
      <c r="L1332" s="4"/>
      <c r="M1332" s="4">
        <v>138265.45000000001</v>
      </c>
      <c r="N1332" s="4">
        <f>Tabela14[[#This Row],[parcela.cef
(total)]]-Tabela14[[#This Row],[parcela.cef
(realizado)]]</f>
        <v>0</v>
      </c>
      <c r="O1332" s="1" t="b">
        <v>0</v>
      </c>
      <c r="P1332" s="4">
        <v>0</v>
      </c>
      <c r="Q1332" s="4">
        <v>224659.9</v>
      </c>
      <c r="R1332" s="4">
        <v>0</v>
      </c>
      <c r="S1332" s="4">
        <v>89550.73</v>
      </c>
      <c r="T1332" s="4">
        <f>SUM(Tabela14[[#This Row],[set/25]:[dez/30]])</f>
        <v>84872.39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4302</v>
      </c>
      <c r="BL1332" s="4">
        <v>376.34</v>
      </c>
      <c r="BM1332" s="4">
        <v>0</v>
      </c>
      <c r="BN1332" s="4">
        <v>379.75</v>
      </c>
      <c r="BO1332" s="4">
        <v>379.76</v>
      </c>
      <c r="BP1332" s="4">
        <v>439.22</v>
      </c>
      <c r="BQ1332" s="4">
        <v>1265.8699999999999</v>
      </c>
      <c r="BR1332" s="4">
        <v>1265.8699999999999</v>
      </c>
      <c r="BS1332" s="4">
        <v>1265.8699999999999</v>
      </c>
      <c r="BT1332" s="4">
        <v>1265.8699999999999</v>
      </c>
      <c r="BU1332" s="4">
        <v>1265.8699999999999</v>
      </c>
      <c r="BV1332" s="4">
        <v>13966.65</v>
      </c>
      <c r="BW1332" s="4">
        <v>1265.8699999999999</v>
      </c>
      <c r="BX1332" s="4">
        <v>1265.8699999999999</v>
      </c>
      <c r="BY1332" s="4">
        <v>1265.8699999999999</v>
      </c>
      <c r="BZ1332" s="4">
        <v>1265.8699999999999</v>
      </c>
      <c r="CA1332" s="4">
        <v>1265.8699999999999</v>
      </c>
      <c r="CB1332" s="4">
        <v>1265.8699999999999</v>
      </c>
      <c r="CC1332" s="4">
        <v>1265.8699999999999</v>
      </c>
      <c r="CD1332" s="4">
        <v>1265.8699999999999</v>
      </c>
      <c r="CE1332" s="4">
        <v>1265.8699999999999</v>
      </c>
      <c r="CF1332" s="4">
        <v>1265.8699999999999</v>
      </c>
      <c r="CG1332" s="4">
        <v>1265.8699999999999</v>
      </c>
      <c r="CH1332" s="4">
        <v>13966.65</v>
      </c>
      <c r="CI1332" s="4">
        <v>1265.8699999999999</v>
      </c>
      <c r="CJ1332" s="4">
        <v>1265.8699999999999</v>
      </c>
      <c r="CK1332" s="4">
        <v>1265.8699999999999</v>
      </c>
      <c r="CL1332" s="4">
        <v>1265.8699999999999</v>
      </c>
      <c r="CM1332" s="4">
        <v>1265.8699999999999</v>
      </c>
      <c r="CN1332" s="4">
        <v>1265.8699999999999</v>
      </c>
      <c r="CO1332" s="4">
        <v>1265.8699999999999</v>
      </c>
      <c r="CP1332" s="4">
        <v>1265.8699999999999</v>
      </c>
      <c r="CQ1332" s="4">
        <v>1265.8699999999999</v>
      </c>
      <c r="CR1332" s="4">
        <v>1265.8699999999999</v>
      </c>
      <c r="CS1332" s="4">
        <v>1265.8699999999999</v>
      </c>
      <c r="CT1332" s="4">
        <v>13966.65</v>
      </c>
      <c r="CU1332" s="4">
        <v>1265.8699999999999</v>
      </c>
      <c r="CV1332" s="4">
        <v>1265.8699999999999</v>
      </c>
      <c r="CW1332" s="4">
        <v>1265.8699999999999</v>
      </c>
      <c r="CX1332" s="4">
        <v>1265.8699999999999</v>
      </c>
      <c r="CY1332" s="4">
        <v>1265.8699999999999</v>
      </c>
      <c r="CZ1332" s="4">
        <v>1265.8699999999999</v>
      </c>
      <c r="DA1332" s="4">
        <v>0</v>
      </c>
      <c r="DB1332" s="4">
        <v>0</v>
      </c>
      <c r="DC1332" s="4">
        <v>0</v>
      </c>
      <c r="DD1332" s="4">
        <v>0</v>
      </c>
      <c r="DE1332" s="4">
        <v>0</v>
      </c>
      <c r="DF1332" s="4">
        <v>0</v>
      </c>
      <c r="DG1332" s="4">
        <v>0</v>
      </c>
      <c r="DH1332" s="4">
        <v>0</v>
      </c>
      <c r="DI1332" s="4">
        <v>0</v>
      </c>
      <c r="DJ1332" s="4">
        <v>0</v>
      </c>
      <c r="DK1332" s="4">
        <v>0</v>
      </c>
      <c r="DL1332" s="4">
        <v>0</v>
      </c>
      <c r="DM1332" s="4">
        <v>0</v>
      </c>
      <c r="DN1332" s="4">
        <v>0</v>
      </c>
      <c r="DO1332" s="4">
        <v>0</v>
      </c>
      <c r="DP1332" s="4">
        <v>0</v>
      </c>
      <c r="DQ1332" s="4">
        <v>0</v>
      </c>
      <c r="DR1332" s="4">
        <v>0</v>
      </c>
      <c r="DS1332" s="4">
        <v>0</v>
      </c>
      <c r="DT1332" s="4">
        <v>0</v>
      </c>
      <c r="DU1332" s="4">
        <v>0</v>
      </c>
      <c r="DV1332" s="4">
        <v>0</v>
      </c>
      <c r="DW1332" s="4">
        <v>0</v>
      </c>
      <c r="DX1332" s="6">
        <v>0</v>
      </c>
      <c r="DY1332" s="4">
        <f>SUM(Tabela14[[#This Row],[jan/25]:[mar/25]])</f>
        <v>0</v>
      </c>
      <c r="DZ1332" s="4">
        <f>SUM(Tabela14[[#This Row],[abr/25]:[ago/25]])</f>
        <v>4678.34</v>
      </c>
      <c r="EA1332" s="4">
        <f>SUM(Tabela14[[#This Row],[set/25]:[dez/30]])</f>
        <v>84872.39</v>
      </c>
    </row>
    <row r="1333" spans="1:131" x14ac:dyDescent="0.25">
      <c r="A1333" s="5" t="s">
        <v>3127</v>
      </c>
      <c r="B1333" s="2" t="s">
        <v>2495</v>
      </c>
      <c r="C1333" s="2" t="s">
        <v>14</v>
      </c>
      <c r="D1333" s="2" t="s">
        <v>304</v>
      </c>
      <c r="E1333" s="1">
        <v>711</v>
      </c>
      <c r="F1333" s="2" t="s">
        <v>3128</v>
      </c>
      <c r="G1333" s="2" t="s">
        <v>19</v>
      </c>
      <c r="H1333" s="321">
        <v>45850</v>
      </c>
      <c r="I1333" s="2" t="s">
        <v>1151</v>
      </c>
      <c r="J1333" s="2"/>
      <c r="K1333" s="4"/>
      <c r="L1333" s="4"/>
      <c r="M1333" s="4">
        <v>290194.18</v>
      </c>
      <c r="N1333" s="4">
        <f>Tabela14[[#This Row],[parcela.cef
(total)]]-Tabela14[[#This Row],[parcela.cef
(realizado)]]</f>
        <v>0</v>
      </c>
      <c r="O1333" s="1" t="b">
        <v>0</v>
      </c>
      <c r="P1333" s="4">
        <v>0</v>
      </c>
      <c r="Q1333" s="4">
        <v>319600</v>
      </c>
      <c r="R1333" s="4">
        <v>0</v>
      </c>
      <c r="S1333" s="4">
        <v>34340.879999999997</v>
      </c>
      <c r="T1333" s="4">
        <f>SUM(Tabela14[[#This Row],[set/25]:[dez/30]])</f>
        <v>31193.169999999987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3000</v>
      </c>
      <c r="BL1333" s="4">
        <v>147.71</v>
      </c>
      <c r="BM1333" s="4">
        <v>0</v>
      </c>
      <c r="BN1333" s="4">
        <v>149.06</v>
      </c>
      <c r="BO1333" s="4">
        <v>149.06</v>
      </c>
      <c r="BP1333" s="4">
        <v>149.06</v>
      </c>
      <c r="BQ1333" s="4">
        <v>149.06</v>
      </c>
      <c r="BR1333" s="4">
        <v>149.06</v>
      </c>
      <c r="BS1333" s="4">
        <v>149.06</v>
      </c>
      <c r="BT1333" s="4">
        <v>149.06</v>
      </c>
      <c r="BU1333" s="4">
        <v>149.06</v>
      </c>
      <c r="BV1333" s="4">
        <v>2587.61</v>
      </c>
      <c r="BW1333" s="4">
        <v>149.06</v>
      </c>
      <c r="BX1333" s="4">
        <v>149.06</v>
      </c>
      <c r="BY1333" s="4">
        <v>149.06</v>
      </c>
      <c r="BZ1333" s="4">
        <v>149.06</v>
      </c>
      <c r="CA1333" s="4">
        <v>149.06</v>
      </c>
      <c r="CB1333" s="4">
        <v>149.06</v>
      </c>
      <c r="CC1333" s="4">
        <v>149.06</v>
      </c>
      <c r="CD1333" s="4">
        <v>149.06</v>
      </c>
      <c r="CE1333" s="4">
        <v>149.06</v>
      </c>
      <c r="CF1333" s="4">
        <v>149.06</v>
      </c>
      <c r="CG1333" s="4">
        <v>149.06</v>
      </c>
      <c r="CH1333" s="4">
        <v>8351.6299999999992</v>
      </c>
      <c r="CI1333" s="4">
        <v>496.85</v>
      </c>
      <c r="CJ1333" s="4">
        <v>496.85</v>
      </c>
      <c r="CK1333" s="4">
        <v>496.85</v>
      </c>
      <c r="CL1333" s="4">
        <v>496.85</v>
      </c>
      <c r="CM1333" s="4">
        <v>496.85</v>
      </c>
      <c r="CN1333" s="4">
        <v>496.85</v>
      </c>
      <c r="CO1333" s="4">
        <v>496.85</v>
      </c>
      <c r="CP1333" s="4">
        <v>496.85</v>
      </c>
      <c r="CQ1333" s="4">
        <v>496.85</v>
      </c>
      <c r="CR1333" s="4">
        <v>496.85</v>
      </c>
      <c r="CS1333" s="4">
        <v>496.85</v>
      </c>
      <c r="CT1333" s="4">
        <v>8625.35</v>
      </c>
      <c r="CU1333" s="4">
        <v>496.85</v>
      </c>
      <c r="CV1333" s="4">
        <v>496.85</v>
      </c>
      <c r="CW1333" s="4">
        <v>496.85</v>
      </c>
      <c r="CX1333" s="4">
        <v>496.85</v>
      </c>
      <c r="CY1333" s="4">
        <v>496.85</v>
      </c>
      <c r="CZ1333" s="4">
        <v>846.84</v>
      </c>
      <c r="DA1333" s="4">
        <v>0</v>
      </c>
      <c r="DB1333" s="4">
        <v>0</v>
      </c>
      <c r="DC1333" s="4">
        <v>0</v>
      </c>
      <c r="DD1333" s="4">
        <v>0</v>
      </c>
      <c r="DE1333" s="4">
        <v>0</v>
      </c>
      <c r="DF1333" s="4">
        <v>0</v>
      </c>
      <c r="DG1333" s="4">
        <v>0</v>
      </c>
      <c r="DH1333" s="4">
        <v>0</v>
      </c>
      <c r="DI1333" s="4">
        <v>0</v>
      </c>
      <c r="DJ1333" s="4">
        <v>0</v>
      </c>
      <c r="DK1333" s="4">
        <v>0</v>
      </c>
      <c r="DL1333" s="4">
        <v>0</v>
      </c>
      <c r="DM1333" s="4">
        <v>0</v>
      </c>
      <c r="DN1333" s="4">
        <v>0</v>
      </c>
      <c r="DO1333" s="4">
        <v>0</v>
      </c>
      <c r="DP1333" s="4">
        <v>0</v>
      </c>
      <c r="DQ1333" s="4">
        <v>0</v>
      </c>
      <c r="DR1333" s="4">
        <v>0</v>
      </c>
      <c r="DS1333" s="4">
        <v>0</v>
      </c>
      <c r="DT1333" s="4">
        <v>0</v>
      </c>
      <c r="DU1333" s="4">
        <v>0</v>
      </c>
      <c r="DV1333" s="4">
        <v>0</v>
      </c>
      <c r="DW1333" s="4">
        <v>0</v>
      </c>
      <c r="DX1333" s="6">
        <v>0</v>
      </c>
      <c r="DY1333" s="4">
        <f>SUM(Tabela14[[#This Row],[jan/25]:[mar/25]])</f>
        <v>0</v>
      </c>
      <c r="DZ1333" s="4">
        <f>SUM(Tabela14[[#This Row],[abr/25]:[ago/25]])</f>
        <v>3147.71</v>
      </c>
      <c r="EA1333" s="4">
        <f>SUM(Tabela14[[#This Row],[set/25]:[dez/30]])</f>
        <v>31193.169999999987</v>
      </c>
    </row>
    <row r="1334" spans="1:131" x14ac:dyDescent="0.25">
      <c r="A1334" s="5" t="s">
        <v>3129</v>
      </c>
      <c r="B1334" s="2" t="s">
        <v>2495</v>
      </c>
      <c r="C1334" s="2" t="s">
        <v>14</v>
      </c>
      <c r="D1334" s="2" t="s">
        <v>304</v>
      </c>
      <c r="E1334" s="1">
        <v>712</v>
      </c>
      <c r="F1334" s="2" t="s">
        <v>3130</v>
      </c>
      <c r="G1334" s="2" t="s">
        <v>19</v>
      </c>
      <c r="H1334" s="321">
        <v>45850</v>
      </c>
      <c r="I1334" s="2" t="s">
        <v>1409</v>
      </c>
      <c r="J1334" s="2"/>
      <c r="K1334" s="4"/>
      <c r="L1334" s="4"/>
      <c r="M1334" s="4">
        <v>218906.66</v>
      </c>
      <c r="N1334" s="4">
        <f>Tabela14[[#This Row],[parcela.cef
(total)]]-Tabela14[[#This Row],[parcela.cef
(realizado)]]</f>
        <v>0</v>
      </c>
      <c r="O1334" s="1" t="b">
        <v>0</v>
      </c>
      <c r="P1334" s="4">
        <v>0</v>
      </c>
      <c r="Q1334" s="4">
        <v>229778.3</v>
      </c>
      <c r="R1334" s="4">
        <v>0</v>
      </c>
      <c r="S1334" s="4">
        <v>14547.4</v>
      </c>
      <c r="T1334" s="4">
        <f>SUM(Tabela14[[#This Row],[set/25]:[dez/30]])</f>
        <v>13343.26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600</v>
      </c>
      <c r="BL1334" s="4">
        <v>604.14</v>
      </c>
      <c r="BM1334" s="4">
        <v>609.64</v>
      </c>
      <c r="BN1334" s="4">
        <v>609.64</v>
      </c>
      <c r="BO1334" s="4">
        <v>609.64</v>
      </c>
      <c r="BP1334" s="4">
        <v>1930.42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3149.19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6434.73</v>
      </c>
      <c r="CO1334" s="4">
        <v>0</v>
      </c>
      <c r="CP1334" s="4">
        <v>0</v>
      </c>
      <c r="CQ1334" s="4">
        <v>0</v>
      </c>
      <c r="CR1334" s="4">
        <v>0</v>
      </c>
      <c r="CS1334" s="4">
        <v>0</v>
      </c>
      <c r="CT1334" s="4">
        <v>0</v>
      </c>
      <c r="CU1334" s="4">
        <v>0</v>
      </c>
      <c r="CV1334" s="4">
        <v>0</v>
      </c>
      <c r="CW1334" s="4">
        <v>0</v>
      </c>
      <c r="CX1334" s="4">
        <v>0</v>
      </c>
      <c r="CY1334" s="4">
        <v>0</v>
      </c>
      <c r="CZ1334" s="4">
        <v>0</v>
      </c>
      <c r="DA1334" s="4">
        <v>0</v>
      </c>
      <c r="DB1334" s="4">
        <v>0</v>
      </c>
      <c r="DC1334" s="4">
        <v>0</v>
      </c>
      <c r="DD1334" s="4">
        <v>0</v>
      </c>
      <c r="DE1334" s="4">
        <v>0</v>
      </c>
      <c r="DF1334" s="4">
        <v>0</v>
      </c>
      <c r="DG1334" s="4">
        <v>0</v>
      </c>
      <c r="DH1334" s="4">
        <v>0</v>
      </c>
      <c r="DI1334" s="4">
        <v>0</v>
      </c>
      <c r="DJ1334" s="4">
        <v>0</v>
      </c>
      <c r="DK1334" s="4">
        <v>0</v>
      </c>
      <c r="DL1334" s="4">
        <v>0</v>
      </c>
      <c r="DM1334" s="4">
        <v>0</v>
      </c>
      <c r="DN1334" s="4">
        <v>0</v>
      </c>
      <c r="DO1334" s="4">
        <v>0</v>
      </c>
      <c r="DP1334" s="4">
        <v>0</v>
      </c>
      <c r="DQ1334" s="4">
        <v>0</v>
      </c>
      <c r="DR1334" s="4">
        <v>0</v>
      </c>
      <c r="DS1334" s="4">
        <v>0</v>
      </c>
      <c r="DT1334" s="4">
        <v>0</v>
      </c>
      <c r="DU1334" s="4">
        <v>0</v>
      </c>
      <c r="DV1334" s="4">
        <v>0</v>
      </c>
      <c r="DW1334" s="4">
        <v>0</v>
      </c>
      <c r="DX1334" s="6">
        <v>0</v>
      </c>
      <c r="DY1334" s="4">
        <f>SUM(Tabela14[[#This Row],[jan/25]:[mar/25]])</f>
        <v>0</v>
      </c>
      <c r="DZ1334" s="4">
        <f>SUM(Tabela14[[#This Row],[abr/25]:[ago/25]])</f>
        <v>1204.1399999999999</v>
      </c>
      <c r="EA1334" s="4">
        <f>SUM(Tabela14[[#This Row],[set/25]:[dez/30]])</f>
        <v>13343.26</v>
      </c>
    </row>
    <row r="1335" spans="1:131" x14ac:dyDescent="0.25">
      <c r="A1335" s="5" t="s">
        <v>3131</v>
      </c>
      <c r="B1335" s="2" t="s">
        <v>2495</v>
      </c>
      <c r="C1335" s="2" t="s">
        <v>14</v>
      </c>
      <c r="D1335" s="2" t="s">
        <v>304</v>
      </c>
      <c r="E1335" s="1">
        <v>713</v>
      </c>
      <c r="F1335" s="2"/>
      <c r="G1335" s="2" t="s">
        <v>16</v>
      </c>
      <c r="H1335" s="321"/>
      <c r="I1335" s="2"/>
      <c r="J1335" s="2"/>
      <c r="K1335" s="4"/>
      <c r="L1335" s="4"/>
      <c r="M1335" s="4">
        <v>0</v>
      </c>
      <c r="N1335" s="4">
        <f>Tabela14[[#This Row],[parcela.cef
(total)]]-Tabela14[[#This Row],[parcela.cef
(realizado)]]</f>
        <v>0</v>
      </c>
      <c r="O1335" s="1" t="b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f>SUM(Tabela14[[#This Row],[set/25]:[dez/30]])</f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0</v>
      </c>
      <c r="CS1335" s="4">
        <v>0</v>
      </c>
      <c r="CT1335" s="4">
        <v>0</v>
      </c>
      <c r="CU1335" s="4">
        <v>0</v>
      </c>
      <c r="CV1335" s="4">
        <v>0</v>
      </c>
      <c r="CW1335" s="4">
        <v>0</v>
      </c>
      <c r="CX1335" s="4">
        <v>0</v>
      </c>
      <c r="CY1335" s="4">
        <v>0</v>
      </c>
      <c r="CZ1335" s="4">
        <v>0</v>
      </c>
      <c r="DA1335" s="4">
        <v>0</v>
      </c>
      <c r="DB1335" s="4">
        <v>0</v>
      </c>
      <c r="DC1335" s="4">
        <v>0</v>
      </c>
      <c r="DD1335" s="4">
        <v>0</v>
      </c>
      <c r="DE1335" s="4">
        <v>0</v>
      </c>
      <c r="DF1335" s="4">
        <v>0</v>
      </c>
      <c r="DG1335" s="4">
        <v>0</v>
      </c>
      <c r="DH1335" s="4">
        <v>0</v>
      </c>
      <c r="DI1335" s="4">
        <v>0</v>
      </c>
      <c r="DJ1335" s="4">
        <v>0</v>
      </c>
      <c r="DK1335" s="4">
        <v>0</v>
      </c>
      <c r="DL1335" s="4">
        <v>0</v>
      </c>
      <c r="DM1335" s="4">
        <v>0</v>
      </c>
      <c r="DN1335" s="4">
        <v>0</v>
      </c>
      <c r="DO1335" s="4">
        <v>0</v>
      </c>
      <c r="DP1335" s="4">
        <v>0</v>
      </c>
      <c r="DQ1335" s="4">
        <v>0</v>
      </c>
      <c r="DR1335" s="4">
        <v>0</v>
      </c>
      <c r="DS1335" s="4">
        <v>0</v>
      </c>
      <c r="DT1335" s="4">
        <v>0</v>
      </c>
      <c r="DU1335" s="4">
        <v>0</v>
      </c>
      <c r="DV1335" s="4">
        <v>0</v>
      </c>
      <c r="DW1335" s="4">
        <v>0</v>
      </c>
      <c r="DX1335" s="6">
        <v>0</v>
      </c>
      <c r="DY1335" s="4">
        <f>SUM(Tabela14[[#This Row],[jan/25]:[mar/25]])</f>
        <v>0</v>
      </c>
      <c r="DZ1335" s="4">
        <f>SUM(Tabela14[[#This Row],[abr/25]:[ago/25]])</f>
        <v>0</v>
      </c>
      <c r="EA1335" s="4">
        <f>SUM(Tabela14[[#This Row],[set/25]:[dez/30]])</f>
        <v>0</v>
      </c>
    </row>
    <row r="1336" spans="1:131" x14ac:dyDescent="0.25">
      <c r="A1336" s="5" t="s">
        <v>3132</v>
      </c>
      <c r="B1336" s="2" t="s">
        <v>2495</v>
      </c>
      <c r="C1336" s="2" t="s">
        <v>14</v>
      </c>
      <c r="D1336" s="2" t="s">
        <v>304</v>
      </c>
      <c r="E1336" s="1">
        <v>714</v>
      </c>
      <c r="F1336" s="2" t="s">
        <v>3133</v>
      </c>
      <c r="G1336" s="2" t="s">
        <v>19</v>
      </c>
      <c r="H1336" s="321">
        <v>45850</v>
      </c>
      <c r="I1336" s="2" t="s">
        <v>1729</v>
      </c>
      <c r="J1336" s="2"/>
      <c r="K1336" s="4"/>
      <c r="L1336" s="4"/>
      <c r="M1336" s="4">
        <v>264177.34000000003</v>
      </c>
      <c r="N1336" s="4">
        <f>Tabela14[[#This Row],[parcela.cef
(total)]]-Tabela14[[#This Row],[parcela.cef
(realizado)]]</f>
        <v>0</v>
      </c>
      <c r="O1336" s="1" t="b">
        <v>0</v>
      </c>
      <c r="P1336" s="4">
        <v>0</v>
      </c>
      <c r="Q1336" s="4">
        <v>300800</v>
      </c>
      <c r="R1336" s="4">
        <v>0</v>
      </c>
      <c r="S1336" s="4">
        <v>41222.92</v>
      </c>
      <c r="T1336" s="4">
        <f>SUM(Tabela14[[#This Row],[set/25]:[dez/30]])</f>
        <v>35090.309999999983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6000</v>
      </c>
      <c r="BL1336" s="4">
        <v>132.61000000000001</v>
      </c>
      <c r="BM1336" s="4">
        <v>0</v>
      </c>
      <c r="BN1336" s="4">
        <v>133.82</v>
      </c>
      <c r="BO1336" s="4">
        <v>133.82</v>
      </c>
      <c r="BP1336" s="4">
        <v>1999.82</v>
      </c>
      <c r="BQ1336" s="4">
        <v>446.05</v>
      </c>
      <c r="BR1336" s="4">
        <v>446.05</v>
      </c>
      <c r="BS1336" s="4">
        <v>446.05</v>
      </c>
      <c r="BT1336" s="4">
        <v>446.05</v>
      </c>
      <c r="BU1336" s="4">
        <v>446.05</v>
      </c>
      <c r="BV1336" s="4">
        <v>446.05</v>
      </c>
      <c r="BW1336" s="4">
        <v>446.05</v>
      </c>
      <c r="BX1336" s="4">
        <v>446.05</v>
      </c>
      <c r="BY1336" s="4">
        <v>446.05</v>
      </c>
      <c r="BZ1336" s="4">
        <v>446.05</v>
      </c>
      <c r="CA1336" s="4">
        <v>446.05</v>
      </c>
      <c r="CB1336" s="4">
        <v>6034.4</v>
      </c>
      <c r="CC1336" s="4">
        <v>446.05</v>
      </c>
      <c r="CD1336" s="4">
        <v>446.05</v>
      </c>
      <c r="CE1336" s="4">
        <v>446.05</v>
      </c>
      <c r="CF1336" s="4">
        <v>446.05</v>
      </c>
      <c r="CG1336" s="4">
        <v>446.05</v>
      </c>
      <c r="CH1336" s="4">
        <v>446.05</v>
      </c>
      <c r="CI1336" s="4">
        <v>446.05</v>
      </c>
      <c r="CJ1336" s="4">
        <v>446.05</v>
      </c>
      <c r="CK1336" s="4">
        <v>446.05</v>
      </c>
      <c r="CL1336" s="4">
        <v>446.05</v>
      </c>
      <c r="CM1336" s="4">
        <v>446.05</v>
      </c>
      <c r="CN1336" s="4">
        <v>6034.4</v>
      </c>
      <c r="CO1336" s="4">
        <v>446.05</v>
      </c>
      <c r="CP1336" s="4">
        <v>446.05</v>
      </c>
      <c r="CQ1336" s="4">
        <v>446.05</v>
      </c>
      <c r="CR1336" s="4">
        <v>446.05</v>
      </c>
      <c r="CS1336" s="4">
        <v>446.05</v>
      </c>
      <c r="CT1336" s="4">
        <v>446.05</v>
      </c>
      <c r="CU1336" s="4">
        <v>446.05</v>
      </c>
      <c r="CV1336" s="4">
        <v>446.05</v>
      </c>
      <c r="CW1336" s="4">
        <v>446.05</v>
      </c>
      <c r="CX1336" s="4">
        <v>446.05</v>
      </c>
      <c r="CY1336" s="4">
        <v>446.05</v>
      </c>
      <c r="CZ1336" s="4">
        <v>6034.4</v>
      </c>
      <c r="DA1336" s="4">
        <v>0</v>
      </c>
      <c r="DB1336" s="4">
        <v>0</v>
      </c>
      <c r="DC1336" s="4">
        <v>0</v>
      </c>
      <c r="DD1336" s="4">
        <v>0</v>
      </c>
      <c r="DE1336" s="4">
        <v>0</v>
      </c>
      <c r="DF1336" s="4">
        <v>0</v>
      </c>
      <c r="DG1336" s="4">
        <v>0</v>
      </c>
      <c r="DH1336" s="4">
        <v>0</v>
      </c>
      <c r="DI1336" s="4">
        <v>0</v>
      </c>
      <c r="DJ1336" s="4">
        <v>0</v>
      </c>
      <c r="DK1336" s="4">
        <v>0</v>
      </c>
      <c r="DL1336" s="4">
        <v>0</v>
      </c>
      <c r="DM1336" s="4">
        <v>0</v>
      </c>
      <c r="DN1336" s="4">
        <v>0</v>
      </c>
      <c r="DO1336" s="4">
        <v>0</v>
      </c>
      <c r="DP1336" s="4">
        <v>0</v>
      </c>
      <c r="DQ1336" s="4">
        <v>0</v>
      </c>
      <c r="DR1336" s="4">
        <v>0</v>
      </c>
      <c r="DS1336" s="4">
        <v>0</v>
      </c>
      <c r="DT1336" s="4">
        <v>0</v>
      </c>
      <c r="DU1336" s="4">
        <v>0</v>
      </c>
      <c r="DV1336" s="4">
        <v>0</v>
      </c>
      <c r="DW1336" s="4">
        <v>0</v>
      </c>
      <c r="DX1336" s="6">
        <v>0</v>
      </c>
      <c r="DY1336" s="4">
        <f>SUM(Tabela14[[#This Row],[jan/25]:[mar/25]])</f>
        <v>0</v>
      </c>
      <c r="DZ1336" s="4">
        <f>SUM(Tabela14[[#This Row],[abr/25]:[ago/25]])</f>
        <v>6132.61</v>
      </c>
      <c r="EA1336" s="4">
        <f>SUM(Tabela14[[#This Row],[set/25]:[dez/30]])</f>
        <v>35090.309999999983</v>
      </c>
    </row>
    <row r="1337" spans="1:131" x14ac:dyDescent="0.25">
      <c r="A1337" s="5" t="s">
        <v>3134</v>
      </c>
      <c r="B1337" s="2" t="s">
        <v>2495</v>
      </c>
      <c r="C1337" s="2" t="s">
        <v>14</v>
      </c>
      <c r="D1337" s="2" t="s">
        <v>304</v>
      </c>
      <c r="E1337" s="1">
        <v>715</v>
      </c>
      <c r="F1337" s="2" t="s">
        <v>3135</v>
      </c>
      <c r="G1337" s="2" t="s">
        <v>19</v>
      </c>
      <c r="H1337" s="321">
        <v>45852</v>
      </c>
      <c r="I1337" s="2" t="s">
        <v>771</v>
      </c>
      <c r="J1337" s="2"/>
      <c r="K1337" s="4"/>
      <c r="L1337" s="4"/>
      <c r="M1337" s="4">
        <v>268240.58</v>
      </c>
      <c r="N1337" s="4">
        <f>Tabela14[[#This Row],[parcela.cef
(total)]]-Tabela14[[#This Row],[parcela.cef
(realizado)]]</f>
        <v>0</v>
      </c>
      <c r="O1337" s="1" t="b">
        <v>0</v>
      </c>
      <c r="P1337" s="4">
        <v>0</v>
      </c>
      <c r="Q1337" s="4">
        <v>305499.82</v>
      </c>
      <c r="R1337" s="4">
        <v>0</v>
      </c>
      <c r="S1337" s="4">
        <v>42168.24</v>
      </c>
      <c r="T1337" s="4">
        <f>SUM(Tabela14[[#This Row],[set/25]:[dez/30]])</f>
        <v>40964.1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600</v>
      </c>
      <c r="BL1337" s="4">
        <v>604.14</v>
      </c>
      <c r="BM1337" s="4">
        <v>626.54999999999995</v>
      </c>
      <c r="BN1337" s="4">
        <v>609.64</v>
      </c>
      <c r="BO1337" s="4">
        <v>352.95</v>
      </c>
      <c r="BP1337" s="4">
        <v>1267.4100000000001</v>
      </c>
      <c r="BQ1337" s="4">
        <v>352.95</v>
      </c>
      <c r="BR1337" s="4">
        <v>352.95</v>
      </c>
      <c r="BS1337" s="4">
        <v>352.95</v>
      </c>
      <c r="BT1337" s="4">
        <v>352.95</v>
      </c>
      <c r="BU1337" s="4">
        <v>352.95</v>
      </c>
      <c r="BV1337" s="4">
        <v>352.95</v>
      </c>
      <c r="BW1337" s="4">
        <v>352.95</v>
      </c>
      <c r="BX1337" s="4">
        <v>352.95</v>
      </c>
      <c r="BY1337" s="4">
        <v>352.95</v>
      </c>
      <c r="BZ1337" s="4">
        <v>352.91</v>
      </c>
      <c r="CA1337" s="4">
        <v>352.95</v>
      </c>
      <c r="CB1337" s="4">
        <v>2941.19</v>
      </c>
      <c r="CC1337" s="4">
        <v>1176.49</v>
      </c>
      <c r="CD1337" s="4">
        <v>1176.49</v>
      </c>
      <c r="CE1337" s="4">
        <v>1176.49</v>
      </c>
      <c r="CF1337" s="4">
        <v>1176.49</v>
      </c>
      <c r="CG1337" s="4">
        <v>1176.49</v>
      </c>
      <c r="CH1337" s="4">
        <v>1176.49</v>
      </c>
      <c r="CI1337" s="4">
        <v>1176.49</v>
      </c>
      <c r="CJ1337" s="4">
        <v>1176.49</v>
      </c>
      <c r="CK1337" s="4">
        <v>1176.49</v>
      </c>
      <c r="CL1337" s="4">
        <v>1176.49</v>
      </c>
      <c r="CM1337" s="4">
        <v>1176.49</v>
      </c>
      <c r="CN1337" s="4">
        <v>4224.68</v>
      </c>
      <c r="CO1337" s="4">
        <v>1176.49</v>
      </c>
      <c r="CP1337" s="4">
        <v>1176.49</v>
      </c>
      <c r="CQ1337" s="4">
        <v>1176.49</v>
      </c>
      <c r="CR1337" s="4">
        <v>1176.49</v>
      </c>
      <c r="CS1337" s="4">
        <v>1176.49</v>
      </c>
      <c r="CT1337" s="4">
        <v>1176.49</v>
      </c>
      <c r="CU1337" s="4">
        <v>1176.49</v>
      </c>
      <c r="CV1337" s="4">
        <v>1176.49</v>
      </c>
      <c r="CW1337" s="4">
        <v>1176.49</v>
      </c>
      <c r="CX1337" s="4">
        <v>1176.49</v>
      </c>
      <c r="CY1337" s="4">
        <v>1176.49</v>
      </c>
      <c r="CZ1337" s="4">
        <v>1176.49</v>
      </c>
      <c r="DA1337" s="4">
        <v>0</v>
      </c>
      <c r="DB1337" s="4">
        <v>0</v>
      </c>
      <c r="DC1337" s="4">
        <v>0</v>
      </c>
      <c r="DD1337" s="4">
        <v>0</v>
      </c>
      <c r="DE1337" s="4">
        <v>0</v>
      </c>
      <c r="DF1337" s="4">
        <v>0</v>
      </c>
      <c r="DG1337" s="4">
        <v>0</v>
      </c>
      <c r="DH1337" s="4">
        <v>0</v>
      </c>
      <c r="DI1337" s="4">
        <v>0</v>
      </c>
      <c r="DJ1337" s="4">
        <v>0</v>
      </c>
      <c r="DK1337" s="4">
        <v>0</v>
      </c>
      <c r="DL1337" s="4">
        <v>0</v>
      </c>
      <c r="DM1337" s="4">
        <v>0</v>
      </c>
      <c r="DN1337" s="4">
        <v>0</v>
      </c>
      <c r="DO1337" s="4">
        <v>0</v>
      </c>
      <c r="DP1337" s="4">
        <v>0</v>
      </c>
      <c r="DQ1337" s="4">
        <v>0</v>
      </c>
      <c r="DR1337" s="4">
        <v>0</v>
      </c>
      <c r="DS1337" s="4">
        <v>0</v>
      </c>
      <c r="DT1337" s="4">
        <v>0</v>
      </c>
      <c r="DU1337" s="4">
        <v>0</v>
      </c>
      <c r="DV1337" s="4">
        <v>0</v>
      </c>
      <c r="DW1337" s="4">
        <v>0</v>
      </c>
      <c r="DX1337" s="6">
        <v>0</v>
      </c>
      <c r="DY1337" s="4">
        <f>SUM(Tabela14[[#This Row],[jan/25]:[mar/25]])</f>
        <v>0</v>
      </c>
      <c r="DZ1337" s="4">
        <f>SUM(Tabela14[[#This Row],[abr/25]:[ago/25]])</f>
        <v>1204.1399999999999</v>
      </c>
      <c r="EA1337" s="4">
        <f>SUM(Tabela14[[#This Row],[set/25]:[dez/30]])</f>
        <v>40964.1</v>
      </c>
    </row>
    <row r="1338" spans="1:131" x14ac:dyDescent="0.25">
      <c r="A1338" s="5" t="s">
        <v>3136</v>
      </c>
      <c r="B1338" s="2" t="s">
        <v>2495</v>
      </c>
      <c r="C1338" s="2" t="s">
        <v>14</v>
      </c>
      <c r="D1338" s="2" t="s">
        <v>324</v>
      </c>
      <c r="E1338" s="1">
        <v>801</v>
      </c>
      <c r="F1338" s="2" t="s">
        <v>3137</v>
      </c>
      <c r="G1338" s="2" t="s">
        <v>19</v>
      </c>
      <c r="H1338" s="321">
        <v>45852</v>
      </c>
      <c r="I1338" s="2" t="s">
        <v>81</v>
      </c>
      <c r="J1338" s="2"/>
      <c r="K1338" s="4"/>
      <c r="L1338" s="4"/>
      <c r="M1338" s="4">
        <v>284497.58</v>
      </c>
      <c r="N1338" s="4">
        <f>Tabela14[[#This Row],[parcela.cef
(total)]]-Tabela14[[#This Row],[parcela.cef
(realizado)]]</f>
        <v>0</v>
      </c>
      <c r="O1338" s="1" t="b">
        <v>0</v>
      </c>
      <c r="P1338" s="4">
        <v>0</v>
      </c>
      <c r="Q1338" s="4">
        <v>383323.7</v>
      </c>
      <c r="R1338" s="4">
        <v>0</v>
      </c>
      <c r="S1338" s="4">
        <v>104070.5</v>
      </c>
      <c r="T1338" s="4">
        <f>SUM(Tabela14[[#This Row],[set/25]:[dez/30]])</f>
        <v>97268.499999999956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6000</v>
      </c>
      <c r="BL1338" s="4">
        <v>802</v>
      </c>
      <c r="BM1338" s="4">
        <v>0</v>
      </c>
      <c r="BN1338" s="4">
        <v>809.29</v>
      </c>
      <c r="BO1338" s="4">
        <v>809.29</v>
      </c>
      <c r="BP1338" s="4">
        <v>809.29</v>
      </c>
      <c r="BQ1338" s="4">
        <v>809.29</v>
      </c>
      <c r="BR1338" s="4">
        <v>2311.2399999999998</v>
      </c>
      <c r="BS1338" s="4">
        <v>2697.65</v>
      </c>
      <c r="BT1338" s="4">
        <v>2697.65</v>
      </c>
      <c r="BU1338" s="4">
        <v>2697.65</v>
      </c>
      <c r="BV1338" s="4">
        <v>2697.65</v>
      </c>
      <c r="BW1338" s="4">
        <v>2697.65</v>
      </c>
      <c r="BX1338" s="4">
        <v>2697.65</v>
      </c>
      <c r="BY1338" s="4">
        <v>2697.65</v>
      </c>
      <c r="BZ1338" s="4">
        <v>2697.65</v>
      </c>
      <c r="CA1338" s="4">
        <v>2697.65</v>
      </c>
      <c r="CB1338" s="4">
        <v>2697.65</v>
      </c>
      <c r="CC1338" s="4">
        <v>2697.65</v>
      </c>
      <c r="CD1338" s="4">
        <v>2697.65</v>
      </c>
      <c r="CE1338" s="4">
        <v>2697.65</v>
      </c>
      <c r="CF1338" s="4">
        <v>2697.65</v>
      </c>
      <c r="CG1338" s="4">
        <v>2697.65</v>
      </c>
      <c r="CH1338" s="4">
        <v>2697.65</v>
      </c>
      <c r="CI1338" s="4">
        <v>2697.65</v>
      </c>
      <c r="CJ1338" s="4">
        <v>2697.65</v>
      </c>
      <c r="CK1338" s="4">
        <v>2697.65</v>
      </c>
      <c r="CL1338" s="4">
        <v>2697.65</v>
      </c>
      <c r="CM1338" s="4">
        <v>2697.65</v>
      </c>
      <c r="CN1338" s="4">
        <v>2697.65</v>
      </c>
      <c r="CO1338" s="4">
        <v>2697.65</v>
      </c>
      <c r="CP1338" s="4">
        <v>2697.65</v>
      </c>
      <c r="CQ1338" s="4">
        <v>2697.65</v>
      </c>
      <c r="CR1338" s="4">
        <v>2697.65</v>
      </c>
      <c r="CS1338" s="4">
        <v>2697.65</v>
      </c>
      <c r="CT1338" s="4">
        <v>2697.65</v>
      </c>
      <c r="CU1338" s="4">
        <v>2697.65</v>
      </c>
      <c r="CV1338" s="4">
        <v>2697.65</v>
      </c>
      <c r="CW1338" s="4">
        <v>2697.65</v>
      </c>
      <c r="CX1338" s="4">
        <v>2697.65</v>
      </c>
      <c r="CY1338" s="4">
        <v>2697.65</v>
      </c>
      <c r="CZ1338" s="4">
        <v>2697.65</v>
      </c>
      <c r="DA1338" s="4">
        <v>0</v>
      </c>
      <c r="DB1338" s="4">
        <v>0</v>
      </c>
      <c r="DC1338" s="4">
        <v>0</v>
      </c>
      <c r="DD1338" s="4">
        <v>0</v>
      </c>
      <c r="DE1338" s="4">
        <v>0</v>
      </c>
      <c r="DF1338" s="4">
        <v>0</v>
      </c>
      <c r="DG1338" s="4">
        <v>0</v>
      </c>
      <c r="DH1338" s="4">
        <v>0</v>
      </c>
      <c r="DI1338" s="4">
        <v>0</v>
      </c>
      <c r="DJ1338" s="4">
        <v>0</v>
      </c>
      <c r="DK1338" s="4">
        <v>0</v>
      </c>
      <c r="DL1338" s="4">
        <v>0</v>
      </c>
      <c r="DM1338" s="4">
        <v>0</v>
      </c>
      <c r="DN1338" s="4">
        <v>0</v>
      </c>
      <c r="DO1338" s="4">
        <v>0</v>
      </c>
      <c r="DP1338" s="4">
        <v>0</v>
      </c>
      <c r="DQ1338" s="4">
        <v>0</v>
      </c>
      <c r="DR1338" s="4">
        <v>0</v>
      </c>
      <c r="DS1338" s="4">
        <v>0</v>
      </c>
      <c r="DT1338" s="4">
        <v>0</v>
      </c>
      <c r="DU1338" s="4">
        <v>0</v>
      </c>
      <c r="DV1338" s="4">
        <v>0</v>
      </c>
      <c r="DW1338" s="4">
        <v>0</v>
      </c>
      <c r="DX1338" s="6">
        <v>0</v>
      </c>
      <c r="DY1338" s="4">
        <f>SUM(Tabela14[[#This Row],[jan/25]:[mar/25]])</f>
        <v>0</v>
      </c>
      <c r="DZ1338" s="4">
        <f>SUM(Tabela14[[#This Row],[abr/25]:[ago/25]])</f>
        <v>6802</v>
      </c>
      <c r="EA1338" s="4">
        <f>SUM(Tabela14[[#This Row],[set/25]:[dez/30]])</f>
        <v>97268.499999999956</v>
      </c>
    </row>
    <row r="1339" spans="1:131" x14ac:dyDescent="0.25">
      <c r="A1339" s="5" t="s">
        <v>3138</v>
      </c>
      <c r="B1339" s="2" t="s">
        <v>2495</v>
      </c>
      <c r="C1339" s="2" t="s">
        <v>14</v>
      </c>
      <c r="D1339" s="2" t="s">
        <v>324</v>
      </c>
      <c r="E1339" s="1">
        <v>802</v>
      </c>
      <c r="F1339" s="2" t="s">
        <v>3139</v>
      </c>
      <c r="G1339" s="2" t="s">
        <v>19</v>
      </c>
      <c r="H1339" s="321">
        <v>45854</v>
      </c>
      <c r="I1339" s="2" t="s">
        <v>2468</v>
      </c>
      <c r="J1339" s="2"/>
      <c r="K1339" s="4"/>
      <c r="L1339" s="4"/>
      <c r="M1339" s="4">
        <v>178348.49</v>
      </c>
      <c r="N1339" s="4">
        <f>Tabela14[[#This Row],[parcela.cef
(total)]]-Tabela14[[#This Row],[parcela.cef
(realizado)]]</f>
        <v>0</v>
      </c>
      <c r="O1339" s="1" t="b">
        <v>0</v>
      </c>
      <c r="P1339" s="4">
        <v>0</v>
      </c>
      <c r="Q1339" s="4">
        <v>220034.26</v>
      </c>
      <c r="R1339" s="4">
        <v>0</v>
      </c>
      <c r="S1339" s="4">
        <v>44997.09</v>
      </c>
      <c r="T1339" s="4">
        <f>SUM(Tabela14[[#This Row],[set/25]:[dez/30]])</f>
        <v>42415.849999999984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2400</v>
      </c>
      <c r="BL1339" s="4">
        <v>181.24</v>
      </c>
      <c r="BM1339" s="4">
        <v>0</v>
      </c>
      <c r="BN1339" s="4">
        <v>182.89</v>
      </c>
      <c r="BO1339" s="4">
        <v>182.89</v>
      </c>
      <c r="BP1339" s="4">
        <v>182.89</v>
      </c>
      <c r="BQ1339" s="4">
        <v>182.89</v>
      </c>
      <c r="BR1339" s="4">
        <v>182.89</v>
      </c>
      <c r="BS1339" s="4">
        <v>182.89</v>
      </c>
      <c r="BT1339" s="4">
        <v>182.89</v>
      </c>
      <c r="BU1339" s="4">
        <v>182.89</v>
      </c>
      <c r="BV1339" s="4">
        <v>182.89</v>
      </c>
      <c r="BW1339" s="4">
        <v>5512.4</v>
      </c>
      <c r="BX1339" s="4">
        <v>609.64</v>
      </c>
      <c r="BY1339" s="4">
        <v>609.64</v>
      </c>
      <c r="BZ1339" s="4">
        <v>609.64</v>
      </c>
      <c r="CA1339" s="4">
        <v>609.64</v>
      </c>
      <c r="CB1339" s="4">
        <v>609.64</v>
      </c>
      <c r="CC1339" s="4">
        <v>609.64</v>
      </c>
      <c r="CD1339" s="4">
        <v>609.64</v>
      </c>
      <c r="CE1339" s="4">
        <v>609.64</v>
      </c>
      <c r="CF1339" s="4">
        <v>609.64</v>
      </c>
      <c r="CG1339" s="4">
        <v>609.64</v>
      </c>
      <c r="CH1339" s="4">
        <v>609.64</v>
      </c>
      <c r="CI1339" s="4">
        <v>9398.58</v>
      </c>
      <c r="CJ1339" s="4">
        <v>609.64</v>
      </c>
      <c r="CK1339" s="4">
        <v>609.64</v>
      </c>
      <c r="CL1339" s="4">
        <v>609.64</v>
      </c>
      <c r="CM1339" s="4">
        <v>609.64</v>
      </c>
      <c r="CN1339" s="4">
        <v>609.64</v>
      </c>
      <c r="CO1339" s="4">
        <v>609.64</v>
      </c>
      <c r="CP1339" s="4">
        <v>609.64</v>
      </c>
      <c r="CQ1339" s="4">
        <v>609.64</v>
      </c>
      <c r="CR1339" s="4">
        <v>609.64</v>
      </c>
      <c r="CS1339" s="4">
        <v>609.64</v>
      </c>
      <c r="CT1339" s="4">
        <v>609.64</v>
      </c>
      <c r="CU1339" s="4">
        <v>9398.58</v>
      </c>
      <c r="CV1339" s="4">
        <v>609.64</v>
      </c>
      <c r="CW1339" s="4">
        <v>609.64</v>
      </c>
      <c r="CX1339" s="4">
        <v>609.64</v>
      </c>
      <c r="CY1339" s="4">
        <v>609.64</v>
      </c>
      <c r="CZ1339" s="4">
        <v>609.64</v>
      </c>
      <c r="DA1339" s="4">
        <v>0</v>
      </c>
      <c r="DB1339" s="4">
        <v>0</v>
      </c>
      <c r="DC1339" s="4">
        <v>0</v>
      </c>
      <c r="DD1339" s="4">
        <v>0</v>
      </c>
      <c r="DE1339" s="4">
        <v>0</v>
      </c>
      <c r="DF1339" s="4">
        <v>0</v>
      </c>
      <c r="DG1339" s="4">
        <v>0</v>
      </c>
      <c r="DH1339" s="4">
        <v>0</v>
      </c>
      <c r="DI1339" s="4">
        <v>0</v>
      </c>
      <c r="DJ1339" s="4">
        <v>0</v>
      </c>
      <c r="DK1339" s="4">
        <v>0</v>
      </c>
      <c r="DL1339" s="4">
        <v>0</v>
      </c>
      <c r="DM1339" s="4">
        <v>0</v>
      </c>
      <c r="DN1339" s="4">
        <v>0</v>
      </c>
      <c r="DO1339" s="4">
        <v>0</v>
      </c>
      <c r="DP1339" s="4">
        <v>0</v>
      </c>
      <c r="DQ1339" s="4">
        <v>0</v>
      </c>
      <c r="DR1339" s="4">
        <v>0</v>
      </c>
      <c r="DS1339" s="4">
        <v>0</v>
      </c>
      <c r="DT1339" s="4">
        <v>0</v>
      </c>
      <c r="DU1339" s="4">
        <v>0</v>
      </c>
      <c r="DV1339" s="4">
        <v>0</v>
      </c>
      <c r="DW1339" s="4">
        <v>0</v>
      </c>
      <c r="DX1339" s="6">
        <v>0</v>
      </c>
      <c r="DY1339" s="4">
        <f>SUM(Tabela14[[#This Row],[jan/25]:[mar/25]])</f>
        <v>0</v>
      </c>
      <c r="DZ1339" s="4">
        <f>SUM(Tabela14[[#This Row],[abr/25]:[ago/25]])</f>
        <v>2581.2399999999998</v>
      </c>
      <c r="EA1339" s="4">
        <f>SUM(Tabela14[[#This Row],[set/25]:[dez/30]])</f>
        <v>42415.849999999984</v>
      </c>
    </row>
    <row r="1340" spans="1:131" x14ac:dyDescent="0.25">
      <c r="A1340" s="5" t="s">
        <v>3140</v>
      </c>
      <c r="B1340" s="2" t="s">
        <v>2495</v>
      </c>
      <c r="C1340" s="2" t="s">
        <v>14</v>
      </c>
      <c r="D1340" s="2" t="s">
        <v>324</v>
      </c>
      <c r="E1340" s="1">
        <v>803</v>
      </c>
      <c r="F1340" s="2" t="s">
        <v>3141</v>
      </c>
      <c r="G1340" s="2" t="s">
        <v>19</v>
      </c>
      <c r="H1340" s="321">
        <v>45853</v>
      </c>
      <c r="I1340" s="2" t="s">
        <v>1631</v>
      </c>
      <c r="J1340" s="2"/>
      <c r="K1340" s="4"/>
      <c r="L1340" s="4"/>
      <c r="M1340" s="4">
        <v>293742.74</v>
      </c>
      <c r="N1340" s="4">
        <f>Tabela14[[#This Row],[parcela.cef
(total)]]-Tabela14[[#This Row],[parcela.cef
(realizado)]]</f>
        <v>0</v>
      </c>
      <c r="O1340" s="1" t="b">
        <v>0</v>
      </c>
      <c r="P1340" s="4">
        <v>0</v>
      </c>
      <c r="Q1340" s="4">
        <v>405831.06</v>
      </c>
      <c r="R1340" s="4">
        <v>0</v>
      </c>
      <c r="S1340" s="4">
        <v>117939.78</v>
      </c>
      <c r="T1340" s="4">
        <f>SUM(Tabela14[[#This Row],[set/25]:[dez/30]])</f>
        <v>108426.25999999995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9000</v>
      </c>
      <c r="BL1340" s="4">
        <v>513.52</v>
      </c>
      <c r="BM1340" s="4">
        <v>0</v>
      </c>
      <c r="BN1340" s="4">
        <v>518.19000000000005</v>
      </c>
      <c r="BO1340" s="4">
        <v>518.19000000000005</v>
      </c>
      <c r="BP1340" s="4">
        <v>518.19000000000005</v>
      </c>
      <c r="BQ1340" s="4">
        <v>1709.08</v>
      </c>
      <c r="BR1340" s="4">
        <v>1727.31</v>
      </c>
      <c r="BS1340" s="4">
        <v>1727.31</v>
      </c>
      <c r="BT1340" s="4">
        <v>1727.31</v>
      </c>
      <c r="BU1340" s="4">
        <v>1727.31</v>
      </c>
      <c r="BV1340" s="4">
        <v>1727.31</v>
      </c>
      <c r="BW1340" s="4">
        <v>13920.06</v>
      </c>
      <c r="BX1340" s="4">
        <v>1727.31</v>
      </c>
      <c r="BY1340" s="4">
        <v>1727.31</v>
      </c>
      <c r="BZ1340" s="4">
        <v>1727.31</v>
      </c>
      <c r="CA1340" s="4">
        <v>1727.31</v>
      </c>
      <c r="CB1340" s="4">
        <v>1727.31</v>
      </c>
      <c r="CC1340" s="4">
        <v>1727.31</v>
      </c>
      <c r="CD1340" s="4">
        <v>1727.31</v>
      </c>
      <c r="CE1340" s="4">
        <v>1727.31</v>
      </c>
      <c r="CF1340" s="4">
        <v>1727.31</v>
      </c>
      <c r="CG1340" s="4">
        <v>1727.31</v>
      </c>
      <c r="CH1340" s="4">
        <v>1727.31</v>
      </c>
      <c r="CI1340" s="4">
        <v>13920.06</v>
      </c>
      <c r="CJ1340" s="4">
        <v>1727.31</v>
      </c>
      <c r="CK1340" s="4">
        <v>1727.31</v>
      </c>
      <c r="CL1340" s="4">
        <v>1727.31</v>
      </c>
      <c r="CM1340" s="4">
        <v>1727.31</v>
      </c>
      <c r="CN1340" s="4">
        <v>1727.31</v>
      </c>
      <c r="CO1340" s="4">
        <v>1727.31</v>
      </c>
      <c r="CP1340" s="4">
        <v>1727.31</v>
      </c>
      <c r="CQ1340" s="4">
        <v>1727.31</v>
      </c>
      <c r="CR1340" s="4">
        <v>1727.31</v>
      </c>
      <c r="CS1340" s="4">
        <v>1727.31</v>
      </c>
      <c r="CT1340" s="4">
        <v>1727.31</v>
      </c>
      <c r="CU1340" s="4">
        <v>22048.57</v>
      </c>
      <c r="CV1340" s="4">
        <v>1727.31</v>
      </c>
      <c r="CW1340" s="4">
        <v>1727.31</v>
      </c>
      <c r="CX1340" s="4">
        <v>1727.31</v>
      </c>
      <c r="CY1340" s="4">
        <v>1727.31</v>
      </c>
      <c r="CZ1340" s="4">
        <v>1727.31</v>
      </c>
      <c r="DA1340" s="4">
        <v>0</v>
      </c>
      <c r="DB1340" s="4">
        <v>0</v>
      </c>
      <c r="DC1340" s="4">
        <v>0</v>
      </c>
      <c r="DD1340" s="4">
        <v>0</v>
      </c>
      <c r="DE1340" s="4">
        <v>0</v>
      </c>
      <c r="DF1340" s="4">
        <v>0</v>
      </c>
      <c r="DG1340" s="4">
        <v>0</v>
      </c>
      <c r="DH1340" s="4">
        <v>0</v>
      </c>
      <c r="DI1340" s="4">
        <v>0</v>
      </c>
      <c r="DJ1340" s="4">
        <v>0</v>
      </c>
      <c r="DK1340" s="4">
        <v>0</v>
      </c>
      <c r="DL1340" s="4">
        <v>0</v>
      </c>
      <c r="DM1340" s="4">
        <v>0</v>
      </c>
      <c r="DN1340" s="4">
        <v>0</v>
      </c>
      <c r="DO1340" s="4">
        <v>0</v>
      </c>
      <c r="DP1340" s="4">
        <v>0</v>
      </c>
      <c r="DQ1340" s="4">
        <v>0</v>
      </c>
      <c r="DR1340" s="4">
        <v>0</v>
      </c>
      <c r="DS1340" s="4">
        <v>0</v>
      </c>
      <c r="DT1340" s="4">
        <v>0</v>
      </c>
      <c r="DU1340" s="4">
        <v>0</v>
      </c>
      <c r="DV1340" s="4">
        <v>0</v>
      </c>
      <c r="DW1340" s="4">
        <v>0</v>
      </c>
      <c r="DX1340" s="6">
        <v>0</v>
      </c>
      <c r="DY1340" s="4">
        <f>SUM(Tabela14[[#This Row],[jan/25]:[mar/25]])</f>
        <v>0</v>
      </c>
      <c r="DZ1340" s="4">
        <f>SUM(Tabela14[[#This Row],[abr/25]:[ago/25]])</f>
        <v>9513.52</v>
      </c>
      <c r="EA1340" s="4">
        <f>SUM(Tabela14[[#This Row],[set/25]:[dez/30]])</f>
        <v>108426.25999999995</v>
      </c>
    </row>
    <row r="1341" spans="1:131" x14ac:dyDescent="0.25">
      <c r="A1341" s="5" t="s">
        <v>3142</v>
      </c>
      <c r="B1341" s="2" t="s">
        <v>2495</v>
      </c>
      <c r="C1341" s="2" t="s">
        <v>14</v>
      </c>
      <c r="D1341" s="2" t="s">
        <v>324</v>
      </c>
      <c r="E1341" s="1">
        <v>804</v>
      </c>
      <c r="F1341" s="2"/>
      <c r="G1341" s="2" t="s">
        <v>42</v>
      </c>
      <c r="H1341" s="321"/>
      <c r="I1341" s="2"/>
      <c r="J1341" s="2"/>
      <c r="K1341" s="4"/>
      <c r="L1341" s="4"/>
      <c r="M1341" s="4">
        <v>0</v>
      </c>
      <c r="N1341" s="4">
        <f>Tabela14[[#This Row],[parcela.cef
(total)]]-Tabela14[[#This Row],[parcela.cef
(realizado)]]</f>
        <v>0</v>
      </c>
      <c r="O1341" s="1" t="b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f>SUM(Tabela14[[#This Row],[set/25]:[dez/30]])</f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0</v>
      </c>
      <c r="CS1341" s="4">
        <v>0</v>
      </c>
      <c r="CT1341" s="4">
        <v>0</v>
      </c>
      <c r="CU1341" s="4">
        <v>0</v>
      </c>
      <c r="CV1341" s="4">
        <v>0</v>
      </c>
      <c r="CW1341" s="4">
        <v>0</v>
      </c>
      <c r="CX1341" s="4">
        <v>0</v>
      </c>
      <c r="CY1341" s="4">
        <v>0</v>
      </c>
      <c r="CZ1341" s="4">
        <v>0</v>
      </c>
      <c r="DA1341" s="4">
        <v>0</v>
      </c>
      <c r="DB1341" s="4">
        <v>0</v>
      </c>
      <c r="DC1341" s="4">
        <v>0</v>
      </c>
      <c r="DD1341" s="4">
        <v>0</v>
      </c>
      <c r="DE1341" s="4">
        <v>0</v>
      </c>
      <c r="DF1341" s="4">
        <v>0</v>
      </c>
      <c r="DG1341" s="4">
        <v>0</v>
      </c>
      <c r="DH1341" s="4">
        <v>0</v>
      </c>
      <c r="DI1341" s="4">
        <v>0</v>
      </c>
      <c r="DJ1341" s="4">
        <v>0</v>
      </c>
      <c r="DK1341" s="4">
        <v>0</v>
      </c>
      <c r="DL1341" s="4">
        <v>0</v>
      </c>
      <c r="DM1341" s="4">
        <v>0</v>
      </c>
      <c r="DN1341" s="4">
        <v>0</v>
      </c>
      <c r="DO1341" s="4">
        <v>0</v>
      </c>
      <c r="DP1341" s="4">
        <v>0</v>
      </c>
      <c r="DQ1341" s="4">
        <v>0</v>
      </c>
      <c r="DR1341" s="4">
        <v>0</v>
      </c>
      <c r="DS1341" s="4">
        <v>0</v>
      </c>
      <c r="DT1341" s="4">
        <v>0</v>
      </c>
      <c r="DU1341" s="4">
        <v>0</v>
      </c>
      <c r="DV1341" s="4">
        <v>0</v>
      </c>
      <c r="DW1341" s="4">
        <v>0</v>
      </c>
      <c r="DX1341" s="6">
        <v>0</v>
      </c>
      <c r="DY1341" s="4">
        <f>SUM(Tabela14[[#This Row],[jan/25]:[mar/25]])</f>
        <v>0</v>
      </c>
      <c r="DZ1341" s="4">
        <f>SUM(Tabela14[[#This Row],[abr/25]:[ago/25]])</f>
        <v>0</v>
      </c>
      <c r="EA1341" s="4">
        <f>SUM(Tabela14[[#This Row],[set/25]:[dez/30]])</f>
        <v>0</v>
      </c>
    </row>
    <row r="1342" spans="1:131" x14ac:dyDescent="0.25">
      <c r="A1342" s="5" t="s">
        <v>3143</v>
      </c>
      <c r="B1342" s="2" t="s">
        <v>2495</v>
      </c>
      <c r="C1342" s="2" t="s">
        <v>14</v>
      </c>
      <c r="D1342" s="2" t="s">
        <v>324</v>
      </c>
      <c r="E1342" s="1">
        <v>805</v>
      </c>
      <c r="F1342" s="2"/>
      <c r="G1342" s="2" t="s">
        <v>42</v>
      </c>
      <c r="H1342" s="321"/>
      <c r="I1342" s="2"/>
      <c r="J1342" s="2"/>
      <c r="K1342" s="4"/>
      <c r="L1342" s="4"/>
      <c r="M1342" s="4">
        <v>0</v>
      </c>
      <c r="N1342" s="4">
        <f>Tabela14[[#This Row],[parcela.cef
(total)]]-Tabela14[[#This Row],[parcela.cef
(realizado)]]</f>
        <v>0</v>
      </c>
      <c r="O1342" s="1" t="b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f>SUM(Tabela14[[#This Row],[set/25]:[dez/30]])</f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0</v>
      </c>
      <c r="CP1342" s="4">
        <v>0</v>
      </c>
      <c r="CQ1342" s="4">
        <v>0</v>
      </c>
      <c r="CR1342" s="4">
        <v>0</v>
      </c>
      <c r="CS1342" s="4">
        <v>0</v>
      </c>
      <c r="CT1342" s="4">
        <v>0</v>
      </c>
      <c r="CU1342" s="4">
        <v>0</v>
      </c>
      <c r="CV1342" s="4">
        <v>0</v>
      </c>
      <c r="CW1342" s="4">
        <v>0</v>
      </c>
      <c r="CX1342" s="4">
        <v>0</v>
      </c>
      <c r="CY1342" s="4">
        <v>0</v>
      </c>
      <c r="CZ1342" s="4">
        <v>0</v>
      </c>
      <c r="DA1342" s="4">
        <v>0</v>
      </c>
      <c r="DB1342" s="4">
        <v>0</v>
      </c>
      <c r="DC1342" s="4">
        <v>0</v>
      </c>
      <c r="DD1342" s="4">
        <v>0</v>
      </c>
      <c r="DE1342" s="4">
        <v>0</v>
      </c>
      <c r="DF1342" s="4">
        <v>0</v>
      </c>
      <c r="DG1342" s="4">
        <v>0</v>
      </c>
      <c r="DH1342" s="4">
        <v>0</v>
      </c>
      <c r="DI1342" s="4">
        <v>0</v>
      </c>
      <c r="DJ1342" s="4">
        <v>0</v>
      </c>
      <c r="DK1342" s="4">
        <v>0</v>
      </c>
      <c r="DL1342" s="4">
        <v>0</v>
      </c>
      <c r="DM1342" s="4">
        <v>0</v>
      </c>
      <c r="DN1342" s="4">
        <v>0</v>
      </c>
      <c r="DO1342" s="4">
        <v>0</v>
      </c>
      <c r="DP1342" s="4">
        <v>0</v>
      </c>
      <c r="DQ1342" s="4">
        <v>0</v>
      </c>
      <c r="DR1342" s="4">
        <v>0</v>
      </c>
      <c r="DS1342" s="4">
        <v>0</v>
      </c>
      <c r="DT1342" s="4">
        <v>0</v>
      </c>
      <c r="DU1342" s="4">
        <v>0</v>
      </c>
      <c r="DV1342" s="4">
        <v>0</v>
      </c>
      <c r="DW1342" s="4">
        <v>0</v>
      </c>
      <c r="DX1342" s="6">
        <v>0</v>
      </c>
      <c r="DY1342" s="4">
        <f>SUM(Tabela14[[#This Row],[jan/25]:[mar/25]])</f>
        <v>0</v>
      </c>
      <c r="DZ1342" s="4">
        <f>SUM(Tabela14[[#This Row],[abr/25]:[ago/25]])</f>
        <v>0</v>
      </c>
      <c r="EA1342" s="4">
        <f>SUM(Tabela14[[#This Row],[set/25]:[dez/30]])</f>
        <v>0</v>
      </c>
    </row>
    <row r="1343" spans="1:131" x14ac:dyDescent="0.25">
      <c r="A1343" s="5" t="s">
        <v>3144</v>
      </c>
      <c r="B1343" s="2" t="s">
        <v>2495</v>
      </c>
      <c r="C1343" s="2" t="s">
        <v>14</v>
      </c>
      <c r="D1343" s="2" t="s">
        <v>324</v>
      </c>
      <c r="E1343" s="1">
        <v>806</v>
      </c>
      <c r="F1343" s="2"/>
      <c r="G1343" s="2" t="s">
        <v>16</v>
      </c>
      <c r="H1343" s="321"/>
      <c r="I1343" s="2"/>
      <c r="J1343" s="2"/>
      <c r="K1343" s="4"/>
      <c r="L1343" s="4"/>
      <c r="M1343" s="4">
        <v>0</v>
      </c>
      <c r="N1343" s="4">
        <f>Tabela14[[#This Row],[parcela.cef
(total)]]-Tabela14[[#This Row],[parcela.cef
(realizado)]]</f>
        <v>0</v>
      </c>
      <c r="O1343" s="1" t="b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f>SUM(Tabela14[[#This Row],[set/25]:[dez/30]])</f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0</v>
      </c>
      <c r="CS1343" s="4">
        <v>0</v>
      </c>
      <c r="CT1343" s="4">
        <v>0</v>
      </c>
      <c r="CU1343" s="4">
        <v>0</v>
      </c>
      <c r="CV1343" s="4">
        <v>0</v>
      </c>
      <c r="CW1343" s="4">
        <v>0</v>
      </c>
      <c r="CX1343" s="4">
        <v>0</v>
      </c>
      <c r="CY1343" s="4">
        <v>0</v>
      </c>
      <c r="CZ1343" s="4">
        <v>0</v>
      </c>
      <c r="DA1343" s="4">
        <v>0</v>
      </c>
      <c r="DB1343" s="4">
        <v>0</v>
      </c>
      <c r="DC1343" s="4">
        <v>0</v>
      </c>
      <c r="DD1343" s="4">
        <v>0</v>
      </c>
      <c r="DE1343" s="4">
        <v>0</v>
      </c>
      <c r="DF1343" s="4">
        <v>0</v>
      </c>
      <c r="DG1343" s="4">
        <v>0</v>
      </c>
      <c r="DH1343" s="4">
        <v>0</v>
      </c>
      <c r="DI1343" s="4">
        <v>0</v>
      </c>
      <c r="DJ1343" s="4">
        <v>0</v>
      </c>
      <c r="DK1343" s="4">
        <v>0</v>
      </c>
      <c r="DL1343" s="4">
        <v>0</v>
      </c>
      <c r="DM1343" s="4">
        <v>0</v>
      </c>
      <c r="DN1343" s="4">
        <v>0</v>
      </c>
      <c r="DO1343" s="4">
        <v>0</v>
      </c>
      <c r="DP1343" s="4">
        <v>0</v>
      </c>
      <c r="DQ1343" s="4">
        <v>0</v>
      </c>
      <c r="DR1343" s="4">
        <v>0</v>
      </c>
      <c r="DS1343" s="4">
        <v>0</v>
      </c>
      <c r="DT1343" s="4">
        <v>0</v>
      </c>
      <c r="DU1343" s="4">
        <v>0</v>
      </c>
      <c r="DV1343" s="4">
        <v>0</v>
      </c>
      <c r="DW1343" s="4">
        <v>0</v>
      </c>
      <c r="DX1343" s="6">
        <v>0</v>
      </c>
      <c r="DY1343" s="4">
        <f>SUM(Tabela14[[#This Row],[jan/25]:[mar/25]])</f>
        <v>0</v>
      </c>
      <c r="DZ1343" s="4">
        <f>SUM(Tabela14[[#This Row],[abr/25]:[ago/25]])</f>
        <v>0</v>
      </c>
      <c r="EA1343" s="4">
        <f>SUM(Tabela14[[#This Row],[set/25]:[dez/30]])</f>
        <v>0</v>
      </c>
    </row>
    <row r="1344" spans="1:131" x14ac:dyDescent="0.25">
      <c r="A1344" s="5" t="s">
        <v>3145</v>
      </c>
      <c r="B1344" s="2" t="s">
        <v>2495</v>
      </c>
      <c r="C1344" s="2" t="s">
        <v>14</v>
      </c>
      <c r="D1344" s="2" t="s">
        <v>324</v>
      </c>
      <c r="E1344" s="1">
        <v>807</v>
      </c>
      <c r="F1344" s="2" t="s">
        <v>3146</v>
      </c>
      <c r="G1344" s="2" t="s">
        <v>19</v>
      </c>
      <c r="H1344" s="321">
        <v>45853</v>
      </c>
      <c r="I1344" s="2" t="s">
        <v>175</v>
      </c>
      <c r="J1344" s="2"/>
      <c r="K1344" s="4"/>
      <c r="L1344" s="4"/>
      <c r="M1344" s="4">
        <v>0</v>
      </c>
      <c r="N1344" s="4">
        <f>Tabela14[[#This Row],[parcela.cef
(total)]]-Tabela14[[#This Row],[parcela.cef
(realizado)]]</f>
        <v>0</v>
      </c>
      <c r="O1344" s="1" t="b">
        <v>0</v>
      </c>
      <c r="P1344" s="4">
        <v>0</v>
      </c>
      <c r="Q1344" s="4">
        <v>225600</v>
      </c>
      <c r="R1344" s="4">
        <v>0</v>
      </c>
      <c r="S1344" s="4">
        <v>229185.78</v>
      </c>
      <c r="T1344" s="4">
        <f>SUM(Tabela14[[#This Row],[set/25]:[dez/30]])</f>
        <v>226175.42999999996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1500</v>
      </c>
      <c r="BL1344" s="4">
        <v>1510.35</v>
      </c>
      <c r="BM1344" s="4">
        <v>1524.09</v>
      </c>
      <c r="BN1344" s="4">
        <v>1524.09</v>
      </c>
      <c r="BO1344" s="4">
        <v>4673.8900000000003</v>
      </c>
      <c r="BP1344" s="4">
        <v>5080.3100000000004</v>
      </c>
      <c r="BQ1344" s="4">
        <v>5080.3100000000004</v>
      </c>
      <c r="BR1344" s="4">
        <v>5080.3100000000004</v>
      </c>
      <c r="BS1344" s="4">
        <v>5080.3100000000004</v>
      </c>
      <c r="BT1344" s="4">
        <v>5080.3100000000004</v>
      </c>
      <c r="BU1344" s="4">
        <v>5080.3100000000004</v>
      </c>
      <c r="BV1344" s="4">
        <v>5080.3100000000004</v>
      </c>
      <c r="BW1344" s="4">
        <v>15240.94</v>
      </c>
      <c r="BX1344" s="4">
        <v>5080.3100000000004</v>
      </c>
      <c r="BY1344" s="4">
        <v>5080.3100000000004</v>
      </c>
      <c r="BZ1344" s="4">
        <v>5080.3100000000004</v>
      </c>
      <c r="CA1344" s="4">
        <v>5080.3100000000004</v>
      </c>
      <c r="CB1344" s="4">
        <v>5080.3100000000004</v>
      </c>
      <c r="CC1344" s="4">
        <v>5080.3100000000004</v>
      </c>
      <c r="CD1344" s="4">
        <v>5080.3100000000004</v>
      </c>
      <c r="CE1344" s="4">
        <v>5080.3100000000004</v>
      </c>
      <c r="CF1344" s="4">
        <v>5080.3100000000004</v>
      </c>
      <c r="CG1344" s="4">
        <v>5080.3100000000004</v>
      </c>
      <c r="CH1344" s="4">
        <v>5080.3100000000004</v>
      </c>
      <c r="CI1344" s="4">
        <v>15240.94</v>
      </c>
      <c r="CJ1344" s="4">
        <v>5080.3100000000004</v>
      </c>
      <c r="CK1344" s="4">
        <v>5080.3100000000004</v>
      </c>
      <c r="CL1344" s="4">
        <v>5080.3100000000004</v>
      </c>
      <c r="CM1344" s="4">
        <v>5080.3100000000004</v>
      </c>
      <c r="CN1344" s="4">
        <v>5080.3100000000004</v>
      </c>
      <c r="CO1344" s="4">
        <v>5080.3100000000004</v>
      </c>
      <c r="CP1344" s="4">
        <v>5080.3100000000004</v>
      </c>
      <c r="CQ1344" s="4">
        <v>5080.3100000000004</v>
      </c>
      <c r="CR1344" s="4">
        <v>5080.3100000000004</v>
      </c>
      <c r="CS1344" s="4">
        <v>5080.3100000000004</v>
      </c>
      <c r="CT1344" s="4">
        <v>5080.3100000000004</v>
      </c>
      <c r="CU1344" s="4">
        <v>15240.94</v>
      </c>
      <c r="CV1344" s="4">
        <v>5080.3100000000004</v>
      </c>
      <c r="CW1344" s="4">
        <v>5080.3100000000004</v>
      </c>
      <c r="CX1344" s="4">
        <v>5080.3100000000004</v>
      </c>
      <c r="CY1344" s="4">
        <v>5080.3100000000004</v>
      </c>
      <c r="CZ1344" s="4">
        <v>5080.3100000000004</v>
      </c>
      <c r="DA1344" s="4">
        <v>0</v>
      </c>
      <c r="DB1344" s="4">
        <v>0</v>
      </c>
      <c r="DC1344" s="4">
        <v>0</v>
      </c>
      <c r="DD1344" s="4">
        <v>0</v>
      </c>
      <c r="DE1344" s="4">
        <v>0</v>
      </c>
      <c r="DF1344" s="4">
        <v>0</v>
      </c>
      <c r="DG1344" s="4">
        <v>0</v>
      </c>
      <c r="DH1344" s="4">
        <v>0</v>
      </c>
      <c r="DI1344" s="4">
        <v>0</v>
      </c>
      <c r="DJ1344" s="4">
        <v>0</v>
      </c>
      <c r="DK1344" s="4">
        <v>0</v>
      </c>
      <c r="DL1344" s="4">
        <v>0</v>
      </c>
      <c r="DM1344" s="4">
        <v>0</v>
      </c>
      <c r="DN1344" s="4">
        <v>0</v>
      </c>
      <c r="DO1344" s="4">
        <v>0</v>
      </c>
      <c r="DP1344" s="4">
        <v>0</v>
      </c>
      <c r="DQ1344" s="4">
        <v>0</v>
      </c>
      <c r="DR1344" s="4">
        <v>0</v>
      </c>
      <c r="DS1344" s="4">
        <v>0</v>
      </c>
      <c r="DT1344" s="4">
        <v>0</v>
      </c>
      <c r="DU1344" s="4">
        <v>0</v>
      </c>
      <c r="DV1344" s="4">
        <v>0</v>
      </c>
      <c r="DW1344" s="4">
        <v>0</v>
      </c>
      <c r="DX1344" s="6">
        <v>0</v>
      </c>
      <c r="DY1344" s="4">
        <f>SUM(Tabela14[[#This Row],[jan/25]:[mar/25]])</f>
        <v>0</v>
      </c>
      <c r="DZ1344" s="4">
        <f>SUM(Tabela14[[#This Row],[abr/25]:[ago/25]])</f>
        <v>3010.35</v>
      </c>
      <c r="EA1344" s="4">
        <f>SUM(Tabela14[[#This Row],[set/25]:[dez/30]])</f>
        <v>226175.42999999996</v>
      </c>
    </row>
    <row r="1345" spans="1:131" x14ac:dyDescent="0.25">
      <c r="A1345" s="5" t="s">
        <v>3147</v>
      </c>
      <c r="B1345" s="2" t="s">
        <v>2495</v>
      </c>
      <c r="C1345" s="2" t="s">
        <v>14</v>
      </c>
      <c r="D1345" s="2" t="s">
        <v>324</v>
      </c>
      <c r="E1345" s="1">
        <v>808</v>
      </c>
      <c r="F1345" s="2" t="s">
        <v>3148</v>
      </c>
      <c r="G1345" s="2" t="s">
        <v>19</v>
      </c>
      <c r="H1345" s="321">
        <v>45872</v>
      </c>
      <c r="I1345" s="2" t="s">
        <v>2221</v>
      </c>
      <c r="J1345" s="2"/>
      <c r="K1345" s="4"/>
      <c r="L1345" s="4"/>
      <c r="M1345" s="4">
        <v>262366</v>
      </c>
      <c r="N1345" s="4">
        <f>Tabela14[[#This Row],[parcela.cef
(total)]]-Tabela14[[#This Row],[parcela.cef
(realizado)]]</f>
        <v>0</v>
      </c>
      <c r="O1345" s="1" t="b">
        <v>0</v>
      </c>
      <c r="P1345" s="4">
        <v>0</v>
      </c>
      <c r="Q1345" s="4">
        <v>305495.3</v>
      </c>
      <c r="R1345" s="4">
        <v>0</v>
      </c>
      <c r="S1345" s="4">
        <v>45904.27</v>
      </c>
      <c r="T1345" s="4">
        <f>SUM(Tabela14[[#This Row],[set/25]:[dez/30]])</f>
        <v>45304.270000000026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600</v>
      </c>
      <c r="BM1345" s="4">
        <v>605.83000000000004</v>
      </c>
      <c r="BN1345" s="4">
        <v>605.46</v>
      </c>
      <c r="BO1345" s="4">
        <v>605.46</v>
      </c>
      <c r="BP1345" s="4">
        <v>343.6</v>
      </c>
      <c r="BQ1345" s="4">
        <v>343.6</v>
      </c>
      <c r="BR1345" s="4">
        <v>343.6</v>
      </c>
      <c r="BS1345" s="4">
        <v>343.6</v>
      </c>
      <c r="BT1345" s="4">
        <v>343.6</v>
      </c>
      <c r="BU1345" s="4">
        <v>343.6</v>
      </c>
      <c r="BV1345" s="4">
        <v>343.6</v>
      </c>
      <c r="BW1345" s="4">
        <v>343.6</v>
      </c>
      <c r="BX1345" s="4">
        <v>343.6</v>
      </c>
      <c r="BY1345" s="4">
        <v>343.6</v>
      </c>
      <c r="BZ1345" s="4">
        <v>343.6</v>
      </c>
      <c r="CA1345" s="4">
        <v>343.6</v>
      </c>
      <c r="CB1345" s="4">
        <v>1857.25</v>
      </c>
      <c r="CC1345" s="4">
        <v>1073.48</v>
      </c>
      <c r="CD1345" s="4">
        <v>1145.33</v>
      </c>
      <c r="CE1345" s="4">
        <v>1145.33</v>
      </c>
      <c r="CF1345" s="4">
        <v>1145.33</v>
      </c>
      <c r="CG1345" s="4">
        <v>1145.33</v>
      </c>
      <c r="CH1345" s="4">
        <v>1145.33</v>
      </c>
      <c r="CI1345" s="4">
        <v>1145.33</v>
      </c>
      <c r="CJ1345" s="4">
        <v>1145.33</v>
      </c>
      <c r="CK1345" s="4">
        <v>1145.33</v>
      </c>
      <c r="CL1345" s="4">
        <v>1145.33</v>
      </c>
      <c r="CM1345" s="4">
        <v>1145.33</v>
      </c>
      <c r="CN1345" s="4">
        <v>6190.83</v>
      </c>
      <c r="CO1345" s="4">
        <v>1145.33</v>
      </c>
      <c r="CP1345" s="4">
        <v>1145.33</v>
      </c>
      <c r="CQ1345" s="4">
        <v>1145.33</v>
      </c>
      <c r="CR1345" s="4">
        <v>1145.33</v>
      </c>
      <c r="CS1345" s="4">
        <v>1145.33</v>
      </c>
      <c r="CT1345" s="4">
        <v>1145.33</v>
      </c>
      <c r="CU1345" s="4">
        <v>1145.33</v>
      </c>
      <c r="CV1345" s="4">
        <v>1145.33</v>
      </c>
      <c r="CW1345" s="4">
        <v>1145.33</v>
      </c>
      <c r="CX1345" s="4">
        <v>1145.33</v>
      </c>
      <c r="CY1345" s="4">
        <v>1145.33</v>
      </c>
      <c r="CZ1345" s="4">
        <v>6190.83</v>
      </c>
      <c r="DA1345" s="4">
        <v>0</v>
      </c>
      <c r="DB1345" s="4">
        <v>0</v>
      </c>
      <c r="DC1345" s="4">
        <v>0</v>
      </c>
      <c r="DD1345" s="4">
        <v>0</v>
      </c>
      <c r="DE1345" s="4">
        <v>0</v>
      </c>
      <c r="DF1345" s="4">
        <v>0</v>
      </c>
      <c r="DG1345" s="4">
        <v>0</v>
      </c>
      <c r="DH1345" s="4">
        <v>0</v>
      </c>
      <c r="DI1345" s="4">
        <v>0</v>
      </c>
      <c r="DJ1345" s="4">
        <v>0</v>
      </c>
      <c r="DK1345" s="4">
        <v>0</v>
      </c>
      <c r="DL1345" s="4">
        <v>0</v>
      </c>
      <c r="DM1345" s="4">
        <v>0</v>
      </c>
      <c r="DN1345" s="4">
        <v>0</v>
      </c>
      <c r="DO1345" s="4">
        <v>0</v>
      </c>
      <c r="DP1345" s="4">
        <v>0</v>
      </c>
      <c r="DQ1345" s="4">
        <v>0</v>
      </c>
      <c r="DR1345" s="4">
        <v>0</v>
      </c>
      <c r="DS1345" s="4">
        <v>0</v>
      </c>
      <c r="DT1345" s="4">
        <v>0</v>
      </c>
      <c r="DU1345" s="4">
        <v>0</v>
      </c>
      <c r="DV1345" s="4">
        <v>0</v>
      </c>
      <c r="DW1345" s="4">
        <v>0</v>
      </c>
      <c r="DX1345" s="6">
        <v>0</v>
      </c>
      <c r="DY1345" s="4">
        <f>SUM(Tabela14[[#This Row],[jan/25]:[mar/25]])</f>
        <v>0</v>
      </c>
      <c r="DZ1345" s="4">
        <f>SUM(Tabela14[[#This Row],[abr/25]:[ago/25]])</f>
        <v>600</v>
      </c>
      <c r="EA1345" s="4">
        <f>SUM(Tabela14[[#This Row],[set/25]:[dez/30]])</f>
        <v>45304.270000000026</v>
      </c>
    </row>
    <row r="1346" spans="1:131" x14ac:dyDescent="0.25">
      <c r="A1346" s="5" t="s">
        <v>3149</v>
      </c>
      <c r="B1346" s="2" t="s">
        <v>2495</v>
      </c>
      <c r="C1346" s="2" t="s">
        <v>14</v>
      </c>
      <c r="D1346" s="2" t="s">
        <v>324</v>
      </c>
      <c r="E1346" s="1">
        <v>809</v>
      </c>
      <c r="F1346" s="2" t="s">
        <v>3150</v>
      </c>
      <c r="G1346" s="2" t="s">
        <v>19</v>
      </c>
      <c r="H1346" s="321">
        <v>45853</v>
      </c>
      <c r="I1346" s="2" t="s">
        <v>665</v>
      </c>
      <c r="J1346" s="2"/>
      <c r="K1346" s="4"/>
      <c r="L1346" s="4"/>
      <c r="M1346" s="4">
        <v>0</v>
      </c>
      <c r="N1346" s="4">
        <f>Tabela14[[#This Row],[parcela.cef
(total)]]-Tabela14[[#This Row],[parcela.cef
(realizado)]]</f>
        <v>0</v>
      </c>
      <c r="O1346" s="1" t="b">
        <v>0</v>
      </c>
      <c r="P1346" s="4">
        <v>0</v>
      </c>
      <c r="Q1346" s="4">
        <v>224660</v>
      </c>
      <c r="R1346" s="4">
        <v>0</v>
      </c>
      <c r="S1346" s="4">
        <v>225095.84</v>
      </c>
      <c r="T1346" s="4">
        <f>SUM(Tabela14[[#This Row],[set/25]:[dez/30]])</f>
        <v>150479.08000000005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72560</v>
      </c>
      <c r="BL1346" s="4">
        <v>2056.7600000000002</v>
      </c>
      <c r="BM1346" s="4">
        <v>0</v>
      </c>
      <c r="BN1346" s="4">
        <v>2032.13</v>
      </c>
      <c r="BO1346" s="4">
        <v>2032.13</v>
      </c>
      <c r="BP1346" s="4">
        <v>2032.13</v>
      </c>
      <c r="BQ1346" s="4">
        <v>2032.13</v>
      </c>
      <c r="BR1346" s="4">
        <v>2032.13</v>
      </c>
      <c r="BS1346" s="4">
        <v>2032.13</v>
      </c>
      <c r="BT1346" s="4">
        <v>2032.13</v>
      </c>
      <c r="BU1346" s="4">
        <v>2032.13</v>
      </c>
      <c r="BV1346" s="4">
        <v>2032.13</v>
      </c>
      <c r="BW1346" s="4">
        <v>22353.39</v>
      </c>
      <c r="BX1346" s="4">
        <v>2032.13</v>
      </c>
      <c r="BY1346" s="4">
        <v>2032.13</v>
      </c>
      <c r="BZ1346" s="4">
        <v>2032.13</v>
      </c>
      <c r="CA1346" s="4">
        <v>2032.13</v>
      </c>
      <c r="CB1346" s="4">
        <v>2032.13</v>
      </c>
      <c r="CC1346" s="4">
        <v>2032.13</v>
      </c>
      <c r="CD1346" s="4">
        <v>2032.13</v>
      </c>
      <c r="CE1346" s="4">
        <v>2032.13</v>
      </c>
      <c r="CF1346" s="4">
        <v>2032.13</v>
      </c>
      <c r="CG1346" s="4">
        <v>2032.13</v>
      </c>
      <c r="CH1346" s="4">
        <v>2032.13</v>
      </c>
      <c r="CI1346" s="4">
        <v>22353.39</v>
      </c>
      <c r="CJ1346" s="4">
        <v>2032.13</v>
      </c>
      <c r="CK1346" s="4">
        <v>2032.13</v>
      </c>
      <c r="CL1346" s="4">
        <v>2032.13</v>
      </c>
      <c r="CM1346" s="4">
        <v>2032.13</v>
      </c>
      <c r="CN1346" s="4">
        <v>2032.13</v>
      </c>
      <c r="CO1346" s="4">
        <v>2032.13</v>
      </c>
      <c r="CP1346" s="4">
        <v>2032.13</v>
      </c>
      <c r="CQ1346" s="4">
        <v>2032.13</v>
      </c>
      <c r="CR1346" s="4">
        <v>2032.13</v>
      </c>
      <c r="CS1346" s="4">
        <v>2133.7399999999998</v>
      </c>
      <c r="CT1346" s="4">
        <v>2032.13</v>
      </c>
      <c r="CU1346" s="4">
        <v>32514.01</v>
      </c>
      <c r="CV1346" s="4">
        <v>2032.13</v>
      </c>
      <c r="CW1346" s="4">
        <v>2032.13</v>
      </c>
      <c r="CX1346" s="4">
        <v>2032.13</v>
      </c>
      <c r="CY1346" s="4">
        <v>2032.13</v>
      </c>
      <c r="CZ1346" s="4">
        <v>2032.13</v>
      </c>
      <c r="DA1346" s="4">
        <v>0</v>
      </c>
      <c r="DB1346" s="4">
        <v>0</v>
      </c>
      <c r="DC1346" s="4">
        <v>0</v>
      </c>
      <c r="DD1346" s="4">
        <v>0</v>
      </c>
      <c r="DE1346" s="4">
        <v>0</v>
      </c>
      <c r="DF1346" s="4">
        <v>0</v>
      </c>
      <c r="DG1346" s="4">
        <v>0</v>
      </c>
      <c r="DH1346" s="4">
        <v>0</v>
      </c>
      <c r="DI1346" s="4">
        <v>0</v>
      </c>
      <c r="DJ1346" s="4">
        <v>0</v>
      </c>
      <c r="DK1346" s="4">
        <v>0</v>
      </c>
      <c r="DL1346" s="4">
        <v>0</v>
      </c>
      <c r="DM1346" s="4">
        <v>0</v>
      </c>
      <c r="DN1346" s="4">
        <v>0</v>
      </c>
      <c r="DO1346" s="4">
        <v>0</v>
      </c>
      <c r="DP1346" s="4">
        <v>0</v>
      </c>
      <c r="DQ1346" s="4">
        <v>0</v>
      </c>
      <c r="DR1346" s="4">
        <v>0</v>
      </c>
      <c r="DS1346" s="4">
        <v>0</v>
      </c>
      <c r="DT1346" s="4">
        <v>0</v>
      </c>
      <c r="DU1346" s="4">
        <v>0</v>
      </c>
      <c r="DV1346" s="4">
        <v>0</v>
      </c>
      <c r="DW1346" s="4">
        <v>0</v>
      </c>
      <c r="DX1346" s="6">
        <v>0</v>
      </c>
      <c r="DY1346" s="4">
        <f>SUM(Tabela14[[#This Row],[jan/25]:[mar/25]])</f>
        <v>0</v>
      </c>
      <c r="DZ1346" s="4">
        <f>SUM(Tabela14[[#This Row],[abr/25]:[ago/25]])</f>
        <v>74616.759999999995</v>
      </c>
      <c r="EA1346" s="4">
        <f>SUM(Tabela14[[#This Row],[set/25]:[dez/30]])</f>
        <v>150479.08000000005</v>
      </c>
    </row>
    <row r="1347" spans="1:131" x14ac:dyDescent="0.25">
      <c r="A1347" s="5" t="s">
        <v>3151</v>
      </c>
      <c r="B1347" s="2" t="s">
        <v>2495</v>
      </c>
      <c r="C1347" s="2" t="s">
        <v>14</v>
      </c>
      <c r="D1347" s="2" t="s">
        <v>324</v>
      </c>
      <c r="E1347" s="1">
        <v>810</v>
      </c>
      <c r="F1347" s="2" t="s">
        <v>3152</v>
      </c>
      <c r="G1347" s="2" t="s">
        <v>19</v>
      </c>
      <c r="H1347" s="321">
        <v>45869</v>
      </c>
      <c r="I1347" s="2" t="s">
        <v>3153</v>
      </c>
      <c r="J1347" s="2"/>
      <c r="K1347" s="4"/>
      <c r="L1347" s="4"/>
      <c r="M1347" s="4">
        <v>118074.62</v>
      </c>
      <c r="N1347" s="4">
        <f>Tabela14[[#This Row],[parcela.cef
(total)]]-Tabela14[[#This Row],[parcela.cef
(realizado)]]</f>
        <v>0</v>
      </c>
      <c r="O1347" s="1" t="b">
        <v>0</v>
      </c>
      <c r="P1347" s="4">
        <v>0</v>
      </c>
      <c r="Q1347" s="4">
        <v>224660</v>
      </c>
      <c r="R1347" s="4">
        <v>0</v>
      </c>
      <c r="S1347" s="4">
        <v>109383.52</v>
      </c>
      <c r="T1347" s="4">
        <f>SUM(Tabela14[[#This Row],[set/25]:[dez/30]])</f>
        <v>58931.519999999968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50452</v>
      </c>
      <c r="BM1347" s="4">
        <v>1016.06</v>
      </c>
      <c r="BN1347" s="4">
        <v>1016.06</v>
      </c>
      <c r="BO1347" s="4">
        <v>1016.06</v>
      </c>
      <c r="BP1347" s="4">
        <v>1016.06</v>
      </c>
      <c r="BQ1347" s="4">
        <v>1016.06</v>
      </c>
      <c r="BR1347" s="4">
        <v>1016.06</v>
      </c>
      <c r="BS1347" s="4">
        <v>1016.06</v>
      </c>
      <c r="BT1347" s="4">
        <v>1016.06</v>
      </c>
      <c r="BU1347" s="4">
        <v>6096.37</v>
      </c>
      <c r="BV1347" s="4">
        <v>1016.06</v>
      </c>
      <c r="BW1347" s="4">
        <v>1016.06</v>
      </c>
      <c r="BX1347" s="4">
        <v>1016.06</v>
      </c>
      <c r="BY1347" s="4">
        <v>1016.06</v>
      </c>
      <c r="BZ1347" s="4">
        <v>1016.06</v>
      </c>
      <c r="CA1347" s="4">
        <v>1016.06</v>
      </c>
      <c r="CB1347" s="4">
        <v>1016.06</v>
      </c>
      <c r="CC1347" s="4">
        <v>1016.06</v>
      </c>
      <c r="CD1347" s="4">
        <v>1016.06</v>
      </c>
      <c r="CE1347" s="4">
        <v>1016.06</v>
      </c>
      <c r="CF1347" s="4">
        <v>1016.06</v>
      </c>
      <c r="CG1347" s="4">
        <v>6096.37</v>
      </c>
      <c r="CH1347" s="4">
        <v>1016.06</v>
      </c>
      <c r="CI1347" s="4">
        <v>1016.06</v>
      </c>
      <c r="CJ1347" s="4">
        <v>1016.06</v>
      </c>
      <c r="CK1347" s="4">
        <v>1016.06</v>
      </c>
      <c r="CL1347" s="4">
        <v>1016.06</v>
      </c>
      <c r="CM1347" s="4">
        <v>1016.06</v>
      </c>
      <c r="CN1347" s="4">
        <v>1016.06</v>
      </c>
      <c r="CO1347" s="4">
        <v>1016.06</v>
      </c>
      <c r="CP1347" s="4">
        <v>1016.06</v>
      </c>
      <c r="CQ1347" s="4">
        <v>1016.06</v>
      </c>
      <c r="CR1347" s="4">
        <v>1016.06</v>
      </c>
      <c r="CS1347" s="4">
        <v>9144.56</v>
      </c>
      <c r="CT1347" s="4">
        <v>1016.06</v>
      </c>
      <c r="CU1347" s="4">
        <v>1016.06</v>
      </c>
      <c r="CV1347" s="4">
        <v>1016.06</v>
      </c>
      <c r="CW1347" s="4">
        <v>1016.06</v>
      </c>
      <c r="CX1347" s="4">
        <v>1016.06</v>
      </c>
      <c r="CY1347" s="4">
        <v>1016.06</v>
      </c>
      <c r="CZ1347" s="4">
        <v>1016.06</v>
      </c>
      <c r="DA1347" s="4">
        <v>0</v>
      </c>
      <c r="DB1347" s="4">
        <v>0</v>
      </c>
      <c r="DC1347" s="4">
        <v>0</v>
      </c>
      <c r="DD1347" s="4">
        <v>0</v>
      </c>
      <c r="DE1347" s="4">
        <v>0</v>
      </c>
      <c r="DF1347" s="4">
        <v>0</v>
      </c>
      <c r="DG1347" s="4">
        <v>0</v>
      </c>
      <c r="DH1347" s="4">
        <v>0</v>
      </c>
      <c r="DI1347" s="4">
        <v>0</v>
      </c>
      <c r="DJ1347" s="4">
        <v>0</v>
      </c>
      <c r="DK1347" s="4">
        <v>0</v>
      </c>
      <c r="DL1347" s="4">
        <v>0</v>
      </c>
      <c r="DM1347" s="4">
        <v>0</v>
      </c>
      <c r="DN1347" s="4">
        <v>0</v>
      </c>
      <c r="DO1347" s="4">
        <v>0</v>
      </c>
      <c r="DP1347" s="4">
        <v>0</v>
      </c>
      <c r="DQ1347" s="4">
        <v>0</v>
      </c>
      <c r="DR1347" s="4">
        <v>0</v>
      </c>
      <c r="DS1347" s="4">
        <v>0</v>
      </c>
      <c r="DT1347" s="4">
        <v>0</v>
      </c>
      <c r="DU1347" s="4">
        <v>0</v>
      </c>
      <c r="DV1347" s="4">
        <v>0</v>
      </c>
      <c r="DW1347" s="4">
        <v>0</v>
      </c>
      <c r="DX1347" s="6">
        <v>0</v>
      </c>
      <c r="DY1347" s="4">
        <f>SUM(Tabela14[[#This Row],[jan/25]:[mar/25]])</f>
        <v>0</v>
      </c>
      <c r="DZ1347" s="4">
        <f>SUM(Tabela14[[#This Row],[abr/25]:[ago/25]])</f>
        <v>50452</v>
      </c>
      <c r="EA1347" s="4">
        <f>SUM(Tabela14[[#This Row],[set/25]:[dez/30]])</f>
        <v>58931.519999999968</v>
      </c>
    </row>
    <row r="1348" spans="1:131" x14ac:dyDescent="0.25">
      <c r="A1348" s="5" t="s">
        <v>3154</v>
      </c>
      <c r="B1348" s="2" t="s">
        <v>2495</v>
      </c>
      <c r="C1348" s="2" t="s">
        <v>14</v>
      </c>
      <c r="D1348" s="2" t="s">
        <v>324</v>
      </c>
      <c r="E1348" s="1">
        <v>811</v>
      </c>
      <c r="F1348" s="2" t="s">
        <v>3155</v>
      </c>
      <c r="G1348" s="2" t="s">
        <v>19</v>
      </c>
      <c r="H1348" s="321">
        <v>45868</v>
      </c>
      <c r="I1348" s="2" t="s">
        <v>3156</v>
      </c>
      <c r="J1348" s="2"/>
      <c r="K1348" s="4"/>
      <c r="L1348" s="4"/>
      <c r="M1348" s="4">
        <v>284497.58</v>
      </c>
      <c r="N1348" s="4">
        <f>Tabela14[[#This Row],[parcela.cef
(total)]]-Tabela14[[#This Row],[parcela.cef
(realizado)]]</f>
        <v>0</v>
      </c>
      <c r="O1348" s="1" t="b">
        <v>0</v>
      </c>
      <c r="P1348" s="4">
        <v>0</v>
      </c>
      <c r="Q1348" s="4">
        <v>319600</v>
      </c>
      <c r="R1348" s="4">
        <v>0</v>
      </c>
      <c r="S1348" s="4">
        <v>40161.46</v>
      </c>
      <c r="T1348" s="4">
        <f>SUM(Tabela14[[#This Row],[set/25]:[dez/30]])</f>
        <v>35389.599999999984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4500</v>
      </c>
      <c r="BL1348" s="4">
        <v>271.86</v>
      </c>
      <c r="BM1348" s="4">
        <v>274.33999999999997</v>
      </c>
      <c r="BN1348" s="4">
        <v>274.33999999999997</v>
      </c>
      <c r="BO1348" s="4">
        <v>274.33999999999997</v>
      </c>
      <c r="BP1348" s="4">
        <v>274.33999999999997</v>
      </c>
      <c r="BQ1348" s="4">
        <v>274.33999999999997</v>
      </c>
      <c r="BR1348" s="4">
        <v>274.33999999999997</v>
      </c>
      <c r="BS1348" s="4">
        <v>274.33999999999997</v>
      </c>
      <c r="BT1348" s="4">
        <v>274.33999999999997</v>
      </c>
      <c r="BU1348" s="4">
        <v>274.33999999999997</v>
      </c>
      <c r="BV1348" s="4">
        <v>274.33999999999997</v>
      </c>
      <c r="BW1348" s="4">
        <v>1188.8</v>
      </c>
      <c r="BX1348" s="4">
        <v>670.6</v>
      </c>
      <c r="BY1348" s="4">
        <v>914.46</v>
      </c>
      <c r="BZ1348" s="4">
        <v>914.46</v>
      </c>
      <c r="CA1348" s="4">
        <v>914.46</v>
      </c>
      <c r="CB1348" s="4">
        <v>914.46</v>
      </c>
      <c r="CC1348" s="4">
        <v>914.46</v>
      </c>
      <c r="CD1348" s="4">
        <v>914.46</v>
      </c>
      <c r="CE1348" s="4">
        <v>914.46</v>
      </c>
      <c r="CF1348" s="4">
        <v>914.46</v>
      </c>
      <c r="CG1348" s="4">
        <v>914.46</v>
      </c>
      <c r="CH1348" s="4">
        <v>914.46</v>
      </c>
      <c r="CI1348" s="4">
        <v>3962.65</v>
      </c>
      <c r="CJ1348" s="4">
        <v>914.46</v>
      </c>
      <c r="CK1348" s="4">
        <v>914.46</v>
      </c>
      <c r="CL1348" s="4">
        <v>914.46</v>
      </c>
      <c r="CM1348" s="4">
        <v>914.46</v>
      </c>
      <c r="CN1348" s="4">
        <v>914.46</v>
      </c>
      <c r="CO1348" s="4">
        <v>914.46</v>
      </c>
      <c r="CP1348" s="4">
        <v>914.46</v>
      </c>
      <c r="CQ1348" s="4">
        <v>914.46</v>
      </c>
      <c r="CR1348" s="4">
        <v>914.46</v>
      </c>
      <c r="CS1348" s="4">
        <v>914.46</v>
      </c>
      <c r="CT1348" s="4">
        <v>914.46</v>
      </c>
      <c r="CU1348" s="4">
        <v>3962.65</v>
      </c>
      <c r="CV1348" s="4">
        <v>914.46</v>
      </c>
      <c r="CW1348" s="4">
        <v>914.46</v>
      </c>
      <c r="CX1348" s="4">
        <v>914.46</v>
      </c>
      <c r="CY1348" s="4">
        <v>914.46</v>
      </c>
      <c r="CZ1348" s="4">
        <v>0</v>
      </c>
      <c r="DA1348" s="4">
        <v>0</v>
      </c>
      <c r="DB1348" s="4">
        <v>0</v>
      </c>
      <c r="DC1348" s="4">
        <v>0</v>
      </c>
      <c r="DD1348" s="4">
        <v>0</v>
      </c>
      <c r="DE1348" s="4">
        <v>0</v>
      </c>
      <c r="DF1348" s="4">
        <v>0</v>
      </c>
      <c r="DG1348" s="4">
        <v>0</v>
      </c>
      <c r="DH1348" s="4">
        <v>0</v>
      </c>
      <c r="DI1348" s="4">
        <v>0</v>
      </c>
      <c r="DJ1348" s="4">
        <v>0</v>
      </c>
      <c r="DK1348" s="4">
        <v>0</v>
      </c>
      <c r="DL1348" s="4">
        <v>0</v>
      </c>
      <c r="DM1348" s="4">
        <v>0</v>
      </c>
      <c r="DN1348" s="4">
        <v>0</v>
      </c>
      <c r="DO1348" s="4">
        <v>0</v>
      </c>
      <c r="DP1348" s="4">
        <v>0</v>
      </c>
      <c r="DQ1348" s="4">
        <v>0</v>
      </c>
      <c r="DR1348" s="4">
        <v>0</v>
      </c>
      <c r="DS1348" s="4">
        <v>0</v>
      </c>
      <c r="DT1348" s="4">
        <v>0</v>
      </c>
      <c r="DU1348" s="4">
        <v>0</v>
      </c>
      <c r="DV1348" s="4">
        <v>0</v>
      </c>
      <c r="DW1348" s="4">
        <v>0</v>
      </c>
      <c r="DX1348" s="6">
        <v>0</v>
      </c>
      <c r="DY1348" s="4">
        <f>SUM(Tabela14[[#This Row],[jan/25]:[mar/25]])</f>
        <v>0</v>
      </c>
      <c r="DZ1348" s="4">
        <f>SUM(Tabela14[[#This Row],[abr/25]:[ago/25]])</f>
        <v>4771.8599999999997</v>
      </c>
      <c r="EA1348" s="4">
        <f>SUM(Tabela14[[#This Row],[set/25]:[dez/30]])</f>
        <v>35389.599999999984</v>
      </c>
    </row>
    <row r="1349" spans="1:131" x14ac:dyDescent="0.25">
      <c r="A1349" s="5" t="s">
        <v>3157</v>
      </c>
      <c r="B1349" s="2" t="s">
        <v>2495</v>
      </c>
      <c r="C1349" s="2" t="s">
        <v>14</v>
      </c>
      <c r="D1349" s="2" t="s">
        <v>324</v>
      </c>
      <c r="E1349" s="1">
        <v>812</v>
      </c>
      <c r="F1349" s="2" t="s">
        <v>3158</v>
      </c>
      <c r="G1349" s="2" t="s">
        <v>19</v>
      </c>
      <c r="H1349" s="321">
        <v>45850</v>
      </c>
      <c r="I1349" s="2" t="s">
        <v>1659</v>
      </c>
      <c r="J1349" s="2"/>
      <c r="K1349" s="4"/>
      <c r="L1349" s="4"/>
      <c r="M1349" s="4">
        <v>219469.56</v>
      </c>
      <c r="N1349" s="4">
        <f>Tabela14[[#This Row],[parcela.cef
(total)]]-Tabela14[[#This Row],[parcela.cef
(realizado)]]</f>
        <v>0</v>
      </c>
      <c r="O1349" s="1" t="b">
        <v>0</v>
      </c>
      <c r="P1349" s="4">
        <v>0</v>
      </c>
      <c r="Q1349" s="4">
        <v>234060</v>
      </c>
      <c r="R1349" s="4">
        <v>0</v>
      </c>
      <c r="S1349" s="4">
        <v>18060</v>
      </c>
      <c r="T1349" s="4">
        <f>SUM(Tabela14[[#This Row],[set/25]:[dez/30]])</f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18060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0</v>
      </c>
      <c r="CP1349" s="4">
        <v>0</v>
      </c>
      <c r="CQ1349" s="4">
        <v>0</v>
      </c>
      <c r="CR1349" s="4">
        <v>0</v>
      </c>
      <c r="CS1349" s="4">
        <v>0</v>
      </c>
      <c r="CT1349" s="4">
        <v>0</v>
      </c>
      <c r="CU1349" s="4">
        <v>0</v>
      </c>
      <c r="CV1349" s="4">
        <v>0</v>
      </c>
      <c r="CW1349" s="4">
        <v>0</v>
      </c>
      <c r="CX1349" s="4">
        <v>0</v>
      </c>
      <c r="CY1349" s="4">
        <v>0</v>
      </c>
      <c r="CZ1349" s="4">
        <v>0</v>
      </c>
      <c r="DA1349" s="4">
        <v>0</v>
      </c>
      <c r="DB1349" s="4">
        <v>0</v>
      </c>
      <c r="DC1349" s="4">
        <v>0</v>
      </c>
      <c r="DD1349" s="4">
        <v>0</v>
      </c>
      <c r="DE1349" s="4">
        <v>0</v>
      </c>
      <c r="DF1349" s="4">
        <v>0</v>
      </c>
      <c r="DG1349" s="4">
        <v>0</v>
      </c>
      <c r="DH1349" s="4">
        <v>0</v>
      </c>
      <c r="DI1349" s="4">
        <v>0</v>
      </c>
      <c r="DJ1349" s="4">
        <v>0</v>
      </c>
      <c r="DK1349" s="4">
        <v>0</v>
      </c>
      <c r="DL1349" s="4">
        <v>0</v>
      </c>
      <c r="DM1349" s="4">
        <v>0</v>
      </c>
      <c r="DN1349" s="4">
        <v>0</v>
      </c>
      <c r="DO1349" s="4">
        <v>0</v>
      </c>
      <c r="DP1349" s="4">
        <v>0</v>
      </c>
      <c r="DQ1349" s="4">
        <v>0</v>
      </c>
      <c r="DR1349" s="4">
        <v>0</v>
      </c>
      <c r="DS1349" s="4">
        <v>0</v>
      </c>
      <c r="DT1349" s="4">
        <v>0</v>
      </c>
      <c r="DU1349" s="4">
        <v>0</v>
      </c>
      <c r="DV1349" s="4">
        <v>0</v>
      </c>
      <c r="DW1349" s="4">
        <v>0</v>
      </c>
      <c r="DX1349" s="6">
        <v>0</v>
      </c>
      <c r="DY1349" s="4">
        <f>SUM(Tabela14[[#This Row],[jan/25]:[mar/25]])</f>
        <v>0</v>
      </c>
      <c r="DZ1349" s="4">
        <f>SUM(Tabela14[[#This Row],[abr/25]:[ago/25]])</f>
        <v>18060</v>
      </c>
      <c r="EA1349" s="4">
        <f>SUM(Tabela14[[#This Row],[set/25]:[dez/30]])</f>
        <v>0</v>
      </c>
    </row>
    <row r="1350" spans="1:131" x14ac:dyDescent="0.25">
      <c r="A1350" s="5" t="s">
        <v>3159</v>
      </c>
      <c r="B1350" s="2" t="s">
        <v>2495</v>
      </c>
      <c r="C1350" s="2" t="s">
        <v>14</v>
      </c>
      <c r="D1350" s="2" t="s">
        <v>324</v>
      </c>
      <c r="E1350" s="1">
        <v>813</v>
      </c>
      <c r="F1350" s="2"/>
      <c r="G1350" s="2" t="s">
        <v>16</v>
      </c>
      <c r="H1350" s="321"/>
      <c r="I1350" s="2"/>
      <c r="J1350" s="2"/>
      <c r="K1350" s="4"/>
      <c r="L1350" s="4"/>
      <c r="M1350" s="4">
        <v>0</v>
      </c>
      <c r="N1350" s="4">
        <f>Tabela14[[#This Row],[parcela.cef
(total)]]-Tabela14[[#This Row],[parcela.cef
(realizado)]]</f>
        <v>0</v>
      </c>
      <c r="O1350" s="1" t="b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f>SUM(Tabela14[[#This Row],[set/25]:[dez/30]])</f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0</v>
      </c>
      <c r="CP1350" s="4">
        <v>0</v>
      </c>
      <c r="CQ1350" s="4">
        <v>0</v>
      </c>
      <c r="CR1350" s="4">
        <v>0</v>
      </c>
      <c r="CS1350" s="4">
        <v>0</v>
      </c>
      <c r="CT1350" s="4">
        <v>0</v>
      </c>
      <c r="CU1350" s="4">
        <v>0</v>
      </c>
      <c r="CV1350" s="4">
        <v>0</v>
      </c>
      <c r="CW1350" s="4">
        <v>0</v>
      </c>
      <c r="CX1350" s="4">
        <v>0</v>
      </c>
      <c r="CY1350" s="4">
        <v>0</v>
      </c>
      <c r="CZ1350" s="4">
        <v>0</v>
      </c>
      <c r="DA1350" s="4">
        <v>0</v>
      </c>
      <c r="DB1350" s="4">
        <v>0</v>
      </c>
      <c r="DC1350" s="4">
        <v>0</v>
      </c>
      <c r="DD1350" s="4">
        <v>0</v>
      </c>
      <c r="DE1350" s="4">
        <v>0</v>
      </c>
      <c r="DF1350" s="4">
        <v>0</v>
      </c>
      <c r="DG1350" s="4">
        <v>0</v>
      </c>
      <c r="DH1350" s="4">
        <v>0</v>
      </c>
      <c r="DI1350" s="4">
        <v>0</v>
      </c>
      <c r="DJ1350" s="4">
        <v>0</v>
      </c>
      <c r="DK1350" s="4">
        <v>0</v>
      </c>
      <c r="DL1350" s="4">
        <v>0</v>
      </c>
      <c r="DM1350" s="4">
        <v>0</v>
      </c>
      <c r="DN1350" s="4">
        <v>0</v>
      </c>
      <c r="DO1350" s="4">
        <v>0</v>
      </c>
      <c r="DP1350" s="4">
        <v>0</v>
      </c>
      <c r="DQ1350" s="4">
        <v>0</v>
      </c>
      <c r="DR1350" s="4">
        <v>0</v>
      </c>
      <c r="DS1350" s="4">
        <v>0</v>
      </c>
      <c r="DT1350" s="4">
        <v>0</v>
      </c>
      <c r="DU1350" s="4">
        <v>0</v>
      </c>
      <c r="DV1350" s="4">
        <v>0</v>
      </c>
      <c r="DW1350" s="4">
        <v>0</v>
      </c>
      <c r="DX1350" s="6">
        <v>0</v>
      </c>
      <c r="DY1350" s="4">
        <f>SUM(Tabela14[[#This Row],[jan/25]:[mar/25]])</f>
        <v>0</v>
      </c>
      <c r="DZ1350" s="4">
        <f>SUM(Tabela14[[#This Row],[abr/25]:[ago/25]])</f>
        <v>0</v>
      </c>
      <c r="EA1350" s="4">
        <f>SUM(Tabela14[[#This Row],[set/25]:[dez/30]])</f>
        <v>0</v>
      </c>
    </row>
    <row r="1351" spans="1:131" x14ac:dyDescent="0.25">
      <c r="A1351" s="5" t="s">
        <v>3160</v>
      </c>
      <c r="B1351" s="2" t="s">
        <v>2495</v>
      </c>
      <c r="C1351" s="2" t="s">
        <v>14</v>
      </c>
      <c r="D1351" s="2" t="s">
        <v>324</v>
      </c>
      <c r="E1351" s="1">
        <v>814</v>
      </c>
      <c r="F1351" s="2"/>
      <c r="G1351" s="2" t="s">
        <v>16</v>
      </c>
      <c r="H1351" s="321"/>
      <c r="I1351" s="2"/>
      <c r="J1351" s="2"/>
      <c r="K1351" s="4"/>
      <c r="L1351" s="4"/>
      <c r="M1351" s="4">
        <v>0</v>
      </c>
      <c r="N1351" s="4">
        <f>Tabela14[[#This Row],[parcela.cef
(total)]]-Tabela14[[#This Row],[parcela.cef
(realizado)]]</f>
        <v>0</v>
      </c>
      <c r="O1351" s="1" t="b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f>SUM(Tabela14[[#This Row],[set/25]:[dez/30]])</f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0</v>
      </c>
      <c r="CS1351" s="4">
        <v>0</v>
      </c>
      <c r="CT1351" s="4">
        <v>0</v>
      </c>
      <c r="CU1351" s="4">
        <v>0</v>
      </c>
      <c r="CV1351" s="4">
        <v>0</v>
      </c>
      <c r="CW1351" s="4">
        <v>0</v>
      </c>
      <c r="CX1351" s="4">
        <v>0</v>
      </c>
      <c r="CY1351" s="4">
        <v>0</v>
      </c>
      <c r="CZ1351" s="4">
        <v>0</v>
      </c>
      <c r="DA1351" s="4">
        <v>0</v>
      </c>
      <c r="DB1351" s="4">
        <v>0</v>
      </c>
      <c r="DC1351" s="4">
        <v>0</v>
      </c>
      <c r="DD1351" s="4">
        <v>0</v>
      </c>
      <c r="DE1351" s="4">
        <v>0</v>
      </c>
      <c r="DF1351" s="4">
        <v>0</v>
      </c>
      <c r="DG1351" s="4">
        <v>0</v>
      </c>
      <c r="DH1351" s="4">
        <v>0</v>
      </c>
      <c r="DI1351" s="4">
        <v>0</v>
      </c>
      <c r="DJ1351" s="4">
        <v>0</v>
      </c>
      <c r="DK1351" s="4">
        <v>0</v>
      </c>
      <c r="DL1351" s="4">
        <v>0</v>
      </c>
      <c r="DM1351" s="4">
        <v>0</v>
      </c>
      <c r="DN1351" s="4">
        <v>0</v>
      </c>
      <c r="DO1351" s="4">
        <v>0</v>
      </c>
      <c r="DP1351" s="4">
        <v>0</v>
      </c>
      <c r="DQ1351" s="4">
        <v>0</v>
      </c>
      <c r="DR1351" s="4">
        <v>0</v>
      </c>
      <c r="DS1351" s="4">
        <v>0</v>
      </c>
      <c r="DT1351" s="4">
        <v>0</v>
      </c>
      <c r="DU1351" s="4">
        <v>0</v>
      </c>
      <c r="DV1351" s="4">
        <v>0</v>
      </c>
      <c r="DW1351" s="4">
        <v>0</v>
      </c>
      <c r="DX1351" s="6">
        <v>0</v>
      </c>
      <c r="DY1351" s="4">
        <f>SUM(Tabela14[[#This Row],[jan/25]:[mar/25]])</f>
        <v>0</v>
      </c>
      <c r="DZ1351" s="4">
        <f>SUM(Tabela14[[#This Row],[abr/25]:[ago/25]])</f>
        <v>0</v>
      </c>
      <c r="EA1351" s="4">
        <f>SUM(Tabela14[[#This Row],[set/25]:[dez/30]])</f>
        <v>0</v>
      </c>
    </row>
    <row r="1352" spans="1:131" x14ac:dyDescent="0.25">
      <c r="A1352" s="5" t="s">
        <v>3161</v>
      </c>
      <c r="B1352" s="2" t="s">
        <v>2495</v>
      </c>
      <c r="C1352" s="2" t="s">
        <v>14</v>
      </c>
      <c r="D1352" s="2" t="s">
        <v>324</v>
      </c>
      <c r="E1352" s="1">
        <v>815</v>
      </c>
      <c r="F1352" s="2" t="s">
        <v>3162</v>
      </c>
      <c r="G1352" s="2" t="s">
        <v>19</v>
      </c>
      <c r="H1352" s="321">
        <v>45850</v>
      </c>
      <c r="I1352" s="2" t="s">
        <v>2085</v>
      </c>
      <c r="J1352" s="2"/>
      <c r="K1352" s="4"/>
      <c r="L1352" s="4"/>
      <c r="M1352" s="4">
        <v>244710.59</v>
      </c>
      <c r="N1352" s="4">
        <f>Tabela14[[#This Row],[parcela.cef
(total)]]-Tabela14[[#This Row],[parcela.cef
(realizado)]]</f>
        <v>0</v>
      </c>
      <c r="O1352" s="1" t="b">
        <v>0</v>
      </c>
      <c r="P1352" s="4">
        <v>0</v>
      </c>
      <c r="Q1352" s="4">
        <v>305499.62</v>
      </c>
      <c r="R1352" s="4">
        <v>0</v>
      </c>
      <c r="S1352" s="4">
        <v>65677.39</v>
      </c>
      <c r="T1352" s="4">
        <f>SUM(Tabela14[[#This Row],[set/25]:[dez/30]])</f>
        <v>64289.969999999965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900</v>
      </c>
      <c r="BL1352" s="4">
        <v>487.42</v>
      </c>
      <c r="BM1352" s="4">
        <v>491.86</v>
      </c>
      <c r="BN1352" s="4">
        <v>491.86</v>
      </c>
      <c r="BO1352" s="4">
        <v>491.86</v>
      </c>
      <c r="BP1352" s="4">
        <v>491.86</v>
      </c>
      <c r="BQ1352" s="4">
        <v>491.86</v>
      </c>
      <c r="BR1352" s="4">
        <v>491.86</v>
      </c>
      <c r="BS1352" s="4">
        <v>491.86</v>
      </c>
      <c r="BT1352" s="4">
        <v>491.86</v>
      </c>
      <c r="BU1352" s="4">
        <v>491.86</v>
      </c>
      <c r="BV1352" s="4">
        <v>491.86</v>
      </c>
      <c r="BW1352" s="4">
        <v>1711.14</v>
      </c>
      <c r="BX1352" s="4">
        <v>576.98</v>
      </c>
      <c r="BY1352" s="4">
        <v>1639.52</v>
      </c>
      <c r="BZ1352" s="4">
        <v>1639.52</v>
      </c>
      <c r="CA1352" s="4">
        <v>1639.52</v>
      </c>
      <c r="CB1352" s="4">
        <v>1639.52</v>
      </c>
      <c r="CC1352" s="4">
        <v>1639.52</v>
      </c>
      <c r="CD1352" s="4">
        <v>1639.52</v>
      </c>
      <c r="CE1352" s="4">
        <v>1639.52</v>
      </c>
      <c r="CF1352" s="4">
        <v>1639.52</v>
      </c>
      <c r="CG1352" s="4">
        <v>1639.52</v>
      </c>
      <c r="CH1352" s="4">
        <v>1639.52</v>
      </c>
      <c r="CI1352" s="4">
        <v>5703.77</v>
      </c>
      <c r="CJ1352" s="4">
        <v>1639.52</v>
      </c>
      <c r="CK1352" s="4">
        <v>1639.52</v>
      </c>
      <c r="CL1352" s="4">
        <v>1639.52</v>
      </c>
      <c r="CM1352" s="4">
        <v>1639.52</v>
      </c>
      <c r="CN1352" s="4">
        <v>1639.52</v>
      </c>
      <c r="CO1352" s="4">
        <v>1639.52</v>
      </c>
      <c r="CP1352" s="4">
        <v>1639.52</v>
      </c>
      <c r="CQ1352" s="4">
        <v>1639.52</v>
      </c>
      <c r="CR1352" s="4">
        <v>1639.52</v>
      </c>
      <c r="CS1352" s="4">
        <v>1639.52</v>
      </c>
      <c r="CT1352" s="4">
        <v>1639.52</v>
      </c>
      <c r="CU1352" s="4">
        <v>8751.9599999999991</v>
      </c>
      <c r="CV1352" s="4">
        <v>1639.52</v>
      </c>
      <c r="CW1352" s="4">
        <v>1639.52</v>
      </c>
      <c r="CX1352" s="4">
        <v>1639.52</v>
      </c>
      <c r="CY1352" s="4">
        <v>1639.52</v>
      </c>
      <c r="CZ1352" s="4">
        <v>1639.52</v>
      </c>
      <c r="DA1352" s="4">
        <v>0</v>
      </c>
      <c r="DB1352" s="4">
        <v>0</v>
      </c>
      <c r="DC1352" s="4">
        <v>0</v>
      </c>
      <c r="DD1352" s="4">
        <v>0</v>
      </c>
      <c r="DE1352" s="4">
        <v>0</v>
      </c>
      <c r="DF1352" s="4">
        <v>0</v>
      </c>
      <c r="DG1352" s="4">
        <v>0</v>
      </c>
      <c r="DH1352" s="4">
        <v>0</v>
      </c>
      <c r="DI1352" s="4">
        <v>0</v>
      </c>
      <c r="DJ1352" s="4">
        <v>0</v>
      </c>
      <c r="DK1352" s="4">
        <v>0</v>
      </c>
      <c r="DL1352" s="4">
        <v>0</v>
      </c>
      <c r="DM1352" s="4">
        <v>0</v>
      </c>
      <c r="DN1352" s="4">
        <v>0</v>
      </c>
      <c r="DO1352" s="4">
        <v>0</v>
      </c>
      <c r="DP1352" s="4">
        <v>0</v>
      </c>
      <c r="DQ1352" s="4">
        <v>0</v>
      </c>
      <c r="DR1352" s="4">
        <v>0</v>
      </c>
      <c r="DS1352" s="4">
        <v>0</v>
      </c>
      <c r="DT1352" s="4">
        <v>0</v>
      </c>
      <c r="DU1352" s="4">
        <v>0</v>
      </c>
      <c r="DV1352" s="4">
        <v>0</v>
      </c>
      <c r="DW1352" s="4">
        <v>0</v>
      </c>
      <c r="DX1352" s="6">
        <v>0</v>
      </c>
      <c r="DY1352" s="4">
        <f>SUM(Tabela14[[#This Row],[jan/25]:[mar/25]])</f>
        <v>0</v>
      </c>
      <c r="DZ1352" s="4">
        <f>SUM(Tabela14[[#This Row],[abr/25]:[ago/25]])</f>
        <v>1387.42</v>
      </c>
      <c r="EA1352" s="4">
        <f>SUM(Tabela14[[#This Row],[set/25]:[dez/30]])</f>
        <v>64289.969999999965</v>
      </c>
    </row>
    <row r="1353" spans="1:131" x14ac:dyDescent="0.25">
      <c r="A1353" s="5" t="s">
        <v>3163</v>
      </c>
      <c r="B1353" s="2" t="s">
        <v>2495</v>
      </c>
      <c r="C1353" s="2" t="s">
        <v>14</v>
      </c>
      <c r="D1353" s="2" t="s">
        <v>349</v>
      </c>
      <c r="E1353" s="1">
        <v>901</v>
      </c>
      <c r="F1353" s="2" t="s">
        <v>3164</v>
      </c>
      <c r="G1353" s="2" t="s">
        <v>19</v>
      </c>
      <c r="H1353" s="321">
        <v>45884</v>
      </c>
      <c r="I1353" s="2" t="s">
        <v>3165</v>
      </c>
      <c r="J1353" s="2"/>
      <c r="K1353" s="4"/>
      <c r="L1353" s="4"/>
      <c r="M1353" s="4">
        <v>0</v>
      </c>
      <c r="N1353" s="4">
        <f>Tabela14[[#This Row],[parcela.cef
(total)]]-Tabela14[[#This Row],[parcela.cef
(realizado)]]</f>
        <v>0</v>
      </c>
      <c r="O1353" s="1" t="b">
        <v>0</v>
      </c>
      <c r="P1353" s="4">
        <v>0</v>
      </c>
      <c r="Q1353" s="4">
        <v>330786</v>
      </c>
      <c r="R1353" s="4">
        <v>0</v>
      </c>
      <c r="S1353" s="4">
        <v>333768.88</v>
      </c>
      <c r="T1353" s="4">
        <f>SUM(Tabela14[[#This Row],[set/25]:[dez/30]])</f>
        <v>330768.88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3000</v>
      </c>
      <c r="BM1353" s="4">
        <v>1059.56</v>
      </c>
      <c r="BN1353" s="4">
        <v>1059.56</v>
      </c>
      <c r="BO1353" s="4">
        <v>1059.56</v>
      </c>
      <c r="BP1353" s="4">
        <v>1059.56</v>
      </c>
      <c r="BQ1353" s="4">
        <v>1059.56</v>
      </c>
      <c r="BR1353" s="4">
        <v>1650.89</v>
      </c>
      <c r="BS1353" s="4">
        <v>3531.85</v>
      </c>
      <c r="BT1353" s="4">
        <v>3531.85</v>
      </c>
      <c r="BU1353" s="4">
        <v>64077.85</v>
      </c>
      <c r="BV1353" s="4">
        <v>3531.85</v>
      </c>
      <c r="BW1353" s="4">
        <v>3531.85</v>
      </c>
      <c r="BX1353" s="4">
        <v>3531.85</v>
      </c>
      <c r="BY1353" s="4">
        <v>3531.85</v>
      </c>
      <c r="BZ1353" s="4">
        <v>3531.85</v>
      </c>
      <c r="CA1353" s="4">
        <v>3531.85</v>
      </c>
      <c r="CB1353" s="4">
        <v>51262.28</v>
      </c>
      <c r="CC1353" s="4">
        <v>3531.85</v>
      </c>
      <c r="CD1353" s="4">
        <v>3531.85</v>
      </c>
      <c r="CE1353" s="4">
        <v>3531.85</v>
      </c>
      <c r="CF1353" s="4">
        <v>3531.85</v>
      </c>
      <c r="CG1353" s="4">
        <v>3531.85</v>
      </c>
      <c r="CH1353" s="4">
        <v>3531.85</v>
      </c>
      <c r="CI1353" s="4">
        <v>3531.85</v>
      </c>
      <c r="CJ1353" s="4">
        <v>3531.85</v>
      </c>
      <c r="CK1353" s="4">
        <v>3531.85</v>
      </c>
      <c r="CL1353" s="4">
        <v>3531.85</v>
      </c>
      <c r="CM1353" s="4">
        <v>3531.85</v>
      </c>
      <c r="CN1353" s="4">
        <v>51262.28</v>
      </c>
      <c r="CO1353" s="4">
        <v>3531.85</v>
      </c>
      <c r="CP1353" s="4">
        <v>3531.85</v>
      </c>
      <c r="CQ1353" s="4">
        <v>3531.85</v>
      </c>
      <c r="CR1353" s="4">
        <v>3531.85</v>
      </c>
      <c r="CS1353" s="4">
        <v>3531.85</v>
      </c>
      <c r="CT1353" s="4">
        <v>3531.85</v>
      </c>
      <c r="CU1353" s="4">
        <v>3531.85</v>
      </c>
      <c r="CV1353" s="4">
        <v>3531.85</v>
      </c>
      <c r="CW1353" s="4">
        <v>3531.85</v>
      </c>
      <c r="CX1353" s="4">
        <v>3531.85</v>
      </c>
      <c r="CY1353" s="4">
        <v>3531.85</v>
      </c>
      <c r="CZ1353" s="4">
        <v>51262.28</v>
      </c>
      <c r="DA1353" s="4">
        <v>0</v>
      </c>
      <c r="DB1353" s="4">
        <v>0</v>
      </c>
      <c r="DC1353" s="4">
        <v>0</v>
      </c>
      <c r="DD1353" s="4">
        <v>0</v>
      </c>
      <c r="DE1353" s="4">
        <v>0</v>
      </c>
      <c r="DF1353" s="4">
        <v>0</v>
      </c>
      <c r="DG1353" s="4">
        <v>0</v>
      </c>
      <c r="DH1353" s="4">
        <v>0</v>
      </c>
      <c r="DI1353" s="4">
        <v>0</v>
      </c>
      <c r="DJ1353" s="4">
        <v>0</v>
      </c>
      <c r="DK1353" s="4">
        <v>0</v>
      </c>
      <c r="DL1353" s="4">
        <v>0</v>
      </c>
      <c r="DM1353" s="4">
        <v>0</v>
      </c>
      <c r="DN1353" s="4">
        <v>0</v>
      </c>
      <c r="DO1353" s="4">
        <v>0</v>
      </c>
      <c r="DP1353" s="4">
        <v>0</v>
      </c>
      <c r="DQ1353" s="4">
        <v>0</v>
      </c>
      <c r="DR1353" s="4">
        <v>0</v>
      </c>
      <c r="DS1353" s="4">
        <v>0</v>
      </c>
      <c r="DT1353" s="4">
        <v>0</v>
      </c>
      <c r="DU1353" s="4">
        <v>0</v>
      </c>
      <c r="DV1353" s="4">
        <v>0</v>
      </c>
      <c r="DW1353" s="4">
        <v>0</v>
      </c>
      <c r="DX1353" s="6">
        <v>0</v>
      </c>
      <c r="DY1353" s="4">
        <f>SUM(Tabela14[[#This Row],[jan/25]:[mar/25]])</f>
        <v>0</v>
      </c>
      <c r="DZ1353" s="4">
        <f>SUM(Tabela14[[#This Row],[abr/25]:[ago/25]])</f>
        <v>3000</v>
      </c>
      <c r="EA1353" s="4">
        <f>SUM(Tabela14[[#This Row],[set/25]:[dez/30]])</f>
        <v>330768.88</v>
      </c>
    </row>
    <row r="1354" spans="1:131" x14ac:dyDescent="0.25">
      <c r="A1354" s="5" t="s">
        <v>3166</v>
      </c>
      <c r="B1354" s="2" t="s">
        <v>2495</v>
      </c>
      <c r="C1354" s="2" t="s">
        <v>14</v>
      </c>
      <c r="D1354" s="2" t="s">
        <v>349</v>
      </c>
      <c r="E1354" s="1">
        <v>902</v>
      </c>
      <c r="F1354" s="2"/>
      <c r="G1354" s="2" t="s">
        <v>16</v>
      </c>
      <c r="H1354" s="321"/>
      <c r="I1354" s="2"/>
      <c r="J1354" s="2"/>
      <c r="K1354" s="4"/>
      <c r="L1354" s="4"/>
      <c r="M1354" s="4">
        <v>0</v>
      </c>
      <c r="N1354" s="4">
        <f>Tabela14[[#This Row],[parcela.cef
(total)]]-Tabela14[[#This Row],[parcela.cef
(realizado)]]</f>
        <v>0</v>
      </c>
      <c r="O1354" s="1" t="b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f>SUM(Tabela14[[#This Row],[set/25]:[dez/30]])</f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0</v>
      </c>
      <c r="CP1354" s="4">
        <v>0</v>
      </c>
      <c r="CQ1354" s="4">
        <v>0</v>
      </c>
      <c r="CR1354" s="4">
        <v>0</v>
      </c>
      <c r="CS1354" s="4">
        <v>0</v>
      </c>
      <c r="CT1354" s="4">
        <v>0</v>
      </c>
      <c r="CU1354" s="4">
        <v>0</v>
      </c>
      <c r="CV1354" s="4">
        <v>0</v>
      </c>
      <c r="CW1354" s="4">
        <v>0</v>
      </c>
      <c r="CX1354" s="4">
        <v>0</v>
      </c>
      <c r="CY1354" s="4">
        <v>0</v>
      </c>
      <c r="CZ1354" s="4">
        <v>0</v>
      </c>
      <c r="DA1354" s="4">
        <v>0</v>
      </c>
      <c r="DB1354" s="4">
        <v>0</v>
      </c>
      <c r="DC1354" s="4">
        <v>0</v>
      </c>
      <c r="DD1354" s="4">
        <v>0</v>
      </c>
      <c r="DE1354" s="4">
        <v>0</v>
      </c>
      <c r="DF1354" s="4">
        <v>0</v>
      </c>
      <c r="DG1354" s="4">
        <v>0</v>
      </c>
      <c r="DH1354" s="4">
        <v>0</v>
      </c>
      <c r="DI1354" s="4">
        <v>0</v>
      </c>
      <c r="DJ1354" s="4">
        <v>0</v>
      </c>
      <c r="DK1354" s="4">
        <v>0</v>
      </c>
      <c r="DL1354" s="4">
        <v>0</v>
      </c>
      <c r="DM1354" s="4">
        <v>0</v>
      </c>
      <c r="DN1354" s="4">
        <v>0</v>
      </c>
      <c r="DO1354" s="4">
        <v>0</v>
      </c>
      <c r="DP1354" s="4">
        <v>0</v>
      </c>
      <c r="DQ1354" s="4">
        <v>0</v>
      </c>
      <c r="DR1354" s="4">
        <v>0</v>
      </c>
      <c r="DS1354" s="4">
        <v>0</v>
      </c>
      <c r="DT1354" s="4">
        <v>0</v>
      </c>
      <c r="DU1354" s="4">
        <v>0</v>
      </c>
      <c r="DV1354" s="4">
        <v>0</v>
      </c>
      <c r="DW1354" s="4">
        <v>0</v>
      </c>
      <c r="DX1354" s="6">
        <v>0</v>
      </c>
      <c r="DY1354" s="4">
        <f>SUM(Tabela14[[#This Row],[jan/25]:[mar/25]])</f>
        <v>0</v>
      </c>
      <c r="DZ1354" s="4">
        <f>SUM(Tabela14[[#This Row],[abr/25]:[ago/25]])</f>
        <v>0</v>
      </c>
      <c r="EA1354" s="4">
        <f>SUM(Tabela14[[#This Row],[set/25]:[dez/30]])</f>
        <v>0</v>
      </c>
    </row>
    <row r="1355" spans="1:131" x14ac:dyDescent="0.25">
      <c r="A1355" s="5" t="s">
        <v>3167</v>
      </c>
      <c r="B1355" s="2" t="s">
        <v>2495</v>
      </c>
      <c r="C1355" s="2" t="s">
        <v>14</v>
      </c>
      <c r="D1355" s="2" t="s">
        <v>349</v>
      </c>
      <c r="E1355" s="1">
        <v>903</v>
      </c>
      <c r="F1355" s="2" t="s">
        <v>3168</v>
      </c>
      <c r="G1355" s="2" t="s">
        <v>19</v>
      </c>
      <c r="H1355" s="321">
        <v>45852</v>
      </c>
      <c r="I1355" s="2" t="s">
        <v>1225</v>
      </c>
      <c r="J1355" s="2"/>
      <c r="K1355" s="4"/>
      <c r="L1355" s="4"/>
      <c r="M1355" s="4">
        <v>329752</v>
      </c>
      <c r="N1355" s="4">
        <f>Tabela14[[#This Row],[parcela.cef
(total)]]-Tabela14[[#This Row],[parcela.cef
(realizado)]]</f>
        <v>0</v>
      </c>
      <c r="O1355" s="1" t="b">
        <v>0</v>
      </c>
      <c r="P1355" s="4">
        <v>0</v>
      </c>
      <c r="Q1355" s="4">
        <v>412660</v>
      </c>
      <c r="R1355" s="4">
        <v>0</v>
      </c>
      <c r="S1355" s="4">
        <v>89142.24</v>
      </c>
      <c r="T1355" s="4">
        <f>SUM(Tabela14[[#This Row],[set/25]:[dez/30]])</f>
        <v>63908.460000000006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23660</v>
      </c>
      <c r="BL1355" s="4">
        <v>1573.78</v>
      </c>
      <c r="BM1355" s="4">
        <v>1588.11</v>
      </c>
      <c r="BN1355" s="4">
        <v>1588.11</v>
      </c>
      <c r="BO1355" s="4">
        <v>1588.11</v>
      </c>
      <c r="BP1355" s="4">
        <v>1588.11</v>
      </c>
      <c r="BQ1355" s="4">
        <v>1588.11</v>
      </c>
      <c r="BR1355" s="4">
        <v>1588.11</v>
      </c>
      <c r="BS1355" s="4">
        <v>1588.11</v>
      </c>
      <c r="BT1355" s="4">
        <v>1588.11</v>
      </c>
      <c r="BU1355" s="4">
        <v>1588.11</v>
      </c>
      <c r="BV1355" s="4">
        <v>1588.11</v>
      </c>
      <c r="BW1355" s="4">
        <v>1588.11</v>
      </c>
      <c r="BX1355" s="4">
        <v>1588.11</v>
      </c>
      <c r="BY1355" s="4">
        <v>1588.11</v>
      </c>
      <c r="BZ1355" s="4">
        <v>1588.11</v>
      </c>
      <c r="CA1355" s="4">
        <v>1588.11</v>
      </c>
      <c r="CB1355" s="4">
        <v>1588.11</v>
      </c>
      <c r="CC1355" s="4">
        <v>1588.11</v>
      </c>
      <c r="CD1355" s="4">
        <v>1588.11</v>
      </c>
      <c r="CE1355" s="4">
        <v>1588.11</v>
      </c>
      <c r="CF1355" s="4">
        <v>1588.11</v>
      </c>
      <c r="CG1355" s="4">
        <v>1588.11</v>
      </c>
      <c r="CH1355" s="4">
        <v>1588.11</v>
      </c>
      <c r="CI1355" s="4">
        <v>1588.11</v>
      </c>
      <c r="CJ1355" s="4">
        <v>1588.11</v>
      </c>
      <c r="CK1355" s="4">
        <v>1588.11</v>
      </c>
      <c r="CL1355" s="4">
        <v>1588.11</v>
      </c>
      <c r="CM1355" s="4">
        <v>1588.11</v>
      </c>
      <c r="CN1355" s="4">
        <v>1588.11</v>
      </c>
      <c r="CO1355" s="4">
        <v>1588.11</v>
      </c>
      <c r="CP1355" s="4">
        <v>1588.11</v>
      </c>
      <c r="CQ1355" s="4">
        <v>1588.11</v>
      </c>
      <c r="CR1355" s="4">
        <v>1588.11</v>
      </c>
      <c r="CS1355" s="4">
        <v>1588.11</v>
      </c>
      <c r="CT1355" s="4">
        <v>1588.11</v>
      </c>
      <c r="CU1355" s="4">
        <v>1588.11</v>
      </c>
      <c r="CV1355" s="4">
        <v>1588.11</v>
      </c>
      <c r="CW1355" s="4">
        <v>1588.11</v>
      </c>
      <c r="CX1355" s="4">
        <v>1588.11</v>
      </c>
      <c r="CY1355" s="4">
        <v>1588.11</v>
      </c>
      <c r="CZ1355" s="4">
        <v>1716.13</v>
      </c>
      <c r="DA1355" s="4">
        <v>128.02000000000001</v>
      </c>
      <c r="DB1355" s="4">
        <v>128.02000000000001</v>
      </c>
      <c r="DC1355" s="4">
        <v>0</v>
      </c>
      <c r="DD1355" s="4">
        <v>0</v>
      </c>
      <c r="DE1355" s="4">
        <v>0</v>
      </c>
      <c r="DF1355" s="4">
        <v>0</v>
      </c>
      <c r="DG1355" s="4">
        <v>0</v>
      </c>
      <c r="DH1355" s="4">
        <v>0</v>
      </c>
      <c r="DI1355" s="4">
        <v>0</v>
      </c>
      <c r="DJ1355" s="4">
        <v>0</v>
      </c>
      <c r="DK1355" s="4">
        <v>0</v>
      </c>
      <c r="DL1355" s="4">
        <v>0</v>
      </c>
      <c r="DM1355" s="4">
        <v>0</v>
      </c>
      <c r="DN1355" s="4">
        <v>0</v>
      </c>
      <c r="DO1355" s="4">
        <v>0</v>
      </c>
      <c r="DP1355" s="4">
        <v>0</v>
      </c>
      <c r="DQ1355" s="4">
        <v>0</v>
      </c>
      <c r="DR1355" s="4">
        <v>0</v>
      </c>
      <c r="DS1355" s="4">
        <v>0</v>
      </c>
      <c r="DT1355" s="4">
        <v>0</v>
      </c>
      <c r="DU1355" s="4">
        <v>0</v>
      </c>
      <c r="DV1355" s="4">
        <v>0</v>
      </c>
      <c r="DW1355" s="4">
        <v>0</v>
      </c>
      <c r="DX1355" s="6">
        <v>0</v>
      </c>
      <c r="DY1355" s="4">
        <f>SUM(Tabela14[[#This Row],[jan/25]:[mar/25]])</f>
        <v>0</v>
      </c>
      <c r="DZ1355" s="4">
        <f>SUM(Tabela14[[#This Row],[abr/25]:[ago/25]])</f>
        <v>25233.78</v>
      </c>
      <c r="EA1355" s="4">
        <f>SUM(Tabela14[[#This Row],[set/25]:[dez/30]])</f>
        <v>63908.460000000006</v>
      </c>
    </row>
    <row r="1356" spans="1:131" x14ac:dyDescent="0.25">
      <c r="A1356" s="5" t="s">
        <v>3169</v>
      </c>
      <c r="B1356" s="2" t="s">
        <v>2495</v>
      </c>
      <c r="C1356" s="2" t="s">
        <v>14</v>
      </c>
      <c r="D1356" s="2" t="s">
        <v>349</v>
      </c>
      <c r="E1356" s="1">
        <v>904</v>
      </c>
      <c r="F1356" s="2"/>
      <c r="G1356" s="2" t="s">
        <v>16</v>
      </c>
      <c r="H1356" s="321"/>
      <c r="I1356" s="2"/>
      <c r="J1356" s="2"/>
      <c r="K1356" s="4"/>
      <c r="L1356" s="4"/>
      <c r="M1356" s="4">
        <v>0</v>
      </c>
      <c r="N1356" s="4">
        <f>Tabela14[[#This Row],[parcela.cef
(total)]]-Tabela14[[#This Row],[parcela.cef
(realizado)]]</f>
        <v>0</v>
      </c>
      <c r="O1356" s="1" t="b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f>SUM(Tabela14[[#This Row],[set/25]:[dez/30]])</f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0</v>
      </c>
      <c r="CP1356" s="4">
        <v>0</v>
      </c>
      <c r="CQ1356" s="4">
        <v>0</v>
      </c>
      <c r="CR1356" s="4">
        <v>0</v>
      </c>
      <c r="CS1356" s="4">
        <v>0</v>
      </c>
      <c r="CT1356" s="4">
        <v>0</v>
      </c>
      <c r="CU1356" s="4">
        <v>0</v>
      </c>
      <c r="CV1356" s="4">
        <v>0</v>
      </c>
      <c r="CW1356" s="4">
        <v>0</v>
      </c>
      <c r="CX1356" s="4">
        <v>0</v>
      </c>
      <c r="CY1356" s="4">
        <v>0</v>
      </c>
      <c r="CZ1356" s="4">
        <v>0</v>
      </c>
      <c r="DA1356" s="4">
        <v>0</v>
      </c>
      <c r="DB1356" s="4">
        <v>0</v>
      </c>
      <c r="DC1356" s="4">
        <v>0</v>
      </c>
      <c r="DD1356" s="4">
        <v>0</v>
      </c>
      <c r="DE1356" s="4">
        <v>0</v>
      </c>
      <c r="DF1356" s="4">
        <v>0</v>
      </c>
      <c r="DG1356" s="4">
        <v>0</v>
      </c>
      <c r="DH1356" s="4">
        <v>0</v>
      </c>
      <c r="DI1356" s="4">
        <v>0</v>
      </c>
      <c r="DJ1356" s="4">
        <v>0</v>
      </c>
      <c r="DK1356" s="4">
        <v>0</v>
      </c>
      <c r="DL1356" s="4">
        <v>0</v>
      </c>
      <c r="DM1356" s="4">
        <v>0</v>
      </c>
      <c r="DN1356" s="4">
        <v>0</v>
      </c>
      <c r="DO1356" s="4">
        <v>0</v>
      </c>
      <c r="DP1356" s="4">
        <v>0</v>
      </c>
      <c r="DQ1356" s="4">
        <v>0</v>
      </c>
      <c r="DR1356" s="4">
        <v>0</v>
      </c>
      <c r="DS1356" s="4">
        <v>0</v>
      </c>
      <c r="DT1356" s="4">
        <v>0</v>
      </c>
      <c r="DU1356" s="4">
        <v>0</v>
      </c>
      <c r="DV1356" s="4">
        <v>0</v>
      </c>
      <c r="DW1356" s="4">
        <v>0</v>
      </c>
      <c r="DX1356" s="6">
        <v>0</v>
      </c>
      <c r="DY1356" s="4">
        <f>SUM(Tabela14[[#This Row],[jan/25]:[mar/25]])</f>
        <v>0</v>
      </c>
      <c r="DZ1356" s="4">
        <f>SUM(Tabela14[[#This Row],[abr/25]:[ago/25]])</f>
        <v>0</v>
      </c>
      <c r="EA1356" s="4">
        <f>SUM(Tabela14[[#This Row],[set/25]:[dez/30]])</f>
        <v>0</v>
      </c>
    </row>
    <row r="1357" spans="1:131" x14ac:dyDescent="0.25">
      <c r="A1357" s="5" t="s">
        <v>3170</v>
      </c>
      <c r="B1357" s="2" t="s">
        <v>2495</v>
      </c>
      <c r="C1357" s="2" t="s">
        <v>14</v>
      </c>
      <c r="D1357" s="2" t="s">
        <v>349</v>
      </c>
      <c r="E1357" s="1">
        <v>905</v>
      </c>
      <c r="F1357" s="2"/>
      <c r="G1357" s="2" t="s">
        <v>42</v>
      </c>
      <c r="H1357" s="321"/>
      <c r="I1357" s="2"/>
      <c r="J1357" s="2"/>
      <c r="K1357" s="4"/>
      <c r="L1357" s="4"/>
      <c r="M1357" s="4">
        <v>0</v>
      </c>
      <c r="N1357" s="4">
        <f>Tabela14[[#This Row],[parcela.cef
(total)]]-Tabela14[[#This Row],[parcela.cef
(realizado)]]</f>
        <v>0</v>
      </c>
      <c r="O1357" s="1" t="b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f>SUM(Tabela14[[#This Row],[set/25]:[dez/30]])</f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0</v>
      </c>
      <c r="CR1357" s="4">
        <v>0</v>
      </c>
      <c r="CS1357" s="4">
        <v>0</v>
      </c>
      <c r="CT1357" s="4">
        <v>0</v>
      </c>
      <c r="CU1357" s="4">
        <v>0</v>
      </c>
      <c r="CV1357" s="4">
        <v>0</v>
      </c>
      <c r="CW1357" s="4">
        <v>0</v>
      </c>
      <c r="CX1357" s="4">
        <v>0</v>
      </c>
      <c r="CY1357" s="4">
        <v>0</v>
      </c>
      <c r="CZ1357" s="4">
        <v>0</v>
      </c>
      <c r="DA1357" s="4">
        <v>0</v>
      </c>
      <c r="DB1357" s="4">
        <v>0</v>
      </c>
      <c r="DC1357" s="4">
        <v>0</v>
      </c>
      <c r="DD1357" s="4">
        <v>0</v>
      </c>
      <c r="DE1357" s="4">
        <v>0</v>
      </c>
      <c r="DF1357" s="4">
        <v>0</v>
      </c>
      <c r="DG1357" s="4">
        <v>0</v>
      </c>
      <c r="DH1357" s="4">
        <v>0</v>
      </c>
      <c r="DI1357" s="4">
        <v>0</v>
      </c>
      <c r="DJ1357" s="4">
        <v>0</v>
      </c>
      <c r="DK1357" s="4">
        <v>0</v>
      </c>
      <c r="DL1357" s="4">
        <v>0</v>
      </c>
      <c r="DM1357" s="4">
        <v>0</v>
      </c>
      <c r="DN1357" s="4">
        <v>0</v>
      </c>
      <c r="DO1357" s="4">
        <v>0</v>
      </c>
      <c r="DP1357" s="4">
        <v>0</v>
      </c>
      <c r="DQ1357" s="4">
        <v>0</v>
      </c>
      <c r="DR1357" s="4">
        <v>0</v>
      </c>
      <c r="DS1357" s="4">
        <v>0</v>
      </c>
      <c r="DT1357" s="4">
        <v>0</v>
      </c>
      <c r="DU1357" s="4">
        <v>0</v>
      </c>
      <c r="DV1357" s="4">
        <v>0</v>
      </c>
      <c r="DW1357" s="4">
        <v>0</v>
      </c>
      <c r="DX1357" s="6">
        <v>0</v>
      </c>
      <c r="DY1357" s="4">
        <f>SUM(Tabela14[[#This Row],[jan/25]:[mar/25]])</f>
        <v>0</v>
      </c>
      <c r="DZ1357" s="4">
        <f>SUM(Tabela14[[#This Row],[abr/25]:[ago/25]])</f>
        <v>0</v>
      </c>
      <c r="EA1357" s="4">
        <f>SUM(Tabela14[[#This Row],[set/25]:[dez/30]])</f>
        <v>0</v>
      </c>
    </row>
    <row r="1358" spans="1:131" x14ac:dyDescent="0.25">
      <c r="A1358" s="5" t="s">
        <v>3171</v>
      </c>
      <c r="B1358" s="2" t="s">
        <v>2495</v>
      </c>
      <c r="C1358" s="2" t="s">
        <v>14</v>
      </c>
      <c r="D1358" s="2" t="s">
        <v>349</v>
      </c>
      <c r="E1358" s="1">
        <v>906</v>
      </c>
      <c r="F1358" s="2"/>
      <c r="G1358" s="2" t="s">
        <v>16</v>
      </c>
      <c r="H1358" s="321"/>
      <c r="I1358" s="2"/>
      <c r="J1358" s="2"/>
      <c r="K1358" s="4"/>
      <c r="L1358" s="4"/>
      <c r="M1358" s="4">
        <v>0</v>
      </c>
      <c r="N1358" s="4">
        <f>Tabela14[[#This Row],[parcela.cef
(total)]]-Tabela14[[#This Row],[parcela.cef
(realizado)]]</f>
        <v>0</v>
      </c>
      <c r="O1358" s="1" t="b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f>SUM(Tabela14[[#This Row],[set/25]:[dez/30]])</f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0</v>
      </c>
      <c r="CP1358" s="4">
        <v>0</v>
      </c>
      <c r="CQ1358" s="4">
        <v>0</v>
      </c>
      <c r="CR1358" s="4">
        <v>0</v>
      </c>
      <c r="CS1358" s="4">
        <v>0</v>
      </c>
      <c r="CT1358" s="4">
        <v>0</v>
      </c>
      <c r="CU1358" s="4">
        <v>0</v>
      </c>
      <c r="CV1358" s="4">
        <v>0</v>
      </c>
      <c r="CW1358" s="4">
        <v>0</v>
      </c>
      <c r="CX1358" s="4">
        <v>0</v>
      </c>
      <c r="CY1358" s="4">
        <v>0</v>
      </c>
      <c r="CZ1358" s="4">
        <v>0</v>
      </c>
      <c r="DA1358" s="4">
        <v>0</v>
      </c>
      <c r="DB1358" s="4">
        <v>0</v>
      </c>
      <c r="DC1358" s="4">
        <v>0</v>
      </c>
      <c r="DD1358" s="4">
        <v>0</v>
      </c>
      <c r="DE1358" s="4">
        <v>0</v>
      </c>
      <c r="DF1358" s="4">
        <v>0</v>
      </c>
      <c r="DG1358" s="4">
        <v>0</v>
      </c>
      <c r="DH1358" s="4">
        <v>0</v>
      </c>
      <c r="DI1358" s="4">
        <v>0</v>
      </c>
      <c r="DJ1358" s="4">
        <v>0</v>
      </c>
      <c r="DK1358" s="4">
        <v>0</v>
      </c>
      <c r="DL1358" s="4">
        <v>0</v>
      </c>
      <c r="DM1358" s="4">
        <v>0</v>
      </c>
      <c r="DN1358" s="4">
        <v>0</v>
      </c>
      <c r="DO1358" s="4">
        <v>0</v>
      </c>
      <c r="DP1358" s="4">
        <v>0</v>
      </c>
      <c r="DQ1358" s="4">
        <v>0</v>
      </c>
      <c r="DR1358" s="4">
        <v>0</v>
      </c>
      <c r="DS1358" s="4">
        <v>0</v>
      </c>
      <c r="DT1358" s="4">
        <v>0</v>
      </c>
      <c r="DU1358" s="4">
        <v>0</v>
      </c>
      <c r="DV1358" s="4">
        <v>0</v>
      </c>
      <c r="DW1358" s="4">
        <v>0</v>
      </c>
      <c r="DX1358" s="6">
        <v>0</v>
      </c>
      <c r="DY1358" s="4">
        <f>SUM(Tabela14[[#This Row],[jan/25]:[mar/25]])</f>
        <v>0</v>
      </c>
      <c r="DZ1358" s="4">
        <f>SUM(Tabela14[[#This Row],[abr/25]:[ago/25]])</f>
        <v>0</v>
      </c>
      <c r="EA1358" s="4">
        <f>SUM(Tabela14[[#This Row],[set/25]:[dez/30]])</f>
        <v>0</v>
      </c>
    </row>
    <row r="1359" spans="1:131" x14ac:dyDescent="0.25">
      <c r="A1359" s="5" t="s">
        <v>3172</v>
      </c>
      <c r="B1359" s="2" t="s">
        <v>2495</v>
      </c>
      <c r="C1359" s="2" t="s">
        <v>14</v>
      </c>
      <c r="D1359" s="2" t="s">
        <v>349</v>
      </c>
      <c r="E1359" s="1">
        <v>907</v>
      </c>
      <c r="F1359" s="2"/>
      <c r="G1359" s="2" t="s">
        <v>16</v>
      </c>
      <c r="H1359" s="321"/>
      <c r="I1359" s="2"/>
      <c r="J1359" s="2"/>
      <c r="K1359" s="4"/>
      <c r="L1359" s="4"/>
      <c r="M1359" s="4">
        <v>0</v>
      </c>
      <c r="N1359" s="4">
        <f>Tabela14[[#This Row],[parcela.cef
(total)]]-Tabela14[[#This Row],[parcela.cef
(realizado)]]</f>
        <v>0</v>
      </c>
      <c r="O1359" s="1" t="b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f>SUM(Tabela14[[#This Row],[set/25]:[dez/30]])</f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0</v>
      </c>
      <c r="CP1359" s="4">
        <v>0</v>
      </c>
      <c r="CQ1359" s="4">
        <v>0</v>
      </c>
      <c r="CR1359" s="4">
        <v>0</v>
      </c>
      <c r="CS1359" s="4">
        <v>0</v>
      </c>
      <c r="CT1359" s="4">
        <v>0</v>
      </c>
      <c r="CU1359" s="4">
        <v>0</v>
      </c>
      <c r="CV1359" s="4">
        <v>0</v>
      </c>
      <c r="CW1359" s="4">
        <v>0</v>
      </c>
      <c r="CX1359" s="4">
        <v>0</v>
      </c>
      <c r="CY1359" s="4">
        <v>0</v>
      </c>
      <c r="CZ1359" s="4">
        <v>0</v>
      </c>
      <c r="DA1359" s="4">
        <v>0</v>
      </c>
      <c r="DB1359" s="4">
        <v>0</v>
      </c>
      <c r="DC1359" s="4">
        <v>0</v>
      </c>
      <c r="DD1359" s="4">
        <v>0</v>
      </c>
      <c r="DE1359" s="4">
        <v>0</v>
      </c>
      <c r="DF1359" s="4">
        <v>0</v>
      </c>
      <c r="DG1359" s="4">
        <v>0</v>
      </c>
      <c r="DH1359" s="4">
        <v>0</v>
      </c>
      <c r="DI1359" s="4">
        <v>0</v>
      </c>
      <c r="DJ1359" s="4">
        <v>0</v>
      </c>
      <c r="DK1359" s="4">
        <v>0</v>
      </c>
      <c r="DL1359" s="4">
        <v>0</v>
      </c>
      <c r="DM1359" s="4">
        <v>0</v>
      </c>
      <c r="DN1359" s="4">
        <v>0</v>
      </c>
      <c r="DO1359" s="4">
        <v>0</v>
      </c>
      <c r="DP1359" s="4">
        <v>0</v>
      </c>
      <c r="DQ1359" s="4">
        <v>0</v>
      </c>
      <c r="DR1359" s="4">
        <v>0</v>
      </c>
      <c r="DS1359" s="4">
        <v>0</v>
      </c>
      <c r="DT1359" s="4">
        <v>0</v>
      </c>
      <c r="DU1359" s="4">
        <v>0</v>
      </c>
      <c r="DV1359" s="4">
        <v>0</v>
      </c>
      <c r="DW1359" s="4">
        <v>0</v>
      </c>
      <c r="DX1359" s="6">
        <v>0</v>
      </c>
      <c r="DY1359" s="4">
        <f>SUM(Tabela14[[#This Row],[jan/25]:[mar/25]])</f>
        <v>0</v>
      </c>
      <c r="DZ1359" s="4">
        <f>SUM(Tabela14[[#This Row],[abr/25]:[ago/25]])</f>
        <v>0</v>
      </c>
      <c r="EA1359" s="4">
        <f>SUM(Tabela14[[#This Row],[set/25]:[dez/30]])</f>
        <v>0</v>
      </c>
    </row>
    <row r="1360" spans="1:131" x14ac:dyDescent="0.25">
      <c r="A1360" s="5" t="s">
        <v>3173</v>
      </c>
      <c r="B1360" s="2" t="s">
        <v>2495</v>
      </c>
      <c r="C1360" s="2" t="s">
        <v>14</v>
      </c>
      <c r="D1360" s="2" t="s">
        <v>349</v>
      </c>
      <c r="E1360" s="1">
        <v>908</v>
      </c>
      <c r="F1360" s="2"/>
      <c r="G1360" s="2" t="s">
        <v>16</v>
      </c>
      <c r="H1360" s="321"/>
      <c r="I1360" s="2"/>
      <c r="J1360" s="2"/>
      <c r="K1360" s="4"/>
      <c r="L1360" s="4"/>
      <c r="M1360" s="4">
        <v>0</v>
      </c>
      <c r="N1360" s="4">
        <f>Tabela14[[#This Row],[parcela.cef
(total)]]-Tabela14[[#This Row],[parcela.cef
(realizado)]]</f>
        <v>0</v>
      </c>
      <c r="O1360" s="1" t="b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f>SUM(Tabela14[[#This Row],[set/25]:[dez/30]])</f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0</v>
      </c>
      <c r="CP1360" s="4">
        <v>0</v>
      </c>
      <c r="CQ1360" s="4">
        <v>0</v>
      </c>
      <c r="CR1360" s="4">
        <v>0</v>
      </c>
      <c r="CS1360" s="4">
        <v>0</v>
      </c>
      <c r="CT1360" s="4">
        <v>0</v>
      </c>
      <c r="CU1360" s="4">
        <v>0</v>
      </c>
      <c r="CV1360" s="4">
        <v>0</v>
      </c>
      <c r="CW1360" s="4">
        <v>0</v>
      </c>
      <c r="CX1360" s="4">
        <v>0</v>
      </c>
      <c r="CY1360" s="4">
        <v>0</v>
      </c>
      <c r="CZ1360" s="4">
        <v>0</v>
      </c>
      <c r="DA1360" s="4">
        <v>0</v>
      </c>
      <c r="DB1360" s="4">
        <v>0</v>
      </c>
      <c r="DC1360" s="4">
        <v>0</v>
      </c>
      <c r="DD1360" s="4">
        <v>0</v>
      </c>
      <c r="DE1360" s="4">
        <v>0</v>
      </c>
      <c r="DF1360" s="4">
        <v>0</v>
      </c>
      <c r="DG1360" s="4">
        <v>0</v>
      </c>
      <c r="DH1360" s="4">
        <v>0</v>
      </c>
      <c r="DI1360" s="4">
        <v>0</v>
      </c>
      <c r="DJ1360" s="4">
        <v>0</v>
      </c>
      <c r="DK1360" s="4">
        <v>0</v>
      </c>
      <c r="DL1360" s="4">
        <v>0</v>
      </c>
      <c r="DM1360" s="4">
        <v>0</v>
      </c>
      <c r="DN1360" s="4">
        <v>0</v>
      </c>
      <c r="DO1360" s="4">
        <v>0</v>
      </c>
      <c r="DP1360" s="4">
        <v>0</v>
      </c>
      <c r="DQ1360" s="4">
        <v>0</v>
      </c>
      <c r="DR1360" s="4">
        <v>0</v>
      </c>
      <c r="DS1360" s="4">
        <v>0</v>
      </c>
      <c r="DT1360" s="4">
        <v>0</v>
      </c>
      <c r="DU1360" s="4">
        <v>0</v>
      </c>
      <c r="DV1360" s="4">
        <v>0</v>
      </c>
      <c r="DW1360" s="4">
        <v>0</v>
      </c>
      <c r="DX1360" s="6">
        <v>0</v>
      </c>
      <c r="DY1360" s="4">
        <f>SUM(Tabela14[[#This Row],[jan/25]:[mar/25]])</f>
        <v>0</v>
      </c>
      <c r="DZ1360" s="4">
        <f>SUM(Tabela14[[#This Row],[abr/25]:[ago/25]])</f>
        <v>0</v>
      </c>
      <c r="EA1360" s="4">
        <f>SUM(Tabela14[[#This Row],[set/25]:[dez/30]])</f>
        <v>0</v>
      </c>
    </row>
    <row r="1361" spans="1:131" x14ac:dyDescent="0.25">
      <c r="A1361" s="5" t="s">
        <v>3174</v>
      </c>
      <c r="B1361" s="2" t="s">
        <v>2495</v>
      </c>
      <c r="C1361" s="2" t="s">
        <v>14</v>
      </c>
      <c r="D1361" s="2" t="s">
        <v>349</v>
      </c>
      <c r="E1361" s="1">
        <v>909</v>
      </c>
      <c r="F1361" s="2" t="s">
        <v>3175</v>
      </c>
      <c r="G1361" s="2" t="s">
        <v>19</v>
      </c>
      <c r="H1361" s="321">
        <v>45853</v>
      </c>
      <c r="I1361" s="2" t="s">
        <v>766</v>
      </c>
      <c r="J1361" s="2"/>
      <c r="K1361" s="4"/>
      <c r="L1361" s="4"/>
      <c r="M1361" s="4">
        <v>193097.65</v>
      </c>
      <c r="N1361" s="4">
        <f>Tabela14[[#This Row],[parcela.cef
(total)]]-Tabela14[[#This Row],[parcela.cef
(realizado)]]</f>
        <v>0</v>
      </c>
      <c r="O1361" s="1" t="b">
        <v>0</v>
      </c>
      <c r="P1361" s="4">
        <v>0</v>
      </c>
      <c r="Q1361" s="4">
        <v>224687.26</v>
      </c>
      <c r="R1361" s="4">
        <v>0</v>
      </c>
      <c r="S1361" s="4">
        <v>34850.03</v>
      </c>
      <c r="T1361" s="4">
        <f>SUM(Tabela14[[#This Row],[set/25]:[dez/30]])</f>
        <v>32440.710000000017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2100</v>
      </c>
      <c r="BL1361" s="4">
        <v>309.32</v>
      </c>
      <c r="BM1361" s="4">
        <v>0</v>
      </c>
      <c r="BN1361" s="4">
        <v>312.13</v>
      </c>
      <c r="BO1361" s="4">
        <v>312.13</v>
      </c>
      <c r="BP1361" s="4">
        <v>312.13</v>
      </c>
      <c r="BQ1361" s="4">
        <v>312.13</v>
      </c>
      <c r="BR1361" s="4">
        <v>312.13</v>
      </c>
      <c r="BS1361" s="4">
        <v>312.13</v>
      </c>
      <c r="BT1361" s="4">
        <v>312.13</v>
      </c>
      <c r="BU1361" s="4">
        <v>312.13</v>
      </c>
      <c r="BV1361" s="4">
        <v>312.13</v>
      </c>
      <c r="BW1361" s="4">
        <v>312.13</v>
      </c>
      <c r="BX1361" s="4">
        <v>312.13</v>
      </c>
      <c r="BY1361" s="4">
        <v>915.13</v>
      </c>
      <c r="BZ1361" s="4">
        <v>1040.45</v>
      </c>
      <c r="CA1361" s="4">
        <v>1040.45</v>
      </c>
      <c r="CB1361" s="4">
        <v>1040.45</v>
      </c>
      <c r="CC1361" s="4">
        <v>1040.45</v>
      </c>
      <c r="CD1361" s="4">
        <v>1040.45</v>
      </c>
      <c r="CE1361" s="4">
        <v>1040.45</v>
      </c>
      <c r="CF1361" s="4">
        <v>1040.45</v>
      </c>
      <c r="CG1361" s="4">
        <v>1040.45</v>
      </c>
      <c r="CH1361" s="4">
        <v>1040.45</v>
      </c>
      <c r="CI1361" s="4">
        <v>1040.45</v>
      </c>
      <c r="CJ1361" s="4">
        <v>1040.45</v>
      </c>
      <c r="CK1361" s="4">
        <v>1040.45</v>
      </c>
      <c r="CL1361" s="4">
        <v>1040.45</v>
      </c>
      <c r="CM1361" s="4">
        <v>1040.45</v>
      </c>
      <c r="CN1361" s="4">
        <v>1040.45</v>
      </c>
      <c r="CO1361" s="4">
        <v>1040.45</v>
      </c>
      <c r="CP1361" s="4">
        <v>1040.45</v>
      </c>
      <c r="CQ1361" s="4">
        <v>1040.45</v>
      </c>
      <c r="CR1361" s="4">
        <v>1040.45</v>
      </c>
      <c r="CS1361" s="4">
        <v>1040.45</v>
      </c>
      <c r="CT1361" s="4">
        <v>1040.45</v>
      </c>
      <c r="CU1361" s="4">
        <v>1040.45</v>
      </c>
      <c r="CV1361" s="4">
        <v>1040.45</v>
      </c>
      <c r="CW1361" s="4">
        <v>1040.45</v>
      </c>
      <c r="CX1361" s="4">
        <v>1040.45</v>
      </c>
      <c r="CY1361" s="4">
        <v>1040.45</v>
      </c>
      <c r="CZ1361" s="4">
        <v>1040.45</v>
      </c>
      <c r="DA1361" s="4">
        <v>0</v>
      </c>
      <c r="DB1361" s="4">
        <v>0</v>
      </c>
      <c r="DC1361" s="4">
        <v>0</v>
      </c>
      <c r="DD1361" s="4">
        <v>0</v>
      </c>
      <c r="DE1361" s="4">
        <v>0</v>
      </c>
      <c r="DF1361" s="4">
        <v>0</v>
      </c>
      <c r="DG1361" s="4">
        <v>0</v>
      </c>
      <c r="DH1361" s="4">
        <v>0</v>
      </c>
      <c r="DI1361" s="4">
        <v>0</v>
      </c>
      <c r="DJ1361" s="4">
        <v>0</v>
      </c>
      <c r="DK1361" s="4">
        <v>0</v>
      </c>
      <c r="DL1361" s="4">
        <v>0</v>
      </c>
      <c r="DM1361" s="4">
        <v>0</v>
      </c>
      <c r="DN1361" s="4">
        <v>0</v>
      </c>
      <c r="DO1361" s="4">
        <v>0</v>
      </c>
      <c r="DP1361" s="4">
        <v>0</v>
      </c>
      <c r="DQ1361" s="4">
        <v>0</v>
      </c>
      <c r="DR1361" s="4">
        <v>0</v>
      </c>
      <c r="DS1361" s="4">
        <v>0</v>
      </c>
      <c r="DT1361" s="4">
        <v>0</v>
      </c>
      <c r="DU1361" s="4">
        <v>0</v>
      </c>
      <c r="DV1361" s="4">
        <v>0</v>
      </c>
      <c r="DW1361" s="4">
        <v>0</v>
      </c>
      <c r="DX1361" s="6">
        <v>0</v>
      </c>
      <c r="DY1361" s="4">
        <f>SUM(Tabela14[[#This Row],[jan/25]:[mar/25]])</f>
        <v>0</v>
      </c>
      <c r="DZ1361" s="4">
        <f>SUM(Tabela14[[#This Row],[abr/25]:[ago/25]])</f>
        <v>2409.3200000000002</v>
      </c>
      <c r="EA1361" s="4">
        <f>SUM(Tabela14[[#This Row],[set/25]:[dez/30]])</f>
        <v>32440.710000000017</v>
      </c>
    </row>
    <row r="1362" spans="1:131" x14ac:dyDescent="0.25">
      <c r="A1362" s="5" t="s">
        <v>3176</v>
      </c>
      <c r="B1362" s="2" t="s">
        <v>2495</v>
      </c>
      <c r="C1362" s="2" t="s">
        <v>14</v>
      </c>
      <c r="D1362" s="2" t="s">
        <v>349</v>
      </c>
      <c r="E1362" s="1">
        <v>910</v>
      </c>
      <c r="F1362" s="2"/>
      <c r="G1362" s="2" t="s">
        <v>16</v>
      </c>
      <c r="H1362" s="321"/>
      <c r="I1362" s="2"/>
      <c r="J1362" s="2"/>
      <c r="K1362" s="4"/>
      <c r="L1362" s="4"/>
      <c r="M1362" s="4">
        <v>0</v>
      </c>
      <c r="N1362" s="4">
        <f>Tabela14[[#This Row],[parcela.cef
(total)]]-Tabela14[[#This Row],[parcela.cef
(realizado)]]</f>
        <v>0</v>
      </c>
      <c r="O1362" s="1" t="b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f>SUM(Tabela14[[#This Row],[set/25]:[dez/30]])</f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0</v>
      </c>
      <c r="CP1362" s="4">
        <v>0</v>
      </c>
      <c r="CQ1362" s="4">
        <v>0</v>
      </c>
      <c r="CR1362" s="4">
        <v>0</v>
      </c>
      <c r="CS1362" s="4">
        <v>0</v>
      </c>
      <c r="CT1362" s="4">
        <v>0</v>
      </c>
      <c r="CU1362" s="4">
        <v>0</v>
      </c>
      <c r="CV1362" s="4">
        <v>0</v>
      </c>
      <c r="CW1362" s="4">
        <v>0</v>
      </c>
      <c r="CX1362" s="4">
        <v>0</v>
      </c>
      <c r="CY1362" s="4">
        <v>0</v>
      </c>
      <c r="CZ1362" s="4">
        <v>0</v>
      </c>
      <c r="DA1362" s="4">
        <v>0</v>
      </c>
      <c r="DB1362" s="4">
        <v>0</v>
      </c>
      <c r="DC1362" s="4">
        <v>0</v>
      </c>
      <c r="DD1362" s="4">
        <v>0</v>
      </c>
      <c r="DE1362" s="4">
        <v>0</v>
      </c>
      <c r="DF1362" s="4">
        <v>0</v>
      </c>
      <c r="DG1362" s="4">
        <v>0</v>
      </c>
      <c r="DH1362" s="4">
        <v>0</v>
      </c>
      <c r="DI1362" s="4">
        <v>0</v>
      </c>
      <c r="DJ1362" s="4">
        <v>0</v>
      </c>
      <c r="DK1362" s="4">
        <v>0</v>
      </c>
      <c r="DL1362" s="4">
        <v>0</v>
      </c>
      <c r="DM1362" s="4">
        <v>0</v>
      </c>
      <c r="DN1362" s="4">
        <v>0</v>
      </c>
      <c r="DO1362" s="4">
        <v>0</v>
      </c>
      <c r="DP1362" s="4">
        <v>0</v>
      </c>
      <c r="DQ1362" s="4">
        <v>0</v>
      </c>
      <c r="DR1362" s="4">
        <v>0</v>
      </c>
      <c r="DS1362" s="4">
        <v>0</v>
      </c>
      <c r="DT1362" s="4">
        <v>0</v>
      </c>
      <c r="DU1362" s="4">
        <v>0</v>
      </c>
      <c r="DV1362" s="4">
        <v>0</v>
      </c>
      <c r="DW1362" s="4">
        <v>0</v>
      </c>
      <c r="DX1362" s="6">
        <v>0</v>
      </c>
      <c r="DY1362" s="4">
        <f>SUM(Tabela14[[#This Row],[jan/25]:[mar/25]])</f>
        <v>0</v>
      </c>
      <c r="DZ1362" s="4">
        <f>SUM(Tabela14[[#This Row],[abr/25]:[ago/25]])</f>
        <v>0</v>
      </c>
      <c r="EA1362" s="4">
        <f>SUM(Tabela14[[#This Row],[set/25]:[dez/30]])</f>
        <v>0</v>
      </c>
    </row>
    <row r="1363" spans="1:131" x14ac:dyDescent="0.25">
      <c r="A1363" s="5" t="s">
        <v>3177</v>
      </c>
      <c r="B1363" s="2" t="s">
        <v>2495</v>
      </c>
      <c r="C1363" s="2" t="s">
        <v>14</v>
      </c>
      <c r="D1363" s="2" t="s">
        <v>349</v>
      </c>
      <c r="E1363" s="1">
        <v>911</v>
      </c>
      <c r="F1363" s="2" t="s">
        <v>3178</v>
      </c>
      <c r="G1363" s="2" t="s">
        <v>19</v>
      </c>
      <c r="H1363" s="321">
        <v>45850</v>
      </c>
      <c r="I1363" s="2" t="s">
        <v>138</v>
      </c>
      <c r="J1363" s="2"/>
      <c r="K1363" s="4"/>
      <c r="L1363" s="4"/>
      <c r="M1363" s="4">
        <v>198132.24</v>
      </c>
      <c r="N1363" s="4">
        <f>Tabela14[[#This Row],[parcela.cef
(total)]]-Tabela14[[#This Row],[parcela.cef
(realizado)]]</f>
        <v>0</v>
      </c>
      <c r="O1363" s="1" t="b">
        <v>0</v>
      </c>
      <c r="P1363" s="4">
        <v>0</v>
      </c>
      <c r="Q1363" s="4">
        <v>319600</v>
      </c>
      <c r="R1363" s="4">
        <v>0</v>
      </c>
      <c r="S1363" s="4">
        <v>126172.98</v>
      </c>
      <c r="T1363" s="4">
        <f>SUM(Tabela14[[#This Row],[set/25]:[dez/30]])</f>
        <v>122791.23000000004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3000</v>
      </c>
      <c r="BL1363" s="4">
        <v>381.75</v>
      </c>
      <c r="BM1363" s="4">
        <v>0</v>
      </c>
      <c r="BN1363" s="4">
        <v>381.02</v>
      </c>
      <c r="BO1363" s="4">
        <v>381.02</v>
      </c>
      <c r="BP1363" s="4">
        <v>6452</v>
      </c>
      <c r="BQ1363" s="4">
        <v>1270.08</v>
      </c>
      <c r="BR1363" s="4">
        <v>1270.08</v>
      </c>
      <c r="BS1363" s="4">
        <v>1270.08</v>
      </c>
      <c r="BT1363" s="4">
        <v>1270.08</v>
      </c>
      <c r="BU1363" s="4">
        <v>1270.08</v>
      </c>
      <c r="BV1363" s="4">
        <v>1270.08</v>
      </c>
      <c r="BW1363" s="4">
        <v>1270.08</v>
      </c>
      <c r="BX1363" s="4">
        <v>6350.39</v>
      </c>
      <c r="BY1363" s="4">
        <v>1270.08</v>
      </c>
      <c r="BZ1363" s="4">
        <v>1270.08</v>
      </c>
      <c r="CA1363" s="4">
        <v>1270.08</v>
      </c>
      <c r="CB1363" s="4">
        <v>26671.65</v>
      </c>
      <c r="CC1363" s="4">
        <v>1270.08</v>
      </c>
      <c r="CD1363" s="4">
        <v>1270.08</v>
      </c>
      <c r="CE1363" s="4">
        <v>1270.08</v>
      </c>
      <c r="CF1363" s="4">
        <v>1270.08</v>
      </c>
      <c r="CG1363" s="4">
        <v>1270.08</v>
      </c>
      <c r="CH1363" s="4">
        <v>1270.08</v>
      </c>
      <c r="CI1363" s="4">
        <v>1270.08</v>
      </c>
      <c r="CJ1363" s="4">
        <v>1270.08</v>
      </c>
      <c r="CK1363" s="4">
        <v>1270.08</v>
      </c>
      <c r="CL1363" s="4">
        <v>1270.08</v>
      </c>
      <c r="CM1363" s="4">
        <v>1270.08</v>
      </c>
      <c r="CN1363" s="4">
        <v>46992.91</v>
      </c>
      <c r="CO1363" s="4">
        <v>1270.08</v>
      </c>
      <c r="CP1363" s="4">
        <v>1270.08</v>
      </c>
      <c r="CQ1363" s="4">
        <v>1270.08</v>
      </c>
      <c r="CR1363" s="4">
        <v>1270.08</v>
      </c>
      <c r="CS1363" s="4">
        <v>1270.08</v>
      </c>
      <c r="CT1363" s="4">
        <v>1270.08</v>
      </c>
      <c r="CU1363" s="4">
        <v>1270.08</v>
      </c>
      <c r="CV1363" s="4">
        <v>0</v>
      </c>
      <c r="CW1363" s="4">
        <v>0</v>
      </c>
      <c r="CX1363" s="4">
        <v>0</v>
      </c>
      <c r="CY1363" s="4">
        <v>0</v>
      </c>
      <c r="CZ1363" s="4">
        <v>0</v>
      </c>
      <c r="DA1363" s="4">
        <v>0</v>
      </c>
      <c r="DB1363" s="4">
        <v>0</v>
      </c>
      <c r="DC1363" s="4">
        <v>0</v>
      </c>
      <c r="DD1363" s="4">
        <v>0</v>
      </c>
      <c r="DE1363" s="4">
        <v>0</v>
      </c>
      <c r="DF1363" s="4">
        <v>0</v>
      </c>
      <c r="DG1363" s="4">
        <v>0</v>
      </c>
      <c r="DH1363" s="4">
        <v>0</v>
      </c>
      <c r="DI1363" s="4">
        <v>0</v>
      </c>
      <c r="DJ1363" s="4">
        <v>0</v>
      </c>
      <c r="DK1363" s="4">
        <v>0</v>
      </c>
      <c r="DL1363" s="4">
        <v>0</v>
      </c>
      <c r="DM1363" s="4">
        <v>0</v>
      </c>
      <c r="DN1363" s="4">
        <v>0</v>
      </c>
      <c r="DO1363" s="4">
        <v>0</v>
      </c>
      <c r="DP1363" s="4">
        <v>0</v>
      </c>
      <c r="DQ1363" s="4">
        <v>0</v>
      </c>
      <c r="DR1363" s="4">
        <v>0</v>
      </c>
      <c r="DS1363" s="4">
        <v>0</v>
      </c>
      <c r="DT1363" s="4">
        <v>0</v>
      </c>
      <c r="DU1363" s="4">
        <v>0</v>
      </c>
      <c r="DV1363" s="4">
        <v>0</v>
      </c>
      <c r="DW1363" s="4">
        <v>0</v>
      </c>
      <c r="DX1363" s="6">
        <v>0</v>
      </c>
      <c r="DY1363" s="4">
        <f>SUM(Tabela14[[#This Row],[jan/25]:[mar/25]])</f>
        <v>0</v>
      </c>
      <c r="DZ1363" s="4">
        <f>SUM(Tabela14[[#This Row],[abr/25]:[ago/25]])</f>
        <v>3381.75</v>
      </c>
      <c r="EA1363" s="4">
        <f>SUM(Tabela14[[#This Row],[set/25]:[dez/30]])</f>
        <v>122791.23000000004</v>
      </c>
    </row>
    <row r="1364" spans="1:131" x14ac:dyDescent="0.25">
      <c r="A1364" s="5" t="s">
        <v>3179</v>
      </c>
      <c r="B1364" s="2" t="s">
        <v>2495</v>
      </c>
      <c r="C1364" s="2" t="s">
        <v>14</v>
      </c>
      <c r="D1364" s="2" t="s">
        <v>349</v>
      </c>
      <c r="E1364" s="1">
        <v>912</v>
      </c>
      <c r="F1364" s="2"/>
      <c r="G1364" s="2" t="s">
        <v>16</v>
      </c>
      <c r="H1364" s="321"/>
      <c r="I1364" s="2"/>
      <c r="J1364" s="2"/>
      <c r="K1364" s="4"/>
      <c r="L1364" s="4"/>
      <c r="M1364" s="4">
        <v>0</v>
      </c>
      <c r="N1364" s="4">
        <f>Tabela14[[#This Row],[parcela.cef
(total)]]-Tabela14[[#This Row],[parcela.cef
(realizado)]]</f>
        <v>0</v>
      </c>
      <c r="O1364" s="1" t="b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f>SUM(Tabela14[[#This Row],[set/25]:[dez/30]])</f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0</v>
      </c>
      <c r="CP1364" s="4">
        <v>0</v>
      </c>
      <c r="CQ1364" s="4">
        <v>0</v>
      </c>
      <c r="CR1364" s="4">
        <v>0</v>
      </c>
      <c r="CS1364" s="4">
        <v>0</v>
      </c>
      <c r="CT1364" s="4">
        <v>0</v>
      </c>
      <c r="CU1364" s="4">
        <v>0</v>
      </c>
      <c r="CV1364" s="4">
        <v>0</v>
      </c>
      <c r="CW1364" s="4">
        <v>0</v>
      </c>
      <c r="CX1364" s="4">
        <v>0</v>
      </c>
      <c r="CY1364" s="4">
        <v>0</v>
      </c>
      <c r="CZ1364" s="4">
        <v>0</v>
      </c>
      <c r="DA1364" s="4">
        <v>0</v>
      </c>
      <c r="DB1364" s="4">
        <v>0</v>
      </c>
      <c r="DC1364" s="4">
        <v>0</v>
      </c>
      <c r="DD1364" s="4">
        <v>0</v>
      </c>
      <c r="DE1364" s="4">
        <v>0</v>
      </c>
      <c r="DF1364" s="4">
        <v>0</v>
      </c>
      <c r="DG1364" s="4">
        <v>0</v>
      </c>
      <c r="DH1364" s="4">
        <v>0</v>
      </c>
      <c r="DI1364" s="4">
        <v>0</v>
      </c>
      <c r="DJ1364" s="4">
        <v>0</v>
      </c>
      <c r="DK1364" s="4">
        <v>0</v>
      </c>
      <c r="DL1364" s="4">
        <v>0</v>
      </c>
      <c r="DM1364" s="4">
        <v>0</v>
      </c>
      <c r="DN1364" s="4">
        <v>0</v>
      </c>
      <c r="DO1364" s="4">
        <v>0</v>
      </c>
      <c r="DP1364" s="4">
        <v>0</v>
      </c>
      <c r="DQ1364" s="4">
        <v>0</v>
      </c>
      <c r="DR1364" s="4">
        <v>0</v>
      </c>
      <c r="DS1364" s="4">
        <v>0</v>
      </c>
      <c r="DT1364" s="4">
        <v>0</v>
      </c>
      <c r="DU1364" s="4">
        <v>0</v>
      </c>
      <c r="DV1364" s="4">
        <v>0</v>
      </c>
      <c r="DW1364" s="4">
        <v>0</v>
      </c>
      <c r="DX1364" s="6">
        <v>0</v>
      </c>
      <c r="DY1364" s="4">
        <f>SUM(Tabela14[[#This Row],[jan/25]:[mar/25]])</f>
        <v>0</v>
      </c>
      <c r="DZ1364" s="4">
        <f>SUM(Tabela14[[#This Row],[abr/25]:[ago/25]])</f>
        <v>0</v>
      </c>
      <c r="EA1364" s="4">
        <f>SUM(Tabela14[[#This Row],[set/25]:[dez/30]])</f>
        <v>0</v>
      </c>
    </row>
    <row r="1365" spans="1:131" x14ac:dyDescent="0.25">
      <c r="A1365" s="5" t="s">
        <v>3180</v>
      </c>
      <c r="B1365" s="2" t="s">
        <v>2495</v>
      </c>
      <c r="C1365" s="2" t="s">
        <v>14</v>
      </c>
      <c r="D1365" s="2" t="s">
        <v>349</v>
      </c>
      <c r="E1365" s="1">
        <v>913</v>
      </c>
      <c r="F1365" s="2" t="s">
        <v>3181</v>
      </c>
      <c r="G1365" s="2" t="s">
        <v>19</v>
      </c>
      <c r="H1365" s="321">
        <v>45850</v>
      </c>
      <c r="I1365" s="2" t="s">
        <v>835</v>
      </c>
      <c r="J1365" s="2"/>
      <c r="K1365" s="4"/>
      <c r="L1365" s="4"/>
      <c r="M1365" s="4">
        <v>243246.31</v>
      </c>
      <c r="N1365" s="4">
        <f>Tabela14[[#This Row],[parcela.cef
(total)]]-Tabela14[[#This Row],[parcela.cef
(realizado)]]</f>
        <v>0</v>
      </c>
      <c r="O1365" s="1" t="b">
        <v>0</v>
      </c>
      <c r="P1365" s="4">
        <v>0</v>
      </c>
      <c r="Q1365" s="4">
        <v>319600.81</v>
      </c>
      <c r="R1365" s="4">
        <v>0</v>
      </c>
      <c r="S1365" s="4">
        <v>81363.95</v>
      </c>
      <c r="T1365" s="4">
        <f>SUM(Tabela14[[#This Row],[set/25]:[dez/30]])</f>
        <v>73441.050000000017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7500</v>
      </c>
      <c r="BL1365" s="4">
        <v>422.9</v>
      </c>
      <c r="BM1365" s="4">
        <v>894.09</v>
      </c>
      <c r="BN1365" s="4">
        <v>1422.49</v>
      </c>
      <c r="BO1365" s="4">
        <v>1422.49</v>
      </c>
      <c r="BP1365" s="4">
        <v>9957.42</v>
      </c>
      <c r="BQ1365" s="4">
        <v>1422.49</v>
      </c>
      <c r="BR1365" s="4">
        <v>1422.49</v>
      </c>
      <c r="BS1365" s="4">
        <v>1422.49</v>
      </c>
      <c r="BT1365" s="4">
        <v>1422.49</v>
      </c>
      <c r="BU1365" s="4">
        <v>1422.49</v>
      </c>
      <c r="BV1365" s="4">
        <v>1422.49</v>
      </c>
      <c r="BW1365" s="4">
        <v>1422.49</v>
      </c>
      <c r="BX1365" s="4">
        <v>1422.49</v>
      </c>
      <c r="BY1365" s="4">
        <v>1422.49</v>
      </c>
      <c r="BZ1365" s="4">
        <v>1422.49</v>
      </c>
      <c r="CA1365" s="4">
        <v>1422.49</v>
      </c>
      <c r="CB1365" s="4">
        <v>9957.42</v>
      </c>
      <c r="CC1365" s="4">
        <v>1422.49</v>
      </c>
      <c r="CD1365" s="4">
        <v>1422.49</v>
      </c>
      <c r="CE1365" s="4">
        <v>1422.49</v>
      </c>
      <c r="CF1365" s="4">
        <v>1422.49</v>
      </c>
      <c r="CG1365" s="4">
        <v>1422.49</v>
      </c>
      <c r="CH1365" s="4">
        <v>1422.49</v>
      </c>
      <c r="CI1365" s="4">
        <v>1422.49</v>
      </c>
      <c r="CJ1365" s="4">
        <v>1422.49</v>
      </c>
      <c r="CK1365" s="4">
        <v>1422.49</v>
      </c>
      <c r="CL1365" s="4">
        <v>1422.49</v>
      </c>
      <c r="CM1365" s="4">
        <v>1422.49</v>
      </c>
      <c r="CN1365" s="4">
        <v>9957.42</v>
      </c>
      <c r="CO1365" s="4">
        <v>1422.49</v>
      </c>
      <c r="CP1365" s="4">
        <v>1422.49</v>
      </c>
      <c r="CQ1365" s="4">
        <v>1422.49</v>
      </c>
      <c r="CR1365" s="4">
        <v>1422.49</v>
      </c>
      <c r="CS1365" s="4">
        <v>1422.49</v>
      </c>
      <c r="CT1365" s="4">
        <v>1422.49</v>
      </c>
      <c r="CU1365" s="4">
        <v>0</v>
      </c>
      <c r="CV1365" s="4">
        <v>0</v>
      </c>
      <c r="CW1365" s="4">
        <v>0</v>
      </c>
      <c r="CX1365" s="4">
        <v>0</v>
      </c>
      <c r="CY1365" s="4">
        <v>0</v>
      </c>
      <c r="CZ1365" s="4">
        <v>0</v>
      </c>
      <c r="DA1365" s="4">
        <v>0</v>
      </c>
      <c r="DB1365" s="4">
        <v>0</v>
      </c>
      <c r="DC1365" s="4">
        <v>0</v>
      </c>
      <c r="DD1365" s="4">
        <v>0</v>
      </c>
      <c r="DE1365" s="4">
        <v>0</v>
      </c>
      <c r="DF1365" s="4">
        <v>0</v>
      </c>
      <c r="DG1365" s="4">
        <v>0</v>
      </c>
      <c r="DH1365" s="4">
        <v>0</v>
      </c>
      <c r="DI1365" s="4">
        <v>0</v>
      </c>
      <c r="DJ1365" s="4">
        <v>0</v>
      </c>
      <c r="DK1365" s="4">
        <v>0</v>
      </c>
      <c r="DL1365" s="4">
        <v>0</v>
      </c>
      <c r="DM1365" s="4">
        <v>0</v>
      </c>
      <c r="DN1365" s="4">
        <v>0</v>
      </c>
      <c r="DO1365" s="4">
        <v>0</v>
      </c>
      <c r="DP1365" s="4">
        <v>0</v>
      </c>
      <c r="DQ1365" s="4">
        <v>0</v>
      </c>
      <c r="DR1365" s="4">
        <v>0</v>
      </c>
      <c r="DS1365" s="4">
        <v>0</v>
      </c>
      <c r="DT1365" s="4">
        <v>0</v>
      </c>
      <c r="DU1365" s="4">
        <v>0</v>
      </c>
      <c r="DV1365" s="4">
        <v>0</v>
      </c>
      <c r="DW1365" s="4">
        <v>0</v>
      </c>
      <c r="DX1365" s="6">
        <v>0</v>
      </c>
      <c r="DY1365" s="4">
        <f>SUM(Tabela14[[#This Row],[jan/25]:[mar/25]])</f>
        <v>0</v>
      </c>
      <c r="DZ1365" s="4">
        <f>SUM(Tabela14[[#This Row],[abr/25]:[ago/25]])</f>
        <v>7922.9</v>
      </c>
      <c r="EA1365" s="4">
        <f>SUM(Tabela14[[#This Row],[set/25]:[dez/30]])</f>
        <v>73441.050000000017</v>
      </c>
    </row>
    <row r="1366" spans="1:131" x14ac:dyDescent="0.25">
      <c r="A1366" s="5" t="s">
        <v>3182</v>
      </c>
      <c r="B1366" s="2" t="s">
        <v>2495</v>
      </c>
      <c r="C1366" s="2" t="s">
        <v>14</v>
      </c>
      <c r="D1366" s="2" t="s">
        <v>349</v>
      </c>
      <c r="E1366" s="1">
        <v>914</v>
      </c>
      <c r="F1366" s="2" t="s">
        <v>3183</v>
      </c>
      <c r="G1366" s="2" t="s">
        <v>19</v>
      </c>
      <c r="H1366" s="321">
        <v>45852</v>
      </c>
      <c r="I1366" s="2" t="s">
        <v>3184</v>
      </c>
      <c r="J1366" s="2"/>
      <c r="K1366" s="4"/>
      <c r="L1366" s="4"/>
      <c r="M1366" s="4">
        <v>264176.56</v>
      </c>
      <c r="N1366" s="4">
        <f>Tabela14[[#This Row],[parcela.cef
(total)]]-Tabela14[[#This Row],[parcela.cef
(realizado)]]</f>
        <v>0</v>
      </c>
      <c r="O1366" s="1" t="b">
        <v>0</v>
      </c>
      <c r="P1366" s="4">
        <v>0</v>
      </c>
      <c r="Q1366" s="4">
        <v>305500</v>
      </c>
      <c r="R1366" s="4">
        <v>0</v>
      </c>
      <c r="S1366" s="4">
        <v>45974.95</v>
      </c>
      <c r="T1366" s="4">
        <f>SUM(Tabela14[[#This Row],[set/25]:[dez/30]])</f>
        <v>40401.869999999995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5400</v>
      </c>
      <c r="BL1366" s="4">
        <v>173.08</v>
      </c>
      <c r="BM1366" s="4">
        <v>0</v>
      </c>
      <c r="BN1366" s="4">
        <v>170.99</v>
      </c>
      <c r="BO1366" s="4">
        <v>170.99</v>
      </c>
      <c r="BP1366" s="4">
        <v>1999.9</v>
      </c>
      <c r="BQ1366" s="4">
        <v>171</v>
      </c>
      <c r="BR1366" s="4">
        <v>220.53</v>
      </c>
      <c r="BS1366" s="4">
        <v>569.98</v>
      </c>
      <c r="BT1366" s="4">
        <v>569.98</v>
      </c>
      <c r="BU1366" s="4">
        <v>569.98</v>
      </c>
      <c r="BV1366" s="4">
        <v>569.98</v>
      </c>
      <c r="BW1366" s="4">
        <v>569.98</v>
      </c>
      <c r="BX1366" s="4">
        <v>569.98</v>
      </c>
      <c r="BY1366" s="4">
        <v>569.98</v>
      </c>
      <c r="BZ1366" s="4">
        <v>569.98</v>
      </c>
      <c r="CA1366" s="4">
        <v>569.98</v>
      </c>
      <c r="CB1366" s="4">
        <v>6666.36</v>
      </c>
      <c r="CC1366" s="4">
        <v>569.98</v>
      </c>
      <c r="CD1366" s="4">
        <v>569.98</v>
      </c>
      <c r="CE1366" s="4">
        <v>569.98</v>
      </c>
      <c r="CF1366" s="4">
        <v>569.98</v>
      </c>
      <c r="CG1366" s="4">
        <v>569.98</v>
      </c>
      <c r="CH1366" s="4">
        <v>569.98</v>
      </c>
      <c r="CI1366" s="4">
        <v>569.98</v>
      </c>
      <c r="CJ1366" s="4">
        <v>569.98</v>
      </c>
      <c r="CK1366" s="4">
        <v>569.98</v>
      </c>
      <c r="CL1366" s="4">
        <v>569.98</v>
      </c>
      <c r="CM1366" s="4">
        <v>569.98</v>
      </c>
      <c r="CN1366" s="4">
        <v>6666.36</v>
      </c>
      <c r="CO1366" s="4">
        <v>569.98</v>
      </c>
      <c r="CP1366" s="4">
        <v>569.98</v>
      </c>
      <c r="CQ1366" s="4">
        <v>569.98</v>
      </c>
      <c r="CR1366" s="4">
        <v>569.98</v>
      </c>
      <c r="CS1366" s="4">
        <v>569.98</v>
      </c>
      <c r="CT1366" s="4">
        <v>569.98</v>
      </c>
      <c r="CU1366" s="4">
        <v>569.98</v>
      </c>
      <c r="CV1366" s="4">
        <v>569.98</v>
      </c>
      <c r="CW1366" s="4">
        <v>569.98</v>
      </c>
      <c r="CX1366" s="4">
        <v>569.98</v>
      </c>
      <c r="CY1366" s="4">
        <v>569.98</v>
      </c>
      <c r="CZ1366" s="4">
        <v>6666.36</v>
      </c>
      <c r="DA1366" s="4">
        <v>0</v>
      </c>
      <c r="DB1366" s="4">
        <v>0</v>
      </c>
      <c r="DC1366" s="4">
        <v>0</v>
      </c>
      <c r="DD1366" s="4">
        <v>0</v>
      </c>
      <c r="DE1366" s="4">
        <v>0</v>
      </c>
      <c r="DF1366" s="4">
        <v>0</v>
      </c>
      <c r="DG1366" s="4">
        <v>0</v>
      </c>
      <c r="DH1366" s="4">
        <v>0</v>
      </c>
      <c r="DI1366" s="4">
        <v>0</v>
      </c>
      <c r="DJ1366" s="4">
        <v>0</v>
      </c>
      <c r="DK1366" s="4">
        <v>0</v>
      </c>
      <c r="DL1366" s="4">
        <v>0</v>
      </c>
      <c r="DM1366" s="4">
        <v>0</v>
      </c>
      <c r="DN1366" s="4">
        <v>0</v>
      </c>
      <c r="DO1366" s="4">
        <v>0</v>
      </c>
      <c r="DP1366" s="4">
        <v>0</v>
      </c>
      <c r="DQ1366" s="4">
        <v>0</v>
      </c>
      <c r="DR1366" s="4">
        <v>0</v>
      </c>
      <c r="DS1366" s="4">
        <v>0</v>
      </c>
      <c r="DT1366" s="4">
        <v>0</v>
      </c>
      <c r="DU1366" s="4">
        <v>0</v>
      </c>
      <c r="DV1366" s="4">
        <v>0</v>
      </c>
      <c r="DW1366" s="4">
        <v>0</v>
      </c>
      <c r="DX1366" s="6">
        <v>0</v>
      </c>
      <c r="DY1366" s="4">
        <f>SUM(Tabela14[[#This Row],[jan/25]:[mar/25]])</f>
        <v>0</v>
      </c>
      <c r="DZ1366" s="4">
        <f>SUM(Tabela14[[#This Row],[abr/25]:[ago/25]])</f>
        <v>5573.08</v>
      </c>
      <c r="EA1366" s="4">
        <f>SUM(Tabela14[[#This Row],[set/25]:[dez/30]])</f>
        <v>40401.869999999995</v>
      </c>
    </row>
    <row r="1367" spans="1:131" x14ac:dyDescent="0.25">
      <c r="A1367" s="5" t="s">
        <v>3185</v>
      </c>
      <c r="B1367" s="2" t="s">
        <v>2495</v>
      </c>
      <c r="C1367" s="2" t="s">
        <v>14</v>
      </c>
      <c r="D1367" s="2" t="s">
        <v>349</v>
      </c>
      <c r="E1367" s="1">
        <v>915</v>
      </c>
      <c r="F1367" s="2" t="s">
        <v>3186</v>
      </c>
      <c r="G1367" s="2" t="s">
        <v>19</v>
      </c>
      <c r="H1367" s="321">
        <v>45853</v>
      </c>
      <c r="I1367" s="2" t="s">
        <v>290</v>
      </c>
      <c r="J1367" s="2"/>
      <c r="K1367" s="4"/>
      <c r="L1367" s="4"/>
      <c r="M1367" s="4">
        <v>268240.58</v>
      </c>
      <c r="N1367" s="4">
        <f>Tabela14[[#This Row],[parcela.cef
(total)]]-Tabela14[[#This Row],[parcela.cef
(realizado)]]</f>
        <v>0</v>
      </c>
      <c r="O1367" s="1" t="b">
        <v>0</v>
      </c>
      <c r="P1367" s="4">
        <v>0</v>
      </c>
      <c r="Q1367" s="4">
        <v>305499.65999999997</v>
      </c>
      <c r="R1367" s="4">
        <v>0</v>
      </c>
      <c r="S1367" s="4">
        <v>41842.949999999997</v>
      </c>
      <c r="T1367" s="4">
        <f>SUM(Tabela14[[#This Row],[set/25]:[dez/30]])</f>
        <v>37096.529999999992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4500</v>
      </c>
      <c r="BL1367" s="4">
        <v>246.42</v>
      </c>
      <c r="BM1367" s="4">
        <v>0</v>
      </c>
      <c r="BN1367" s="4">
        <v>248.66</v>
      </c>
      <c r="BO1367" s="4">
        <v>248.66</v>
      </c>
      <c r="BP1367" s="4">
        <v>1772.75</v>
      </c>
      <c r="BQ1367" s="4">
        <v>248.66</v>
      </c>
      <c r="BR1367" s="4">
        <v>248.66</v>
      </c>
      <c r="BS1367" s="4">
        <v>248.66</v>
      </c>
      <c r="BT1367" s="4">
        <v>248.7</v>
      </c>
      <c r="BU1367" s="4">
        <v>462.52</v>
      </c>
      <c r="BV1367" s="4">
        <v>828.88</v>
      </c>
      <c r="BW1367" s="4">
        <v>828.88</v>
      </c>
      <c r="BX1367" s="4">
        <v>828.88</v>
      </c>
      <c r="BY1367" s="4">
        <v>828.88</v>
      </c>
      <c r="BZ1367" s="4">
        <v>828.88</v>
      </c>
      <c r="CA1367" s="4">
        <v>828.88</v>
      </c>
      <c r="CB1367" s="4">
        <v>5909.19</v>
      </c>
      <c r="CC1367" s="4">
        <v>828.88</v>
      </c>
      <c r="CD1367" s="4">
        <v>828.88</v>
      </c>
      <c r="CE1367" s="4">
        <v>828.88</v>
      </c>
      <c r="CF1367" s="4">
        <v>828.88</v>
      </c>
      <c r="CG1367" s="4">
        <v>828.88</v>
      </c>
      <c r="CH1367" s="4">
        <v>828.88</v>
      </c>
      <c r="CI1367" s="4">
        <v>828.88</v>
      </c>
      <c r="CJ1367" s="4">
        <v>828.88</v>
      </c>
      <c r="CK1367" s="4">
        <v>828.88</v>
      </c>
      <c r="CL1367" s="4">
        <v>828.88</v>
      </c>
      <c r="CM1367" s="4">
        <v>828.88</v>
      </c>
      <c r="CN1367" s="4">
        <v>5909.19</v>
      </c>
      <c r="CO1367" s="4">
        <v>828.88</v>
      </c>
      <c r="CP1367" s="4">
        <v>828.88</v>
      </c>
      <c r="CQ1367" s="4">
        <v>828.88</v>
      </c>
      <c r="CR1367" s="4">
        <v>828.88</v>
      </c>
      <c r="CS1367" s="4">
        <v>828.88</v>
      </c>
      <c r="CT1367" s="4">
        <v>828.88</v>
      </c>
      <c r="CU1367" s="4">
        <v>828.88</v>
      </c>
      <c r="CV1367" s="4">
        <v>828.88</v>
      </c>
      <c r="CW1367" s="4">
        <v>828.88</v>
      </c>
      <c r="CX1367" s="4">
        <v>0</v>
      </c>
      <c r="CY1367" s="4">
        <v>0</v>
      </c>
      <c r="CZ1367" s="4">
        <v>0</v>
      </c>
      <c r="DA1367" s="4">
        <v>0</v>
      </c>
      <c r="DB1367" s="4">
        <v>0</v>
      </c>
      <c r="DC1367" s="4">
        <v>0</v>
      </c>
      <c r="DD1367" s="4">
        <v>0</v>
      </c>
      <c r="DE1367" s="4">
        <v>0</v>
      </c>
      <c r="DF1367" s="4">
        <v>0</v>
      </c>
      <c r="DG1367" s="4">
        <v>0</v>
      </c>
      <c r="DH1367" s="4">
        <v>0</v>
      </c>
      <c r="DI1367" s="4">
        <v>0</v>
      </c>
      <c r="DJ1367" s="4">
        <v>0</v>
      </c>
      <c r="DK1367" s="4">
        <v>0</v>
      </c>
      <c r="DL1367" s="4">
        <v>0</v>
      </c>
      <c r="DM1367" s="4">
        <v>0</v>
      </c>
      <c r="DN1367" s="4">
        <v>0</v>
      </c>
      <c r="DO1367" s="4">
        <v>0</v>
      </c>
      <c r="DP1367" s="4">
        <v>0</v>
      </c>
      <c r="DQ1367" s="4">
        <v>0</v>
      </c>
      <c r="DR1367" s="4">
        <v>0</v>
      </c>
      <c r="DS1367" s="4">
        <v>0</v>
      </c>
      <c r="DT1367" s="4">
        <v>0</v>
      </c>
      <c r="DU1367" s="4">
        <v>0</v>
      </c>
      <c r="DV1367" s="4">
        <v>0</v>
      </c>
      <c r="DW1367" s="4">
        <v>0</v>
      </c>
      <c r="DX1367" s="6">
        <v>0</v>
      </c>
      <c r="DY1367" s="4">
        <f>SUM(Tabela14[[#This Row],[jan/25]:[mar/25]])</f>
        <v>0</v>
      </c>
      <c r="DZ1367" s="4">
        <f>SUM(Tabela14[[#This Row],[abr/25]:[ago/25]])</f>
        <v>4746.42</v>
      </c>
      <c r="EA1367" s="4">
        <f>SUM(Tabela14[[#This Row],[set/25]:[dez/30]])</f>
        <v>37096.529999999992</v>
      </c>
    </row>
    <row r="1368" spans="1:131" x14ac:dyDescent="0.25">
      <c r="A1368" s="5" t="s">
        <v>3187</v>
      </c>
      <c r="B1368" s="2" t="s">
        <v>2495</v>
      </c>
      <c r="C1368" s="2" t="s">
        <v>2463</v>
      </c>
      <c r="D1368" s="2" t="s">
        <v>1344</v>
      </c>
      <c r="E1368" s="1">
        <v>1</v>
      </c>
      <c r="F1368" s="2"/>
      <c r="G1368" s="2" t="s">
        <v>46</v>
      </c>
      <c r="H1368" s="321"/>
      <c r="I1368" s="2"/>
      <c r="J1368" s="2"/>
      <c r="K1368" s="4"/>
      <c r="L1368" s="4"/>
      <c r="M1368" s="4">
        <v>0</v>
      </c>
      <c r="N1368" s="4">
        <f>Tabela14[[#This Row],[parcela.cef
(total)]]-Tabela14[[#This Row],[parcela.cef
(realizado)]]</f>
        <v>0</v>
      </c>
      <c r="O1368" s="1" t="b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f>SUM(Tabela14[[#This Row],[set/25]:[dez/30]])</f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0</v>
      </c>
      <c r="CR1368" s="4">
        <v>0</v>
      </c>
      <c r="CS1368" s="4">
        <v>0</v>
      </c>
      <c r="CT1368" s="4">
        <v>0</v>
      </c>
      <c r="CU1368" s="4">
        <v>0</v>
      </c>
      <c r="CV1368" s="4">
        <v>0</v>
      </c>
      <c r="CW1368" s="4">
        <v>0</v>
      </c>
      <c r="CX1368" s="4">
        <v>0</v>
      </c>
      <c r="CY1368" s="4">
        <v>0</v>
      </c>
      <c r="CZ1368" s="4">
        <v>0</v>
      </c>
      <c r="DA1368" s="4">
        <v>0</v>
      </c>
      <c r="DB1368" s="4">
        <v>0</v>
      </c>
      <c r="DC1368" s="4">
        <v>0</v>
      </c>
      <c r="DD1368" s="4">
        <v>0</v>
      </c>
      <c r="DE1368" s="4">
        <v>0</v>
      </c>
      <c r="DF1368" s="4">
        <v>0</v>
      </c>
      <c r="DG1368" s="4">
        <v>0</v>
      </c>
      <c r="DH1368" s="4">
        <v>0</v>
      </c>
      <c r="DI1368" s="4">
        <v>0</v>
      </c>
      <c r="DJ1368" s="4">
        <v>0</v>
      </c>
      <c r="DK1368" s="4">
        <v>0</v>
      </c>
      <c r="DL1368" s="4">
        <v>0</v>
      </c>
      <c r="DM1368" s="4">
        <v>0</v>
      </c>
      <c r="DN1368" s="4">
        <v>0</v>
      </c>
      <c r="DO1368" s="4">
        <v>0</v>
      </c>
      <c r="DP1368" s="4">
        <v>0</v>
      </c>
      <c r="DQ1368" s="4">
        <v>0</v>
      </c>
      <c r="DR1368" s="4">
        <v>0</v>
      </c>
      <c r="DS1368" s="4">
        <v>0</v>
      </c>
      <c r="DT1368" s="4">
        <v>0</v>
      </c>
      <c r="DU1368" s="4">
        <v>0</v>
      </c>
      <c r="DV1368" s="4">
        <v>0</v>
      </c>
      <c r="DW1368" s="4">
        <v>0</v>
      </c>
      <c r="DX1368" s="6">
        <v>0</v>
      </c>
      <c r="DY1368" s="4">
        <f>SUM(Tabela14[[#This Row],[jan/25]:[mar/25]])</f>
        <v>0</v>
      </c>
      <c r="DZ1368" s="4">
        <f>SUM(Tabela14[[#This Row],[abr/25]:[ago/25]])</f>
        <v>0</v>
      </c>
      <c r="EA1368" s="4">
        <f>SUM(Tabela14[[#This Row],[set/25]:[dez/30]])</f>
        <v>0</v>
      </c>
    </row>
    <row r="1369" spans="1:131" x14ac:dyDescent="0.25">
      <c r="A1369" s="5" t="s">
        <v>3188</v>
      </c>
      <c r="B1369" s="2" t="s">
        <v>2495</v>
      </c>
      <c r="C1369" s="2" t="s">
        <v>2463</v>
      </c>
      <c r="D1369" s="2" t="s">
        <v>1344</v>
      </c>
      <c r="E1369" s="1">
        <v>10</v>
      </c>
      <c r="F1369" s="2"/>
      <c r="G1369" s="2" t="s">
        <v>46</v>
      </c>
      <c r="H1369" s="321"/>
      <c r="I1369" s="2"/>
      <c r="J1369" s="2"/>
      <c r="K1369" s="4"/>
      <c r="L1369" s="4"/>
      <c r="M1369" s="4">
        <v>0</v>
      </c>
      <c r="N1369" s="4">
        <f>Tabela14[[#This Row],[parcela.cef
(total)]]-Tabela14[[#This Row],[parcela.cef
(realizado)]]</f>
        <v>0</v>
      </c>
      <c r="O1369" s="1" t="b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f>SUM(Tabela14[[#This Row],[set/25]:[dez/30]])</f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0</v>
      </c>
      <c r="CP1369" s="4">
        <v>0</v>
      </c>
      <c r="CQ1369" s="4">
        <v>0</v>
      </c>
      <c r="CR1369" s="4">
        <v>0</v>
      </c>
      <c r="CS1369" s="4">
        <v>0</v>
      </c>
      <c r="CT1369" s="4">
        <v>0</v>
      </c>
      <c r="CU1369" s="4">
        <v>0</v>
      </c>
      <c r="CV1369" s="4">
        <v>0</v>
      </c>
      <c r="CW1369" s="4">
        <v>0</v>
      </c>
      <c r="CX1369" s="4">
        <v>0</v>
      </c>
      <c r="CY1369" s="4">
        <v>0</v>
      </c>
      <c r="CZ1369" s="4">
        <v>0</v>
      </c>
      <c r="DA1369" s="4">
        <v>0</v>
      </c>
      <c r="DB1369" s="4">
        <v>0</v>
      </c>
      <c r="DC1369" s="4">
        <v>0</v>
      </c>
      <c r="DD1369" s="4">
        <v>0</v>
      </c>
      <c r="DE1369" s="4">
        <v>0</v>
      </c>
      <c r="DF1369" s="4">
        <v>0</v>
      </c>
      <c r="DG1369" s="4">
        <v>0</v>
      </c>
      <c r="DH1369" s="4">
        <v>0</v>
      </c>
      <c r="DI1369" s="4">
        <v>0</v>
      </c>
      <c r="DJ1369" s="4">
        <v>0</v>
      </c>
      <c r="DK1369" s="4">
        <v>0</v>
      </c>
      <c r="DL1369" s="4">
        <v>0</v>
      </c>
      <c r="DM1369" s="4">
        <v>0</v>
      </c>
      <c r="DN1369" s="4">
        <v>0</v>
      </c>
      <c r="DO1369" s="4">
        <v>0</v>
      </c>
      <c r="DP1369" s="4">
        <v>0</v>
      </c>
      <c r="DQ1369" s="4">
        <v>0</v>
      </c>
      <c r="DR1369" s="4">
        <v>0</v>
      </c>
      <c r="DS1369" s="4">
        <v>0</v>
      </c>
      <c r="DT1369" s="4">
        <v>0</v>
      </c>
      <c r="DU1369" s="4">
        <v>0</v>
      </c>
      <c r="DV1369" s="4">
        <v>0</v>
      </c>
      <c r="DW1369" s="4">
        <v>0</v>
      </c>
      <c r="DX1369" s="6">
        <v>0</v>
      </c>
      <c r="DY1369" s="4">
        <f>SUM(Tabela14[[#This Row],[jan/25]:[mar/25]])</f>
        <v>0</v>
      </c>
      <c r="DZ1369" s="4">
        <f>SUM(Tabela14[[#This Row],[abr/25]:[ago/25]])</f>
        <v>0</v>
      </c>
      <c r="EA1369" s="4">
        <f>SUM(Tabela14[[#This Row],[set/25]:[dez/30]])</f>
        <v>0</v>
      </c>
    </row>
    <row r="1370" spans="1:131" x14ac:dyDescent="0.25">
      <c r="A1370" s="5" t="s">
        <v>3189</v>
      </c>
      <c r="B1370" s="2" t="s">
        <v>2495</v>
      </c>
      <c r="C1370" s="2" t="s">
        <v>2463</v>
      </c>
      <c r="D1370" s="2" t="s">
        <v>2467</v>
      </c>
      <c r="E1370" s="1">
        <v>100</v>
      </c>
      <c r="F1370" s="2"/>
      <c r="G1370" s="2" t="s">
        <v>16</v>
      </c>
      <c r="H1370" s="321"/>
      <c r="I1370" s="2"/>
      <c r="J1370" s="2"/>
      <c r="K1370" s="4"/>
      <c r="L1370" s="4"/>
      <c r="M1370" s="4">
        <v>0</v>
      </c>
      <c r="N1370" s="4">
        <f>Tabela14[[#This Row],[parcela.cef
(total)]]-Tabela14[[#This Row],[parcela.cef
(realizado)]]</f>
        <v>0</v>
      </c>
      <c r="O1370" s="1" t="b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f>SUM(Tabela14[[#This Row],[set/25]:[dez/30]])</f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0</v>
      </c>
      <c r="CP1370" s="4">
        <v>0</v>
      </c>
      <c r="CQ1370" s="4">
        <v>0</v>
      </c>
      <c r="CR1370" s="4">
        <v>0</v>
      </c>
      <c r="CS1370" s="4">
        <v>0</v>
      </c>
      <c r="CT1370" s="4">
        <v>0</v>
      </c>
      <c r="CU1370" s="4">
        <v>0</v>
      </c>
      <c r="CV1370" s="4">
        <v>0</v>
      </c>
      <c r="CW1370" s="4">
        <v>0</v>
      </c>
      <c r="CX1370" s="4">
        <v>0</v>
      </c>
      <c r="CY1370" s="4">
        <v>0</v>
      </c>
      <c r="CZ1370" s="4">
        <v>0</v>
      </c>
      <c r="DA1370" s="4">
        <v>0</v>
      </c>
      <c r="DB1370" s="4">
        <v>0</v>
      </c>
      <c r="DC1370" s="4">
        <v>0</v>
      </c>
      <c r="DD1370" s="4">
        <v>0</v>
      </c>
      <c r="DE1370" s="4">
        <v>0</v>
      </c>
      <c r="DF1370" s="4">
        <v>0</v>
      </c>
      <c r="DG1370" s="4">
        <v>0</v>
      </c>
      <c r="DH1370" s="4">
        <v>0</v>
      </c>
      <c r="DI1370" s="4">
        <v>0</v>
      </c>
      <c r="DJ1370" s="4">
        <v>0</v>
      </c>
      <c r="DK1370" s="4">
        <v>0</v>
      </c>
      <c r="DL1370" s="4">
        <v>0</v>
      </c>
      <c r="DM1370" s="4">
        <v>0</v>
      </c>
      <c r="DN1370" s="4">
        <v>0</v>
      </c>
      <c r="DO1370" s="4">
        <v>0</v>
      </c>
      <c r="DP1370" s="4">
        <v>0</v>
      </c>
      <c r="DQ1370" s="4">
        <v>0</v>
      </c>
      <c r="DR1370" s="4">
        <v>0</v>
      </c>
      <c r="DS1370" s="4">
        <v>0</v>
      </c>
      <c r="DT1370" s="4">
        <v>0</v>
      </c>
      <c r="DU1370" s="4">
        <v>0</v>
      </c>
      <c r="DV1370" s="4">
        <v>0</v>
      </c>
      <c r="DW1370" s="4">
        <v>0</v>
      </c>
      <c r="DX1370" s="6">
        <v>0</v>
      </c>
      <c r="DY1370" s="4">
        <f>SUM(Tabela14[[#This Row],[jan/25]:[mar/25]])</f>
        <v>0</v>
      </c>
      <c r="DZ1370" s="4">
        <f>SUM(Tabela14[[#This Row],[abr/25]:[ago/25]])</f>
        <v>0</v>
      </c>
      <c r="EA1370" s="4">
        <f>SUM(Tabela14[[#This Row],[set/25]:[dez/30]])</f>
        <v>0</v>
      </c>
    </row>
    <row r="1371" spans="1:131" x14ac:dyDescent="0.25">
      <c r="A1371" s="5" t="s">
        <v>3190</v>
      </c>
      <c r="B1371" s="2" t="s">
        <v>2495</v>
      </c>
      <c r="C1371" s="2" t="s">
        <v>2463</v>
      </c>
      <c r="D1371" s="2" t="s">
        <v>2467</v>
      </c>
      <c r="E1371" s="1">
        <v>101</v>
      </c>
      <c r="F1371" s="2"/>
      <c r="G1371" s="2" t="s">
        <v>16</v>
      </c>
      <c r="H1371" s="321"/>
      <c r="I1371" s="2"/>
      <c r="J1371" s="2"/>
      <c r="K1371" s="4"/>
      <c r="L1371" s="4"/>
      <c r="M1371" s="4">
        <v>0</v>
      </c>
      <c r="N1371" s="4">
        <f>Tabela14[[#This Row],[parcela.cef
(total)]]-Tabela14[[#This Row],[parcela.cef
(realizado)]]</f>
        <v>0</v>
      </c>
      <c r="O1371" s="1" t="b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f>SUM(Tabela14[[#This Row],[set/25]:[dez/30]])</f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0</v>
      </c>
      <c r="CR1371" s="4">
        <v>0</v>
      </c>
      <c r="CS1371" s="4">
        <v>0</v>
      </c>
      <c r="CT1371" s="4">
        <v>0</v>
      </c>
      <c r="CU1371" s="4">
        <v>0</v>
      </c>
      <c r="CV1371" s="4">
        <v>0</v>
      </c>
      <c r="CW1371" s="4">
        <v>0</v>
      </c>
      <c r="CX1371" s="4">
        <v>0</v>
      </c>
      <c r="CY1371" s="4">
        <v>0</v>
      </c>
      <c r="CZ1371" s="4">
        <v>0</v>
      </c>
      <c r="DA1371" s="4">
        <v>0</v>
      </c>
      <c r="DB1371" s="4">
        <v>0</v>
      </c>
      <c r="DC1371" s="4">
        <v>0</v>
      </c>
      <c r="DD1371" s="4">
        <v>0</v>
      </c>
      <c r="DE1371" s="4">
        <v>0</v>
      </c>
      <c r="DF1371" s="4">
        <v>0</v>
      </c>
      <c r="DG1371" s="4">
        <v>0</v>
      </c>
      <c r="DH1371" s="4">
        <v>0</v>
      </c>
      <c r="DI1371" s="4">
        <v>0</v>
      </c>
      <c r="DJ1371" s="4">
        <v>0</v>
      </c>
      <c r="DK1371" s="4">
        <v>0</v>
      </c>
      <c r="DL1371" s="4">
        <v>0</v>
      </c>
      <c r="DM1371" s="4">
        <v>0</v>
      </c>
      <c r="DN1371" s="4">
        <v>0</v>
      </c>
      <c r="DO1371" s="4">
        <v>0</v>
      </c>
      <c r="DP1371" s="4">
        <v>0</v>
      </c>
      <c r="DQ1371" s="4">
        <v>0</v>
      </c>
      <c r="DR1371" s="4">
        <v>0</v>
      </c>
      <c r="DS1371" s="4">
        <v>0</v>
      </c>
      <c r="DT1371" s="4">
        <v>0</v>
      </c>
      <c r="DU1371" s="4">
        <v>0</v>
      </c>
      <c r="DV1371" s="4">
        <v>0</v>
      </c>
      <c r="DW1371" s="4">
        <v>0</v>
      </c>
      <c r="DX1371" s="6">
        <v>0</v>
      </c>
      <c r="DY1371" s="4">
        <f>SUM(Tabela14[[#This Row],[jan/25]:[mar/25]])</f>
        <v>0</v>
      </c>
      <c r="DZ1371" s="4">
        <f>SUM(Tabela14[[#This Row],[abr/25]:[ago/25]])</f>
        <v>0</v>
      </c>
      <c r="EA1371" s="4">
        <f>SUM(Tabela14[[#This Row],[set/25]:[dez/30]])</f>
        <v>0</v>
      </c>
    </row>
    <row r="1372" spans="1:131" x14ac:dyDescent="0.25">
      <c r="A1372" s="5" t="s">
        <v>3191</v>
      </c>
      <c r="B1372" s="2" t="s">
        <v>2495</v>
      </c>
      <c r="C1372" s="2" t="s">
        <v>2463</v>
      </c>
      <c r="D1372" s="2" t="s">
        <v>2467</v>
      </c>
      <c r="E1372" s="1">
        <v>102</v>
      </c>
      <c r="F1372" s="2"/>
      <c r="G1372" s="2" t="s">
        <v>16</v>
      </c>
      <c r="H1372" s="321"/>
      <c r="I1372" s="2"/>
      <c r="J1372" s="2"/>
      <c r="K1372" s="4"/>
      <c r="L1372" s="4"/>
      <c r="M1372" s="4">
        <v>0</v>
      </c>
      <c r="N1372" s="4">
        <f>Tabela14[[#This Row],[parcela.cef
(total)]]-Tabela14[[#This Row],[parcela.cef
(realizado)]]</f>
        <v>0</v>
      </c>
      <c r="O1372" s="1" t="b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f>SUM(Tabela14[[#This Row],[set/25]:[dez/30]])</f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0</v>
      </c>
      <c r="CP1372" s="4">
        <v>0</v>
      </c>
      <c r="CQ1372" s="4">
        <v>0</v>
      </c>
      <c r="CR1372" s="4">
        <v>0</v>
      </c>
      <c r="CS1372" s="4">
        <v>0</v>
      </c>
      <c r="CT1372" s="4">
        <v>0</v>
      </c>
      <c r="CU1372" s="4">
        <v>0</v>
      </c>
      <c r="CV1372" s="4">
        <v>0</v>
      </c>
      <c r="CW1372" s="4">
        <v>0</v>
      </c>
      <c r="CX1372" s="4">
        <v>0</v>
      </c>
      <c r="CY1372" s="4">
        <v>0</v>
      </c>
      <c r="CZ1372" s="4">
        <v>0</v>
      </c>
      <c r="DA1372" s="4">
        <v>0</v>
      </c>
      <c r="DB1372" s="4">
        <v>0</v>
      </c>
      <c r="DC1372" s="4">
        <v>0</v>
      </c>
      <c r="DD1372" s="4">
        <v>0</v>
      </c>
      <c r="DE1372" s="4">
        <v>0</v>
      </c>
      <c r="DF1372" s="4">
        <v>0</v>
      </c>
      <c r="DG1372" s="4">
        <v>0</v>
      </c>
      <c r="DH1372" s="4">
        <v>0</v>
      </c>
      <c r="DI1372" s="4">
        <v>0</v>
      </c>
      <c r="DJ1372" s="4">
        <v>0</v>
      </c>
      <c r="DK1372" s="4">
        <v>0</v>
      </c>
      <c r="DL1372" s="4">
        <v>0</v>
      </c>
      <c r="DM1372" s="4">
        <v>0</v>
      </c>
      <c r="DN1372" s="4">
        <v>0</v>
      </c>
      <c r="DO1372" s="4">
        <v>0</v>
      </c>
      <c r="DP1372" s="4">
        <v>0</v>
      </c>
      <c r="DQ1372" s="4">
        <v>0</v>
      </c>
      <c r="DR1372" s="4">
        <v>0</v>
      </c>
      <c r="DS1372" s="4">
        <v>0</v>
      </c>
      <c r="DT1372" s="4">
        <v>0</v>
      </c>
      <c r="DU1372" s="4">
        <v>0</v>
      </c>
      <c r="DV1372" s="4">
        <v>0</v>
      </c>
      <c r="DW1372" s="4">
        <v>0</v>
      </c>
      <c r="DX1372" s="6">
        <v>0</v>
      </c>
      <c r="DY1372" s="4">
        <f>SUM(Tabela14[[#This Row],[jan/25]:[mar/25]])</f>
        <v>0</v>
      </c>
      <c r="DZ1372" s="4">
        <f>SUM(Tabela14[[#This Row],[abr/25]:[ago/25]])</f>
        <v>0</v>
      </c>
      <c r="EA1372" s="4">
        <f>SUM(Tabela14[[#This Row],[set/25]:[dez/30]])</f>
        <v>0</v>
      </c>
    </row>
    <row r="1373" spans="1:131" x14ac:dyDescent="0.25">
      <c r="A1373" s="5" t="s">
        <v>3192</v>
      </c>
      <c r="B1373" s="2" t="s">
        <v>2495</v>
      </c>
      <c r="C1373" s="2" t="s">
        <v>2463</v>
      </c>
      <c r="D1373" s="2" t="s">
        <v>2467</v>
      </c>
      <c r="E1373" s="1">
        <v>103</v>
      </c>
      <c r="F1373" s="2"/>
      <c r="G1373" s="2" t="s">
        <v>46</v>
      </c>
      <c r="H1373" s="321"/>
      <c r="I1373" s="2"/>
      <c r="J1373" s="2"/>
      <c r="K1373" s="4"/>
      <c r="L1373" s="4"/>
      <c r="M1373" s="4">
        <v>0</v>
      </c>
      <c r="N1373" s="4">
        <f>Tabela14[[#This Row],[parcela.cef
(total)]]-Tabela14[[#This Row],[parcela.cef
(realizado)]]</f>
        <v>0</v>
      </c>
      <c r="O1373" s="1" t="b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f>SUM(Tabela14[[#This Row],[set/25]:[dez/30]])</f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0</v>
      </c>
      <c r="CR1373" s="4">
        <v>0</v>
      </c>
      <c r="CS1373" s="4">
        <v>0</v>
      </c>
      <c r="CT1373" s="4">
        <v>0</v>
      </c>
      <c r="CU1373" s="4">
        <v>0</v>
      </c>
      <c r="CV1373" s="4">
        <v>0</v>
      </c>
      <c r="CW1373" s="4">
        <v>0</v>
      </c>
      <c r="CX1373" s="4">
        <v>0</v>
      </c>
      <c r="CY1373" s="4">
        <v>0</v>
      </c>
      <c r="CZ1373" s="4">
        <v>0</v>
      </c>
      <c r="DA1373" s="4">
        <v>0</v>
      </c>
      <c r="DB1373" s="4">
        <v>0</v>
      </c>
      <c r="DC1373" s="4">
        <v>0</v>
      </c>
      <c r="DD1373" s="4">
        <v>0</v>
      </c>
      <c r="DE1373" s="4">
        <v>0</v>
      </c>
      <c r="DF1373" s="4">
        <v>0</v>
      </c>
      <c r="DG1373" s="4">
        <v>0</v>
      </c>
      <c r="DH1373" s="4">
        <v>0</v>
      </c>
      <c r="DI1373" s="4">
        <v>0</v>
      </c>
      <c r="DJ1373" s="4">
        <v>0</v>
      </c>
      <c r="DK1373" s="4">
        <v>0</v>
      </c>
      <c r="DL1373" s="4">
        <v>0</v>
      </c>
      <c r="DM1373" s="4">
        <v>0</v>
      </c>
      <c r="DN1373" s="4">
        <v>0</v>
      </c>
      <c r="DO1373" s="4">
        <v>0</v>
      </c>
      <c r="DP1373" s="4">
        <v>0</v>
      </c>
      <c r="DQ1373" s="4">
        <v>0</v>
      </c>
      <c r="DR1373" s="4">
        <v>0</v>
      </c>
      <c r="DS1373" s="4">
        <v>0</v>
      </c>
      <c r="DT1373" s="4">
        <v>0</v>
      </c>
      <c r="DU1373" s="4">
        <v>0</v>
      </c>
      <c r="DV1373" s="4">
        <v>0</v>
      </c>
      <c r="DW1373" s="4">
        <v>0</v>
      </c>
      <c r="DX1373" s="6">
        <v>0</v>
      </c>
      <c r="DY1373" s="4">
        <f>SUM(Tabela14[[#This Row],[jan/25]:[mar/25]])</f>
        <v>0</v>
      </c>
      <c r="DZ1373" s="4">
        <f>SUM(Tabela14[[#This Row],[abr/25]:[ago/25]])</f>
        <v>0</v>
      </c>
      <c r="EA1373" s="4">
        <f>SUM(Tabela14[[#This Row],[set/25]:[dez/30]])</f>
        <v>0</v>
      </c>
    </row>
    <row r="1374" spans="1:131" x14ac:dyDescent="0.25">
      <c r="A1374" s="5" t="s">
        <v>3193</v>
      </c>
      <c r="B1374" s="2" t="s">
        <v>2495</v>
      </c>
      <c r="C1374" s="2" t="s">
        <v>2463</v>
      </c>
      <c r="D1374" s="2" t="s">
        <v>2467</v>
      </c>
      <c r="E1374" s="1">
        <v>104</v>
      </c>
      <c r="F1374" s="2"/>
      <c r="G1374" s="2" t="s">
        <v>46</v>
      </c>
      <c r="H1374" s="321"/>
      <c r="I1374" s="2"/>
      <c r="J1374" s="2"/>
      <c r="K1374" s="4"/>
      <c r="L1374" s="4"/>
      <c r="M1374" s="4">
        <v>0</v>
      </c>
      <c r="N1374" s="4">
        <f>Tabela14[[#This Row],[parcela.cef
(total)]]-Tabela14[[#This Row],[parcela.cef
(realizado)]]</f>
        <v>0</v>
      </c>
      <c r="O1374" s="1" t="b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f>SUM(Tabela14[[#This Row],[set/25]:[dez/30]])</f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0</v>
      </c>
      <c r="CP1374" s="4">
        <v>0</v>
      </c>
      <c r="CQ1374" s="4">
        <v>0</v>
      </c>
      <c r="CR1374" s="4">
        <v>0</v>
      </c>
      <c r="CS1374" s="4">
        <v>0</v>
      </c>
      <c r="CT1374" s="4">
        <v>0</v>
      </c>
      <c r="CU1374" s="4">
        <v>0</v>
      </c>
      <c r="CV1374" s="4">
        <v>0</v>
      </c>
      <c r="CW1374" s="4">
        <v>0</v>
      </c>
      <c r="CX1374" s="4">
        <v>0</v>
      </c>
      <c r="CY1374" s="4">
        <v>0</v>
      </c>
      <c r="CZ1374" s="4">
        <v>0</v>
      </c>
      <c r="DA1374" s="4">
        <v>0</v>
      </c>
      <c r="DB1374" s="4">
        <v>0</v>
      </c>
      <c r="DC1374" s="4">
        <v>0</v>
      </c>
      <c r="DD1374" s="4">
        <v>0</v>
      </c>
      <c r="DE1374" s="4">
        <v>0</v>
      </c>
      <c r="DF1374" s="4">
        <v>0</v>
      </c>
      <c r="DG1374" s="4">
        <v>0</v>
      </c>
      <c r="DH1374" s="4">
        <v>0</v>
      </c>
      <c r="DI1374" s="4">
        <v>0</v>
      </c>
      <c r="DJ1374" s="4">
        <v>0</v>
      </c>
      <c r="DK1374" s="4">
        <v>0</v>
      </c>
      <c r="DL1374" s="4">
        <v>0</v>
      </c>
      <c r="DM1374" s="4">
        <v>0</v>
      </c>
      <c r="DN1374" s="4">
        <v>0</v>
      </c>
      <c r="DO1374" s="4">
        <v>0</v>
      </c>
      <c r="DP1374" s="4">
        <v>0</v>
      </c>
      <c r="DQ1374" s="4">
        <v>0</v>
      </c>
      <c r="DR1374" s="4">
        <v>0</v>
      </c>
      <c r="DS1374" s="4">
        <v>0</v>
      </c>
      <c r="DT1374" s="4">
        <v>0</v>
      </c>
      <c r="DU1374" s="4">
        <v>0</v>
      </c>
      <c r="DV1374" s="4">
        <v>0</v>
      </c>
      <c r="DW1374" s="4">
        <v>0</v>
      </c>
      <c r="DX1374" s="6">
        <v>0</v>
      </c>
      <c r="DY1374" s="4">
        <f>SUM(Tabela14[[#This Row],[jan/25]:[mar/25]])</f>
        <v>0</v>
      </c>
      <c r="DZ1374" s="4">
        <f>SUM(Tabela14[[#This Row],[abr/25]:[ago/25]])</f>
        <v>0</v>
      </c>
      <c r="EA1374" s="4">
        <f>SUM(Tabela14[[#This Row],[set/25]:[dez/30]])</f>
        <v>0</v>
      </c>
    </row>
    <row r="1375" spans="1:131" x14ac:dyDescent="0.25">
      <c r="A1375" s="5" t="s">
        <v>3194</v>
      </c>
      <c r="B1375" s="2" t="s">
        <v>2495</v>
      </c>
      <c r="C1375" s="2" t="s">
        <v>2463</v>
      </c>
      <c r="D1375" s="2" t="s">
        <v>2467</v>
      </c>
      <c r="E1375" s="1">
        <v>105</v>
      </c>
      <c r="F1375" s="2"/>
      <c r="G1375" s="2" t="s">
        <v>46</v>
      </c>
      <c r="H1375" s="321"/>
      <c r="I1375" s="2"/>
      <c r="J1375" s="2"/>
      <c r="K1375" s="4"/>
      <c r="L1375" s="4"/>
      <c r="M1375" s="4">
        <v>0</v>
      </c>
      <c r="N1375" s="4">
        <f>Tabela14[[#This Row],[parcela.cef
(total)]]-Tabela14[[#This Row],[parcela.cef
(realizado)]]</f>
        <v>0</v>
      </c>
      <c r="O1375" s="1" t="b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f>SUM(Tabela14[[#This Row],[set/25]:[dez/30]])</f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0</v>
      </c>
      <c r="CP1375" s="4">
        <v>0</v>
      </c>
      <c r="CQ1375" s="4">
        <v>0</v>
      </c>
      <c r="CR1375" s="4">
        <v>0</v>
      </c>
      <c r="CS1375" s="4">
        <v>0</v>
      </c>
      <c r="CT1375" s="4">
        <v>0</v>
      </c>
      <c r="CU1375" s="4">
        <v>0</v>
      </c>
      <c r="CV1375" s="4">
        <v>0</v>
      </c>
      <c r="CW1375" s="4">
        <v>0</v>
      </c>
      <c r="CX1375" s="4">
        <v>0</v>
      </c>
      <c r="CY1375" s="4">
        <v>0</v>
      </c>
      <c r="CZ1375" s="4">
        <v>0</v>
      </c>
      <c r="DA1375" s="4">
        <v>0</v>
      </c>
      <c r="DB1375" s="4">
        <v>0</v>
      </c>
      <c r="DC1375" s="4">
        <v>0</v>
      </c>
      <c r="DD1375" s="4">
        <v>0</v>
      </c>
      <c r="DE1375" s="4">
        <v>0</v>
      </c>
      <c r="DF1375" s="4">
        <v>0</v>
      </c>
      <c r="DG1375" s="4">
        <v>0</v>
      </c>
      <c r="DH1375" s="4">
        <v>0</v>
      </c>
      <c r="DI1375" s="4">
        <v>0</v>
      </c>
      <c r="DJ1375" s="4">
        <v>0</v>
      </c>
      <c r="DK1375" s="4">
        <v>0</v>
      </c>
      <c r="DL1375" s="4">
        <v>0</v>
      </c>
      <c r="DM1375" s="4">
        <v>0</v>
      </c>
      <c r="DN1375" s="4">
        <v>0</v>
      </c>
      <c r="DO1375" s="4">
        <v>0</v>
      </c>
      <c r="DP1375" s="4">
        <v>0</v>
      </c>
      <c r="DQ1375" s="4">
        <v>0</v>
      </c>
      <c r="DR1375" s="4">
        <v>0</v>
      </c>
      <c r="DS1375" s="4">
        <v>0</v>
      </c>
      <c r="DT1375" s="4">
        <v>0</v>
      </c>
      <c r="DU1375" s="4">
        <v>0</v>
      </c>
      <c r="DV1375" s="4">
        <v>0</v>
      </c>
      <c r="DW1375" s="4">
        <v>0</v>
      </c>
      <c r="DX1375" s="6">
        <v>0</v>
      </c>
      <c r="DY1375" s="4">
        <f>SUM(Tabela14[[#This Row],[jan/25]:[mar/25]])</f>
        <v>0</v>
      </c>
      <c r="DZ1375" s="4">
        <f>SUM(Tabela14[[#This Row],[abr/25]:[ago/25]])</f>
        <v>0</v>
      </c>
      <c r="EA1375" s="4">
        <f>SUM(Tabela14[[#This Row],[set/25]:[dez/30]])</f>
        <v>0</v>
      </c>
    </row>
    <row r="1376" spans="1:131" x14ac:dyDescent="0.25">
      <c r="A1376" s="5" t="s">
        <v>3195</v>
      </c>
      <c r="B1376" s="2" t="s">
        <v>2495</v>
      </c>
      <c r="C1376" s="2" t="s">
        <v>2463</v>
      </c>
      <c r="D1376" s="2" t="s">
        <v>2467</v>
      </c>
      <c r="E1376" s="1">
        <v>106</v>
      </c>
      <c r="F1376" s="2"/>
      <c r="G1376" s="2" t="s">
        <v>46</v>
      </c>
      <c r="H1376" s="321"/>
      <c r="I1376" s="2"/>
      <c r="J1376" s="2"/>
      <c r="K1376" s="4"/>
      <c r="L1376" s="4"/>
      <c r="M1376" s="4">
        <v>0</v>
      </c>
      <c r="N1376" s="4">
        <f>Tabela14[[#This Row],[parcela.cef
(total)]]-Tabela14[[#This Row],[parcela.cef
(realizado)]]</f>
        <v>0</v>
      </c>
      <c r="O1376" s="1" t="b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f>SUM(Tabela14[[#This Row],[set/25]:[dez/30]])</f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0</v>
      </c>
      <c r="CQ1376" s="4">
        <v>0</v>
      </c>
      <c r="CR1376" s="4">
        <v>0</v>
      </c>
      <c r="CS1376" s="4">
        <v>0</v>
      </c>
      <c r="CT1376" s="4">
        <v>0</v>
      </c>
      <c r="CU1376" s="4">
        <v>0</v>
      </c>
      <c r="CV1376" s="4">
        <v>0</v>
      </c>
      <c r="CW1376" s="4">
        <v>0</v>
      </c>
      <c r="CX1376" s="4">
        <v>0</v>
      </c>
      <c r="CY1376" s="4">
        <v>0</v>
      </c>
      <c r="CZ1376" s="4">
        <v>0</v>
      </c>
      <c r="DA1376" s="4">
        <v>0</v>
      </c>
      <c r="DB1376" s="4">
        <v>0</v>
      </c>
      <c r="DC1376" s="4">
        <v>0</v>
      </c>
      <c r="DD1376" s="4">
        <v>0</v>
      </c>
      <c r="DE1376" s="4">
        <v>0</v>
      </c>
      <c r="DF1376" s="4">
        <v>0</v>
      </c>
      <c r="DG1376" s="4">
        <v>0</v>
      </c>
      <c r="DH1376" s="4">
        <v>0</v>
      </c>
      <c r="DI1376" s="4">
        <v>0</v>
      </c>
      <c r="DJ1376" s="4">
        <v>0</v>
      </c>
      <c r="DK1376" s="4">
        <v>0</v>
      </c>
      <c r="DL1376" s="4">
        <v>0</v>
      </c>
      <c r="DM1376" s="4">
        <v>0</v>
      </c>
      <c r="DN1376" s="4">
        <v>0</v>
      </c>
      <c r="DO1376" s="4">
        <v>0</v>
      </c>
      <c r="DP1376" s="4">
        <v>0</v>
      </c>
      <c r="DQ1376" s="4">
        <v>0</v>
      </c>
      <c r="DR1376" s="4">
        <v>0</v>
      </c>
      <c r="DS1376" s="4">
        <v>0</v>
      </c>
      <c r="DT1376" s="4">
        <v>0</v>
      </c>
      <c r="DU1376" s="4">
        <v>0</v>
      </c>
      <c r="DV1376" s="4">
        <v>0</v>
      </c>
      <c r="DW1376" s="4">
        <v>0</v>
      </c>
      <c r="DX1376" s="6">
        <v>0</v>
      </c>
      <c r="DY1376" s="4">
        <f>SUM(Tabela14[[#This Row],[jan/25]:[mar/25]])</f>
        <v>0</v>
      </c>
      <c r="DZ1376" s="4">
        <f>SUM(Tabela14[[#This Row],[abr/25]:[ago/25]])</f>
        <v>0</v>
      </c>
      <c r="EA1376" s="4">
        <f>SUM(Tabela14[[#This Row],[set/25]:[dez/30]])</f>
        <v>0</v>
      </c>
    </row>
    <row r="1377" spans="1:131" x14ac:dyDescent="0.25">
      <c r="A1377" s="5" t="s">
        <v>3196</v>
      </c>
      <c r="B1377" s="2" t="s">
        <v>2495</v>
      </c>
      <c r="C1377" s="2" t="s">
        <v>2463</v>
      </c>
      <c r="D1377" s="2" t="s">
        <v>2467</v>
      </c>
      <c r="E1377" s="1">
        <v>107</v>
      </c>
      <c r="F1377" s="2"/>
      <c r="G1377" s="2" t="s">
        <v>46</v>
      </c>
      <c r="H1377" s="321"/>
      <c r="I1377" s="2"/>
      <c r="J1377" s="2"/>
      <c r="K1377" s="4"/>
      <c r="L1377" s="4"/>
      <c r="M1377" s="4">
        <v>0</v>
      </c>
      <c r="N1377" s="4">
        <f>Tabela14[[#This Row],[parcela.cef
(total)]]-Tabela14[[#This Row],[parcela.cef
(realizado)]]</f>
        <v>0</v>
      </c>
      <c r="O1377" s="1" t="b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f>SUM(Tabela14[[#This Row],[set/25]:[dez/30]])</f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4">
        <v>0</v>
      </c>
      <c r="CV1377" s="4">
        <v>0</v>
      </c>
      <c r="CW1377" s="4">
        <v>0</v>
      </c>
      <c r="CX1377" s="4">
        <v>0</v>
      </c>
      <c r="CY1377" s="4">
        <v>0</v>
      </c>
      <c r="CZ1377" s="4">
        <v>0</v>
      </c>
      <c r="DA1377" s="4">
        <v>0</v>
      </c>
      <c r="DB1377" s="4">
        <v>0</v>
      </c>
      <c r="DC1377" s="4">
        <v>0</v>
      </c>
      <c r="DD1377" s="4">
        <v>0</v>
      </c>
      <c r="DE1377" s="4">
        <v>0</v>
      </c>
      <c r="DF1377" s="4">
        <v>0</v>
      </c>
      <c r="DG1377" s="4">
        <v>0</v>
      </c>
      <c r="DH1377" s="4">
        <v>0</v>
      </c>
      <c r="DI1377" s="4">
        <v>0</v>
      </c>
      <c r="DJ1377" s="4">
        <v>0</v>
      </c>
      <c r="DK1377" s="4">
        <v>0</v>
      </c>
      <c r="DL1377" s="4">
        <v>0</v>
      </c>
      <c r="DM1377" s="4">
        <v>0</v>
      </c>
      <c r="DN1377" s="4">
        <v>0</v>
      </c>
      <c r="DO1377" s="4">
        <v>0</v>
      </c>
      <c r="DP1377" s="4">
        <v>0</v>
      </c>
      <c r="DQ1377" s="4">
        <v>0</v>
      </c>
      <c r="DR1377" s="4">
        <v>0</v>
      </c>
      <c r="DS1377" s="4">
        <v>0</v>
      </c>
      <c r="DT1377" s="4">
        <v>0</v>
      </c>
      <c r="DU1377" s="4">
        <v>0</v>
      </c>
      <c r="DV1377" s="4">
        <v>0</v>
      </c>
      <c r="DW1377" s="4">
        <v>0</v>
      </c>
      <c r="DX1377" s="6">
        <v>0</v>
      </c>
      <c r="DY1377" s="4">
        <f>SUM(Tabela14[[#This Row],[jan/25]:[mar/25]])</f>
        <v>0</v>
      </c>
      <c r="DZ1377" s="4">
        <f>SUM(Tabela14[[#This Row],[abr/25]:[ago/25]])</f>
        <v>0</v>
      </c>
      <c r="EA1377" s="4">
        <f>SUM(Tabela14[[#This Row],[set/25]:[dez/30]])</f>
        <v>0</v>
      </c>
    </row>
    <row r="1378" spans="1:131" x14ac:dyDescent="0.25">
      <c r="A1378" s="5" t="s">
        <v>3197</v>
      </c>
      <c r="B1378" s="2" t="s">
        <v>2495</v>
      </c>
      <c r="C1378" s="2" t="s">
        <v>2463</v>
      </c>
      <c r="D1378" s="2" t="s">
        <v>2467</v>
      </c>
      <c r="E1378" s="1">
        <v>108</v>
      </c>
      <c r="F1378" s="2"/>
      <c r="G1378" s="2" t="s">
        <v>46</v>
      </c>
      <c r="H1378" s="321"/>
      <c r="I1378" s="2"/>
      <c r="J1378" s="2"/>
      <c r="K1378" s="4"/>
      <c r="L1378" s="4"/>
      <c r="M1378" s="4">
        <v>0</v>
      </c>
      <c r="N1378" s="4">
        <f>Tabela14[[#This Row],[parcela.cef
(total)]]-Tabela14[[#This Row],[parcela.cef
(realizado)]]</f>
        <v>0</v>
      </c>
      <c r="O1378" s="1" t="b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f>SUM(Tabela14[[#This Row],[set/25]:[dez/30]])</f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0</v>
      </c>
      <c r="CQ1378" s="4">
        <v>0</v>
      </c>
      <c r="CR1378" s="4">
        <v>0</v>
      </c>
      <c r="CS1378" s="4">
        <v>0</v>
      </c>
      <c r="CT1378" s="4">
        <v>0</v>
      </c>
      <c r="CU1378" s="4">
        <v>0</v>
      </c>
      <c r="CV1378" s="4">
        <v>0</v>
      </c>
      <c r="CW1378" s="4">
        <v>0</v>
      </c>
      <c r="CX1378" s="4">
        <v>0</v>
      </c>
      <c r="CY1378" s="4">
        <v>0</v>
      </c>
      <c r="CZ1378" s="4">
        <v>0</v>
      </c>
      <c r="DA1378" s="4">
        <v>0</v>
      </c>
      <c r="DB1378" s="4">
        <v>0</v>
      </c>
      <c r="DC1378" s="4">
        <v>0</v>
      </c>
      <c r="DD1378" s="4">
        <v>0</v>
      </c>
      <c r="DE1378" s="4">
        <v>0</v>
      </c>
      <c r="DF1378" s="4">
        <v>0</v>
      </c>
      <c r="DG1378" s="4">
        <v>0</v>
      </c>
      <c r="DH1378" s="4">
        <v>0</v>
      </c>
      <c r="DI1378" s="4">
        <v>0</v>
      </c>
      <c r="DJ1378" s="4">
        <v>0</v>
      </c>
      <c r="DK1378" s="4">
        <v>0</v>
      </c>
      <c r="DL1378" s="4">
        <v>0</v>
      </c>
      <c r="DM1378" s="4">
        <v>0</v>
      </c>
      <c r="DN1378" s="4">
        <v>0</v>
      </c>
      <c r="DO1378" s="4">
        <v>0</v>
      </c>
      <c r="DP1378" s="4">
        <v>0</v>
      </c>
      <c r="DQ1378" s="4">
        <v>0</v>
      </c>
      <c r="DR1378" s="4">
        <v>0</v>
      </c>
      <c r="DS1378" s="4">
        <v>0</v>
      </c>
      <c r="DT1378" s="4">
        <v>0</v>
      </c>
      <c r="DU1378" s="4">
        <v>0</v>
      </c>
      <c r="DV1378" s="4">
        <v>0</v>
      </c>
      <c r="DW1378" s="4">
        <v>0</v>
      </c>
      <c r="DX1378" s="6">
        <v>0</v>
      </c>
      <c r="DY1378" s="4">
        <f>SUM(Tabela14[[#This Row],[jan/25]:[mar/25]])</f>
        <v>0</v>
      </c>
      <c r="DZ1378" s="4">
        <f>SUM(Tabela14[[#This Row],[abr/25]:[ago/25]])</f>
        <v>0</v>
      </c>
      <c r="EA1378" s="4">
        <f>SUM(Tabela14[[#This Row],[set/25]:[dez/30]])</f>
        <v>0</v>
      </c>
    </row>
    <row r="1379" spans="1:131" x14ac:dyDescent="0.25">
      <c r="A1379" s="5" t="s">
        <v>3198</v>
      </c>
      <c r="B1379" s="2" t="s">
        <v>2495</v>
      </c>
      <c r="C1379" s="2" t="s">
        <v>2463</v>
      </c>
      <c r="D1379" s="2" t="s">
        <v>2467</v>
      </c>
      <c r="E1379" s="1">
        <v>109</v>
      </c>
      <c r="F1379" s="2"/>
      <c r="G1379" s="2" t="s">
        <v>46</v>
      </c>
      <c r="H1379" s="321"/>
      <c r="I1379" s="2"/>
      <c r="J1379" s="2"/>
      <c r="K1379" s="4"/>
      <c r="L1379" s="4"/>
      <c r="M1379" s="4">
        <v>0</v>
      </c>
      <c r="N1379" s="4">
        <f>Tabela14[[#This Row],[parcela.cef
(total)]]-Tabela14[[#This Row],[parcela.cef
(realizado)]]</f>
        <v>0</v>
      </c>
      <c r="O1379" s="1" t="b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f>SUM(Tabela14[[#This Row],[set/25]:[dez/30]])</f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0</v>
      </c>
      <c r="CR1379" s="4">
        <v>0</v>
      </c>
      <c r="CS1379" s="4">
        <v>0</v>
      </c>
      <c r="CT1379" s="4">
        <v>0</v>
      </c>
      <c r="CU1379" s="4">
        <v>0</v>
      </c>
      <c r="CV1379" s="4">
        <v>0</v>
      </c>
      <c r="CW1379" s="4">
        <v>0</v>
      </c>
      <c r="CX1379" s="4">
        <v>0</v>
      </c>
      <c r="CY1379" s="4">
        <v>0</v>
      </c>
      <c r="CZ1379" s="4">
        <v>0</v>
      </c>
      <c r="DA1379" s="4">
        <v>0</v>
      </c>
      <c r="DB1379" s="4">
        <v>0</v>
      </c>
      <c r="DC1379" s="4">
        <v>0</v>
      </c>
      <c r="DD1379" s="4">
        <v>0</v>
      </c>
      <c r="DE1379" s="4">
        <v>0</v>
      </c>
      <c r="DF1379" s="4">
        <v>0</v>
      </c>
      <c r="DG1379" s="4">
        <v>0</v>
      </c>
      <c r="DH1379" s="4">
        <v>0</v>
      </c>
      <c r="DI1379" s="4">
        <v>0</v>
      </c>
      <c r="DJ1379" s="4">
        <v>0</v>
      </c>
      <c r="DK1379" s="4">
        <v>0</v>
      </c>
      <c r="DL1379" s="4">
        <v>0</v>
      </c>
      <c r="DM1379" s="4">
        <v>0</v>
      </c>
      <c r="DN1379" s="4">
        <v>0</v>
      </c>
      <c r="DO1379" s="4">
        <v>0</v>
      </c>
      <c r="DP1379" s="4">
        <v>0</v>
      </c>
      <c r="DQ1379" s="4">
        <v>0</v>
      </c>
      <c r="DR1379" s="4">
        <v>0</v>
      </c>
      <c r="DS1379" s="4">
        <v>0</v>
      </c>
      <c r="DT1379" s="4">
        <v>0</v>
      </c>
      <c r="DU1379" s="4">
        <v>0</v>
      </c>
      <c r="DV1379" s="4">
        <v>0</v>
      </c>
      <c r="DW1379" s="4">
        <v>0</v>
      </c>
      <c r="DX1379" s="6">
        <v>0</v>
      </c>
      <c r="DY1379" s="4">
        <f>SUM(Tabela14[[#This Row],[jan/25]:[mar/25]])</f>
        <v>0</v>
      </c>
      <c r="DZ1379" s="4">
        <f>SUM(Tabela14[[#This Row],[abr/25]:[ago/25]])</f>
        <v>0</v>
      </c>
      <c r="EA1379" s="4">
        <f>SUM(Tabela14[[#This Row],[set/25]:[dez/30]])</f>
        <v>0</v>
      </c>
    </row>
    <row r="1380" spans="1:131" x14ac:dyDescent="0.25">
      <c r="A1380" s="5" t="s">
        <v>3199</v>
      </c>
      <c r="B1380" s="2" t="s">
        <v>2495</v>
      </c>
      <c r="C1380" s="2" t="s">
        <v>2463</v>
      </c>
      <c r="D1380" s="2" t="s">
        <v>1344</v>
      </c>
      <c r="E1380" s="1">
        <v>11</v>
      </c>
      <c r="F1380" s="2"/>
      <c r="G1380" s="2" t="s">
        <v>46</v>
      </c>
      <c r="H1380" s="321"/>
      <c r="I1380" s="2"/>
      <c r="J1380" s="2"/>
      <c r="K1380" s="4"/>
      <c r="L1380" s="4"/>
      <c r="M1380" s="4">
        <v>0</v>
      </c>
      <c r="N1380" s="4">
        <f>Tabela14[[#This Row],[parcela.cef
(total)]]-Tabela14[[#This Row],[parcela.cef
(realizado)]]</f>
        <v>0</v>
      </c>
      <c r="O1380" s="1" t="b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f>SUM(Tabela14[[#This Row],[set/25]:[dez/30]])</f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0</v>
      </c>
      <c r="CS1380" s="4">
        <v>0</v>
      </c>
      <c r="CT1380" s="4">
        <v>0</v>
      </c>
      <c r="CU1380" s="4">
        <v>0</v>
      </c>
      <c r="CV1380" s="4">
        <v>0</v>
      </c>
      <c r="CW1380" s="4">
        <v>0</v>
      </c>
      <c r="CX1380" s="4">
        <v>0</v>
      </c>
      <c r="CY1380" s="4">
        <v>0</v>
      </c>
      <c r="CZ1380" s="4">
        <v>0</v>
      </c>
      <c r="DA1380" s="4">
        <v>0</v>
      </c>
      <c r="DB1380" s="4">
        <v>0</v>
      </c>
      <c r="DC1380" s="4">
        <v>0</v>
      </c>
      <c r="DD1380" s="4">
        <v>0</v>
      </c>
      <c r="DE1380" s="4">
        <v>0</v>
      </c>
      <c r="DF1380" s="4">
        <v>0</v>
      </c>
      <c r="DG1380" s="4">
        <v>0</v>
      </c>
      <c r="DH1380" s="4">
        <v>0</v>
      </c>
      <c r="DI1380" s="4">
        <v>0</v>
      </c>
      <c r="DJ1380" s="4">
        <v>0</v>
      </c>
      <c r="DK1380" s="4">
        <v>0</v>
      </c>
      <c r="DL1380" s="4">
        <v>0</v>
      </c>
      <c r="DM1380" s="4">
        <v>0</v>
      </c>
      <c r="DN1380" s="4">
        <v>0</v>
      </c>
      <c r="DO1380" s="4">
        <v>0</v>
      </c>
      <c r="DP1380" s="4">
        <v>0</v>
      </c>
      <c r="DQ1380" s="4">
        <v>0</v>
      </c>
      <c r="DR1380" s="4">
        <v>0</v>
      </c>
      <c r="DS1380" s="4">
        <v>0</v>
      </c>
      <c r="DT1380" s="4">
        <v>0</v>
      </c>
      <c r="DU1380" s="4">
        <v>0</v>
      </c>
      <c r="DV1380" s="4">
        <v>0</v>
      </c>
      <c r="DW1380" s="4">
        <v>0</v>
      </c>
      <c r="DX1380" s="6">
        <v>0</v>
      </c>
      <c r="DY1380" s="4">
        <f>SUM(Tabela14[[#This Row],[jan/25]:[mar/25]])</f>
        <v>0</v>
      </c>
      <c r="DZ1380" s="4">
        <f>SUM(Tabela14[[#This Row],[abr/25]:[ago/25]])</f>
        <v>0</v>
      </c>
      <c r="EA1380" s="4">
        <f>SUM(Tabela14[[#This Row],[set/25]:[dez/30]])</f>
        <v>0</v>
      </c>
    </row>
    <row r="1381" spans="1:131" x14ac:dyDescent="0.25">
      <c r="A1381" s="5" t="s">
        <v>3200</v>
      </c>
      <c r="B1381" s="2" t="s">
        <v>2495</v>
      </c>
      <c r="C1381" s="2" t="s">
        <v>2463</v>
      </c>
      <c r="D1381" s="2" t="s">
        <v>2467</v>
      </c>
      <c r="E1381" s="1">
        <v>110</v>
      </c>
      <c r="F1381" s="2"/>
      <c r="G1381" s="2" t="s">
        <v>46</v>
      </c>
      <c r="H1381" s="321"/>
      <c r="I1381" s="2"/>
      <c r="J1381" s="2"/>
      <c r="K1381" s="4"/>
      <c r="L1381" s="4"/>
      <c r="M1381" s="4">
        <v>0</v>
      </c>
      <c r="N1381" s="4">
        <f>Tabela14[[#This Row],[parcela.cef
(total)]]-Tabela14[[#This Row],[parcela.cef
(realizado)]]</f>
        <v>0</v>
      </c>
      <c r="O1381" s="1" t="b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f>SUM(Tabela14[[#This Row],[set/25]:[dez/30]])</f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0</v>
      </c>
      <c r="CR1381" s="4">
        <v>0</v>
      </c>
      <c r="CS1381" s="4">
        <v>0</v>
      </c>
      <c r="CT1381" s="4">
        <v>0</v>
      </c>
      <c r="CU1381" s="4">
        <v>0</v>
      </c>
      <c r="CV1381" s="4">
        <v>0</v>
      </c>
      <c r="CW1381" s="4">
        <v>0</v>
      </c>
      <c r="CX1381" s="4">
        <v>0</v>
      </c>
      <c r="CY1381" s="4">
        <v>0</v>
      </c>
      <c r="CZ1381" s="4">
        <v>0</v>
      </c>
      <c r="DA1381" s="4">
        <v>0</v>
      </c>
      <c r="DB1381" s="4">
        <v>0</v>
      </c>
      <c r="DC1381" s="4">
        <v>0</v>
      </c>
      <c r="DD1381" s="4">
        <v>0</v>
      </c>
      <c r="DE1381" s="4">
        <v>0</v>
      </c>
      <c r="DF1381" s="4">
        <v>0</v>
      </c>
      <c r="DG1381" s="4">
        <v>0</v>
      </c>
      <c r="DH1381" s="4">
        <v>0</v>
      </c>
      <c r="DI1381" s="4">
        <v>0</v>
      </c>
      <c r="DJ1381" s="4">
        <v>0</v>
      </c>
      <c r="DK1381" s="4">
        <v>0</v>
      </c>
      <c r="DL1381" s="4">
        <v>0</v>
      </c>
      <c r="DM1381" s="4">
        <v>0</v>
      </c>
      <c r="DN1381" s="4">
        <v>0</v>
      </c>
      <c r="DO1381" s="4">
        <v>0</v>
      </c>
      <c r="DP1381" s="4">
        <v>0</v>
      </c>
      <c r="DQ1381" s="4">
        <v>0</v>
      </c>
      <c r="DR1381" s="4">
        <v>0</v>
      </c>
      <c r="DS1381" s="4">
        <v>0</v>
      </c>
      <c r="DT1381" s="4">
        <v>0</v>
      </c>
      <c r="DU1381" s="4">
        <v>0</v>
      </c>
      <c r="DV1381" s="4">
        <v>0</v>
      </c>
      <c r="DW1381" s="4">
        <v>0</v>
      </c>
      <c r="DX1381" s="6">
        <v>0</v>
      </c>
      <c r="DY1381" s="4">
        <f>SUM(Tabela14[[#This Row],[jan/25]:[mar/25]])</f>
        <v>0</v>
      </c>
      <c r="DZ1381" s="4">
        <f>SUM(Tabela14[[#This Row],[abr/25]:[ago/25]])</f>
        <v>0</v>
      </c>
      <c r="EA1381" s="4">
        <f>SUM(Tabela14[[#This Row],[set/25]:[dez/30]])</f>
        <v>0</v>
      </c>
    </row>
    <row r="1382" spans="1:131" x14ac:dyDescent="0.25">
      <c r="A1382" s="5" t="s">
        <v>3201</v>
      </c>
      <c r="B1382" s="2" t="s">
        <v>2495</v>
      </c>
      <c r="C1382" s="2" t="s">
        <v>2463</v>
      </c>
      <c r="D1382" s="2" t="s">
        <v>2467</v>
      </c>
      <c r="E1382" s="1">
        <v>111</v>
      </c>
      <c r="F1382" s="2"/>
      <c r="G1382" s="2" t="s">
        <v>46</v>
      </c>
      <c r="H1382" s="321"/>
      <c r="I1382" s="2"/>
      <c r="J1382" s="2"/>
      <c r="K1382" s="4"/>
      <c r="L1382" s="4"/>
      <c r="M1382" s="4">
        <v>0</v>
      </c>
      <c r="N1382" s="4">
        <f>Tabela14[[#This Row],[parcela.cef
(total)]]-Tabela14[[#This Row],[parcela.cef
(realizado)]]</f>
        <v>0</v>
      </c>
      <c r="O1382" s="1" t="b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f>SUM(Tabela14[[#This Row],[set/25]:[dez/30]])</f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0</v>
      </c>
      <c r="CP1382" s="4">
        <v>0</v>
      </c>
      <c r="CQ1382" s="4">
        <v>0</v>
      </c>
      <c r="CR1382" s="4">
        <v>0</v>
      </c>
      <c r="CS1382" s="4">
        <v>0</v>
      </c>
      <c r="CT1382" s="4">
        <v>0</v>
      </c>
      <c r="CU1382" s="4">
        <v>0</v>
      </c>
      <c r="CV1382" s="4">
        <v>0</v>
      </c>
      <c r="CW1382" s="4">
        <v>0</v>
      </c>
      <c r="CX1382" s="4">
        <v>0</v>
      </c>
      <c r="CY1382" s="4">
        <v>0</v>
      </c>
      <c r="CZ1382" s="4">
        <v>0</v>
      </c>
      <c r="DA1382" s="4">
        <v>0</v>
      </c>
      <c r="DB1382" s="4">
        <v>0</v>
      </c>
      <c r="DC1382" s="4">
        <v>0</v>
      </c>
      <c r="DD1382" s="4">
        <v>0</v>
      </c>
      <c r="DE1382" s="4">
        <v>0</v>
      </c>
      <c r="DF1382" s="4">
        <v>0</v>
      </c>
      <c r="DG1382" s="4">
        <v>0</v>
      </c>
      <c r="DH1382" s="4">
        <v>0</v>
      </c>
      <c r="DI1382" s="4">
        <v>0</v>
      </c>
      <c r="DJ1382" s="4">
        <v>0</v>
      </c>
      <c r="DK1382" s="4">
        <v>0</v>
      </c>
      <c r="DL1382" s="4">
        <v>0</v>
      </c>
      <c r="DM1382" s="4">
        <v>0</v>
      </c>
      <c r="DN1382" s="4">
        <v>0</v>
      </c>
      <c r="DO1382" s="4">
        <v>0</v>
      </c>
      <c r="DP1382" s="4">
        <v>0</v>
      </c>
      <c r="DQ1382" s="4">
        <v>0</v>
      </c>
      <c r="DR1382" s="4">
        <v>0</v>
      </c>
      <c r="DS1382" s="4">
        <v>0</v>
      </c>
      <c r="DT1382" s="4">
        <v>0</v>
      </c>
      <c r="DU1382" s="4">
        <v>0</v>
      </c>
      <c r="DV1382" s="4">
        <v>0</v>
      </c>
      <c r="DW1382" s="4">
        <v>0</v>
      </c>
      <c r="DX1382" s="6">
        <v>0</v>
      </c>
      <c r="DY1382" s="4">
        <f>SUM(Tabela14[[#This Row],[jan/25]:[mar/25]])</f>
        <v>0</v>
      </c>
      <c r="DZ1382" s="4">
        <f>SUM(Tabela14[[#This Row],[abr/25]:[ago/25]])</f>
        <v>0</v>
      </c>
      <c r="EA1382" s="4">
        <f>SUM(Tabela14[[#This Row],[set/25]:[dez/30]])</f>
        <v>0</v>
      </c>
    </row>
    <row r="1383" spans="1:131" x14ac:dyDescent="0.25">
      <c r="A1383" s="5" t="s">
        <v>3202</v>
      </c>
      <c r="B1383" s="2" t="s">
        <v>2495</v>
      </c>
      <c r="C1383" s="2" t="s">
        <v>2463</v>
      </c>
      <c r="D1383" s="2" t="s">
        <v>2467</v>
      </c>
      <c r="E1383" s="1">
        <v>112</v>
      </c>
      <c r="F1383" s="2"/>
      <c r="G1383" s="2" t="s">
        <v>46</v>
      </c>
      <c r="H1383" s="321"/>
      <c r="I1383" s="2"/>
      <c r="J1383" s="2"/>
      <c r="K1383" s="4"/>
      <c r="L1383" s="4"/>
      <c r="M1383" s="4">
        <v>0</v>
      </c>
      <c r="N1383" s="4">
        <f>Tabela14[[#This Row],[parcela.cef
(total)]]-Tabela14[[#This Row],[parcela.cef
(realizado)]]</f>
        <v>0</v>
      </c>
      <c r="O1383" s="1" t="b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f>SUM(Tabela14[[#This Row],[set/25]:[dez/30]])</f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0</v>
      </c>
      <c r="CQ1383" s="4">
        <v>0</v>
      </c>
      <c r="CR1383" s="4">
        <v>0</v>
      </c>
      <c r="CS1383" s="4">
        <v>0</v>
      </c>
      <c r="CT1383" s="4">
        <v>0</v>
      </c>
      <c r="CU1383" s="4">
        <v>0</v>
      </c>
      <c r="CV1383" s="4">
        <v>0</v>
      </c>
      <c r="CW1383" s="4">
        <v>0</v>
      </c>
      <c r="CX1383" s="4">
        <v>0</v>
      </c>
      <c r="CY1383" s="4">
        <v>0</v>
      </c>
      <c r="CZ1383" s="4">
        <v>0</v>
      </c>
      <c r="DA1383" s="4">
        <v>0</v>
      </c>
      <c r="DB1383" s="4">
        <v>0</v>
      </c>
      <c r="DC1383" s="4">
        <v>0</v>
      </c>
      <c r="DD1383" s="4">
        <v>0</v>
      </c>
      <c r="DE1383" s="4">
        <v>0</v>
      </c>
      <c r="DF1383" s="4">
        <v>0</v>
      </c>
      <c r="DG1383" s="4">
        <v>0</v>
      </c>
      <c r="DH1383" s="4">
        <v>0</v>
      </c>
      <c r="DI1383" s="4">
        <v>0</v>
      </c>
      <c r="DJ1383" s="4">
        <v>0</v>
      </c>
      <c r="DK1383" s="4">
        <v>0</v>
      </c>
      <c r="DL1383" s="4">
        <v>0</v>
      </c>
      <c r="DM1383" s="4">
        <v>0</v>
      </c>
      <c r="DN1383" s="4">
        <v>0</v>
      </c>
      <c r="DO1383" s="4">
        <v>0</v>
      </c>
      <c r="DP1383" s="4">
        <v>0</v>
      </c>
      <c r="DQ1383" s="4">
        <v>0</v>
      </c>
      <c r="DR1383" s="4">
        <v>0</v>
      </c>
      <c r="DS1383" s="4">
        <v>0</v>
      </c>
      <c r="DT1383" s="4">
        <v>0</v>
      </c>
      <c r="DU1383" s="4">
        <v>0</v>
      </c>
      <c r="DV1383" s="4">
        <v>0</v>
      </c>
      <c r="DW1383" s="4">
        <v>0</v>
      </c>
      <c r="DX1383" s="6">
        <v>0</v>
      </c>
      <c r="DY1383" s="4">
        <f>SUM(Tabela14[[#This Row],[jan/25]:[mar/25]])</f>
        <v>0</v>
      </c>
      <c r="DZ1383" s="4">
        <f>SUM(Tabela14[[#This Row],[abr/25]:[ago/25]])</f>
        <v>0</v>
      </c>
      <c r="EA1383" s="4">
        <f>SUM(Tabela14[[#This Row],[set/25]:[dez/30]])</f>
        <v>0</v>
      </c>
    </row>
    <row r="1384" spans="1:131" x14ac:dyDescent="0.25">
      <c r="A1384" s="5" t="s">
        <v>3203</v>
      </c>
      <c r="B1384" s="2" t="s">
        <v>2495</v>
      </c>
      <c r="C1384" s="2" t="s">
        <v>2463</v>
      </c>
      <c r="D1384" s="2" t="s">
        <v>2467</v>
      </c>
      <c r="E1384" s="1">
        <v>113</v>
      </c>
      <c r="F1384" s="2"/>
      <c r="G1384" s="2" t="s">
        <v>46</v>
      </c>
      <c r="H1384" s="321"/>
      <c r="I1384" s="2"/>
      <c r="J1384" s="2"/>
      <c r="K1384" s="4"/>
      <c r="L1384" s="4"/>
      <c r="M1384" s="4">
        <v>0</v>
      </c>
      <c r="N1384" s="4">
        <f>Tabela14[[#This Row],[parcela.cef
(total)]]-Tabela14[[#This Row],[parcela.cef
(realizado)]]</f>
        <v>0</v>
      </c>
      <c r="O1384" s="1" t="b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f>SUM(Tabela14[[#This Row],[set/25]:[dez/30]])</f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0</v>
      </c>
      <c r="CR1384" s="4">
        <v>0</v>
      </c>
      <c r="CS1384" s="4">
        <v>0</v>
      </c>
      <c r="CT1384" s="4">
        <v>0</v>
      </c>
      <c r="CU1384" s="4">
        <v>0</v>
      </c>
      <c r="CV1384" s="4">
        <v>0</v>
      </c>
      <c r="CW1384" s="4">
        <v>0</v>
      </c>
      <c r="CX1384" s="4">
        <v>0</v>
      </c>
      <c r="CY1384" s="4">
        <v>0</v>
      </c>
      <c r="CZ1384" s="4">
        <v>0</v>
      </c>
      <c r="DA1384" s="4">
        <v>0</v>
      </c>
      <c r="DB1384" s="4">
        <v>0</v>
      </c>
      <c r="DC1384" s="4">
        <v>0</v>
      </c>
      <c r="DD1384" s="4">
        <v>0</v>
      </c>
      <c r="DE1384" s="4">
        <v>0</v>
      </c>
      <c r="DF1384" s="4">
        <v>0</v>
      </c>
      <c r="DG1384" s="4">
        <v>0</v>
      </c>
      <c r="DH1384" s="4">
        <v>0</v>
      </c>
      <c r="DI1384" s="4">
        <v>0</v>
      </c>
      <c r="DJ1384" s="4">
        <v>0</v>
      </c>
      <c r="DK1384" s="4">
        <v>0</v>
      </c>
      <c r="DL1384" s="4">
        <v>0</v>
      </c>
      <c r="DM1384" s="4">
        <v>0</v>
      </c>
      <c r="DN1384" s="4">
        <v>0</v>
      </c>
      <c r="DO1384" s="4">
        <v>0</v>
      </c>
      <c r="DP1384" s="4">
        <v>0</v>
      </c>
      <c r="DQ1384" s="4">
        <v>0</v>
      </c>
      <c r="DR1384" s="4">
        <v>0</v>
      </c>
      <c r="DS1384" s="4">
        <v>0</v>
      </c>
      <c r="DT1384" s="4">
        <v>0</v>
      </c>
      <c r="DU1384" s="4">
        <v>0</v>
      </c>
      <c r="DV1384" s="4">
        <v>0</v>
      </c>
      <c r="DW1384" s="4">
        <v>0</v>
      </c>
      <c r="DX1384" s="6">
        <v>0</v>
      </c>
      <c r="DY1384" s="4">
        <f>SUM(Tabela14[[#This Row],[jan/25]:[mar/25]])</f>
        <v>0</v>
      </c>
      <c r="DZ1384" s="4">
        <f>SUM(Tabela14[[#This Row],[abr/25]:[ago/25]])</f>
        <v>0</v>
      </c>
      <c r="EA1384" s="4">
        <f>SUM(Tabela14[[#This Row],[set/25]:[dez/30]])</f>
        <v>0</v>
      </c>
    </row>
    <row r="1385" spans="1:131" x14ac:dyDescent="0.25">
      <c r="A1385" s="5" t="s">
        <v>3204</v>
      </c>
      <c r="B1385" s="2" t="s">
        <v>2495</v>
      </c>
      <c r="C1385" s="2" t="s">
        <v>2463</v>
      </c>
      <c r="D1385" s="2" t="s">
        <v>2467</v>
      </c>
      <c r="E1385" s="1">
        <v>114</v>
      </c>
      <c r="F1385" s="2"/>
      <c r="G1385" s="2" t="s">
        <v>46</v>
      </c>
      <c r="H1385" s="321"/>
      <c r="I1385" s="2"/>
      <c r="J1385" s="2"/>
      <c r="K1385" s="4"/>
      <c r="L1385" s="4"/>
      <c r="M1385" s="4">
        <v>0</v>
      </c>
      <c r="N1385" s="4">
        <f>Tabela14[[#This Row],[parcela.cef
(total)]]-Tabela14[[#This Row],[parcela.cef
(realizado)]]</f>
        <v>0</v>
      </c>
      <c r="O1385" s="1" t="b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f>SUM(Tabela14[[#This Row],[set/25]:[dez/30]])</f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0</v>
      </c>
      <c r="CP1385" s="4">
        <v>0</v>
      </c>
      <c r="CQ1385" s="4">
        <v>0</v>
      </c>
      <c r="CR1385" s="4">
        <v>0</v>
      </c>
      <c r="CS1385" s="4">
        <v>0</v>
      </c>
      <c r="CT1385" s="4">
        <v>0</v>
      </c>
      <c r="CU1385" s="4">
        <v>0</v>
      </c>
      <c r="CV1385" s="4">
        <v>0</v>
      </c>
      <c r="CW1385" s="4">
        <v>0</v>
      </c>
      <c r="CX1385" s="4">
        <v>0</v>
      </c>
      <c r="CY1385" s="4">
        <v>0</v>
      </c>
      <c r="CZ1385" s="4">
        <v>0</v>
      </c>
      <c r="DA1385" s="4">
        <v>0</v>
      </c>
      <c r="DB1385" s="4">
        <v>0</v>
      </c>
      <c r="DC1385" s="4">
        <v>0</v>
      </c>
      <c r="DD1385" s="4">
        <v>0</v>
      </c>
      <c r="DE1385" s="4">
        <v>0</v>
      </c>
      <c r="DF1385" s="4">
        <v>0</v>
      </c>
      <c r="DG1385" s="4">
        <v>0</v>
      </c>
      <c r="DH1385" s="4">
        <v>0</v>
      </c>
      <c r="DI1385" s="4">
        <v>0</v>
      </c>
      <c r="DJ1385" s="4">
        <v>0</v>
      </c>
      <c r="DK1385" s="4">
        <v>0</v>
      </c>
      <c r="DL1385" s="4">
        <v>0</v>
      </c>
      <c r="DM1385" s="4">
        <v>0</v>
      </c>
      <c r="DN1385" s="4">
        <v>0</v>
      </c>
      <c r="DO1385" s="4">
        <v>0</v>
      </c>
      <c r="DP1385" s="4">
        <v>0</v>
      </c>
      <c r="DQ1385" s="4">
        <v>0</v>
      </c>
      <c r="DR1385" s="4">
        <v>0</v>
      </c>
      <c r="DS1385" s="4">
        <v>0</v>
      </c>
      <c r="DT1385" s="4">
        <v>0</v>
      </c>
      <c r="DU1385" s="4">
        <v>0</v>
      </c>
      <c r="DV1385" s="4">
        <v>0</v>
      </c>
      <c r="DW1385" s="4">
        <v>0</v>
      </c>
      <c r="DX1385" s="6">
        <v>0</v>
      </c>
      <c r="DY1385" s="4">
        <f>SUM(Tabela14[[#This Row],[jan/25]:[mar/25]])</f>
        <v>0</v>
      </c>
      <c r="DZ1385" s="4">
        <f>SUM(Tabela14[[#This Row],[abr/25]:[ago/25]])</f>
        <v>0</v>
      </c>
      <c r="EA1385" s="4">
        <f>SUM(Tabela14[[#This Row],[set/25]:[dez/30]])</f>
        <v>0</v>
      </c>
    </row>
    <row r="1386" spans="1:131" x14ac:dyDescent="0.25">
      <c r="A1386" s="5" t="s">
        <v>3205</v>
      </c>
      <c r="B1386" s="2" t="s">
        <v>2495</v>
      </c>
      <c r="C1386" s="2" t="s">
        <v>2463</v>
      </c>
      <c r="D1386" s="2" t="s">
        <v>1344</v>
      </c>
      <c r="E1386" s="1">
        <v>12</v>
      </c>
      <c r="F1386" s="2"/>
      <c r="G1386" s="2" t="s">
        <v>46</v>
      </c>
      <c r="H1386" s="321"/>
      <c r="I1386" s="2"/>
      <c r="J1386" s="2"/>
      <c r="K1386" s="4"/>
      <c r="L1386" s="4"/>
      <c r="M1386" s="4">
        <v>0</v>
      </c>
      <c r="N1386" s="4">
        <f>Tabela14[[#This Row],[parcela.cef
(total)]]-Tabela14[[#This Row],[parcela.cef
(realizado)]]</f>
        <v>0</v>
      </c>
      <c r="O1386" s="1" t="b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f>SUM(Tabela14[[#This Row],[set/25]:[dez/30]])</f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0</v>
      </c>
      <c r="CR1386" s="4">
        <v>0</v>
      </c>
      <c r="CS1386" s="4">
        <v>0</v>
      </c>
      <c r="CT1386" s="4">
        <v>0</v>
      </c>
      <c r="CU1386" s="4">
        <v>0</v>
      </c>
      <c r="CV1386" s="4">
        <v>0</v>
      </c>
      <c r="CW1386" s="4">
        <v>0</v>
      </c>
      <c r="CX1386" s="4">
        <v>0</v>
      </c>
      <c r="CY1386" s="4">
        <v>0</v>
      </c>
      <c r="CZ1386" s="4">
        <v>0</v>
      </c>
      <c r="DA1386" s="4">
        <v>0</v>
      </c>
      <c r="DB1386" s="4">
        <v>0</v>
      </c>
      <c r="DC1386" s="4">
        <v>0</v>
      </c>
      <c r="DD1386" s="4">
        <v>0</v>
      </c>
      <c r="DE1386" s="4">
        <v>0</v>
      </c>
      <c r="DF1386" s="4">
        <v>0</v>
      </c>
      <c r="DG1386" s="4">
        <v>0</v>
      </c>
      <c r="DH1386" s="4">
        <v>0</v>
      </c>
      <c r="DI1386" s="4">
        <v>0</v>
      </c>
      <c r="DJ1386" s="4">
        <v>0</v>
      </c>
      <c r="DK1386" s="4">
        <v>0</v>
      </c>
      <c r="DL1386" s="4">
        <v>0</v>
      </c>
      <c r="DM1386" s="4">
        <v>0</v>
      </c>
      <c r="DN1386" s="4">
        <v>0</v>
      </c>
      <c r="DO1386" s="4">
        <v>0</v>
      </c>
      <c r="DP1386" s="4">
        <v>0</v>
      </c>
      <c r="DQ1386" s="4">
        <v>0</v>
      </c>
      <c r="DR1386" s="4">
        <v>0</v>
      </c>
      <c r="DS1386" s="4">
        <v>0</v>
      </c>
      <c r="DT1386" s="4">
        <v>0</v>
      </c>
      <c r="DU1386" s="4">
        <v>0</v>
      </c>
      <c r="DV1386" s="4">
        <v>0</v>
      </c>
      <c r="DW1386" s="4">
        <v>0</v>
      </c>
      <c r="DX1386" s="6">
        <v>0</v>
      </c>
      <c r="DY1386" s="4">
        <f>SUM(Tabela14[[#This Row],[jan/25]:[mar/25]])</f>
        <v>0</v>
      </c>
      <c r="DZ1386" s="4">
        <f>SUM(Tabela14[[#This Row],[abr/25]:[ago/25]])</f>
        <v>0</v>
      </c>
      <c r="EA1386" s="4">
        <f>SUM(Tabela14[[#This Row],[set/25]:[dez/30]])</f>
        <v>0</v>
      </c>
    </row>
    <row r="1387" spans="1:131" x14ac:dyDescent="0.25">
      <c r="A1387" s="5" t="s">
        <v>3206</v>
      </c>
      <c r="B1387" s="2" t="s">
        <v>2495</v>
      </c>
      <c r="C1387" s="2" t="s">
        <v>2463</v>
      </c>
      <c r="D1387" s="2" t="s">
        <v>1344</v>
      </c>
      <c r="E1387" s="1">
        <v>13</v>
      </c>
      <c r="F1387" s="2"/>
      <c r="G1387" s="2" t="s">
        <v>46</v>
      </c>
      <c r="H1387" s="321"/>
      <c r="I1387" s="2"/>
      <c r="J1387" s="2"/>
      <c r="K1387" s="4"/>
      <c r="L1387" s="4"/>
      <c r="M1387" s="4">
        <v>0</v>
      </c>
      <c r="N1387" s="4">
        <f>Tabela14[[#This Row],[parcela.cef
(total)]]-Tabela14[[#This Row],[parcela.cef
(realizado)]]</f>
        <v>0</v>
      </c>
      <c r="O1387" s="1" t="b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f>SUM(Tabela14[[#This Row],[set/25]:[dez/30]])</f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0</v>
      </c>
      <c r="CR1387" s="4">
        <v>0</v>
      </c>
      <c r="CS1387" s="4">
        <v>0</v>
      </c>
      <c r="CT1387" s="4">
        <v>0</v>
      </c>
      <c r="CU1387" s="4">
        <v>0</v>
      </c>
      <c r="CV1387" s="4">
        <v>0</v>
      </c>
      <c r="CW1387" s="4">
        <v>0</v>
      </c>
      <c r="CX1387" s="4">
        <v>0</v>
      </c>
      <c r="CY1387" s="4">
        <v>0</v>
      </c>
      <c r="CZ1387" s="4">
        <v>0</v>
      </c>
      <c r="DA1387" s="4">
        <v>0</v>
      </c>
      <c r="DB1387" s="4">
        <v>0</v>
      </c>
      <c r="DC1387" s="4">
        <v>0</v>
      </c>
      <c r="DD1387" s="4">
        <v>0</v>
      </c>
      <c r="DE1387" s="4">
        <v>0</v>
      </c>
      <c r="DF1387" s="4">
        <v>0</v>
      </c>
      <c r="DG1387" s="4">
        <v>0</v>
      </c>
      <c r="DH1387" s="4">
        <v>0</v>
      </c>
      <c r="DI1387" s="4">
        <v>0</v>
      </c>
      <c r="DJ1387" s="4">
        <v>0</v>
      </c>
      <c r="DK1387" s="4">
        <v>0</v>
      </c>
      <c r="DL1387" s="4">
        <v>0</v>
      </c>
      <c r="DM1387" s="4">
        <v>0</v>
      </c>
      <c r="DN1387" s="4">
        <v>0</v>
      </c>
      <c r="DO1387" s="4">
        <v>0</v>
      </c>
      <c r="DP1387" s="4">
        <v>0</v>
      </c>
      <c r="DQ1387" s="4">
        <v>0</v>
      </c>
      <c r="DR1387" s="4">
        <v>0</v>
      </c>
      <c r="DS1387" s="4">
        <v>0</v>
      </c>
      <c r="DT1387" s="4">
        <v>0</v>
      </c>
      <c r="DU1387" s="4">
        <v>0</v>
      </c>
      <c r="DV1387" s="4">
        <v>0</v>
      </c>
      <c r="DW1387" s="4">
        <v>0</v>
      </c>
      <c r="DX1387" s="6">
        <v>0</v>
      </c>
      <c r="DY1387" s="4">
        <f>SUM(Tabela14[[#This Row],[jan/25]:[mar/25]])</f>
        <v>0</v>
      </c>
      <c r="DZ1387" s="4">
        <f>SUM(Tabela14[[#This Row],[abr/25]:[ago/25]])</f>
        <v>0</v>
      </c>
      <c r="EA1387" s="4">
        <f>SUM(Tabela14[[#This Row],[set/25]:[dez/30]])</f>
        <v>0</v>
      </c>
    </row>
    <row r="1388" spans="1:131" x14ac:dyDescent="0.25">
      <c r="A1388" s="5" t="s">
        <v>3207</v>
      </c>
      <c r="B1388" s="2" t="s">
        <v>2495</v>
      </c>
      <c r="C1388" s="2" t="s">
        <v>2463</v>
      </c>
      <c r="D1388" s="2" t="s">
        <v>1344</v>
      </c>
      <c r="E1388" s="1">
        <v>14</v>
      </c>
      <c r="F1388" s="2"/>
      <c r="G1388" s="2" t="s">
        <v>46</v>
      </c>
      <c r="H1388" s="321"/>
      <c r="I1388" s="2"/>
      <c r="J1388" s="2"/>
      <c r="K1388" s="4"/>
      <c r="L1388" s="4"/>
      <c r="M1388" s="4">
        <v>0</v>
      </c>
      <c r="N1388" s="4">
        <f>Tabela14[[#This Row],[parcela.cef
(total)]]-Tabela14[[#This Row],[parcela.cef
(realizado)]]</f>
        <v>0</v>
      </c>
      <c r="O1388" s="1" t="b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f>SUM(Tabela14[[#This Row],[set/25]:[dez/30]])</f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6">
        <v>0</v>
      </c>
      <c r="DY1388" s="4">
        <f>SUM(Tabela14[[#This Row],[jan/25]:[mar/25]])</f>
        <v>0</v>
      </c>
      <c r="DZ1388" s="4">
        <f>SUM(Tabela14[[#This Row],[abr/25]:[ago/25]])</f>
        <v>0</v>
      </c>
      <c r="EA1388" s="4">
        <f>SUM(Tabela14[[#This Row],[set/25]:[dez/30]])</f>
        <v>0</v>
      </c>
    </row>
    <row r="1389" spans="1:131" x14ac:dyDescent="0.25">
      <c r="A1389" s="5" t="s">
        <v>3208</v>
      </c>
      <c r="B1389" s="2" t="s">
        <v>2495</v>
      </c>
      <c r="C1389" s="2" t="s">
        <v>2463</v>
      </c>
      <c r="D1389" s="2" t="s">
        <v>1344</v>
      </c>
      <c r="E1389" s="1">
        <v>15</v>
      </c>
      <c r="F1389" s="2"/>
      <c r="G1389" s="2" t="s">
        <v>42</v>
      </c>
      <c r="H1389" s="321"/>
      <c r="I1389" s="2"/>
      <c r="J1389" s="2"/>
      <c r="K1389" s="4"/>
      <c r="L1389" s="4"/>
      <c r="M1389" s="4">
        <v>0</v>
      </c>
      <c r="N1389" s="4">
        <f>Tabela14[[#This Row],[parcela.cef
(total)]]-Tabela14[[#This Row],[parcela.cef
(realizado)]]</f>
        <v>0</v>
      </c>
      <c r="O1389" s="1" t="b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f>SUM(Tabela14[[#This Row],[set/25]:[dez/30]])</f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0</v>
      </c>
      <c r="CQ1389" s="4">
        <v>0</v>
      </c>
      <c r="CR1389" s="4">
        <v>0</v>
      </c>
      <c r="CS1389" s="4">
        <v>0</v>
      </c>
      <c r="CT1389" s="4">
        <v>0</v>
      </c>
      <c r="CU1389" s="4">
        <v>0</v>
      </c>
      <c r="CV1389" s="4">
        <v>0</v>
      </c>
      <c r="CW1389" s="4">
        <v>0</v>
      </c>
      <c r="CX1389" s="4">
        <v>0</v>
      </c>
      <c r="CY1389" s="4">
        <v>0</v>
      </c>
      <c r="CZ1389" s="4">
        <v>0</v>
      </c>
      <c r="DA1389" s="4">
        <v>0</v>
      </c>
      <c r="DB1389" s="4">
        <v>0</v>
      </c>
      <c r="DC1389" s="4">
        <v>0</v>
      </c>
      <c r="DD1389" s="4">
        <v>0</v>
      </c>
      <c r="DE1389" s="4">
        <v>0</v>
      </c>
      <c r="DF1389" s="4">
        <v>0</v>
      </c>
      <c r="DG1389" s="4">
        <v>0</v>
      </c>
      <c r="DH1389" s="4">
        <v>0</v>
      </c>
      <c r="DI1389" s="4">
        <v>0</v>
      </c>
      <c r="DJ1389" s="4">
        <v>0</v>
      </c>
      <c r="DK1389" s="4">
        <v>0</v>
      </c>
      <c r="DL1389" s="4">
        <v>0</v>
      </c>
      <c r="DM1389" s="4">
        <v>0</v>
      </c>
      <c r="DN1389" s="4">
        <v>0</v>
      </c>
      <c r="DO1389" s="4">
        <v>0</v>
      </c>
      <c r="DP1389" s="4">
        <v>0</v>
      </c>
      <c r="DQ1389" s="4">
        <v>0</v>
      </c>
      <c r="DR1389" s="4">
        <v>0</v>
      </c>
      <c r="DS1389" s="4">
        <v>0</v>
      </c>
      <c r="DT1389" s="4">
        <v>0</v>
      </c>
      <c r="DU1389" s="4">
        <v>0</v>
      </c>
      <c r="DV1389" s="4">
        <v>0</v>
      </c>
      <c r="DW1389" s="4">
        <v>0</v>
      </c>
      <c r="DX1389" s="6">
        <v>0</v>
      </c>
      <c r="DY1389" s="4">
        <f>SUM(Tabela14[[#This Row],[jan/25]:[mar/25]])</f>
        <v>0</v>
      </c>
      <c r="DZ1389" s="4">
        <f>SUM(Tabela14[[#This Row],[abr/25]:[ago/25]])</f>
        <v>0</v>
      </c>
      <c r="EA1389" s="4">
        <f>SUM(Tabela14[[#This Row],[set/25]:[dez/30]])</f>
        <v>0</v>
      </c>
    </row>
    <row r="1390" spans="1:131" x14ac:dyDescent="0.25">
      <c r="A1390" s="5" t="s">
        <v>3209</v>
      </c>
      <c r="B1390" s="2" t="s">
        <v>2495</v>
      </c>
      <c r="C1390" s="2" t="s">
        <v>2463</v>
      </c>
      <c r="D1390" s="2" t="s">
        <v>1344</v>
      </c>
      <c r="E1390" s="1">
        <v>16</v>
      </c>
      <c r="F1390" s="2" t="s">
        <v>3108</v>
      </c>
      <c r="G1390" s="2" t="s">
        <v>19</v>
      </c>
      <c r="H1390" s="321">
        <v>45872</v>
      </c>
      <c r="I1390" s="2" t="s">
        <v>3210</v>
      </c>
      <c r="J1390" s="2"/>
      <c r="K1390" s="4"/>
      <c r="L1390" s="4"/>
      <c r="M1390" s="4">
        <v>0</v>
      </c>
      <c r="N1390" s="4">
        <f>Tabela14[[#This Row],[parcela.cef
(total)]]-Tabela14[[#This Row],[parcela.cef
(realizado)]]</f>
        <v>0</v>
      </c>
      <c r="O1390" s="1" t="b">
        <v>0</v>
      </c>
      <c r="P1390" s="4">
        <v>0</v>
      </c>
      <c r="Q1390" s="4">
        <v>70500</v>
      </c>
      <c r="R1390" s="4">
        <v>0</v>
      </c>
      <c r="S1390" s="4">
        <v>70500</v>
      </c>
      <c r="T1390" s="4">
        <f>SUM(Tabela14[[#This Row],[set/25]:[dez/30]])</f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70500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6">
        <v>0</v>
      </c>
      <c r="DY1390" s="4">
        <f>SUM(Tabela14[[#This Row],[jan/25]:[mar/25]])</f>
        <v>0</v>
      </c>
      <c r="DZ1390" s="4">
        <f>SUM(Tabela14[[#This Row],[abr/25]:[ago/25]])</f>
        <v>70500</v>
      </c>
      <c r="EA1390" s="4">
        <f>SUM(Tabela14[[#This Row],[set/25]:[dez/30]])</f>
        <v>0</v>
      </c>
    </row>
    <row r="1391" spans="1:131" x14ac:dyDescent="0.25">
      <c r="A1391" s="5" t="s">
        <v>3211</v>
      </c>
      <c r="B1391" s="2" t="s">
        <v>2495</v>
      </c>
      <c r="C1391" s="2" t="s">
        <v>2463</v>
      </c>
      <c r="D1391" s="2" t="s">
        <v>1344</v>
      </c>
      <c r="E1391" s="1">
        <v>17</v>
      </c>
      <c r="F1391" s="2"/>
      <c r="G1391" s="2" t="s">
        <v>42</v>
      </c>
      <c r="H1391" s="321"/>
      <c r="I1391" s="2"/>
      <c r="J1391" s="2"/>
      <c r="K1391" s="4"/>
      <c r="L1391" s="4"/>
      <c r="M1391" s="4">
        <v>0</v>
      </c>
      <c r="N1391" s="4">
        <f>Tabela14[[#This Row],[parcela.cef
(total)]]-Tabela14[[#This Row],[parcela.cef
(realizado)]]</f>
        <v>0</v>
      </c>
      <c r="O1391" s="1" t="b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f>SUM(Tabela14[[#This Row],[set/25]:[dez/30]])</f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0</v>
      </c>
      <c r="CP1391" s="4">
        <v>0</v>
      </c>
      <c r="CQ1391" s="4">
        <v>0</v>
      </c>
      <c r="CR1391" s="4">
        <v>0</v>
      </c>
      <c r="CS1391" s="4">
        <v>0</v>
      </c>
      <c r="CT1391" s="4">
        <v>0</v>
      </c>
      <c r="CU1391" s="4">
        <v>0</v>
      </c>
      <c r="CV1391" s="4">
        <v>0</v>
      </c>
      <c r="CW1391" s="4">
        <v>0</v>
      </c>
      <c r="CX1391" s="4">
        <v>0</v>
      </c>
      <c r="CY1391" s="4">
        <v>0</v>
      </c>
      <c r="CZ1391" s="4">
        <v>0</v>
      </c>
      <c r="DA1391" s="4">
        <v>0</v>
      </c>
      <c r="DB1391" s="4">
        <v>0</v>
      </c>
      <c r="DC1391" s="4">
        <v>0</v>
      </c>
      <c r="DD1391" s="4">
        <v>0</v>
      </c>
      <c r="DE1391" s="4">
        <v>0</v>
      </c>
      <c r="DF1391" s="4">
        <v>0</v>
      </c>
      <c r="DG1391" s="4">
        <v>0</v>
      </c>
      <c r="DH1391" s="4">
        <v>0</v>
      </c>
      <c r="DI1391" s="4">
        <v>0</v>
      </c>
      <c r="DJ1391" s="4">
        <v>0</v>
      </c>
      <c r="DK1391" s="4">
        <v>0</v>
      </c>
      <c r="DL1391" s="4">
        <v>0</v>
      </c>
      <c r="DM1391" s="4">
        <v>0</v>
      </c>
      <c r="DN1391" s="4">
        <v>0</v>
      </c>
      <c r="DO1391" s="4">
        <v>0</v>
      </c>
      <c r="DP1391" s="4">
        <v>0</v>
      </c>
      <c r="DQ1391" s="4">
        <v>0</v>
      </c>
      <c r="DR1391" s="4">
        <v>0</v>
      </c>
      <c r="DS1391" s="4">
        <v>0</v>
      </c>
      <c r="DT1391" s="4">
        <v>0</v>
      </c>
      <c r="DU1391" s="4">
        <v>0</v>
      </c>
      <c r="DV1391" s="4">
        <v>0</v>
      </c>
      <c r="DW1391" s="4">
        <v>0</v>
      </c>
      <c r="DX1391" s="6">
        <v>0</v>
      </c>
      <c r="DY1391" s="4">
        <f>SUM(Tabela14[[#This Row],[jan/25]:[mar/25]])</f>
        <v>0</v>
      </c>
      <c r="DZ1391" s="4">
        <f>SUM(Tabela14[[#This Row],[abr/25]:[ago/25]])</f>
        <v>0</v>
      </c>
      <c r="EA1391" s="4">
        <f>SUM(Tabela14[[#This Row],[set/25]:[dez/30]])</f>
        <v>0</v>
      </c>
    </row>
    <row r="1392" spans="1:131" x14ac:dyDescent="0.25">
      <c r="A1392" s="5" t="s">
        <v>3212</v>
      </c>
      <c r="B1392" s="2" t="s">
        <v>2495</v>
      </c>
      <c r="C1392" s="2" t="s">
        <v>2463</v>
      </c>
      <c r="D1392" s="2" t="s">
        <v>1344</v>
      </c>
      <c r="E1392" s="1">
        <v>18</v>
      </c>
      <c r="F1392" s="2"/>
      <c r="G1392" s="2" t="s">
        <v>16</v>
      </c>
      <c r="H1392" s="321"/>
      <c r="I1392" s="2"/>
      <c r="J1392" s="2"/>
      <c r="K1392" s="4"/>
      <c r="L1392" s="4"/>
      <c r="M1392" s="4">
        <v>0</v>
      </c>
      <c r="N1392" s="4">
        <f>Tabela14[[#This Row],[parcela.cef
(total)]]-Tabela14[[#This Row],[parcela.cef
(realizado)]]</f>
        <v>0</v>
      </c>
      <c r="O1392" s="1" t="b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f>SUM(Tabela14[[#This Row],[set/25]:[dez/30]])</f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6">
        <v>0</v>
      </c>
      <c r="DY1392" s="4">
        <f>SUM(Tabela14[[#This Row],[jan/25]:[mar/25]])</f>
        <v>0</v>
      </c>
      <c r="DZ1392" s="4">
        <f>SUM(Tabela14[[#This Row],[abr/25]:[ago/25]])</f>
        <v>0</v>
      </c>
      <c r="EA1392" s="4">
        <f>SUM(Tabela14[[#This Row],[set/25]:[dez/30]])</f>
        <v>0</v>
      </c>
    </row>
    <row r="1393" spans="1:131" x14ac:dyDescent="0.25">
      <c r="A1393" s="5" t="s">
        <v>3213</v>
      </c>
      <c r="B1393" s="2" t="s">
        <v>2495</v>
      </c>
      <c r="C1393" s="2" t="s">
        <v>2463</v>
      </c>
      <c r="D1393" s="2" t="s">
        <v>1344</v>
      </c>
      <c r="E1393" s="1">
        <v>19</v>
      </c>
      <c r="F1393" s="2"/>
      <c r="G1393" s="2" t="s">
        <v>42</v>
      </c>
      <c r="H1393" s="321"/>
      <c r="I1393" s="2"/>
      <c r="J1393" s="2"/>
      <c r="K1393" s="4"/>
      <c r="L1393" s="4"/>
      <c r="M1393" s="4">
        <v>0</v>
      </c>
      <c r="N1393" s="4">
        <f>Tabela14[[#This Row],[parcela.cef
(total)]]-Tabela14[[#This Row],[parcela.cef
(realizado)]]</f>
        <v>0</v>
      </c>
      <c r="O1393" s="1" t="b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f>SUM(Tabela14[[#This Row],[set/25]:[dez/30]])</f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0</v>
      </c>
      <c r="CR1393" s="4">
        <v>0</v>
      </c>
      <c r="CS1393" s="4">
        <v>0</v>
      </c>
      <c r="CT1393" s="4">
        <v>0</v>
      </c>
      <c r="CU1393" s="4">
        <v>0</v>
      </c>
      <c r="CV1393" s="4">
        <v>0</v>
      </c>
      <c r="CW1393" s="4">
        <v>0</v>
      </c>
      <c r="CX1393" s="4">
        <v>0</v>
      </c>
      <c r="CY1393" s="4">
        <v>0</v>
      </c>
      <c r="CZ1393" s="4">
        <v>0</v>
      </c>
      <c r="DA1393" s="4">
        <v>0</v>
      </c>
      <c r="DB1393" s="4">
        <v>0</v>
      </c>
      <c r="DC1393" s="4">
        <v>0</v>
      </c>
      <c r="DD1393" s="4">
        <v>0</v>
      </c>
      <c r="DE1393" s="4">
        <v>0</v>
      </c>
      <c r="DF1393" s="4">
        <v>0</v>
      </c>
      <c r="DG1393" s="4">
        <v>0</v>
      </c>
      <c r="DH1393" s="4">
        <v>0</v>
      </c>
      <c r="DI1393" s="4">
        <v>0</v>
      </c>
      <c r="DJ1393" s="4">
        <v>0</v>
      </c>
      <c r="DK1393" s="4">
        <v>0</v>
      </c>
      <c r="DL1393" s="4">
        <v>0</v>
      </c>
      <c r="DM1393" s="4">
        <v>0</v>
      </c>
      <c r="DN1393" s="4">
        <v>0</v>
      </c>
      <c r="DO1393" s="4">
        <v>0</v>
      </c>
      <c r="DP1393" s="4">
        <v>0</v>
      </c>
      <c r="DQ1393" s="4">
        <v>0</v>
      </c>
      <c r="DR1393" s="4">
        <v>0</v>
      </c>
      <c r="DS1393" s="4">
        <v>0</v>
      </c>
      <c r="DT1393" s="4">
        <v>0</v>
      </c>
      <c r="DU1393" s="4">
        <v>0</v>
      </c>
      <c r="DV1393" s="4">
        <v>0</v>
      </c>
      <c r="DW1393" s="4">
        <v>0</v>
      </c>
      <c r="DX1393" s="6">
        <v>0</v>
      </c>
      <c r="DY1393" s="4">
        <f>SUM(Tabela14[[#This Row],[jan/25]:[mar/25]])</f>
        <v>0</v>
      </c>
      <c r="DZ1393" s="4">
        <f>SUM(Tabela14[[#This Row],[abr/25]:[ago/25]])</f>
        <v>0</v>
      </c>
      <c r="EA1393" s="4">
        <f>SUM(Tabela14[[#This Row],[set/25]:[dez/30]])</f>
        <v>0</v>
      </c>
    </row>
    <row r="1394" spans="1:131" x14ac:dyDescent="0.25">
      <c r="A1394" s="5" t="s">
        <v>3214</v>
      </c>
      <c r="B1394" s="2" t="s">
        <v>2495</v>
      </c>
      <c r="C1394" s="2" t="s">
        <v>2463</v>
      </c>
      <c r="D1394" s="2" t="s">
        <v>1344</v>
      </c>
      <c r="E1394" s="1">
        <v>2</v>
      </c>
      <c r="F1394" s="2"/>
      <c r="G1394" s="2" t="s">
        <v>46</v>
      </c>
      <c r="H1394" s="321"/>
      <c r="I1394" s="2"/>
      <c r="J1394" s="2"/>
      <c r="K1394" s="4"/>
      <c r="L1394" s="4"/>
      <c r="M1394" s="4">
        <v>0</v>
      </c>
      <c r="N1394" s="4">
        <f>Tabela14[[#This Row],[parcela.cef
(total)]]-Tabela14[[#This Row],[parcela.cef
(realizado)]]</f>
        <v>0</v>
      </c>
      <c r="O1394" s="1" t="b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f>SUM(Tabela14[[#This Row],[set/25]:[dez/30]])</f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6">
        <v>0</v>
      </c>
      <c r="DY1394" s="4">
        <f>SUM(Tabela14[[#This Row],[jan/25]:[mar/25]])</f>
        <v>0</v>
      </c>
      <c r="DZ1394" s="4">
        <f>SUM(Tabela14[[#This Row],[abr/25]:[ago/25]])</f>
        <v>0</v>
      </c>
      <c r="EA1394" s="4">
        <f>SUM(Tabela14[[#This Row],[set/25]:[dez/30]])</f>
        <v>0</v>
      </c>
    </row>
    <row r="1395" spans="1:131" x14ac:dyDescent="0.25">
      <c r="A1395" s="5" t="s">
        <v>3215</v>
      </c>
      <c r="B1395" s="2" t="s">
        <v>2495</v>
      </c>
      <c r="C1395" s="2" t="s">
        <v>2463</v>
      </c>
      <c r="D1395" s="2" t="s">
        <v>1344</v>
      </c>
      <c r="E1395" s="1">
        <v>20</v>
      </c>
      <c r="F1395" s="2" t="s">
        <v>2954</v>
      </c>
      <c r="G1395" s="2" t="s">
        <v>19</v>
      </c>
      <c r="H1395" s="321">
        <v>45888</v>
      </c>
      <c r="I1395" s="2" t="s">
        <v>3216</v>
      </c>
      <c r="J1395" s="2"/>
      <c r="K1395" s="4"/>
      <c r="L1395" s="4"/>
      <c r="M1395" s="4">
        <v>0</v>
      </c>
      <c r="N1395" s="4">
        <f>Tabela14[[#This Row],[parcela.cef
(total)]]-Tabela14[[#This Row],[parcela.cef
(realizado)]]</f>
        <v>0</v>
      </c>
      <c r="O1395" s="1" t="b">
        <v>0</v>
      </c>
      <c r="P1395" s="4">
        <v>0</v>
      </c>
      <c r="Q1395" s="4">
        <v>76703.850000000006</v>
      </c>
      <c r="R1395" s="4">
        <v>0</v>
      </c>
      <c r="S1395" s="4">
        <v>5104.01</v>
      </c>
      <c r="T1395" s="4">
        <f>SUM(Tabela14[[#This Row],[set/25]:[dez/30]])</f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5104.01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0</v>
      </c>
      <c r="CR1395" s="4">
        <v>0</v>
      </c>
      <c r="CS1395" s="4">
        <v>0</v>
      </c>
      <c r="CT1395" s="4">
        <v>0</v>
      </c>
      <c r="CU1395" s="4">
        <v>0</v>
      </c>
      <c r="CV1395" s="4">
        <v>0</v>
      </c>
      <c r="CW1395" s="4">
        <v>0</v>
      </c>
      <c r="CX1395" s="4">
        <v>0</v>
      </c>
      <c r="CY1395" s="4">
        <v>0</v>
      </c>
      <c r="CZ1395" s="4">
        <v>0</v>
      </c>
      <c r="DA1395" s="4">
        <v>0</v>
      </c>
      <c r="DB1395" s="4">
        <v>0</v>
      </c>
      <c r="DC1395" s="4">
        <v>0</v>
      </c>
      <c r="DD1395" s="4">
        <v>0</v>
      </c>
      <c r="DE1395" s="4">
        <v>0</v>
      </c>
      <c r="DF1395" s="4">
        <v>0</v>
      </c>
      <c r="DG1395" s="4">
        <v>0</v>
      </c>
      <c r="DH1395" s="4">
        <v>0</v>
      </c>
      <c r="DI1395" s="4">
        <v>0</v>
      </c>
      <c r="DJ1395" s="4">
        <v>0</v>
      </c>
      <c r="DK1395" s="4">
        <v>0</v>
      </c>
      <c r="DL1395" s="4">
        <v>0</v>
      </c>
      <c r="DM1395" s="4">
        <v>0</v>
      </c>
      <c r="DN1395" s="4">
        <v>0</v>
      </c>
      <c r="DO1395" s="4">
        <v>0</v>
      </c>
      <c r="DP1395" s="4">
        <v>0</v>
      </c>
      <c r="DQ1395" s="4">
        <v>0</v>
      </c>
      <c r="DR1395" s="4">
        <v>0</v>
      </c>
      <c r="DS1395" s="4">
        <v>0</v>
      </c>
      <c r="DT1395" s="4">
        <v>0</v>
      </c>
      <c r="DU1395" s="4">
        <v>0</v>
      </c>
      <c r="DV1395" s="4">
        <v>0</v>
      </c>
      <c r="DW1395" s="4">
        <v>0</v>
      </c>
      <c r="DX1395" s="6">
        <v>0</v>
      </c>
      <c r="DY1395" s="4">
        <f>SUM(Tabela14[[#This Row],[jan/25]:[mar/25]])</f>
        <v>0</v>
      </c>
      <c r="DZ1395" s="4">
        <f>SUM(Tabela14[[#This Row],[abr/25]:[ago/25]])</f>
        <v>5104.01</v>
      </c>
      <c r="EA1395" s="4">
        <f>SUM(Tabela14[[#This Row],[set/25]:[dez/30]])</f>
        <v>0</v>
      </c>
    </row>
    <row r="1396" spans="1:131" x14ac:dyDescent="0.25">
      <c r="A1396" s="5" t="s">
        <v>3217</v>
      </c>
      <c r="B1396" s="2" t="s">
        <v>2495</v>
      </c>
      <c r="C1396" s="2" t="s">
        <v>2463</v>
      </c>
      <c r="D1396" s="2" t="s">
        <v>1344</v>
      </c>
      <c r="E1396" s="1">
        <v>21</v>
      </c>
      <c r="F1396" s="2" t="s">
        <v>2929</v>
      </c>
      <c r="G1396" s="2" t="s">
        <v>19</v>
      </c>
      <c r="H1396" s="321">
        <v>45852</v>
      </c>
      <c r="I1396" s="2" t="s">
        <v>963</v>
      </c>
      <c r="J1396" s="2"/>
      <c r="K1396" s="4"/>
      <c r="L1396" s="4"/>
      <c r="M1396" s="4">
        <v>0</v>
      </c>
      <c r="N1396" s="4">
        <f>Tabela14[[#This Row],[parcela.cef
(total)]]-Tabela14[[#This Row],[parcela.cef
(realizado)]]</f>
        <v>0</v>
      </c>
      <c r="O1396" s="1" t="b">
        <v>0</v>
      </c>
      <c r="P1396" s="4">
        <v>0</v>
      </c>
      <c r="Q1396" s="4">
        <v>75200</v>
      </c>
      <c r="R1396" s="4">
        <v>0</v>
      </c>
      <c r="S1396" s="4">
        <v>1204.1400000000001</v>
      </c>
      <c r="T1396" s="4">
        <f>SUM(Tabela14[[#This Row],[set/25]:[dez/30]])</f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600</v>
      </c>
      <c r="BL1396" s="4">
        <v>604.14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6">
        <v>0</v>
      </c>
      <c r="DY1396" s="4">
        <f>SUM(Tabela14[[#This Row],[jan/25]:[mar/25]])</f>
        <v>0</v>
      </c>
      <c r="DZ1396" s="4">
        <f>SUM(Tabela14[[#This Row],[abr/25]:[ago/25]])</f>
        <v>1204.1399999999999</v>
      </c>
      <c r="EA1396" s="4">
        <f>SUM(Tabela14[[#This Row],[set/25]:[dez/30]])</f>
        <v>0</v>
      </c>
    </row>
    <row r="1397" spans="1:131" x14ac:dyDescent="0.25">
      <c r="A1397" s="5" t="s">
        <v>3218</v>
      </c>
      <c r="B1397" s="2" t="s">
        <v>2495</v>
      </c>
      <c r="C1397" s="2" t="s">
        <v>2463</v>
      </c>
      <c r="D1397" s="2" t="s">
        <v>1344</v>
      </c>
      <c r="E1397" s="1">
        <v>22</v>
      </c>
      <c r="F1397" s="2"/>
      <c r="G1397" s="2" t="s">
        <v>42</v>
      </c>
      <c r="H1397" s="321"/>
      <c r="I1397" s="2"/>
      <c r="J1397" s="2"/>
      <c r="K1397" s="4"/>
      <c r="L1397" s="4"/>
      <c r="M1397" s="4">
        <v>0</v>
      </c>
      <c r="N1397" s="4">
        <f>Tabela14[[#This Row],[parcela.cef
(total)]]-Tabela14[[#This Row],[parcela.cef
(realizado)]]</f>
        <v>0</v>
      </c>
      <c r="O1397" s="1" t="b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f>SUM(Tabela14[[#This Row],[set/25]:[dez/30]])</f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0</v>
      </c>
      <c r="CO1397" s="4">
        <v>0</v>
      </c>
      <c r="CP1397" s="4">
        <v>0</v>
      </c>
      <c r="CQ1397" s="4">
        <v>0</v>
      </c>
      <c r="CR1397" s="4">
        <v>0</v>
      </c>
      <c r="CS1397" s="4">
        <v>0</v>
      </c>
      <c r="CT1397" s="4">
        <v>0</v>
      </c>
      <c r="CU1397" s="4">
        <v>0</v>
      </c>
      <c r="CV1397" s="4">
        <v>0</v>
      </c>
      <c r="CW1397" s="4">
        <v>0</v>
      </c>
      <c r="CX1397" s="4">
        <v>0</v>
      </c>
      <c r="CY1397" s="4">
        <v>0</v>
      </c>
      <c r="CZ1397" s="4">
        <v>0</v>
      </c>
      <c r="DA1397" s="4">
        <v>0</v>
      </c>
      <c r="DB1397" s="4">
        <v>0</v>
      </c>
      <c r="DC1397" s="4">
        <v>0</v>
      </c>
      <c r="DD1397" s="4">
        <v>0</v>
      </c>
      <c r="DE1397" s="4">
        <v>0</v>
      </c>
      <c r="DF1397" s="4">
        <v>0</v>
      </c>
      <c r="DG1397" s="4">
        <v>0</v>
      </c>
      <c r="DH1397" s="4">
        <v>0</v>
      </c>
      <c r="DI1397" s="4">
        <v>0</v>
      </c>
      <c r="DJ1397" s="4">
        <v>0</v>
      </c>
      <c r="DK1397" s="4">
        <v>0</v>
      </c>
      <c r="DL1397" s="4">
        <v>0</v>
      </c>
      <c r="DM1397" s="4">
        <v>0</v>
      </c>
      <c r="DN1397" s="4">
        <v>0</v>
      </c>
      <c r="DO1397" s="4">
        <v>0</v>
      </c>
      <c r="DP1397" s="4">
        <v>0</v>
      </c>
      <c r="DQ1397" s="4">
        <v>0</v>
      </c>
      <c r="DR1397" s="4">
        <v>0</v>
      </c>
      <c r="DS1397" s="4">
        <v>0</v>
      </c>
      <c r="DT1397" s="4">
        <v>0</v>
      </c>
      <c r="DU1397" s="4">
        <v>0</v>
      </c>
      <c r="DV1397" s="4">
        <v>0</v>
      </c>
      <c r="DW1397" s="4">
        <v>0</v>
      </c>
      <c r="DX1397" s="6">
        <v>0</v>
      </c>
      <c r="DY1397" s="4">
        <f>SUM(Tabela14[[#This Row],[jan/25]:[mar/25]])</f>
        <v>0</v>
      </c>
      <c r="DZ1397" s="4">
        <f>SUM(Tabela14[[#This Row],[abr/25]:[ago/25]])</f>
        <v>0</v>
      </c>
      <c r="EA1397" s="4">
        <f>SUM(Tabela14[[#This Row],[set/25]:[dez/30]])</f>
        <v>0</v>
      </c>
    </row>
    <row r="1398" spans="1:131" x14ac:dyDescent="0.25">
      <c r="A1398" s="5" t="s">
        <v>3219</v>
      </c>
      <c r="B1398" s="2" t="s">
        <v>2495</v>
      </c>
      <c r="C1398" s="2" t="s">
        <v>2463</v>
      </c>
      <c r="D1398" s="2" t="s">
        <v>1344</v>
      </c>
      <c r="E1398" s="1">
        <v>23</v>
      </c>
      <c r="F1398" s="2" t="s">
        <v>3158</v>
      </c>
      <c r="G1398" s="2" t="s">
        <v>19</v>
      </c>
      <c r="H1398" s="321">
        <v>45850</v>
      </c>
      <c r="I1398" s="2" t="s">
        <v>1235</v>
      </c>
      <c r="J1398" s="2"/>
      <c r="K1398" s="4"/>
      <c r="L1398" s="4"/>
      <c r="M1398" s="4">
        <v>0</v>
      </c>
      <c r="N1398" s="4">
        <f>Tabela14[[#This Row],[parcela.cef
(total)]]-Tabela14[[#This Row],[parcela.cef
(realizado)]]</f>
        <v>0</v>
      </c>
      <c r="O1398" s="1" t="b">
        <v>0</v>
      </c>
      <c r="P1398" s="4">
        <v>0</v>
      </c>
      <c r="Q1398" s="4">
        <v>75200</v>
      </c>
      <c r="R1398" s="4">
        <v>0</v>
      </c>
      <c r="S1398" s="4">
        <v>1204.1400000000001</v>
      </c>
      <c r="T1398" s="4">
        <f>SUM(Tabela14[[#This Row],[set/25]:[dez/30]])</f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600</v>
      </c>
      <c r="BL1398" s="4">
        <v>604.14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6">
        <v>0</v>
      </c>
      <c r="DY1398" s="4">
        <f>SUM(Tabela14[[#This Row],[jan/25]:[mar/25]])</f>
        <v>0</v>
      </c>
      <c r="DZ1398" s="4">
        <f>SUM(Tabela14[[#This Row],[abr/25]:[ago/25]])</f>
        <v>1204.1399999999999</v>
      </c>
      <c r="EA1398" s="4">
        <f>SUM(Tabela14[[#This Row],[set/25]:[dez/30]])</f>
        <v>0</v>
      </c>
    </row>
    <row r="1399" spans="1:131" x14ac:dyDescent="0.25">
      <c r="A1399" s="5" t="s">
        <v>3220</v>
      </c>
      <c r="B1399" s="2" t="s">
        <v>2495</v>
      </c>
      <c r="C1399" s="2" t="s">
        <v>2463</v>
      </c>
      <c r="D1399" s="2" t="s">
        <v>1344</v>
      </c>
      <c r="E1399" s="1">
        <v>24</v>
      </c>
      <c r="F1399" s="2"/>
      <c r="G1399" s="2" t="s">
        <v>46</v>
      </c>
      <c r="H1399" s="321"/>
      <c r="I1399" s="2"/>
      <c r="J1399" s="2"/>
      <c r="K1399" s="4"/>
      <c r="L1399" s="4"/>
      <c r="M1399" s="4">
        <v>0</v>
      </c>
      <c r="N1399" s="4">
        <f>Tabela14[[#This Row],[parcela.cef
(total)]]-Tabela14[[#This Row],[parcela.cef
(realizado)]]</f>
        <v>0</v>
      </c>
      <c r="O1399" s="1" t="b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f>SUM(Tabela14[[#This Row],[set/25]:[dez/30]])</f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0</v>
      </c>
      <c r="CO1399" s="4">
        <v>0</v>
      </c>
      <c r="CP1399" s="4">
        <v>0</v>
      </c>
      <c r="CQ1399" s="4">
        <v>0</v>
      </c>
      <c r="CR1399" s="4">
        <v>0</v>
      </c>
      <c r="CS1399" s="4">
        <v>0</v>
      </c>
      <c r="CT1399" s="4">
        <v>0</v>
      </c>
      <c r="CU1399" s="4">
        <v>0</v>
      </c>
      <c r="CV1399" s="4">
        <v>0</v>
      </c>
      <c r="CW1399" s="4">
        <v>0</v>
      </c>
      <c r="CX1399" s="4">
        <v>0</v>
      </c>
      <c r="CY1399" s="4">
        <v>0</v>
      </c>
      <c r="CZ1399" s="4">
        <v>0</v>
      </c>
      <c r="DA1399" s="4">
        <v>0</v>
      </c>
      <c r="DB1399" s="4">
        <v>0</v>
      </c>
      <c r="DC1399" s="4">
        <v>0</v>
      </c>
      <c r="DD1399" s="4">
        <v>0</v>
      </c>
      <c r="DE1399" s="4">
        <v>0</v>
      </c>
      <c r="DF1399" s="4">
        <v>0</v>
      </c>
      <c r="DG1399" s="4">
        <v>0</v>
      </c>
      <c r="DH1399" s="4">
        <v>0</v>
      </c>
      <c r="DI1399" s="4">
        <v>0</v>
      </c>
      <c r="DJ1399" s="4">
        <v>0</v>
      </c>
      <c r="DK1399" s="4">
        <v>0</v>
      </c>
      <c r="DL1399" s="4">
        <v>0</v>
      </c>
      <c r="DM1399" s="4">
        <v>0</v>
      </c>
      <c r="DN1399" s="4">
        <v>0</v>
      </c>
      <c r="DO1399" s="4">
        <v>0</v>
      </c>
      <c r="DP1399" s="4">
        <v>0</v>
      </c>
      <c r="DQ1399" s="4">
        <v>0</v>
      </c>
      <c r="DR1399" s="4">
        <v>0</v>
      </c>
      <c r="DS1399" s="4">
        <v>0</v>
      </c>
      <c r="DT1399" s="4">
        <v>0</v>
      </c>
      <c r="DU1399" s="4">
        <v>0</v>
      </c>
      <c r="DV1399" s="4">
        <v>0</v>
      </c>
      <c r="DW1399" s="4">
        <v>0</v>
      </c>
      <c r="DX1399" s="6">
        <v>0</v>
      </c>
      <c r="DY1399" s="4">
        <f>SUM(Tabela14[[#This Row],[jan/25]:[mar/25]])</f>
        <v>0</v>
      </c>
      <c r="DZ1399" s="4">
        <f>SUM(Tabela14[[#This Row],[abr/25]:[ago/25]])</f>
        <v>0</v>
      </c>
      <c r="EA1399" s="4">
        <f>SUM(Tabela14[[#This Row],[set/25]:[dez/30]])</f>
        <v>0</v>
      </c>
    </row>
    <row r="1400" spans="1:131" x14ac:dyDescent="0.25">
      <c r="A1400" s="5" t="s">
        <v>3221</v>
      </c>
      <c r="B1400" s="2" t="s">
        <v>2495</v>
      </c>
      <c r="C1400" s="2" t="s">
        <v>2463</v>
      </c>
      <c r="D1400" s="2" t="s">
        <v>1344</v>
      </c>
      <c r="E1400" s="1">
        <v>25</v>
      </c>
      <c r="F1400" s="2"/>
      <c r="G1400" s="2" t="s">
        <v>46</v>
      </c>
      <c r="H1400" s="321"/>
      <c r="I1400" s="2"/>
      <c r="J1400" s="2"/>
      <c r="K1400" s="4"/>
      <c r="L1400" s="4"/>
      <c r="M1400" s="4">
        <v>0</v>
      </c>
      <c r="N1400" s="4">
        <f>Tabela14[[#This Row],[parcela.cef
(total)]]-Tabela14[[#This Row],[parcela.cef
(realizado)]]</f>
        <v>0</v>
      </c>
      <c r="O1400" s="1" t="b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f>SUM(Tabela14[[#This Row],[set/25]:[dez/30]])</f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6">
        <v>0</v>
      </c>
      <c r="DY1400" s="4">
        <f>SUM(Tabela14[[#This Row],[jan/25]:[mar/25]])</f>
        <v>0</v>
      </c>
      <c r="DZ1400" s="4">
        <f>SUM(Tabela14[[#This Row],[abr/25]:[ago/25]])</f>
        <v>0</v>
      </c>
      <c r="EA1400" s="4">
        <f>SUM(Tabela14[[#This Row],[set/25]:[dez/30]])</f>
        <v>0</v>
      </c>
    </row>
    <row r="1401" spans="1:131" x14ac:dyDescent="0.25">
      <c r="A1401" s="5" t="s">
        <v>3222</v>
      </c>
      <c r="B1401" s="2" t="s">
        <v>2495</v>
      </c>
      <c r="C1401" s="2" t="s">
        <v>2463</v>
      </c>
      <c r="D1401" s="2" t="s">
        <v>1344</v>
      </c>
      <c r="E1401" s="1">
        <v>26</v>
      </c>
      <c r="F1401" s="2" t="s">
        <v>2952</v>
      </c>
      <c r="G1401" s="2" t="s">
        <v>19</v>
      </c>
      <c r="H1401" s="321">
        <v>45851</v>
      </c>
      <c r="I1401" s="2" t="s">
        <v>1628</v>
      </c>
      <c r="J1401" s="2"/>
      <c r="K1401" s="4"/>
      <c r="L1401" s="4"/>
      <c r="M1401" s="4">
        <v>0</v>
      </c>
      <c r="N1401" s="4">
        <f>Tabela14[[#This Row],[parcela.cef
(total)]]-Tabela14[[#This Row],[parcela.cef
(realizado)]]</f>
        <v>0</v>
      </c>
      <c r="O1401" s="1" t="b">
        <v>0</v>
      </c>
      <c r="P1401" s="4">
        <v>0</v>
      </c>
      <c r="Q1401" s="4">
        <v>74200</v>
      </c>
      <c r="R1401" s="4">
        <v>0</v>
      </c>
      <c r="S1401" s="4">
        <v>1805.4</v>
      </c>
      <c r="T1401" s="4">
        <f>SUM(Tabela14[[#This Row],[set/25]:[dez/30]])</f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1500</v>
      </c>
      <c r="BL1401" s="4">
        <v>305.39999999999998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0</v>
      </c>
      <c r="CP1401" s="4">
        <v>0</v>
      </c>
      <c r="CQ1401" s="4">
        <v>0</v>
      </c>
      <c r="CR1401" s="4">
        <v>0</v>
      </c>
      <c r="CS1401" s="4">
        <v>0</v>
      </c>
      <c r="CT1401" s="4">
        <v>0</v>
      </c>
      <c r="CU1401" s="4">
        <v>0</v>
      </c>
      <c r="CV1401" s="4">
        <v>0</v>
      </c>
      <c r="CW1401" s="4">
        <v>0</v>
      </c>
      <c r="CX1401" s="4">
        <v>0</v>
      </c>
      <c r="CY1401" s="4">
        <v>0</v>
      </c>
      <c r="CZ1401" s="4">
        <v>0</v>
      </c>
      <c r="DA1401" s="4">
        <v>0</v>
      </c>
      <c r="DB1401" s="4">
        <v>0</v>
      </c>
      <c r="DC1401" s="4">
        <v>0</v>
      </c>
      <c r="DD1401" s="4">
        <v>0</v>
      </c>
      <c r="DE1401" s="4">
        <v>0</v>
      </c>
      <c r="DF1401" s="4">
        <v>0</v>
      </c>
      <c r="DG1401" s="4">
        <v>0</v>
      </c>
      <c r="DH1401" s="4">
        <v>0</v>
      </c>
      <c r="DI1401" s="4">
        <v>0</v>
      </c>
      <c r="DJ1401" s="4">
        <v>0</v>
      </c>
      <c r="DK1401" s="4">
        <v>0</v>
      </c>
      <c r="DL1401" s="4">
        <v>0</v>
      </c>
      <c r="DM1401" s="4">
        <v>0</v>
      </c>
      <c r="DN1401" s="4">
        <v>0</v>
      </c>
      <c r="DO1401" s="4">
        <v>0</v>
      </c>
      <c r="DP1401" s="4">
        <v>0</v>
      </c>
      <c r="DQ1401" s="4">
        <v>0</v>
      </c>
      <c r="DR1401" s="4">
        <v>0</v>
      </c>
      <c r="DS1401" s="4">
        <v>0</v>
      </c>
      <c r="DT1401" s="4">
        <v>0</v>
      </c>
      <c r="DU1401" s="4">
        <v>0</v>
      </c>
      <c r="DV1401" s="4">
        <v>0</v>
      </c>
      <c r="DW1401" s="4">
        <v>0</v>
      </c>
      <c r="DX1401" s="6">
        <v>0</v>
      </c>
      <c r="DY1401" s="4">
        <f>SUM(Tabela14[[#This Row],[jan/25]:[mar/25]])</f>
        <v>0</v>
      </c>
      <c r="DZ1401" s="4">
        <f>SUM(Tabela14[[#This Row],[abr/25]:[ago/25]])</f>
        <v>1805.4</v>
      </c>
      <c r="EA1401" s="4">
        <f>SUM(Tabela14[[#This Row],[set/25]:[dez/30]])</f>
        <v>0</v>
      </c>
    </row>
    <row r="1402" spans="1:131" x14ac:dyDescent="0.25">
      <c r="A1402" s="5" t="s">
        <v>3223</v>
      </c>
      <c r="B1402" s="2" t="s">
        <v>2495</v>
      </c>
      <c r="C1402" s="2" t="s">
        <v>2463</v>
      </c>
      <c r="D1402" s="2" t="s">
        <v>1344</v>
      </c>
      <c r="E1402" s="1">
        <v>27</v>
      </c>
      <c r="F1402" s="2"/>
      <c r="G1402" s="2" t="s">
        <v>16</v>
      </c>
      <c r="H1402" s="321"/>
      <c r="I1402" s="2"/>
      <c r="J1402" s="2"/>
      <c r="K1402" s="4"/>
      <c r="L1402" s="4"/>
      <c r="M1402" s="4">
        <v>0</v>
      </c>
      <c r="N1402" s="4">
        <f>Tabela14[[#This Row],[parcela.cef
(total)]]-Tabela14[[#This Row],[parcela.cef
(realizado)]]</f>
        <v>0</v>
      </c>
      <c r="O1402" s="1" t="b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f>SUM(Tabela14[[#This Row],[set/25]:[dez/30]])</f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6">
        <v>0</v>
      </c>
      <c r="DY1402" s="4">
        <f>SUM(Tabela14[[#This Row],[jan/25]:[mar/25]])</f>
        <v>0</v>
      </c>
      <c r="DZ1402" s="4">
        <f>SUM(Tabela14[[#This Row],[abr/25]:[ago/25]])</f>
        <v>0</v>
      </c>
      <c r="EA1402" s="4">
        <f>SUM(Tabela14[[#This Row],[set/25]:[dez/30]])</f>
        <v>0</v>
      </c>
    </row>
    <row r="1403" spans="1:131" x14ac:dyDescent="0.25">
      <c r="A1403" s="5" t="s">
        <v>3224</v>
      </c>
      <c r="B1403" s="2" t="s">
        <v>2495</v>
      </c>
      <c r="C1403" s="2" t="s">
        <v>2463</v>
      </c>
      <c r="D1403" s="2" t="s">
        <v>1344</v>
      </c>
      <c r="E1403" s="1">
        <v>28</v>
      </c>
      <c r="F1403" s="2"/>
      <c r="G1403" s="2" t="s">
        <v>16</v>
      </c>
      <c r="H1403" s="321"/>
      <c r="I1403" s="2"/>
      <c r="J1403" s="2"/>
      <c r="K1403" s="4"/>
      <c r="L1403" s="4"/>
      <c r="M1403" s="4">
        <v>0</v>
      </c>
      <c r="N1403" s="4">
        <f>Tabela14[[#This Row],[parcela.cef
(total)]]-Tabela14[[#This Row],[parcela.cef
(realizado)]]</f>
        <v>0</v>
      </c>
      <c r="O1403" s="1" t="b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f>SUM(Tabela14[[#This Row],[set/25]:[dez/30]])</f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0</v>
      </c>
      <c r="CS1403" s="4">
        <v>0</v>
      </c>
      <c r="CT1403" s="4">
        <v>0</v>
      </c>
      <c r="CU1403" s="4">
        <v>0</v>
      </c>
      <c r="CV1403" s="4">
        <v>0</v>
      </c>
      <c r="CW1403" s="4">
        <v>0</v>
      </c>
      <c r="CX1403" s="4">
        <v>0</v>
      </c>
      <c r="CY1403" s="4">
        <v>0</v>
      </c>
      <c r="CZ1403" s="4">
        <v>0</v>
      </c>
      <c r="DA1403" s="4">
        <v>0</v>
      </c>
      <c r="DB1403" s="4">
        <v>0</v>
      </c>
      <c r="DC1403" s="4">
        <v>0</v>
      </c>
      <c r="DD1403" s="4">
        <v>0</v>
      </c>
      <c r="DE1403" s="4">
        <v>0</v>
      </c>
      <c r="DF1403" s="4">
        <v>0</v>
      </c>
      <c r="DG1403" s="4">
        <v>0</v>
      </c>
      <c r="DH1403" s="4">
        <v>0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0</v>
      </c>
      <c r="DO1403" s="4">
        <v>0</v>
      </c>
      <c r="DP1403" s="4">
        <v>0</v>
      </c>
      <c r="DQ1403" s="4">
        <v>0</v>
      </c>
      <c r="DR1403" s="4">
        <v>0</v>
      </c>
      <c r="DS1403" s="4">
        <v>0</v>
      </c>
      <c r="DT1403" s="4">
        <v>0</v>
      </c>
      <c r="DU1403" s="4">
        <v>0</v>
      </c>
      <c r="DV1403" s="4">
        <v>0</v>
      </c>
      <c r="DW1403" s="4">
        <v>0</v>
      </c>
      <c r="DX1403" s="6">
        <v>0</v>
      </c>
      <c r="DY1403" s="4">
        <f>SUM(Tabela14[[#This Row],[jan/25]:[mar/25]])</f>
        <v>0</v>
      </c>
      <c r="DZ1403" s="4">
        <f>SUM(Tabela14[[#This Row],[abr/25]:[ago/25]])</f>
        <v>0</v>
      </c>
      <c r="EA1403" s="4">
        <f>SUM(Tabela14[[#This Row],[set/25]:[dez/30]])</f>
        <v>0</v>
      </c>
    </row>
    <row r="1404" spans="1:131" x14ac:dyDescent="0.25">
      <c r="A1404" s="5" t="s">
        <v>3225</v>
      </c>
      <c r="B1404" s="2" t="s">
        <v>2495</v>
      </c>
      <c r="C1404" s="2" t="s">
        <v>2463</v>
      </c>
      <c r="D1404" s="2" t="s">
        <v>1344</v>
      </c>
      <c r="E1404" s="1">
        <v>29</v>
      </c>
      <c r="F1404" s="2"/>
      <c r="G1404" s="2" t="s">
        <v>42</v>
      </c>
      <c r="H1404" s="321"/>
      <c r="I1404" s="2"/>
      <c r="J1404" s="2"/>
      <c r="K1404" s="4"/>
      <c r="L1404" s="4"/>
      <c r="M1404" s="4">
        <v>0</v>
      </c>
      <c r="N1404" s="4">
        <f>Tabela14[[#This Row],[parcela.cef
(total)]]-Tabela14[[#This Row],[parcela.cef
(realizado)]]</f>
        <v>0</v>
      </c>
      <c r="O1404" s="1" t="b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f>SUM(Tabela14[[#This Row],[set/25]:[dez/30]])</f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6">
        <v>0</v>
      </c>
      <c r="DY1404" s="4">
        <f>SUM(Tabela14[[#This Row],[jan/25]:[mar/25]])</f>
        <v>0</v>
      </c>
      <c r="DZ1404" s="4">
        <f>SUM(Tabela14[[#This Row],[abr/25]:[ago/25]])</f>
        <v>0</v>
      </c>
      <c r="EA1404" s="4">
        <f>SUM(Tabela14[[#This Row],[set/25]:[dez/30]])</f>
        <v>0</v>
      </c>
    </row>
    <row r="1405" spans="1:131" x14ac:dyDescent="0.25">
      <c r="A1405" s="5" t="s">
        <v>3226</v>
      </c>
      <c r="B1405" s="2" t="s">
        <v>2495</v>
      </c>
      <c r="C1405" s="2" t="s">
        <v>2463</v>
      </c>
      <c r="D1405" s="2" t="s">
        <v>1344</v>
      </c>
      <c r="E1405" s="1">
        <v>3</v>
      </c>
      <c r="F1405" s="2"/>
      <c r="G1405" s="2" t="s">
        <v>46</v>
      </c>
      <c r="H1405" s="321"/>
      <c r="I1405" s="2"/>
      <c r="J1405" s="2"/>
      <c r="K1405" s="4"/>
      <c r="L1405" s="4"/>
      <c r="M1405" s="4">
        <v>0</v>
      </c>
      <c r="N1405" s="4">
        <f>Tabela14[[#This Row],[parcela.cef
(total)]]-Tabela14[[#This Row],[parcela.cef
(realizado)]]</f>
        <v>0</v>
      </c>
      <c r="O1405" s="1" t="b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f>SUM(Tabela14[[#This Row],[set/25]:[dez/30]])</f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0</v>
      </c>
      <c r="CR1405" s="4">
        <v>0</v>
      </c>
      <c r="CS1405" s="4">
        <v>0</v>
      </c>
      <c r="CT1405" s="4">
        <v>0</v>
      </c>
      <c r="CU1405" s="4">
        <v>0</v>
      </c>
      <c r="CV1405" s="4">
        <v>0</v>
      </c>
      <c r="CW1405" s="4">
        <v>0</v>
      </c>
      <c r="CX1405" s="4">
        <v>0</v>
      </c>
      <c r="CY1405" s="4">
        <v>0</v>
      </c>
      <c r="CZ1405" s="4">
        <v>0</v>
      </c>
      <c r="DA1405" s="4">
        <v>0</v>
      </c>
      <c r="DB1405" s="4">
        <v>0</v>
      </c>
      <c r="DC1405" s="4">
        <v>0</v>
      </c>
      <c r="DD1405" s="4">
        <v>0</v>
      </c>
      <c r="DE1405" s="4">
        <v>0</v>
      </c>
      <c r="DF1405" s="4">
        <v>0</v>
      </c>
      <c r="DG1405" s="4">
        <v>0</v>
      </c>
      <c r="DH1405" s="4">
        <v>0</v>
      </c>
      <c r="DI1405" s="4">
        <v>0</v>
      </c>
      <c r="DJ1405" s="4">
        <v>0</v>
      </c>
      <c r="DK1405" s="4">
        <v>0</v>
      </c>
      <c r="DL1405" s="4">
        <v>0</v>
      </c>
      <c r="DM1405" s="4">
        <v>0</v>
      </c>
      <c r="DN1405" s="4">
        <v>0</v>
      </c>
      <c r="DO1405" s="4">
        <v>0</v>
      </c>
      <c r="DP1405" s="4">
        <v>0</v>
      </c>
      <c r="DQ1405" s="4">
        <v>0</v>
      </c>
      <c r="DR1405" s="4">
        <v>0</v>
      </c>
      <c r="DS1405" s="4">
        <v>0</v>
      </c>
      <c r="DT1405" s="4">
        <v>0</v>
      </c>
      <c r="DU1405" s="4">
        <v>0</v>
      </c>
      <c r="DV1405" s="4">
        <v>0</v>
      </c>
      <c r="DW1405" s="4">
        <v>0</v>
      </c>
      <c r="DX1405" s="6">
        <v>0</v>
      </c>
      <c r="DY1405" s="4">
        <f>SUM(Tabela14[[#This Row],[jan/25]:[mar/25]])</f>
        <v>0</v>
      </c>
      <c r="DZ1405" s="4">
        <f>SUM(Tabela14[[#This Row],[abr/25]:[ago/25]])</f>
        <v>0</v>
      </c>
      <c r="EA1405" s="4">
        <f>SUM(Tabela14[[#This Row],[set/25]:[dez/30]])</f>
        <v>0</v>
      </c>
    </row>
    <row r="1406" spans="1:131" x14ac:dyDescent="0.25">
      <c r="A1406" s="5" t="s">
        <v>3227</v>
      </c>
      <c r="B1406" s="2" t="s">
        <v>2495</v>
      </c>
      <c r="C1406" s="2" t="s">
        <v>2463</v>
      </c>
      <c r="D1406" s="2" t="s">
        <v>1344</v>
      </c>
      <c r="E1406" s="1">
        <v>30</v>
      </c>
      <c r="F1406" s="2" t="s">
        <v>2604</v>
      </c>
      <c r="G1406" s="2" t="s">
        <v>19</v>
      </c>
      <c r="H1406" s="321">
        <v>45850</v>
      </c>
      <c r="I1406" s="2" t="s">
        <v>3228</v>
      </c>
      <c r="J1406" s="2"/>
      <c r="K1406" s="4"/>
      <c r="L1406" s="4"/>
      <c r="M1406" s="4">
        <v>0</v>
      </c>
      <c r="N1406" s="4">
        <f>Tabela14[[#This Row],[parcela.cef
(total)]]-Tabela14[[#This Row],[parcela.cef
(realizado)]]</f>
        <v>0</v>
      </c>
      <c r="O1406" s="1" t="b">
        <v>0</v>
      </c>
      <c r="P1406" s="4">
        <v>0</v>
      </c>
      <c r="Q1406" s="4">
        <v>74199.87</v>
      </c>
      <c r="R1406" s="4">
        <v>0</v>
      </c>
      <c r="S1406" s="4">
        <v>14934.3</v>
      </c>
      <c r="T1406" s="4">
        <f>SUM(Tabela14[[#This Row],[set/25]:[dez/30]])</f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14200.01</v>
      </c>
      <c r="BL1406" s="4">
        <v>734.29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6">
        <v>0</v>
      </c>
      <c r="DY1406" s="4">
        <f>SUM(Tabela14[[#This Row],[jan/25]:[mar/25]])</f>
        <v>0</v>
      </c>
      <c r="DZ1406" s="4">
        <f>SUM(Tabela14[[#This Row],[abr/25]:[ago/25]])</f>
        <v>14934.3</v>
      </c>
      <c r="EA1406" s="4">
        <f>SUM(Tabela14[[#This Row],[set/25]:[dez/30]])</f>
        <v>0</v>
      </c>
    </row>
    <row r="1407" spans="1:131" x14ac:dyDescent="0.25">
      <c r="A1407" s="5" t="s">
        <v>3229</v>
      </c>
      <c r="B1407" s="2" t="s">
        <v>2495</v>
      </c>
      <c r="C1407" s="2" t="s">
        <v>2463</v>
      </c>
      <c r="D1407" s="2" t="s">
        <v>1344</v>
      </c>
      <c r="E1407" s="1">
        <v>31</v>
      </c>
      <c r="F1407" s="2" t="s">
        <v>2724</v>
      </c>
      <c r="G1407" s="2" t="s">
        <v>19</v>
      </c>
      <c r="H1407" s="321">
        <v>45850</v>
      </c>
      <c r="I1407" s="2" t="s">
        <v>1484</v>
      </c>
      <c r="J1407" s="2"/>
      <c r="K1407" s="4"/>
      <c r="L1407" s="4"/>
      <c r="M1407" s="4">
        <v>0</v>
      </c>
      <c r="N1407" s="4">
        <f>Tabela14[[#This Row],[parcela.cef
(total)]]-Tabela14[[#This Row],[parcela.cef
(realizado)]]</f>
        <v>0</v>
      </c>
      <c r="O1407" s="1" t="b">
        <v>0</v>
      </c>
      <c r="P1407" s="4">
        <v>0</v>
      </c>
      <c r="Q1407" s="4">
        <v>75200</v>
      </c>
      <c r="R1407" s="4">
        <v>0</v>
      </c>
      <c r="S1407" s="4">
        <v>10879.71</v>
      </c>
      <c r="T1407" s="4">
        <f>SUM(Tabela14[[#This Row],[set/25]:[dez/30]])</f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9200</v>
      </c>
      <c r="BL1407" s="4">
        <v>1679.71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0</v>
      </c>
      <c r="CP1407" s="4">
        <v>0</v>
      </c>
      <c r="CQ1407" s="4">
        <v>0</v>
      </c>
      <c r="CR1407" s="4">
        <v>0</v>
      </c>
      <c r="CS1407" s="4">
        <v>0</v>
      </c>
      <c r="CT1407" s="4">
        <v>0</v>
      </c>
      <c r="CU1407" s="4">
        <v>0</v>
      </c>
      <c r="CV1407" s="4">
        <v>0</v>
      </c>
      <c r="CW1407" s="4">
        <v>0</v>
      </c>
      <c r="CX1407" s="4">
        <v>0</v>
      </c>
      <c r="CY1407" s="4">
        <v>0</v>
      </c>
      <c r="CZ1407" s="4">
        <v>0</v>
      </c>
      <c r="DA1407" s="4">
        <v>0</v>
      </c>
      <c r="DB1407" s="4">
        <v>0</v>
      </c>
      <c r="DC1407" s="4">
        <v>0</v>
      </c>
      <c r="DD1407" s="4">
        <v>0</v>
      </c>
      <c r="DE1407" s="4">
        <v>0</v>
      </c>
      <c r="DF1407" s="4">
        <v>0</v>
      </c>
      <c r="DG1407" s="4">
        <v>0</v>
      </c>
      <c r="DH1407" s="4">
        <v>0</v>
      </c>
      <c r="DI1407" s="4">
        <v>0</v>
      </c>
      <c r="DJ1407" s="4">
        <v>0</v>
      </c>
      <c r="DK1407" s="4">
        <v>0</v>
      </c>
      <c r="DL1407" s="4">
        <v>0</v>
      </c>
      <c r="DM1407" s="4">
        <v>0</v>
      </c>
      <c r="DN1407" s="4">
        <v>0</v>
      </c>
      <c r="DO1407" s="4">
        <v>0</v>
      </c>
      <c r="DP1407" s="4">
        <v>0</v>
      </c>
      <c r="DQ1407" s="4">
        <v>0</v>
      </c>
      <c r="DR1407" s="4">
        <v>0</v>
      </c>
      <c r="DS1407" s="4">
        <v>0</v>
      </c>
      <c r="DT1407" s="4">
        <v>0</v>
      </c>
      <c r="DU1407" s="4">
        <v>0</v>
      </c>
      <c r="DV1407" s="4">
        <v>0</v>
      </c>
      <c r="DW1407" s="4">
        <v>0</v>
      </c>
      <c r="DX1407" s="6">
        <v>0</v>
      </c>
      <c r="DY1407" s="4">
        <f>SUM(Tabela14[[#This Row],[jan/25]:[mar/25]])</f>
        <v>0</v>
      </c>
      <c r="DZ1407" s="4">
        <f>SUM(Tabela14[[#This Row],[abr/25]:[ago/25]])</f>
        <v>10879.71</v>
      </c>
      <c r="EA1407" s="4">
        <f>SUM(Tabela14[[#This Row],[set/25]:[dez/30]])</f>
        <v>0</v>
      </c>
    </row>
    <row r="1408" spans="1:131" x14ac:dyDescent="0.25">
      <c r="A1408" s="5" t="s">
        <v>3230</v>
      </c>
      <c r="B1408" s="2" t="s">
        <v>2495</v>
      </c>
      <c r="C1408" s="2" t="s">
        <v>2463</v>
      </c>
      <c r="D1408" s="2" t="s">
        <v>1344</v>
      </c>
      <c r="E1408" s="1">
        <v>32</v>
      </c>
      <c r="F1408" s="2" t="s">
        <v>2696</v>
      </c>
      <c r="G1408" s="2" t="s">
        <v>19</v>
      </c>
      <c r="H1408" s="321">
        <v>45850</v>
      </c>
      <c r="I1408" s="2" t="s">
        <v>432</v>
      </c>
      <c r="J1408" s="2"/>
      <c r="K1408" s="4"/>
      <c r="L1408" s="4"/>
      <c r="M1408" s="4">
        <v>0</v>
      </c>
      <c r="N1408" s="4">
        <f>Tabela14[[#This Row],[parcela.cef
(total)]]-Tabela14[[#This Row],[parcela.cef
(realizado)]]</f>
        <v>0</v>
      </c>
      <c r="O1408" s="1" t="b">
        <v>0</v>
      </c>
      <c r="P1408" s="4">
        <v>0</v>
      </c>
      <c r="Q1408" s="4">
        <v>74200</v>
      </c>
      <c r="R1408" s="4">
        <v>0</v>
      </c>
      <c r="S1408" s="4">
        <v>24695.77</v>
      </c>
      <c r="T1408" s="4">
        <f>SUM(Tabela14[[#This Row],[set/25]:[dez/30]])</f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24200</v>
      </c>
      <c r="BL1408" s="4">
        <v>495.77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6">
        <v>0</v>
      </c>
      <c r="DY1408" s="4">
        <f>SUM(Tabela14[[#This Row],[jan/25]:[mar/25]])</f>
        <v>0</v>
      </c>
      <c r="DZ1408" s="4">
        <f>SUM(Tabela14[[#This Row],[abr/25]:[ago/25]])</f>
        <v>24695.77</v>
      </c>
      <c r="EA1408" s="4">
        <f>SUM(Tabela14[[#This Row],[set/25]:[dez/30]])</f>
        <v>0</v>
      </c>
    </row>
    <row r="1409" spans="1:131" x14ac:dyDescent="0.25">
      <c r="A1409" s="5" t="s">
        <v>3231</v>
      </c>
      <c r="B1409" s="2" t="s">
        <v>2495</v>
      </c>
      <c r="C1409" s="2" t="s">
        <v>2463</v>
      </c>
      <c r="D1409" s="2" t="s">
        <v>1344</v>
      </c>
      <c r="E1409" s="1">
        <v>33</v>
      </c>
      <c r="F1409" s="2"/>
      <c r="G1409" s="2" t="s">
        <v>46</v>
      </c>
      <c r="H1409" s="321"/>
      <c r="I1409" s="2"/>
      <c r="J1409" s="2"/>
      <c r="K1409" s="4"/>
      <c r="L1409" s="4"/>
      <c r="M1409" s="4">
        <v>0</v>
      </c>
      <c r="N1409" s="4">
        <f>Tabela14[[#This Row],[parcela.cef
(total)]]-Tabela14[[#This Row],[parcela.cef
(realizado)]]</f>
        <v>0</v>
      </c>
      <c r="O1409" s="1" t="b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f>SUM(Tabela14[[#This Row],[set/25]:[dez/30]])</f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0</v>
      </c>
      <c r="CP1409" s="4">
        <v>0</v>
      </c>
      <c r="CQ1409" s="4">
        <v>0</v>
      </c>
      <c r="CR1409" s="4">
        <v>0</v>
      </c>
      <c r="CS1409" s="4">
        <v>0</v>
      </c>
      <c r="CT1409" s="4">
        <v>0</v>
      </c>
      <c r="CU1409" s="4">
        <v>0</v>
      </c>
      <c r="CV1409" s="4">
        <v>0</v>
      </c>
      <c r="CW1409" s="4">
        <v>0</v>
      </c>
      <c r="CX1409" s="4">
        <v>0</v>
      </c>
      <c r="CY1409" s="4">
        <v>0</v>
      </c>
      <c r="CZ1409" s="4">
        <v>0</v>
      </c>
      <c r="DA1409" s="4">
        <v>0</v>
      </c>
      <c r="DB1409" s="4">
        <v>0</v>
      </c>
      <c r="DC1409" s="4">
        <v>0</v>
      </c>
      <c r="DD1409" s="4">
        <v>0</v>
      </c>
      <c r="DE1409" s="4">
        <v>0</v>
      </c>
      <c r="DF1409" s="4">
        <v>0</v>
      </c>
      <c r="DG1409" s="4">
        <v>0</v>
      </c>
      <c r="DH1409" s="4">
        <v>0</v>
      </c>
      <c r="DI1409" s="4">
        <v>0</v>
      </c>
      <c r="DJ1409" s="4">
        <v>0</v>
      </c>
      <c r="DK1409" s="4">
        <v>0</v>
      </c>
      <c r="DL1409" s="4">
        <v>0</v>
      </c>
      <c r="DM1409" s="4">
        <v>0</v>
      </c>
      <c r="DN1409" s="4">
        <v>0</v>
      </c>
      <c r="DO1409" s="4">
        <v>0</v>
      </c>
      <c r="DP1409" s="4">
        <v>0</v>
      </c>
      <c r="DQ1409" s="4">
        <v>0</v>
      </c>
      <c r="DR1409" s="4">
        <v>0</v>
      </c>
      <c r="DS1409" s="4">
        <v>0</v>
      </c>
      <c r="DT1409" s="4">
        <v>0</v>
      </c>
      <c r="DU1409" s="4">
        <v>0</v>
      </c>
      <c r="DV1409" s="4">
        <v>0</v>
      </c>
      <c r="DW1409" s="4">
        <v>0</v>
      </c>
      <c r="DX1409" s="6">
        <v>0</v>
      </c>
      <c r="DY1409" s="4">
        <f>SUM(Tabela14[[#This Row],[jan/25]:[mar/25]])</f>
        <v>0</v>
      </c>
      <c r="DZ1409" s="4">
        <f>SUM(Tabela14[[#This Row],[abr/25]:[ago/25]])</f>
        <v>0</v>
      </c>
      <c r="EA1409" s="4">
        <f>SUM(Tabela14[[#This Row],[set/25]:[dez/30]])</f>
        <v>0</v>
      </c>
    </row>
    <row r="1410" spans="1:131" x14ac:dyDescent="0.25">
      <c r="A1410" s="5" t="s">
        <v>3232</v>
      </c>
      <c r="B1410" s="2" t="s">
        <v>2495</v>
      </c>
      <c r="C1410" s="2" t="s">
        <v>2463</v>
      </c>
      <c r="D1410" s="2" t="s">
        <v>1344</v>
      </c>
      <c r="E1410" s="1">
        <v>34</v>
      </c>
      <c r="F1410" s="2"/>
      <c r="G1410" s="2" t="s">
        <v>46</v>
      </c>
      <c r="H1410" s="321"/>
      <c r="I1410" s="2"/>
      <c r="J1410" s="2"/>
      <c r="K1410" s="4"/>
      <c r="L1410" s="4"/>
      <c r="M1410" s="4">
        <v>0</v>
      </c>
      <c r="N1410" s="4">
        <f>Tabela14[[#This Row],[parcela.cef
(total)]]-Tabela14[[#This Row],[parcela.cef
(realizado)]]</f>
        <v>0</v>
      </c>
      <c r="O1410" s="1" t="b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f>SUM(Tabela14[[#This Row],[set/25]:[dez/30]])</f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6">
        <v>0</v>
      </c>
      <c r="DY1410" s="4">
        <f>SUM(Tabela14[[#This Row],[jan/25]:[mar/25]])</f>
        <v>0</v>
      </c>
      <c r="DZ1410" s="4">
        <f>SUM(Tabela14[[#This Row],[abr/25]:[ago/25]])</f>
        <v>0</v>
      </c>
      <c r="EA1410" s="4">
        <f>SUM(Tabela14[[#This Row],[set/25]:[dez/30]])</f>
        <v>0</v>
      </c>
    </row>
    <row r="1411" spans="1:131" x14ac:dyDescent="0.25">
      <c r="A1411" s="5" t="s">
        <v>3233</v>
      </c>
      <c r="B1411" s="2" t="s">
        <v>2495</v>
      </c>
      <c r="C1411" s="2" t="s">
        <v>2463</v>
      </c>
      <c r="D1411" s="2" t="s">
        <v>3234</v>
      </c>
      <c r="E1411" s="1">
        <v>35</v>
      </c>
      <c r="F1411" s="2"/>
      <c r="G1411" s="2" t="s">
        <v>46</v>
      </c>
      <c r="H1411" s="321"/>
      <c r="I1411" s="2"/>
      <c r="J1411" s="2"/>
      <c r="K1411" s="4"/>
      <c r="L1411" s="4"/>
      <c r="M1411" s="4">
        <v>0</v>
      </c>
      <c r="N1411" s="4">
        <f>Tabela14[[#This Row],[parcela.cef
(total)]]-Tabela14[[#This Row],[parcela.cef
(realizado)]]</f>
        <v>0</v>
      </c>
      <c r="O1411" s="1" t="b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f>SUM(Tabela14[[#This Row],[set/25]:[dez/30]])</f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0</v>
      </c>
      <c r="CS1411" s="4">
        <v>0</v>
      </c>
      <c r="CT1411" s="4">
        <v>0</v>
      </c>
      <c r="CU1411" s="4">
        <v>0</v>
      </c>
      <c r="CV1411" s="4">
        <v>0</v>
      </c>
      <c r="CW1411" s="4">
        <v>0</v>
      </c>
      <c r="CX1411" s="4">
        <v>0</v>
      </c>
      <c r="CY1411" s="4">
        <v>0</v>
      </c>
      <c r="CZ1411" s="4">
        <v>0</v>
      </c>
      <c r="DA1411" s="4">
        <v>0</v>
      </c>
      <c r="DB1411" s="4">
        <v>0</v>
      </c>
      <c r="DC1411" s="4">
        <v>0</v>
      </c>
      <c r="DD1411" s="4">
        <v>0</v>
      </c>
      <c r="DE1411" s="4">
        <v>0</v>
      </c>
      <c r="DF1411" s="4">
        <v>0</v>
      </c>
      <c r="DG1411" s="4">
        <v>0</v>
      </c>
      <c r="DH1411" s="4">
        <v>0</v>
      </c>
      <c r="DI1411" s="4">
        <v>0</v>
      </c>
      <c r="DJ1411" s="4">
        <v>0</v>
      </c>
      <c r="DK1411" s="4">
        <v>0</v>
      </c>
      <c r="DL1411" s="4">
        <v>0</v>
      </c>
      <c r="DM1411" s="4">
        <v>0</v>
      </c>
      <c r="DN1411" s="4">
        <v>0</v>
      </c>
      <c r="DO1411" s="4">
        <v>0</v>
      </c>
      <c r="DP1411" s="4">
        <v>0</v>
      </c>
      <c r="DQ1411" s="4">
        <v>0</v>
      </c>
      <c r="DR1411" s="4">
        <v>0</v>
      </c>
      <c r="DS1411" s="4">
        <v>0</v>
      </c>
      <c r="DT1411" s="4">
        <v>0</v>
      </c>
      <c r="DU1411" s="4">
        <v>0</v>
      </c>
      <c r="DV1411" s="4">
        <v>0</v>
      </c>
      <c r="DW1411" s="4">
        <v>0</v>
      </c>
      <c r="DX1411" s="6">
        <v>0</v>
      </c>
      <c r="DY1411" s="4">
        <f>SUM(Tabela14[[#This Row],[jan/25]:[mar/25]])</f>
        <v>0</v>
      </c>
      <c r="DZ1411" s="4">
        <f>SUM(Tabela14[[#This Row],[abr/25]:[ago/25]])</f>
        <v>0</v>
      </c>
      <c r="EA1411" s="4">
        <f>SUM(Tabela14[[#This Row],[set/25]:[dez/30]])</f>
        <v>0</v>
      </c>
    </row>
    <row r="1412" spans="1:131" x14ac:dyDescent="0.25">
      <c r="A1412" s="5" t="s">
        <v>3235</v>
      </c>
      <c r="B1412" s="2" t="s">
        <v>2495</v>
      </c>
      <c r="C1412" s="2" t="s">
        <v>2463</v>
      </c>
      <c r="D1412" s="2" t="s">
        <v>3234</v>
      </c>
      <c r="E1412" s="1">
        <v>36</v>
      </c>
      <c r="F1412" s="2"/>
      <c r="G1412" s="2" t="s">
        <v>46</v>
      </c>
      <c r="H1412" s="321"/>
      <c r="I1412" s="2"/>
      <c r="J1412" s="2"/>
      <c r="K1412" s="4"/>
      <c r="L1412" s="4"/>
      <c r="M1412" s="4">
        <v>0</v>
      </c>
      <c r="N1412" s="4">
        <f>Tabela14[[#This Row],[parcela.cef
(total)]]-Tabela14[[#This Row],[parcela.cef
(realizado)]]</f>
        <v>0</v>
      </c>
      <c r="O1412" s="1" t="b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f>SUM(Tabela14[[#This Row],[set/25]:[dez/30]])</f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6">
        <v>0</v>
      </c>
      <c r="DY1412" s="4">
        <f>SUM(Tabela14[[#This Row],[jan/25]:[mar/25]])</f>
        <v>0</v>
      </c>
      <c r="DZ1412" s="4">
        <f>SUM(Tabela14[[#This Row],[abr/25]:[ago/25]])</f>
        <v>0</v>
      </c>
      <c r="EA1412" s="4">
        <f>SUM(Tabela14[[#This Row],[set/25]:[dez/30]])</f>
        <v>0</v>
      </c>
    </row>
    <row r="1413" spans="1:131" x14ac:dyDescent="0.25">
      <c r="A1413" s="5" t="s">
        <v>3236</v>
      </c>
      <c r="B1413" s="2" t="s">
        <v>2495</v>
      </c>
      <c r="C1413" s="2" t="s">
        <v>2463</v>
      </c>
      <c r="D1413" s="2" t="s">
        <v>3234</v>
      </c>
      <c r="E1413" s="1">
        <v>37</v>
      </c>
      <c r="F1413" s="2"/>
      <c r="G1413" s="2" t="s">
        <v>46</v>
      </c>
      <c r="H1413" s="321"/>
      <c r="I1413" s="2"/>
      <c r="J1413" s="2"/>
      <c r="K1413" s="4"/>
      <c r="L1413" s="4"/>
      <c r="M1413" s="4">
        <v>0</v>
      </c>
      <c r="N1413" s="4">
        <f>Tabela14[[#This Row],[parcela.cef
(total)]]-Tabela14[[#This Row],[parcela.cef
(realizado)]]</f>
        <v>0</v>
      </c>
      <c r="O1413" s="1" t="b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f>SUM(Tabela14[[#This Row],[set/25]:[dez/30]])</f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0</v>
      </c>
      <c r="CP1413" s="4">
        <v>0</v>
      </c>
      <c r="CQ1413" s="4">
        <v>0</v>
      </c>
      <c r="CR1413" s="4">
        <v>0</v>
      </c>
      <c r="CS1413" s="4">
        <v>0</v>
      </c>
      <c r="CT1413" s="4">
        <v>0</v>
      </c>
      <c r="CU1413" s="4">
        <v>0</v>
      </c>
      <c r="CV1413" s="4">
        <v>0</v>
      </c>
      <c r="CW1413" s="4">
        <v>0</v>
      </c>
      <c r="CX1413" s="4">
        <v>0</v>
      </c>
      <c r="CY1413" s="4">
        <v>0</v>
      </c>
      <c r="CZ1413" s="4">
        <v>0</v>
      </c>
      <c r="DA1413" s="4">
        <v>0</v>
      </c>
      <c r="DB1413" s="4">
        <v>0</v>
      </c>
      <c r="DC1413" s="4">
        <v>0</v>
      </c>
      <c r="DD1413" s="4">
        <v>0</v>
      </c>
      <c r="DE1413" s="4">
        <v>0</v>
      </c>
      <c r="DF1413" s="4">
        <v>0</v>
      </c>
      <c r="DG1413" s="4">
        <v>0</v>
      </c>
      <c r="DH1413" s="4">
        <v>0</v>
      </c>
      <c r="DI1413" s="4">
        <v>0</v>
      </c>
      <c r="DJ1413" s="4">
        <v>0</v>
      </c>
      <c r="DK1413" s="4">
        <v>0</v>
      </c>
      <c r="DL1413" s="4">
        <v>0</v>
      </c>
      <c r="DM1413" s="4">
        <v>0</v>
      </c>
      <c r="DN1413" s="4">
        <v>0</v>
      </c>
      <c r="DO1413" s="4">
        <v>0</v>
      </c>
      <c r="DP1413" s="4">
        <v>0</v>
      </c>
      <c r="DQ1413" s="4">
        <v>0</v>
      </c>
      <c r="DR1413" s="4">
        <v>0</v>
      </c>
      <c r="DS1413" s="4">
        <v>0</v>
      </c>
      <c r="DT1413" s="4">
        <v>0</v>
      </c>
      <c r="DU1413" s="4">
        <v>0</v>
      </c>
      <c r="DV1413" s="4">
        <v>0</v>
      </c>
      <c r="DW1413" s="4">
        <v>0</v>
      </c>
      <c r="DX1413" s="6">
        <v>0</v>
      </c>
      <c r="DY1413" s="4">
        <f>SUM(Tabela14[[#This Row],[jan/25]:[mar/25]])</f>
        <v>0</v>
      </c>
      <c r="DZ1413" s="4">
        <f>SUM(Tabela14[[#This Row],[abr/25]:[ago/25]])</f>
        <v>0</v>
      </c>
      <c r="EA1413" s="4">
        <f>SUM(Tabela14[[#This Row],[set/25]:[dez/30]])</f>
        <v>0</v>
      </c>
    </row>
    <row r="1414" spans="1:131" x14ac:dyDescent="0.25">
      <c r="A1414" s="5" t="s">
        <v>3237</v>
      </c>
      <c r="B1414" s="2" t="s">
        <v>2495</v>
      </c>
      <c r="C1414" s="2" t="s">
        <v>2463</v>
      </c>
      <c r="D1414" s="2" t="s">
        <v>3234</v>
      </c>
      <c r="E1414" s="1">
        <v>38</v>
      </c>
      <c r="F1414" s="2"/>
      <c r="G1414" s="2" t="s">
        <v>46</v>
      </c>
      <c r="H1414" s="321"/>
      <c r="I1414" s="2"/>
      <c r="J1414" s="2"/>
      <c r="K1414" s="4"/>
      <c r="L1414" s="4"/>
      <c r="M1414" s="4">
        <v>0</v>
      </c>
      <c r="N1414" s="4">
        <f>Tabela14[[#This Row],[parcela.cef
(total)]]-Tabela14[[#This Row],[parcela.cef
(realizado)]]</f>
        <v>0</v>
      </c>
      <c r="O1414" s="1" t="b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f>SUM(Tabela14[[#This Row],[set/25]:[dez/30]])</f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6">
        <v>0</v>
      </c>
      <c r="DY1414" s="4">
        <f>SUM(Tabela14[[#This Row],[jan/25]:[mar/25]])</f>
        <v>0</v>
      </c>
      <c r="DZ1414" s="4">
        <f>SUM(Tabela14[[#This Row],[abr/25]:[ago/25]])</f>
        <v>0</v>
      </c>
      <c r="EA1414" s="4">
        <f>SUM(Tabela14[[#This Row],[set/25]:[dez/30]])</f>
        <v>0</v>
      </c>
    </row>
    <row r="1415" spans="1:131" x14ac:dyDescent="0.25">
      <c r="A1415" s="5" t="s">
        <v>3238</v>
      </c>
      <c r="B1415" s="2" t="s">
        <v>2495</v>
      </c>
      <c r="C1415" s="2" t="s">
        <v>2463</v>
      </c>
      <c r="D1415" s="2" t="s">
        <v>3234</v>
      </c>
      <c r="E1415" s="1">
        <v>39</v>
      </c>
      <c r="F1415" s="2"/>
      <c r="G1415" s="2" t="s">
        <v>46</v>
      </c>
      <c r="H1415" s="321"/>
      <c r="I1415" s="2"/>
      <c r="J1415" s="2"/>
      <c r="K1415" s="4"/>
      <c r="L1415" s="4"/>
      <c r="M1415" s="4">
        <v>0</v>
      </c>
      <c r="N1415" s="4">
        <f>Tabela14[[#This Row],[parcela.cef
(total)]]-Tabela14[[#This Row],[parcela.cef
(realizado)]]</f>
        <v>0</v>
      </c>
      <c r="O1415" s="1" t="b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f>SUM(Tabela14[[#This Row],[set/25]:[dez/30]])</f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4">
        <v>0</v>
      </c>
      <c r="CP1415" s="4">
        <v>0</v>
      </c>
      <c r="CQ1415" s="4">
        <v>0</v>
      </c>
      <c r="CR1415" s="4">
        <v>0</v>
      </c>
      <c r="CS1415" s="4">
        <v>0</v>
      </c>
      <c r="CT1415" s="4">
        <v>0</v>
      </c>
      <c r="CU1415" s="4">
        <v>0</v>
      </c>
      <c r="CV1415" s="4">
        <v>0</v>
      </c>
      <c r="CW1415" s="4">
        <v>0</v>
      </c>
      <c r="CX1415" s="4">
        <v>0</v>
      </c>
      <c r="CY1415" s="4">
        <v>0</v>
      </c>
      <c r="CZ1415" s="4">
        <v>0</v>
      </c>
      <c r="DA1415" s="4">
        <v>0</v>
      </c>
      <c r="DB1415" s="4">
        <v>0</v>
      </c>
      <c r="DC1415" s="4">
        <v>0</v>
      </c>
      <c r="DD1415" s="4">
        <v>0</v>
      </c>
      <c r="DE1415" s="4">
        <v>0</v>
      </c>
      <c r="DF1415" s="4">
        <v>0</v>
      </c>
      <c r="DG1415" s="4">
        <v>0</v>
      </c>
      <c r="DH1415" s="4">
        <v>0</v>
      </c>
      <c r="DI1415" s="4">
        <v>0</v>
      </c>
      <c r="DJ1415" s="4">
        <v>0</v>
      </c>
      <c r="DK1415" s="4">
        <v>0</v>
      </c>
      <c r="DL1415" s="4">
        <v>0</v>
      </c>
      <c r="DM1415" s="4">
        <v>0</v>
      </c>
      <c r="DN1415" s="4">
        <v>0</v>
      </c>
      <c r="DO1415" s="4">
        <v>0</v>
      </c>
      <c r="DP1415" s="4">
        <v>0</v>
      </c>
      <c r="DQ1415" s="4">
        <v>0</v>
      </c>
      <c r="DR1415" s="4">
        <v>0</v>
      </c>
      <c r="DS1415" s="4">
        <v>0</v>
      </c>
      <c r="DT1415" s="4">
        <v>0</v>
      </c>
      <c r="DU1415" s="4">
        <v>0</v>
      </c>
      <c r="DV1415" s="4">
        <v>0</v>
      </c>
      <c r="DW1415" s="4">
        <v>0</v>
      </c>
      <c r="DX1415" s="6">
        <v>0</v>
      </c>
      <c r="DY1415" s="4">
        <f>SUM(Tabela14[[#This Row],[jan/25]:[mar/25]])</f>
        <v>0</v>
      </c>
      <c r="DZ1415" s="4">
        <f>SUM(Tabela14[[#This Row],[abr/25]:[ago/25]])</f>
        <v>0</v>
      </c>
      <c r="EA1415" s="4">
        <f>SUM(Tabela14[[#This Row],[set/25]:[dez/30]])</f>
        <v>0</v>
      </c>
    </row>
    <row r="1416" spans="1:131" x14ac:dyDescent="0.25">
      <c r="A1416" s="5" t="s">
        <v>3239</v>
      </c>
      <c r="B1416" s="2" t="s">
        <v>2495</v>
      </c>
      <c r="C1416" s="2" t="s">
        <v>2463</v>
      </c>
      <c r="D1416" s="2" t="s">
        <v>1344</v>
      </c>
      <c r="E1416" s="1">
        <v>4</v>
      </c>
      <c r="F1416" s="2"/>
      <c r="G1416" s="2" t="s">
        <v>46</v>
      </c>
      <c r="H1416" s="321"/>
      <c r="I1416" s="2"/>
      <c r="J1416" s="2"/>
      <c r="K1416" s="4"/>
      <c r="L1416" s="4"/>
      <c r="M1416" s="4">
        <v>0</v>
      </c>
      <c r="N1416" s="4">
        <f>Tabela14[[#This Row],[parcela.cef
(total)]]-Tabela14[[#This Row],[parcela.cef
(realizado)]]</f>
        <v>0</v>
      </c>
      <c r="O1416" s="1" t="b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f>SUM(Tabela14[[#This Row],[set/25]:[dez/30]])</f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6">
        <v>0</v>
      </c>
      <c r="DY1416" s="4">
        <f>SUM(Tabela14[[#This Row],[jan/25]:[mar/25]])</f>
        <v>0</v>
      </c>
      <c r="DZ1416" s="4">
        <f>SUM(Tabela14[[#This Row],[abr/25]:[ago/25]])</f>
        <v>0</v>
      </c>
      <c r="EA1416" s="4">
        <f>SUM(Tabela14[[#This Row],[set/25]:[dez/30]])</f>
        <v>0</v>
      </c>
    </row>
    <row r="1417" spans="1:131" x14ac:dyDescent="0.25">
      <c r="A1417" s="5" t="s">
        <v>3240</v>
      </c>
      <c r="B1417" s="2" t="s">
        <v>2495</v>
      </c>
      <c r="C1417" s="2" t="s">
        <v>2463</v>
      </c>
      <c r="D1417" s="2" t="s">
        <v>3234</v>
      </c>
      <c r="E1417" s="1">
        <v>40</v>
      </c>
      <c r="F1417" s="2"/>
      <c r="G1417" s="2" t="s">
        <v>46</v>
      </c>
      <c r="H1417" s="321"/>
      <c r="I1417" s="2"/>
      <c r="J1417" s="2"/>
      <c r="K1417" s="4"/>
      <c r="L1417" s="4"/>
      <c r="M1417" s="4">
        <v>0</v>
      </c>
      <c r="N1417" s="4">
        <f>Tabela14[[#This Row],[parcela.cef
(total)]]-Tabela14[[#This Row],[parcela.cef
(realizado)]]</f>
        <v>0</v>
      </c>
      <c r="O1417" s="1" t="b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f>SUM(Tabela14[[#This Row],[set/25]:[dez/30]])</f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4">
        <v>0</v>
      </c>
      <c r="CP1417" s="4">
        <v>0</v>
      </c>
      <c r="CQ1417" s="4">
        <v>0</v>
      </c>
      <c r="CR1417" s="4">
        <v>0</v>
      </c>
      <c r="CS1417" s="4">
        <v>0</v>
      </c>
      <c r="CT1417" s="4">
        <v>0</v>
      </c>
      <c r="CU1417" s="4">
        <v>0</v>
      </c>
      <c r="CV1417" s="4">
        <v>0</v>
      </c>
      <c r="CW1417" s="4">
        <v>0</v>
      </c>
      <c r="CX1417" s="4">
        <v>0</v>
      </c>
      <c r="CY1417" s="4">
        <v>0</v>
      </c>
      <c r="CZ1417" s="4">
        <v>0</v>
      </c>
      <c r="DA1417" s="4">
        <v>0</v>
      </c>
      <c r="DB1417" s="4">
        <v>0</v>
      </c>
      <c r="DC1417" s="4">
        <v>0</v>
      </c>
      <c r="DD1417" s="4">
        <v>0</v>
      </c>
      <c r="DE1417" s="4">
        <v>0</v>
      </c>
      <c r="DF1417" s="4">
        <v>0</v>
      </c>
      <c r="DG1417" s="4">
        <v>0</v>
      </c>
      <c r="DH1417" s="4">
        <v>0</v>
      </c>
      <c r="DI1417" s="4">
        <v>0</v>
      </c>
      <c r="DJ1417" s="4">
        <v>0</v>
      </c>
      <c r="DK1417" s="4">
        <v>0</v>
      </c>
      <c r="DL1417" s="4">
        <v>0</v>
      </c>
      <c r="DM1417" s="4">
        <v>0</v>
      </c>
      <c r="DN1417" s="4">
        <v>0</v>
      </c>
      <c r="DO1417" s="4">
        <v>0</v>
      </c>
      <c r="DP1417" s="4">
        <v>0</v>
      </c>
      <c r="DQ1417" s="4">
        <v>0</v>
      </c>
      <c r="DR1417" s="4">
        <v>0</v>
      </c>
      <c r="DS1417" s="4">
        <v>0</v>
      </c>
      <c r="DT1417" s="4">
        <v>0</v>
      </c>
      <c r="DU1417" s="4">
        <v>0</v>
      </c>
      <c r="DV1417" s="4">
        <v>0</v>
      </c>
      <c r="DW1417" s="4">
        <v>0</v>
      </c>
      <c r="DX1417" s="6">
        <v>0</v>
      </c>
      <c r="DY1417" s="4">
        <f>SUM(Tabela14[[#This Row],[jan/25]:[mar/25]])</f>
        <v>0</v>
      </c>
      <c r="DZ1417" s="4">
        <f>SUM(Tabela14[[#This Row],[abr/25]:[ago/25]])</f>
        <v>0</v>
      </c>
      <c r="EA1417" s="4">
        <f>SUM(Tabela14[[#This Row],[set/25]:[dez/30]])</f>
        <v>0</v>
      </c>
    </row>
    <row r="1418" spans="1:131" x14ac:dyDescent="0.25">
      <c r="A1418" s="5" t="s">
        <v>3241</v>
      </c>
      <c r="B1418" s="2" t="s">
        <v>2495</v>
      </c>
      <c r="C1418" s="2" t="s">
        <v>2463</v>
      </c>
      <c r="D1418" s="2" t="s">
        <v>3234</v>
      </c>
      <c r="E1418" s="1">
        <v>41</v>
      </c>
      <c r="F1418" s="2"/>
      <c r="G1418" s="2" t="s">
        <v>46</v>
      </c>
      <c r="H1418" s="321"/>
      <c r="I1418" s="2"/>
      <c r="J1418" s="2"/>
      <c r="K1418" s="4"/>
      <c r="L1418" s="4"/>
      <c r="M1418" s="4">
        <v>0</v>
      </c>
      <c r="N1418" s="4">
        <f>Tabela14[[#This Row],[parcela.cef
(total)]]-Tabela14[[#This Row],[parcela.cef
(realizado)]]</f>
        <v>0</v>
      </c>
      <c r="O1418" s="1" t="b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f>SUM(Tabela14[[#This Row],[set/25]:[dez/30]])</f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6">
        <v>0</v>
      </c>
      <c r="DY1418" s="4">
        <f>SUM(Tabela14[[#This Row],[jan/25]:[mar/25]])</f>
        <v>0</v>
      </c>
      <c r="DZ1418" s="4">
        <f>SUM(Tabela14[[#This Row],[abr/25]:[ago/25]])</f>
        <v>0</v>
      </c>
      <c r="EA1418" s="4">
        <f>SUM(Tabela14[[#This Row],[set/25]:[dez/30]])</f>
        <v>0</v>
      </c>
    </row>
    <row r="1419" spans="1:131" x14ac:dyDescent="0.25">
      <c r="A1419" s="5" t="s">
        <v>3242</v>
      </c>
      <c r="B1419" s="2" t="s">
        <v>2495</v>
      </c>
      <c r="C1419" s="2" t="s">
        <v>2463</v>
      </c>
      <c r="D1419" s="2" t="s">
        <v>3234</v>
      </c>
      <c r="E1419" s="1">
        <v>42</v>
      </c>
      <c r="F1419" s="2"/>
      <c r="G1419" s="2" t="s">
        <v>46</v>
      </c>
      <c r="H1419" s="321"/>
      <c r="I1419" s="2"/>
      <c r="J1419" s="2"/>
      <c r="K1419" s="4"/>
      <c r="L1419" s="4"/>
      <c r="M1419" s="4">
        <v>0</v>
      </c>
      <c r="N1419" s="4">
        <f>Tabela14[[#This Row],[parcela.cef
(total)]]-Tabela14[[#This Row],[parcela.cef
(realizado)]]</f>
        <v>0</v>
      </c>
      <c r="O1419" s="1" t="b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f>SUM(Tabela14[[#This Row],[set/25]:[dez/30]])</f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0</v>
      </c>
      <c r="CR1419" s="4">
        <v>0</v>
      </c>
      <c r="CS1419" s="4">
        <v>0</v>
      </c>
      <c r="CT1419" s="4">
        <v>0</v>
      </c>
      <c r="CU1419" s="4">
        <v>0</v>
      </c>
      <c r="CV1419" s="4">
        <v>0</v>
      </c>
      <c r="CW1419" s="4">
        <v>0</v>
      </c>
      <c r="CX1419" s="4">
        <v>0</v>
      </c>
      <c r="CY1419" s="4">
        <v>0</v>
      </c>
      <c r="CZ1419" s="4">
        <v>0</v>
      </c>
      <c r="DA1419" s="4">
        <v>0</v>
      </c>
      <c r="DB1419" s="4">
        <v>0</v>
      </c>
      <c r="DC1419" s="4">
        <v>0</v>
      </c>
      <c r="DD1419" s="4">
        <v>0</v>
      </c>
      <c r="DE1419" s="4">
        <v>0</v>
      </c>
      <c r="DF1419" s="4">
        <v>0</v>
      </c>
      <c r="DG1419" s="4">
        <v>0</v>
      </c>
      <c r="DH1419" s="4">
        <v>0</v>
      </c>
      <c r="DI1419" s="4">
        <v>0</v>
      </c>
      <c r="DJ1419" s="4">
        <v>0</v>
      </c>
      <c r="DK1419" s="4">
        <v>0</v>
      </c>
      <c r="DL1419" s="4">
        <v>0</v>
      </c>
      <c r="DM1419" s="4">
        <v>0</v>
      </c>
      <c r="DN1419" s="4">
        <v>0</v>
      </c>
      <c r="DO1419" s="4">
        <v>0</v>
      </c>
      <c r="DP1419" s="4">
        <v>0</v>
      </c>
      <c r="DQ1419" s="4">
        <v>0</v>
      </c>
      <c r="DR1419" s="4">
        <v>0</v>
      </c>
      <c r="DS1419" s="4">
        <v>0</v>
      </c>
      <c r="DT1419" s="4">
        <v>0</v>
      </c>
      <c r="DU1419" s="4">
        <v>0</v>
      </c>
      <c r="DV1419" s="4">
        <v>0</v>
      </c>
      <c r="DW1419" s="4">
        <v>0</v>
      </c>
      <c r="DX1419" s="6">
        <v>0</v>
      </c>
      <c r="DY1419" s="4">
        <f>SUM(Tabela14[[#This Row],[jan/25]:[mar/25]])</f>
        <v>0</v>
      </c>
      <c r="DZ1419" s="4">
        <f>SUM(Tabela14[[#This Row],[abr/25]:[ago/25]])</f>
        <v>0</v>
      </c>
      <c r="EA1419" s="4">
        <f>SUM(Tabela14[[#This Row],[set/25]:[dez/30]])</f>
        <v>0</v>
      </c>
    </row>
    <row r="1420" spans="1:131" x14ac:dyDescent="0.25">
      <c r="A1420" s="5" t="s">
        <v>3243</v>
      </c>
      <c r="B1420" s="2" t="s">
        <v>2495</v>
      </c>
      <c r="C1420" s="2" t="s">
        <v>2463</v>
      </c>
      <c r="D1420" s="2" t="s">
        <v>3234</v>
      </c>
      <c r="E1420" s="1">
        <v>43</v>
      </c>
      <c r="F1420" s="2"/>
      <c r="G1420" s="2" t="s">
        <v>46</v>
      </c>
      <c r="H1420" s="321"/>
      <c r="I1420" s="2"/>
      <c r="J1420" s="2"/>
      <c r="K1420" s="4"/>
      <c r="L1420" s="4"/>
      <c r="M1420" s="4">
        <v>0</v>
      </c>
      <c r="N1420" s="4">
        <f>Tabela14[[#This Row],[parcela.cef
(total)]]-Tabela14[[#This Row],[parcela.cef
(realizado)]]</f>
        <v>0</v>
      </c>
      <c r="O1420" s="1" t="b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f>SUM(Tabela14[[#This Row],[set/25]:[dez/30]])</f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6">
        <v>0</v>
      </c>
      <c r="DY1420" s="4">
        <f>SUM(Tabela14[[#This Row],[jan/25]:[mar/25]])</f>
        <v>0</v>
      </c>
      <c r="DZ1420" s="4">
        <f>SUM(Tabela14[[#This Row],[abr/25]:[ago/25]])</f>
        <v>0</v>
      </c>
      <c r="EA1420" s="4">
        <f>SUM(Tabela14[[#This Row],[set/25]:[dez/30]])</f>
        <v>0</v>
      </c>
    </row>
    <row r="1421" spans="1:131" x14ac:dyDescent="0.25">
      <c r="A1421" s="5" t="s">
        <v>3244</v>
      </c>
      <c r="B1421" s="2" t="s">
        <v>2495</v>
      </c>
      <c r="C1421" s="2" t="s">
        <v>2463</v>
      </c>
      <c r="D1421" s="2" t="s">
        <v>3234</v>
      </c>
      <c r="E1421" s="1">
        <v>44</v>
      </c>
      <c r="F1421" s="2"/>
      <c r="G1421" s="2" t="s">
        <v>46</v>
      </c>
      <c r="H1421" s="321"/>
      <c r="I1421" s="2"/>
      <c r="J1421" s="2"/>
      <c r="K1421" s="4"/>
      <c r="L1421" s="4"/>
      <c r="M1421" s="4">
        <v>0</v>
      </c>
      <c r="N1421" s="4">
        <f>Tabela14[[#This Row],[parcela.cef
(total)]]-Tabela14[[#This Row],[parcela.cef
(realizado)]]</f>
        <v>0</v>
      </c>
      <c r="O1421" s="1" t="b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f>SUM(Tabela14[[#This Row],[set/25]:[dez/30]])</f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0</v>
      </c>
      <c r="CP1421" s="4">
        <v>0</v>
      </c>
      <c r="CQ1421" s="4">
        <v>0</v>
      </c>
      <c r="CR1421" s="4">
        <v>0</v>
      </c>
      <c r="CS1421" s="4">
        <v>0</v>
      </c>
      <c r="CT1421" s="4">
        <v>0</v>
      </c>
      <c r="CU1421" s="4">
        <v>0</v>
      </c>
      <c r="CV1421" s="4">
        <v>0</v>
      </c>
      <c r="CW1421" s="4">
        <v>0</v>
      </c>
      <c r="CX1421" s="4">
        <v>0</v>
      </c>
      <c r="CY1421" s="4">
        <v>0</v>
      </c>
      <c r="CZ1421" s="4">
        <v>0</v>
      </c>
      <c r="DA1421" s="4">
        <v>0</v>
      </c>
      <c r="DB1421" s="4">
        <v>0</v>
      </c>
      <c r="DC1421" s="4">
        <v>0</v>
      </c>
      <c r="DD1421" s="4">
        <v>0</v>
      </c>
      <c r="DE1421" s="4">
        <v>0</v>
      </c>
      <c r="DF1421" s="4">
        <v>0</v>
      </c>
      <c r="DG1421" s="4">
        <v>0</v>
      </c>
      <c r="DH1421" s="4">
        <v>0</v>
      </c>
      <c r="DI1421" s="4">
        <v>0</v>
      </c>
      <c r="DJ1421" s="4">
        <v>0</v>
      </c>
      <c r="DK1421" s="4">
        <v>0</v>
      </c>
      <c r="DL1421" s="4">
        <v>0</v>
      </c>
      <c r="DM1421" s="4">
        <v>0</v>
      </c>
      <c r="DN1421" s="4">
        <v>0</v>
      </c>
      <c r="DO1421" s="4">
        <v>0</v>
      </c>
      <c r="DP1421" s="4">
        <v>0</v>
      </c>
      <c r="DQ1421" s="4">
        <v>0</v>
      </c>
      <c r="DR1421" s="4">
        <v>0</v>
      </c>
      <c r="DS1421" s="4">
        <v>0</v>
      </c>
      <c r="DT1421" s="4">
        <v>0</v>
      </c>
      <c r="DU1421" s="4">
        <v>0</v>
      </c>
      <c r="DV1421" s="4">
        <v>0</v>
      </c>
      <c r="DW1421" s="4">
        <v>0</v>
      </c>
      <c r="DX1421" s="6">
        <v>0</v>
      </c>
      <c r="DY1421" s="4">
        <f>SUM(Tabela14[[#This Row],[jan/25]:[mar/25]])</f>
        <v>0</v>
      </c>
      <c r="DZ1421" s="4">
        <f>SUM(Tabela14[[#This Row],[abr/25]:[ago/25]])</f>
        <v>0</v>
      </c>
      <c r="EA1421" s="4">
        <f>SUM(Tabela14[[#This Row],[set/25]:[dez/30]])</f>
        <v>0</v>
      </c>
    </row>
    <row r="1422" spans="1:131" x14ac:dyDescent="0.25">
      <c r="A1422" s="5" t="s">
        <v>3245</v>
      </c>
      <c r="B1422" s="2" t="s">
        <v>2495</v>
      </c>
      <c r="C1422" s="2" t="s">
        <v>2463</v>
      </c>
      <c r="D1422" s="2" t="s">
        <v>3234</v>
      </c>
      <c r="E1422" s="1">
        <v>45</v>
      </c>
      <c r="F1422" s="2"/>
      <c r="G1422" s="2" t="s">
        <v>46</v>
      </c>
      <c r="H1422" s="321"/>
      <c r="I1422" s="2"/>
      <c r="J1422" s="2"/>
      <c r="K1422" s="4"/>
      <c r="L1422" s="4"/>
      <c r="M1422" s="4">
        <v>0</v>
      </c>
      <c r="N1422" s="4">
        <f>Tabela14[[#This Row],[parcela.cef
(total)]]-Tabela14[[#This Row],[parcela.cef
(realizado)]]</f>
        <v>0</v>
      </c>
      <c r="O1422" s="1" t="b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f>SUM(Tabela14[[#This Row],[set/25]:[dez/30]])</f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6">
        <v>0</v>
      </c>
      <c r="DY1422" s="4">
        <f>SUM(Tabela14[[#This Row],[jan/25]:[mar/25]])</f>
        <v>0</v>
      </c>
      <c r="DZ1422" s="4">
        <f>SUM(Tabela14[[#This Row],[abr/25]:[ago/25]])</f>
        <v>0</v>
      </c>
      <c r="EA1422" s="4">
        <f>SUM(Tabela14[[#This Row],[set/25]:[dez/30]])</f>
        <v>0</v>
      </c>
    </row>
    <row r="1423" spans="1:131" x14ac:dyDescent="0.25">
      <c r="A1423" s="5" t="s">
        <v>3246</v>
      </c>
      <c r="B1423" s="2" t="s">
        <v>2495</v>
      </c>
      <c r="C1423" s="2" t="s">
        <v>2463</v>
      </c>
      <c r="D1423" s="2" t="s">
        <v>3234</v>
      </c>
      <c r="E1423" s="1">
        <v>46</v>
      </c>
      <c r="F1423" s="2"/>
      <c r="G1423" s="2" t="s">
        <v>46</v>
      </c>
      <c r="H1423" s="321"/>
      <c r="I1423" s="2"/>
      <c r="J1423" s="2"/>
      <c r="K1423" s="4"/>
      <c r="L1423" s="4"/>
      <c r="M1423" s="4">
        <v>0</v>
      </c>
      <c r="N1423" s="4">
        <f>Tabela14[[#This Row],[parcela.cef
(total)]]-Tabela14[[#This Row],[parcela.cef
(realizado)]]</f>
        <v>0</v>
      </c>
      <c r="O1423" s="1" t="b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f>SUM(Tabela14[[#This Row],[set/25]:[dez/30]])</f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0</v>
      </c>
      <c r="CP1423" s="4">
        <v>0</v>
      </c>
      <c r="CQ1423" s="4">
        <v>0</v>
      </c>
      <c r="CR1423" s="4">
        <v>0</v>
      </c>
      <c r="CS1423" s="4">
        <v>0</v>
      </c>
      <c r="CT1423" s="4">
        <v>0</v>
      </c>
      <c r="CU1423" s="4">
        <v>0</v>
      </c>
      <c r="CV1423" s="4">
        <v>0</v>
      </c>
      <c r="CW1423" s="4">
        <v>0</v>
      </c>
      <c r="CX1423" s="4">
        <v>0</v>
      </c>
      <c r="CY1423" s="4">
        <v>0</v>
      </c>
      <c r="CZ1423" s="4">
        <v>0</v>
      </c>
      <c r="DA1423" s="4">
        <v>0</v>
      </c>
      <c r="DB1423" s="4">
        <v>0</v>
      </c>
      <c r="DC1423" s="4">
        <v>0</v>
      </c>
      <c r="DD1423" s="4">
        <v>0</v>
      </c>
      <c r="DE1423" s="4">
        <v>0</v>
      </c>
      <c r="DF1423" s="4">
        <v>0</v>
      </c>
      <c r="DG1423" s="4">
        <v>0</v>
      </c>
      <c r="DH1423" s="4">
        <v>0</v>
      </c>
      <c r="DI1423" s="4">
        <v>0</v>
      </c>
      <c r="DJ1423" s="4">
        <v>0</v>
      </c>
      <c r="DK1423" s="4">
        <v>0</v>
      </c>
      <c r="DL1423" s="4">
        <v>0</v>
      </c>
      <c r="DM1423" s="4">
        <v>0</v>
      </c>
      <c r="DN1423" s="4">
        <v>0</v>
      </c>
      <c r="DO1423" s="4">
        <v>0</v>
      </c>
      <c r="DP1423" s="4">
        <v>0</v>
      </c>
      <c r="DQ1423" s="4">
        <v>0</v>
      </c>
      <c r="DR1423" s="4">
        <v>0</v>
      </c>
      <c r="DS1423" s="4">
        <v>0</v>
      </c>
      <c r="DT1423" s="4">
        <v>0</v>
      </c>
      <c r="DU1423" s="4">
        <v>0</v>
      </c>
      <c r="DV1423" s="4">
        <v>0</v>
      </c>
      <c r="DW1423" s="4">
        <v>0</v>
      </c>
      <c r="DX1423" s="6">
        <v>0</v>
      </c>
      <c r="DY1423" s="4">
        <f>SUM(Tabela14[[#This Row],[jan/25]:[mar/25]])</f>
        <v>0</v>
      </c>
      <c r="DZ1423" s="4">
        <f>SUM(Tabela14[[#This Row],[abr/25]:[ago/25]])</f>
        <v>0</v>
      </c>
      <c r="EA1423" s="4">
        <f>SUM(Tabela14[[#This Row],[set/25]:[dez/30]])</f>
        <v>0</v>
      </c>
    </row>
    <row r="1424" spans="1:131" x14ac:dyDescent="0.25">
      <c r="A1424" s="5" t="s">
        <v>3247</v>
      </c>
      <c r="B1424" s="2" t="s">
        <v>2495</v>
      </c>
      <c r="C1424" s="2" t="s">
        <v>2463</v>
      </c>
      <c r="D1424" s="2" t="s">
        <v>3234</v>
      </c>
      <c r="E1424" s="1">
        <v>47</v>
      </c>
      <c r="F1424" s="2"/>
      <c r="G1424" s="2" t="s">
        <v>46</v>
      </c>
      <c r="H1424" s="321"/>
      <c r="I1424" s="2"/>
      <c r="J1424" s="2"/>
      <c r="K1424" s="4"/>
      <c r="L1424" s="4"/>
      <c r="M1424" s="4">
        <v>0</v>
      </c>
      <c r="N1424" s="4">
        <f>Tabela14[[#This Row],[parcela.cef
(total)]]-Tabela14[[#This Row],[parcela.cef
(realizado)]]</f>
        <v>0</v>
      </c>
      <c r="O1424" s="1" t="b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f>SUM(Tabela14[[#This Row],[set/25]:[dez/30]])</f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6">
        <v>0</v>
      </c>
      <c r="DY1424" s="4">
        <f>SUM(Tabela14[[#This Row],[jan/25]:[mar/25]])</f>
        <v>0</v>
      </c>
      <c r="DZ1424" s="4">
        <f>SUM(Tabela14[[#This Row],[abr/25]:[ago/25]])</f>
        <v>0</v>
      </c>
      <c r="EA1424" s="4">
        <f>SUM(Tabela14[[#This Row],[set/25]:[dez/30]])</f>
        <v>0</v>
      </c>
    </row>
    <row r="1425" spans="1:131" x14ac:dyDescent="0.25">
      <c r="A1425" s="5" t="s">
        <v>3248</v>
      </c>
      <c r="B1425" s="2" t="s">
        <v>2495</v>
      </c>
      <c r="C1425" s="2" t="s">
        <v>2463</v>
      </c>
      <c r="D1425" s="2" t="s">
        <v>3234</v>
      </c>
      <c r="E1425" s="1">
        <v>48</v>
      </c>
      <c r="F1425" s="2"/>
      <c r="G1425" s="2" t="s">
        <v>46</v>
      </c>
      <c r="H1425" s="321"/>
      <c r="I1425" s="2"/>
      <c r="J1425" s="2"/>
      <c r="K1425" s="4"/>
      <c r="L1425" s="4"/>
      <c r="M1425" s="4">
        <v>0</v>
      </c>
      <c r="N1425" s="4">
        <f>Tabela14[[#This Row],[parcela.cef
(total)]]-Tabela14[[#This Row],[parcela.cef
(realizado)]]</f>
        <v>0</v>
      </c>
      <c r="O1425" s="1" t="b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f>SUM(Tabela14[[#This Row],[set/25]:[dez/30]])</f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0</v>
      </c>
      <c r="CP1425" s="4">
        <v>0</v>
      </c>
      <c r="CQ1425" s="4">
        <v>0</v>
      </c>
      <c r="CR1425" s="4">
        <v>0</v>
      </c>
      <c r="CS1425" s="4">
        <v>0</v>
      </c>
      <c r="CT1425" s="4">
        <v>0</v>
      </c>
      <c r="CU1425" s="4">
        <v>0</v>
      </c>
      <c r="CV1425" s="4">
        <v>0</v>
      </c>
      <c r="CW1425" s="4">
        <v>0</v>
      </c>
      <c r="CX1425" s="4">
        <v>0</v>
      </c>
      <c r="CY1425" s="4">
        <v>0</v>
      </c>
      <c r="CZ1425" s="4">
        <v>0</v>
      </c>
      <c r="DA1425" s="4">
        <v>0</v>
      </c>
      <c r="DB1425" s="4">
        <v>0</v>
      </c>
      <c r="DC1425" s="4">
        <v>0</v>
      </c>
      <c r="DD1425" s="4">
        <v>0</v>
      </c>
      <c r="DE1425" s="4">
        <v>0</v>
      </c>
      <c r="DF1425" s="4">
        <v>0</v>
      </c>
      <c r="DG1425" s="4">
        <v>0</v>
      </c>
      <c r="DH1425" s="4">
        <v>0</v>
      </c>
      <c r="DI1425" s="4">
        <v>0</v>
      </c>
      <c r="DJ1425" s="4">
        <v>0</v>
      </c>
      <c r="DK1425" s="4">
        <v>0</v>
      </c>
      <c r="DL1425" s="4">
        <v>0</v>
      </c>
      <c r="DM1425" s="4">
        <v>0</v>
      </c>
      <c r="DN1425" s="4">
        <v>0</v>
      </c>
      <c r="DO1425" s="4">
        <v>0</v>
      </c>
      <c r="DP1425" s="4">
        <v>0</v>
      </c>
      <c r="DQ1425" s="4">
        <v>0</v>
      </c>
      <c r="DR1425" s="4">
        <v>0</v>
      </c>
      <c r="DS1425" s="4">
        <v>0</v>
      </c>
      <c r="DT1425" s="4">
        <v>0</v>
      </c>
      <c r="DU1425" s="4">
        <v>0</v>
      </c>
      <c r="DV1425" s="4">
        <v>0</v>
      </c>
      <c r="DW1425" s="4">
        <v>0</v>
      </c>
      <c r="DX1425" s="6">
        <v>0</v>
      </c>
      <c r="DY1425" s="4">
        <f>SUM(Tabela14[[#This Row],[jan/25]:[mar/25]])</f>
        <v>0</v>
      </c>
      <c r="DZ1425" s="4">
        <f>SUM(Tabela14[[#This Row],[abr/25]:[ago/25]])</f>
        <v>0</v>
      </c>
      <c r="EA1425" s="4">
        <f>SUM(Tabela14[[#This Row],[set/25]:[dez/30]])</f>
        <v>0</v>
      </c>
    </row>
    <row r="1426" spans="1:131" x14ac:dyDescent="0.25">
      <c r="A1426" s="5" t="s">
        <v>3249</v>
      </c>
      <c r="B1426" s="2" t="s">
        <v>2495</v>
      </c>
      <c r="C1426" s="2" t="s">
        <v>2463</v>
      </c>
      <c r="D1426" s="2" t="s">
        <v>3234</v>
      </c>
      <c r="E1426" s="1">
        <v>49</v>
      </c>
      <c r="F1426" s="2"/>
      <c r="G1426" s="2" t="s">
        <v>42</v>
      </c>
      <c r="H1426" s="321"/>
      <c r="I1426" s="2"/>
      <c r="J1426" s="2"/>
      <c r="K1426" s="4"/>
      <c r="L1426" s="4"/>
      <c r="M1426" s="4">
        <v>0</v>
      </c>
      <c r="N1426" s="4">
        <f>Tabela14[[#This Row],[parcela.cef
(total)]]-Tabela14[[#This Row],[parcela.cef
(realizado)]]</f>
        <v>0</v>
      </c>
      <c r="O1426" s="1" t="b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f>SUM(Tabela14[[#This Row],[set/25]:[dez/30]])</f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6">
        <v>0</v>
      </c>
      <c r="DY1426" s="4">
        <f>SUM(Tabela14[[#This Row],[jan/25]:[mar/25]])</f>
        <v>0</v>
      </c>
      <c r="DZ1426" s="4">
        <f>SUM(Tabela14[[#This Row],[abr/25]:[ago/25]])</f>
        <v>0</v>
      </c>
      <c r="EA1426" s="4">
        <f>SUM(Tabela14[[#This Row],[set/25]:[dez/30]])</f>
        <v>0</v>
      </c>
    </row>
    <row r="1427" spans="1:131" x14ac:dyDescent="0.25">
      <c r="A1427" s="5" t="s">
        <v>3250</v>
      </c>
      <c r="B1427" s="2" t="s">
        <v>2495</v>
      </c>
      <c r="C1427" s="2" t="s">
        <v>2463</v>
      </c>
      <c r="D1427" s="2" t="s">
        <v>1344</v>
      </c>
      <c r="E1427" s="1">
        <v>5</v>
      </c>
      <c r="F1427" s="2"/>
      <c r="G1427" s="2" t="s">
        <v>46</v>
      </c>
      <c r="H1427" s="321"/>
      <c r="I1427" s="2"/>
      <c r="J1427" s="2"/>
      <c r="K1427" s="4"/>
      <c r="L1427" s="4"/>
      <c r="M1427" s="4">
        <v>0</v>
      </c>
      <c r="N1427" s="4">
        <f>Tabela14[[#This Row],[parcela.cef
(total)]]-Tabela14[[#This Row],[parcela.cef
(realizado)]]</f>
        <v>0</v>
      </c>
      <c r="O1427" s="1" t="b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f>SUM(Tabela14[[#This Row],[set/25]:[dez/30]])</f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0</v>
      </c>
      <c r="CR1427" s="4">
        <v>0</v>
      </c>
      <c r="CS1427" s="4">
        <v>0</v>
      </c>
      <c r="CT1427" s="4">
        <v>0</v>
      </c>
      <c r="CU1427" s="4">
        <v>0</v>
      </c>
      <c r="CV1427" s="4">
        <v>0</v>
      </c>
      <c r="CW1427" s="4">
        <v>0</v>
      </c>
      <c r="CX1427" s="4">
        <v>0</v>
      </c>
      <c r="CY1427" s="4">
        <v>0</v>
      </c>
      <c r="CZ1427" s="4">
        <v>0</v>
      </c>
      <c r="DA1427" s="4">
        <v>0</v>
      </c>
      <c r="DB1427" s="4">
        <v>0</v>
      </c>
      <c r="DC1427" s="4">
        <v>0</v>
      </c>
      <c r="DD1427" s="4">
        <v>0</v>
      </c>
      <c r="DE1427" s="4">
        <v>0</v>
      </c>
      <c r="DF1427" s="4">
        <v>0</v>
      </c>
      <c r="DG1427" s="4">
        <v>0</v>
      </c>
      <c r="DH1427" s="4">
        <v>0</v>
      </c>
      <c r="DI1427" s="4">
        <v>0</v>
      </c>
      <c r="DJ1427" s="4">
        <v>0</v>
      </c>
      <c r="DK1427" s="4">
        <v>0</v>
      </c>
      <c r="DL1427" s="4">
        <v>0</v>
      </c>
      <c r="DM1427" s="4">
        <v>0</v>
      </c>
      <c r="DN1427" s="4">
        <v>0</v>
      </c>
      <c r="DO1427" s="4">
        <v>0</v>
      </c>
      <c r="DP1427" s="4">
        <v>0</v>
      </c>
      <c r="DQ1427" s="4">
        <v>0</v>
      </c>
      <c r="DR1427" s="4">
        <v>0</v>
      </c>
      <c r="DS1427" s="4">
        <v>0</v>
      </c>
      <c r="DT1427" s="4">
        <v>0</v>
      </c>
      <c r="DU1427" s="4">
        <v>0</v>
      </c>
      <c r="DV1427" s="4">
        <v>0</v>
      </c>
      <c r="DW1427" s="4">
        <v>0</v>
      </c>
      <c r="DX1427" s="6">
        <v>0</v>
      </c>
      <c r="DY1427" s="4">
        <f>SUM(Tabela14[[#This Row],[jan/25]:[mar/25]])</f>
        <v>0</v>
      </c>
      <c r="DZ1427" s="4">
        <f>SUM(Tabela14[[#This Row],[abr/25]:[ago/25]])</f>
        <v>0</v>
      </c>
      <c r="EA1427" s="4">
        <f>SUM(Tabela14[[#This Row],[set/25]:[dez/30]])</f>
        <v>0</v>
      </c>
    </row>
    <row r="1428" spans="1:131" x14ac:dyDescent="0.25">
      <c r="A1428" s="5" t="s">
        <v>3251</v>
      </c>
      <c r="B1428" s="2" t="s">
        <v>2495</v>
      </c>
      <c r="C1428" s="2" t="s">
        <v>2463</v>
      </c>
      <c r="D1428" s="2" t="s">
        <v>3234</v>
      </c>
      <c r="E1428" s="1">
        <v>50</v>
      </c>
      <c r="F1428" s="2"/>
      <c r="G1428" s="2" t="s">
        <v>42</v>
      </c>
      <c r="H1428" s="321"/>
      <c r="I1428" s="2"/>
      <c r="J1428" s="2"/>
      <c r="K1428" s="4"/>
      <c r="L1428" s="4"/>
      <c r="M1428" s="4">
        <v>0</v>
      </c>
      <c r="N1428" s="4">
        <f>Tabela14[[#This Row],[parcela.cef
(total)]]-Tabela14[[#This Row],[parcela.cef
(realizado)]]</f>
        <v>0</v>
      </c>
      <c r="O1428" s="1" t="b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f>SUM(Tabela14[[#This Row],[set/25]:[dez/30]])</f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6">
        <v>0</v>
      </c>
      <c r="DY1428" s="4">
        <f>SUM(Tabela14[[#This Row],[jan/25]:[mar/25]])</f>
        <v>0</v>
      </c>
      <c r="DZ1428" s="4">
        <f>SUM(Tabela14[[#This Row],[abr/25]:[ago/25]])</f>
        <v>0</v>
      </c>
      <c r="EA1428" s="4">
        <f>SUM(Tabela14[[#This Row],[set/25]:[dez/30]])</f>
        <v>0</v>
      </c>
    </row>
    <row r="1429" spans="1:131" x14ac:dyDescent="0.25">
      <c r="A1429" s="5" t="s">
        <v>3252</v>
      </c>
      <c r="B1429" s="2" t="s">
        <v>2495</v>
      </c>
      <c r="C1429" s="2" t="s">
        <v>2463</v>
      </c>
      <c r="D1429" s="2" t="s">
        <v>3234</v>
      </c>
      <c r="E1429" s="1">
        <v>51</v>
      </c>
      <c r="F1429" s="2"/>
      <c r="G1429" s="2" t="s">
        <v>42</v>
      </c>
      <c r="H1429" s="321"/>
      <c r="I1429" s="2"/>
      <c r="J1429" s="2"/>
      <c r="K1429" s="4"/>
      <c r="L1429" s="4"/>
      <c r="M1429" s="4">
        <v>0</v>
      </c>
      <c r="N1429" s="4">
        <f>Tabela14[[#This Row],[parcela.cef
(total)]]-Tabela14[[#This Row],[parcela.cef
(realizado)]]</f>
        <v>0</v>
      </c>
      <c r="O1429" s="1" t="b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f>SUM(Tabela14[[#This Row],[set/25]:[dez/30]])</f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4">
        <v>0</v>
      </c>
      <c r="CP1429" s="4">
        <v>0</v>
      </c>
      <c r="CQ1429" s="4">
        <v>0</v>
      </c>
      <c r="CR1429" s="4">
        <v>0</v>
      </c>
      <c r="CS1429" s="4">
        <v>0</v>
      </c>
      <c r="CT1429" s="4">
        <v>0</v>
      </c>
      <c r="CU1429" s="4">
        <v>0</v>
      </c>
      <c r="CV1429" s="4">
        <v>0</v>
      </c>
      <c r="CW1429" s="4">
        <v>0</v>
      </c>
      <c r="CX1429" s="4">
        <v>0</v>
      </c>
      <c r="CY1429" s="4">
        <v>0</v>
      </c>
      <c r="CZ1429" s="4">
        <v>0</v>
      </c>
      <c r="DA1429" s="4">
        <v>0</v>
      </c>
      <c r="DB1429" s="4">
        <v>0</v>
      </c>
      <c r="DC1429" s="4">
        <v>0</v>
      </c>
      <c r="DD1429" s="4">
        <v>0</v>
      </c>
      <c r="DE1429" s="4">
        <v>0</v>
      </c>
      <c r="DF1429" s="4">
        <v>0</v>
      </c>
      <c r="DG1429" s="4">
        <v>0</v>
      </c>
      <c r="DH1429" s="4">
        <v>0</v>
      </c>
      <c r="DI1429" s="4">
        <v>0</v>
      </c>
      <c r="DJ1429" s="4">
        <v>0</v>
      </c>
      <c r="DK1429" s="4">
        <v>0</v>
      </c>
      <c r="DL1429" s="4">
        <v>0</v>
      </c>
      <c r="DM1429" s="4">
        <v>0</v>
      </c>
      <c r="DN1429" s="4">
        <v>0</v>
      </c>
      <c r="DO1429" s="4">
        <v>0</v>
      </c>
      <c r="DP1429" s="4">
        <v>0</v>
      </c>
      <c r="DQ1429" s="4">
        <v>0</v>
      </c>
      <c r="DR1429" s="4">
        <v>0</v>
      </c>
      <c r="DS1429" s="4">
        <v>0</v>
      </c>
      <c r="DT1429" s="4">
        <v>0</v>
      </c>
      <c r="DU1429" s="4">
        <v>0</v>
      </c>
      <c r="DV1429" s="4">
        <v>0</v>
      </c>
      <c r="DW1429" s="4">
        <v>0</v>
      </c>
      <c r="DX1429" s="6">
        <v>0</v>
      </c>
      <c r="DY1429" s="4">
        <f>SUM(Tabela14[[#This Row],[jan/25]:[mar/25]])</f>
        <v>0</v>
      </c>
      <c r="DZ1429" s="4">
        <f>SUM(Tabela14[[#This Row],[abr/25]:[ago/25]])</f>
        <v>0</v>
      </c>
      <c r="EA1429" s="4">
        <f>SUM(Tabela14[[#This Row],[set/25]:[dez/30]])</f>
        <v>0</v>
      </c>
    </row>
    <row r="1430" spans="1:131" x14ac:dyDescent="0.25">
      <c r="A1430" s="5" t="s">
        <v>3253</v>
      </c>
      <c r="B1430" s="2" t="s">
        <v>2495</v>
      </c>
      <c r="C1430" s="2" t="s">
        <v>2463</v>
      </c>
      <c r="D1430" s="2" t="s">
        <v>3234</v>
      </c>
      <c r="E1430" s="1">
        <v>52</v>
      </c>
      <c r="F1430" s="2"/>
      <c r="G1430" s="2" t="s">
        <v>16</v>
      </c>
      <c r="H1430" s="321"/>
      <c r="I1430" s="2"/>
      <c r="J1430" s="2"/>
      <c r="K1430" s="4"/>
      <c r="L1430" s="4"/>
      <c r="M1430" s="4">
        <v>0</v>
      </c>
      <c r="N1430" s="4">
        <f>Tabela14[[#This Row],[parcela.cef
(total)]]-Tabela14[[#This Row],[parcela.cef
(realizado)]]</f>
        <v>0</v>
      </c>
      <c r="O1430" s="1" t="b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f>SUM(Tabela14[[#This Row],[set/25]:[dez/30]])</f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6">
        <v>0</v>
      </c>
      <c r="DY1430" s="4">
        <f>SUM(Tabela14[[#This Row],[jan/25]:[mar/25]])</f>
        <v>0</v>
      </c>
      <c r="DZ1430" s="4">
        <f>SUM(Tabela14[[#This Row],[abr/25]:[ago/25]])</f>
        <v>0</v>
      </c>
      <c r="EA1430" s="4">
        <f>SUM(Tabela14[[#This Row],[set/25]:[dez/30]])</f>
        <v>0</v>
      </c>
    </row>
    <row r="1431" spans="1:131" x14ac:dyDescent="0.25">
      <c r="A1431" s="5" t="s">
        <v>3254</v>
      </c>
      <c r="B1431" s="2" t="s">
        <v>2495</v>
      </c>
      <c r="C1431" s="2" t="s">
        <v>2463</v>
      </c>
      <c r="D1431" s="2" t="s">
        <v>3234</v>
      </c>
      <c r="E1431" s="1">
        <v>53</v>
      </c>
      <c r="F1431" s="2"/>
      <c r="G1431" s="2" t="s">
        <v>42</v>
      </c>
      <c r="H1431" s="321"/>
      <c r="I1431" s="2"/>
      <c r="J1431" s="2"/>
      <c r="K1431" s="4"/>
      <c r="L1431" s="4"/>
      <c r="M1431" s="4">
        <v>0</v>
      </c>
      <c r="N1431" s="4">
        <f>Tabela14[[#This Row],[parcela.cef
(total)]]-Tabela14[[#This Row],[parcela.cef
(realizado)]]</f>
        <v>0</v>
      </c>
      <c r="O1431" s="1" t="b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f>SUM(Tabela14[[#This Row],[set/25]:[dez/30]])</f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0</v>
      </c>
      <c r="CS1431" s="4">
        <v>0</v>
      </c>
      <c r="CT1431" s="4">
        <v>0</v>
      </c>
      <c r="CU1431" s="4">
        <v>0</v>
      </c>
      <c r="CV1431" s="4">
        <v>0</v>
      </c>
      <c r="CW1431" s="4">
        <v>0</v>
      </c>
      <c r="CX1431" s="4">
        <v>0</v>
      </c>
      <c r="CY1431" s="4">
        <v>0</v>
      </c>
      <c r="CZ1431" s="4">
        <v>0</v>
      </c>
      <c r="DA1431" s="4">
        <v>0</v>
      </c>
      <c r="DB1431" s="4">
        <v>0</v>
      </c>
      <c r="DC1431" s="4">
        <v>0</v>
      </c>
      <c r="DD1431" s="4">
        <v>0</v>
      </c>
      <c r="DE1431" s="4">
        <v>0</v>
      </c>
      <c r="DF1431" s="4">
        <v>0</v>
      </c>
      <c r="DG1431" s="4">
        <v>0</v>
      </c>
      <c r="DH1431" s="4">
        <v>0</v>
      </c>
      <c r="DI1431" s="4">
        <v>0</v>
      </c>
      <c r="DJ1431" s="4">
        <v>0</v>
      </c>
      <c r="DK1431" s="4">
        <v>0</v>
      </c>
      <c r="DL1431" s="4">
        <v>0</v>
      </c>
      <c r="DM1431" s="4">
        <v>0</v>
      </c>
      <c r="DN1431" s="4">
        <v>0</v>
      </c>
      <c r="DO1431" s="4">
        <v>0</v>
      </c>
      <c r="DP1431" s="4">
        <v>0</v>
      </c>
      <c r="DQ1431" s="4">
        <v>0</v>
      </c>
      <c r="DR1431" s="4">
        <v>0</v>
      </c>
      <c r="DS1431" s="4">
        <v>0</v>
      </c>
      <c r="DT1431" s="4">
        <v>0</v>
      </c>
      <c r="DU1431" s="4">
        <v>0</v>
      </c>
      <c r="DV1431" s="4">
        <v>0</v>
      </c>
      <c r="DW1431" s="4">
        <v>0</v>
      </c>
      <c r="DX1431" s="6">
        <v>0</v>
      </c>
      <c r="DY1431" s="4">
        <f>SUM(Tabela14[[#This Row],[jan/25]:[mar/25]])</f>
        <v>0</v>
      </c>
      <c r="DZ1431" s="4">
        <f>SUM(Tabela14[[#This Row],[abr/25]:[ago/25]])</f>
        <v>0</v>
      </c>
      <c r="EA1431" s="4">
        <f>SUM(Tabela14[[#This Row],[set/25]:[dez/30]])</f>
        <v>0</v>
      </c>
    </row>
    <row r="1432" spans="1:131" x14ac:dyDescent="0.25">
      <c r="A1432" s="5" t="s">
        <v>3255</v>
      </c>
      <c r="B1432" s="2" t="s">
        <v>2495</v>
      </c>
      <c r="C1432" s="2" t="s">
        <v>2463</v>
      </c>
      <c r="D1432" s="2" t="s">
        <v>3234</v>
      </c>
      <c r="E1432" s="1">
        <v>54</v>
      </c>
      <c r="F1432" s="2"/>
      <c r="G1432" s="2" t="s">
        <v>16</v>
      </c>
      <c r="H1432" s="321"/>
      <c r="I1432" s="2"/>
      <c r="J1432" s="2"/>
      <c r="K1432" s="4"/>
      <c r="L1432" s="4"/>
      <c r="M1432" s="4">
        <v>0</v>
      </c>
      <c r="N1432" s="4">
        <f>Tabela14[[#This Row],[parcela.cef
(total)]]-Tabela14[[#This Row],[parcela.cef
(realizado)]]</f>
        <v>0</v>
      </c>
      <c r="O1432" s="1" t="b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f>SUM(Tabela14[[#This Row],[set/25]:[dez/30]])</f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6">
        <v>0</v>
      </c>
      <c r="DY1432" s="4">
        <f>SUM(Tabela14[[#This Row],[jan/25]:[mar/25]])</f>
        <v>0</v>
      </c>
      <c r="DZ1432" s="4">
        <f>SUM(Tabela14[[#This Row],[abr/25]:[ago/25]])</f>
        <v>0</v>
      </c>
      <c r="EA1432" s="4">
        <f>SUM(Tabela14[[#This Row],[set/25]:[dez/30]])</f>
        <v>0</v>
      </c>
    </row>
    <row r="1433" spans="1:131" x14ac:dyDescent="0.25">
      <c r="A1433" s="5" t="s">
        <v>3256</v>
      </c>
      <c r="B1433" s="2" t="s">
        <v>2495</v>
      </c>
      <c r="C1433" s="2" t="s">
        <v>2463</v>
      </c>
      <c r="D1433" s="2" t="s">
        <v>3234</v>
      </c>
      <c r="E1433" s="1">
        <v>55</v>
      </c>
      <c r="F1433" s="2"/>
      <c r="G1433" s="2" t="s">
        <v>16</v>
      </c>
      <c r="H1433" s="321"/>
      <c r="I1433" s="2"/>
      <c r="J1433" s="2"/>
      <c r="K1433" s="4"/>
      <c r="L1433" s="4"/>
      <c r="M1433" s="4">
        <v>0</v>
      </c>
      <c r="N1433" s="4">
        <f>Tabela14[[#This Row],[parcela.cef
(total)]]-Tabela14[[#This Row],[parcela.cef
(realizado)]]</f>
        <v>0</v>
      </c>
      <c r="O1433" s="1" t="b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f>SUM(Tabela14[[#This Row],[set/25]:[dez/30]])</f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0</v>
      </c>
      <c r="CP1433" s="4">
        <v>0</v>
      </c>
      <c r="CQ1433" s="4">
        <v>0</v>
      </c>
      <c r="CR1433" s="4">
        <v>0</v>
      </c>
      <c r="CS1433" s="4">
        <v>0</v>
      </c>
      <c r="CT1433" s="4">
        <v>0</v>
      </c>
      <c r="CU1433" s="4">
        <v>0</v>
      </c>
      <c r="CV1433" s="4">
        <v>0</v>
      </c>
      <c r="CW1433" s="4">
        <v>0</v>
      </c>
      <c r="CX1433" s="4">
        <v>0</v>
      </c>
      <c r="CY1433" s="4">
        <v>0</v>
      </c>
      <c r="CZ1433" s="4">
        <v>0</v>
      </c>
      <c r="DA1433" s="4">
        <v>0</v>
      </c>
      <c r="DB1433" s="4">
        <v>0</v>
      </c>
      <c r="DC1433" s="4">
        <v>0</v>
      </c>
      <c r="DD1433" s="4">
        <v>0</v>
      </c>
      <c r="DE1433" s="4">
        <v>0</v>
      </c>
      <c r="DF1433" s="4">
        <v>0</v>
      </c>
      <c r="DG1433" s="4">
        <v>0</v>
      </c>
      <c r="DH1433" s="4">
        <v>0</v>
      </c>
      <c r="DI1433" s="4">
        <v>0</v>
      </c>
      <c r="DJ1433" s="4">
        <v>0</v>
      </c>
      <c r="DK1433" s="4">
        <v>0</v>
      </c>
      <c r="DL1433" s="4">
        <v>0</v>
      </c>
      <c r="DM1433" s="4">
        <v>0</v>
      </c>
      <c r="DN1433" s="4">
        <v>0</v>
      </c>
      <c r="DO1433" s="4">
        <v>0</v>
      </c>
      <c r="DP1433" s="4">
        <v>0</v>
      </c>
      <c r="DQ1433" s="4">
        <v>0</v>
      </c>
      <c r="DR1433" s="4">
        <v>0</v>
      </c>
      <c r="DS1433" s="4">
        <v>0</v>
      </c>
      <c r="DT1433" s="4">
        <v>0</v>
      </c>
      <c r="DU1433" s="4">
        <v>0</v>
      </c>
      <c r="DV1433" s="4">
        <v>0</v>
      </c>
      <c r="DW1433" s="4">
        <v>0</v>
      </c>
      <c r="DX1433" s="6">
        <v>0</v>
      </c>
      <c r="DY1433" s="4">
        <f>SUM(Tabela14[[#This Row],[jan/25]:[mar/25]])</f>
        <v>0</v>
      </c>
      <c r="DZ1433" s="4">
        <f>SUM(Tabela14[[#This Row],[abr/25]:[ago/25]])</f>
        <v>0</v>
      </c>
      <c r="EA1433" s="4">
        <f>SUM(Tabela14[[#This Row],[set/25]:[dez/30]])</f>
        <v>0</v>
      </c>
    </row>
    <row r="1434" spans="1:131" x14ac:dyDescent="0.25">
      <c r="A1434" s="5" t="s">
        <v>3257</v>
      </c>
      <c r="B1434" s="2" t="s">
        <v>2495</v>
      </c>
      <c r="C1434" s="2" t="s">
        <v>2463</v>
      </c>
      <c r="D1434" s="2" t="s">
        <v>3234</v>
      </c>
      <c r="E1434" s="1">
        <v>56</v>
      </c>
      <c r="F1434" s="2"/>
      <c r="G1434" s="2" t="s">
        <v>42</v>
      </c>
      <c r="H1434" s="321"/>
      <c r="I1434" s="2"/>
      <c r="J1434" s="2"/>
      <c r="K1434" s="4"/>
      <c r="L1434" s="4"/>
      <c r="M1434" s="4">
        <v>0</v>
      </c>
      <c r="N1434" s="4">
        <f>Tabela14[[#This Row],[parcela.cef
(total)]]-Tabela14[[#This Row],[parcela.cef
(realizado)]]</f>
        <v>0</v>
      </c>
      <c r="O1434" s="1" t="b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f>SUM(Tabela14[[#This Row],[set/25]:[dez/30]])</f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6">
        <v>0</v>
      </c>
      <c r="DY1434" s="4">
        <f>SUM(Tabela14[[#This Row],[jan/25]:[mar/25]])</f>
        <v>0</v>
      </c>
      <c r="DZ1434" s="4">
        <f>SUM(Tabela14[[#This Row],[abr/25]:[ago/25]])</f>
        <v>0</v>
      </c>
      <c r="EA1434" s="4">
        <f>SUM(Tabela14[[#This Row],[set/25]:[dez/30]])</f>
        <v>0</v>
      </c>
    </row>
    <row r="1435" spans="1:131" x14ac:dyDescent="0.25">
      <c r="A1435" s="5" t="s">
        <v>3258</v>
      </c>
      <c r="B1435" s="2" t="s">
        <v>2495</v>
      </c>
      <c r="C1435" s="2" t="s">
        <v>2463</v>
      </c>
      <c r="D1435" s="2" t="s">
        <v>3234</v>
      </c>
      <c r="E1435" s="1">
        <v>57</v>
      </c>
      <c r="F1435" s="2" t="s">
        <v>2754</v>
      </c>
      <c r="G1435" s="2" t="s">
        <v>19</v>
      </c>
      <c r="H1435" s="321">
        <v>45916</v>
      </c>
      <c r="I1435" s="2"/>
      <c r="J1435" s="2"/>
      <c r="K1435" s="4"/>
      <c r="L1435" s="4"/>
      <c r="M1435" s="4">
        <v>0</v>
      </c>
      <c r="N1435" s="4">
        <f>Tabela14[[#This Row],[parcela.cef
(total)]]-Tabela14[[#This Row],[parcela.cef
(realizado)]]</f>
        <v>0</v>
      </c>
      <c r="O1435" s="1" t="b">
        <v>0</v>
      </c>
      <c r="P1435" s="4">
        <v>0</v>
      </c>
      <c r="Q1435" s="4">
        <v>56400</v>
      </c>
      <c r="R1435" s="4">
        <v>0</v>
      </c>
      <c r="S1435" s="4">
        <v>0</v>
      </c>
      <c r="T1435" s="4">
        <f>SUM(Tabela14[[#This Row],[set/25]:[dez/30]])</f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0</v>
      </c>
      <c r="CS1435" s="4">
        <v>0</v>
      </c>
      <c r="CT1435" s="4">
        <v>0</v>
      </c>
      <c r="CU1435" s="4">
        <v>0</v>
      </c>
      <c r="CV1435" s="4">
        <v>0</v>
      </c>
      <c r="CW1435" s="4">
        <v>0</v>
      </c>
      <c r="CX1435" s="4">
        <v>0</v>
      </c>
      <c r="CY1435" s="4">
        <v>0</v>
      </c>
      <c r="CZ1435" s="4">
        <v>0</v>
      </c>
      <c r="DA1435" s="4">
        <v>0</v>
      </c>
      <c r="DB1435" s="4">
        <v>0</v>
      </c>
      <c r="DC1435" s="4">
        <v>0</v>
      </c>
      <c r="DD1435" s="4">
        <v>0</v>
      </c>
      <c r="DE1435" s="4">
        <v>0</v>
      </c>
      <c r="DF1435" s="4">
        <v>0</v>
      </c>
      <c r="DG1435" s="4">
        <v>0</v>
      </c>
      <c r="DH1435" s="4">
        <v>0</v>
      </c>
      <c r="DI1435" s="4">
        <v>0</v>
      </c>
      <c r="DJ1435" s="4">
        <v>0</v>
      </c>
      <c r="DK1435" s="4">
        <v>0</v>
      </c>
      <c r="DL1435" s="4">
        <v>0</v>
      </c>
      <c r="DM1435" s="4">
        <v>0</v>
      </c>
      <c r="DN1435" s="4">
        <v>0</v>
      </c>
      <c r="DO1435" s="4">
        <v>0</v>
      </c>
      <c r="DP1435" s="4">
        <v>0</v>
      </c>
      <c r="DQ1435" s="4">
        <v>0</v>
      </c>
      <c r="DR1435" s="4">
        <v>0</v>
      </c>
      <c r="DS1435" s="4">
        <v>0</v>
      </c>
      <c r="DT1435" s="4">
        <v>0</v>
      </c>
      <c r="DU1435" s="4">
        <v>0</v>
      </c>
      <c r="DV1435" s="4">
        <v>0</v>
      </c>
      <c r="DW1435" s="4">
        <v>0</v>
      </c>
      <c r="DX1435" s="6">
        <v>0</v>
      </c>
      <c r="DY1435" s="4">
        <f>SUM(Tabela14[[#This Row],[jan/25]:[mar/25]])</f>
        <v>0</v>
      </c>
      <c r="DZ1435" s="4">
        <f>SUM(Tabela14[[#This Row],[abr/25]:[ago/25]])</f>
        <v>0</v>
      </c>
      <c r="EA1435" s="4">
        <f>SUM(Tabela14[[#This Row],[set/25]:[dez/30]])</f>
        <v>0</v>
      </c>
    </row>
    <row r="1436" spans="1:131" x14ac:dyDescent="0.25">
      <c r="A1436" s="5" t="s">
        <v>3259</v>
      </c>
      <c r="B1436" s="2" t="s">
        <v>2495</v>
      </c>
      <c r="C1436" s="2" t="s">
        <v>2463</v>
      </c>
      <c r="D1436" s="2" t="s">
        <v>3234</v>
      </c>
      <c r="E1436" s="1">
        <v>58</v>
      </c>
      <c r="F1436" s="2"/>
      <c r="G1436" s="2" t="s">
        <v>42</v>
      </c>
      <c r="H1436" s="321"/>
      <c r="I1436" s="2"/>
      <c r="J1436" s="2"/>
      <c r="K1436" s="4"/>
      <c r="L1436" s="4"/>
      <c r="M1436" s="4">
        <v>0</v>
      </c>
      <c r="N1436" s="4">
        <f>Tabela14[[#This Row],[parcela.cef
(total)]]-Tabela14[[#This Row],[parcela.cef
(realizado)]]</f>
        <v>0</v>
      </c>
      <c r="O1436" s="1" t="b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f>SUM(Tabela14[[#This Row],[set/25]:[dez/30]])</f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6">
        <v>0</v>
      </c>
      <c r="DY1436" s="4">
        <f>SUM(Tabela14[[#This Row],[jan/25]:[mar/25]])</f>
        <v>0</v>
      </c>
      <c r="DZ1436" s="4">
        <f>SUM(Tabela14[[#This Row],[abr/25]:[ago/25]])</f>
        <v>0</v>
      </c>
      <c r="EA1436" s="4">
        <f>SUM(Tabela14[[#This Row],[set/25]:[dez/30]])</f>
        <v>0</v>
      </c>
    </row>
    <row r="1437" spans="1:131" x14ac:dyDescent="0.25">
      <c r="A1437" s="5" t="s">
        <v>3260</v>
      </c>
      <c r="B1437" s="2" t="s">
        <v>2495</v>
      </c>
      <c r="C1437" s="2" t="s">
        <v>2463</v>
      </c>
      <c r="D1437" s="2" t="s">
        <v>3234</v>
      </c>
      <c r="E1437" s="1">
        <v>59</v>
      </c>
      <c r="F1437" s="2"/>
      <c r="G1437" s="2" t="s">
        <v>42</v>
      </c>
      <c r="H1437" s="321"/>
      <c r="I1437" s="2"/>
      <c r="J1437" s="2"/>
      <c r="K1437" s="4"/>
      <c r="L1437" s="4"/>
      <c r="M1437" s="4">
        <v>0</v>
      </c>
      <c r="N1437" s="4">
        <f>Tabela14[[#This Row],[parcela.cef
(total)]]-Tabela14[[#This Row],[parcela.cef
(realizado)]]</f>
        <v>0</v>
      </c>
      <c r="O1437" s="1" t="b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f>SUM(Tabela14[[#This Row],[set/25]:[dez/30]])</f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0</v>
      </c>
      <c r="CP1437" s="4">
        <v>0</v>
      </c>
      <c r="CQ1437" s="4">
        <v>0</v>
      </c>
      <c r="CR1437" s="4">
        <v>0</v>
      </c>
      <c r="CS1437" s="4">
        <v>0</v>
      </c>
      <c r="CT1437" s="4">
        <v>0</v>
      </c>
      <c r="CU1437" s="4">
        <v>0</v>
      </c>
      <c r="CV1437" s="4">
        <v>0</v>
      </c>
      <c r="CW1437" s="4">
        <v>0</v>
      </c>
      <c r="CX1437" s="4">
        <v>0</v>
      </c>
      <c r="CY1437" s="4">
        <v>0</v>
      </c>
      <c r="CZ1437" s="4">
        <v>0</v>
      </c>
      <c r="DA1437" s="4">
        <v>0</v>
      </c>
      <c r="DB1437" s="4">
        <v>0</v>
      </c>
      <c r="DC1437" s="4">
        <v>0</v>
      </c>
      <c r="DD1437" s="4">
        <v>0</v>
      </c>
      <c r="DE1437" s="4">
        <v>0</v>
      </c>
      <c r="DF1437" s="4">
        <v>0</v>
      </c>
      <c r="DG1437" s="4">
        <v>0</v>
      </c>
      <c r="DH1437" s="4">
        <v>0</v>
      </c>
      <c r="DI1437" s="4">
        <v>0</v>
      </c>
      <c r="DJ1437" s="4">
        <v>0</v>
      </c>
      <c r="DK1437" s="4">
        <v>0</v>
      </c>
      <c r="DL1437" s="4">
        <v>0</v>
      </c>
      <c r="DM1437" s="4">
        <v>0</v>
      </c>
      <c r="DN1437" s="4">
        <v>0</v>
      </c>
      <c r="DO1437" s="4">
        <v>0</v>
      </c>
      <c r="DP1437" s="4">
        <v>0</v>
      </c>
      <c r="DQ1437" s="4">
        <v>0</v>
      </c>
      <c r="DR1437" s="4">
        <v>0</v>
      </c>
      <c r="DS1437" s="4">
        <v>0</v>
      </c>
      <c r="DT1437" s="4">
        <v>0</v>
      </c>
      <c r="DU1437" s="4">
        <v>0</v>
      </c>
      <c r="DV1437" s="4">
        <v>0</v>
      </c>
      <c r="DW1437" s="4">
        <v>0</v>
      </c>
      <c r="DX1437" s="6">
        <v>0</v>
      </c>
      <c r="DY1437" s="4">
        <f>SUM(Tabela14[[#This Row],[jan/25]:[mar/25]])</f>
        <v>0</v>
      </c>
      <c r="DZ1437" s="4">
        <f>SUM(Tabela14[[#This Row],[abr/25]:[ago/25]])</f>
        <v>0</v>
      </c>
      <c r="EA1437" s="4">
        <f>SUM(Tabela14[[#This Row],[set/25]:[dez/30]])</f>
        <v>0</v>
      </c>
    </row>
    <row r="1438" spans="1:131" x14ac:dyDescent="0.25">
      <c r="A1438" s="5" t="s">
        <v>3261</v>
      </c>
      <c r="B1438" s="2" t="s">
        <v>2495</v>
      </c>
      <c r="C1438" s="2" t="s">
        <v>2463</v>
      </c>
      <c r="D1438" s="2" t="s">
        <v>1344</v>
      </c>
      <c r="E1438" s="1">
        <v>6</v>
      </c>
      <c r="F1438" s="2"/>
      <c r="G1438" s="2" t="s">
        <v>46</v>
      </c>
      <c r="H1438" s="321"/>
      <c r="I1438" s="2"/>
      <c r="J1438" s="2"/>
      <c r="K1438" s="4"/>
      <c r="L1438" s="4"/>
      <c r="M1438" s="4">
        <v>0</v>
      </c>
      <c r="N1438" s="4">
        <f>Tabela14[[#This Row],[parcela.cef
(total)]]-Tabela14[[#This Row],[parcela.cef
(realizado)]]</f>
        <v>0</v>
      </c>
      <c r="O1438" s="1" t="b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f>SUM(Tabela14[[#This Row],[set/25]:[dez/30]])</f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6">
        <v>0</v>
      </c>
      <c r="DY1438" s="4">
        <f>SUM(Tabela14[[#This Row],[jan/25]:[mar/25]])</f>
        <v>0</v>
      </c>
      <c r="DZ1438" s="4">
        <f>SUM(Tabela14[[#This Row],[abr/25]:[ago/25]])</f>
        <v>0</v>
      </c>
      <c r="EA1438" s="4">
        <f>SUM(Tabela14[[#This Row],[set/25]:[dez/30]])</f>
        <v>0</v>
      </c>
    </row>
    <row r="1439" spans="1:131" x14ac:dyDescent="0.25">
      <c r="A1439" s="5" t="s">
        <v>3262</v>
      </c>
      <c r="B1439" s="2" t="s">
        <v>2495</v>
      </c>
      <c r="C1439" s="2" t="s">
        <v>2463</v>
      </c>
      <c r="D1439" s="2" t="s">
        <v>3234</v>
      </c>
      <c r="E1439" s="1">
        <v>60</v>
      </c>
      <c r="F1439" s="2" t="s">
        <v>3181</v>
      </c>
      <c r="G1439" s="2" t="s">
        <v>19</v>
      </c>
      <c r="H1439" s="321">
        <v>45850</v>
      </c>
      <c r="I1439" s="2" t="s">
        <v>416</v>
      </c>
      <c r="J1439" s="2"/>
      <c r="K1439" s="4"/>
      <c r="L1439" s="4"/>
      <c r="M1439" s="4">
        <v>0</v>
      </c>
      <c r="N1439" s="4">
        <f>Tabela14[[#This Row],[parcela.cef
(total)]]-Tabela14[[#This Row],[parcela.cef
(realizado)]]</f>
        <v>0</v>
      </c>
      <c r="O1439" s="1" t="b">
        <v>0</v>
      </c>
      <c r="P1439" s="4">
        <v>0</v>
      </c>
      <c r="Q1439" s="4">
        <v>75196.240000000005</v>
      </c>
      <c r="R1439" s="4">
        <v>0</v>
      </c>
      <c r="S1439" s="4">
        <v>6331.24</v>
      </c>
      <c r="T1439" s="4">
        <f>SUM(Tabela14[[#This Row],[set/25]:[dez/30]])</f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5200.24</v>
      </c>
      <c r="BL1439" s="4">
        <v>1131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0</v>
      </c>
      <c r="CS1439" s="4">
        <v>0</v>
      </c>
      <c r="CT1439" s="4">
        <v>0</v>
      </c>
      <c r="CU1439" s="4">
        <v>0</v>
      </c>
      <c r="CV1439" s="4">
        <v>0</v>
      </c>
      <c r="CW1439" s="4">
        <v>0</v>
      </c>
      <c r="CX1439" s="4">
        <v>0</v>
      </c>
      <c r="CY1439" s="4">
        <v>0</v>
      </c>
      <c r="CZ1439" s="4">
        <v>0</v>
      </c>
      <c r="DA1439" s="4">
        <v>0</v>
      </c>
      <c r="DB1439" s="4">
        <v>0</v>
      </c>
      <c r="DC1439" s="4">
        <v>0</v>
      </c>
      <c r="DD1439" s="4">
        <v>0</v>
      </c>
      <c r="DE1439" s="4">
        <v>0</v>
      </c>
      <c r="DF1439" s="4">
        <v>0</v>
      </c>
      <c r="DG1439" s="4">
        <v>0</v>
      </c>
      <c r="DH1439" s="4">
        <v>0</v>
      </c>
      <c r="DI1439" s="4">
        <v>0</v>
      </c>
      <c r="DJ1439" s="4">
        <v>0</v>
      </c>
      <c r="DK1439" s="4">
        <v>0</v>
      </c>
      <c r="DL1439" s="4">
        <v>0</v>
      </c>
      <c r="DM1439" s="4">
        <v>0</v>
      </c>
      <c r="DN1439" s="4">
        <v>0</v>
      </c>
      <c r="DO1439" s="4">
        <v>0</v>
      </c>
      <c r="DP1439" s="4">
        <v>0</v>
      </c>
      <c r="DQ1439" s="4">
        <v>0</v>
      </c>
      <c r="DR1439" s="4">
        <v>0</v>
      </c>
      <c r="DS1439" s="4">
        <v>0</v>
      </c>
      <c r="DT1439" s="4">
        <v>0</v>
      </c>
      <c r="DU1439" s="4">
        <v>0</v>
      </c>
      <c r="DV1439" s="4">
        <v>0</v>
      </c>
      <c r="DW1439" s="4">
        <v>0</v>
      </c>
      <c r="DX1439" s="6">
        <v>0</v>
      </c>
      <c r="DY1439" s="4">
        <f>SUM(Tabela14[[#This Row],[jan/25]:[mar/25]])</f>
        <v>0</v>
      </c>
      <c r="DZ1439" s="4">
        <f>SUM(Tabela14[[#This Row],[abr/25]:[ago/25]])</f>
        <v>6331.24</v>
      </c>
      <c r="EA1439" s="4">
        <f>SUM(Tabela14[[#This Row],[set/25]:[dez/30]])</f>
        <v>0</v>
      </c>
    </row>
    <row r="1440" spans="1:131" x14ac:dyDescent="0.25">
      <c r="A1440" s="5" t="s">
        <v>3263</v>
      </c>
      <c r="B1440" s="2" t="s">
        <v>2495</v>
      </c>
      <c r="C1440" s="2" t="s">
        <v>2463</v>
      </c>
      <c r="D1440" s="2" t="s">
        <v>3234</v>
      </c>
      <c r="E1440" s="1">
        <v>61</v>
      </c>
      <c r="F1440" s="2"/>
      <c r="G1440" s="2" t="s">
        <v>42</v>
      </c>
      <c r="H1440" s="321"/>
      <c r="I1440" s="2"/>
      <c r="J1440" s="2"/>
      <c r="K1440" s="4"/>
      <c r="L1440" s="4"/>
      <c r="M1440" s="4">
        <v>0</v>
      </c>
      <c r="N1440" s="4">
        <f>Tabela14[[#This Row],[parcela.cef
(total)]]-Tabela14[[#This Row],[parcela.cef
(realizado)]]</f>
        <v>0</v>
      </c>
      <c r="O1440" s="1" t="b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f>SUM(Tabela14[[#This Row],[set/25]:[dez/30]])</f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6">
        <v>0</v>
      </c>
      <c r="DY1440" s="4">
        <f>SUM(Tabela14[[#This Row],[jan/25]:[mar/25]])</f>
        <v>0</v>
      </c>
      <c r="DZ1440" s="4">
        <f>SUM(Tabela14[[#This Row],[abr/25]:[ago/25]])</f>
        <v>0</v>
      </c>
      <c r="EA1440" s="4">
        <f>SUM(Tabela14[[#This Row],[set/25]:[dez/30]])</f>
        <v>0</v>
      </c>
    </row>
    <row r="1441" spans="1:131" x14ac:dyDescent="0.25">
      <c r="A1441" s="5" t="s">
        <v>3264</v>
      </c>
      <c r="B1441" s="2" t="s">
        <v>2495</v>
      </c>
      <c r="C1441" s="2" t="s">
        <v>2463</v>
      </c>
      <c r="D1441" s="2" t="s">
        <v>3234</v>
      </c>
      <c r="E1441" s="1">
        <v>62</v>
      </c>
      <c r="F1441" s="2"/>
      <c r="G1441" s="2" t="s">
        <v>42</v>
      </c>
      <c r="H1441" s="321"/>
      <c r="I1441" s="2"/>
      <c r="J1441" s="2"/>
      <c r="K1441" s="4"/>
      <c r="L1441" s="4"/>
      <c r="M1441" s="4">
        <v>0</v>
      </c>
      <c r="N1441" s="4">
        <f>Tabela14[[#This Row],[parcela.cef
(total)]]-Tabela14[[#This Row],[parcela.cef
(realizado)]]</f>
        <v>0</v>
      </c>
      <c r="O1441" s="1" t="b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f>SUM(Tabela14[[#This Row],[set/25]:[dez/30]])</f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0</v>
      </c>
      <c r="CP1441" s="4">
        <v>0</v>
      </c>
      <c r="CQ1441" s="4">
        <v>0</v>
      </c>
      <c r="CR1441" s="4">
        <v>0</v>
      </c>
      <c r="CS1441" s="4">
        <v>0</v>
      </c>
      <c r="CT1441" s="4">
        <v>0</v>
      </c>
      <c r="CU1441" s="4">
        <v>0</v>
      </c>
      <c r="CV1441" s="4">
        <v>0</v>
      </c>
      <c r="CW1441" s="4">
        <v>0</v>
      </c>
      <c r="CX1441" s="4">
        <v>0</v>
      </c>
      <c r="CY1441" s="4">
        <v>0</v>
      </c>
      <c r="CZ1441" s="4">
        <v>0</v>
      </c>
      <c r="DA1441" s="4">
        <v>0</v>
      </c>
      <c r="DB1441" s="4">
        <v>0</v>
      </c>
      <c r="DC1441" s="4">
        <v>0</v>
      </c>
      <c r="DD1441" s="4">
        <v>0</v>
      </c>
      <c r="DE1441" s="4">
        <v>0</v>
      </c>
      <c r="DF1441" s="4">
        <v>0</v>
      </c>
      <c r="DG1441" s="4">
        <v>0</v>
      </c>
      <c r="DH1441" s="4">
        <v>0</v>
      </c>
      <c r="DI1441" s="4">
        <v>0</v>
      </c>
      <c r="DJ1441" s="4">
        <v>0</v>
      </c>
      <c r="DK1441" s="4">
        <v>0</v>
      </c>
      <c r="DL1441" s="4">
        <v>0</v>
      </c>
      <c r="DM1441" s="4">
        <v>0</v>
      </c>
      <c r="DN1441" s="4">
        <v>0</v>
      </c>
      <c r="DO1441" s="4">
        <v>0</v>
      </c>
      <c r="DP1441" s="4">
        <v>0</v>
      </c>
      <c r="DQ1441" s="4">
        <v>0</v>
      </c>
      <c r="DR1441" s="4">
        <v>0</v>
      </c>
      <c r="DS1441" s="4">
        <v>0</v>
      </c>
      <c r="DT1441" s="4">
        <v>0</v>
      </c>
      <c r="DU1441" s="4">
        <v>0</v>
      </c>
      <c r="DV1441" s="4">
        <v>0</v>
      </c>
      <c r="DW1441" s="4">
        <v>0</v>
      </c>
      <c r="DX1441" s="6">
        <v>0</v>
      </c>
      <c r="DY1441" s="4">
        <f>SUM(Tabela14[[#This Row],[jan/25]:[mar/25]])</f>
        <v>0</v>
      </c>
      <c r="DZ1441" s="4">
        <f>SUM(Tabela14[[#This Row],[abr/25]:[ago/25]])</f>
        <v>0</v>
      </c>
      <c r="EA1441" s="4">
        <f>SUM(Tabela14[[#This Row],[set/25]:[dez/30]])</f>
        <v>0</v>
      </c>
    </row>
    <row r="1442" spans="1:131" x14ac:dyDescent="0.25">
      <c r="A1442" s="5" t="s">
        <v>3265</v>
      </c>
      <c r="B1442" s="2" t="s">
        <v>2495</v>
      </c>
      <c r="C1442" s="2" t="s">
        <v>2463</v>
      </c>
      <c r="D1442" s="2" t="s">
        <v>3234</v>
      </c>
      <c r="E1442" s="1">
        <v>63</v>
      </c>
      <c r="F1442" s="2"/>
      <c r="G1442" s="2" t="s">
        <v>46</v>
      </c>
      <c r="H1442" s="321"/>
      <c r="I1442" s="2"/>
      <c r="J1442" s="2"/>
      <c r="K1442" s="4"/>
      <c r="L1442" s="4"/>
      <c r="M1442" s="4">
        <v>0</v>
      </c>
      <c r="N1442" s="4">
        <f>Tabela14[[#This Row],[parcela.cef
(total)]]-Tabela14[[#This Row],[parcela.cef
(realizado)]]</f>
        <v>0</v>
      </c>
      <c r="O1442" s="1" t="b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f>SUM(Tabela14[[#This Row],[set/25]:[dez/30]])</f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6">
        <v>0</v>
      </c>
      <c r="DY1442" s="4">
        <f>SUM(Tabela14[[#This Row],[jan/25]:[mar/25]])</f>
        <v>0</v>
      </c>
      <c r="DZ1442" s="4">
        <f>SUM(Tabela14[[#This Row],[abr/25]:[ago/25]])</f>
        <v>0</v>
      </c>
      <c r="EA1442" s="4">
        <f>SUM(Tabela14[[#This Row],[set/25]:[dez/30]])</f>
        <v>0</v>
      </c>
    </row>
    <row r="1443" spans="1:131" x14ac:dyDescent="0.25">
      <c r="A1443" s="5" t="s">
        <v>3266</v>
      </c>
      <c r="B1443" s="2" t="s">
        <v>2495</v>
      </c>
      <c r="C1443" s="2" t="s">
        <v>2463</v>
      </c>
      <c r="D1443" s="2" t="s">
        <v>3234</v>
      </c>
      <c r="E1443" s="1">
        <v>64</v>
      </c>
      <c r="F1443" s="2"/>
      <c r="G1443" s="2" t="s">
        <v>46</v>
      </c>
      <c r="H1443" s="321"/>
      <c r="I1443" s="2"/>
      <c r="J1443" s="2"/>
      <c r="K1443" s="4"/>
      <c r="L1443" s="4"/>
      <c r="M1443" s="4">
        <v>0</v>
      </c>
      <c r="N1443" s="4">
        <f>Tabela14[[#This Row],[parcela.cef
(total)]]-Tabela14[[#This Row],[parcela.cef
(realizado)]]</f>
        <v>0</v>
      </c>
      <c r="O1443" s="1" t="b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f>SUM(Tabela14[[#This Row],[set/25]:[dez/30]])</f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0</v>
      </c>
      <c r="CS1443" s="4">
        <v>0</v>
      </c>
      <c r="CT1443" s="4">
        <v>0</v>
      </c>
      <c r="CU1443" s="4">
        <v>0</v>
      </c>
      <c r="CV1443" s="4">
        <v>0</v>
      </c>
      <c r="CW1443" s="4">
        <v>0</v>
      </c>
      <c r="CX1443" s="4">
        <v>0</v>
      </c>
      <c r="CY1443" s="4">
        <v>0</v>
      </c>
      <c r="CZ1443" s="4">
        <v>0</v>
      </c>
      <c r="DA1443" s="4">
        <v>0</v>
      </c>
      <c r="DB1443" s="4">
        <v>0</v>
      </c>
      <c r="DC1443" s="4">
        <v>0</v>
      </c>
      <c r="DD1443" s="4">
        <v>0</v>
      </c>
      <c r="DE1443" s="4">
        <v>0</v>
      </c>
      <c r="DF1443" s="4">
        <v>0</v>
      </c>
      <c r="DG1443" s="4">
        <v>0</v>
      </c>
      <c r="DH1443" s="4">
        <v>0</v>
      </c>
      <c r="DI1443" s="4">
        <v>0</v>
      </c>
      <c r="DJ1443" s="4">
        <v>0</v>
      </c>
      <c r="DK1443" s="4">
        <v>0</v>
      </c>
      <c r="DL1443" s="4">
        <v>0</v>
      </c>
      <c r="DM1443" s="4">
        <v>0</v>
      </c>
      <c r="DN1443" s="4">
        <v>0</v>
      </c>
      <c r="DO1443" s="4">
        <v>0</v>
      </c>
      <c r="DP1443" s="4">
        <v>0</v>
      </c>
      <c r="DQ1443" s="4">
        <v>0</v>
      </c>
      <c r="DR1443" s="4">
        <v>0</v>
      </c>
      <c r="DS1443" s="4">
        <v>0</v>
      </c>
      <c r="DT1443" s="4">
        <v>0</v>
      </c>
      <c r="DU1443" s="4">
        <v>0</v>
      </c>
      <c r="DV1443" s="4">
        <v>0</v>
      </c>
      <c r="DW1443" s="4">
        <v>0</v>
      </c>
      <c r="DX1443" s="6">
        <v>0</v>
      </c>
      <c r="DY1443" s="4">
        <f>SUM(Tabela14[[#This Row],[jan/25]:[mar/25]])</f>
        <v>0</v>
      </c>
      <c r="DZ1443" s="4">
        <f>SUM(Tabela14[[#This Row],[abr/25]:[ago/25]])</f>
        <v>0</v>
      </c>
      <c r="EA1443" s="4">
        <f>SUM(Tabela14[[#This Row],[set/25]:[dez/30]])</f>
        <v>0</v>
      </c>
    </row>
    <row r="1444" spans="1:131" x14ac:dyDescent="0.25">
      <c r="A1444" s="5" t="s">
        <v>3267</v>
      </c>
      <c r="B1444" s="2" t="s">
        <v>2495</v>
      </c>
      <c r="C1444" s="2" t="s">
        <v>2463</v>
      </c>
      <c r="D1444" s="2" t="s">
        <v>3234</v>
      </c>
      <c r="E1444" s="1">
        <v>65</v>
      </c>
      <c r="F1444" s="2"/>
      <c r="G1444" s="2" t="s">
        <v>46</v>
      </c>
      <c r="H1444" s="321"/>
      <c r="I1444" s="2"/>
      <c r="J1444" s="2"/>
      <c r="K1444" s="4"/>
      <c r="L1444" s="4"/>
      <c r="M1444" s="4">
        <v>0</v>
      </c>
      <c r="N1444" s="4">
        <f>Tabela14[[#This Row],[parcela.cef
(total)]]-Tabela14[[#This Row],[parcela.cef
(realizado)]]</f>
        <v>0</v>
      </c>
      <c r="O1444" s="1" t="b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f>SUM(Tabela14[[#This Row],[set/25]:[dez/30]])</f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6">
        <v>0</v>
      </c>
      <c r="DY1444" s="4">
        <f>SUM(Tabela14[[#This Row],[jan/25]:[mar/25]])</f>
        <v>0</v>
      </c>
      <c r="DZ1444" s="4">
        <f>SUM(Tabela14[[#This Row],[abr/25]:[ago/25]])</f>
        <v>0</v>
      </c>
      <c r="EA1444" s="4">
        <f>SUM(Tabela14[[#This Row],[set/25]:[dez/30]])</f>
        <v>0</v>
      </c>
    </row>
    <row r="1445" spans="1:131" x14ac:dyDescent="0.25">
      <c r="A1445" s="5" t="s">
        <v>3268</v>
      </c>
      <c r="B1445" s="2" t="s">
        <v>2495</v>
      </c>
      <c r="C1445" s="2" t="s">
        <v>2463</v>
      </c>
      <c r="D1445" s="2" t="s">
        <v>3234</v>
      </c>
      <c r="E1445" s="1">
        <v>66</v>
      </c>
      <c r="F1445" s="2"/>
      <c r="G1445" s="2" t="s">
        <v>46</v>
      </c>
      <c r="H1445" s="321"/>
      <c r="I1445" s="2"/>
      <c r="J1445" s="2"/>
      <c r="K1445" s="4"/>
      <c r="L1445" s="4"/>
      <c r="M1445" s="4">
        <v>0</v>
      </c>
      <c r="N1445" s="4">
        <f>Tabela14[[#This Row],[parcela.cef
(total)]]-Tabela14[[#This Row],[parcela.cef
(realizado)]]</f>
        <v>0</v>
      </c>
      <c r="O1445" s="1" t="b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f>SUM(Tabela14[[#This Row],[set/25]:[dez/30]])</f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0</v>
      </c>
      <c r="CP1445" s="4">
        <v>0</v>
      </c>
      <c r="CQ1445" s="4">
        <v>0</v>
      </c>
      <c r="CR1445" s="4">
        <v>0</v>
      </c>
      <c r="CS1445" s="4">
        <v>0</v>
      </c>
      <c r="CT1445" s="4">
        <v>0</v>
      </c>
      <c r="CU1445" s="4">
        <v>0</v>
      </c>
      <c r="CV1445" s="4">
        <v>0</v>
      </c>
      <c r="CW1445" s="4">
        <v>0</v>
      </c>
      <c r="CX1445" s="4">
        <v>0</v>
      </c>
      <c r="CY1445" s="4">
        <v>0</v>
      </c>
      <c r="CZ1445" s="4">
        <v>0</v>
      </c>
      <c r="DA1445" s="4">
        <v>0</v>
      </c>
      <c r="DB1445" s="4">
        <v>0</v>
      </c>
      <c r="DC1445" s="4">
        <v>0</v>
      </c>
      <c r="DD1445" s="4">
        <v>0</v>
      </c>
      <c r="DE1445" s="4">
        <v>0</v>
      </c>
      <c r="DF1445" s="4">
        <v>0</v>
      </c>
      <c r="DG1445" s="4">
        <v>0</v>
      </c>
      <c r="DH1445" s="4">
        <v>0</v>
      </c>
      <c r="DI1445" s="4">
        <v>0</v>
      </c>
      <c r="DJ1445" s="4">
        <v>0</v>
      </c>
      <c r="DK1445" s="4">
        <v>0</v>
      </c>
      <c r="DL1445" s="4">
        <v>0</v>
      </c>
      <c r="DM1445" s="4">
        <v>0</v>
      </c>
      <c r="DN1445" s="4">
        <v>0</v>
      </c>
      <c r="DO1445" s="4">
        <v>0</v>
      </c>
      <c r="DP1445" s="4">
        <v>0</v>
      </c>
      <c r="DQ1445" s="4">
        <v>0</v>
      </c>
      <c r="DR1445" s="4">
        <v>0</v>
      </c>
      <c r="DS1445" s="4">
        <v>0</v>
      </c>
      <c r="DT1445" s="4">
        <v>0</v>
      </c>
      <c r="DU1445" s="4">
        <v>0</v>
      </c>
      <c r="DV1445" s="4">
        <v>0</v>
      </c>
      <c r="DW1445" s="4">
        <v>0</v>
      </c>
      <c r="DX1445" s="6">
        <v>0</v>
      </c>
      <c r="DY1445" s="4">
        <f>SUM(Tabela14[[#This Row],[jan/25]:[mar/25]])</f>
        <v>0</v>
      </c>
      <c r="DZ1445" s="4">
        <f>SUM(Tabela14[[#This Row],[abr/25]:[ago/25]])</f>
        <v>0</v>
      </c>
      <c r="EA1445" s="4">
        <f>SUM(Tabela14[[#This Row],[set/25]:[dez/30]])</f>
        <v>0</v>
      </c>
    </row>
    <row r="1446" spans="1:131" x14ac:dyDescent="0.25">
      <c r="A1446" s="5" t="s">
        <v>3269</v>
      </c>
      <c r="B1446" s="2" t="s">
        <v>2495</v>
      </c>
      <c r="C1446" s="2" t="s">
        <v>2463</v>
      </c>
      <c r="D1446" s="2" t="s">
        <v>3234</v>
      </c>
      <c r="E1446" s="1">
        <v>67</v>
      </c>
      <c r="F1446" s="2"/>
      <c r="G1446" s="2" t="s">
        <v>46</v>
      </c>
      <c r="H1446" s="321"/>
      <c r="I1446" s="2"/>
      <c r="J1446" s="2"/>
      <c r="K1446" s="4"/>
      <c r="L1446" s="4"/>
      <c r="M1446" s="4">
        <v>0</v>
      </c>
      <c r="N1446" s="4">
        <f>Tabela14[[#This Row],[parcela.cef
(total)]]-Tabela14[[#This Row],[parcela.cef
(realizado)]]</f>
        <v>0</v>
      </c>
      <c r="O1446" s="1" t="b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f>SUM(Tabela14[[#This Row],[set/25]:[dez/30]])</f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6">
        <v>0</v>
      </c>
      <c r="DY1446" s="4">
        <f>SUM(Tabela14[[#This Row],[jan/25]:[mar/25]])</f>
        <v>0</v>
      </c>
      <c r="DZ1446" s="4">
        <f>SUM(Tabela14[[#This Row],[abr/25]:[ago/25]])</f>
        <v>0</v>
      </c>
      <c r="EA1446" s="4">
        <f>SUM(Tabela14[[#This Row],[set/25]:[dez/30]])</f>
        <v>0</v>
      </c>
    </row>
    <row r="1447" spans="1:131" x14ac:dyDescent="0.25">
      <c r="A1447" s="5" t="s">
        <v>3270</v>
      </c>
      <c r="B1447" s="2" t="s">
        <v>2495</v>
      </c>
      <c r="C1447" s="2" t="s">
        <v>2463</v>
      </c>
      <c r="D1447" s="2" t="s">
        <v>3234</v>
      </c>
      <c r="E1447" s="1">
        <v>68</v>
      </c>
      <c r="F1447" s="2"/>
      <c r="G1447" s="2" t="s">
        <v>46</v>
      </c>
      <c r="H1447" s="321"/>
      <c r="I1447" s="2"/>
      <c r="J1447" s="2"/>
      <c r="K1447" s="4"/>
      <c r="L1447" s="4"/>
      <c r="M1447" s="4">
        <v>0</v>
      </c>
      <c r="N1447" s="4">
        <f>Tabela14[[#This Row],[parcela.cef
(total)]]-Tabela14[[#This Row],[parcela.cef
(realizado)]]</f>
        <v>0</v>
      </c>
      <c r="O1447" s="1" t="b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f>SUM(Tabela14[[#This Row],[set/25]:[dez/30]])</f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0</v>
      </c>
      <c r="CP1447" s="4">
        <v>0</v>
      </c>
      <c r="CQ1447" s="4">
        <v>0</v>
      </c>
      <c r="CR1447" s="4">
        <v>0</v>
      </c>
      <c r="CS1447" s="4">
        <v>0</v>
      </c>
      <c r="CT1447" s="4">
        <v>0</v>
      </c>
      <c r="CU1447" s="4">
        <v>0</v>
      </c>
      <c r="CV1447" s="4">
        <v>0</v>
      </c>
      <c r="CW1447" s="4">
        <v>0</v>
      </c>
      <c r="CX1447" s="4">
        <v>0</v>
      </c>
      <c r="CY1447" s="4">
        <v>0</v>
      </c>
      <c r="CZ1447" s="4">
        <v>0</v>
      </c>
      <c r="DA1447" s="4">
        <v>0</v>
      </c>
      <c r="DB1447" s="4">
        <v>0</v>
      </c>
      <c r="DC1447" s="4">
        <v>0</v>
      </c>
      <c r="DD1447" s="4">
        <v>0</v>
      </c>
      <c r="DE1447" s="4">
        <v>0</v>
      </c>
      <c r="DF1447" s="4">
        <v>0</v>
      </c>
      <c r="DG1447" s="4">
        <v>0</v>
      </c>
      <c r="DH1447" s="4">
        <v>0</v>
      </c>
      <c r="DI1447" s="4">
        <v>0</v>
      </c>
      <c r="DJ1447" s="4">
        <v>0</v>
      </c>
      <c r="DK1447" s="4">
        <v>0</v>
      </c>
      <c r="DL1447" s="4">
        <v>0</v>
      </c>
      <c r="DM1447" s="4">
        <v>0</v>
      </c>
      <c r="DN1447" s="4">
        <v>0</v>
      </c>
      <c r="DO1447" s="4">
        <v>0</v>
      </c>
      <c r="DP1447" s="4">
        <v>0</v>
      </c>
      <c r="DQ1447" s="4">
        <v>0</v>
      </c>
      <c r="DR1447" s="4">
        <v>0</v>
      </c>
      <c r="DS1447" s="4">
        <v>0</v>
      </c>
      <c r="DT1447" s="4">
        <v>0</v>
      </c>
      <c r="DU1447" s="4">
        <v>0</v>
      </c>
      <c r="DV1447" s="4">
        <v>0</v>
      </c>
      <c r="DW1447" s="4">
        <v>0</v>
      </c>
      <c r="DX1447" s="6">
        <v>0</v>
      </c>
      <c r="DY1447" s="4">
        <f>SUM(Tabela14[[#This Row],[jan/25]:[mar/25]])</f>
        <v>0</v>
      </c>
      <c r="DZ1447" s="4">
        <f>SUM(Tabela14[[#This Row],[abr/25]:[ago/25]])</f>
        <v>0</v>
      </c>
      <c r="EA1447" s="4">
        <f>SUM(Tabela14[[#This Row],[set/25]:[dez/30]])</f>
        <v>0</v>
      </c>
    </row>
    <row r="1448" spans="1:131" x14ac:dyDescent="0.25">
      <c r="A1448" s="5" t="s">
        <v>3271</v>
      </c>
      <c r="B1448" s="2" t="s">
        <v>2495</v>
      </c>
      <c r="C1448" s="2" t="s">
        <v>2463</v>
      </c>
      <c r="D1448" s="2" t="s">
        <v>3234</v>
      </c>
      <c r="E1448" s="1">
        <v>69</v>
      </c>
      <c r="F1448" s="2"/>
      <c r="G1448" s="2" t="s">
        <v>46</v>
      </c>
      <c r="H1448" s="321"/>
      <c r="I1448" s="2"/>
      <c r="J1448" s="2"/>
      <c r="K1448" s="4"/>
      <c r="L1448" s="4"/>
      <c r="M1448" s="4">
        <v>0</v>
      </c>
      <c r="N1448" s="4">
        <f>Tabela14[[#This Row],[parcela.cef
(total)]]-Tabela14[[#This Row],[parcela.cef
(realizado)]]</f>
        <v>0</v>
      </c>
      <c r="O1448" s="1" t="b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f>SUM(Tabela14[[#This Row],[set/25]:[dez/30]])</f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6">
        <v>0</v>
      </c>
      <c r="DY1448" s="4">
        <f>SUM(Tabela14[[#This Row],[jan/25]:[mar/25]])</f>
        <v>0</v>
      </c>
      <c r="DZ1448" s="4">
        <f>SUM(Tabela14[[#This Row],[abr/25]:[ago/25]])</f>
        <v>0</v>
      </c>
      <c r="EA1448" s="4">
        <f>SUM(Tabela14[[#This Row],[set/25]:[dez/30]])</f>
        <v>0</v>
      </c>
    </row>
    <row r="1449" spans="1:131" x14ac:dyDescent="0.25">
      <c r="A1449" s="5" t="s">
        <v>3272</v>
      </c>
      <c r="B1449" s="2" t="s">
        <v>2495</v>
      </c>
      <c r="C1449" s="2" t="s">
        <v>2463</v>
      </c>
      <c r="D1449" s="2" t="s">
        <v>1344</v>
      </c>
      <c r="E1449" s="1">
        <v>7</v>
      </c>
      <c r="F1449" s="2"/>
      <c r="G1449" s="2" t="s">
        <v>46</v>
      </c>
      <c r="H1449" s="321"/>
      <c r="I1449" s="2"/>
      <c r="J1449" s="2"/>
      <c r="K1449" s="4"/>
      <c r="L1449" s="4"/>
      <c r="M1449" s="4">
        <v>0</v>
      </c>
      <c r="N1449" s="4">
        <f>Tabela14[[#This Row],[parcela.cef
(total)]]-Tabela14[[#This Row],[parcela.cef
(realizado)]]</f>
        <v>0</v>
      </c>
      <c r="O1449" s="1" t="b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f>SUM(Tabela14[[#This Row],[set/25]:[dez/30]])</f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0</v>
      </c>
      <c r="CS1449" s="4">
        <v>0</v>
      </c>
      <c r="CT1449" s="4">
        <v>0</v>
      </c>
      <c r="CU1449" s="4">
        <v>0</v>
      </c>
      <c r="CV1449" s="4">
        <v>0</v>
      </c>
      <c r="CW1449" s="4">
        <v>0</v>
      </c>
      <c r="CX1449" s="4">
        <v>0</v>
      </c>
      <c r="CY1449" s="4">
        <v>0</v>
      </c>
      <c r="CZ1449" s="4">
        <v>0</v>
      </c>
      <c r="DA1449" s="4">
        <v>0</v>
      </c>
      <c r="DB1449" s="4">
        <v>0</v>
      </c>
      <c r="DC1449" s="4">
        <v>0</v>
      </c>
      <c r="DD1449" s="4">
        <v>0</v>
      </c>
      <c r="DE1449" s="4">
        <v>0</v>
      </c>
      <c r="DF1449" s="4">
        <v>0</v>
      </c>
      <c r="DG1449" s="4">
        <v>0</v>
      </c>
      <c r="DH1449" s="4">
        <v>0</v>
      </c>
      <c r="DI1449" s="4">
        <v>0</v>
      </c>
      <c r="DJ1449" s="4">
        <v>0</v>
      </c>
      <c r="DK1449" s="4">
        <v>0</v>
      </c>
      <c r="DL1449" s="4">
        <v>0</v>
      </c>
      <c r="DM1449" s="4">
        <v>0</v>
      </c>
      <c r="DN1449" s="4">
        <v>0</v>
      </c>
      <c r="DO1449" s="4">
        <v>0</v>
      </c>
      <c r="DP1449" s="4">
        <v>0</v>
      </c>
      <c r="DQ1449" s="4">
        <v>0</v>
      </c>
      <c r="DR1449" s="4">
        <v>0</v>
      </c>
      <c r="DS1449" s="4">
        <v>0</v>
      </c>
      <c r="DT1449" s="4">
        <v>0</v>
      </c>
      <c r="DU1449" s="4">
        <v>0</v>
      </c>
      <c r="DV1449" s="4">
        <v>0</v>
      </c>
      <c r="DW1449" s="4">
        <v>0</v>
      </c>
      <c r="DX1449" s="6">
        <v>0</v>
      </c>
      <c r="DY1449" s="4">
        <f>SUM(Tabela14[[#This Row],[jan/25]:[mar/25]])</f>
        <v>0</v>
      </c>
      <c r="DZ1449" s="4">
        <f>SUM(Tabela14[[#This Row],[abr/25]:[ago/25]])</f>
        <v>0</v>
      </c>
      <c r="EA1449" s="4">
        <f>SUM(Tabela14[[#This Row],[set/25]:[dez/30]])</f>
        <v>0</v>
      </c>
    </row>
    <row r="1450" spans="1:131" x14ac:dyDescent="0.25">
      <c r="A1450" s="5" t="s">
        <v>3273</v>
      </c>
      <c r="B1450" s="2" t="s">
        <v>2495</v>
      </c>
      <c r="C1450" s="2" t="s">
        <v>2463</v>
      </c>
      <c r="D1450" s="2" t="s">
        <v>2467</v>
      </c>
      <c r="E1450" s="1">
        <v>70</v>
      </c>
      <c r="F1450" s="2"/>
      <c r="G1450" s="2" t="s">
        <v>46</v>
      </c>
      <c r="H1450" s="321"/>
      <c r="I1450" s="2"/>
      <c r="J1450" s="2"/>
      <c r="K1450" s="4"/>
      <c r="L1450" s="4"/>
      <c r="M1450" s="4">
        <v>0</v>
      </c>
      <c r="N1450" s="4">
        <f>Tabela14[[#This Row],[parcela.cef
(total)]]-Tabela14[[#This Row],[parcela.cef
(realizado)]]</f>
        <v>0</v>
      </c>
      <c r="O1450" s="1" t="b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f>SUM(Tabela14[[#This Row],[set/25]:[dez/30]])</f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6">
        <v>0</v>
      </c>
      <c r="DY1450" s="4">
        <f>SUM(Tabela14[[#This Row],[jan/25]:[mar/25]])</f>
        <v>0</v>
      </c>
      <c r="DZ1450" s="4">
        <f>SUM(Tabela14[[#This Row],[abr/25]:[ago/25]])</f>
        <v>0</v>
      </c>
      <c r="EA1450" s="4">
        <f>SUM(Tabela14[[#This Row],[set/25]:[dez/30]])</f>
        <v>0</v>
      </c>
    </row>
    <row r="1451" spans="1:131" x14ac:dyDescent="0.25">
      <c r="A1451" s="5" t="s">
        <v>3274</v>
      </c>
      <c r="B1451" s="2" t="s">
        <v>2495</v>
      </c>
      <c r="C1451" s="2" t="s">
        <v>2463</v>
      </c>
      <c r="D1451" s="2" t="s">
        <v>2467</v>
      </c>
      <c r="E1451" s="1">
        <v>71</v>
      </c>
      <c r="F1451" s="2"/>
      <c r="G1451" s="2" t="s">
        <v>46</v>
      </c>
      <c r="H1451" s="321"/>
      <c r="I1451" s="2"/>
      <c r="J1451" s="2"/>
      <c r="K1451" s="4"/>
      <c r="L1451" s="4"/>
      <c r="M1451" s="4">
        <v>0</v>
      </c>
      <c r="N1451" s="4">
        <f>Tabela14[[#This Row],[parcela.cef
(total)]]-Tabela14[[#This Row],[parcela.cef
(realizado)]]</f>
        <v>0</v>
      </c>
      <c r="O1451" s="1" t="b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f>SUM(Tabela14[[#This Row],[set/25]:[dez/30]])</f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0</v>
      </c>
      <c r="CS1451" s="4">
        <v>0</v>
      </c>
      <c r="CT1451" s="4">
        <v>0</v>
      </c>
      <c r="CU1451" s="4">
        <v>0</v>
      </c>
      <c r="CV1451" s="4">
        <v>0</v>
      </c>
      <c r="CW1451" s="4">
        <v>0</v>
      </c>
      <c r="CX1451" s="4">
        <v>0</v>
      </c>
      <c r="CY1451" s="4">
        <v>0</v>
      </c>
      <c r="CZ1451" s="4">
        <v>0</v>
      </c>
      <c r="DA1451" s="4">
        <v>0</v>
      </c>
      <c r="DB1451" s="4">
        <v>0</v>
      </c>
      <c r="DC1451" s="4">
        <v>0</v>
      </c>
      <c r="DD1451" s="4">
        <v>0</v>
      </c>
      <c r="DE1451" s="4">
        <v>0</v>
      </c>
      <c r="DF1451" s="4">
        <v>0</v>
      </c>
      <c r="DG1451" s="4">
        <v>0</v>
      </c>
      <c r="DH1451" s="4">
        <v>0</v>
      </c>
      <c r="DI1451" s="4">
        <v>0</v>
      </c>
      <c r="DJ1451" s="4">
        <v>0</v>
      </c>
      <c r="DK1451" s="4">
        <v>0</v>
      </c>
      <c r="DL1451" s="4">
        <v>0</v>
      </c>
      <c r="DM1451" s="4">
        <v>0</v>
      </c>
      <c r="DN1451" s="4">
        <v>0</v>
      </c>
      <c r="DO1451" s="4">
        <v>0</v>
      </c>
      <c r="DP1451" s="4">
        <v>0</v>
      </c>
      <c r="DQ1451" s="4">
        <v>0</v>
      </c>
      <c r="DR1451" s="4">
        <v>0</v>
      </c>
      <c r="DS1451" s="4">
        <v>0</v>
      </c>
      <c r="DT1451" s="4">
        <v>0</v>
      </c>
      <c r="DU1451" s="4">
        <v>0</v>
      </c>
      <c r="DV1451" s="4">
        <v>0</v>
      </c>
      <c r="DW1451" s="4">
        <v>0</v>
      </c>
      <c r="DX1451" s="6">
        <v>0</v>
      </c>
      <c r="DY1451" s="4">
        <f>SUM(Tabela14[[#This Row],[jan/25]:[mar/25]])</f>
        <v>0</v>
      </c>
      <c r="DZ1451" s="4">
        <f>SUM(Tabela14[[#This Row],[abr/25]:[ago/25]])</f>
        <v>0</v>
      </c>
      <c r="EA1451" s="4">
        <f>SUM(Tabela14[[#This Row],[set/25]:[dez/30]])</f>
        <v>0</v>
      </c>
    </row>
    <row r="1452" spans="1:131" x14ac:dyDescent="0.25">
      <c r="A1452" s="5" t="s">
        <v>3275</v>
      </c>
      <c r="B1452" s="2" t="s">
        <v>2495</v>
      </c>
      <c r="C1452" s="2" t="s">
        <v>2463</v>
      </c>
      <c r="D1452" s="2" t="s">
        <v>2467</v>
      </c>
      <c r="E1452" s="1">
        <v>72</v>
      </c>
      <c r="F1452" s="2"/>
      <c r="G1452" s="2" t="s">
        <v>46</v>
      </c>
      <c r="H1452" s="321"/>
      <c r="I1452" s="2"/>
      <c r="J1452" s="2"/>
      <c r="K1452" s="4"/>
      <c r="L1452" s="4"/>
      <c r="M1452" s="4">
        <v>0</v>
      </c>
      <c r="N1452" s="4">
        <f>Tabela14[[#This Row],[parcela.cef
(total)]]-Tabela14[[#This Row],[parcela.cef
(realizado)]]</f>
        <v>0</v>
      </c>
      <c r="O1452" s="1" t="b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f>SUM(Tabela14[[#This Row],[set/25]:[dez/30]])</f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6">
        <v>0</v>
      </c>
      <c r="DY1452" s="4">
        <f>SUM(Tabela14[[#This Row],[jan/25]:[mar/25]])</f>
        <v>0</v>
      </c>
      <c r="DZ1452" s="4">
        <f>SUM(Tabela14[[#This Row],[abr/25]:[ago/25]])</f>
        <v>0</v>
      </c>
      <c r="EA1452" s="4">
        <f>SUM(Tabela14[[#This Row],[set/25]:[dez/30]])</f>
        <v>0</v>
      </c>
    </row>
    <row r="1453" spans="1:131" x14ac:dyDescent="0.25">
      <c r="A1453" s="5" t="s">
        <v>3276</v>
      </c>
      <c r="B1453" s="2" t="s">
        <v>2495</v>
      </c>
      <c r="C1453" s="2" t="s">
        <v>2463</v>
      </c>
      <c r="D1453" s="2" t="s">
        <v>2467</v>
      </c>
      <c r="E1453" s="1">
        <v>73</v>
      </c>
      <c r="F1453" s="2"/>
      <c r="G1453" s="2" t="s">
        <v>46</v>
      </c>
      <c r="H1453" s="321"/>
      <c r="I1453" s="2"/>
      <c r="J1453" s="2"/>
      <c r="K1453" s="4"/>
      <c r="L1453" s="4"/>
      <c r="M1453" s="4">
        <v>0</v>
      </c>
      <c r="N1453" s="4">
        <f>Tabela14[[#This Row],[parcela.cef
(total)]]-Tabela14[[#This Row],[parcela.cef
(realizado)]]</f>
        <v>0</v>
      </c>
      <c r="O1453" s="1" t="b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f>SUM(Tabela14[[#This Row],[set/25]:[dez/30]])</f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0</v>
      </c>
      <c r="CP1453" s="4">
        <v>0</v>
      </c>
      <c r="CQ1453" s="4">
        <v>0</v>
      </c>
      <c r="CR1453" s="4">
        <v>0</v>
      </c>
      <c r="CS1453" s="4">
        <v>0</v>
      </c>
      <c r="CT1453" s="4">
        <v>0</v>
      </c>
      <c r="CU1453" s="4">
        <v>0</v>
      </c>
      <c r="CV1453" s="4">
        <v>0</v>
      </c>
      <c r="CW1453" s="4">
        <v>0</v>
      </c>
      <c r="CX1453" s="4">
        <v>0</v>
      </c>
      <c r="CY1453" s="4">
        <v>0</v>
      </c>
      <c r="CZ1453" s="4">
        <v>0</v>
      </c>
      <c r="DA1453" s="4">
        <v>0</v>
      </c>
      <c r="DB1453" s="4">
        <v>0</v>
      </c>
      <c r="DC1453" s="4">
        <v>0</v>
      </c>
      <c r="DD1453" s="4">
        <v>0</v>
      </c>
      <c r="DE1453" s="4">
        <v>0</v>
      </c>
      <c r="DF1453" s="4">
        <v>0</v>
      </c>
      <c r="DG1453" s="4">
        <v>0</v>
      </c>
      <c r="DH1453" s="4">
        <v>0</v>
      </c>
      <c r="DI1453" s="4">
        <v>0</v>
      </c>
      <c r="DJ1453" s="4">
        <v>0</v>
      </c>
      <c r="DK1453" s="4">
        <v>0</v>
      </c>
      <c r="DL1453" s="4">
        <v>0</v>
      </c>
      <c r="DM1453" s="4">
        <v>0</v>
      </c>
      <c r="DN1453" s="4">
        <v>0</v>
      </c>
      <c r="DO1453" s="4">
        <v>0</v>
      </c>
      <c r="DP1453" s="4">
        <v>0</v>
      </c>
      <c r="DQ1453" s="4">
        <v>0</v>
      </c>
      <c r="DR1453" s="4">
        <v>0</v>
      </c>
      <c r="DS1453" s="4">
        <v>0</v>
      </c>
      <c r="DT1453" s="4">
        <v>0</v>
      </c>
      <c r="DU1453" s="4">
        <v>0</v>
      </c>
      <c r="DV1453" s="4">
        <v>0</v>
      </c>
      <c r="DW1453" s="4">
        <v>0</v>
      </c>
      <c r="DX1453" s="6">
        <v>0</v>
      </c>
      <c r="DY1453" s="4">
        <f>SUM(Tabela14[[#This Row],[jan/25]:[mar/25]])</f>
        <v>0</v>
      </c>
      <c r="DZ1453" s="4">
        <f>SUM(Tabela14[[#This Row],[abr/25]:[ago/25]])</f>
        <v>0</v>
      </c>
      <c r="EA1453" s="4">
        <f>SUM(Tabela14[[#This Row],[set/25]:[dez/30]])</f>
        <v>0</v>
      </c>
    </row>
    <row r="1454" spans="1:131" x14ac:dyDescent="0.25">
      <c r="A1454" s="5" t="s">
        <v>3277</v>
      </c>
      <c r="B1454" s="2" t="s">
        <v>2495</v>
      </c>
      <c r="C1454" s="2" t="s">
        <v>2463</v>
      </c>
      <c r="D1454" s="2" t="s">
        <v>2467</v>
      </c>
      <c r="E1454" s="1">
        <v>74</v>
      </c>
      <c r="F1454" s="2"/>
      <c r="G1454" s="2" t="s">
        <v>46</v>
      </c>
      <c r="H1454" s="321"/>
      <c r="I1454" s="2"/>
      <c r="J1454" s="2"/>
      <c r="K1454" s="4"/>
      <c r="L1454" s="4"/>
      <c r="M1454" s="4">
        <v>0</v>
      </c>
      <c r="N1454" s="4">
        <f>Tabela14[[#This Row],[parcela.cef
(total)]]-Tabela14[[#This Row],[parcela.cef
(realizado)]]</f>
        <v>0</v>
      </c>
      <c r="O1454" s="1" t="b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f>SUM(Tabela14[[#This Row],[set/25]:[dez/30]])</f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6">
        <v>0</v>
      </c>
      <c r="DY1454" s="4">
        <f>SUM(Tabela14[[#This Row],[jan/25]:[mar/25]])</f>
        <v>0</v>
      </c>
      <c r="DZ1454" s="4">
        <f>SUM(Tabela14[[#This Row],[abr/25]:[ago/25]])</f>
        <v>0</v>
      </c>
      <c r="EA1454" s="4">
        <f>SUM(Tabela14[[#This Row],[set/25]:[dez/30]])</f>
        <v>0</v>
      </c>
    </row>
    <row r="1455" spans="1:131" x14ac:dyDescent="0.25">
      <c r="A1455" s="5" t="s">
        <v>3278</v>
      </c>
      <c r="B1455" s="2" t="s">
        <v>2495</v>
      </c>
      <c r="C1455" s="2" t="s">
        <v>2463</v>
      </c>
      <c r="D1455" s="2" t="s">
        <v>2467</v>
      </c>
      <c r="E1455" s="1">
        <v>75</v>
      </c>
      <c r="F1455" s="2"/>
      <c r="G1455" s="2" t="s">
        <v>46</v>
      </c>
      <c r="H1455" s="321"/>
      <c r="I1455" s="2"/>
      <c r="J1455" s="2"/>
      <c r="K1455" s="4"/>
      <c r="L1455" s="4"/>
      <c r="M1455" s="4">
        <v>0</v>
      </c>
      <c r="N1455" s="4">
        <f>Tabela14[[#This Row],[parcela.cef
(total)]]-Tabela14[[#This Row],[parcela.cef
(realizado)]]</f>
        <v>0</v>
      </c>
      <c r="O1455" s="1" t="b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f>SUM(Tabela14[[#This Row],[set/25]:[dez/30]])</f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0</v>
      </c>
      <c r="CP1455" s="4">
        <v>0</v>
      </c>
      <c r="CQ1455" s="4">
        <v>0</v>
      </c>
      <c r="CR1455" s="4">
        <v>0</v>
      </c>
      <c r="CS1455" s="4">
        <v>0</v>
      </c>
      <c r="CT1455" s="4">
        <v>0</v>
      </c>
      <c r="CU1455" s="4">
        <v>0</v>
      </c>
      <c r="CV1455" s="4">
        <v>0</v>
      </c>
      <c r="CW1455" s="4">
        <v>0</v>
      </c>
      <c r="CX1455" s="4">
        <v>0</v>
      </c>
      <c r="CY1455" s="4">
        <v>0</v>
      </c>
      <c r="CZ1455" s="4">
        <v>0</v>
      </c>
      <c r="DA1455" s="4">
        <v>0</v>
      </c>
      <c r="DB1455" s="4">
        <v>0</v>
      </c>
      <c r="DC1455" s="4">
        <v>0</v>
      </c>
      <c r="DD1455" s="4">
        <v>0</v>
      </c>
      <c r="DE1455" s="4">
        <v>0</v>
      </c>
      <c r="DF1455" s="4">
        <v>0</v>
      </c>
      <c r="DG1455" s="4">
        <v>0</v>
      </c>
      <c r="DH1455" s="4">
        <v>0</v>
      </c>
      <c r="DI1455" s="4">
        <v>0</v>
      </c>
      <c r="DJ1455" s="4">
        <v>0</v>
      </c>
      <c r="DK1455" s="4">
        <v>0</v>
      </c>
      <c r="DL1455" s="4">
        <v>0</v>
      </c>
      <c r="DM1455" s="4">
        <v>0</v>
      </c>
      <c r="DN1455" s="4">
        <v>0</v>
      </c>
      <c r="DO1455" s="4">
        <v>0</v>
      </c>
      <c r="DP1455" s="4">
        <v>0</v>
      </c>
      <c r="DQ1455" s="4">
        <v>0</v>
      </c>
      <c r="DR1455" s="4">
        <v>0</v>
      </c>
      <c r="DS1455" s="4">
        <v>0</v>
      </c>
      <c r="DT1455" s="4">
        <v>0</v>
      </c>
      <c r="DU1455" s="4">
        <v>0</v>
      </c>
      <c r="DV1455" s="4">
        <v>0</v>
      </c>
      <c r="DW1455" s="4">
        <v>0</v>
      </c>
      <c r="DX1455" s="6">
        <v>0</v>
      </c>
      <c r="DY1455" s="4">
        <f>SUM(Tabela14[[#This Row],[jan/25]:[mar/25]])</f>
        <v>0</v>
      </c>
      <c r="DZ1455" s="4">
        <f>SUM(Tabela14[[#This Row],[abr/25]:[ago/25]])</f>
        <v>0</v>
      </c>
      <c r="EA1455" s="4">
        <f>SUM(Tabela14[[#This Row],[set/25]:[dez/30]])</f>
        <v>0</v>
      </c>
    </row>
    <row r="1456" spans="1:131" x14ac:dyDescent="0.25">
      <c r="A1456" s="5" t="s">
        <v>3279</v>
      </c>
      <c r="B1456" s="2" t="s">
        <v>2495</v>
      </c>
      <c r="C1456" s="2" t="s">
        <v>2463</v>
      </c>
      <c r="D1456" s="2" t="s">
        <v>2467</v>
      </c>
      <c r="E1456" s="1">
        <v>76</v>
      </c>
      <c r="F1456" s="2"/>
      <c r="G1456" s="2" t="s">
        <v>46</v>
      </c>
      <c r="H1456" s="321"/>
      <c r="I1456" s="2"/>
      <c r="J1456" s="2"/>
      <c r="K1456" s="4"/>
      <c r="L1456" s="4"/>
      <c r="M1456" s="4">
        <v>0</v>
      </c>
      <c r="N1456" s="4">
        <f>Tabela14[[#This Row],[parcela.cef
(total)]]-Tabela14[[#This Row],[parcela.cef
(realizado)]]</f>
        <v>0</v>
      </c>
      <c r="O1456" s="1" t="b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f>SUM(Tabela14[[#This Row],[set/25]:[dez/30]])</f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6">
        <v>0</v>
      </c>
      <c r="DY1456" s="4">
        <f>SUM(Tabela14[[#This Row],[jan/25]:[mar/25]])</f>
        <v>0</v>
      </c>
      <c r="DZ1456" s="4">
        <f>SUM(Tabela14[[#This Row],[abr/25]:[ago/25]])</f>
        <v>0</v>
      </c>
      <c r="EA1456" s="4">
        <f>SUM(Tabela14[[#This Row],[set/25]:[dez/30]])</f>
        <v>0</v>
      </c>
    </row>
    <row r="1457" spans="1:131" x14ac:dyDescent="0.25">
      <c r="A1457" s="5" t="s">
        <v>3280</v>
      </c>
      <c r="B1457" s="2" t="s">
        <v>2495</v>
      </c>
      <c r="C1457" s="2" t="s">
        <v>2463</v>
      </c>
      <c r="D1457" s="2" t="s">
        <v>2467</v>
      </c>
      <c r="E1457" s="1">
        <v>77</v>
      </c>
      <c r="F1457" s="2"/>
      <c r="G1457" s="2" t="s">
        <v>46</v>
      </c>
      <c r="H1457" s="321"/>
      <c r="I1457" s="2"/>
      <c r="J1457" s="2"/>
      <c r="K1457" s="4"/>
      <c r="L1457" s="4"/>
      <c r="M1457" s="4">
        <v>0</v>
      </c>
      <c r="N1457" s="4">
        <f>Tabela14[[#This Row],[parcela.cef
(total)]]-Tabela14[[#This Row],[parcela.cef
(realizado)]]</f>
        <v>0</v>
      </c>
      <c r="O1457" s="1" t="b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f>SUM(Tabela14[[#This Row],[set/25]:[dez/30]])</f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4">
        <v>0</v>
      </c>
      <c r="CV1457" s="4">
        <v>0</v>
      </c>
      <c r="CW1457" s="4">
        <v>0</v>
      </c>
      <c r="CX1457" s="4">
        <v>0</v>
      </c>
      <c r="CY1457" s="4">
        <v>0</v>
      </c>
      <c r="CZ1457" s="4">
        <v>0</v>
      </c>
      <c r="DA1457" s="4">
        <v>0</v>
      </c>
      <c r="DB1457" s="4">
        <v>0</v>
      </c>
      <c r="DC1457" s="4">
        <v>0</v>
      </c>
      <c r="DD1457" s="4">
        <v>0</v>
      </c>
      <c r="DE1457" s="4">
        <v>0</v>
      </c>
      <c r="DF1457" s="4">
        <v>0</v>
      </c>
      <c r="DG1457" s="4">
        <v>0</v>
      </c>
      <c r="DH1457" s="4">
        <v>0</v>
      </c>
      <c r="DI1457" s="4">
        <v>0</v>
      </c>
      <c r="DJ1457" s="4">
        <v>0</v>
      </c>
      <c r="DK1457" s="4">
        <v>0</v>
      </c>
      <c r="DL1457" s="4">
        <v>0</v>
      </c>
      <c r="DM1457" s="4">
        <v>0</v>
      </c>
      <c r="DN1457" s="4">
        <v>0</v>
      </c>
      <c r="DO1457" s="4">
        <v>0</v>
      </c>
      <c r="DP1457" s="4">
        <v>0</v>
      </c>
      <c r="DQ1457" s="4">
        <v>0</v>
      </c>
      <c r="DR1457" s="4">
        <v>0</v>
      </c>
      <c r="DS1457" s="4">
        <v>0</v>
      </c>
      <c r="DT1457" s="4">
        <v>0</v>
      </c>
      <c r="DU1457" s="4">
        <v>0</v>
      </c>
      <c r="DV1457" s="4">
        <v>0</v>
      </c>
      <c r="DW1457" s="4">
        <v>0</v>
      </c>
      <c r="DX1457" s="6">
        <v>0</v>
      </c>
      <c r="DY1457" s="4">
        <f>SUM(Tabela14[[#This Row],[jan/25]:[mar/25]])</f>
        <v>0</v>
      </c>
      <c r="DZ1457" s="4">
        <f>SUM(Tabela14[[#This Row],[abr/25]:[ago/25]])</f>
        <v>0</v>
      </c>
      <c r="EA1457" s="4">
        <f>SUM(Tabela14[[#This Row],[set/25]:[dez/30]])</f>
        <v>0</v>
      </c>
    </row>
    <row r="1458" spans="1:131" x14ac:dyDescent="0.25">
      <c r="A1458" s="5" t="s">
        <v>3281</v>
      </c>
      <c r="B1458" s="2" t="s">
        <v>2495</v>
      </c>
      <c r="C1458" s="2" t="s">
        <v>2463</v>
      </c>
      <c r="D1458" s="2" t="s">
        <v>2467</v>
      </c>
      <c r="E1458" s="1">
        <v>78</v>
      </c>
      <c r="F1458" s="2"/>
      <c r="G1458" s="2" t="s">
        <v>46</v>
      </c>
      <c r="H1458" s="321"/>
      <c r="I1458" s="2"/>
      <c r="J1458" s="2"/>
      <c r="K1458" s="4"/>
      <c r="L1458" s="4"/>
      <c r="M1458" s="4">
        <v>0</v>
      </c>
      <c r="N1458" s="4">
        <f>Tabela14[[#This Row],[parcela.cef
(total)]]-Tabela14[[#This Row],[parcela.cef
(realizado)]]</f>
        <v>0</v>
      </c>
      <c r="O1458" s="1" t="b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f>SUM(Tabela14[[#This Row],[set/25]:[dez/30]])</f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6">
        <v>0</v>
      </c>
      <c r="DY1458" s="4">
        <f>SUM(Tabela14[[#This Row],[jan/25]:[mar/25]])</f>
        <v>0</v>
      </c>
      <c r="DZ1458" s="4">
        <f>SUM(Tabela14[[#This Row],[abr/25]:[ago/25]])</f>
        <v>0</v>
      </c>
      <c r="EA1458" s="4">
        <f>SUM(Tabela14[[#This Row],[set/25]:[dez/30]])</f>
        <v>0</v>
      </c>
    </row>
    <row r="1459" spans="1:131" x14ac:dyDescent="0.25">
      <c r="A1459" s="5" t="s">
        <v>3282</v>
      </c>
      <c r="B1459" s="2" t="s">
        <v>2495</v>
      </c>
      <c r="C1459" s="2" t="s">
        <v>2463</v>
      </c>
      <c r="D1459" s="2" t="s">
        <v>2467</v>
      </c>
      <c r="E1459" s="1">
        <v>79</v>
      </c>
      <c r="F1459" s="2"/>
      <c r="G1459" s="2" t="s">
        <v>46</v>
      </c>
      <c r="H1459" s="321"/>
      <c r="I1459" s="2"/>
      <c r="J1459" s="2"/>
      <c r="K1459" s="4"/>
      <c r="L1459" s="4"/>
      <c r="M1459" s="4">
        <v>0</v>
      </c>
      <c r="N1459" s="4">
        <f>Tabela14[[#This Row],[parcela.cef
(total)]]-Tabela14[[#This Row],[parcela.cef
(realizado)]]</f>
        <v>0</v>
      </c>
      <c r="O1459" s="1" t="b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f>SUM(Tabela14[[#This Row],[set/25]:[dez/30]])</f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4">
        <v>0</v>
      </c>
      <c r="CP1459" s="4">
        <v>0</v>
      </c>
      <c r="CQ1459" s="4">
        <v>0</v>
      </c>
      <c r="CR1459" s="4">
        <v>0</v>
      </c>
      <c r="CS1459" s="4">
        <v>0</v>
      </c>
      <c r="CT1459" s="4">
        <v>0</v>
      </c>
      <c r="CU1459" s="4">
        <v>0</v>
      </c>
      <c r="CV1459" s="4">
        <v>0</v>
      </c>
      <c r="CW1459" s="4">
        <v>0</v>
      </c>
      <c r="CX1459" s="4">
        <v>0</v>
      </c>
      <c r="CY1459" s="4">
        <v>0</v>
      </c>
      <c r="CZ1459" s="4">
        <v>0</v>
      </c>
      <c r="DA1459" s="4">
        <v>0</v>
      </c>
      <c r="DB1459" s="4">
        <v>0</v>
      </c>
      <c r="DC1459" s="4">
        <v>0</v>
      </c>
      <c r="DD1459" s="4">
        <v>0</v>
      </c>
      <c r="DE1459" s="4">
        <v>0</v>
      </c>
      <c r="DF1459" s="4">
        <v>0</v>
      </c>
      <c r="DG1459" s="4">
        <v>0</v>
      </c>
      <c r="DH1459" s="4">
        <v>0</v>
      </c>
      <c r="DI1459" s="4">
        <v>0</v>
      </c>
      <c r="DJ1459" s="4">
        <v>0</v>
      </c>
      <c r="DK1459" s="4">
        <v>0</v>
      </c>
      <c r="DL1459" s="4">
        <v>0</v>
      </c>
      <c r="DM1459" s="4">
        <v>0</v>
      </c>
      <c r="DN1459" s="4">
        <v>0</v>
      </c>
      <c r="DO1459" s="4">
        <v>0</v>
      </c>
      <c r="DP1459" s="4">
        <v>0</v>
      </c>
      <c r="DQ1459" s="4">
        <v>0</v>
      </c>
      <c r="DR1459" s="4">
        <v>0</v>
      </c>
      <c r="DS1459" s="4">
        <v>0</v>
      </c>
      <c r="DT1459" s="4">
        <v>0</v>
      </c>
      <c r="DU1459" s="4">
        <v>0</v>
      </c>
      <c r="DV1459" s="4">
        <v>0</v>
      </c>
      <c r="DW1459" s="4">
        <v>0</v>
      </c>
      <c r="DX1459" s="6">
        <v>0</v>
      </c>
      <c r="DY1459" s="4">
        <f>SUM(Tabela14[[#This Row],[jan/25]:[mar/25]])</f>
        <v>0</v>
      </c>
      <c r="DZ1459" s="4">
        <f>SUM(Tabela14[[#This Row],[abr/25]:[ago/25]])</f>
        <v>0</v>
      </c>
      <c r="EA1459" s="4">
        <f>SUM(Tabela14[[#This Row],[set/25]:[dez/30]])</f>
        <v>0</v>
      </c>
    </row>
    <row r="1460" spans="1:131" x14ac:dyDescent="0.25">
      <c r="A1460" s="5" t="s">
        <v>3283</v>
      </c>
      <c r="B1460" s="2" t="s">
        <v>2495</v>
      </c>
      <c r="C1460" s="2" t="s">
        <v>2463</v>
      </c>
      <c r="D1460" s="2" t="s">
        <v>1344</v>
      </c>
      <c r="E1460" s="1">
        <v>8</v>
      </c>
      <c r="F1460" s="2"/>
      <c r="G1460" s="2" t="s">
        <v>46</v>
      </c>
      <c r="H1460" s="321"/>
      <c r="I1460" s="2"/>
      <c r="J1460" s="2"/>
      <c r="K1460" s="4"/>
      <c r="L1460" s="4"/>
      <c r="M1460" s="4">
        <v>0</v>
      </c>
      <c r="N1460" s="4">
        <f>Tabela14[[#This Row],[parcela.cef
(total)]]-Tabela14[[#This Row],[parcela.cef
(realizado)]]</f>
        <v>0</v>
      </c>
      <c r="O1460" s="1" t="b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f>SUM(Tabela14[[#This Row],[set/25]:[dez/30]])</f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6">
        <v>0</v>
      </c>
      <c r="DY1460" s="4">
        <f>SUM(Tabela14[[#This Row],[jan/25]:[mar/25]])</f>
        <v>0</v>
      </c>
      <c r="DZ1460" s="4">
        <f>SUM(Tabela14[[#This Row],[abr/25]:[ago/25]])</f>
        <v>0</v>
      </c>
      <c r="EA1460" s="4">
        <f>SUM(Tabela14[[#This Row],[set/25]:[dez/30]])</f>
        <v>0</v>
      </c>
    </row>
    <row r="1461" spans="1:131" x14ac:dyDescent="0.25">
      <c r="A1461" s="5" t="s">
        <v>3284</v>
      </c>
      <c r="B1461" s="2" t="s">
        <v>2495</v>
      </c>
      <c r="C1461" s="2" t="s">
        <v>2463</v>
      </c>
      <c r="D1461" s="2" t="s">
        <v>2467</v>
      </c>
      <c r="E1461" s="1">
        <v>80</v>
      </c>
      <c r="F1461" s="2"/>
      <c r="G1461" s="2" t="s">
        <v>46</v>
      </c>
      <c r="H1461" s="321"/>
      <c r="I1461" s="2"/>
      <c r="J1461" s="2"/>
      <c r="K1461" s="4"/>
      <c r="L1461" s="4"/>
      <c r="M1461" s="4">
        <v>0</v>
      </c>
      <c r="N1461" s="4">
        <f>Tabela14[[#This Row],[parcela.cef
(total)]]-Tabela14[[#This Row],[parcela.cef
(realizado)]]</f>
        <v>0</v>
      </c>
      <c r="O1461" s="1" t="b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f>SUM(Tabela14[[#This Row],[set/25]:[dez/30]])</f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0</v>
      </c>
      <c r="CP1461" s="4">
        <v>0</v>
      </c>
      <c r="CQ1461" s="4">
        <v>0</v>
      </c>
      <c r="CR1461" s="4">
        <v>0</v>
      </c>
      <c r="CS1461" s="4">
        <v>0</v>
      </c>
      <c r="CT1461" s="4">
        <v>0</v>
      </c>
      <c r="CU1461" s="4">
        <v>0</v>
      </c>
      <c r="CV1461" s="4">
        <v>0</v>
      </c>
      <c r="CW1461" s="4">
        <v>0</v>
      </c>
      <c r="CX1461" s="4">
        <v>0</v>
      </c>
      <c r="CY1461" s="4">
        <v>0</v>
      </c>
      <c r="CZ1461" s="4">
        <v>0</v>
      </c>
      <c r="DA1461" s="4">
        <v>0</v>
      </c>
      <c r="DB1461" s="4">
        <v>0</v>
      </c>
      <c r="DC1461" s="4">
        <v>0</v>
      </c>
      <c r="DD1461" s="4">
        <v>0</v>
      </c>
      <c r="DE1461" s="4">
        <v>0</v>
      </c>
      <c r="DF1461" s="4">
        <v>0</v>
      </c>
      <c r="DG1461" s="4">
        <v>0</v>
      </c>
      <c r="DH1461" s="4">
        <v>0</v>
      </c>
      <c r="DI1461" s="4">
        <v>0</v>
      </c>
      <c r="DJ1461" s="4">
        <v>0</v>
      </c>
      <c r="DK1461" s="4">
        <v>0</v>
      </c>
      <c r="DL1461" s="4">
        <v>0</v>
      </c>
      <c r="DM1461" s="4">
        <v>0</v>
      </c>
      <c r="DN1461" s="4">
        <v>0</v>
      </c>
      <c r="DO1461" s="4">
        <v>0</v>
      </c>
      <c r="DP1461" s="4">
        <v>0</v>
      </c>
      <c r="DQ1461" s="4">
        <v>0</v>
      </c>
      <c r="DR1461" s="4">
        <v>0</v>
      </c>
      <c r="DS1461" s="4">
        <v>0</v>
      </c>
      <c r="DT1461" s="4">
        <v>0</v>
      </c>
      <c r="DU1461" s="4">
        <v>0</v>
      </c>
      <c r="DV1461" s="4">
        <v>0</v>
      </c>
      <c r="DW1461" s="4">
        <v>0</v>
      </c>
      <c r="DX1461" s="6">
        <v>0</v>
      </c>
      <c r="DY1461" s="4">
        <f>SUM(Tabela14[[#This Row],[jan/25]:[mar/25]])</f>
        <v>0</v>
      </c>
      <c r="DZ1461" s="4">
        <f>SUM(Tabela14[[#This Row],[abr/25]:[ago/25]])</f>
        <v>0</v>
      </c>
      <c r="EA1461" s="4">
        <f>SUM(Tabela14[[#This Row],[set/25]:[dez/30]])</f>
        <v>0</v>
      </c>
    </row>
    <row r="1462" spans="1:131" x14ac:dyDescent="0.25">
      <c r="A1462" s="5" t="s">
        <v>3285</v>
      </c>
      <c r="B1462" s="2" t="s">
        <v>2495</v>
      </c>
      <c r="C1462" s="2" t="s">
        <v>2463</v>
      </c>
      <c r="D1462" s="2" t="s">
        <v>2467</v>
      </c>
      <c r="E1462" s="1">
        <v>81</v>
      </c>
      <c r="F1462" s="2"/>
      <c r="G1462" s="2" t="s">
        <v>46</v>
      </c>
      <c r="H1462" s="321"/>
      <c r="I1462" s="2"/>
      <c r="J1462" s="2"/>
      <c r="K1462" s="4"/>
      <c r="L1462" s="4"/>
      <c r="M1462" s="4">
        <v>0</v>
      </c>
      <c r="N1462" s="4">
        <f>Tabela14[[#This Row],[parcela.cef
(total)]]-Tabela14[[#This Row],[parcela.cef
(realizado)]]</f>
        <v>0</v>
      </c>
      <c r="O1462" s="1" t="b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f>SUM(Tabela14[[#This Row],[set/25]:[dez/30]])</f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6">
        <v>0</v>
      </c>
      <c r="DY1462" s="4">
        <f>SUM(Tabela14[[#This Row],[jan/25]:[mar/25]])</f>
        <v>0</v>
      </c>
      <c r="DZ1462" s="4">
        <f>SUM(Tabela14[[#This Row],[abr/25]:[ago/25]])</f>
        <v>0</v>
      </c>
      <c r="EA1462" s="4">
        <f>SUM(Tabela14[[#This Row],[set/25]:[dez/30]])</f>
        <v>0</v>
      </c>
    </row>
    <row r="1463" spans="1:131" x14ac:dyDescent="0.25">
      <c r="A1463" s="5" t="s">
        <v>3286</v>
      </c>
      <c r="B1463" s="2" t="s">
        <v>2495</v>
      </c>
      <c r="C1463" s="2" t="s">
        <v>2463</v>
      </c>
      <c r="D1463" s="2" t="s">
        <v>2467</v>
      </c>
      <c r="E1463" s="1">
        <v>82</v>
      </c>
      <c r="F1463" s="2"/>
      <c r="G1463" s="2" t="s">
        <v>46</v>
      </c>
      <c r="H1463" s="321"/>
      <c r="I1463" s="2"/>
      <c r="J1463" s="2"/>
      <c r="K1463" s="4"/>
      <c r="L1463" s="4"/>
      <c r="M1463" s="4">
        <v>0</v>
      </c>
      <c r="N1463" s="4">
        <f>Tabela14[[#This Row],[parcela.cef
(total)]]-Tabela14[[#This Row],[parcela.cef
(realizado)]]</f>
        <v>0</v>
      </c>
      <c r="O1463" s="1" t="b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f>SUM(Tabela14[[#This Row],[set/25]:[dez/30]])</f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0</v>
      </c>
      <c r="CO1463" s="4">
        <v>0</v>
      </c>
      <c r="CP1463" s="4">
        <v>0</v>
      </c>
      <c r="CQ1463" s="4">
        <v>0</v>
      </c>
      <c r="CR1463" s="4">
        <v>0</v>
      </c>
      <c r="CS1463" s="4">
        <v>0</v>
      </c>
      <c r="CT1463" s="4">
        <v>0</v>
      </c>
      <c r="CU1463" s="4">
        <v>0</v>
      </c>
      <c r="CV1463" s="4">
        <v>0</v>
      </c>
      <c r="CW1463" s="4">
        <v>0</v>
      </c>
      <c r="CX1463" s="4">
        <v>0</v>
      </c>
      <c r="CY1463" s="4">
        <v>0</v>
      </c>
      <c r="CZ1463" s="4">
        <v>0</v>
      </c>
      <c r="DA1463" s="4">
        <v>0</v>
      </c>
      <c r="DB1463" s="4">
        <v>0</v>
      </c>
      <c r="DC1463" s="4">
        <v>0</v>
      </c>
      <c r="DD1463" s="4">
        <v>0</v>
      </c>
      <c r="DE1463" s="4">
        <v>0</v>
      </c>
      <c r="DF1463" s="4">
        <v>0</v>
      </c>
      <c r="DG1463" s="4">
        <v>0</v>
      </c>
      <c r="DH1463" s="4">
        <v>0</v>
      </c>
      <c r="DI1463" s="4">
        <v>0</v>
      </c>
      <c r="DJ1463" s="4">
        <v>0</v>
      </c>
      <c r="DK1463" s="4">
        <v>0</v>
      </c>
      <c r="DL1463" s="4">
        <v>0</v>
      </c>
      <c r="DM1463" s="4">
        <v>0</v>
      </c>
      <c r="DN1463" s="4">
        <v>0</v>
      </c>
      <c r="DO1463" s="4">
        <v>0</v>
      </c>
      <c r="DP1463" s="4">
        <v>0</v>
      </c>
      <c r="DQ1463" s="4">
        <v>0</v>
      </c>
      <c r="DR1463" s="4">
        <v>0</v>
      </c>
      <c r="DS1463" s="4">
        <v>0</v>
      </c>
      <c r="DT1463" s="4">
        <v>0</v>
      </c>
      <c r="DU1463" s="4">
        <v>0</v>
      </c>
      <c r="DV1463" s="4">
        <v>0</v>
      </c>
      <c r="DW1463" s="4">
        <v>0</v>
      </c>
      <c r="DX1463" s="6">
        <v>0</v>
      </c>
      <c r="DY1463" s="4">
        <f>SUM(Tabela14[[#This Row],[jan/25]:[mar/25]])</f>
        <v>0</v>
      </c>
      <c r="DZ1463" s="4">
        <f>SUM(Tabela14[[#This Row],[abr/25]:[ago/25]])</f>
        <v>0</v>
      </c>
      <c r="EA1463" s="4">
        <f>SUM(Tabela14[[#This Row],[set/25]:[dez/30]])</f>
        <v>0</v>
      </c>
    </row>
    <row r="1464" spans="1:131" x14ac:dyDescent="0.25">
      <c r="A1464" s="5" t="s">
        <v>3287</v>
      </c>
      <c r="B1464" s="2" t="s">
        <v>2495</v>
      </c>
      <c r="C1464" s="2" t="s">
        <v>2463</v>
      </c>
      <c r="D1464" s="2" t="s">
        <v>2467</v>
      </c>
      <c r="E1464" s="1">
        <v>83</v>
      </c>
      <c r="F1464" s="2"/>
      <c r="G1464" s="2" t="s">
        <v>46</v>
      </c>
      <c r="H1464" s="321"/>
      <c r="I1464" s="2"/>
      <c r="J1464" s="2"/>
      <c r="K1464" s="4"/>
      <c r="L1464" s="4"/>
      <c r="M1464" s="4">
        <v>0</v>
      </c>
      <c r="N1464" s="4">
        <f>Tabela14[[#This Row],[parcela.cef
(total)]]-Tabela14[[#This Row],[parcela.cef
(realizado)]]</f>
        <v>0</v>
      </c>
      <c r="O1464" s="1" t="b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f>SUM(Tabela14[[#This Row],[set/25]:[dez/30]])</f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6">
        <v>0</v>
      </c>
      <c r="DY1464" s="4">
        <f>SUM(Tabela14[[#This Row],[jan/25]:[mar/25]])</f>
        <v>0</v>
      </c>
      <c r="DZ1464" s="4">
        <f>SUM(Tabela14[[#This Row],[abr/25]:[ago/25]])</f>
        <v>0</v>
      </c>
      <c r="EA1464" s="4">
        <f>SUM(Tabela14[[#This Row],[set/25]:[dez/30]])</f>
        <v>0</v>
      </c>
    </row>
    <row r="1465" spans="1:131" x14ac:dyDescent="0.25">
      <c r="A1465" s="5" t="s">
        <v>3288</v>
      </c>
      <c r="B1465" s="2" t="s">
        <v>2495</v>
      </c>
      <c r="C1465" s="2" t="s">
        <v>2463</v>
      </c>
      <c r="D1465" s="2" t="s">
        <v>2467</v>
      </c>
      <c r="E1465" s="1">
        <v>84</v>
      </c>
      <c r="F1465" s="2"/>
      <c r="G1465" s="2" t="s">
        <v>46</v>
      </c>
      <c r="H1465" s="321"/>
      <c r="I1465" s="2"/>
      <c r="J1465" s="2"/>
      <c r="K1465" s="4"/>
      <c r="L1465" s="4"/>
      <c r="M1465" s="4">
        <v>0</v>
      </c>
      <c r="N1465" s="4">
        <f>Tabela14[[#This Row],[parcela.cef
(total)]]-Tabela14[[#This Row],[parcela.cef
(realizado)]]</f>
        <v>0</v>
      </c>
      <c r="O1465" s="1" t="b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f>SUM(Tabela14[[#This Row],[set/25]:[dez/30]])</f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0</v>
      </c>
      <c r="CR1465" s="4">
        <v>0</v>
      </c>
      <c r="CS1465" s="4">
        <v>0</v>
      </c>
      <c r="CT1465" s="4">
        <v>0</v>
      </c>
      <c r="CU1465" s="4">
        <v>0</v>
      </c>
      <c r="CV1465" s="4">
        <v>0</v>
      </c>
      <c r="CW1465" s="4">
        <v>0</v>
      </c>
      <c r="CX1465" s="4">
        <v>0</v>
      </c>
      <c r="CY1465" s="4">
        <v>0</v>
      </c>
      <c r="CZ1465" s="4">
        <v>0</v>
      </c>
      <c r="DA1465" s="4">
        <v>0</v>
      </c>
      <c r="DB1465" s="4">
        <v>0</v>
      </c>
      <c r="DC1465" s="4">
        <v>0</v>
      </c>
      <c r="DD1465" s="4">
        <v>0</v>
      </c>
      <c r="DE1465" s="4">
        <v>0</v>
      </c>
      <c r="DF1465" s="4">
        <v>0</v>
      </c>
      <c r="DG1465" s="4">
        <v>0</v>
      </c>
      <c r="DH1465" s="4">
        <v>0</v>
      </c>
      <c r="DI1465" s="4">
        <v>0</v>
      </c>
      <c r="DJ1465" s="4">
        <v>0</v>
      </c>
      <c r="DK1465" s="4">
        <v>0</v>
      </c>
      <c r="DL1465" s="4">
        <v>0</v>
      </c>
      <c r="DM1465" s="4">
        <v>0</v>
      </c>
      <c r="DN1465" s="4">
        <v>0</v>
      </c>
      <c r="DO1465" s="4">
        <v>0</v>
      </c>
      <c r="DP1465" s="4">
        <v>0</v>
      </c>
      <c r="DQ1465" s="4">
        <v>0</v>
      </c>
      <c r="DR1465" s="4">
        <v>0</v>
      </c>
      <c r="DS1465" s="4">
        <v>0</v>
      </c>
      <c r="DT1465" s="4">
        <v>0</v>
      </c>
      <c r="DU1465" s="4">
        <v>0</v>
      </c>
      <c r="DV1465" s="4">
        <v>0</v>
      </c>
      <c r="DW1465" s="4">
        <v>0</v>
      </c>
      <c r="DX1465" s="6">
        <v>0</v>
      </c>
      <c r="DY1465" s="4">
        <f>SUM(Tabela14[[#This Row],[jan/25]:[mar/25]])</f>
        <v>0</v>
      </c>
      <c r="DZ1465" s="4">
        <f>SUM(Tabela14[[#This Row],[abr/25]:[ago/25]])</f>
        <v>0</v>
      </c>
      <c r="EA1465" s="4">
        <f>SUM(Tabela14[[#This Row],[set/25]:[dez/30]])</f>
        <v>0</v>
      </c>
    </row>
    <row r="1466" spans="1:131" x14ac:dyDescent="0.25">
      <c r="A1466" s="5" t="s">
        <v>3289</v>
      </c>
      <c r="B1466" s="2" t="s">
        <v>2495</v>
      </c>
      <c r="C1466" s="2" t="s">
        <v>2463</v>
      </c>
      <c r="D1466" s="2" t="s">
        <v>2467</v>
      </c>
      <c r="E1466" s="1">
        <v>85</v>
      </c>
      <c r="F1466" s="2"/>
      <c r="G1466" s="2" t="s">
        <v>46</v>
      </c>
      <c r="H1466" s="321"/>
      <c r="I1466" s="2"/>
      <c r="J1466" s="2"/>
      <c r="K1466" s="4"/>
      <c r="L1466" s="4"/>
      <c r="M1466" s="4">
        <v>0</v>
      </c>
      <c r="N1466" s="4">
        <f>Tabela14[[#This Row],[parcela.cef
(total)]]-Tabela14[[#This Row],[parcela.cef
(realizado)]]</f>
        <v>0</v>
      </c>
      <c r="O1466" s="1" t="b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f>SUM(Tabela14[[#This Row],[set/25]:[dez/30]])</f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6">
        <v>0</v>
      </c>
      <c r="DY1466" s="4">
        <f>SUM(Tabela14[[#This Row],[jan/25]:[mar/25]])</f>
        <v>0</v>
      </c>
      <c r="DZ1466" s="4">
        <f>SUM(Tabela14[[#This Row],[abr/25]:[ago/25]])</f>
        <v>0</v>
      </c>
      <c r="EA1466" s="4">
        <f>SUM(Tabela14[[#This Row],[set/25]:[dez/30]])</f>
        <v>0</v>
      </c>
    </row>
    <row r="1467" spans="1:131" x14ac:dyDescent="0.25">
      <c r="A1467" s="5" t="s">
        <v>3290</v>
      </c>
      <c r="B1467" s="2" t="s">
        <v>2495</v>
      </c>
      <c r="C1467" s="2" t="s">
        <v>2463</v>
      </c>
      <c r="D1467" s="2" t="s">
        <v>2467</v>
      </c>
      <c r="E1467" s="1">
        <v>86</v>
      </c>
      <c r="F1467" s="2"/>
      <c r="G1467" s="2" t="s">
        <v>46</v>
      </c>
      <c r="H1467" s="321"/>
      <c r="I1467" s="2"/>
      <c r="J1467" s="2"/>
      <c r="K1467" s="4"/>
      <c r="L1467" s="4"/>
      <c r="M1467" s="4">
        <v>0</v>
      </c>
      <c r="N1467" s="4">
        <f>Tabela14[[#This Row],[parcela.cef
(total)]]-Tabela14[[#This Row],[parcela.cef
(realizado)]]</f>
        <v>0</v>
      </c>
      <c r="O1467" s="1" t="b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f>SUM(Tabela14[[#This Row],[set/25]:[dez/30]])</f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0</v>
      </c>
      <c r="CP1467" s="4">
        <v>0</v>
      </c>
      <c r="CQ1467" s="4">
        <v>0</v>
      </c>
      <c r="CR1467" s="4">
        <v>0</v>
      </c>
      <c r="CS1467" s="4">
        <v>0</v>
      </c>
      <c r="CT1467" s="4">
        <v>0</v>
      </c>
      <c r="CU1467" s="4">
        <v>0</v>
      </c>
      <c r="CV1467" s="4">
        <v>0</v>
      </c>
      <c r="CW1467" s="4">
        <v>0</v>
      </c>
      <c r="CX1467" s="4">
        <v>0</v>
      </c>
      <c r="CY1467" s="4">
        <v>0</v>
      </c>
      <c r="CZ1467" s="4">
        <v>0</v>
      </c>
      <c r="DA1467" s="4">
        <v>0</v>
      </c>
      <c r="DB1467" s="4">
        <v>0</v>
      </c>
      <c r="DC1467" s="4">
        <v>0</v>
      </c>
      <c r="DD1467" s="4">
        <v>0</v>
      </c>
      <c r="DE1467" s="4">
        <v>0</v>
      </c>
      <c r="DF1467" s="4">
        <v>0</v>
      </c>
      <c r="DG1467" s="4">
        <v>0</v>
      </c>
      <c r="DH1467" s="4">
        <v>0</v>
      </c>
      <c r="DI1467" s="4">
        <v>0</v>
      </c>
      <c r="DJ1467" s="4">
        <v>0</v>
      </c>
      <c r="DK1467" s="4">
        <v>0</v>
      </c>
      <c r="DL1467" s="4">
        <v>0</v>
      </c>
      <c r="DM1467" s="4">
        <v>0</v>
      </c>
      <c r="DN1467" s="4">
        <v>0</v>
      </c>
      <c r="DO1467" s="4">
        <v>0</v>
      </c>
      <c r="DP1467" s="4">
        <v>0</v>
      </c>
      <c r="DQ1467" s="4">
        <v>0</v>
      </c>
      <c r="DR1467" s="4">
        <v>0</v>
      </c>
      <c r="DS1467" s="4">
        <v>0</v>
      </c>
      <c r="DT1467" s="4">
        <v>0</v>
      </c>
      <c r="DU1467" s="4">
        <v>0</v>
      </c>
      <c r="DV1467" s="4">
        <v>0</v>
      </c>
      <c r="DW1467" s="4">
        <v>0</v>
      </c>
      <c r="DX1467" s="6">
        <v>0</v>
      </c>
      <c r="DY1467" s="4">
        <f>SUM(Tabela14[[#This Row],[jan/25]:[mar/25]])</f>
        <v>0</v>
      </c>
      <c r="DZ1467" s="4">
        <f>SUM(Tabela14[[#This Row],[abr/25]:[ago/25]])</f>
        <v>0</v>
      </c>
      <c r="EA1467" s="4">
        <f>SUM(Tabela14[[#This Row],[set/25]:[dez/30]])</f>
        <v>0</v>
      </c>
    </row>
    <row r="1468" spans="1:131" x14ac:dyDescent="0.25">
      <c r="A1468" s="5" t="s">
        <v>3291</v>
      </c>
      <c r="B1468" s="2" t="s">
        <v>2495</v>
      </c>
      <c r="C1468" s="2" t="s">
        <v>2463</v>
      </c>
      <c r="D1468" s="2" t="s">
        <v>2467</v>
      </c>
      <c r="E1468" s="1">
        <v>87</v>
      </c>
      <c r="F1468" s="2"/>
      <c r="G1468" s="2" t="s">
        <v>42</v>
      </c>
      <c r="H1468" s="321"/>
      <c r="I1468" s="2"/>
      <c r="J1468" s="2"/>
      <c r="K1468" s="4"/>
      <c r="L1468" s="4"/>
      <c r="M1468" s="4">
        <v>0</v>
      </c>
      <c r="N1468" s="4">
        <f>Tabela14[[#This Row],[parcela.cef
(total)]]-Tabela14[[#This Row],[parcela.cef
(realizado)]]</f>
        <v>0</v>
      </c>
      <c r="O1468" s="1" t="b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f>SUM(Tabela14[[#This Row],[set/25]:[dez/30]])</f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6">
        <v>0</v>
      </c>
      <c r="DY1468" s="4">
        <f>SUM(Tabela14[[#This Row],[jan/25]:[mar/25]])</f>
        <v>0</v>
      </c>
      <c r="DZ1468" s="4">
        <f>SUM(Tabela14[[#This Row],[abr/25]:[ago/25]])</f>
        <v>0</v>
      </c>
      <c r="EA1468" s="4">
        <f>SUM(Tabela14[[#This Row],[set/25]:[dez/30]])</f>
        <v>0</v>
      </c>
    </row>
    <row r="1469" spans="1:131" x14ac:dyDescent="0.25">
      <c r="A1469" s="5" t="s">
        <v>3292</v>
      </c>
      <c r="B1469" s="2" t="s">
        <v>2495</v>
      </c>
      <c r="C1469" s="2" t="s">
        <v>2463</v>
      </c>
      <c r="D1469" s="2" t="s">
        <v>2467</v>
      </c>
      <c r="E1469" s="1">
        <v>88</v>
      </c>
      <c r="F1469" s="2"/>
      <c r="G1469" s="2" t="s">
        <v>42</v>
      </c>
      <c r="H1469" s="321"/>
      <c r="I1469" s="2"/>
      <c r="J1469" s="2"/>
      <c r="K1469" s="4"/>
      <c r="L1469" s="4"/>
      <c r="M1469" s="4">
        <v>0</v>
      </c>
      <c r="N1469" s="4">
        <f>Tabela14[[#This Row],[parcela.cef
(total)]]-Tabela14[[#This Row],[parcela.cef
(realizado)]]</f>
        <v>0</v>
      </c>
      <c r="O1469" s="1" t="b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f>SUM(Tabela14[[#This Row],[set/25]:[dez/30]])</f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0</v>
      </c>
      <c r="CP1469" s="4">
        <v>0</v>
      </c>
      <c r="CQ1469" s="4">
        <v>0</v>
      </c>
      <c r="CR1469" s="4">
        <v>0</v>
      </c>
      <c r="CS1469" s="4">
        <v>0</v>
      </c>
      <c r="CT1469" s="4">
        <v>0</v>
      </c>
      <c r="CU1469" s="4">
        <v>0</v>
      </c>
      <c r="CV1469" s="4">
        <v>0</v>
      </c>
      <c r="CW1469" s="4">
        <v>0</v>
      </c>
      <c r="CX1469" s="4">
        <v>0</v>
      </c>
      <c r="CY1469" s="4">
        <v>0</v>
      </c>
      <c r="CZ1469" s="4">
        <v>0</v>
      </c>
      <c r="DA1469" s="4">
        <v>0</v>
      </c>
      <c r="DB1469" s="4">
        <v>0</v>
      </c>
      <c r="DC1469" s="4">
        <v>0</v>
      </c>
      <c r="DD1469" s="4">
        <v>0</v>
      </c>
      <c r="DE1469" s="4">
        <v>0</v>
      </c>
      <c r="DF1469" s="4">
        <v>0</v>
      </c>
      <c r="DG1469" s="4">
        <v>0</v>
      </c>
      <c r="DH1469" s="4">
        <v>0</v>
      </c>
      <c r="DI1469" s="4">
        <v>0</v>
      </c>
      <c r="DJ1469" s="4">
        <v>0</v>
      </c>
      <c r="DK1469" s="4">
        <v>0</v>
      </c>
      <c r="DL1469" s="4">
        <v>0</v>
      </c>
      <c r="DM1469" s="4">
        <v>0</v>
      </c>
      <c r="DN1469" s="4">
        <v>0</v>
      </c>
      <c r="DO1469" s="4">
        <v>0</v>
      </c>
      <c r="DP1469" s="4">
        <v>0</v>
      </c>
      <c r="DQ1469" s="4">
        <v>0</v>
      </c>
      <c r="DR1469" s="4">
        <v>0</v>
      </c>
      <c r="DS1469" s="4">
        <v>0</v>
      </c>
      <c r="DT1469" s="4">
        <v>0</v>
      </c>
      <c r="DU1469" s="4">
        <v>0</v>
      </c>
      <c r="DV1469" s="4">
        <v>0</v>
      </c>
      <c r="DW1469" s="4">
        <v>0</v>
      </c>
      <c r="DX1469" s="6">
        <v>0</v>
      </c>
      <c r="DY1469" s="4">
        <f>SUM(Tabela14[[#This Row],[jan/25]:[mar/25]])</f>
        <v>0</v>
      </c>
      <c r="DZ1469" s="4">
        <f>SUM(Tabela14[[#This Row],[abr/25]:[ago/25]])</f>
        <v>0</v>
      </c>
      <c r="EA1469" s="4">
        <f>SUM(Tabela14[[#This Row],[set/25]:[dez/30]])</f>
        <v>0</v>
      </c>
    </row>
    <row r="1470" spans="1:131" x14ac:dyDescent="0.25">
      <c r="A1470" s="5" t="s">
        <v>3293</v>
      </c>
      <c r="B1470" s="2" t="s">
        <v>2495</v>
      </c>
      <c r="C1470" s="2" t="s">
        <v>2463</v>
      </c>
      <c r="D1470" s="2" t="s">
        <v>2467</v>
      </c>
      <c r="E1470" s="1">
        <v>89</v>
      </c>
      <c r="F1470" s="2"/>
      <c r="G1470" s="2" t="s">
        <v>16</v>
      </c>
      <c r="H1470" s="321"/>
      <c r="I1470" s="2"/>
      <c r="J1470" s="2"/>
      <c r="K1470" s="4"/>
      <c r="L1470" s="4"/>
      <c r="M1470" s="4">
        <v>0</v>
      </c>
      <c r="N1470" s="4">
        <f>Tabela14[[#This Row],[parcela.cef
(total)]]-Tabela14[[#This Row],[parcela.cef
(realizado)]]</f>
        <v>0</v>
      </c>
      <c r="O1470" s="1" t="b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f>SUM(Tabela14[[#This Row],[set/25]:[dez/30]])</f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6">
        <v>0</v>
      </c>
      <c r="DY1470" s="4">
        <f>SUM(Tabela14[[#This Row],[jan/25]:[mar/25]])</f>
        <v>0</v>
      </c>
      <c r="DZ1470" s="4">
        <f>SUM(Tabela14[[#This Row],[abr/25]:[ago/25]])</f>
        <v>0</v>
      </c>
      <c r="EA1470" s="4">
        <f>SUM(Tabela14[[#This Row],[set/25]:[dez/30]])</f>
        <v>0</v>
      </c>
    </row>
    <row r="1471" spans="1:131" x14ac:dyDescent="0.25">
      <c r="A1471" s="5" t="s">
        <v>3294</v>
      </c>
      <c r="B1471" s="2" t="s">
        <v>2495</v>
      </c>
      <c r="C1471" s="2" t="s">
        <v>2463</v>
      </c>
      <c r="D1471" s="2" t="s">
        <v>1344</v>
      </c>
      <c r="E1471" s="1">
        <v>9</v>
      </c>
      <c r="F1471" s="2"/>
      <c r="G1471" s="2" t="s">
        <v>46</v>
      </c>
      <c r="H1471" s="321"/>
      <c r="I1471" s="2"/>
      <c r="J1471" s="2"/>
      <c r="K1471" s="4"/>
      <c r="L1471" s="4"/>
      <c r="M1471" s="4">
        <v>0</v>
      </c>
      <c r="N1471" s="4">
        <f>Tabela14[[#This Row],[parcela.cef
(total)]]-Tabela14[[#This Row],[parcela.cef
(realizado)]]</f>
        <v>0</v>
      </c>
      <c r="O1471" s="1" t="b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f>SUM(Tabela14[[#This Row],[set/25]:[dez/30]])</f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0</v>
      </c>
      <c r="CS1471" s="4">
        <v>0</v>
      </c>
      <c r="CT1471" s="4">
        <v>0</v>
      </c>
      <c r="CU1471" s="4">
        <v>0</v>
      </c>
      <c r="CV1471" s="4">
        <v>0</v>
      </c>
      <c r="CW1471" s="4">
        <v>0</v>
      </c>
      <c r="CX1471" s="4">
        <v>0</v>
      </c>
      <c r="CY1471" s="4">
        <v>0</v>
      </c>
      <c r="CZ1471" s="4">
        <v>0</v>
      </c>
      <c r="DA1471" s="4">
        <v>0</v>
      </c>
      <c r="DB1471" s="4">
        <v>0</v>
      </c>
      <c r="DC1471" s="4">
        <v>0</v>
      </c>
      <c r="DD1471" s="4">
        <v>0</v>
      </c>
      <c r="DE1471" s="4">
        <v>0</v>
      </c>
      <c r="DF1471" s="4">
        <v>0</v>
      </c>
      <c r="DG1471" s="4">
        <v>0</v>
      </c>
      <c r="DH1471" s="4">
        <v>0</v>
      </c>
      <c r="DI1471" s="4">
        <v>0</v>
      </c>
      <c r="DJ1471" s="4">
        <v>0</v>
      </c>
      <c r="DK1471" s="4">
        <v>0</v>
      </c>
      <c r="DL1471" s="4">
        <v>0</v>
      </c>
      <c r="DM1471" s="4">
        <v>0</v>
      </c>
      <c r="DN1471" s="4">
        <v>0</v>
      </c>
      <c r="DO1471" s="4">
        <v>0</v>
      </c>
      <c r="DP1471" s="4">
        <v>0</v>
      </c>
      <c r="DQ1471" s="4">
        <v>0</v>
      </c>
      <c r="DR1471" s="4">
        <v>0</v>
      </c>
      <c r="DS1471" s="4">
        <v>0</v>
      </c>
      <c r="DT1471" s="4">
        <v>0</v>
      </c>
      <c r="DU1471" s="4">
        <v>0</v>
      </c>
      <c r="DV1471" s="4">
        <v>0</v>
      </c>
      <c r="DW1471" s="4">
        <v>0</v>
      </c>
      <c r="DX1471" s="6">
        <v>0</v>
      </c>
      <c r="DY1471" s="4">
        <f>SUM(Tabela14[[#This Row],[jan/25]:[mar/25]])</f>
        <v>0</v>
      </c>
      <c r="DZ1471" s="4">
        <f>SUM(Tabela14[[#This Row],[abr/25]:[ago/25]])</f>
        <v>0</v>
      </c>
      <c r="EA1471" s="4">
        <f>SUM(Tabela14[[#This Row],[set/25]:[dez/30]])</f>
        <v>0</v>
      </c>
    </row>
    <row r="1472" spans="1:131" x14ac:dyDescent="0.25">
      <c r="A1472" s="5" t="s">
        <v>3295</v>
      </c>
      <c r="B1472" s="2" t="s">
        <v>2495</v>
      </c>
      <c r="C1472" s="2" t="s">
        <v>2463</v>
      </c>
      <c r="D1472" s="2" t="s">
        <v>2467</v>
      </c>
      <c r="E1472" s="1">
        <v>90</v>
      </c>
      <c r="F1472" s="2"/>
      <c r="G1472" s="2" t="s">
        <v>16</v>
      </c>
      <c r="H1472" s="321"/>
      <c r="I1472" s="2"/>
      <c r="J1472" s="2"/>
      <c r="K1472" s="4"/>
      <c r="L1472" s="4"/>
      <c r="M1472" s="4">
        <v>0</v>
      </c>
      <c r="N1472" s="4">
        <f>Tabela14[[#This Row],[parcela.cef
(total)]]-Tabela14[[#This Row],[parcela.cef
(realizado)]]</f>
        <v>0</v>
      </c>
      <c r="O1472" s="1" t="b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f>SUM(Tabela14[[#This Row],[set/25]:[dez/30]])</f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6">
        <v>0</v>
      </c>
      <c r="DY1472" s="4">
        <f>SUM(Tabela14[[#This Row],[jan/25]:[mar/25]])</f>
        <v>0</v>
      </c>
      <c r="DZ1472" s="4">
        <f>SUM(Tabela14[[#This Row],[abr/25]:[ago/25]])</f>
        <v>0</v>
      </c>
      <c r="EA1472" s="4">
        <f>SUM(Tabela14[[#This Row],[set/25]:[dez/30]])</f>
        <v>0</v>
      </c>
    </row>
    <row r="1473" spans="1:131" x14ac:dyDescent="0.25">
      <c r="A1473" s="5" t="s">
        <v>3296</v>
      </c>
      <c r="B1473" s="2" t="s">
        <v>2495</v>
      </c>
      <c r="C1473" s="2" t="s">
        <v>2463</v>
      </c>
      <c r="D1473" s="2" t="s">
        <v>2467</v>
      </c>
      <c r="E1473" s="1">
        <v>91</v>
      </c>
      <c r="F1473" s="2"/>
      <c r="G1473" s="2" t="s">
        <v>42</v>
      </c>
      <c r="H1473" s="321"/>
      <c r="I1473" s="2"/>
      <c r="J1473" s="2"/>
      <c r="K1473" s="4"/>
      <c r="L1473" s="4"/>
      <c r="M1473" s="4">
        <v>0</v>
      </c>
      <c r="N1473" s="4">
        <f>Tabela14[[#This Row],[parcela.cef
(total)]]-Tabela14[[#This Row],[parcela.cef
(realizado)]]</f>
        <v>0</v>
      </c>
      <c r="O1473" s="1" t="b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f>SUM(Tabela14[[#This Row],[set/25]:[dez/30]])</f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0</v>
      </c>
      <c r="CP1473" s="4">
        <v>0</v>
      </c>
      <c r="CQ1473" s="4">
        <v>0</v>
      </c>
      <c r="CR1473" s="4">
        <v>0</v>
      </c>
      <c r="CS1473" s="4">
        <v>0</v>
      </c>
      <c r="CT1473" s="4">
        <v>0</v>
      </c>
      <c r="CU1473" s="4">
        <v>0</v>
      </c>
      <c r="CV1473" s="4">
        <v>0</v>
      </c>
      <c r="CW1473" s="4">
        <v>0</v>
      </c>
      <c r="CX1473" s="4">
        <v>0</v>
      </c>
      <c r="CY1473" s="4">
        <v>0</v>
      </c>
      <c r="CZ1473" s="4">
        <v>0</v>
      </c>
      <c r="DA1473" s="4">
        <v>0</v>
      </c>
      <c r="DB1473" s="4">
        <v>0</v>
      </c>
      <c r="DC1473" s="4">
        <v>0</v>
      </c>
      <c r="DD1473" s="4">
        <v>0</v>
      </c>
      <c r="DE1473" s="4">
        <v>0</v>
      </c>
      <c r="DF1473" s="4">
        <v>0</v>
      </c>
      <c r="DG1473" s="4">
        <v>0</v>
      </c>
      <c r="DH1473" s="4">
        <v>0</v>
      </c>
      <c r="DI1473" s="4">
        <v>0</v>
      </c>
      <c r="DJ1473" s="4">
        <v>0</v>
      </c>
      <c r="DK1473" s="4">
        <v>0</v>
      </c>
      <c r="DL1473" s="4">
        <v>0</v>
      </c>
      <c r="DM1473" s="4">
        <v>0</v>
      </c>
      <c r="DN1473" s="4">
        <v>0</v>
      </c>
      <c r="DO1473" s="4">
        <v>0</v>
      </c>
      <c r="DP1473" s="4">
        <v>0</v>
      </c>
      <c r="DQ1473" s="4">
        <v>0</v>
      </c>
      <c r="DR1473" s="4">
        <v>0</v>
      </c>
      <c r="DS1473" s="4">
        <v>0</v>
      </c>
      <c r="DT1473" s="4">
        <v>0</v>
      </c>
      <c r="DU1473" s="4">
        <v>0</v>
      </c>
      <c r="DV1473" s="4">
        <v>0</v>
      </c>
      <c r="DW1473" s="4">
        <v>0</v>
      </c>
      <c r="DX1473" s="6">
        <v>0</v>
      </c>
      <c r="DY1473" s="4">
        <f>SUM(Tabela14[[#This Row],[jan/25]:[mar/25]])</f>
        <v>0</v>
      </c>
      <c r="DZ1473" s="4">
        <f>SUM(Tabela14[[#This Row],[abr/25]:[ago/25]])</f>
        <v>0</v>
      </c>
      <c r="EA1473" s="4">
        <f>SUM(Tabela14[[#This Row],[set/25]:[dez/30]])</f>
        <v>0</v>
      </c>
    </row>
    <row r="1474" spans="1:131" x14ac:dyDescent="0.25">
      <c r="A1474" s="5" t="s">
        <v>3297</v>
      </c>
      <c r="B1474" s="2" t="s">
        <v>2495</v>
      </c>
      <c r="C1474" s="2" t="s">
        <v>2463</v>
      </c>
      <c r="D1474" s="2" t="s">
        <v>2467</v>
      </c>
      <c r="E1474" s="1">
        <v>92</v>
      </c>
      <c r="F1474" s="2"/>
      <c r="G1474" s="2" t="s">
        <v>42</v>
      </c>
      <c r="H1474" s="321"/>
      <c r="I1474" s="2"/>
      <c r="J1474" s="2"/>
      <c r="K1474" s="4"/>
      <c r="L1474" s="4"/>
      <c r="M1474" s="4">
        <v>0</v>
      </c>
      <c r="N1474" s="4">
        <f>Tabela14[[#This Row],[parcela.cef
(total)]]-Tabela14[[#This Row],[parcela.cef
(realizado)]]</f>
        <v>0</v>
      </c>
      <c r="O1474" s="1" t="b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f>SUM(Tabela14[[#This Row],[set/25]:[dez/30]])</f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6">
        <v>0</v>
      </c>
      <c r="DY1474" s="4">
        <f>SUM(Tabela14[[#This Row],[jan/25]:[mar/25]])</f>
        <v>0</v>
      </c>
      <c r="DZ1474" s="4">
        <f>SUM(Tabela14[[#This Row],[abr/25]:[ago/25]])</f>
        <v>0</v>
      </c>
      <c r="EA1474" s="4">
        <f>SUM(Tabela14[[#This Row],[set/25]:[dez/30]])</f>
        <v>0</v>
      </c>
    </row>
    <row r="1475" spans="1:131" x14ac:dyDescent="0.25">
      <c r="A1475" s="5" t="s">
        <v>3298</v>
      </c>
      <c r="B1475" s="2" t="s">
        <v>2495</v>
      </c>
      <c r="C1475" s="2" t="s">
        <v>2463</v>
      </c>
      <c r="D1475" s="2" t="s">
        <v>2467</v>
      </c>
      <c r="E1475" s="1">
        <v>93</v>
      </c>
      <c r="F1475" s="2"/>
      <c r="G1475" s="2" t="s">
        <v>42</v>
      </c>
      <c r="H1475" s="321"/>
      <c r="I1475" s="2"/>
      <c r="J1475" s="2"/>
      <c r="K1475" s="4"/>
      <c r="L1475" s="4"/>
      <c r="M1475" s="4">
        <v>0</v>
      </c>
      <c r="N1475" s="4">
        <f>Tabela14[[#This Row],[parcela.cef
(total)]]-Tabela14[[#This Row],[parcela.cef
(realizado)]]</f>
        <v>0</v>
      </c>
      <c r="O1475" s="1" t="b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f>SUM(Tabela14[[#This Row],[set/25]:[dez/30]])</f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0</v>
      </c>
      <c r="CP1475" s="4">
        <v>0</v>
      </c>
      <c r="CQ1475" s="4">
        <v>0</v>
      </c>
      <c r="CR1475" s="4">
        <v>0</v>
      </c>
      <c r="CS1475" s="4">
        <v>0</v>
      </c>
      <c r="CT1475" s="4">
        <v>0</v>
      </c>
      <c r="CU1475" s="4">
        <v>0</v>
      </c>
      <c r="CV1475" s="4">
        <v>0</v>
      </c>
      <c r="CW1475" s="4">
        <v>0</v>
      </c>
      <c r="CX1475" s="4">
        <v>0</v>
      </c>
      <c r="CY1475" s="4">
        <v>0</v>
      </c>
      <c r="CZ1475" s="4">
        <v>0</v>
      </c>
      <c r="DA1475" s="4">
        <v>0</v>
      </c>
      <c r="DB1475" s="4">
        <v>0</v>
      </c>
      <c r="DC1475" s="4">
        <v>0</v>
      </c>
      <c r="DD1475" s="4">
        <v>0</v>
      </c>
      <c r="DE1475" s="4">
        <v>0</v>
      </c>
      <c r="DF1475" s="4">
        <v>0</v>
      </c>
      <c r="DG1475" s="4">
        <v>0</v>
      </c>
      <c r="DH1475" s="4">
        <v>0</v>
      </c>
      <c r="DI1475" s="4">
        <v>0</v>
      </c>
      <c r="DJ1475" s="4">
        <v>0</v>
      </c>
      <c r="DK1475" s="4">
        <v>0</v>
      </c>
      <c r="DL1475" s="4">
        <v>0</v>
      </c>
      <c r="DM1475" s="4">
        <v>0</v>
      </c>
      <c r="DN1475" s="4">
        <v>0</v>
      </c>
      <c r="DO1475" s="4">
        <v>0</v>
      </c>
      <c r="DP1475" s="4">
        <v>0</v>
      </c>
      <c r="DQ1475" s="4">
        <v>0</v>
      </c>
      <c r="DR1475" s="4">
        <v>0</v>
      </c>
      <c r="DS1475" s="4">
        <v>0</v>
      </c>
      <c r="DT1475" s="4">
        <v>0</v>
      </c>
      <c r="DU1475" s="4">
        <v>0</v>
      </c>
      <c r="DV1475" s="4">
        <v>0</v>
      </c>
      <c r="DW1475" s="4">
        <v>0</v>
      </c>
      <c r="DX1475" s="6">
        <v>0</v>
      </c>
      <c r="DY1475" s="4">
        <f>SUM(Tabela14[[#This Row],[jan/25]:[mar/25]])</f>
        <v>0</v>
      </c>
      <c r="DZ1475" s="4">
        <f>SUM(Tabela14[[#This Row],[abr/25]:[ago/25]])</f>
        <v>0</v>
      </c>
      <c r="EA1475" s="4">
        <f>SUM(Tabela14[[#This Row],[set/25]:[dez/30]])</f>
        <v>0</v>
      </c>
    </row>
    <row r="1476" spans="1:131" x14ac:dyDescent="0.25">
      <c r="A1476" s="5" t="s">
        <v>3299</v>
      </c>
      <c r="B1476" s="2" t="s">
        <v>2495</v>
      </c>
      <c r="C1476" s="2" t="s">
        <v>2463</v>
      </c>
      <c r="D1476" s="2" t="s">
        <v>2467</v>
      </c>
      <c r="E1476" s="1">
        <v>94</v>
      </c>
      <c r="F1476" s="2" t="s">
        <v>3083</v>
      </c>
      <c r="G1476" s="2" t="s">
        <v>19</v>
      </c>
      <c r="H1476" s="321">
        <v>45850</v>
      </c>
      <c r="I1476" s="2" t="s">
        <v>3300</v>
      </c>
      <c r="J1476" s="2"/>
      <c r="K1476" s="4"/>
      <c r="L1476" s="4"/>
      <c r="M1476" s="4">
        <v>0</v>
      </c>
      <c r="N1476" s="4">
        <f>Tabela14[[#This Row],[parcela.cef
(total)]]-Tabela14[[#This Row],[parcela.cef
(realizado)]]</f>
        <v>0</v>
      </c>
      <c r="O1476" s="1" t="b">
        <v>0</v>
      </c>
      <c r="P1476" s="4">
        <v>0</v>
      </c>
      <c r="Q1476" s="4">
        <v>74512.86</v>
      </c>
      <c r="R1476" s="4">
        <v>0</v>
      </c>
      <c r="S1476" s="4">
        <v>15243.86</v>
      </c>
      <c r="T1476" s="4">
        <f>SUM(Tabela14[[#This Row],[set/25]:[dez/30]])</f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15243.86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6">
        <v>0</v>
      </c>
      <c r="DY1476" s="4">
        <f>SUM(Tabela14[[#This Row],[jan/25]:[mar/25]])</f>
        <v>0</v>
      </c>
      <c r="DZ1476" s="4">
        <f>SUM(Tabela14[[#This Row],[abr/25]:[ago/25]])</f>
        <v>15243.86</v>
      </c>
      <c r="EA1476" s="4">
        <f>SUM(Tabela14[[#This Row],[set/25]:[dez/30]])</f>
        <v>0</v>
      </c>
    </row>
    <row r="1477" spans="1:131" x14ac:dyDescent="0.25">
      <c r="A1477" s="5" t="s">
        <v>3301</v>
      </c>
      <c r="B1477" s="2" t="s">
        <v>2495</v>
      </c>
      <c r="C1477" s="2" t="s">
        <v>2463</v>
      </c>
      <c r="D1477" s="2" t="s">
        <v>2467</v>
      </c>
      <c r="E1477" s="1">
        <v>95</v>
      </c>
      <c r="F1477" s="2"/>
      <c r="G1477" s="2" t="s">
        <v>42</v>
      </c>
      <c r="H1477" s="321"/>
      <c r="I1477" s="2"/>
      <c r="J1477" s="2"/>
      <c r="K1477" s="4"/>
      <c r="L1477" s="4"/>
      <c r="M1477" s="4">
        <v>0</v>
      </c>
      <c r="N1477" s="4">
        <f>Tabela14[[#This Row],[parcela.cef
(total)]]-Tabela14[[#This Row],[parcela.cef
(realizado)]]</f>
        <v>0</v>
      </c>
      <c r="O1477" s="1" t="b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f>SUM(Tabela14[[#This Row],[set/25]:[dez/30]])</f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0</v>
      </c>
      <c r="CS1477" s="4">
        <v>0</v>
      </c>
      <c r="CT1477" s="4">
        <v>0</v>
      </c>
      <c r="CU1477" s="4">
        <v>0</v>
      </c>
      <c r="CV1477" s="4">
        <v>0</v>
      </c>
      <c r="CW1477" s="4">
        <v>0</v>
      </c>
      <c r="CX1477" s="4">
        <v>0</v>
      </c>
      <c r="CY1477" s="4">
        <v>0</v>
      </c>
      <c r="CZ1477" s="4">
        <v>0</v>
      </c>
      <c r="DA1477" s="4">
        <v>0</v>
      </c>
      <c r="DB1477" s="4">
        <v>0</v>
      </c>
      <c r="DC1477" s="4">
        <v>0</v>
      </c>
      <c r="DD1477" s="4">
        <v>0</v>
      </c>
      <c r="DE1477" s="4">
        <v>0</v>
      </c>
      <c r="DF1477" s="4">
        <v>0</v>
      </c>
      <c r="DG1477" s="4">
        <v>0</v>
      </c>
      <c r="DH1477" s="4">
        <v>0</v>
      </c>
      <c r="DI1477" s="4">
        <v>0</v>
      </c>
      <c r="DJ1477" s="4">
        <v>0</v>
      </c>
      <c r="DK1477" s="4">
        <v>0</v>
      </c>
      <c r="DL1477" s="4">
        <v>0</v>
      </c>
      <c r="DM1477" s="4">
        <v>0</v>
      </c>
      <c r="DN1477" s="4">
        <v>0</v>
      </c>
      <c r="DO1477" s="4">
        <v>0</v>
      </c>
      <c r="DP1477" s="4">
        <v>0</v>
      </c>
      <c r="DQ1477" s="4">
        <v>0</v>
      </c>
      <c r="DR1477" s="4">
        <v>0</v>
      </c>
      <c r="DS1477" s="4">
        <v>0</v>
      </c>
      <c r="DT1477" s="4">
        <v>0</v>
      </c>
      <c r="DU1477" s="4">
        <v>0</v>
      </c>
      <c r="DV1477" s="4">
        <v>0</v>
      </c>
      <c r="DW1477" s="4">
        <v>0</v>
      </c>
      <c r="DX1477" s="6">
        <v>0</v>
      </c>
      <c r="DY1477" s="4">
        <f>SUM(Tabela14[[#This Row],[jan/25]:[mar/25]])</f>
        <v>0</v>
      </c>
      <c r="DZ1477" s="4">
        <f>SUM(Tabela14[[#This Row],[abr/25]:[ago/25]])</f>
        <v>0</v>
      </c>
      <c r="EA1477" s="4">
        <f>SUM(Tabela14[[#This Row],[set/25]:[dez/30]])</f>
        <v>0</v>
      </c>
    </row>
    <row r="1478" spans="1:131" x14ac:dyDescent="0.25">
      <c r="A1478" s="5" t="s">
        <v>3302</v>
      </c>
      <c r="B1478" s="2" t="s">
        <v>2495</v>
      </c>
      <c r="C1478" s="2" t="s">
        <v>2463</v>
      </c>
      <c r="D1478" s="2" t="s">
        <v>2467</v>
      </c>
      <c r="E1478" s="1">
        <v>96</v>
      </c>
      <c r="F1478" s="2" t="s">
        <v>3005</v>
      </c>
      <c r="G1478" s="2" t="s">
        <v>19</v>
      </c>
      <c r="H1478" s="321">
        <v>45850</v>
      </c>
      <c r="I1478" s="2" t="s">
        <v>832</v>
      </c>
      <c r="J1478" s="2"/>
      <c r="K1478" s="4"/>
      <c r="L1478" s="4"/>
      <c r="M1478" s="4">
        <v>0</v>
      </c>
      <c r="N1478" s="4">
        <f>Tabela14[[#This Row],[parcela.cef
(total)]]-Tabela14[[#This Row],[parcela.cef
(realizado)]]</f>
        <v>0</v>
      </c>
      <c r="O1478" s="1" t="b">
        <v>0</v>
      </c>
      <c r="P1478" s="4">
        <v>0</v>
      </c>
      <c r="Q1478" s="4">
        <v>75000</v>
      </c>
      <c r="R1478" s="4">
        <v>0</v>
      </c>
      <c r="S1478" s="4">
        <v>75000</v>
      </c>
      <c r="T1478" s="4">
        <f>SUM(Tabela14[[#This Row],[set/25]:[dez/30]])</f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75000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6">
        <v>0</v>
      </c>
      <c r="DY1478" s="4">
        <f>SUM(Tabela14[[#This Row],[jan/25]:[mar/25]])</f>
        <v>0</v>
      </c>
      <c r="DZ1478" s="4">
        <f>SUM(Tabela14[[#This Row],[abr/25]:[ago/25]])</f>
        <v>75000</v>
      </c>
      <c r="EA1478" s="4">
        <f>SUM(Tabela14[[#This Row],[set/25]:[dez/30]])</f>
        <v>0</v>
      </c>
    </row>
    <row r="1479" spans="1:131" x14ac:dyDescent="0.25">
      <c r="A1479" s="5" t="s">
        <v>3303</v>
      </c>
      <c r="B1479" s="2" t="s">
        <v>2495</v>
      </c>
      <c r="C1479" s="2" t="s">
        <v>2463</v>
      </c>
      <c r="D1479" s="2" t="s">
        <v>2467</v>
      </c>
      <c r="E1479" s="1">
        <v>97</v>
      </c>
      <c r="F1479" s="2" t="s">
        <v>2540</v>
      </c>
      <c r="G1479" s="2" t="s">
        <v>19</v>
      </c>
      <c r="H1479" s="321">
        <v>45850</v>
      </c>
      <c r="I1479" s="2" t="s">
        <v>3304</v>
      </c>
      <c r="J1479" s="2"/>
      <c r="K1479" s="4"/>
      <c r="L1479" s="4"/>
      <c r="M1479" s="4">
        <v>0</v>
      </c>
      <c r="N1479" s="4">
        <f>Tabela14[[#This Row],[parcela.cef
(total)]]-Tabela14[[#This Row],[parcela.cef
(realizado)]]</f>
        <v>0</v>
      </c>
      <c r="O1479" s="1" t="b">
        <v>0</v>
      </c>
      <c r="P1479" s="4">
        <v>0</v>
      </c>
      <c r="Q1479" s="4">
        <v>75000</v>
      </c>
      <c r="R1479" s="4">
        <v>0</v>
      </c>
      <c r="S1479" s="4">
        <v>10000</v>
      </c>
      <c r="T1479" s="4">
        <f>SUM(Tabela14[[#This Row],[set/25]:[dez/30]])</f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10000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0</v>
      </c>
      <c r="CP1479" s="4">
        <v>0</v>
      </c>
      <c r="CQ1479" s="4">
        <v>0</v>
      </c>
      <c r="CR1479" s="4">
        <v>0</v>
      </c>
      <c r="CS1479" s="4">
        <v>0</v>
      </c>
      <c r="CT1479" s="4">
        <v>0</v>
      </c>
      <c r="CU1479" s="4">
        <v>0</v>
      </c>
      <c r="CV1479" s="4">
        <v>0</v>
      </c>
      <c r="CW1479" s="4">
        <v>0</v>
      </c>
      <c r="CX1479" s="4">
        <v>0</v>
      </c>
      <c r="CY1479" s="4">
        <v>0</v>
      </c>
      <c r="CZ1479" s="4">
        <v>0</v>
      </c>
      <c r="DA1479" s="4">
        <v>0</v>
      </c>
      <c r="DB1479" s="4">
        <v>0</v>
      </c>
      <c r="DC1479" s="4">
        <v>0</v>
      </c>
      <c r="DD1479" s="4">
        <v>0</v>
      </c>
      <c r="DE1479" s="4">
        <v>0</v>
      </c>
      <c r="DF1479" s="4">
        <v>0</v>
      </c>
      <c r="DG1479" s="4">
        <v>0</v>
      </c>
      <c r="DH1479" s="4">
        <v>0</v>
      </c>
      <c r="DI1479" s="4">
        <v>0</v>
      </c>
      <c r="DJ1479" s="4">
        <v>0</v>
      </c>
      <c r="DK1479" s="4">
        <v>0</v>
      </c>
      <c r="DL1479" s="4">
        <v>0</v>
      </c>
      <c r="DM1479" s="4">
        <v>0</v>
      </c>
      <c r="DN1479" s="4">
        <v>0</v>
      </c>
      <c r="DO1479" s="4">
        <v>0</v>
      </c>
      <c r="DP1479" s="4">
        <v>0</v>
      </c>
      <c r="DQ1479" s="4">
        <v>0</v>
      </c>
      <c r="DR1479" s="4">
        <v>0</v>
      </c>
      <c r="DS1479" s="4">
        <v>0</v>
      </c>
      <c r="DT1479" s="4">
        <v>0</v>
      </c>
      <c r="DU1479" s="4">
        <v>0</v>
      </c>
      <c r="DV1479" s="4">
        <v>0</v>
      </c>
      <c r="DW1479" s="4">
        <v>0</v>
      </c>
      <c r="DX1479" s="6">
        <v>0</v>
      </c>
      <c r="DY1479" s="4">
        <f>SUM(Tabela14[[#This Row],[jan/25]:[mar/25]])</f>
        <v>0</v>
      </c>
      <c r="DZ1479" s="4">
        <f>SUM(Tabela14[[#This Row],[abr/25]:[ago/25]])</f>
        <v>10000</v>
      </c>
      <c r="EA1479" s="4">
        <f>SUM(Tabela14[[#This Row],[set/25]:[dez/30]])</f>
        <v>0</v>
      </c>
    </row>
    <row r="1480" spans="1:131" x14ac:dyDescent="0.25">
      <c r="A1480" s="5" t="s">
        <v>3305</v>
      </c>
      <c r="B1480" s="2" t="s">
        <v>2495</v>
      </c>
      <c r="C1480" s="2" t="s">
        <v>2463</v>
      </c>
      <c r="D1480" s="2" t="s">
        <v>2467</v>
      </c>
      <c r="E1480" s="1">
        <v>98</v>
      </c>
      <c r="F1480" s="2"/>
      <c r="G1480" s="2" t="s">
        <v>42</v>
      </c>
      <c r="H1480" s="321"/>
      <c r="I1480" s="2"/>
      <c r="J1480" s="2"/>
      <c r="K1480" s="4"/>
      <c r="L1480" s="4"/>
      <c r="M1480" s="4">
        <v>0</v>
      </c>
      <c r="N1480" s="4">
        <f>Tabela14[[#This Row],[parcela.cef
(total)]]-Tabela14[[#This Row],[parcela.cef
(realizado)]]</f>
        <v>0</v>
      </c>
      <c r="O1480" s="1" t="b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f>SUM(Tabela14[[#This Row],[set/25]:[dez/30]])</f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6">
        <v>0</v>
      </c>
      <c r="DY1480" s="4">
        <f>SUM(Tabela14[[#This Row],[jan/25]:[mar/25]])</f>
        <v>0</v>
      </c>
      <c r="DZ1480" s="4">
        <f>SUM(Tabela14[[#This Row],[abr/25]:[ago/25]])</f>
        <v>0</v>
      </c>
      <c r="EA1480" s="4">
        <f>SUM(Tabela14[[#This Row],[set/25]:[dez/30]])</f>
        <v>0</v>
      </c>
    </row>
    <row r="1481" spans="1:131" x14ac:dyDescent="0.25">
      <c r="A1481" s="5" t="s">
        <v>3306</v>
      </c>
      <c r="B1481" s="2" t="s">
        <v>2495</v>
      </c>
      <c r="C1481" s="2" t="s">
        <v>2463</v>
      </c>
      <c r="D1481" s="2" t="s">
        <v>2467</v>
      </c>
      <c r="E1481" s="1">
        <v>99</v>
      </c>
      <c r="F1481" s="2"/>
      <c r="G1481" s="2" t="s">
        <v>42</v>
      </c>
      <c r="H1481" s="321"/>
      <c r="I1481" s="2"/>
      <c r="J1481" s="2"/>
      <c r="K1481" s="4"/>
      <c r="L1481" s="4"/>
      <c r="M1481" s="4">
        <v>0</v>
      </c>
      <c r="N1481" s="4">
        <f>Tabela14[[#This Row],[parcela.cef
(total)]]-Tabela14[[#This Row],[parcela.cef
(realizado)]]</f>
        <v>0</v>
      </c>
      <c r="O1481" s="1" t="b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f>SUM(Tabela14[[#This Row],[set/25]:[dez/30]])</f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0</v>
      </c>
      <c r="CS1481" s="4">
        <v>0</v>
      </c>
      <c r="CT1481" s="4">
        <v>0</v>
      </c>
      <c r="CU1481" s="4">
        <v>0</v>
      </c>
      <c r="CV1481" s="4">
        <v>0</v>
      </c>
      <c r="CW1481" s="4">
        <v>0</v>
      </c>
      <c r="CX1481" s="4">
        <v>0</v>
      </c>
      <c r="CY1481" s="4">
        <v>0</v>
      </c>
      <c r="CZ1481" s="4">
        <v>0</v>
      </c>
      <c r="DA1481" s="4">
        <v>0</v>
      </c>
      <c r="DB1481" s="4">
        <v>0</v>
      </c>
      <c r="DC1481" s="4">
        <v>0</v>
      </c>
      <c r="DD1481" s="4">
        <v>0</v>
      </c>
      <c r="DE1481" s="4">
        <v>0</v>
      </c>
      <c r="DF1481" s="4">
        <v>0</v>
      </c>
      <c r="DG1481" s="4">
        <v>0</v>
      </c>
      <c r="DH1481" s="4">
        <v>0</v>
      </c>
      <c r="DI1481" s="4">
        <v>0</v>
      </c>
      <c r="DJ1481" s="4">
        <v>0</v>
      </c>
      <c r="DK1481" s="4">
        <v>0</v>
      </c>
      <c r="DL1481" s="4">
        <v>0</v>
      </c>
      <c r="DM1481" s="4">
        <v>0</v>
      </c>
      <c r="DN1481" s="4">
        <v>0</v>
      </c>
      <c r="DO1481" s="4">
        <v>0</v>
      </c>
      <c r="DP1481" s="4">
        <v>0</v>
      </c>
      <c r="DQ1481" s="4">
        <v>0</v>
      </c>
      <c r="DR1481" s="4">
        <v>0</v>
      </c>
      <c r="DS1481" s="4">
        <v>0</v>
      </c>
      <c r="DT1481" s="4">
        <v>0</v>
      </c>
      <c r="DU1481" s="4">
        <v>0</v>
      </c>
      <c r="DV1481" s="4">
        <v>0</v>
      </c>
      <c r="DW1481" s="4">
        <v>0</v>
      </c>
      <c r="DX1481" s="6">
        <v>0</v>
      </c>
      <c r="DY1481" s="4">
        <f>SUM(Tabela14[[#This Row],[jan/25]:[mar/25]])</f>
        <v>0</v>
      </c>
      <c r="DZ1481" s="4">
        <f>SUM(Tabela14[[#This Row],[abr/25]:[ago/25]])</f>
        <v>0</v>
      </c>
      <c r="EA1481" s="4">
        <f>SUM(Tabela14[[#This Row],[set/25]:[dez/30]])</f>
        <v>0</v>
      </c>
    </row>
    <row r="1482" spans="1:131" x14ac:dyDescent="0.25">
      <c r="A1482" s="5" t="s">
        <v>3307</v>
      </c>
      <c r="B1482" s="2" t="s">
        <v>2495</v>
      </c>
      <c r="C1482" s="2" t="s">
        <v>3308</v>
      </c>
      <c r="D1482" s="2" t="s">
        <v>1344</v>
      </c>
      <c r="E1482" s="1">
        <v>1</v>
      </c>
      <c r="F1482" s="2"/>
      <c r="G1482" s="2" t="s">
        <v>46</v>
      </c>
      <c r="H1482" s="321"/>
      <c r="I1482" s="2"/>
      <c r="J1482" s="2"/>
      <c r="K1482" s="4"/>
      <c r="L1482" s="4"/>
      <c r="M1482" s="4">
        <v>0</v>
      </c>
      <c r="N1482" s="4">
        <f>Tabela14[[#This Row],[parcela.cef
(total)]]-Tabela14[[#This Row],[parcela.cef
(realizado)]]</f>
        <v>0</v>
      </c>
      <c r="O1482" s="1" t="b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f>SUM(Tabela14[[#This Row],[set/25]:[dez/30]])</f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6">
        <v>0</v>
      </c>
      <c r="DY1482" s="4">
        <f>SUM(Tabela14[[#This Row],[jan/25]:[mar/25]])</f>
        <v>0</v>
      </c>
      <c r="DZ1482" s="4">
        <f>SUM(Tabela14[[#This Row],[abr/25]:[ago/25]])</f>
        <v>0</v>
      </c>
      <c r="EA1482" s="4">
        <f>SUM(Tabela14[[#This Row],[set/25]:[dez/30]])</f>
        <v>0</v>
      </c>
    </row>
    <row r="1483" spans="1:131" x14ac:dyDescent="0.25">
      <c r="A1483" s="5" t="s">
        <v>3309</v>
      </c>
      <c r="B1483" s="2" t="s">
        <v>2495</v>
      </c>
      <c r="C1483" s="2" t="s">
        <v>3308</v>
      </c>
      <c r="D1483" s="2" t="s">
        <v>3234</v>
      </c>
      <c r="E1483" s="1">
        <v>2</v>
      </c>
      <c r="F1483" s="2"/>
      <c r="G1483" s="2" t="s">
        <v>46</v>
      </c>
      <c r="H1483" s="321"/>
      <c r="I1483" s="2"/>
      <c r="J1483" s="2"/>
      <c r="K1483" s="4"/>
      <c r="L1483" s="4"/>
      <c r="M1483" s="4">
        <v>0</v>
      </c>
      <c r="N1483" s="4">
        <f>Tabela14[[#This Row],[parcela.cef
(total)]]-Tabela14[[#This Row],[parcela.cef
(realizado)]]</f>
        <v>0</v>
      </c>
      <c r="O1483" s="1" t="b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f>SUM(Tabela14[[#This Row],[set/25]:[dez/30]])</f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0</v>
      </c>
      <c r="CR1483" s="4">
        <v>0</v>
      </c>
      <c r="CS1483" s="4">
        <v>0</v>
      </c>
      <c r="CT1483" s="4">
        <v>0</v>
      </c>
      <c r="CU1483" s="4">
        <v>0</v>
      </c>
      <c r="CV1483" s="4">
        <v>0</v>
      </c>
      <c r="CW1483" s="4">
        <v>0</v>
      </c>
      <c r="CX1483" s="4">
        <v>0</v>
      </c>
      <c r="CY1483" s="4">
        <v>0</v>
      </c>
      <c r="CZ1483" s="4">
        <v>0</v>
      </c>
      <c r="DA1483" s="4">
        <v>0</v>
      </c>
      <c r="DB1483" s="4">
        <v>0</v>
      </c>
      <c r="DC1483" s="4">
        <v>0</v>
      </c>
      <c r="DD1483" s="4">
        <v>0</v>
      </c>
      <c r="DE1483" s="4">
        <v>0</v>
      </c>
      <c r="DF1483" s="4">
        <v>0</v>
      </c>
      <c r="DG1483" s="4">
        <v>0</v>
      </c>
      <c r="DH1483" s="4">
        <v>0</v>
      </c>
      <c r="DI1483" s="4">
        <v>0</v>
      </c>
      <c r="DJ1483" s="4">
        <v>0</v>
      </c>
      <c r="DK1483" s="4">
        <v>0</v>
      </c>
      <c r="DL1483" s="4">
        <v>0</v>
      </c>
      <c r="DM1483" s="4">
        <v>0</v>
      </c>
      <c r="DN1483" s="4">
        <v>0</v>
      </c>
      <c r="DO1483" s="4">
        <v>0</v>
      </c>
      <c r="DP1483" s="4">
        <v>0</v>
      </c>
      <c r="DQ1483" s="4">
        <v>0</v>
      </c>
      <c r="DR1483" s="4">
        <v>0</v>
      </c>
      <c r="DS1483" s="4">
        <v>0</v>
      </c>
      <c r="DT1483" s="4">
        <v>0</v>
      </c>
      <c r="DU1483" s="4">
        <v>0</v>
      </c>
      <c r="DV1483" s="4">
        <v>0</v>
      </c>
      <c r="DW1483" s="4">
        <v>0</v>
      </c>
      <c r="DX1483" s="6">
        <v>0</v>
      </c>
      <c r="DY1483" s="4">
        <f>SUM(Tabela14[[#This Row],[jan/25]:[mar/25]])</f>
        <v>0</v>
      </c>
      <c r="DZ1483" s="4">
        <f>SUM(Tabela14[[#This Row],[abr/25]:[ago/25]])</f>
        <v>0</v>
      </c>
      <c r="EA1483" s="4">
        <f>SUM(Tabela14[[#This Row],[set/25]:[dez/30]])</f>
        <v>0</v>
      </c>
    </row>
    <row r="1484" spans="1:131" x14ac:dyDescent="0.25">
      <c r="A1484" s="5" t="s">
        <v>3310</v>
      </c>
      <c r="B1484" s="2" t="s">
        <v>2495</v>
      </c>
      <c r="C1484" s="2" t="s">
        <v>3308</v>
      </c>
      <c r="D1484" s="2" t="s">
        <v>3234</v>
      </c>
      <c r="E1484" s="1">
        <v>3</v>
      </c>
      <c r="F1484" s="2"/>
      <c r="G1484" s="2" t="s">
        <v>46</v>
      </c>
      <c r="H1484" s="321"/>
      <c r="I1484" s="2"/>
      <c r="J1484" s="2"/>
      <c r="K1484" s="4"/>
      <c r="L1484" s="4"/>
      <c r="M1484" s="4">
        <v>0</v>
      </c>
      <c r="N1484" s="4">
        <f>Tabela14[[#This Row],[parcela.cef
(total)]]-Tabela14[[#This Row],[parcela.cef
(realizado)]]</f>
        <v>0</v>
      </c>
      <c r="O1484" s="1" t="b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f>SUM(Tabela14[[#This Row],[set/25]:[dez/30]])</f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6">
        <v>0</v>
      </c>
      <c r="DY1484" s="4">
        <f>SUM(Tabela14[[#This Row],[jan/25]:[mar/25]])</f>
        <v>0</v>
      </c>
      <c r="DZ1484" s="4">
        <f>SUM(Tabela14[[#This Row],[abr/25]:[ago/25]])</f>
        <v>0</v>
      </c>
      <c r="EA1484" s="4">
        <f>SUM(Tabela14[[#This Row],[set/25]:[dez/30]])</f>
        <v>0</v>
      </c>
    </row>
    <row r="1485" spans="1:131" x14ac:dyDescent="0.25">
      <c r="A1485" s="5" t="s">
        <v>3311</v>
      </c>
      <c r="B1485" s="2" t="s">
        <v>2495</v>
      </c>
      <c r="C1485" s="2" t="s">
        <v>3308</v>
      </c>
      <c r="D1485" s="2" t="s">
        <v>3234</v>
      </c>
      <c r="E1485" s="1">
        <v>4</v>
      </c>
      <c r="F1485" s="2"/>
      <c r="G1485" s="2" t="s">
        <v>46</v>
      </c>
      <c r="H1485" s="321"/>
      <c r="I1485" s="2"/>
      <c r="J1485" s="2"/>
      <c r="K1485" s="4"/>
      <c r="L1485" s="4"/>
      <c r="M1485" s="4">
        <v>0</v>
      </c>
      <c r="N1485" s="4">
        <f>Tabela14[[#This Row],[parcela.cef
(total)]]-Tabela14[[#This Row],[parcela.cef
(realizado)]]</f>
        <v>0</v>
      </c>
      <c r="O1485" s="1" t="b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f>SUM(Tabela14[[#This Row],[set/25]:[dez/30]])</f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0</v>
      </c>
      <c r="CP1485" s="4">
        <v>0</v>
      </c>
      <c r="CQ1485" s="4">
        <v>0</v>
      </c>
      <c r="CR1485" s="4">
        <v>0</v>
      </c>
      <c r="CS1485" s="4">
        <v>0</v>
      </c>
      <c r="CT1485" s="4">
        <v>0</v>
      </c>
      <c r="CU1485" s="4">
        <v>0</v>
      </c>
      <c r="CV1485" s="4">
        <v>0</v>
      </c>
      <c r="CW1485" s="4">
        <v>0</v>
      </c>
      <c r="CX1485" s="4">
        <v>0</v>
      </c>
      <c r="CY1485" s="4">
        <v>0</v>
      </c>
      <c r="CZ1485" s="4">
        <v>0</v>
      </c>
      <c r="DA1485" s="4">
        <v>0</v>
      </c>
      <c r="DB1485" s="4">
        <v>0</v>
      </c>
      <c r="DC1485" s="4">
        <v>0</v>
      </c>
      <c r="DD1485" s="4">
        <v>0</v>
      </c>
      <c r="DE1485" s="4">
        <v>0</v>
      </c>
      <c r="DF1485" s="4">
        <v>0</v>
      </c>
      <c r="DG1485" s="4">
        <v>0</v>
      </c>
      <c r="DH1485" s="4">
        <v>0</v>
      </c>
      <c r="DI1485" s="4">
        <v>0</v>
      </c>
      <c r="DJ1485" s="4">
        <v>0</v>
      </c>
      <c r="DK1485" s="4">
        <v>0</v>
      </c>
      <c r="DL1485" s="4">
        <v>0</v>
      </c>
      <c r="DM1485" s="4">
        <v>0</v>
      </c>
      <c r="DN1485" s="4">
        <v>0</v>
      </c>
      <c r="DO1485" s="4">
        <v>0</v>
      </c>
      <c r="DP1485" s="4">
        <v>0</v>
      </c>
      <c r="DQ1485" s="4">
        <v>0</v>
      </c>
      <c r="DR1485" s="4">
        <v>0</v>
      </c>
      <c r="DS1485" s="4">
        <v>0</v>
      </c>
      <c r="DT1485" s="4">
        <v>0</v>
      </c>
      <c r="DU1485" s="4">
        <v>0</v>
      </c>
      <c r="DV1485" s="4">
        <v>0</v>
      </c>
      <c r="DW1485" s="4">
        <v>0</v>
      </c>
      <c r="DX1485" s="6">
        <v>0</v>
      </c>
      <c r="DY1485" s="4">
        <f>SUM(Tabela14[[#This Row],[jan/25]:[mar/25]])</f>
        <v>0</v>
      </c>
      <c r="DZ1485" s="4">
        <f>SUM(Tabela14[[#This Row],[abr/25]:[ago/25]])</f>
        <v>0</v>
      </c>
      <c r="EA1485" s="4">
        <f>SUM(Tabela14[[#This Row],[set/25]:[dez/30]])</f>
        <v>0</v>
      </c>
    </row>
    <row r="1486" spans="1:131" x14ac:dyDescent="0.25">
      <c r="A1486" s="5" t="s">
        <v>3312</v>
      </c>
      <c r="B1486" s="2" t="s">
        <v>2495</v>
      </c>
      <c r="C1486" s="2" t="s">
        <v>3308</v>
      </c>
      <c r="D1486" s="2" t="s">
        <v>3234</v>
      </c>
      <c r="E1486" s="1">
        <v>5</v>
      </c>
      <c r="F1486" s="2"/>
      <c r="G1486" s="2" t="s">
        <v>46</v>
      </c>
      <c r="H1486" s="321"/>
      <c r="I1486" s="2"/>
      <c r="J1486" s="2"/>
      <c r="K1486" s="4"/>
      <c r="L1486" s="4"/>
      <c r="M1486" s="4">
        <v>0</v>
      </c>
      <c r="N1486" s="4">
        <f>Tabela14[[#This Row],[parcela.cef
(total)]]-Tabela14[[#This Row],[parcela.cef
(realizado)]]</f>
        <v>0</v>
      </c>
      <c r="O1486" s="1" t="b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f>SUM(Tabela14[[#This Row],[set/25]:[dez/30]])</f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6">
        <v>0</v>
      </c>
      <c r="DY1486" s="4">
        <f>SUM(Tabela14[[#This Row],[jan/25]:[mar/25]])</f>
        <v>0</v>
      </c>
      <c r="DZ1486" s="4">
        <f>SUM(Tabela14[[#This Row],[abr/25]:[ago/25]])</f>
        <v>0</v>
      </c>
      <c r="EA1486" s="4">
        <f>SUM(Tabela14[[#This Row],[set/25]:[dez/30]])</f>
        <v>0</v>
      </c>
    </row>
    <row r="1487" spans="1:131" x14ac:dyDescent="0.25">
      <c r="A1487" s="5" t="s">
        <v>3313</v>
      </c>
      <c r="B1487" s="2" t="s">
        <v>2495</v>
      </c>
      <c r="C1487" s="2" t="s">
        <v>3308</v>
      </c>
      <c r="D1487" s="2" t="s">
        <v>2467</v>
      </c>
      <c r="E1487" s="1">
        <v>6</v>
      </c>
      <c r="F1487" s="2"/>
      <c r="G1487" s="2" t="s">
        <v>46</v>
      </c>
      <c r="H1487" s="321"/>
      <c r="I1487" s="2"/>
      <c r="J1487" s="2"/>
      <c r="K1487" s="4"/>
      <c r="L1487" s="4"/>
      <c r="M1487" s="4">
        <v>0</v>
      </c>
      <c r="N1487" s="4">
        <f>Tabela14[[#This Row],[parcela.cef
(total)]]-Tabela14[[#This Row],[parcela.cef
(realizado)]]</f>
        <v>0</v>
      </c>
      <c r="O1487" s="1" t="b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f>SUM(Tabela14[[#This Row],[set/25]:[dez/30]])</f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0</v>
      </c>
      <c r="CS1487" s="4">
        <v>0</v>
      </c>
      <c r="CT1487" s="4">
        <v>0</v>
      </c>
      <c r="CU1487" s="4">
        <v>0</v>
      </c>
      <c r="CV1487" s="4">
        <v>0</v>
      </c>
      <c r="CW1487" s="4">
        <v>0</v>
      </c>
      <c r="CX1487" s="4">
        <v>0</v>
      </c>
      <c r="CY1487" s="4">
        <v>0</v>
      </c>
      <c r="CZ1487" s="4">
        <v>0</v>
      </c>
      <c r="DA1487" s="4">
        <v>0</v>
      </c>
      <c r="DB1487" s="4">
        <v>0</v>
      </c>
      <c r="DC1487" s="4">
        <v>0</v>
      </c>
      <c r="DD1487" s="4">
        <v>0</v>
      </c>
      <c r="DE1487" s="4">
        <v>0</v>
      </c>
      <c r="DF1487" s="4">
        <v>0</v>
      </c>
      <c r="DG1487" s="4">
        <v>0</v>
      </c>
      <c r="DH1487" s="4">
        <v>0</v>
      </c>
      <c r="DI1487" s="4">
        <v>0</v>
      </c>
      <c r="DJ1487" s="4">
        <v>0</v>
      </c>
      <c r="DK1487" s="4">
        <v>0</v>
      </c>
      <c r="DL1487" s="4">
        <v>0</v>
      </c>
      <c r="DM1487" s="4">
        <v>0</v>
      </c>
      <c r="DN1487" s="4">
        <v>0</v>
      </c>
      <c r="DO1487" s="4">
        <v>0</v>
      </c>
      <c r="DP1487" s="4">
        <v>0</v>
      </c>
      <c r="DQ1487" s="4">
        <v>0</v>
      </c>
      <c r="DR1487" s="4">
        <v>0</v>
      </c>
      <c r="DS1487" s="4">
        <v>0</v>
      </c>
      <c r="DT1487" s="4">
        <v>0</v>
      </c>
      <c r="DU1487" s="4">
        <v>0</v>
      </c>
      <c r="DV1487" s="4">
        <v>0</v>
      </c>
      <c r="DW1487" s="4">
        <v>0</v>
      </c>
      <c r="DX1487" s="6">
        <v>0</v>
      </c>
      <c r="DY1487" s="4">
        <f>SUM(Tabela14[[#This Row],[jan/25]:[mar/25]])</f>
        <v>0</v>
      </c>
      <c r="DZ1487" s="4">
        <f>SUM(Tabela14[[#This Row],[abr/25]:[ago/25]])</f>
        <v>0</v>
      </c>
      <c r="EA1487" s="4">
        <f>SUM(Tabela14[[#This Row],[set/25]:[dez/30]])</f>
        <v>0</v>
      </c>
    </row>
    <row r="1488" spans="1:131" x14ac:dyDescent="0.25">
      <c r="A1488" s="14"/>
      <c r="B1488" s="15" t="s">
        <v>2495</v>
      </c>
      <c r="C1488" s="15" t="s">
        <v>14</v>
      </c>
      <c r="D1488" s="15" t="s">
        <v>2270</v>
      </c>
      <c r="E1488" s="16"/>
      <c r="F1488" s="15"/>
      <c r="G1488" s="15" t="s">
        <v>42</v>
      </c>
      <c r="H1488" s="344"/>
      <c r="I1488" s="15"/>
      <c r="J1488" s="15"/>
      <c r="K1488" s="17"/>
      <c r="L1488" s="17"/>
      <c r="M1488" s="17">
        <v>0</v>
      </c>
      <c r="N1488" s="17">
        <f>Tabela14[[#This Row],[parcela.cef
(total)]]-Tabela14[[#This Row],[parcela.cef
(realizado)]]</f>
        <v>0</v>
      </c>
      <c r="O1488" s="16" t="b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f>SUM(Tabela14[[#This Row],[set/25]:[dez/30]])</f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  <c r="AE1488" s="17">
        <v>0</v>
      </c>
      <c r="AF1488" s="17">
        <v>0</v>
      </c>
      <c r="AG1488" s="17">
        <v>0</v>
      </c>
      <c r="AH1488" s="17">
        <v>0</v>
      </c>
      <c r="AI1488" s="17">
        <v>0</v>
      </c>
      <c r="AJ1488" s="17">
        <v>0</v>
      </c>
      <c r="AK1488" s="17">
        <v>0</v>
      </c>
      <c r="AL1488" s="17">
        <v>0</v>
      </c>
      <c r="AM1488" s="17">
        <v>0</v>
      </c>
      <c r="AN1488" s="17">
        <v>0</v>
      </c>
      <c r="AO1488" s="17">
        <v>0</v>
      </c>
      <c r="AP1488" s="17">
        <v>0</v>
      </c>
      <c r="AQ1488" s="17">
        <v>0</v>
      </c>
      <c r="AR1488" s="17">
        <v>0</v>
      </c>
      <c r="AS1488" s="17">
        <v>0</v>
      </c>
      <c r="AT1488" s="17">
        <v>0</v>
      </c>
      <c r="AU1488" s="17">
        <v>0</v>
      </c>
      <c r="AV1488" s="17">
        <v>0</v>
      </c>
      <c r="AW1488" s="17">
        <v>0</v>
      </c>
      <c r="AX1488" s="17">
        <v>0</v>
      </c>
      <c r="AY1488" s="17">
        <v>0</v>
      </c>
      <c r="AZ1488" s="17">
        <v>0</v>
      </c>
      <c r="BA1488" s="17">
        <v>0</v>
      </c>
      <c r="BB1488" s="17">
        <v>0</v>
      </c>
      <c r="BC1488" s="17">
        <v>0</v>
      </c>
      <c r="BD1488" s="17">
        <v>0</v>
      </c>
      <c r="BE1488" s="17">
        <v>0</v>
      </c>
      <c r="BF1488" s="17">
        <v>0</v>
      </c>
      <c r="BG1488" s="17">
        <v>0</v>
      </c>
      <c r="BH1488" s="17">
        <v>0</v>
      </c>
      <c r="BI1488" s="17">
        <v>0</v>
      </c>
      <c r="BJ1488" s="17">
        <v>0</v>
      </c>
      <c r="BK1488" s="17">
        <v>0</v>
      </c>
      <c r="BL1488" s="17">
        <v>0</v>
      </c>
      <c r="BM1488" s="17">
        <v>0</v>
      </c>
      <c r="BN1488" s="17">
        <v>0</v>
      </c>
      <c r="BO1488" s="17">
        <v>0</v>
      </c>
      <c r="BP1488" s="17">
        <v>0</v>
      </c>
      <c r="BQ1488" s="17">
        <v>0</v>
      </c>
      <c r="BR1488" s="17">
        <v>0</v>
      </c>
      <c r="BS1488" s="17">
        <v>0</v>
      </c>
      <c r="BT1488" s="17">
        <v>0</v>
      </c>
      <c r="BU1488" s="17">
        <v>0</v>
      </c>
      <c r="BV1488" s="17">
        <v>0</v>
      </c>
      <c r="BW1488" s="17">
        <v>0</v>
      </c>
      <c r="BX1488" s="17">
        <v>0</v>
      </c>
      <c r="BY1488" s="17">
        <v>0</v>
      </c>
      <c r="BZ1488" s="17">
        <v>0</v>
      </c>
      <c r="CA1488" s="17">
        <v>0</v>
      </c>
      <c r="CB1488" s="17">
        <v>0</v>
      </c>
      <c r="CC1488" s="17">
        <v>0</v>
      </c>
      <c r="CD1488" s="17">
        <v>0</v>
      </c>
      <c r="CE1488" s="17">
        <v>0</v>
      </c>
      <c r="CF1488" s="17">
        <v>0</v>
      </c>
      <c r="CG1488" s="17">
        <v>0</v>
      </c>
      <c r="CH1488" s="17">
        <v>0</v>
      </c>
      <c r="CI1488" s="17">
        <v>0</v>
      </c>
      <c r="CJ1488" s="17">
        <v>0</v>
      </c>
      <c r="CK1488" s="17">
        <v>0</v>
      </c>
      <c r="CL1488" s="17">
        <v>0</v>
      </c>
      <c r="CM1488" s="17">
        <v>0</v>
      </c>
      <c r="CN1488" s="17">
        <v>0</v>
      </c>
      <c r="CO1488" s="17">
        <v>0</v>
      </c>
      <c r="CP1488" s="17">
        <v>0</v>
      </c>
      <c r="CQ1488" s="17">
        <v>0</v>
      </c>
      <c r="CR1488" s="17">
        <v>0</v>
      </c>
      <c r="CS1488" s="17">
        <v>0</v>
      </c>
      <c r="CT1488" s="17">
        <v>0</v>
      </c>
      <c r="CU1488" s="17">
        <v>0</v>
      </c>
      <c r="CV1488" s="17">
        <v>0</v>
      </c>
      <c r="CW1488" s="17">
        <v>0</v>
      </c>
      <c r="CX1488" s="17">
        <v>0</v>
      </c>
      <c r="CY1488" s="17">
        <v>0</v>
      </c>
      <c r="CZ1488" s="17">
        <v>0</v>
      </c>
      <c r="DA1488" s="17">
        <v>0</v>
      </c>
      <c r="DB1488" s="17">
        <v>0</v>
      </c>
      <c r="DC1488" s="17">
        <v>0</v>
      </c>
      <c r="DD1488" s="17">
        <v>0</v>
      </c>
      <c r="DE1488" s="17">
        <v>0</v>
      </c>
      <c r="DF1488" s="17">
        <v>0</v>
      </c>
      <c r="DG1488" s="17">
        <v>0</v>
      </c>
      <c r="DH1488" s="17">
        <v>0</v>
      </c>
      <c r="DI1488" s="17">
        <v>0</v>
      </c>
      <c r="DJ1488" s="17">
        <v>0</v>
      </c>
      <c r="DK1488" s="17">
        <v>0</v>
      </c>
      <c r="DL1488" s="17">
        <v>0</v>
      </c>
      <c r="DM1488" s="17">
        <v>0</v>
      </c>
      <c r="DN1488" s="17">
        <v>0</v>
      </c>
      <c r="DO1488" s="17">
        <v>0</v>
      </c>
      <c r="DP1488" s="17">
        <v>0</v>
      </c>
      <c r="DQ1488" s="17">
        <v>0</v>
      </c>
      <c r="DR1488" s="17">
        <v>0</v>
      </c>
      <c r="DS1488" s="17">
        <v>0</v>
      </c>
      <c r="DT1488" s="17">
        <v>0</v>
      </c>
      <c r="DU1488" s="17">
        <v>0</v>
      </c>
      <c r="DV1488" s="17">
        <v>0</v>
      </c>
      <c r="DW1488" s="17">
        <v>0</v>
      </c>
      <c r="DX1488" s="18">
        <v>0</v>
      </c>
      <c r="DY1488" s="17">
        <f>SUM(Tabela14[[#This Row],[jan/25]:[mar/25]])</f>
        <v>0</v>
      </c>
      <c r="DZ1488" s="17">
        <f>SUM(Tabela14[[#This Row],[abr/25]:[ago/25]])</f>
        <v>0</v>
      </c>
      <c r="EA1488" s="17">
        <f>SUM(Tabela14[[#This Row],[set/25]:[dez/30]])</f>
        <v>0</v>
      </c>
    </row>
    <row r="1489" spans="8:129" x14ac:dyDescent="0.25">
      <c r="H1489" s="345"/>
    </row>
    <row r="1490" spans="8:129" x14ac:dyDescent="0.25">
      <c r="K1490" s="3">
        <f>SUBTOTAL(9,K$2:K$1488)</f>
        <v>91871839.060000002</v>
      </c>
      <c r="L1490" s="3">
        <f>SUBTOTAL(9,L$2:L$1488)</f>
        <v>46122147.74999994</v>
      </c>
      <c r="M1490" s="3">
        <f>SUBTOTAL(9,M$2:M$1488)</f>
        <v>71723567.259999961</v>
      </c>
      <c r="N1490" s="3"/>
      <c r="O1490" s="3"/>
      <c r="P1490" s="3">
        <f>SUBTOTAL(9,P$2:P$1488)</f>
        <v>79028271.299999982</v>
      </c>
      <c r="R1490" s="3">
        <f t="shared" ref="R1490:CC1490" si="0">SUBTOTAL(9,Q$2:Q$1488)</f>
        <v>271300884.53000021</v>
      </c>
      <c r="S1490" s="3">
        <f t="shared" si="0"/>
        <v>1862069.9600000025</v>
      </c>
      <c r="T1490" s="3">
        <f t="shared" si="0"/>
        <v>94338802.040000036</v>
      </c>
      <c r="U1490" s="3"/>
      <c r="V1490" s="3">
        <f t="shared" si="0"/>
        <v>1297500</v>
      </c>
      <c r="W1490" s="3">
        <f t="shared" si="0"/>
        <v>547500</v>
      </c>
      <c r="X1490" s="3">
        <f t="shared" si="0"/>
        <v>445979.36</v>
      </c>
      <c r="Y1490" s="3">
        <f t="shared" si="0"/>
        <v>1071607.5</v>
      </c>
      <c r="Z1490" s="3">
        <f t="shared" si="0"/>
        <v>162495.4</v>
      </c>
      <c r="AA1490" s="3">
        <f t="shared" si="0"/>
        <v>48359.9</v>
      </c>
      <c r="AB1490" s="3">
        <f t="shared" si="0"/>
        <v>285667.70999999996</v>
      </c>
      <c r="AC1490" s="3">
        <f t="shared" si="0"/>
        <v>762658.56</v>
      </c>
      <c r="AD1490" s="3">
        <f t="shared" si="0"/>
        <v>82248.75</v>
      </c>
      <c r="AE1490" s="3">
        <f t="shared" si="0"/>
        <v>99315.97</v>
      </c>
      <c r="AF1490" s="3">
        <f t="shared" si="0"/>
        <v>165091.20000000001</v>
      </c>
      <c r="AG1490" s="3">
        <f t="shared" si="0"/>
        <v>343397.98999999987</v>
      </c>
      <c r="AH1490" s="3">
        <f t="shared" si="0"/>
        <v>194754.63000000003</v>
      </c>
      <c r="AI1490" s="3">
        <f t="shared" si="0"/>
        <v>175006.77</v>
      </c>
      <c r="AJ1490" s="3">
        <f t="shared" si="0"/>
        <v>417772.82000000012</v>
      </c>
      <c r="AK1490" s="3">
        <f t="shared" si="0"/>
        <v>395944.36999999988</v>
      </c>
      <c r="AL1490" s="3">
        <f t="shared" si="0"/>
        <v>629359.44999999995</v>
      </c>
      <c r="AM1490" s="3">
        <f t="shared" si="0"/>
        <v>447516.84000000008</v>
      </c>
      <c r="AN1490" s="3">
        <f t="shared" si="0"/>
        <v>205269.11000000002</v>
      </c>
      <c r="AO1490" s="3">
        <f t="shared" si="0"/>
        <v>810235.55</v>
      </c>
      <c r="AP1490" s="3">
        <f t="shared" si="0"/>
        <v>1575521.5</v>
      </c>
      <c r="AQ1490" s="3">
        <f t="shared" si="0"/>
        <v>856048.05</v>
      </c>
      <c r="AR1490" s="3">
        <f t="shared" si="0"/>
        <v>380484.02999999997</v>
      </c>
      <c r="AS1490" s="3">
        <f t="shared" si="0"/>
        <v>869301.99999999977</v>
      </c>
      <c r="AT1490" s="3">
        <f t="shared" si="0"/>
        <v>2603164.5499999998</v>
      </c>
      <c r="AU1490" s="3">
        <f t="shared" si="0"/>
        <v>1475750.7400000005</v>
      </c>
      <c r="AV1490" s="3">
        <f t="shared" si="0"/>
        <v>2197504.7800000012</v>
      </c>
      <c r="AW1490" s="3">
        <f t="shared" si="0"/>
        <v>3433522.6199999987</v>
      </c>
      <c r="AX1490" s="3">
        <f t="shared" si="0"/>
        <v>2101421.1599999992</v>
      </c>
      <c r="AY1490" s="3">
        <f t="shared" si="0"/>
        <v>1410528.8300000008</v>
      </c>
      <c r="AZ1490" s="3">
        <f t="shared" si="0"/>
        <v>1530057.94</v>
      </c>
      <c r="BA1490" s="3">
        <f t="shared" si="0"/>
        <v>1363610.5599999994</v>
      </c>
      <c r="BB1490" s="3">
        <f t="shared" si="0"/>
        <v>1109737.9100000001</v>
      </c>
      <c r="BC1490" s="3">
        <f t="shared" si="0"/>
        <v>1344604.5999999987</v>
      </c>
      <c r="BD1490" s="3">
        <f t="shared" si="0"/>
        <v>775524.75999999989</v>
      </c>
      <c r="BE1490" s="3">
        <f t="shared" si="0"/>
        <v>2123546.7699999991</v>
      </c>
      <c r="BF1490" s="3">
        <f t="shared" si="0"/>
        <v>1038284.2299999993</v>
      </c>
      <c r="BG1490" s="3">
        <f t="shared" si="0"/>
        <v>1261514.7800000007</v>
      </c>
      <c r="BH1490" s="3">
        <f t="shared" si="0"/>
        <v>902269.01999999967</v>
      </c>
      <c r="BI1490" s="3">
        <f t="shared" si="0"/>
        <v>817563.98000000021</v>
      </c>
      <c r="BJ1490" s="3">
        <f t="shared" si="0"/>
        <v>771322.60000000079</v>
      </c>
      <c r="BK1490" s="3">
        <f t="shared" si="0"/>
        <v>1355978.8899999997</v>
      </c>
      <c r="BL1490" s="3">
        <f t="shared" si="0"/>
        <v>3075895.5200000009</v>
      </c>
      <c r="BM1490" s="3">
        <f t="shared" si="0"/>
        <v>2139081.9899999988</v>
      </c>
      <c r="BN1490" s="3">
        <f t="shared" si="0"/>
        <v>456821.08000000025</v>
      </c>
      <c r="BO1490" s="3">
        <f t="shared" si="0"/>
        <v>922800.89999999967</v>
      </c>
      <c r="BP1490" s="3">
        <f t="shared" si="0"/>
        <v>914285.73999999987</v>
      </c>
      <c r="BQ1490" s="3">
        <f t="shared" si="0"/>
        <v>3762371.0400000019</v>
      </c>
      <c r="BR1490" s="3">
        <f t="shared" si="0"/>
        <v>1444571.1300000013</v>
      </c>
      <c r="BS1490" s="3">
        <f t="shared" si="0"/>
        <v>924300.79000000015</v>
      </c>
      <c r="BT1490" s="3">
        <f t="shared" si="0"/>
        <v>1169318.4900000012</v>
      </c>
      <c r="BU1490" s="3">
        <f t="shared" si="0"/>
        <v>963821.83999999973</v>
      </c>
      <c r="BV1490" s="3">
        <f t="shared" si="0"/>
        <v>1027329.3499999997</v>
      </c>
      <c r="BW1490" s="3">
        <f t="shared" si="0"/>
        <v>1003373.31</v>
      </c>
      <c r="BX1490" s="3">
        <f t="shared" si="0"/>
        <v>1633615.3500000008</v>
      </c>
      <c r="BY1490" s="3">
        <f t="shared" si="0"/>
        <v>962688.19000000006</v>
      </c>
      <c r="BZ1490" s="3">
        <f t="shared" si="0"/>
        <v>827460.48999999987</v>
      </c>
      <c r="CA1490" s="3">
        <f t="shared" si="0"/>
        <v>1980755.3100000012</v>
      </c>
      <c r="CB1490" s="3">
        <f t="shared" si="0"/>
        <v>1051421.4599999995</v>
      </c>
      <c r="CC1490" s="3">
        <f t="shared" si="0"/>
        <v>2671461.580000001</v>
      </c>
      <c r="CD1490" s="3">
        <f t="shared" ref="CD1490:DY1490" si="1">SUBTOTAL(9,CC$2:CC$1488)</f>
        <v>674549.07000000041</v>
      </c>
      <c r="CE1490" s="3">
        <f t="shared" si="1"/>
        <v>1807264.2000000009</v>
      </c>
      <c r="CF1490" s="3">
        <f t="shared" si="1"/>
        <v>14031907.130000014</v>
      </c>
      <c r="CG1490" s="3">
        <f t="shared" si="1"/>
        <v>534740.87999999977</v>
      </c>
      <c r="CH1490" s="3">
        <f t="shared" si="1"/>
        <v>710335.64000000036</v>
      </c>
      <c r="CI1490" s="3">
        <f t="shared" si="1"/>
        <v>802299.81000000064</v>
      </c>
      <c r="CJ1490" s="3">
        <f t="shared" si="1"/>
        <v>1971278.0500000012</v>
      </c>
      <c r="CK1490" s="3">
        <f t="shared" si="1"/>
        <v>376421.50999999954</v>
      </c>
      <c r="CL1490" s="3">
        <f t="shared" si="1"/>
        <v>352510.86999999965</v>
      </c>
      <c r="CM1490" s="3">
        <f t="shared" si="1"/>
        <v>349552.78999999975</v>
      </c>
      <c r="CN1490" s="3">
        <f t="shared" si="1"/>
        <v>292819.09000000003</v>
      </c>
      <c r="CO1490" s="3">
        <f t="shared" si="1"/>
        <v>1395333.2000000007</v>
      </c>
      <c r="CP1490" s="3">
        <f t="shared" si="1"/>
        <v>282554.51999999996</v>
      </c>
      <c r="CQ1490" s="3">
        <f t="shared" si="1"/>
        <v>274873.63999999996</v>
      </c>
      <c r="CR1490" s="3">
        <f t="shared" si="1"/>
        <v>365665.79999999958</v>
      </c>
      <c r="CS1490" s="3">
        <f t="shared" si="1"/>
        <v>248437.39999999991</v>
      </c>
      <c r="CT1490" s="3">
        <f t="shared" si="1"/>
        <v>495395.51999999973</v>
      </c>
      <c r="CU1490" s="3">
        <f t="shared" si="1"/>
        <v>349535.07999999984</v>
      </c>
      <c r="CV1490" s="3">
        <f t="shared" si="1"/>
        <v>695070.98999999929</v>
      </c>
      <c r="CW1490" s="3">
        <f t="shared" si="1"/>
        <v>183606.35999999993</v>
      </c>
      <c r="CX1490" s="3">
        <f t="shared" si="1"/>
        <v>180914.83999999994</v>
      </c>
      <c r="CY1490" s="3">
        <f t="shared" si="1"/>
        <v>196935.89999999994</v>
      </c>
      <c r="CZ1490" s="3">
        <f t="shared" si="1"/>
        <v>172964.37999999998</v>
      </c>
      <c r="DA1490" s="3">
        <f t="shared" si="1"/>
        <v>630380.70000000007</v>
      </c>
      <c r="DB1490" s="3">
        <f t="shared" si="1"/>
        <v>15257.490000000002</v>
      </c>
      <c r="DC1490" s="3">
        <f t="shared" si="1"/>
        <v>7678.1</v>
      </c>
      <c r="DD1490" s="3">
        <f t="shared" si="1"/>
        <v>7550.09</v>
      </c>
      <c r="DE1490" s="3">
        <f t="shared" si="1"/>
        <v>7126.25</v>
      </c>
      <c r="DF1490" s="3">
        <f t="shared" si="1"/>
        <v>7126.25</v>
      </c>
      <c r="DG1490" s="3">
        <f t="shared" si="1"/>
        <v>6564.05</v>
      </c>
      <c r="DH1490" s="3">
        <f t="shared" si="1"/>
        <v>6644.05</v>
      </c>
      <c r="DI1490" s="3">
        <f t="shared" si="1"/>
        <v>6844.05</v>
      </c>
      <c r="DJ1490" s="3">
        <f t="shared" si="1"/>
        <v>6844.05</v>
      </c>
      <c r="DK1490" s="3">
        <f t="shared" si="1"/>
        <v>6844.05</v>
      </c>
      <c r="DL1490" s="3">
        <f t="shared" si="1"/>
        <v>6844.05</v>
      </c>
      <c r="DM1490" s="3">
        <f t="shared" si="1"/>
        <v>6844.05</v>
      </c>
      <c r="DN1490" s="3">
        <f t="shared" si="1"/>
        <v>6844.05</v>
      </c>
      <c r="DO1490" s="3">
        <f t="shared" si="1"/>
        <v>6844.05</v>
      </c>
      <c r="DP1490" s="3">
        <f t="shared" si="1"/>
        <v>6844.05</v>
      </c>
      <c r="DQ1490" s="3">
        <f t="shared" si="1"/>
        <v>6844.05</v>
      </c>
      <c r="DR1490" s="3">
        <f t="shared" si="1"/>
        <v>6844.05</v>
      </c>
      <c r="DS1490" s="3">
        <f t="shared" si="1"/>
        <v>6844.05</v>
      </c>
      <c r="DT1490" s="3">
        <f t="shared" si="1"/>
        <v>6444.05</v>
      </c>
      <c r="DU1490" s="3">
        <f t="shared" si="1"/>
        <v>3670.05</v>
      </c>
      <c r="DV1490" s="3">
        <f t="shared" si="1"/>
        <v>2740</v>
      </c>
      <c r="DW1490" s="3">
        <f t="shared" si="1"/>
        <v>350</v>
      </c>
      <c r="DX1490" s="3">
        <f t="shared" si="1"/>
        <v>350</v>
      </c>
      <c r="DY1490" s="3">
        <f t="shared" si="1"/>
        <v>350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DX1490"/>
  <sheetViews>
    <sheetView showGridLines="0" tabSelected="1" zoomScale="89" zoomScaleNormal="80" workbookViewId="0">
      <pane xSplit="4" ySplit="1" topLeftCell="AS88" activePane="bottomRight" state="frozen"/>
      <selection pane="topRight" activeCell="E1" sqref="E1"/>
      <selection pane="bottomLeft" activeCell="A2" sqref="A2"/>
      <selection pane="bottomRight" activeCell="BB1490" sqref="BB1490:BD1490"/>
    </sheetView>
  </sheetViews>
  <sheetFormatPr defaultColWidth="11.42578125" defaultRowHeight="15" x14ac:dyDescent="0.25"/>
  <cols>
    <col min="1" max="1" width="10.85546875" customWidth="1"/>
    <col min="2" max="2" width="13.7109375" customWidth="1"/>
    <col min="3" max="3" width="29.140625" bestFit="1" customWidth="1"/>
    <col min="4" max="4" width="10.7109375" customWidth="1"/>
    <col min="5" max="5" width="54.5703125" bestFit="1" customWidth="1"/>
    <col min="6" max="6" width="20.140625" bestFit="1" customWidth="1"/>
    <col min="7" max="7" width="19.5703125" bestFit="1" customWidth="1"/>
    <col min="8" max="8" width="10.7109375" customWidth="1"/>
    <col min="9" max="9" width="14.7109375" customWidth="1"/>
    <col min="10" max="11" width="16.28515625" bestFit="1" customWidth="1"/>
    <col min="12" max="12" width="28.85546875" customWidth="1"/>
    <col min="13" max="13" width="22.7109375" customWidth="1"/>
    <col min="14" max="15" width="13.42578125" bestFit="1" customWidth="1"/>
    <col min="16" max="16" width="17.42578125" bestFit="1" customWidth="1"/>
    <col min="17" max="17" width="25.85546875" customWidth="1"/>
    <col min="18" max="127" width="12.7109375" customWidth="1"/>
    <col min="128" max="128" width="12.28515625" customWidth="1"/>
  </cols>
  <sheetData>
    <row r="1" spans="1:128" ht="30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9" t="s">
        <v>9</v>
      </c>
      <c r="J1" s="9" t="s">
        <v>4224</v>
      </c>
      <c r="K1" s="9" t="s">
        <v>4222</v>
      </c>
      <c r="L1" s="9" t="s">
        <v>4225</v>
      </c>
      <c r="M1" s="9" t="s">
        <v>4226</v>
      </c>
      <c r="N1" s="8" t="s">
        <v>10</v>
      </c>
      <c r="O1" s="8" t="s">
        <v>4219</v>
      </c>
      <c r="P1" s="11" t="s">
        <v>4221</v>
      </c>
      <c r="Q1" s="11" t="s">
        <v>4220</v>
      </c>
      <c r="R1" s="12" t="s">
        <v>3317</v>
      </c>
      <c r="S1" s="12" t="s">
        <v>3318</v>
      </c>
      <c r="T1" s="12" t="s">
        <v>3319</v>
      </c>
      <c r="U1" s="12" t="s">
        <v>3320</v>
      </c>
      <c r="V1" s="12" t="s">
        <v>3321</v>
      </c>
      <c r="W1" s="12" t="s">
        <v>3322</v>
      </c>
      <c r="X1" s="12" t="s">
        <v>3323</v>
      </c>
      <c r="Y1" s="12" t="s">
        <v>3324</v>
      </c>
      <c r="Z1" s="12" t="s">
        <v>3325</v>
      </c>
      <c r="AA1" s="12" t="s">
        <v>3326</v>
      </c>
      <c r="AB1" s="12" t="s">
        <v>3327</v>
      </c>
      <c r="AC1" s="12" t="s">
        <v>3328</v>
      </c>
      <c r="AD1" s="12" t="s">
        <v>3329</v>
      </c>
      <c r="AE1" s="12" t="s">
        <v>3330</v>
      </c>
      <c r="AF1" s="12" t="s">
        <v>3331</v>
      </c>
      <c r="AG1" s="12" t="s">
        <v>3332</v>
      </c>
      <c r="AH1" s="12" t="s">
        <v>3333</v>
      </c>
      <c r="AI1" s="12" t="s">
        <v>3334</v>
      </c>
      <c r="AJ1" s="12" t="s">
        <v>3335</v>
      </c>
      <c r="AK1" s="12" t="s">
        <v>3336</v>
      </c>
      <c r="AL1" s="12" t="s">
        <v>3337</v>
      </c>
      <c r="AM1" s="12" t="s">
        <v>3338</v>
      </c>
      <c r="AN1" s="12" t="s">
        <v>3339</v>
      </c>
      <c r="AO1" s="12" t="s">
        <v>3340</v>
      </c>
      <c r="AP1" s="12" t="s">
        <v>3341</v>
      </c>
      <c r="AQ1" s="12" t="s">
        <v>3342</v>
      </c>
      <c r="AR1" s="12" t="s">
        <v>3343</v>
      </c>
      <c r="AS1" s="12" t="s">
        <v>3344</v>
      </c>
      <c r="AT1" s="12" t="s">
        <v>3345</v>
      </c>
      <c r="AU1" s="12" t="s">
        <v>3346</v>
      </c>
      <c r="AV1" s="12" t="s">
        <v>3347</v>
      </c>
      <c r="AW1" s="12" t="s">
        <v>3348</v>
      </c>
      <c r="AX1" s="12" t="s">
        <v>3349</v>
      </c>
      <c r="AY1" s="12" t="s">
        <v>3350</v>
      </c>
      <c r="AZ1" s="12" t="s">
        <v>3351</v>
      </c>
      <c r="BA1" s="12" t="s">
        <v>3352</v>
      </c>
      <c r="BB1" s="12" t="s">
        <v>3353</v>
      </c>
      <c r="BC1" s="12" t="s">
        <v>3354</v>
      </c>
      <c r="BD1" s="12" t="s">
        <v>3355</v>
      </c>
      <c r="BE1" s="12" t="s">
        <v>3356</v>
      </c>
      <c r="BF1" s="12" t="s">
        <v>3357</v>
      </c>
      <c r="BG1" s="12" t="s">
        <v>3358</v>
      </c>
      <c r="BH1" s="12" t="s">
        <v>3359</v>
      </c>
      <c r="BI1" s="12" t="s">
        <v>3360</v>
      </c>
      <c r="BJ1" s="12" t="s">
        <v>3361</v>
      </c>
      <c r="BK1" s="12" t="s">
        <v>3362</v>
      </c>
      <c r="BL1" s="12" t="s">
        <v>3363</v>
      </c>
      <c r="BM1" s="12" t="s">
        <v>3364</v>
      </c>
      <c r="BN1" s="12" t="s">
        <v>3365</v>
      </c>
      <c r="BO1" s="12" t="s">
        <v>3366</v>
      </c>
      <c r="BP1" s="12" t="s">
        <v>3367</v>
      </c>
      <c r="BQ1" s="12" t="s">
        <v>3368</v>
      </c>
      <c r="BR1" s="12" t="s">
        <v>3369</v>
      </c>
      <c r="BS1" s="12" t="s">
        <v>3370</v>
      </c>
      <c r="BT1" s="12" t="s">
        <v>3371</v>
      </c>
      <c r="BU1" s="12" t="s">
        <v>3372</v>
      </c>
      <c r="BV1" s="12" t="s">
        <v>3373</v>
      </c>
      <c r="BW1" s="12" t="s">
        <v>3374</v>
      </c>
      <c r="BX1" s="12" t="s">
        <v>3375</v>
      </c>
      <c r="BY1" s="12" t="s">
        <v>3376</v>
      </c>
      <c r="BZ1" s="12" t="s">
        <v>3377</v>
      </c>
      <c r="CA1" s="12" t="s">
        <v>3378</v>
      </c>
      <c r="CB1" s="12" t="s">
        <v>3379</v>
      </c>
      <c r="CC1" s="12" t="s">
        <v>3380</v>
      </c>
      <c r="CD1" s="12" t="s">
        <v>3381</v>
      </c>
      <c r="CE1" s="12" t="s">
        <v>3382</v>
      </c>
      <c r="CF1" s="12" t="s">
        <v>3383</v>
      </c>
      <c r="CG1" s="12" t="s">
        <v>3384</v>
      </c>
      <c r="CH1" s="12" t="s">
        <v>3385</v>
      </c>
      <c r="CI1" s="12" t="s">
        <v>3386</v>
      </c>
      <c r="CJ1" s="12" t="s">
        <v>3387</v>
      </c>
      <c r="CK1" s="12" t="s">
        <v>3388</v>
      </c>
      <c r="CL1" s="12" t="s">
        <v>3389</v>
      </c>
      <c r="CM1" s="12" t="s">
        <v>3390</v>
      </c>
      <c r="CN1" s="12" t="s">
        <v>3391</v>
      </c>
      <c r="CO1" s="12" t="s">
        <v>3392</v>
      </c>
      <c r="CP1" s="12" t="s">
        <v>3393</v>
      </c>
      <c r="CQ1" s="12" t="s">
        <v>3394</v>
      </c>
      <c r="CR1" s="12" t="s">
        <v>3395</v>
      </c>
      <c r="CS1" s="12" t="s">
        <v>3396</v>
      </c>
      <c r="CT1" s="12" t="s">
        <v>3397</v>
      </c>
      <c r="CU1" s="12" t="s">
        <v>3398</v>
      </c>
      <c r="CV1" s="12" t="s">
        <v>3399</v>
      </c>
      <c r="CW1" s="12" t="s">
        <v>3400</v>
      </c>
      <c r="CX1" s="12" t="s">
        <v>3401</v>
      </c>
      <c r="CY1" s="12" t="s">
        <v>3402</v>
      </c>
      <c r="CZ1" s="12" t="s">
        <v>3403</v>
      </c>
      <c r="DA1" s="12" t="s">
        <v>3404</v>
      </c>
      <c r="DB1" s="12" t="s">
        <v>3405</v>
      </c>
      <c r="DC1" s="12" t="s">
        <v>3406</v>
      </c>
      <c r="DD1" s="12" t="s">
        <v>3407</v>
      </c>
      <c r="DE1" s="12" t="s">
        <v>3408</v>
      </c>
      <c r="DF1" s="12" t="s">
        <v>3409</v>
      </c>
      <c r="DG1" s="12" t="s">
        <v>3410</v>
      </c>
      <c r="DH1" s="12" t="s">
        <v>3411</v>
      </c>
      <c r="DI1" s="12" t="s">
        <v>3412</v>
      </c>
      <c r="DJ1" s="12" t="s">
        <v>3413</v>
      </c>
      <c r="DK1" s="12" t="s">
        <v>3414</v>
      </c>
      <c r="DL1" s="12" t="s">
        <v>3415</v>
      </c>
      <c r="DM1" s="12" t="s">
        <v>3416</v>
      </c>
      <c r="DN1" s="12" t="s">
        <v>3417</v>
      </c>
      <c r="DO1" s="12" t="s">
        <v>3418</v>
      </c>
      <c r="DP1" s="12" t="s">
        <v>3419</v>
      </c>
      <c r="DQ1" s="12" t="s">
        <v>3420</v>
      </c>
      <c r="DR1" s="12" t="s">
        <v>3421</v>
      </c>
      <c r="DS1" s="12" t="s">
        <v>3422</v>
      </c>
      <c r="DT1" s="12" t="s">
        <v>3423</v>
      </c>
      <c r="DU1" s="13" t="s">
        <v>3424</v>
      </c>
      <c r="DV1" s="346" t="s">
        <v>3425</v>
      </c>
      <c r="DW1" s="346" t="s">
        <v>3426</v>
      </c>
      <c r="DX1" s="346" t="s">
        <v>3427</v>
      </c>
    </row>
    <row r="2" spans="1:128" hidden="1" x14ac:dyDescent="0.25">
      <c r="A2" s="2" t="s">
        <v>372</v>
      </c>
      <c r="B2" s="2" t="s">
        <v>14</v>
      </c>
      <c r="C2" s="2" t="s">
        <v>550</v>
      </c>
      <c r="D2" s="1">
        <v>1701</v>
      </c>
      <c r="E2" s="2" t="s">
        <v>551</v>
      </c>
      <c r="F2" s="2" t="s">
        <v>19</v>
      </c>
      <c r="G2" s="321">
        <v>45889</v>
      </c>
      <c r="H2" s="2" t="s">
        <v>358</v>
      </c>
      <c r="I2" s="2" t="s">
        <v>552</v>
      </c>
      <c r="J2" s="4"/>
      <c r="K2" s="4"/>
      <c r="L2" s="4">
        <f>Tabela1[[#This Row],[parcela.cef
(total)]]-Tabela1[[#This Row],[parcela.cef
(realizado)]]</f>
        <v>0</v>
      </c>
      <c r="M2" s="4">
        <v>214085.85</v>
      </c>
      <c r="N2" s="4">
        <v>257048.62</v>
      </c>
      <c r="O2" s="4">
        <v>0</v>
      </c>
      <c r="P2" s="4">
        <v>41163.18</v>
      </c>
      <c r="Q2" s="4">
        <f>SUM(Tabela1[[#This Row],[set/25]:[dez/30]])</f>
        <v>21163.179999999993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20000</v>
      </c>
      <c r="BJ2" s="4">
        <v>0</v>
      </c>
      <c r="BK2" s="4">
        <v>920.14</v>
      </c>
      <c r="BL2" s="4">
        <v>920.14</v>
      </c>
      <c r="BM2" s="4">
        <v>920.14</v>
      </c>
      <c r="BN2" s="4">
        <v>920.14</v>
      </c>
      <c r="BO2" s="4">
        <v>920.14</v>
      </c>
      <c r="BP2" s="4">
        <v>920.14</v>
      </c>
      <c r="BQ2" s="4">
        <v>920.14</v>
      </c>
      <c r="BR2" s="4">
        <v>920.14</v>
      </c>
      <c r="BS2" s="4">
        <v>920.14</v>
      </c>
      <c r="BT2" s="4">
        <v>920.14</v>
      </c>
      <c r="BU2" s="4">
        <v>920.14</v>
      </c>
      <c r="BV2" s="4">
        <v>920.14</v>
      </c>
      <c r="BW2" s="4">
        <v>920.14</v>
      </c>
      <c r="BX2" s="4">
        <v>920.14</v>
      </c>
      <c r="BY2" s="4">
        <v>920.14</v>
      </c>
      <c r="BZ2" s="4">
        <v>920.14</v>
      </c>
      <c r="CA2" s="4">
        <v>920.14</v>
      </c>
      <c r="CB2" s="4">
        <v>920.14</v>
      </c>
      <c r="CC2" s="4">
        <v>920.14</v>
      </c>
      <c r="CD2" s="4">
        <v>920.14</v>
      </c>
      <c r="CE2" s="4">
        <v>920.14</v>
      </c>
      <c r="CF2" s="4">
        <v>920.14</v>
      </c>
      <c r="CG2" s="4">
        <v>920.1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6">
        <v>0</v>
      </c>
      <c r="DV2" s="19">
        <f>SUM(Tabela1[[#This Row],[jan/25]:[mar/25]])</f>
        <v>0</v>
      </c>
      <c r="DW2" s="19">
        <f>SUM(Tabela1[[#This Row],[abr/25]:[ago/25]])</f>
        <v>20000</v>
      </c>
      <c r="DX2" s="19">
        <f>SUM(Tabela1[[#This Row],[set/25]:[dez/30]])</f>
        <v>21163.179999999993</v>
      </c>
    </row>
    <row r="3" spans="1:128" hidden="1" x14ac:dyDescent="0.25">
      <c r="A3" s="2" t="s">
        <v>1856</v>
      </c>
      <c r="B3" s="2" t="s">
        <v>14</v>
      </c>
      <c r="C3" s="2" t="s">
        <v>38</v>
      </c>
      <c r="D3" s="1">
        <v>106</v>
      </c>
      <c r="E3" s="2" t="s">
        <v>1895</v>
      </c>
      <c r="F3" s="2" t="s">
        <v>19</v>
      </c>
      <c r="G3" s="321">
        <v>45888</v>
      </c>
      <c r="H3" s="2" t="s">
        <v>1896</v>
      </c>
      <c r="I3" s="2" t="s">
        <v>1897</v>
      </c>
      <c r="J3" s="4"/>
      <c r="K3" s="4"/>
      <c r="L3" s="4">
        <f>Tabela1[[#This Row],[parcela.cef
(total)]]-Tabela1[[#This Row],[parcela.cef
(realizado)]]</f>
        <v>0</v>
      </c>
      <c r="M3" s="4">
        <v>260000</v>
      </c>
      <c r="N3" s="4">
        <v>290460</v>
      </c>
      <c r="O3" s="4">
        <v>0</v>
      </c>
      <c r="P3" s="4">
        <v>25458.5</v>
      </c>
      <c r="Q3" s="4">
        <f>SUM(Tabela1[[#This Row],[set/25]:[dez/30]])</f>
        <v>25458.5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588.13</v>
      </c>
      <c r="BL3" s="4">
        <v>588.13</v>
      </c>
      <c r="BM3" s="4">
        <v>588.13</v>
      </c>
      <c r="BN3" s="4">
        <v>588.13</v>
      </c>
      <c r="BO3" s="4">
        <v>588.11</v>
      </c>
      <c r="BP3" s="4">
        <v>847.01</v>
      </c>
      <c r="BQ3" s="4">
        <v>1332.55</v>
      </c>
      <c r="BR3" s="4">
        <v>1332.55</v>
      </c>
      <c r="BS3" s="4">
        <v>1332.55</v>
      </c>
      <c r="BT3" s="4">
        <v>1332.55</v>
      </c>
      <c r="BU3" s="4">
        <v>1332.55</v>
      </c>
      <c r="BV3" s="4">
        <v>6703.52</v>
      </c>
      <c r="BW3" s="4">
        <v>6703.52</v>
      </c>
      <c r="BX3" s="4">
        <v>1332.52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268.55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6">
        <v>0</v>
      </c>
      <c r="DV3" s="4">
        <f>SUM(Tabela1[[#This Row],[jan/25]:[mar/25]])</f>
        <v>0</v>
      </c>
      <c r="DW3" s="4">
        <f>SUM(Tabela1[[#This Row],[abr/25]:[ago/25]])</f>
        <v>0</v>
      </c>
      <c r="DX3" s="4">
        <f>SUM(Tabela1[[#This Row],[set/25]:[dez/30]])</f>
        <v>25458.5</v>
      </c>
    </row>
    <row r="4" spans="1:128" hidden="1" x14ac:dyDescent="0.25">
      <c r="A4" s="2" t="s">
        <v>1856</v>
      </c>
      <c r="B4" s="2" t="s">
        <v>14</v>
      </c>
      <c r="C4" s="2" t="s">
        <v>324</v>
      </c>
      <c r="D4" s="1">
        <v>809</v>
      </c>
      <c r="E4" s="2" t="s">
        <v>2433</v>
      </c>
      <c r="F4" s="2" t="s">
        <v>19</v>
      </c>
      <c r="G4" s="321">
        <v>45888</v>
      </c>
      <c r="H4" s="2" t="s">
        <v>529</v>
      </c>
      <c r="I4" s="2" t="s">
        <v>2434</v>
      </c>
      <c r="J4" s="4"/>
      <c r="K4" s="4"/>
      <c r="L4" s="4">
        <f>Tabela1[[#This Row],[parcela.cef
(total)]]-Tabela1[[#This Row],[parcela.cef
(realizado)]]</f>
        <v>0</v>
      </c>
      <c r="M4" s="4">
        <v>280000</v>
      </c>
      <c r="N4" s="4">
        <v>388672.55</v>
      </c>
      <c r="O4" s="4">
        <v>0</v>
      </c>
      <c r="P4" s="4">
        <v>58102.5</v>
      </c>
      <c r="Q4" s="4">
        <f>SUM(Tabela1[[#This Row],[set/25]:[dez/30]])</f>
        <v>58102.5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3015.64</v>
      </c>
      <c r="BL4" s="4">
        <v>3015.64</v>
      </c>
      <c r="BM4" s="4">
        <v>10272.58</v>
      </c>
      <c r="BN4" s="4">
        <v>3015.64</v>
      </c>
      <c r="BO4" s="4">
        <v>3015.64</v>
      </c>
      <c r="BP4" s="4">
        <v>3015.64</v>
      </c>
      <c r="BQ4" s="4">
        <v>3015.64</v>
      </c>
      <c r="BR4" s="4">
        <v>3015.64</v>
      </c>
      <c r="BS4" s="4">
        <v>10272.58</v>
      </c>
      <c r="BT4" s="4">
        <v>3015.64</v>
      </c>
      <c r="BU4" s="4">
        <v>3015.64</v>
      </c>
      <c r="BV4" s="4">
        <v>3015.62</v>
      </c>
      <c r="BW4" s="4">
        <v>7289.31</v>
      </c>
      <c r="BX4" s="4">
        <v>0</v>
      </c>
      <c r="BY4" s="4">
        <v>111.65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6">
        <v>0</v>
      </c>
      <c r="DV4" s="4">
        <f>SUM(Tabela1[[#This Row],[jan/25]:[mar/25]])</f>
        <v>0</v>
      </c>
      <c r="DW4" s="4">
        <f>SUM(Tabela1[[#This Row],[abr/25]:[ago/25]])</f>
        <v>0</v>
      </c>
      <c r="DX4" s="4">
        <f>SUM(Tabela1[[#This Row],[set/25]:[dez/30]])</f>
        <v>58102.5</v>
      </c>
    </row>
    <row r="5" spans="1:128" x14ac:dyDescent="0.25">
      <c r="A5" s="2" t="s">
        <v>13</v>
      </c>
      <c r="B5" s="2" t="s">
        <v>14</v>
      </c>
      <c r="C5" s="2" t="s">
        <v>15</v>
      </c>
      <c r="D5" s="1">
        <v>1001</v>
      </c>
      <c r="E5" s="2"/>
      <c r="F5" s="2" t="s">
        <v>16</v>
      </c>
      <c r="G5" s="321"/>
      <c r="H5" s="2"/>
      <c r="I5" s="2"/>
      <c r="J5" s="4"/>
      <c r="K5" s="4"/>
      <c r="L5" s="4">
        <f>Tabela1[[#This Row],[parcela.cef
(total)]]-Tabela1[[#This Row],[parcela.cef
(realizado)]]</f>
        <v>0</v>
      </c>
      <c r="M5" s="4">
        <v>0</v>
      </c>
      <c r="N5" s="4">
        <v>0</v>
      </c>
      <c r="O5" s="4">
        <v>0</v>
      </c>
      <c r="P5" s="4">
        <v>0</v>
      </c>
      <c r="Q5" s="4">
        <f>SUM(Tabela1[[#This Row],[set/25]:[dez/30]])</f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6">
        <v>0</v>
      </c>
      <c r="DV5" s="4">
        <f>SUM(Tabela1[[#This Row],[jan/25]:[mar/25]])</f>
        <v>0</v>
      </c>
      <c r="DW5" s="4">
        <f>SUM(Tabela1[[#This Row],[abr/25]:[ago/25]])</f>
        <v>0</v>
      </c>
      <c r="DX5" s="4">
        <f>SUM(Tabela1[[#This Row],[set/25]:[dez/30]])</f>
        <v>0</v>
      </c>
    </row>
    <row r="6" spans="1:128" x14ac:dyDescent="0.25">
      <c r="A6" s="2" t="s">
        <v>13</v>
      </c>
      <c r="B6" s="2" t="s">
        <v>14</v>
      </c>
      <c r="C6" s="2" t="s">
        <v>15</v>
      </c>
      <c r="D6" s="1">
        <v>1002</v>
      </c>
      <c r="E6" s="2" t="s">
        <v>18</v>
      </c>
      <c r="F6" s="2" t="s">
        <v>19</v>
      </c>
      <c r="G6" s="321">
        <v>45804</v>
      </c>
      <c r="H6" s="2" t="s">
        <v>20</v>
      </c>
      <c r="I6" s="2" t="s">
        <v>21</v>
      </c>
      <c r="J6" s="4">
        <v>276399.84000000003</v>
      </c>
      <c r="K6" s="4">
        <v>203732.99</v>
      </c>
      <c r="L6" s="4">
        <f>Tabela1[[#This Row],[parcela.cef
(total)]]-Tabela1[[#This Row],[parcela.cef
(realizado)]]</f>
        <v>72666.850000000035</v>
      </c>
      <c r="M6" s="4">
        <v>0</v>
      </c>
      <c r="N6" s="4">
        <v>299000</v>
      </c>
      <c r="O6" s="4">
        <v>9012.57</v>
      </c>
      <c r="P6" s="4">
        <v>10625.33</v>
      </c>
      <c r="Q6" s="4">
        <f>SUM(Tabela1[[#This Row],[set/25]:[dez/30]])</f>
        <v>8738.1400000000012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628.67999999999995</v>
      </c>
      <c r="BH6" s="4">
        <v>619.72</v>
      </c>
      <c r="BI6" s="4">
        <v>638.79</v>
      </c>
      <c r="BJ6" s="4">
        <v>0</v>
      </c>
      <c r="BK6" s="4">
        <v>629.67999999999995</v>
      </c>
      <c r="BL6" s="4">
        <v>629.67999999999995</v>
      </c>
      <c r="BM6" s="4">
        <v>7257.85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220.93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6">
        <v>0</v>
      </c>
      <c r="DV6" s="4">
        <f>SUM(Tabela1[[#This Row],[jan/25]:[mar/25]])</f>
        <v>0</v>
      </c>
      <c r="DW6" s="4">
        <f>SUM(Tabela1[[#This Row],[abr/25]:[ago/25]])</f>
        <v>1887.19</v>
      </c>
      <c r="DX6" s="4">
        <f>SUM(Tabela1[[#This Row],[set/25]:[dez/30]])</f>
        <v>8738.1400000000012</v>
      </c>
    </row>
    <row r="7" spans="1:128" x14ac:dyDescent="0.25">
      <c r="A7" s="2" t="s">
        <v>13</v>
      </c>
      <c r="B7" s="2" t="s">
        <v>14</v>
      </c>
      <c r="C7" s="2" t="s">
        <v>15</v>
      </c>
      <c r="D7" s="1">
        <v>1003</v>
      </c>
      <c r="E7" s="2" t="s">
        <v>23</v>
      </c>
      <c r="F7" s="2" t="s">
        <v>19</v>
      </c>
      <c r="G7" s="321">
        <v>45169</v>
      </c>
      <c r="H7" s="2" t="s">
        <v>24</v>
      </c>
      <c r="I7" s="2" t="s">
        <v>25</v>
      </c>
      <c r="J7" s="4">
        <v>212198.69</v>
      </c>
      <c r="K7" s="4">
        <v>158311.48000000001</v>
      </c>
      <c r="L7" s="4">
        <f>Tabela1[[#This Row],[parcela.cef
(total)]]-Tabela1[[#This Row],[parcela.cef
(realizado)]]</f>
        <v>53887.209999999992</v>
      </c>
      <c r="M7" s="4">
        <v>0</v>
      </c>
      <c r="N7" s="4">
        <v>261250</v>
      </c>
      <c r="O7" s="4">
        <v>9317.85</v>
      </c>
      <c r="P7" s="4">
        <v>78444.3</v>
      </c>
      <c r="Q7" s="4">
        <f>SUM(Tabela1[[#This Row],[set/25]:[dez/30]])</f>
        <v>16738.680000000004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1278.43</v>
      </c>
      <c r="AN7" s="4">
        <v>614.66</v>
      </c>
      <c r="AO7" s="4">
        <v>5106.3599999999997</v>
      </c>
      <c r="AP7" s="4">
        <v>1232.21</v>
      </c>
      <c r="AQ7" s="4">
        <v>618.23</v>
      </c>
      <c r="AR7" s="4">
        <v>8216.09</v>
      </c>
      <c r="AS7" s="4">
        <v>10358.49</v>
      </c>
      <c r="AT7" s="4">
        <v>7889.17</v>
      </c>
      <c r="AU7" s="4">
        <v>0</v>
      </c>
      <c r="AV7" s="4">
        <v>640.91999999999996</v>
      </c>
      <c r="AW7" s="4">
        <v>1592.2</v>
      </c>
      <c r="AX7" s="4">
        <v>0</v>
      </c>
      <c r="AY7" s="4">
        <v>1633.38</v>
      </c>
      <c r="AZ7" s="4">
        <v>3338.83</v>
      </c>
      <c r="BA7" s="4">
        <v>7065.97</v>
      </c>
      <c r="BB7" s="4">
        <v>0</v>
      </c>
      <c r="BC7" s="4">
        <v>0</v>
      </c>
      <c r="BD7" s="4">
        <v>3465.34</v>
      </c>
      <c r="BE7" s="4">
        <v>3417.75</v>
      </c>
      <c r="BF7" s="4">
        <v>1730.61</v>
      </c>
      <c r="BG7" s="4">
        <v>0</v>
      </c>
      <c r="BH7" s="4">
        <v>1745.31</v>
      </c>
      <c r="BI7" s="4">
        <v>1761.67</v>
      </c>
      <c r="BJ7" s="4">
        <v>1743.43</v>
      </c>
      <c r="BK7" s="4">
        <v>1742.37</v>
      </c>
      <c r="BL7" s="4">
        <v>1742.39</v>
      </c>
      <c r="BM7" s="4">
        <v>5701</v>
      </c>
      <c r="BN7" s="4">
        <v>5701</v>
      </c>
      <c r="BO7" s="4">
        <v>0</v>
      </c>
      <c r="BP7" s="4">
        <v>0</v>
      </c>
      <c r="BQ7" s="4">
        <v>0</v>
      </c>
      <c r="BR7" s="4">
        <v>0</v>
      </c>
      <c r="BS7" s="4">
        <v>108.49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6">
        <v>0</v>
      </c>
      <c r="DV7" s="4">
        <f>SUM(Tabela1[[#This Row],[jan/25]:[mar/25]])</f>
        <v>3465.34</v>
      </c>
      <c r="DW7" s="4">
        <f>SUM(Tabela1[[#This Row],[abr/25]:[ago/25]])</f>
        <v>8655.34</v>
      </c>
      <c r="DX7" s="4">
        <f>SUM(Tabela1[[#This Row],[set/25]:[dez/30]])</f>
        <v>16738.680000000004</v>
      </c>
    </row>
    <row r="8" spans="1:128" x14ac:dyDescent="0.25">
      <c r="A8" s="2" t="s">
        <v>13</v>
      </c>
      <c r="B8" s="2" t="s">
        <v>14</v>
      </c>
      <c r="C8" s="2" t="s">
        <v>15</v>
      </c>
      <c r="D8" s="1">
        <v>1004</v>
      </c>
      <c r="E8" s="2" t="s">
        <v>27</v>
      </c>
      <c r="F8" s="2" t="s">
        <v>19</v>
      </c>
      <c r="G8" s="321">
        <v>45786</v>
      </c>
      <c r="H8" s="2" t="s">
        <v>28</v>
      </c>
      <c r="I8" s="2" t="s">
        <v>29</v>
      </c>
      <c r="J8" s="4">
        <v>211680.9</v>
      </c>
      <c r="K8" s="4">
        <v>157921.07999999999</v>
      </c>
      <c r="L8" s="4">
        <f>Tabela1[[#This Row],[parcela.cef
(total)]]-Tabela1[[#This Row],[parcela.cef
(realizado)]]</f>
        <v>53759.820000000007</v>
      </c>
      <c r="M8" s="4">
        <v>0</v>
      </c>
      <c r="N8" s="4">
        <v>260250</v>
      </c>
      <c r="O8" s="4">
        <v>0</v>
      </c>
      <c r="P8" s="4">
        <v>22435.67</v>
      </c>
      <c r="Q8" s="4">
        <f>SUM(Tabela1[[#This Row],[set/25]:[dez/30]])</f>
        <v>16946.86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2204.98</v>
      </c>
      <c r="BH8" s="4">
        <v>1032.02</v>
      </c>
      <c r="BI8" s="4">
        <v>2251.81</v>
      </c>
      <c r="BJ8" s="4">
        <v>1204.77</v>
      </c>
      <c r="BK8" s="4">
        <v>1048.5999999999999</v>
      </c>
      <c r="BL8" s="4">
        <v>1048.5999999999999</v>
      </c>
      <c r="BM8" s="4">
        <v>6679.62</v>
      </c>
      <c r="BN8" s="4">
        <v>6850.78</v>
      </c>
      <c r="BO8" s="4">
        <v>0</v>
      </c>
      <c r="BP8" s="4">
        <v>0</v>
      </c>
      <c r="BQ8" s="4">
        <v>0</v>
      </c>
      <c r="BR8" s="4">
        <v>114.49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6">
        <v>0</v>
      </c>
      <c r="DV8" s="4">
        <f>SUM(Tabela1[[#This Row],[jan/25]:[mar/25]])</f>
        <v>0</v>
      </c>
      <c r="DW8" s="4">
        <f>SUM(Tabela1[[#This Row],[abr/25]:[ago/25]])</f>
        <v>5488.8099999999995</v>
      </c>
      <c r="DX8" s="4">
        <f>SUM(Tabela1[[#This Row],[set/25]:[dez/30]])</f>
        <v>16946.86</v>
      </c>
    </row>
    <row r="9" spans="1:128" x14ac:dyDescent="0.25">
      <c r="A9" s="2" t="s">
        <v>13</v>
      </c>
      <c r="B9" s="2" t="s">
        <v>14</v>
      </c>
      <c r="C9" s="2" t="s">
        <v>15</v>
      </c>
      <c r="D9" s="1">
        <v>1005</v>
      </c>
      <c r="E9" s="2" t="s">
        <v>31</v>
      </c>
      <c r="F9" s="2" t="s">
        <v>19</v>
      </c>
      <c r="G9" s="321">
        <v>45169</v>
      </c>
      <c r="H9" s="2" t="s">
        <v>32</v>
      </c>
      <c r="I9" s="2" t="s">
        <v>33</v>
      </c>
      <c r="J9" s="4">
        <v>206800</v>
      </c>
      <c r="K9" s="4">
        <v>154477.07</v>
      </c>
      <c r="L9" s="4">
        <f>Tabela1[[#This Row],[parcela.cef
(total)]]-Tabela1[[#This Row],[parcela.cef
(realizado)]]</f>
        <v>52322.929999999993</v>
      </c>
      <c r="M9" s="4">
        <v>0</v>
      </c>
      <c r="N9" s="4">
        <v>265241.36</v>
      </c>
      <c r="O9" s="4">
        <v>7155.17</v>
      </c>
      <c r="P9" s="4">
        <v>80818.14</v>
      </c>
      <c r="Q9" s="4">
        <f>SUM(Tabela1[[#This Row],[set/25]:[dez/30]])</f>
        <v>10415.349999999999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1661.61</v>
      </c>
      <c r="AN9" s="4">
        <v>1517.43</v>
      </c>
      <c r="AO9" s="4">
        <v>6618.53</v>
      </c>
      <c r="AP9" s="4">
        <v>1490.73</v>
      </c>
      <c r="AQ9" s="4">
        <v>1495.35</v>
      </c>
      <c r="AR9" s="4">
        <v>8875.0499999999993</v>
      </c>
      <c r="AS9" s="4">
        <v>10986.94</v>
      </c>
      <c r="AT9" s="4">
        <v>8561.2999999999993</v>
      </c>
      <c r="AU9" s="4">
        <v>1513.37</v>
      </c>
      <c r="AV9" s="4">
        <v>1526.38</v>
      </c>
      <c r="AW9" s="4">
        <v>1537.22</v>
      </c>
      <c r="AX9" s="4">
        <v>1548.29</v>
      </c>
      <c r="AY9" s="4">
        <v>1559.12</v>
      </c>
      <c r="AZ9" s="4">
        <v>1568.17</v>
      </c>
      <c r="BA9" s="4">
        <v>7014.6</v>
      </c>
      <c r="BB9" s="4">
        <v>1585.15</v>
      </c>
      <c r="BC9" s="4">
        <v>1593.07</v>
      </c>
      <c r="BD9" s="4">
        <v>1606.29</v>
      </c>
      <c r="BE9" s="4">
        <v>1612.72</v>
      </c>
      <c r="BF9" s="4">
        <v>1619.01</v>
      </c>
      <c r="BG9" s="4">
        <v>1627.43</v>
      </c>
      <c r="BH9" s="4">
        <v>1636.87</v>
      </c>
      <c r="BI9" s="4">
        <v>1648.16</v>
      </c>
      <c r="BJ9" s="4">
        <v>0</v>
      </c>
      <c r="BK9" s="4">
        <v>1663.16</v>
      </c>
      <c r="BL9" s="4">
        <v>1663.16</v>
      </c>
      <c r="BM9" s="4">
        <v>5726.11</v>
      </c>
      <c r="BN9" s="4">
        <v>0</v>
      </c>
      <c r="BO9" s="4">
        <v>115.57</v>
      </c>
      <c r="BP9" s="4">
        <v>115.57</v>
      </c>
      <c r="BQ9" s="4">
        <v>438.35</v>
      </c>
      <c r="BR9" s="4">
        <v>115.57</v>
      </c>
      <c r="BS9" s="4">
        <v>115.57</v>
      </c>
      <c r="BT9" s="4">
        <v>115.57</v>
      </c>
      <c r="BU9" s="4">
        <v>115.57</v>
      </c>
      <c r="BV9" s="4">
        <v>115.57</v>
      </c>
      <c r="BW9" s="4">
        <v>115.58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6">
        <v>0</v>
      </c>
      <c r="DV9" s="4">
        <f>SUM(Tabela1[[#This Row],[jan/25]:[mar/25]])</f>
        <v>4784.51</v>
      </c>
      <c r="DW9" s="4">
        <f>SUM(Tabela1[[#This Row],[abr/25]:[ago/25]])</f>
        <v>8144.19</v>
      </c>
      <c r="DX9" s="4">
        <f>SUM(Tabela1[[#This Row],[set/25]:[dez/30]])</f>
        <v>10415.349999999999</v>
      </c>
    </row>
    <row r="10" spans="1:128" x14ac:dyDescent="0.25">
      <c r="A10" s="2" t="s">
        <v>13</v>
      </c>
      <c r="B10" s="2" t="s">
        <v>14</v>
      </c>
      <c r="C10" s="2" t="s">
        <v>15</v>
      </c>
      <c r="D10" s="1">
        <v>1006</v>
      </c>
      <c r="E10" s="2" t="s">
        <v>35</v>
      </c>
      <c r="F10" s="2" t="s">
        <v>19</v>
      </c>
      <c r="G10" s="321">
        <v>45052</v>
      </c>
      <c r="H10" s="2" t="s">
        <v>36</v>
      </c>
      <c r="I10" s="2"/>
      <c r="J10" s="4"/>
      <c r="K10" s="4"/>
      <c r="L10" s="4">
        <f>Tabela1[[#This Row],[parcela.cef
(total)]]-Tabela1[[#This Row],[parcela.cef
(realizado)]]</f>
        <v>0</v>
      </c>
      <c r="M10" s="4">
        <v>260038.1</v>
      </c>
      <c r="N10" s="4">
        <v>266936.08</v>
      </c>
      <c r="O10" s="4">
        <v>0</v>
      </c>
      <c r="P10" s="4">
        <v>42907.19</v>
      </c>
      <c r="Q10" s="4">
        <f>SUM(Tabela1[[#This Row],[set/25]:[dez/30]])</f>
        <v>15427.820000000002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1500</v>
      </c>
      <c r="AI10" s="4">
        <v>275.14999999999998</v>
      </c>
      <c r="AJ10" s="4">
        <v>275.14999999999998</v>
      </c>
      <c r="AK10" s="4">
        <v>278.74</v>
      </c>
      <c r="AL10" s="4">
        <v>0</v>
      </c>
      <c r="AM10" s="4">
        <v>558.52</v>
      </c>
      <c r="AN10" s="4">
        <v>280.45</v>
      </c>
      <c r="AO10" s="4">
        <v>5504.21</v>
      </c>
      <c r="AP10" s="4">
        <v>281.2</v>
      </c>
      <c r="AQ10" s="4">
        <v>282.08</v>
      </c>
      <c r="AR10" s="4">
        <v>282.83999999999997</v>
      </c>
      <c r="AS10" s="4">
        <v>283.20999999999998</v>
      </c>
      <c r="AT10" s="4">
        <v>284</v>
      </c>
      <c r="AU10" s="4">
        <v>285.47000000000003</v>
      </c>
      <c r="AV10" s="4">
        <v>287.93</v>
      </c>
      <c r="AW10" s="4">
        <v>289.97000000000003</v>
      </c>
      <c r="AX10" s="4">
        <v>292.06</v>
      </c>
      <c r="AY10" s="4">
        <v>668.67</v>
      </c>
      <c r="AZ10" s="4">
        <v>986.04</v>
      </c>
      <c r="BA10" s="4">
        <v>6412.26</v>
      </c>
      <c r="BB10" s="4">
        <v>996.72</v>
      </c>
      <c r="BC10" s="4">
        <v>1001.7</v>
      </c>
      <c r="BD10" s="4">
        <v>1030.56</v>
      </c>
      <c r="BE10" s="4">
        <v>1014.06</v>
      </c>
      <c r="BF10" s="4">
        <v>1018.01</v>
      </c>
      <c r="BG10" s="4">
        <v>1044.79</v>
      </c>
      <c r="BH10" s="4">
        <v>1029.24</v>
      </c>
      <c r="BI10" s="4">
        <v>1036.3399999999999</v>
      </c>
      <c r="BJ10" s="4">
        <v>1046.4000000000001</v>
      </c>
      <c r="BK10" s="4">
        <v>1045.77</v>
      </c>
      <c r="BL10" s="4">
        <v>1045.77</v>
      </c>
      <c r="BM10" s="4">
        <v>6754.75</v>
      </c>
      <c r="BN10" s="4">
        <v>3329.36</v>
      </c>
      <c r="BO10" s="4">
        <v>1045.77</v>
      </c>
      <c r="BP10" s="4">
        <v>1045.77</v>
      </c>
      <c r="BQ10" s="4">
        <v>0</v>
      </c>
      <c r="BR10" s="4">
        <v>114.23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6">
        <v>0</v>
      </c>
      <c r="DV10" s="4">
        <f>SUM(Tabela1[[#This Row],[jan/25]:[mar/25]])</f>
        <v>3028.98</v>
      </c>
      <c r="DW10" s="4">
        <f>SUM(Tabela1[[#This Row],[abr/25]:[ago/25]])</f>
        <v>5142.4399999999996</v>
      </c>
      <c r="DX10" s="4">
        <f>SUM(Tabela1[[#This Row],[set/25]:[dez/30]])</f>
        <v>15427.820000000002</v>
      </c>
    </row>
    <row r="11" spans="1:128" x14ac:dyDescent="0.25">
      <c r="A11" s="2" t="s">
        <v>13</v>
      </c>
      <c r="B11" s="2" t="s">
        <v>14</v>
      </c>
      <c r="C11" s="2" t="s">
        <v>38</v>
      </c>
      <c r="D11" s="1">
        <v>102</v>
      </c>
      <c r="E11" s="2" t="s">
        <v>39</v>
      </c>
      <c r="F11" s="2" t="s">
        <v>19</v>
      </c>
      <c r="G11" s="321">
        <v>45087</v>
      </c>
      <c r="H11" s="2" t="s">
        <v>40</v>
      </c>
      <c r="I11" s="2"/>
      <c r="J11" s="4"/>
      <c r="K11" s="4"/>
      <c r="L11" s="4">
        <f>Tabela1[[#This Row],[parcela.cef
(total)]]-Tabela1[[#This Row],[parcela.cef
(realizado)]]</f>
        <v>0</v>
      </c>
      <c r="M11" s="4">
        <v>136025.88</v>
      </c>
      <c r="N11" s="4">
        <v>188050</v>
      </c>
      <c r="O11" s="4">
        <v>0</v>
      </c>
      <c r="P11" s="4">
        <v>74043</v>
      </c>
      <c r="Q11" s="4">
        <f>SUM(Tabela1[[#This Row],[set/25]:[dez/30]])</f>
        <v>14416.810000000001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1148.24</v>
      </c>
      <c r="AJ11" s="4">
        <v>2901.76</v>
      </c>
      <c r="AK11" s="4">
        <v>1823.48</v>
      </c>
      <c r="AL11" s="4">
        <v>1825.3</v>
      </c>
      <c r="AM11" s="4">
        <v>1828.4</v>
      </c>
      <c r="AN11" s="4">
        <v>1834.62</v>
      </c>
      <c r="AO11" s="4">
        <v>1838.29</v>
      </c>
      <c r="AP11" s="4">
        <v>1839.57</v>
      </c>
      <c r="AQ11" s="4">
        <v>1845.28</v>
      </c>
      <c r="AR11" s="4">
        <v>1850.26</v>
      </c>
      <c r="AS11" s="4">
        <v>1852.66</v>
      </c>
      <c r="AT11" s="4">
        <v>1857.85</v>
      </c>
      <c r="AU11" s="4">
        <v>1867.51</v>
      </c>
      <c r="AV11" s="4">
        <v>1883.57</v>
      </c>
      <c r="AW11" s="4">
        <v>1896.95</v>
      </c>
      <c r="AX11" s="4">
        <v>1910.61</v>
      </c>
      <c r="AY11" s="4">
        <v>1923.98</v>
      </c>
      <c r="AZ11" s="4">
        <v>1935.14</v>
      </c>
      <c r="BA11" s="4">
        <v>9633.25</v>
      </c>
      <c r="BB11" s="4">
        <v>1998.46</v>
      </c>
      <c r="BC11" s="4">
        <v>1965.87</v>
      </c>
      <c r="BD11" s="4">
        <v>1982.19</v>
      </c>
      <c r="BE11" s="4">
        <v>1990.12</v>
      </c>
      <c r="BF11" s="4">
        <v>2041.19</v>
      </c>
      <c r="BG11" s="4">
        <v>2053.8000000000002</v>
      </c>
      <c r="BH11" s="4">
        <v>2019.91</v>
      </c>
      <c r="BI11" s="4">
        <v>2077.9299999999998</v>
      </c>
      <c r="BJ11" s="4">
        <v>2102.65</v>
      </c>
      <c r="BK11" s="4">
        <v>2052.36</v>
      </c>
      <c r="BL11" s="4">
        <v>2052.36</v>
      </c>
      <c r="BM11" s="4">
        <v>8095.42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114.02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6">
        <v>0</v>
      </c>
      <c r="DV11" s="4">
        <f>SUM(Tabela1[[#This Row],[jan/25]:[mar/25]])</f>
        <v>5946.52</v>
      </c>
      <c r="DW11" s="4">
        <f>SUM(Tabela1[[#This Row],[abr/25]:[ago/25]])</f>
        <v>10182.950000000001</v>
      </c>
      <c r="DX11" s="4">
        <f>SUM(Tabela1[[#This Row],[set/25]:[dez/30]])</f>
        <v>14416.810000000001</v>
      </c>
    </row>
    <row r="12" spans="1:128" x14ac:dyDescent="0.25">
      <c r="A12" s="2" t="s">
        <v>13</v>
      </c>
      <c r="B12" s="2" t="s">
        <v>14</v>
      </c>
      <c r="C12" s="2" t="s">
        <v>38</v>
      </c>
      <c r="D12" s="1">
        <v>103</v>
      </c>
      <c r="E12" s="2"/>
      <c r="F12" s="2" t="s">
        <v>42</v>
      </c>
      <c r="G12" s="321"/>
      <c r="H12" s="2" t="s">
        <v>43</v>
      </c>
      <c r="I12" s="2"/>
      <c r="J12" s="4"/>
      <c r="K12" s="4"/>
      <c r="L12" s="4">
        <f>Tabela1[[#This Row],[parcela.cef
(total)]]-Tabela1[[#This Row],[parcela.cef
(realizado)]]</f>
        <v>0</v>
      </c>
      <c r="M12" s="4">
        <v>0</v>
      </c>
      <c r="N12" s="4">
        <v>0</v>
      </c>
      <c r="O12" s="4">
        <v>0</v>
      </c>
      <c r="P12" s="4">
        <v>31228.59</v>
      </c>
      <c r="Q12" s="4">
        <f>SUM(Tabela1[[#This Row],[set/25]:[dez/30]])</f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3000</v>
      </c>
      <c r="AK12" s="4">
        <v>302.13</v>
      </c>
      <c r="AL12" s="4">
        <v>0</v>
      </c>
      <c r="AM12" s="4">
        <v>1009.82</v>
      </c>
      <c r="AN12" s="4">
        <v>0</v>
      </c>
      <c r="AO12" s="4">
        <v>6091.68</v>
      </c>
      <c r="AP12" s="4">
        <v>0</v>
      </c>
      <c r="AQ12" s="4">
        <v>1019.14</v>
      </c>
      <c r="AR12" s="4">
        <v>3577.49</v>
      </c>
      <c r="AS12" s="4">
        <v>0</v>
      </c>
      <c r="AT12" s="4">
        <v>0</v>
      </c>
      <c r="AU12" s="4">
        <v>1070.3699999999999</v>
      </c>
      <c r="AV12" s="4">
        <v>1095.3499999999999</v>
      </c>
      <c r="AW12" s="4">
        <v>1100.22</v>
      </c>
      <c r="AX12" s="4">
        <v>1107.32</v>
      </c>
      <c r="AY12" s="4">
        <v>0</v>
      </c>
      <c r="AZ12" s="4">
        <v>0</v>
      </c>
      <c r="BA12" s="4">
        <v>3388.84</v>
      </c>
      <c r="BB12" s="4">
        <v>0</v>
      </c>
      <c r="BC12" s="4">
        <v>2271.75</v>
      </c>
      <c r="BD12" s="4">
        <v>0</v>
      </c>
      <c r="BE12" s="4">
        <v>4579.38</v>
      </c>
      <c r="BF12" s="4">
        <v>806.5</v>
      </c>
      <c r="BG12" s="4">
        <v>808.6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6">
        <v>0</v>
      </c>
      <c r="DV12" s="4">
        <f>SUM(Tabela1[[#This Row],[jan/25]:[mar/25]])</f>
        <v>2271.75</v>
      </c>
      <c r="DW12" s="4">
        <f>SUM(Tabela1[[#This Row],[abr/25]:[ago/25]])</f>
        <v>6194.4800000000005</v>
      </c>
      <c r="DX12" s="4">
        <f>SUM(Tabela1[[#This Row],[set/25]:[dez/30]])</f>
        <v>0</v>
      </c>
    </row>
    <row r="13" spans="1:128" x14ac:dyDescent="0.25">
      <c r="A13" s="2" t="s">
        <v>13</v>
      </c>
      <c r="B13" s="2" t="s">
        <v>14</v>
      </c>
      <c r="C13" s="2" t="s">
        <v>38</v>
      </c>
      <c r="D13" s="1">
        <v>104</v>
      </c>
      <c r="E13" s="2"/>
      <c r="F13" s="2" t="s">
        <v>16</v>
      </c>
      <c r="G13" s="321"/>
      <c r="H13" s="2"/>
      <c r="I13" s="2"/>
      <c r="J13" s="4"/>
      <c r="K13" s="4"/>
      <c r="L13" s="4">
        <f>Tabela1[[#This Row],[parcela.cef
(total)]]-Tabela1[[#This Row],[parcela.cef
(realizado)]]</f>
        <v>0</v>
      </c>
      <c r="M13" s="4">
        <v>0</v>
      </c>
      <c r="N13" s="4">
        <v>0</v>
      </c>
      <c r="O13" s="4">
        <v>0</v>
      </c>
      <c r="P13" s="4">
        <v>0</v>
      </c>
      <c r="Q13" s="4">
        <f>SUM(Tabela1[[#This Row],[set/25]:[dez/30]])</f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6">
        <v>0</v>
      </c>
      <c r="DV13" s="4">
        <f>SUM(Tabela1[[#This Row],[jan/25]:[mar/25]])</f>
        <v>0</v>
      </c>
      <c r="DW13" s="4">
        <f>SUM(Tabela1[[#This Row],[abr/25]:[ago/25]])</f>
        <v>0</v>
      </c>
      <c r="DX13" s="4">
        <f>SUM(Tabela1[[#This Row],[set/25]:[dez/30]])</f>
        <v>0</v>
      </c>
    </row>
    <row r="14" spans="1:128" x14ac:dyDescent="0.25">
      <c r="A14" s="2" t="s">
        <v>13</v>
      </c>
      <c r="B14" s="2" t="s">
        <v>14</v>
      </c>
      <c r="C14" s="2" t="s">
        <v>38</v>
      </c>
      <c r="D14" s="1">
        <v>105</v>
      </c>
      <c r="E14" s="2"/>
      <c r="F14" s="2" t="s">
        <v>46</v>
      </c>
      <c r="G14" s="321"/>
      <c r="H14" s="2"/>
      <c r="I14" s="2"/>
      <c r="J14" s="4"/>
      <c r="K14" s="4"/>
      <c r="L14" s="4">
        <f>Tabela1[[#This Row],[parcela.cef
(total)]]-Tabela1[[#This Row],[parcela.cef
(realizado)]]</f>
        <v>0</v>
      </c>
      <c r="M14" s="4">
        <v>0</v>
      </c>
      <c r="N14" s="4">
        <v>0</v>
      </c>
      <c r="O14" s="4">
        <v>0</v>
      </c>
      <c r="P14" s="4">
        <v>0</v>
      </c>
      <c r="Q14" s="4">
        <f>SUM(Tabela1[[#This Row],[set/25]:[dez/30]])</f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6">
        <v>0</v>
      </c>
      <c r="DV14" s="4">
        <f>SUM(Tabela1[[#This Row],[jan/25]:[mar/25]])</f>
        <v>0</v>
      </c>
      <c r="DW14" s="4">
        <f>SUM(Tabela1[[#This Row],[abr/25]:[ago/25]])</f>
        <v>0</v>
      </c>
      <c r="DX14" s="4">
        <f>SUM(Tabela1[[#This Row],[set/25]:[dez/30]])</f>
        <v>0</v>
      </c>
    </row>
    <row r="15" spans="1:128" x14ac:dyDescent="0.25">
      <c r="A15" s="2" t="s">
        <v>13</v>
      </c>
      <c r="B15" s="2" t="s">
        <v>14</v>
      </c>
      <c r="C15" s="2" t="s">
        <v>38</v>
      </c>
      <c r="D15" s="1">
        <v>106</v>
      </c>
      <c r="E15" s="2"/>
      <c r="F15" s="2" t="s">
        <v>42</v>
      </c>
      <c r="G15" s="321"/>
      <c r="H15" s="2" t="s">
        <v>48</v>
      </c>
      <c r="I15" s="2"/>
      <c r="J15" s="4"/>
      <c r="K15" s="4"/>
      <c r="L15" s="4">
        <f>Tabela1[[#This Row],[parcela.cef
(total)]]-Tabela1[[#This Row],[parcela.cef
(realizado)]]</f>
        <v>0</v>
      </c>
      <c r="M15" s="4">
        <v>0</v>
      </c>
      <c r="N15" s="4">
        <v>0</v>
      </c>
      <c r="O15" s="4">
        <v>0</v>
      </c>
      <c r="P15" s="4">
        <v>42975.46</v>
      </c>
      <c r="Q15" s="4">
        <f>SUM(Tabela1[[#This Row],[set/25]:[dez/30]])</f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1800</v>
      </c>
      <c r="AJ15" s="4">
        <v>301.77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664.61</v>
      </c>
      <c r="AQ15" s="4">
        <v>0</v>
      </c>
      <c r="AR15" s="4">
        <v>8410.2199999999993</v>
      </c>
      <c r="AS15" s="4">
        <v>2093.46</v>
      </c>
      <c r="AT15" s="4">
        <v>1032.1400000000001</v>
      </c>
      <c r="AU15" s="4">
        <v>1037.51</v>
      </c>
      <c r="AV15" s="4">
        <v>0</v>
      </c>
      <c r="AW15" s="4">
        <v>7476.13</v>
      </c>
      <c r="AX15" s="4">
        <v>0</v>
      </c>
      <c r="AY15" s="4">
        <v>4526.67</v>
      </c>
      <c r="AZ15" s="4">
        <v>1075.08</v>
      </c>
      <c r="BA15" s="4">
        <v>1082.3900000000001</v>
      </c>
      <c r="BB15" s="4">
        <v>0</v>
      </c>
      <c r="BC15" s="4">
        <v>0</v>
      </c>
      <c r="BD15" s="4">
        <v>11259.93</v>
      </c>
      <c r="BE15" s="4">
        <v>1105.6199999999999</v>
      </c>
      <c r="BF15" s="4">
        <v>1109.93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6">
        <v>0</v>
      </c>
      <c r="DV15" s="4">
        <f>SUM(Tabela1[[#This Row],[jan/25]:[mar/25]])</f>
        <v>11259.93</v>
      </c>
      <c r="DW15" s="4">
        <f>SUM(Tabela1[[#This Row],[abr/25]:[ago/25]])</f>
        <v>2215.5500000000002</v>
      </c>
      <c r="DX15" s="4">
        <f>SUM(Tabela1[[#This Row],[set/25]:[dez/30]])</f>
        <v>0</v>
      </c>
    </row>
    <row r="16" spans="1:128" x14ac:dyDescent="0.25">
      <c r="A16" s="2" t="s">
        <v>13</v>
      </c>
      <c r="B16" s="2" t="s">
        <v>14</v>
      </c>
      <c r="C16" s="2" t="s">
        <v>38</v>
      </c>
      <c r="D16" s="1">
        <v>107</v>
      </c>
      <c r="E16" s="2"/>
      <c r="F16" s="2" t="s">
        <v>42</v>
      </c>
      <c r="G16" s="321"/>
      <c r="H16" s="2"/>
      <c r="I16" s="2"/>
      <c r="J16" s="4"/>
      <c r="K16" s="4"/>
      <c r="L16" s="4">
        <f>Tabela1[[#This Row],[parcela.cef
(total)]]-Tabela1[[#This Row],[parcela.cef
(realizado)]]</f>
        <v>0</v>
      </c>
      <c r="M16" s="4">
        <v>0</v>
      </c>
      <c r="N16" s="4">
        <v>0</v>
      </c>
      <c r="O16" s="4">
        <v>0</v>
      </c>
      <c r="P16" s="4">
        <v>0</v>
      </c>
      <c r="Q16" s="4">
        <f>SUM(Tabela1[[#This Row],[set/25]:[dez/30]])</f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6">
        <v>0</v>
      </c>
      <c r="DV16" s="4">
        <f>SUM(Tabela1[[#This Row],[jan/25]:[mar/25]])</f>
        <v>0</v>
      </c>
      <c r="DW16" s="4">
        <f>SUM(Tabela1[[#This Row],[abr/25]:[ago/25]])</f>
        <v>0</v>
      </c>
      <c r="DX16" s="4">
        <f>SUM(Tabela1[[#This Row],[set/25]:[dez/30]])</f>
        <v>0</v>
      </c>
    </row>
    <row r="17" spans="1:128" x14ac:dyDescent="0.25">
      <c r="A17" s="2" t="s">
        <v>13</v>
      </c>
      <c r="B17" s="2" t="s">
        <v>14</v>
      </c>
      <c r="C17" s="2" t="s">
        <v>38</v>
      </c>
      <c r="D17" s="1">
        <v>108</v>
      </c>
      <c r="E17" s="2"/>
      <c r="F17" s="2" t="s">
        <v>46</v>
      </c>
      <c r="G17" s="321"/>
      <c r="H17" s="2"/>
      <c r="I17" s="2"/>
      <c r="J17" s="4"/>
      <c r="K17" s="4"/>
      <c r="L17" s="4">
        <f>Tabela1[[#This Row],[parcela.cef
(total)]]-Tabela1[[#This Row],[parcela.cef
(realizado)]]</f>
        <v>0</v>
      </c>
      <c r="M17" s="4">
        <v>0</v>
      </c>
      <c r="N17" s="4">
        <v>0</v>
      </c>
      <c r="O17" s="4">
        <v>0</v>
      </c>
      <c r="P17" s="4">
        <v>0</v>
      </c>
      <c r="Q17" s="4">
        <f>SUM(Tabela1[[#This Row],[set/25]:[dez/30]])</f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6">
        <v>0</v>
      </c>
      <c r="DV17" s="4">
        <f>SUM(Tabela1[[#This Row],[jan/25]:[mar/25]])</f>
        <v>0</v>
      </c>
      <c r="DW17" s="4">
        <f>SUM(Tabela1[[#This Row],[abr/25]:[ago/25]])</f>
        <v>0</v>
      </c>
      <c r="DX17" s="4">
        <f>SUM(Tabela1[[#This Row],[set/25]:[dez/30]])</f>
        <v>0</v>
      </c>
    </row>
    <row r="18" spans="1:128" x14ac:dyDescent="0.25">
      <c r="A18" s="2" t="s">
        <v>13</v>
      </c>
      <c r="B18" s="2" t="s">
        <v>14</v>
      </c>
      <c r="C18" s="2" t="s">
        <v>38</v>
      </c>
      <c r="D18" s="1">
        <v>109</v>
      </c>
      <c r="E18" s="2"/>
      <c r="F18" s="2" t="s">
        <v>42</v>
      </c>
      <c r="G18" s="321"/>
      <c r="H18" s="2" t="s">
        <v>52</v>
      </c>
      <c r="I18" s="2"/>
      <c r="J18" s="4"/>
      <c r="K18" s="4"/>
      <c r="L18" s="4">
        <f>Tabela1[[#This Row],[parcela.cef
(total)]]-Tabela1[[#This Row],[parcela.cef
(realizado)]]</f>
        <v>0</v>
      </c>
      <c r="M18" s="4">
        <v>0</v>
      </c>
      <c r="N18" s="4">
        <v>0</v>
      </c>
      <c r="O18" s="4">
        <v>0</v>
      </c>
      <c r="P18" s="4">
        <v>1863.08</v>
      </c>
      <c r="Q18" s="4">
        <f>SUM(Tabela1[[#This Row],[set/25]:[dez/30]])</f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439.99</v>
      </c>
      <c r="AJ18" s="4">
        <v>352</v>
      </c>
      <c r="AK18" s="4">
        <v>356.59</v>
      </c>
      <c r="AL18" s="4">
        <v>356.95</v>
      </c>
      <c r="AM18" s="4">
        <v>357.55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6">
        <v>0</v>
      </c>
      <c r="DV18" s="4">
        <f>SUM(Tabela1[[#This Row],[jan/25]:[mar/25]])</f>
        <v>0</v>
      </c>
      <c r="DW18" s="4">
        <f>SUM(Tabela1[[#This Row],[abr/25]:[ago/25]])</f>
        <v>0</v>
      </c>
      <c r="DX18" s="4">
        <f>SUM(Tabela1[[#This Row],[set/25]:[dez/30]])</f>
        <v>0</v>
      </c>
    </row>
    <row r="19" spans="1:128" x14ac:dyDescent="0.25">
      <c r="A19" s="2" t="s">
        <v>13</v>
      </c>
      <c r="B19" s="2" t="s">
        <v>14</v>
      </c>
      <c r="C19" s="2" t="s">
        <v>38</v>
      </c>
      <c r="D19" s="1">
        <v>110</v>
      </c>
      <c r="E19" s="2"/>
      <c r="F19" s="2" t="s">
        <v>46</v>
      </c>
      <c r="G19" s="321"/>
      <c r="H19" s="2"/>
      <c r="I19" s="2"/>
      <c r="J19" s="4"/>
      <c r="K19" s="4"/>
      <c r="L19" s="4">
        <f>Tabela1[[#This Row],[parcela.cef
(total)]]-Tabela1[[#This Row],[parcela.cef
(realizado)]]</f>
        <v>0</v>
      </c>
      <c r="M19" s="4">
        <v>0</v>
      </c>
      <c r="N19" s="4">
        <v>0</v>
      </c>
      <c r="O19" s="4">
        <v>0</v>
      </c>
      <c r="P19" s="4">
        <v>0</v>
      </c>
      <c r="Q19" s="4">
        <f>SUM(Tabela1[[#This Row],[set/25]:[dez/30]])</f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6">
        <v>0</v>
      </c>
      <c r="DV19" s="4">
        <f>SUM(Tabela1[[#This Row],[jan/25]:[mar/25]])</f>
        <v>0</v>
      </c>
      <c r="DW19" s="4">
        <f>SUM(Tabela1[[#This Row],[abr/25]:[ago/25]])</f>
        <v>0</v>
      </c>
      <c r="DX19" s="4">
        <f>SUM(Tabela1[[#This Row],[set/25]:[dez/30]])</f>
        <v>0</v>
      </c>
    </row>
    <row r="20" spans="1:128" x14ac:dyDescent="0.25">
      <c r="A20" s="2" t="s">
        <v>13</v>
      </c>
      <c r="B20" s="2" t="s">
        <v>14</v>
      </c>
      <c r="C20" s="2" t="s">
        <v>55</v>
      </c>
      <c r="D20" s="1">
        <v>1101</v>
      </c>
      <c r="E20" s="2" t="s">
        <v>56</v>
      </c>
      <c r="F20" s="2" t="s">
        <v>19</v>
      </c>
      <c r="G20" s="321">
        <v>45169</v>
      </c>
      <c r="H20" s="2" t="s">
        <v>57</v>
      </c>
      <c r="I20" s="2" t="s">
        <v>58</v>
      </c>
      <c r="J20" s="4">
        <v>234900</v>
      </c>
      <c r="K20" s="4">
        <v>175777.4</v>
      </c>
      <c r="L20" s="4">
        <f>Tabela1[[#This Row],[parcela.cef
(total)]]-Tabela1[[#This Row],[parcela.cef
(realizado)]]</f>
        <v>59122.600000000006</v>
      </c>
      <c r="M20" s="4">
        <v>0</v>
      </c>
      <c r="N20" s="4">
        <v>326844.99</v>
      </c>
      <c r="O20" s="4">
        <v>5194.6400000000003</v>
      </c>
      <c r="P20" s="4">
        <v>118038.11</v>
      </c>
      <c r="Q20" s="4">
        <f>SUM(Tabela1[[#This Row],[set/25]:[dez/30]])</f>
        <v>32778.97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3653.07</v>
      </c>
      <c r="AN20" s="4">
        <v>1834.26</v>
      </c>
      <c r="AO20" s="4">
        <v>9175.15</v>
      </c>
      <c r="AP20" s="4">
        <v>3069.17</v>
      </c>
      <c r="AQ20" s="4">
        <v>1539.88</v>
      </c>
      <c r="AR20" s="4">
        <v>9878.23</v>
      </c>
      <c r="AS20" s="4">
        <v>12229.88</v>
      </c>
      <c r="AT20" s="4">
        <v>9523.08</v>
      </c>
      <c r="AU20" s="4">
        <v>1592.73</v>
      </c>
      <c r="AV20" s="4">
        <v>1571.84</v>
      </c>
      <c r="AW20" s="4">
        <v>1583</v>
      </c>
      <c r="AX20" s="4">
        <v>0</v>
      </c>
      <c r="AY20" s="4">
        <v>3244.04</v>
      </c>
      <c r="AZ20" s="4">
        <v>1614.87</v>
      </c>
      <c r="BA20" s="4">
        <v>1625.85</v>
      </c>
      <c r="BB20" s="4">
        <v>1632.36</v>
      </c>
      <c r="BC20" s="4">
        <v>1640.52</v>
      </c>
      <c r="BD20" s="4">
        <v>9724.2199999999993</v>
      </c>
      <c r="BE20" s="4">
        <v>3400.99</v>
      </c>
      <c r="BF20" s="4">
        <v>1667.23</v>
      </c>
      <c r="BG20" s="4">
        <v>1675.9</v>
      </c>
      <c r="BH20" s="4">
        <v>1685.62</v>
      </c>
      <c r="BI20" s="4">
        <v>1697.25</v>
      </c>
      <c r="BJ20" s="4">
        <v>1754.66</v>
      </c>
      <c r="BK20" s="4">
        <v>1712.69</v>
      </c>
      <c r="BL20" s="4">
        <v>1712.69</v>
      </c>
      <c r="BM20" s="4">
        <v>10243.620000000001</v>
      </c>
      <c r="BN20" s="4">
        <v>17241.13</v>
      </c>
      <c r="BO20" s="4">
        <v>0</v>
      </c>
      <c r="BP20" s="4">
        <v>0</v>
      </c>
      <c r="BQ20" s="4">
        <v>0</v>
      </c>
      <c r="BR20" s="4">
        <v>114.18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6">
        <v>0</v>
      </c>
      <c r="DV20" s="4">
        <f>SUM(Tabela1[[#This Row],[jan/25]:[mar/25]])</f>
        <v>12997.099999999999</v>
      </c>
      <c r="DW20" s="4">
        <f>SUM(Tabela1[[#This Row],[abr/25]:[ago/25]])</f>
        <v>10126.989999999998</v>
      </c>
      <c r="DX20" s="4">
        <f>SUM(Tabela1[[#This Row],[set/25]:[dez/30]])</f>
        <v>32778.97</v>
      </c>
    </row>
    <row r="21" spans="1:128" x14ac:dyDescent="0.25">
      <c r="A21" s="2" t="s">
        <v>13</v>
      </c>
      <c r="B21" s="2" t="s">
        <v>14</v>
      </c>
      <c r="C21" s="2" t="s">
        <v>55</v>
      </c>
      <c r="D21" s="1">
        <v>1102</v>
      </c>
      <c r="E21" s="2" t="s">
        <v>60</v>
      </c>
      <c r="F21" s="2" t="s">
        <v>19</v>
      </c>
      <c r="G21" s="321">
        <v>45804</v>
      </c>
      <c r="H21" s="2" t="s">
        <v>61</v>
      </c>
      <c r="I21" s="2" t="s">
        <v>62</v>
      </c>
      <c r="J21" s="4">
        <v>157668.21</v>
      </c>
      <c r="K21" s="4">
        <v>119955.93</v>
      </c>
      <c r="L21" s="4">
        <f>Tabela1[[#This Row],[parcela.cef
(total)]]-Tabela1[[#This Row],[parcela.cef
(realizado)]]</f>
        <v>37712.28</v>
      </c>
      <c r="M21" s="4">
        <v>0</v>
      </c>
      <c r="N21" s="4">
        <v>280635</v>
      </c>
      <c r="O21" s="4">
        <v>9007.1200000000008</v>
      </c>
      <c r="P21" s="4">
        <v>26615.21</v>
      </c>
      <c r="Q21" s="4">
        <f>SUM(Tabela1[[#This Row],[set/25]:[dez/30]])</f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3793.96</v>
      </c>
      <c r="BH21" s="4">
        <v>3815.96</v>
      </c>
      <c r="BI21" s="4">
        <v>19005.29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6">
        <v>0</v>
      </c>
      <c r="DV21" s="4">
        <f>SUM(Tabela1[[#This Row],[jan/25]:[mar/25]])</f>
        <v>0</v>
      </c>
      <c r="DW21" s="4">
        <f>SUM(Tabela1[[#This Row],[abr/25]:[ago/25]])</f>
        <v>26615.21</v>
      </c>
      <c r="DX21" s="4">
        <f>SUM(Tabela1[[#This Row],[set/25]:[dez/30]])</f>
        <v>0</v>
      </c>
    </row>
    <row r="22" spans="1:128" x14ac:dyDescent="0.25">
      <c r="A22" s="2" t="s">
        <v>13</v>
      </c>
      <c r="B22" s="2" t="s">
        <v>14</v>
      </c>
      <c r="C22" s="2" t="s">
        <v>55</v>
      </c>
      <c r="D22" s="1">
        <v>1103</v>
      </c>
      <c r="E22" s="2" t="s">
        <v>64</v>
      </c>
      <c r="F22" s="2" t="s">
        <v>19</v>
      </c>
      <c r="G22" s="321">
        <v>45896</v>
      </c>
      <c r="H22" s="2" t="s">
        <v>65</v>
      </c>
      <c r="I22" s="2" t="s">
        <v>66</v>
      </c>
      <c r="J22" s="4">
        <v>198279.14</v>
      </c>
      <c r="K22" s="4">
        <v>148489.82</v>
      </c>
      <c r="L22" s="4">
        <f>Tabela1[[#This Row],[parcela.cef
(total)]]-Tabela1[[#This Row],[parcela.cef
(realizado)]]</f>
        <v>49789.320000000007</v>
      </c>
      <c r="M22" s="4">
        <v>0</v>
      </c>
      <c r="N22" s="4">
        <v>277875</v>
      </c>
      <c r="O22" s="4">
        <v>4964.96</v>
      </c>
      <c r="P22" s="4">
        <v>38743.47</v>
      </c>
      <c r="Q22" s="4">
        <f>SUM(Tabela1[[#This Row],[set/25]:[dez/30]])</f>
        <v>38743.47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3108.03</v>
      </c>
      <c r="BL22" s="4">
        <v>3108.03</v>
      </c>
      <c r="BM22" s="4">
        <v>8720.4500000000007</v>
      </c>
      <c r="BN22" s="4">
        <v>22674.27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510.22</v>
      </c>
      <c r="BW22" s="4">
        <v>0</v>
      </c>
      <c r="BX22" s="4">
        <v>112.25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510.22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6">
        <v>0</v>
      </c>
      <c r="DV22" s="4">
        <f>SUM(Tabela1[[#This Row],[jan/25]:[mar/25]])</f>
        <v>0</v>
      </c>
      <c r="DW22" s="4">
        <f>SUM(Tabela1[[#This Row],[abr/25]:[ago/25]])</f>
        <v>0</v>
      </c>
      <c r="DX22" s="4">
        <f>SUM(Tabela1[[#This Row],[set/25]:[dez/30]])</f>
        <v>38743.47</v>
      </c>
    </row>
    <row r="23" spans="1:128" x14ac:dyDescent="0.25">
      <c r="A23" s="2" t="s">
        <v>13</v>
      </c>
      <c r="B23" s="2" t="s">
        <v>14</v>
      </c>
      <c r="C23" s="2" t="s">
        <v>55</v>
      </c>
      <c r="D23" s="1">
        <v>1104</v>
      </c>
      <c r="E23" s="2" t="s">
        <v>68</v>
      </c>
      <c r="F23" s="2" t="s">
        <v>19</v>
      </c>
      <c r="G23" s="321">
        <v>45169</v>
      </c>
      <c r="H23" s="2" t="s">
        <v>69</v>
      </c>
      <c r="I23" s="2" t="s">
        <v>70</v>
      </c>
      <c r="J23" s="4">
        <v>206162.46</v>
      </c>
      <c r="K23" s="4">
        <v>154027.26999999999</v>
      </c>
      <c r="L23" s="4">
        <f>Tabela1[[#This Row],[parcela.cef
(total)]]-Tabela1[[#This Row],[parcela.cef
(realizado)]]</f>
        <v>52135.19</v>
      </c>
      <c r="M23" s="4">
        <v>0</v>
      </c>
      <c r="N23" s="4">
        <v>271667.58</v>
      </c>
      <c r="O23" s="4">
        <v>7632.34</v>
      </c>
      <c r="P23" s="4">
        <v>96905.01</v>
      </c>
      <c r="Q23" s="4">
        <f>SUM(Tabela1[[#This Row],[set/25]:[dez/30]])</f>
        <v>24061.170000000002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1330.55</v>
      </c>
      <c r="AN23" s="4">
        <v>668.11</v>
      </c>
      <c r="AO23" s="4">
        <v>6129.43</v>
      </c>
      <c r="AP23" s="4">
        <v>669.91</v>
      </c>
      <c r="AQ23" s="4">
        <v>671.99</v>
      </c>
      <c r="AR23" s="4">
        <v>8023.04</v>
      </c>
      <c r="AS23" s="4">
        <v>11124.34</v>
      </c>
      <c r="AT23" s="4">
        <v>8894.68</v>
      </c>
      <c r="AU23" s="4">
        <v>1873.92</v>
      </c>
      <c r="AV23" s="4">
        <v>1890.03</v>
      </c>
      <c r="AW23" s="4">
        <v>1903.45</v>
      </c>
      <c r="AX23" s="4">
        <v>1917.16</v>
      </c>
      <c r="AY23" s="4">
        <v>1930.58</v>
      </c>
      <c r="AZ23" s="4">
        <v>1941.78</v>
      </c>
      <c r="BA23" s="4">
        <v>7741.72</v>
      </c>
      <c r="BB23" s="4">
        <v>1962.8</v>
      </c>
      <c r="BC23" s="4">
        <v>1972.61</v>
      </c>
      <c r="BD23" s="4">
        <v>2029.43</v>
      </c>
      <c r="BE23" s="4">
        <v>1996.94</v>
      </c>
      <c r="BF23" s="4">
        <v>2004.73</v>
      </c>
      <c r="BG23" s="4">
        <v>2057.4699999999998</v>
      </c>
      <c r="BH23" s="4">
        <v>2026.84</v>
      </c>
      <c r="BI23" s="4">
        <v>2082.33</v>
      </c>
      <c r="BJ23" s="4">
        <v>2060.65</v>
      </c>
      <c r="BK23" s="4">
        <v>2059.4</v>
      </c>
      <c r="BL23" s="4">
        <v>2059.4</v>
      </c>
      <c r="BM23" s="4">
        <v>8155.22</v>
      </c>
      <c r="BN23" s="4">
        <v>3433.76</v>
      </c>
      <c r="BO23" s="4">
        <v>2059.4</v>
      </c>
      <c r="BP23" s="4">
        <v>2059.4</v>
      </c>
      <c r="BQ23" s="4">
        <v>2173.94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6">
        <v>0</v>
      </c>
      <c r="DV23" s="4">
        <f>SUM(Tabela1[[#This Row],[jan/25]:[mar/25]])</f>
        <v>5964.84</v>
      </c>
      <c r="DW23" s="4">
        <f>SUM(Tabela1[[#This Row],[abr/25]:[ago/25]])</f>
        <v>10168.31</v>
      </c>
      <c r="DX23" s="4">
        <f>SUM(Tabela1[[#This Row],[set/25]:[dez/30]])</f>
        <v>24061.170000000002</v>
      </c>
    </row>
    <row r="24" spans="1:128" x14ac:dyDescent="0.25">
      <c r="A24" s="2" t="s">
        <v>13</v>
      </c>
      <c r="B24" s="2" t="s">
        <v>14</v>
      </c>
      <c r="C24" s="2" t="s">
        <v>55</v>
      </c>
      <c r="D24" s="1">
        <v>1105</v>
      </c>
      <c r="E24" s="2" t="s">
        <v>72</v>
      </c>
      <c r="F24" s="2" t="s">
        <v>19</v>
      </c>
      <c r="G24" s="321">
        <v>45169</v>
      </c>
      <c r="H24" s="2" t="s">
        <v>73</v>
      </c>
      <c r="I24" s="2" t="s">
        <v>74</v>
      </c>
      <c r="J24" s="4">
        <v>214897.45</v>
      </c>
      <c r="K24" s="4">
        <v>160190.68</v>
      </c>
      <c r="L24" s="4">
        <f>Tabela1[[#This Row],[parcela.cef
(total)]]-Tabela1[[#This Row],[parcela.cef
(realizado)]]</f>
        <v>54706.770000000019</v>
      </c>
      <c r="M24" s="4">
        <v>0</v>
      </c>
      <c r="N24" s="4">
        <v>265230.90999999997</v>
      </c>
      <c r="O24" s="4">
        <v>9052.16</v>
      </c>
      <c r="P24" s="4">
        <v>43083.91</v>
      </c>
      <c r="Q24" s="4">
        <f>SUM(Tabela1[[#This Row],[set/25]:[dez/30]])</f>
        <v>1591.86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656.95</v>
      </c>
      <c r="AM24" s="4">
        <v>658.06</v>
      </c>
      <c r="AN24" s="4">
        <v>660.3</v>
      </c>
      <c r="AO24" s="4">
        <v>661.62</v>
      </c>
      <c r="AP24" s="4">
        <v>662.08</v>
      </c>
      <c r="AQ24" s="4">
        <v>664.14</v>
      </c>
      <c r="AR24" s="4">
        <v>8377.65</v>
      </c>
      <c r="AS24" s="4">
        <v>10552.67</v>
      </c>
      <c r="AT24" s="4">
        <v>8045.89</v>
      </c>
      <c r="AU24" s="4">
        <v>672.14</v>
      </c>
      <c r="AV24" s="4">
        <v>677.92</v>
      </c>
      <c r="AW24" s="4">
        <v>682.73</v>
      </c>
      <c r="AX24" s="4">
        <v>687.65</v>
      </c>
      <c r="AY24" s="4">
        <v>692.46</v>
      </c>
      <c r="AZ24" s="4">
        <v>696.48</v>
      </c>
      <c r="BA24" s="4">
        <v>701.21</v>
      </c>
      <c r="BB24" s="4">
        <v>704.02</v>
      </c>
      <c r="BC24" s="4">
        <v>707.54</v>
      </c>
      <c r="BD24" s="4">
        <v>713.41</v>
      </c>
      <c r="BE24" s="4">
        <v>716.27</v>
      </c>
      <c r="BF24" s="4">
        <v>719.06</v>
      </c>
      <c r="BG24" s="4">
        <v>722.8</v>
      </c>
      <c r="BH24" s="4">
        <v>726.99</v>
      </c>
      <c r="BI24" s="4">
        <v>732.01</v>
      </c>
      <c r="BJ24" s="4">
        <v>0</v>
      </c>
      <c r="BK24" s="4">
        <v>738.67</v>
      </c>
      <c r="BL24" s="4">
        <v>738.67</v>
      </c>
      <c r="BM24" s="4">
        <v>0</v>
      </c>
      <c r="BN24" s="4">
        <v>0</v>
      </c>
      <c r="BO24" s="4">
        <v>0</v>
      </c>
      <c r="BP24" s="4">
        <v>0</v>
      </c>
      <c r="BQ24" s="4">
        <v>114.52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6">
        <v>0</v>
      </c>
      <c r="DV24" s="4">
        <f>SUM(Tabela1[[#This Row],[jan/25]:[mar/25]])</f>
        <v>2124.9699999999998</v>
      </c>
      <c r="DW24" s="4">
        <f>SUM(Tabela1[[#This Row],[abr/25]:[ago/25]])</f>
        <v>3617.13</v>
      </c>
      <c r="DX24" s="4">
        <f>SUM(Tabela1[[#This Row],[set/25]:[dez/30]])</f>
        <v>1591.86</v>
      </c>
    </row>
    <row r="25" spans="1:128" x14ac:dyDescent="0.25">
      <c r="A25" s="2" t="s">
        <v>13</v>
      </c>
      <c r="B25" s="2" t="s">
        <v>14</v>
      </c>
      <c r="C25" s="2" t="s">
        <v>55</v>
      </c>
      <c r="D25" s="1">
        <v>1106</v>
      </c>
      <c r="E25" s="2" t="s">
        <v>76</v>
      </c>
      <c r="F25" s="2" t="s">
        <v>19</v>
      </c>
      <c r="G25" s="321">
        <v>45413</v>
      </c>
      <c r="H25" s="2" t="s">
        <v>77</v>
      </c>
      <c r="I25" s="2" t="s">
        <v>78</v>
      </c>
      <c r="J25" s="4">
        <v>211200</v>
      </c>
      <c r="K25" s="4">
        <v>157657.82999999999</v>
      </c>
      <c r="L25" s="4">
        <f>Tabela1[[#This Row],[parcela.cef
(total)]]-Tabela1[[#This Row],[parcela.cef
(realizado)]]</f>
        <v>53542.170000000013</v>
      </c>
      <c r="M25" s="4">
        <v>0</v>
      </c>
      <c r="N25" s="4">
        <v>262340</v>
      </c>
      <c r="O25" s="4">
        <v>0</v>
      </c>
      <c r="P25" s="4">
        <v>16048.66</v>
      </c>
      <c r="Q25" s="4">
        <f>SUM(Tabela1[[#This Row],[set/25]:[dez/30]])</f>
        <v>12419.609999999999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1373.8</v>
      </c>
      <c r="AW25" s="4">
        <v>2255.25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1999.47</v>
      </c>
      <c r="BK25" s="4">
        <v>1999.47</v>
      </c>
      <c r="BL25" s="4">
        <v>2280.52</v>
      </c>
      <c r="BM25" s="4">
        <v>6025.27</v>
      </c>
      <c r="BN25" s="4">
        <v>0</v>
      </c>
      <c r="BO25" s="4">
        <v>0</v>
      </c>
      <c r="BP25" s="4">
        <v>0</v>
      </c>
      <c r="BQ25" s="4">
        <v>0</v>
      </c>
      <c r="BR25" s="4">
        <v>114.88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6">
        <v>0</v>
      </c>
      <c r="DV25" s="4">
        <f>SUM(Tabela1[[#This Row],[jan/25]:[mar/25]])</f>
        <v>0</v>
      </c>
      <c r="DW25" s="4">
        <f>SUM(Tabela1[[#This Row],[abr/25]:[ago/25]])</f>
        <v>0</v>
      </c>
      <c r="DX25" s="4">
        <f>SUM(Tabela1[[#This Row],[set/25]:[dez/30]])</f>
        <v>12419.609999999999</v>
      </c>
    </row>
    <row r="26" spans="1:128" x14ac:dyDescent="0.25">
      <c r="A26" s="2" t="s">
        <v>13</v>
      </c>
      <c r="B26" s="2" t="s">
        <v>14</v>
      </c>
      <c r="C26" s="2" t="s">
        <v>38</v>
      </c>
      <c r="D26" s="1">
        <v>111</v>
      </c>
      <c r="E26" s="2" t="s">
        <v>80</v>
      </c>
      <c r="F26" s="2" t="s">
        <v>19</v>
      </c>
      <c r="G26" s="321">
        <v>45092</v>
      </c>
      <c r="H26" s="2" t="s">
        <v>81</v>
      </c>
      <c r="I26" s="2"/>
      <c r="J26" s="4"/>
      <c r="K26" s="4"/>
      <c r="L26" s="4">
        <f>Tabela1[[#This Row],[parcela.cef
(total)]]-Tabela1[[#This Row],[parcela.cef
(realizado)]]</f>
        <v>0</v>
      </c>
      <c r="M26" s="4">
        <v>0</v>
      </c>
      <c r="N26" s="4">
        <v>142595</v>
      </c>
      <c r="O26" s="4">
        <v>0</v>
      </c>
      <c r="P26" s="4">
        <v>143309.43</v>
      </c>
      <c r="Q26" s="4">
        <f>SUM(Tabela1[[#This Row],[set/25]:[dez/30]])</f>
        <v>171.03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92495</v>
      </c>
      <c r="AJ26" s="4">
        <v>8350</v>
      </c>
      <c r="AK26" s="4">
        <v>8458.9</v>
      </c>
      <c r="AL26" s="4">
        <v>8467.36</v>
      </c>
      <c r="AM26" s="4">
        <v>8430.9599999999991</v>
      </c>
      <c r="AN26" s="4">
        <v>8459.6299999999992</v>
      </c>
      <c r="AO26" s="4">
        <v>8476.5499999999993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171.03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6">
        <v>0</v>
      </c>
      <c r="DV26" s="4">
        <f>SUM(Tabela1[[#This Row],[jan/25]:[mar/25]])</f>
        <v>0</v>
      </c>
      <c r="DW26" s="4">
        <f>SUM(Tabela1[[#This Row],[abr/25]:[ago/25]])</f>
        <v>0</v>
      </c>
      <c r="DX26" s="4">
        <f>SUM(Tabela1[[#This Row],[set/25]:[dez/30]])</f>
        <v>171.03</v>
      </c>
    </row>
    <row r="27" spans="1:128" x14ac:dyDescent="0.25">
      <c r="A27" s="2" t="s">
        <v>13</v>
      </c>
      <c r="B27" s="2" t="s">
        <v>14</v>
      </c>
      <c r="C27" s="2" t="s">
        <v>83</v>
      </c>
      <c r="D27" s="1">
        <v>1201</v>
      </c>
      <c r="E27" s="2" t="s">
        <v>84</v>
      </c>
      <c r="F27" s="2" t="s">
        <v>19</v>
      </c>
      <c r="G27" s="321">
        <v>45307</v>
      </c>
      <c r="H27" s="2" t="s">
        <v>85</v>
      </c>
      <c r="I27" s="2" t="s">
        <v>86</v>
      </c>
      <c r="J27" s="4">
        <v>183419.1</v>
      </c>
      <c r="K27" s="4">
        <v>139452.53</v>
      </c>
      <c r="L27" s="4">
        <f>Tabela1[[#This Row],[parcela.cef
(total)]]-Tabela1[[#This Row],[parcela.cef
(realizado)]]</f>
        <v>43966.570000000007</v>
      </c>
      <c r="M27" s="4">
        <v>0</v>
      </c>
      <c r="N27" s="4">
        <v>351778.52</v>
      </c>
      <c r="O27" s="4">
        <v>2050.44</v>
      </c>
      <c r="P27" s="4">
        <v>180996.36</v>
      </c>
      <c r="Q27" s="4">
        <f>SUM(Tabela1[[#This Row],[set/25]:[dez/30]])</f>
        <v>110451.46999999999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6197.74</v>
      </c>
      <c r="AS27" s="4">
        <v>9455.7199999999993</v>
      </c>
      <c r="AT27" s="4">
        <v>7443.82</v>
      </c>
      <c r="AU27" s="4">
        <v>1522.78</v>
      </c>
      <c r="AV27" s="4">
        <v>1535.88</v>
      </c>
      <c r="AW27" s="4">
        <v>1546.78</v>
      </c>
      <c r="AX27" s="4">
        <v>1557.92</v>
      </c>
      <c r="AY27" s="4">
        <v>1568.82</v>
      </c>
      <c r="AZ27" s="4">
        <v>1577.92</v>
      </c>
      <c r="BA27" s="4">
        <v>13180.12</v>
      </c>
      <c r="BB27" s="4">
        <v>1595.01</v>
      </c>
      <c r="BC27" s="4">
        <v>1602.98</v>
      </c>
      <c r="BD27" s="4">
        <v>1616.29</v>
      </c>
      <c r="BE27" s="4">
        <v>1622.75</v>
      </c>
      <c r="BF27" s="4">
        <v>1629.08</v>
      </c>
      <c r="BG27" s="4">
        <v>13585.81</v>
      </c>
      <c r="BH27" s="4">
        <v>1647.05</v>
      </c>
      <c r="BI27" s="4">
        <v>1658.42</v>
      </c>
      <c r="BJ27" s="4">
        <v>0</v>
      </c>
      <c r="BK27" s="4">
        <v>1673.51</v>
      </c>
      <c r="BL27" s="4">
        <v>1673.51</v>
      </c>
      <c r="BM27" s="4">
        <v>1673.51</v>
      </c>
      <c r="BN27" s="4">
        <v>102083.92</v>
      </c>
      <c r="BO27" s="4">
        <v>1673.51</v>
      </c>
      <c r="BP27" s="4">
        <v>1673.51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6">
        <v>0</v>
      </c>
      <c r="DV27" s="4">
        <f>SUM(Tabela1[[#This Row],[jan/25]:[mar/25]])</f>
        <v>4814.28</v>
      </c>
      <c r="DW27" s="4">
        <f>SUM(Tabela1[[#This Row],[abr/25]:[ago/25]])</f>
        <v>20143.11</v>
      </c>
      <c r="DX27" s="4">
        <f>SUM(Tabela1[[#This Row],[set/25]:[dez/30]])</f>
        <v>110451.46999999999</v>
      </c>
    </row>
    <row r="28" spans="1:128" x14ac:dyDescent="0.25">
      <c r="A28" s="2" t="s">
        <v>13</v>
      </c>
      <c r="B28" s="2" t="s">
        <v>14</v>
      </c>
      <c r="C28" s="2" t="s">
        <v>83</v>
      </c>
      <c r="D28" s="1">
        <v>1202</v>
      </c>
      <c r="E28" s="2" t="s">
        <v>88</v>
      </c>
      <c r="F28" s="2" t="s">
        <v>19</v>
      </c>
      <c r="G28" s="321">
        <v>45170</v>
      </c>
      <c r="H28" s="2" t="s">
        <v>89</v>
      </c>
      <c r="I28" s="2" t="s">
        <v>90</v>
      </c>
      <c r="J28" s="4">
        <v>237150</v>
      </c>
      <c r="K28" s="4">
        <v>176038.31</v>
      </c>
      <c r="L28" s="4">
        <f>Tabela1[[#This Row],[parcela.cef
(total)]]-Tabela1[[#This Row],[parcela.cef
(realizado)]]</f>
        <v>61111.69</v>
      </c>
      <c r="M28" s="4">
        <v>0</v>
      </c>
      <c r="N28" s="4">
        <v>266515.07</v>
      </c>
      <c r="O28" s="4">
        <v>7726.95</v>
      </c>
      <c r="P28" s="4">
        <v>58259.72</v>
      </c>
      <c r="Q28" s="4">
        <f>SUM(Tabela1[[#This Row],[set/25]:[dez/30]])</f>
        <v>8512.33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1624.7</v>
      </c>
      <c r="AM28" s="4">
        <v>0</v>
      </c>
      <c r="AN28" s="4">
        <v>366.92</v>
      </c>
      <c r="AO28" s="4">
        <v>367.66</v>
      </c>
      <c r="AP28" s="4">
        <v>302.35000000000002</v>
      </c>
      <c r="AQ28" s="4">
        <v>303.27999999999997</v>
      </c>
      <c r="AR28" s="4">
        <v>8918.69</v>
      </c>
      <c r="AS28" s="4">
        <v>11347.78</v>
      </c>
      <c r="AT28" s="4">
        <v>8552.5</v>
      </c>
      <c r="AU28" s="4">
        <v>313.18</v>
      </c>
      <c r="AV28" s="4">
        <v>309.58</v>
      </c>
      <c r="AW28" s="4">
        <v>311.77999999999997</v>
      </c>
      <c r="AX28" s="4">
        <v>314.02</v>
      </c>
      <c r="AY28" s="4">
        <v>316.22000000000003</v>
      </c>
      <c r="AZ28" s="4">
        <v>1584.02</v>
      </c>
      <c r="BA28" s="4">
        <v>1594.79</v>
      </c>
      <c r="BB28" s="4">
        <v>0</v>
      </c>
      <c r="BC28" s="4">
        <v>1642.73</v>
      </c>
      <c r="BD28" s="4">
        <v>3271.45</v>
      </c>
      <c r="BE28" s="4">
        <v>0</v>
      </c>
      <c r="BF28" s="4">
        <v>3306.16</v>
      </c>
      <c r="BG28" s="4">
        <v>1643.88</v>
      </c>
      <c r="BH28" s="4">
        <v>1690.88</v>
      </c>
      <c r="BI28" s="4">
        <v>1664.82</v>
      </c>
      <c r="BJ28" s="4">
        <v>0</v>
      </c>
      <c r="BK28" s="4">
        <v>1679.97</v>
      </c>
      <c r="BL28" s="4">
        <v>1679.97</v>
      </c>
      <c r="BM28" s="4">
        <v>1679.97</v>
      </c>
      <c r="BN28" s="4">
        <v>1679.97</v>
      </c>
      <c r="BO28" s="4">
        <v>1680.01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112.44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6">
        <v>0</v>
      </c>
      <c r="DV28" s="4">
        <f>SUM(Tabela1[[#This Row],[jan/25]:[mar/25]])</f>
        <v>4914.18</v>
      </c>
      <c r="DW28" s="4">
        <f>SUM(Tabela1[[#This Row],[abr/25]:[ago/25]])</f>
        <v>8305.74</v>
      </c>
      <c r="DX28" s="4">
        <f>SUM(Tabela1[[#This Row],[set/25]:[dez/30]])</f>
        <v>8512.33</v>
      </c>
    </row>
    <row r="29" spans="1:128" x14ac:dyDescent="0.25">
      <c r="A29" s="2" t="s">
        <v>13</v>
      </c>
      <c r="B29" s="2" t="s">
        <v>14</v>
      </c>
      <c r="C29" s="2" t="s">
        <v>83</v>
      </c>
      <c r="D29" s="1">
        <v>1203</v>
      </c>
      <c r="E29" s="2" t="s">
        <v>92</v>
      </c>
      <c r="F29" s="2" t="s">
        <v>19</v>
      </c>
      <c r="G29" s="321">
        <v>45563</v>
      </c>
      <c r="H29" s="2" t="s">
        <v>93</v>
      </c>
      <c r="I29" s="2"/>
      <c r="J29" s="4"/>
      <c r="K29" s="4"/>
      <c r="L29" s="4">
        <f>Tabela1[[#This Row],[parcela.cef
(total)]]-Tabela1[[#This Row],[parcela.cef
(realizado)]]</f>
        <v>0</v>
      </c>
      <c r="M29" s="4">
        <v>0</v>
      </c>
      <c r="N29" s="4">
        <v>260380</v>
      </c>
      <c r="O29" s="4">
        <v>0</v>
      </c>
      <c r="P29" s="4">
        <v>260380</v>
      </c>
      <c r="Q29" s="4">
        <f>SUM(Tabela1[[#This Row],[set/25]:[dez/30]])</f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260380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6">
        <v>0</v>
      </c>
      <c r="DV29" s="4">
        <f>SUM(Tabela1[[#This Row],[jan/25]:[mar/25]])</f>
        <v>0</v>
      </c>
      <c r="DW29" s="4">
        <f>SUM(Tabela1[[#This Row],[abr/25]:[ago/25]])</f>
        <v>0</v>
      </c>
      <c r="DX29" s="4">
        <f>SUM(Tabela1[[#This Row],[set/25]:[dez/30]])</f>
        <v>0</v>
      </c>
    </row>
    <row r="30" spans="1:128" x14ac:dyDescent="0.25">
      <c r="A30" s="2" t="s">
        <v>13</v>
      </c>
      <c r="B30" s="2" t="s">
        <v>14</v>
      </c>
      <c r="C30" s="2" t="s">
        <v>83</v>
      </c>
      <c r="D30" s="1">
        <v>1204</v>
      </c>
      <c r="E30" s="2"/>
      <c r="F30" s="2" t="s">
        <v>16</v>
      </c>
      <c r="G30" s="321"/>
      <c r="H30" s="2"/>
      <c r="I30" s="2"/>
      <c r="J30" s="4"/>
      <c r="K30" s="4"/>
      <c r="L30" s="4">
        <f>Tabela1[[#This Row],[parcela.cef
(total)]]-Tabela1[[#This Row],[parcela.cef
(realizado)]]</f>
        <v>0</v>
      </c>
      <c r="M30" s="4">
        <v>0</v>
      </c>
      <c r="N30" s="4">
        <v>0</v>
      </c>
      <c r="O30" s="4">
        <v>0</v>
      </c>
      <c r="P30" s="4">
        <v>0</v>
      </c>
      <c r="Q30" s="4">
        <f>SUM(Tabela1[[#This Row],[set/25]:[dez/30]])</f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6">
        <v>0</v>
      </c>
      <c r="DV30" s="4">
        <f>SUM(Tabela1[[#This Row],[jan/25]:[mar/25]])</f>
        <v>0</v>
      </c>
      <c r="DW30" s="4">
        <f>SUM(Tabela1[[#This Row],[abr/25]:[ago/25]])</f>
        <v>0</v>
      </c>
      <c r="DX30" s="4">
        <f>SUM(Tabela1[[#This Row],[set/25]:[dez/30]])</f>
        <v>0</v>
      </c>
    </row>
    <row r="31" spans="1:128" x14ac:dyDescent="0.25">
      <c r="A31" s="2" t="s">
        <v>13</v>
      </c>
      <c r="B31" s="2" t="s">
        <v>14</v>
      </c>
      <c r="C31" s="2" t="s">
        <v>83</v>
      </c>
      <c r="D31" s="1">
        <v>1205</v>
      </c>
      <c r="E31" s="2" t="s">
        <v>96</v>
      </c>
      <c r="F31" s="2" t="s">
        <v>19</v>
      </c>
      <c r="G31" s="321">
        <v>45292</v>
      </c>
      <c r="H31" s="2" t="s">
        <v>97</v>
      </c>
      <c r="I31" s="2" t="s">
        <v>98</v>
      </c>
      <c r="J31" s="4">
        <v>241657.09</v>
      </c>
      <c r="K31" s="4">
        <v>179072.27</v>
      </c>
      <c r="L31" s="4">
        <f>Tabela1[[#This Row],[parcela.cef
(total)]]-Tabela1[[#This Row],[parcela.cef
(realizado)]]</f>
        <v>62584.820000000007</v>
      </c>
      <c r="M31" s="4">
        <v>0</v>
      </c>
      <c r="N31" s="4">
        <v>265241.27</v>
      </c>
      <c r="O31" s="4">
        <v>0</v>
      </c>
      <c r="P31" s="4">
        <v>66683.69</v>
      </c>
      <c r="Q31" s="4">
        <f>SUM(Tabela1[[#This Row],[set/25]:[dez/30]])</f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29905.22</v>
      </c>
      <c r="AQ31" s="4">
        <v>827.7</v>
      </c>
      <c r="AR31" s="4">
        <v>829.93</v>
      </c>
      <c r="AS31" s="4">
        <v>12140.49</v>
      </c>
      <c r="AT31" s="4">
        <v>9272.93</v>
      </c>
      <c r="AU31" s="4">
        <v>837.67</v>
      </c>
      <c r="AV31" s="4">
        <v>844.88</v>
      </c>
      <c r="AW31" s="4">
        <v>850.87</v>
      </c>
      <c r="AX31" s="4">
        <v>857</v>
      </c>
      <c r="AY31" s="4">
        <v>10317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6">
        <v>0</v>
      </c>
      <c r="DV31" s="4">
        <f>SUM(Tabela1[[#This Row],[jan/25]:[mar/25]])</f>
        <v>0</v>
      </c>
      <c r="DW31" s="4">
        <f>SUM(Tabela1[[#This Row],[abr/25]:[ago/25]])</f>
        <v>0</v>
      </c>
      <c r="DX31" s="4">
        <f>SUM(Tabela1[[#This Row],[set/25]:[dez/30]])</f>
        <v>0</v>
      </c>
    </row>
    <row r="32" spans="1:128" x14ac:dyDescent="0.25">
      <c r="A32" s="2" t="s">
        <v>13</v>
      </c>
      <c r="B32" s="2" t="s">
        <v>14</v>
      </c>
      <c r="C32" s="2" t="s">
        <v>83</v>
      </c>
      <c r="D32" s="1">
        <v>1206</v>
      </c>
      <c r="E32" s="2" t="s">
        <v>100</v>
      </c>
      <c r="F32" s="2" t="s">
        <v>19</v>
      </c>
      <c r="G32" s="321">
        <v>45169</v>
      </c>
      <c r="H32" s="2" t="s">
        <v>101</v>
      </c>
      <c r="I32" s="2" t="s">
        <v>102</v>
      </c>
      <c r="J32" s="4">
        <v>141063.79</v>
      </c>
      <c r="K32" s="4">
        <v>108169.76</v>
      </c>
      <c r="L32" s="4">
        <f>Tabela1[[#This Row],[parcela.cef
(total)]]-Tabela1[[#This Row],[parcela.cef
(realizado)]]</f>
        <v>32894.030000000013</v>
      </c>
      <c r="M32" s="4">
        <v>0</v>
      </c>
      <c r="N32" s="4">
        <v>250385.99</v>
      </c>
      <c r="O32" s="4">
        <v>7035.28</v>
      </c>
      <c r="P32" s="4">
        <v>74106.14</v>
      </c>
      <c r="Q32" s="4">
        <f>SUM(Tabela1[[#This Row],[set/25]:[dez/30]])</f>
        <v>8331.92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5092.6099999999997</v>
      </c>
      <c r="AM32" s="4">
        <v>1007.69</v>
      </c>
      <c r="AN32" s="4">
        <v>1011.11</v>
      </c>
      <c r="AO32" s="4">
        <v>6141.98</v>
      </c>
      <c r="AP32" s="4">
        <v>1013.84</v>
      </c>
      <c r="AQ32" s="4">
        <v>1016.99</v>
      </c>
      <c r="AR32" s="4">
        <v>5656.62</v>
      </c>
      <c r="AS32" s="4">
        <v>6965.22</v>
      </c>
      <c r="AT32" s="4">
        <v>5459.7</v>
      </c>
      <c r="AU32" s="4">
        <v>6239.63</v>
      </c>
      <c r="AV32" s="4">
        <v>1038.0899999999999</v>
      </c>
      <c r="AW32" s="4">
        <v>1045.46</v>
      </c>
      <c r="AX32" s="4">
        <v>1052.99</v>
      </c>
      <c r="AY32" s="4">
        <v>1060.3599999999999</v>
      </c>
      <c r="AZ32" s="4">
        <v>1066.51</v>
      </c>
      <c r="BA32" s="4">
        <v>6509.53</v>
      </c>
      <c r="BB32" s="4">
        <v>1078.06</v>
      </c>
      <c r="BC32" s="4">
        <v>1083.45</v>
      </c>
      <c r="BD32" s="4">
        <v>1092.44</v>
      </c>
      <c r="BE32" s="4">
        <v>1096.81</v>
      </c>
      <c r="BF32" s="4">
        <v>1101.0899999999999</v>
      </c>
      <c r="BG32" s="4">
        <v>6709.9</v>
      </c>
      <c r="BH32" s="4">
        <v>1113.23</v>
      </c>
      <c r="BI32" s="4">
        <v>1120.9100000000001</v>
      </c>
      <c r="BJ32" s="4">
        <v>0</v>
      </c>
      <c r="BK32" s="4">
        <v>1131.1199999999999</v>
      </c>
      <c r="BL32" s="4">
        <v>1131.1199999999999</v>
      </c>
      <c r="BM32" s="4">
        <v>5726.11</v>
      </c>
      <c r="BN32" s="4">
        <v>0</v>
      </c>
      <c r="BO32" s="4">
        <v>0</v>
      </c>
      <c r="BP32" s="4">
        <v>0</v>
      </c>
      <c r="BQ32" s="4">
        <v>343.57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6">
        <v>0</v>
      </c>
      <c r="DV32" s="4">
        <f>SUM(Tabela1[[#This Row],[jan/25]:[mar/25]])</f>
        <v>3253.9500000000003</v>
      </c>
      <c r="DW32" s="4">
        <f>SUM(Tabela1[[#This Row],[abr/25]:[ago/25]])</f>
        <v>11141.939999999999</v>
      </c>
      <c r="DX32" s="4">
        <f>SUM(Tabela1[[#This Row],[set/25]:[dez/30]])</f>
        <v>8331.92</v>
      </c>
    </row>
    <row r="33" spans="1:128" x14ac:dyDescent="0.25">
      <c r="A33" s="2" t="s">
        <v>13</v>
      </c>
      <c r="B33" s="2" t="s">
        <v>14</v>
      </c>
      <c r="C33" s="2" t="s">
        <v>104</v>
      </c>
      <c r="D33" s="1">
        <v>1301</v>
      </c>
      <c r="E33" s="2" t="s">
        <v>105</v>
      </c>
      <c r="F33" s="2" t="s">
        <v>19</v>
      </c>
      <c r="G33" s="321">
        <v>45474</v>
      </c>
      <c r="H33" s="2" t="s">
        <v>106</v>
      </c>
      <c r="I33" s="2" t="s">
        <v>107</v>
      </c>
      <c r="J33" s="4">
        <v>234900</v>
      </c>
      <c r="K33" s="4">
        <v>175777.4</v>
      </c>
      <c r="L33" s="4">
        <f>Tabela1[[#This Row],[parcela.cef
(total)]]-Tabela1[[#This Row],[parcela.cef
(realizado)]]</f>
        <v>59122.600000000006</v>
      </c>
      <c r="M33" s="4">
        <v>0</v>
      </c>
      <c r="N33" s="4">
        <v>354533.78</v>
      </c>
      <c r="O33" s="4">
        <v>8245.16</v>
      </c>
      <c r="P33" s="4">
        <v>85886.53</v>
      </c>
      <c r="Q33" s="4">
        <f>SUM(Tabela1[[#This Row],[set/25]:[dez/30]])</f>
        <v>16699.46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5826.03</v>
      </c>
      <c r="AW33" s="4">
        <v>1053.8599999999999</v>
      </c>
      <c r="AX33" s="4">
        <v>1061.45</v>
      </c>
      <c r="AY33" s="4">
        <v>1068.8800000000001</v>
      </c>
      <c r="AZ33" s="4">
        <v>1075.08</v>
      </c>
      <c r="BA33" s="4">
        <v>6494.33</v>
      </c>
      <c r="BB33" s="4">
        <v>1086.72</v>
      </c>
      <c r="BC33" s="4">
        <v>44836.15</v>
      </c>
      <c r="BD33" s="4">
        <v>1101.22</v>
      </c>
      <c r="BE33" s="4">
        <v>1105.6199999999999</v>
      </c>
      <c r="BF33" s="4">
        <v>1109.93</v>
      </c>
      <c r="BG33" s="4">
        <v>1115.7</v>
      </c>
      <c r="BH33" s="4">
        <v>1122.18</v>
      </c>
      <c r="BI33" s="4">
        <v>1129.92</v>
      </c>
      <c r="BJ33" s="4">
        <v>0</v>
      </c>
      <c r="BK33" s="4">
        <v>1140.2</v>
      </c>
      <c r="BL33" s="4">
        <v>1140.2</v>
      </c>
      <c r="BM33" s="4">
        <v>5701</v>
      </c>
      <c r="BN33" s="4">
        <v>8290.4599999999991</v>
      </c>
      <c r="BO33" s="4">
        <v>0</v>
      </c>
      <c r="BP33" s="4">
        <v>0</v>
      </c>
      <c r="BQ33" s="4">
        <v>0</v>
      </c>
      <c r="BR33" s="4">
        <v>0</v>
      </c>
      <c r="BS33" s="4">
        <v>427.6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6">
        <v>0</v>
      </c>
      <c r="DV33" s="4">
        <f>SUM(Tabela1[[#This Row],[jan/25]:[mar/25]])</f>
        <v>47024.090000000004</v>
      </c>
      <c r="DW33" s="4">
        <f>SUM(Tabela1[[#This Row],[abr/25]:[ago/25]])</f>
        <v>5583.35</v>
      </c>
      <c r="DX33" s="4">
        <f>SUM(Tabela1[[#This Row],[set/25]:[dez/30]])</f>
        <v>16699.46</v>
      </c>
    </row>
    <row r="34" spans="1:128" x14ac:dyDescent="0.25">
      <c r="A34" s="2" t="s">
        <v>13</v>
      </c>
      <c r="B34" s="2" t="s">
        <v>14</v>
      </c>
      <c r="C34" s="2" t="s">
        <v>104</v>
      </c>
      <c r="D34" s="1">
        <v>1302</v>
      </c>
      <c r="E34" s="2"/>
      <c r="F34" s="2" t="s">
        <v>42</v>
      </c>
      <c r="G34" s="321"/>
      <c r="H34" s="2"/>
      <c r="I34" s="2"/>
      <c r="J34" s="4"/>
      <c r="K34" s="4"/>
      <c r="L34" s="4">
        <f>Tabela1[[#This Row],[parcela.cef
(total)]]-Tabela1[[#This Row],[parcela.cef
(realizado)]]</f>
        <v>0</v>
      </c>
      <c r="M34" s="4">
        <v>0</v>
      </c>
      <c r="N34" s="4">
        <v>0</v>
      </c>
      <c r="O34" s="4">
        <v>0</v>
      </c>
      <c r="P34" s="4">
        <v>0</v>
      </c>
      <c r="Q34" s="4">
        <f>SUM(Tabela1[[#This Row],[set/25]:[dez/30]])</f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6">
        <v>0</v>
      </c>
      <c r="DV34" s="4">
        <f>SUM(Tabela1[[#This Row],[jan/25]:[mar/25]])</f>
        <v>0</v>
      </c>
      <c r="DW34" s="4">
        <f>SUM(Tabela1[[#This Row],[abr/25]:[ago/25]])</f>
        <v>0</v>
      </c>
      <c r="DX34" s="4">
        <f>SUM(Tabela1[[#This Row],[set/25]:[dez/30]])</f>
        <v>0</v>
      </c>
    </row>
    <row r="35" spans="1:128" x14ac:dyDescent="0.25">
      <c r="A35" s="2" t="s">
        <v>13</v>
      </c>
      <c r="B35" s="2" t="s">
        <v>14</v>
      </c>
      <c r="C35" s="2" t="s">
        <v>104</v>
      </c>
      <c r="D35" s="1">
        <v>1303</v>
      </c>
      <c r="E35" s="2" t="s">
        <v>110</v>
      </c>
      <c r="F35" s="2" t="s">
        <v>19</v>
      </c>
      <c r="G35" s="321">
        <v>45169</v>
      </c>
      <c r="H35" s="2" t="s">
        <v>111</v>
      </c>
      <c r="I35" s="2" t="s">
        <v>112</v>
      </c>
      <c r="J35" s="4">
        <v>207600</v>
      </c>
      <c r="K35" s="4">
        <v>155066.59</v>
      </c>
      <c r="L35" s="4">
        <f>Tabela1[[#This Row],[parcela.cef
(total)]]-Tabela1[[#This Row],[parcela.cef
(realizado)]]</f>
        <v>52533.41</v>
      </c>
      <c r="M35" s="4">
        <v>0</v>
      </c>
      <c r="N35" s="4">
        <v>262295</v>
      </c>
      <c r="O35" s="4">
        <v>7618.61</v>
      </c>
      <c r="P35" s="4">
        <v>78661.460000000006</v>
      </c>
      <c r="Q35" s="4">
        <f>SUM(Tabela1[[#This Row],[set/25]:[dez/30]])</f>
        <v>21047.26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360.36</v>
      </c>
      <c r="AM35" s="4">
        <v>360.97</v>
      </c>
      <c r="AN35" s="4">
        <v>362.2</v>
      </c>
      <c r="AO35" s="4">
        <v>3387.29</v>
      </c>
      <c r="AP35" s="4">
        <v>363.18</v>
      </c>
      <c r="AQ35" s="4">
        <v>364.3</v>
      </c>
      <c r="AR35" s="4">
        <v>7770.63</v>
      </c>
      <c r="AS35" s="4">
        <v>9858.8799999999992</v>
      </c>
      <c r="AT35" s="4">
        <v>8220.17</v>
      </c>
      <c r="AU35" s="4">
        <v>1228.98</v>
      </c>
      <c r="AV35" s="4">
        <v>1239.55</v>
      </c>
      <c r="AW35" s="4">
        <v>1248.3499999999999</v>
      </c>
      <c r="AX35" s="4">
        <v>1257.3399999999999</v>
      </c>
      <c r="AY35" s="4">
        <v>1266.1400000000001</v>
      </c>
      <c r="AZ35" s="4">
        <v>1273.48</v>
      </c>
      <c r="BA35" s="4">
        <v>7692.86</v>
      </c>
      <c r="BB35" s="4">
        <v>1716.36</v>
      </c>
      <c r="BC35" s="4">
        <v>1724.95</v>
      </c>
      <c r="BD35" s="4">
        <v>1304.45</v>
      </c>
      <c r="BE35" s="4">
        <v>1309.6600000000001</v>
      </c>
      <c r="BF35" s="4">
        <v>1314.77</v>
      </c>
      <c r="BG35" s="4">
        <v>1321.61</v>
      </c>
      <c r="BH35" s="4">
        <v>1329.27</v>
      </c>
      <c r="BI35" s="4">
        <v>1338.45</v>
      </c>
      <c r="BJ35" s="4">
        <v>0</v>
      </c>
      <c r="BK35" s="4">
        <v>1350.63</v>
      </c>
      <c r="BL35" s="4">
        <v>1350.63</v>
      </c>
      <c r="BM35" s="4">
        <v>9004.17</v>
      </c>
      <c r="BN35" s="4">
        <v>1350.63</v>
      </c>
      <c r="BO35" s="4">
        <v>7878.65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112.55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6">
        <v>0</v>
      </c>
      <c r="DV35" s="4">
        <f>SUM(Tabela1[[#This Row],[jan/25]:[mar/25]])</f>
        <v>4745.76</v>
      </c>
      <c r="DW35" s="4">
        <f>SUM(Tabela1[[#This Row],[abr/25]:[ago/25]])</f>
        <v>6613.7599999999993</v>
      </c>
      <c r="DX35" s="4">
        <f>SUM(Tabela1[[#This Row],[set/25]:[dez/30]])</f>
        <v>21047.26</v>
      </c>
    </row>
    <row r="36" spans="1:128" x14ac:dyDescent="0.25">
      <c r="A36" s="2" t="s">
        <v>13</v>
      </c>
      <c r="B36" s="2" t="s">
        <v>14</v>
      </c>
      <c r="C36" s="2" t="s">
        <v>104</v>
      </c>
      <c r="D36" s="1">
        <v>1304</v>
      </c>
      <c r="E36" s="2" t="s">
        <v>114</v>
      </c>
      <c r="F36" s="2" t="s">
        <v>19</v>
      </c>
      <c r="G36" s="321">
        <v>45474</v>
      </c>
      <c r="H36" s="2" t="s">
        <v>115</v>
      </c>
      <c r="I36" s="2" t="s">
        <v>116</v>
      </c>
      <c r="J36" s="4">
        <v>207608.15</v>
      </c>
      <c r="K36" s="4">
        <v>155047.34</v>
      </c>
      <c r="L36" s="4">
        <f>Tabela1[[#This Row],[parcela.cef
(total)]]-Tabela1[[#This Row],[parcela.cef
(realizado)]]</f>
        <v>52560.81</v>
      </c>
      <c r="M36" s="4">
        <v>0</v>
      </c>
      <c r="N36" s="4">
        <v>264100</v>
      </c>
      <c r="O36" s="4">
        <v>0</v>
      </c>
      <c r="P36" s="4">
        <v>37730.78</v>
      </c>
      <c r="Q36" s="4">
        <f>SUM(Tabela1[[#This Row],[set/25]:[dez/30]])</f>
        <v>13244.82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1047.8900000000001</v>
      </c>
      <c r="AW36" s="4">
        <v>1055.33</v>
      </c>
      <c r="AX36" s="4">
        <v>1062.93</v>
      </c>
      <c r="AY36" s="4">
        <v>1070.3699999999999</v>
      </c>
      <c r="AZ36" s="4">
        <v>1076.58</v>
      </c>
      <c r="BA36" s="4">
        <v>10297.08</v>
      </c>
      <c r="BB36" s="4">
        <v>1088.23</v>
      </c>
      <c r="BC36" s="4">
        <v>1093.67</v>
      </c>
      <c r="BD36" s="4">
        <v>1102.75</v>
      </c>
      <c r="BE36" s="4">
        <v>1107.1600000000001</v>
      </c>
      <c r="BF36" s="4">
        <v>1111.48</v>
      </c>
      <c r="BG36" s="4">
        <v>1117.26</v>
      </c>
      <c r="BH36" s="4">
        <v>1123.74</v>
      </c>
      <c r="BI36" s="4">
        <v>1131.49</v>
      </c>
      <c r="BJ36" s="4">
        <v>0</v>
      </c>
      <c r="BK36" s="4">
        <v>1141.79</v>
      </c>
      <c r="BL36" s="4">
        <v>1141.79</v>
      </c>
      <c r="BM36" s="4">
        <v>10847.06</v>
      </c>
      <c r="BN36" s="4">
        <v>0</v>
      </c>
      <c r="BO36" s="4">
        <v>0</v>
      </c>
      <c r="BP36" s="4">
        <v>0</v>
      </c>
      <c r="BQ36" s="4">
        <v>114.18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6">
        <v>0</v>
      </c>
      <c r="DV36" s="4">
        <f>SUM(Tabela1[[#This Row],[jan/25]:[mar/25]])</f>
        <v>3284.65</v>
      </c>
      <c r="DW36" s="4">
        <f>SUM(Tabela1[[#This Row],[abr/25]:[ago/25]])</f>
        <v>5591.13</v>
      </c>
      <c r="DX36" s="4">
        <f>SUM(Tabela1[[#This Row],[set/25]:[dez/30]])</f>
        <v>13244.82</v>
      </c>
    </row>
    <row r="37" spans="1:128" x14ac:dyDescent="0.25">
      <c r="A37" s="2" t="s">
        <v>13</v>
      </c>
      <c r="B37" s="2" t="s">
        <v>14</v>
      </c>
      <c r="C37" s="2" t="s">
        <v>104</v>
      </c>
      <c r="D37" s="1">
        <v>1305</v>
      </c>
      <c r="E37" s="2" t="s">
        <v>118</v>
      </c>
      <c r="F37" s="2" t="s">
        <v>19</v>
      </c>
      <c r="G37" s="321">
        <v>45169</v>
      </c>
      <c r="H37" s="2" t="s">
        <v>119</v>
      </c>
      <c r="I37" s="2" t="s">
        <v>120</v>
      </c>
      <c r="J37" s="4">
        <v>206800</v>
      </c>
      <c r="K37" s="4">
        <v>154477.07</v>
      </c>
      <c r="L37" s="4">
        <f>Tabela1[[#This Row],[parcela.cef
(total)]]-Tabela1[[#This Row],[parcela.cef
(realizado)]]</f>
        <v>52322.929999999993</v>
      </c>
      <c r="M37" s="4">
        <v>0</v>
      </c>
      <c r="N37" s="4">
        <v>265241.36</v>
      </c>
      <c r="O37" s="4">
        <v>7313.24</v>
      </c>
      <c r="P37" s="4">
        <v>80906.080000000002</v>
      </c>
      <c r="Q37" s="4">
        <f>SUM(Tabela1[[#This Row],[set/25]:[dez/30]])</f>
        <v>13332.5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1341.56</v>
      </c>
      <c r="AN37" s="4">
        <v>540.32000000000005</v>
      </c>
      <c r="AO37" s="4">
        <v>246.76</v>
      </c>
      <c r="AP37" s="4">
        <v>7111.96</v>
      </c>
      <c r="AQ37" s="4">
        <v>543.53</v>
      </c>
      <c r="AR37" s="4">
        <v>7920.67</v>
      </c>
      <c r="AS37" s="4">
        <v>10254.26</v>
      </c>
      <c r="AT37" s="4">
        <v>8597.6299999999992</v>
      </c>
      <c r="AU37" s="4">
        <v>1549.89</v>
      </c>
      <c r="AV37" s="4">
        <v>0</v>
      </c>
      <c r="AW37" s="4">
        <v>1563.22</v>
      </c>
      <c r="AX37" s="4">
        <v>1574.32</v>
      </c>
      <c r="AY37" s="4">
        <v>1585.65</v>
      </c>
      <c r="AZ37" s="4">
        <v>3235.23</v>
      </c>
      <c r="BA37" s="4">
        <v>0</v>
      </c>
      <c r="BB37" s="4">
        <v>8267.8700000000008</v>
      </c>
      <c r="BC37" s="4">
        <v>1623.4</v>
      </c>
      <c r="BD37" s="4">
        <v>1631.52</v>
      </c>
      <c r="BE37" s="4">
        <v>1645.06</v>
      </c>
      <c r="BF37" s="4">
        <v>1651.64</v>
      </c>
      <c r="BG37" s="4">
        <v>3324.78</v>
      </c>
      <c r="BH37" s="4">
        <v>1676.37</v>
      </c>
      <c r="BI37" s="4">
        <v>1687.94</v>
      </c>
      <c r="BJ37" s="4">
        <v>1703.3</v>
      </c>
      <c r="BK37" s="4">
        <v>1703.3</v>
      </c>
      <c r="BL37" s="4">
        <v>1703.3</v>
      </c>
      <c r="BM37" s="4">
        <v>7335.21</v>
      </c>
      <c r="BN37" s="4">
        <v>0</v>
      </c>
      <c r="BO37" s="4">
        <v>329.15</v>
      </c>
      <c r="BP37" s="4">
        <v>329.14</v>
      </c>
      <c r="BQ37" s="4">
        <v>229.1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6">
        <v>0</v>
      </c>
      <c r="DV37" s="4">
        <f>SUM(Tabela1[[#This Row],[jan/25]:[mar/25]])</f>
        <v>11522.79</v>
      </c>
      <c r="DW37" s="4">
        <f>SUM(Tabela1[[#This Row],[abr/25]:[ago/25]])</f>
        <v>9985.7899999999991</v>
      </c>
      <c r="DX37" s="4">
        <f>SUM(Tabela1[[#This Row],[set/25]:[dez/30]])</f>
        <v>13332.5</v>
      </c>
    </row>
    <row r="38" spans="1:128" x14ac:dyDescent="0.25">
      <c r="A38" s="2" t="s">
        <v>13</v>
      </c>
      <c r="B38" s="2" t="s">
        <v>14</v>
      </c>
      <c r="C38" s="2" t="s">
        <v>104</v>
      </c>
      <c r="D38" s="1">
        <v>1306</v>
      </c>
      <c r="E38" s="2" t="s">
        <v>122</v>
      </c>
      <c r="F38" s="2" t="s">
        <v>19</v>
      </c>
      <c r="G38" s="321">
        <v>45169</v>
      </c>
      <c r="H38" s="2" t="s">
        <v>123</v>
      </c>
      <c r="I38" s="2" t="s">
        <v>124</v>
      </c>
      <c r="J38" s="4">
        <v>214191.79</v>
      </c>
      <c r="K38" s="4">
        <v>159768.88</v>
      </c>
      <c r="L38" s="4">
        <f>Tabela1[[#This Row],[parcela.cef
(total)]]-Tabela1[[#This Row],[parcela.cef
(realizado)]]</f>
        <v>54422.91</v>
      </c>
      <c r="M38" s="4">
        <v>0</v>
      </c>
      <c r="N38" s="4">
        <v>260250</v>
      </c>
      <c r="O38" s="4">
        <v>7415.9</v>
      </c>
      <c r="P38" s="4">
        <v>76316.14</v>
      </c>
      <c r="Q38" s="4">
        <f>SUM(Tabela1[[#This Row],[set/25]:[dez/30]])</f>
        <v>15740.229999999998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749.82</v>
      </c>
      <c r="AN38" s="4">
        <v>376.51</v>
      </c>
      <c r="AO38" s="4">
        <v>8058.1</v>
      </c>
      <c r="AP38" s="4">
        <v>377.52</v>
      </c>
      <c r="AQ38" s="4">
        <v>378.69</v>
      </c>
      <c r="AR38" s="4">
        <v>8051.42</v>
      </c>
      <c r="AS38" s="4">
        <v>10214.780000000001</v>
      </c>
      <c r="AT38" s="4">
        <v>7720.23</v>
      </c>
      <c r="AU38" s="4">
        <v>383.26</v>
      </c>
      <c r="AV38" s="4">
        <v>386.55</v>
      </c>
      <c r="AW38" s="4">
        <v>389.3</v>
      </c>
      <c r="AX38" s="4">
        <v>392.1</v>
      </c>
      <c r="AY38" s="4">
        <v>394.85</v>
      </c>
      <c r="AZ38" s="4">
        <v>952.06</v>
      </c>
      <c r="BA38" s="4">
        <v>9186.36</v>
      </c>
      <c r="BB38" s="4">
        <v>1050.05</v>
      </c>
      <c r="BC38" s="4">
        <v>1055.3</v>
      </c>
      <c r="BD38" s="4">
        <v>1064.06</v>
      </c>
      <c r="BE38" s="4">
        <v>1068.31</v>
      </c>
      <c r="BF38" s="4">
        <v>1072.48</v>
      </c>
      <c r="BG38" s="4">
        <v>5078.0600000000004</v>
      </c>
      <c r="BH38" s="4">
        <v>1084.31</v>
      </c>
      <c r="BI38" s="4">
        <v>1091.79</v>
      </c>
      <c r="BJ38" s="4">
        <v>1102.4000000000001</v>
      </c>
      <c r="BK38" s="4">
        <v>1101.73</v>
      </c>
      <c r="BL38" s="4">
        <v>1101.73</v>
      </c>
      <c r="BM38" s="4">
        <v>5589.21</v>
      </c>
      <c r="BN38" s="4">
        <v>4527.12</v>
      </c>
      <c r="BO38" s="4">
        <v>1101.73</v>
      </c>
      <c r="BP38" s="4">
        <v>1101.8</v>
      </c>
      <c r="BQ38" s="4">
        <v>0</v>
      </c>
      <c r="BR38" s="4">
        <v>114.51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6">
        <v>0</v>
      </c>
      <c r="DV38" s="4">
        <f>SUM(Tabela1[[#This Row],[jan/25]:[mar/25]])</f>
        <v>3169.41</v>
      </c>
      <c r="DW38" s="4">
        <f>SUM(Tabela1[[#This Row],[abr/25]:[ago/25]])</f>
        <v>9394.9500000000007</v>
      </c>
      <c r="DX38" s="4">
        <f>SUM(Tabela1[[#This Row],[set/25]:[dez/30]])</f>
        <v>15740.229999999998</v>
      </c>
    </row>
    <row r="39" spans="1:128" x14ac:dyDescent="0.25">
      <c r="A39" s="2" t="s">
        <v>13</v>
      </c>
      <c r="B39" s="2" t="s">
        <v>14</v>
      </c>
      <c r="C39" s="2" t="s">
        <v>126</v>
      </c>
      <c r="D39" s="1">
        <v>1401</v>
      </c>
      <c r="E39" s="2" t="s">
        <v>127</v>
      </c>
      <c r="F39" s="2" t="s">
        <v>19</v>
      </c>
      <c r="G39" s="321">
        <v>45547</v>
      </c>
      <c r="H39" s="2" t="s">
        <v>992</v>
      </c>
      <c r="I39" s="2"/>
      <c r="J39" s="4"/>
      <c r="K39" s="4"/>
      <c r="L39" s="4">
        <f>Tabela1[[#This Row],[parcela.cef
(total)]]-Tabela1[[#This Row],[parcela.cef
(realizado)]]</f>
        <v>0</v>
      </c>
      <c r="M39" s="4">
        <v>0</v>
      </c>
      <c r="N39" s="4">
        <v>356271.5</v>
      </c>
      <c r="O39" s="4">
        <v>2317.0700000000002</v>
      </c>
      <c r="P39" s="4">
        <v>42432.67</v>
      </c>
      <c r="Q39" s="4">
        <f>SUM(Tabela1[[#This Row],[set/25]:[dez/30]])</f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4500</v>
      </c>
      <c r="AK39" s="4">
        <v>302.13</v>
      </c>
      <c r="AL39" s="4">
        <v>5806.43</v>
      </c>
      <c r="AM39" s="4">
        <v>302.95</v>
      </c>
      <c r="AN39" s="4">
        <v>303.98</v>
      </c>
      <c r="AO39" s="4">
        <v>310.77</v>
      </c>
      <c r="AP39" s="4">
        <v>304.8</v>
      </c>
      <c r="AQ39" s="4">
        <v>311.95</v>
      </c>
      <c r="AR39" s="4">
        <v>5803.57</v>
      </c>
      <c r="AS39" s="4">
        <v>306.97000000000003</v>
      </c>
      <c r="AT39" s="4">
        <v>307.83</v>
      </c>
      <c r="AU39" s="4">
        <v>309.43</v>
      </c>
      <c r="AV39" s="4">
        <v>466.96</v>
      </c>
      <c r="AW39" s="4">
        <v>8063.68</v>
      </c>
      <c r="AX39" s="4">
        <v>15031.22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6">
        <v>0</v>
      </c>
      <c r="DV39" s="4">
        <f>SUM(Tabela1[[#This Row],[jan/25]:[mar/25]])</f>
        <v>0</v>
      </c>
      <c r="DW39" s="4">
        <f>SUM(Tabela1[[#This Row],[abr/25]:[ago/25]])</f>
        <v>0</v>
      </c>
      <c r="DX39" s="4">
        <f>SUM(Tabela1[[#This Row],[set/25]:[dez/30]])</f>
        <v>0</v>
      </c>
    </row>
    <row r="40" spans="1:128" x14ac:dyDescent="0.25">
      <c r="A40" s="2" t="s">
        <v>13</v>
      </c>
      <c r="B40" s="2" t="s">
        <v>14</v>
      </c>
      <c r="C40" s="2" t="s">
        <v>126</v>
      </c>
      <c r="D40" s="1">
        <v>1402</v>
      </c>
      <c r="E40" s="2" t="s">
        <v>130</v>
      </c>
      <c r="F40" s="2" t="s">
        <v>19</v>
      </c>
      <c r="G40" s="321">
        <v>45231</v>
      </c>
      <c r="H40" s="2" t="s">
        <v>131</v>
      </c>
      <c r="I40" s="2" t="s">
        <v>132</v>
      </c>
      <c r="J40" s="4">
        <v>234900</v>
      </c>
      <c r="K40" s="4">
        <v>174450.66</v>
      </c>
      <c r="L40" s="4">
        <f>Tabela1[[#This Row],[parcela.cef
(total)]]-Tabela1[[#This Row],[parcela.cef
(realizado)]]</f>
        <v>60449.34</v>
      </c>
      <c r="M40" s="4">
        <v>0</v>
      </c>
      <c r="N40" s="4">
        <v>275975</v>
      </c>
      <c r="O40" s="4">
        <v>7652.88</v>
      </c>
      <c r="P40" s="4">
        <v>69115.98</v>
      </c>
      <c r="Q40" s="4">
        <f>SUM(Tabela1[[#This Row],[set/25]:[dez/30]])</f>
        <v>12677.910000000002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2887.94</v>
      </c>
      <c r="AO40" s="4">
        <v>0</v>
      </c>
      <c r="AP40" s="4">
        <v>604.83000000000004</v>
      </c>
      <c r="AQ40" s="4">
        <v>1005.81</v>
      </c>
      <c r="AR40" s="4">
        <v>9529.74</v>
      </c>
      <c r="AS40" s="4">
        <v>11933.42</v>
      </c>
      <c r="AT40" s="4">
        <v>9184.86</v>
      </c>
      <c r="AU40" s="4">
        <v>1017.93</v>
      </c>
      <c r="AV40" s="4">
        <v>1026.68</v>
      </c>
      <c r="AW40" s="4">
        <v>1033.97</v>
      </c>
      <c r="AX40" s="4">
        <v>1041.42</v>
      </c>
      <c r="AY40" s="4">
        <v>1048.71</v>
      </c>
      <c r="AZ40" s="4">
        <v>1054.79</v>
      </c>
      <c r="BA40" s="4">
        <v>6371.78</v>
      </c>
      <c r="BB40" s="4">
        <v>1066.21</v>
      </c>
      <c r="BC40" s="4">
        <v>1071.54</v>
      </c>
      <c r="BD40" s="4">
        <v>1080.44</v>
      </c>
      <c r="BE40" s="4">
        <v>1084.76</v>
      </c>
      <c r="BF40" s="4">
        <v>1088.99</v>
      </c>
      <c r="BG40" s="4">
        <v>1094.6500000000001</v>
      </c>
      <c r="BH40" s="4">
        <v>1101</v>
      </c>
      <c r="BI40" s="4">
        <v>1108.5999999999999</v>
      </c>
      <c r="BJ40" s="4">
        <v>1119.3699999999999</v>
      </c>
      <c r="BK40" s="4">
        <v>1118.69</v>
      </c>
      <c r="BL40" s="4">
        <v>1118.69</v>
      </c>
      <c r="BM40" s="4">
        <v>5965.09</v>
      </c>
      <c r="BN40" s="4">
        <v>1118.69</v>
      </c>
      <c r="BO40" s="4">
        <v>1118.69</v>
      </c>
      <c r="BP40" s="4">
        <v>1118.69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6">
        <v>0</v>
      </c>
      <c r="DV40" s="4">
        <f>SUM(Tabela1[[#This Row],[jan/25]:[mar/25]])</f>
        <v>3218.19</v>
      </c>
      <c r="DW40" s="4">
        <f>SUM(Tabela1[[#This Row],[abr/25]:[ago/25]])</f>
        <v>5478</v>
      </c>
      <c r="DX40" s="4">
        <f>SUM(Tabela1[[#This Row],[set/25]:[dez/30]])</f>
        <v>12677.910000000002</v>
      </c>
    </row>
    <row r="41" spans="1:128" x14ac:dyDescent="0.25">
      <c r="A41" s="2" t="s">
        <v>13</v>
      </c>
      <c r="B41" s="2" t="s">
        <v>14</v>
      </c>
      <c r="C41" s="2" t="s">
        <v>126</v>
      </c>
      <c r="D41" s="1">
        <v>1403</v>
      </c>
      <c r="E41" s="2" t="s">
        <v>134</v>
      </c>
      <c r="F41" s="2" t="s">
        <v>19</v>
      </c>
      <c r="G41" s="321">
        <v>45096</v>
      </c>
      <c r="H41" s="2" t="s">
        <v>135</v>
      </c>
      <c r="I41" s="2"/>
      <c r="J41" s="4"/>
      <c r="K41" s="4"/>
      <c r="L41" s="4">
        <f>Tabela1[[#This Row],[parcela.cef
(total)]]-Tabela1[[#This Row],[parcela.cef
(realizado)]]</f>
        <v>0</v>
      </c>
      <c r="M41" s="4">
        <v>0</v>
      </c>
      <c r="N41" s="4">
        <v>245670</v>
      </c>
      <c r="O41" s="4">
        <v>0</v>
      </c>
      <c r="P41" s="4">
        <v>261563.72</v>
      </c>
      <c r="Q41" s="4">
        <f>SUM(Tabela1[[#This Row],[set/25]:[dez/30]])</f>
        <v>45151.92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22070</v>
      </c>
      <c r="AJ41" s="4">
        <v>10059</v>
      </c>
      <c r="AK41" s="4">
        <v>5065.21</v>
      </c>
      <c r="AL41" s="4">
        <v>5070.2700000000004</v>
      </c>
      <c r="AM41" s="4">
        <v>5078.8900000000003</v>
      </c>
      <c r="AN41" s="4">
        <v>5096.16</v>
      </c>
      <c r="AO41" s="4">
        <v>17616.919999999998</v>
      </c>
      <c r="AP41" s="4">
        <v>5109.93</v>
      </c>
      <c r="AQ41" s="4">
        <v>5125.7700000000004</v>
      </c>
      <c r="AR41" s="4">
        <v>5139.6099999999997</v>
      </c>
      <c r="AS41" s="4">
        <v>5146.29</v>
      </c>
      <c r="AT41" s="4">
        <v>5160.7</v>
      </c>
      <c r="AU41" s="4">
        <v>12709.46</v>
      </c>
      <c r="AV41" s="4">
        <v>10419.69</v>
      </c>
      <c r="AW41" s="4">
        <v>5269.3</v>
      </c>
      <c r="AX41" s="4">
        <v>5307.24</v>
      </c>
      <c r="AY41" s="4">
        <v>5344.39</v>
      </c>
      <c r="AZ41" s="4">
        <v>5375.38</v>
      </c>
      <c r="BA41" s="4">
        <v>18671.189999999999</v>
      </c>
      <c r="BB41" s="4">
        <v>18692.830000000002</v>
      </c>
      <c r="BC41" s="4">
        <v>5460.75</v>
      </c>
      <c r="BD41" s="4">
        <v>5506.08</v>
      </c>
      <c r="BE41" s="4">
        <v>5528.1</v>
      </c>
      <c r="BF41" s="4">
        <v>5549.66</v>
      </c>
      <c r="BG41" s="4">
        <v>5578.52</v>
      </c>
      <c r="BH41" s="4">
        <v>5610.87</v>
      </c>
      <c r="BI41" s="4">
        <v>5649.59</v>
      </c>
      <c r="BJ41" s="4">
        <v>5701</v>
      </c>
      <c r="BK41" s="4">
        <v>5701</v>
      </c>
      <c r="BL41" s="4">
        <v>5701</v>
      </c>
      <c r="BM41" s="4">
        <v>13967.45</v>
      </c>
      <c r="BN41" s="4">
        <v>13967.45</v>
      </c>
      <c r="BO41" s="4">
        <v>0</v>
      </c>
      <c r="BP41" s="4">
        <v>0</v>
      </c>
      <c r="BQ41" s="4">
        <v>0</v>
      </c>
      <c r="BR41" s="4">
        <v>0</v>
      </c>
      <c r="BS41" s="4">
        <v>114.02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6">
        <v>0</v>
      </c>
      <c r="DV41" s="4">
        <f>SUM(Tabela1[[#This Row],[jan/25]:[mar/25]])</f>
        <v>29659.660000000003</v>
      </c>
      <c r="DW41" s="4">
        <f>SUM(Tabela1[[#This Row],[abr/25]:[ago/25]])</f>
        <v>27916.739999999998</v>
      </c>
      <c r="DX41" s="4">
        <f>SUM(Tabela1[[#This Row],[set/25]:[dez/30]])</f>
        <v>45151.92</v>
      </c>
    </row>
    <row r="42" spans="1:128" x14ac:dyDescent="0.25">
      <c r="A42" s="2" t="s">
        <v>13</v>
      </c>
      <c r="B42" s="2" t="s">
        <v>14</v>
      </c>
      <c r="C42" s="2" t="s">
        <v>126</v>
      </c>
      <c r="D42" s="1">
        <v>1404</v>
      </c>
      <c r="E42" s="2" t="s">
        <v>137</v>
      </c>
      <c r="F42" s="2" t="s">
        <v>19</v>
      </c>
      <c r="G42" s="321">
        <v>45036</v>
      </c>
      <c r="H42" s="2" t="s">
        <v>138</v>
      </c>
      <c r="I42" s="2"/>
      <c r="J42" s="4"/>
      <c r="K42" s="4"/>
      <c r="L42" s="4">
        <f>Tabela1[[#This Row],[parcela.cef
(total)]]-Tabela1[[#This Row],[parcela.cef
(realizado)]]</f>
        <v>0</v>
      </c>
      <c r="M42" s="4">
        <v>0</v>
      </c>
      <c r="N42" s="4">
        <v>249750</v>
      </c>
      <c r="O42" s="4">
        <v>0</v>
      </c>
      <c r="P42" s="4">
        <v>249750</v>
      </c>
      <c r="Q42" s="4">
        <f>SUM(Tabela1[[#This Row],[set/25]:[dez/30]])</f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249750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6">
        <v>0</v>
      </c>
      <c r="DV42" s="4">
        <f>SUM(Tabela1[[#This Row],[jan/25]:[mar/25]])</f>
        <v>0</v>
      </c>
      <c r="DW42" s="4">
        <f>SUM(Tabela1[[#This Row],[abr/25]:[ago/25]])</f>
        <v>0</v>
      </c>
      <c r="DX42" s="4">
        <f>SUM(Tabela1[[#This Row],[set/25]:[dez/30]])</f>
        <v>0</v>
      </c>
    </row>
    <row r="43" spans="1:128" x14ac:dyDescent="0.25">
      <c r="A43" s="2" t="s">
        <v>13</v>
      </c>
      <c r="B43" s="2" t="s">
        <v>14</v>
      </c>
      <c r="C43" s="2" t="s">
        <v>126</v>
      </c>
      <c r="D43" s="1">
        <v>1405</v>
      </c>
      <c r="E43" s="2" t="s">
        <v>140</v>
      </c>
      <c r="F43" s="2" t="s">
        <v>19</v>
      </c>
      <c r="G43" s="321">
        <v>45169</v>
      </c>
      <c r="H43" s="2" t="s">
        <v>141</v>
      </c>
      <c r="I43" s="2" t="s">
        <v>142</v>
      </c>
      <c r="J43" s="4">
        <v>206799.99</v>
      </c>
      <c r="K43" s="4">
        <v>154477.07</v>
      </c>
      <c r="L43" s="4">
        <f>Tabela1[[#This Row],[parcela.cef
(total)]]-Tabela1[[#This Row],[parcela.cef
(realizado)]]</f>
        <v>52322.919999999984</v>
      </c>
      <c r="M43" s="4">
        <v>0</v>
      </c>
      <c r="N43" s="4">
        <v>265235</v>
      </c>
      <c r="O43" s="4">
        <v>7651.48</v>
      </c>
      <c r="P43" s="4">
        <v>76675.960000000006</v>
      </c>
      <c r="Q43" s="4">
        <f>SUM(Tabela1[[#This Row],[set/25]:[dez/30]])</f>
        <v>8243.41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739.03</v>
      </c>
      <c r="AN43" s="4">
        <v>0</v>
      </c>
      <c r="AO43" s="4">
        <v>0</v>
      </c>
      <c r="AP43" s="4">
        <v>2494.9299999999998</v>
      </c>
      <c r="AQ43" s="4">
        <v>2488.58</v>
      </c>
      <c r="AR43" s="4">
        <v>9869.5300000000007</v>
      </c>
      <c r="AS43" s="4">
        <v>11959.74</v>
      </c>
      <c r="AT43" s="4">
        <v>7055.76</v>
      </c>
      <c r="AU43" s="4">
        <v>1787.95</v>
      </c>
      <c r="AV43" s="4">
        <v>5135.82</v>
      </c>
      <c r="AW43" s="4">
        <v>0</v>
      </c>
      <c r="AX43" s="4">
        <v>2652.55</v>
      </c>
      <c r="AY43" s="4">
        <v>7877.92</v>
      </c>
      <c r="AZ43" s="4">
        <v>0</v>
      </c>
      <c r="BA43" s="4">
        <v>2668.59</v>
      </c>
      <c r="BB43" s="4">
        <v>0</v>
      </c>
      <c r="BC43" s="4">
        <v>5406.74</v>
      </c>
      <c r="BD43" s="4">
        <v>0</v>
      </c>
      <c r="BE43" s="4">
        <v>5438.4</v>
      </c>
      <c r="BF43" s="4">
        <v>0</v>
      </c>
      <c r="BG43" s="4">
        <v>0</v>
      </c>
      <c r="BH43" s="4">
        <v>0</v>
      </c>
      <c r="BI43" s="4">
        <v>2857.01</v>
      </c>
      <c r="BJ43" s="4">
        <v>2709.61</v>
      </c>
      <c r="BK43" s="4">
        <v>2709.61</v>
      </c>
      <c r="BL43" s="4">
        <v>2709.67</v>
      </c>
      <c r="BM43" s="4">
        <v>0</v>
      </c>
      <c r="BN43" s="4">
        <v>0</v>
      </c>
      <c r="BO43" s="4">
        <v>0</v>
      </c>
      <c r="BP43" s="4">
        <v>0</v>
      </c>
      <c r="BQ43" s="4">
        <v>114.52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6">
        <v>0</v>
      </c>
      <c r="DV43" s="4">
        <f>SUM(Tabela1[[#This Row],[jan/25]:[mar/25]])</f>
        <v>5406.74</v>
      </c>
      <c r="DW43" s="4">
        <f>SUM(Tabela1[[#This Row],[abr/25]:[ago/25]])</f>
        <v>8295.41</v>
      </c>
      <c r="DX43" s="4">
        <f>SUM(Tabela1[[#This Row],[set/25]:[dez/30]])</f>
        <v>8243.41</v>
      </c>
    </row>
    <row r="44" spans="1:128" x14ac:dyDescent="0.25">
      <c r="A44" s="2" t="s">
        <v>13</v>
      </c>
      <c r="B44" s="2" t="s">
        <v>14</v>
      </c>
      <c r="C44" s="2" t="s">
        <v>126</v>
      </c>
      <c r="D44" s="1">
        <v>1406</v>
      </c>
      <c r="E44" s="2" t="s">
        <v>144</v>
      </c>
      <c r="F44" s="2" t="s">
        <v>19</v>
      </c>
      <c r="G44" s="321">
        <v>45169</v>
      </c>
      <c r="H44" s="2" t="s">
        <v>145</v>
      </c>
      <c r="I44" s="2" t="s">
        <v>146</v>
      </c>
      <c r="J44" s="4">
        <v>196868.57</v>
      </c>
      <c r="K44" s="4">
        <v>147545.62</v>
      </c>
      <c r="L44" s="4">
        <f>Tabela1[[#This Row],[parcela.cef
(total)]]-Tabela1[[#This Row],[parcela.cef
(realizado)]]</f>
        <v>49322.950000000012</v>
      </c>
      <c r="M44" s="4">
        <v>0</v>
      </c>
      <c r="N44" s="4">
        <v>265888.59000000003</v>
      </c>
      <c r="O44" s="4">
        <v>8173.09</v>
      </c>
      <c r="P44" s="4">
        <v>98684.15</v>
      </c>
      <c r="Q44" s="4">
        <f>SUM(Tabela1[[#This Row],[set/25]:[dez/30]])</f>
        <v>33875.499999999978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1200.5899999999999</v>
      </c>
      <c r="AN44" s="4">
        <v>492.46</v>
      </c>
      <c r="AO44" s="4">
        <v>6648.06</v>
      </c>
      <c r="AP44" s="4">
        <v>493.79</v>
      </c>
      <c r="AQ44" s="4">
        <v>973.47</v>
      </c>
      <c r="AR44" s="4">
        <v>8329.85</v>
      </c>
      <c r="AS44" s="4">
        <v>10291.82</v>
      </c>
      <c r="AT44" s="4">
        <v>8033.96</v>
      </c>
      <c r="AU44" s="4">
        <v>1389.91</v>
      </c>
      <c r="AV44" s="4">
        <v>1401.86</v>
      </c>
      <c r="AW44" s="4">
        <v>1411.81</v>
      </c>
      <c r="AX44" s="4">
        <v>1421.98</v>
      </c>
      <c r="AY44" s="4">
        <v>1431.93</v>
      </c>
      <c r="AZ44" s="4">
        <v>1440.24</v>
      </c>
      <c r="BA44" s="4">
        <v>7972.96</v>
      </c>
      <c r="BB44" s="4">
        <v>1455.83</v>
      </c>
      <c r="BC44" s="4">
        <v>1463.11</v>
      </c>
      <c r="BD44" s="4">
        <v>1475.25</v>
      </c>
      <c r="BE44" s="4">
        <v>1481.15</v>
      </c>
      <c r="BF44" s="4">
        <v>1486.93</v>
      </c>
      <c r="BG44" s="4">
        <v>1494.66</v>
      </c>
      <c r="BH44" s="4">
        <v>1503.33</v>
      </c>
      <c r="BI44" s="4">
        <v>1513.7</v>
      </c>
      <c r="BJ44" s="4">
        <v>2901.96</v>
      </c>
      <c r="BK44" s="4">
        <v>1527.48</v>
      </c>
      <c r="BL44" s="4">
        <v>1527.48</v>
      </c>
      <c r="BM44" s="4">
        <v>8398.81</v>
      </c>
      <c r="BN44" s="4">
        <v>1527.48</v>
      </c>
      <c r="BO44" s="4">
        <v>1891.03</v>
      </c>
      <c r="BP44" s="4">
        <v>1891.03</v>
      </c>
      <c r="BQ44" s="4">
        <v>2213.2399999999998</v>
      </c>
      <c r="BR44" s="4">
        <v>363.55</v>
      </c>
      <c r="BS44" s="4">
        <v>363.55</v>
      </c>
      <c r="BT44" s="4">
        <v>363.55</v>
      </c>
      <c r="BU44" s="4">
        <v>363.55</v>
      </c>
      <c r="BV44" s="4">
        <v>363.55</v>
      </c>
      <c r="BW44" s="4">
        <v>363.55</v>
      </c>
      <c r="BX44" s="4">
        <v>363.55</v>
      </c>
      <c r="BY44" s="4">
        <v>363.55</v>
      </c>
      <c r="BZ44" s="4">
        <v>363.55</v>
      </c>
      <c r="CA44" s="4">
        <v>363.55</v>
      </c>
      <c r="CB44" s="4">
        <v>363.55</v>
      </c>
      <c r="CC44" s="4">
        <v>363.55</v>
      </c>
      <c r="CD44" s="4">
        <v>363.55</v>
      </c>
      <c r="CE44" s="4">
        <v>363.55</v>
      </c>
      <c r="CF44" s="4">
        <v>363.55</v>
      </c>
      <c r="CG44" s="4">
        <v>363.55</v>
      </c>
      <c r="CH44" s="4">
        <v>363.55</v>
      </c>
      <c r="CI44" s="4">
        <v>363.55</v>
      </c>
      <c r="CJ44" s="4">
        <v>363.55</v>
      </c>
      <c r="CK44" s="4">
        <v>363.55</v>
      </c>
      <c r="CL44" s="4">
        <v>363.55</v>
      </c>
      <c r="CM44" s="4">
        <v>363.55</v>
      </c>
      <c r="CN44" s="4">
        <v>363.55</v>
      </c>
      <c r="CO44" s="4">
        <v>363.55</v>
      </c>
      <c r="CP44" s="4">
        <v>363.55</v>
      </c>
      <c r="CQ44" s="4">
        <v>363.55</v>
      </c>
      <c r="CR44" s="4">
        <v>363.55</v>
      </c>
      <c r="CS44" s="4">
        <v>363.55</v>
      </c>
      <c r="CT44" s="4">
        <v>363.55</v>
      </c>
      <c r="CU44" s="4">
        <v>363.55</v>
      </c>
      <c r="CV44" s="4">
        <v>363.55</v>
      </c>
      <c r="CW44" s="4">
        <v>363.55</v>
      </c>
      <c r="CX44" s="4">
        <v>363.39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6">
        <v>0</v>
      </c>
      <c r="DV44" s="4">
        <f>SUM(Tabela1[[#This Row],[jan/25]:[mar/25]])</f>
        <v>4394.1899999999996</v>
      </c>
      <c r="DW44" s="4">
        <f>SUM(Tabela1[[#This Row],[abr/25]:[ago/25]])</f>
        <v>7479.7699999999995</v>
      </c>
      <c r="DX44" s="4">
        <f>SUM(Tabela1[[#This Row],[set/25]:[dez/30]])</f>
        <v>33875.499999999978</v>
      </c>
    </row>
    <row r="45" spans="1:128" x14ac:dyDescent="0.25">
      <c r="A45" s="2" t="s">
        <v>13</v>
      </c>
      <c r="B45" s="2" t="s">
        <v>14</v>
      </c>
      <c r="C45" s="2" t="s">
        <v>148</v>
      </c>
      <c r="D45" s="1">
        <v>1501</v>
      </c>
      <c r="E45" s="2" t="s">
        <v>149</v>
      </c>
      <c r="F45" s="2" t="s">
        <v>19</v>
      </c>
      <c r="G45" s="321">
        <v>45804</v>
      </c>
      <c r="H45" s="2" t="s">
        <v>150</v>
      </c>
      <c r="I45" s="2" t="s">
        <v>151</v>
      </c>
      <c r="J45" s="4">
        <v>281500.14</v>
      </c>
      <c r="K45" s="4">
        <v>208658.5</v>
      </c>
      <c r="L45" s="4">
        <f>Tabela1[[#This Row],[parcela.cef
(total)]]-Tabela1[[#This Row],[parcela.cef
(realizado)]]</f>
        <v>72841.640000000014</v>
      </c>
      <c r="M45" s="4">
        <v>0</v>
      </c>
      <c r="N45" s="4">
        <v>369000</v>
      </c>
      <c r="O45" s="4">
        <v>10416.68</v>
      </c>
      <c r="P45" s="4">
        <v>50326.59</v>
      </c>
      <c r="Q45" s="4">
        <f>SUM(Tabela1[[#This Row],[set/25]:[dez/30]])</f>
        <v>44332.750000000007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2014.25</v>
      </c>
      <c r="BH45" s="4">
        <v>1982.95</v>
      </c>
      <c r="BI45" s="4">
        <v>1996.64</v>
      </c>
      <c r="BJ45" s="4">
        <v>2014.81</v>
      </c>
      <c r="BK45" s="4">
        <v>2014.81</v>
      </c>
      <c r="BL45" s="4">
        <v>2014.81</v>
      </c>
      <c r="BM45" s="4">
        <v>10877.12</v>
      </c>
      <c r="BN45" s="4">
        <v>2014.81</v>
      </c>
      <c r="BO45" s="4">
        <v>2014.81</v>
      </c>
      <c r="BP45" s="4">
        <v>2014.81</v>
      </c>
      <c r="BQ45" s="4">
        <v>2014.81</v>
      </c>
      <c r="BR45" s="4">
        <v>2014.81</v>
      </c>
      <c r="BS45" s="4">
        <v>2014.81</v>
      </c>
      <c r="BT45" s="4">
        <v>2014.81</v>
      </c>
      <c r="BU45" s="4">
        <v>2014.81</v>
      </c>
      <c r="BV45" s="4">
        <v>2014.81</v>
      </c>
      <c r="BW45" s="4">
        <v>8862.31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415.6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6">
        <v>0</v>
      </c>
      <c r="DV45" s="4">
        <f>SUM(Tabela1[[#This Row],[jan/25]:[mar/25]])</f>
        <v>0</v>
      </c>
      <c r="DW45" s="4">
        <f>SUM(Tabela1[[#This Row],[abr/25]:[ago/25]])</f>
        <v>5993.84</v>
      </c>
      <c r="DX45" s="4">
        <f>SUM(Tabela1[[#This Row],[set/25]:[dez/30]])</f>
        <v>44332.750000000007</v>
      </c>
    </row>
    <row r="46" spans="1:128" x14ac:dyDescent="0.25">
      <c r="A46" s="2" t="s">
        <v>13</v>
      </c>
      <c r="B46" s="2" t="s">
        <v>14</v>
      </c>
      <c r="C46" s="2" t="s">
        <v>148</v>
      </c>
      <c r="D46" s="1">
        <v>1502</v>
      </c>
      <c r="E46" s="2" t="s">
        <v>153</v>
      </c>
      <c r="F46" s="2" t="s">
        <v>19</v>
      </c>
      <c r="G46" s="321">
        <v>45546</v>
      </c>
      <c r="H46" s="2" t="s">
        <v>154</v>
      </c>
      <c r="I46" s="2" t="s">
        <v>155</v>
      </c>
      <c r="J46" s="4">
        <v>350000</v>
      </c>
      <c r="K46" s="4">
        <v>257079.52</v>
      </c>
      <c r="L46" s="4">
        <f>Tabela1[[#This Row],[parcela.cef
(total)]]-Tabela1[[#This Row],[parcela.cef
(realizado)]]</f>
        <v>92920.48000000001</v>
      </c>
      <c r="M46" s="4">
        <v>0</v>
      </c>
      <c r="N46" s="4">
        <v>369009</v>
      </c>
      <c r="O46" s="4">
        <v>4396.7</v>
      </c>
      <c r="P46" s="4">
        <v>16742.060000000001</v>
      </c>
      <c r="Q46" s="4">
        <f>SUM(Tabela1[[#This Row],[set/25]:[dez/30]])</f>
        <v>5860.2500000000018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962.08</v>
      </c>
      <c r="AZ46" s="4">
        <v>967.66</v>
      </c>
      <c r="BA46" s="4">
        <v>974.24</v>
      </c>
      <c r="BB46" s="4">
        <v>978.13</v>
      </c>
      <c r="BC46" s="4">
        <v>983.03</v>
      </c>
      <c r="BD46" s="4">
        <v>991.19</v>
      </c>
      <c r="BE46" s="4">
        <v>995.15</v>
      </c>
      <c r="BF46" s="4">
        <v>999.03</v>
      </c>
      <c r="BG46" s="4">
        <v>1004.23</v>
      </c>
      <c r="BH46" s="4">
        <v>1010.05</v>
      </c>
      <c r="BI46" s="4">
        <v>1017.02</v>
      </c>
      <c r="BJ46" s="4">
        <v>0</v>
      </c>
      <c r="BK46" s="4">
        <v>1026.28</v>
      </c>
      <c r="BL46" s="4">
        <v>1026.28</v>
      </c>
      <c r="BM46" s="4">
        <v>1026.28</v>
      </c>
      <c r="BN46" s="4">
        <v>268.55</v>
      </c>
      <c r="BO46" s="4">
        <v>633.01</v>
      </c>
      <c r="BP46" s="4">
        <v>268.55</v>
      </c>
      <c r="BQ46" s="4">
        <v>268.55</v>
      </c>
      <c r="BR46" s="4">
        <v>268.55</v>
      </c>
      <c r="BS46" s="4">
        <v>268.55</v>
      </c>
      <c r="BT46" s="4">
        <v>268.55</v>
      </c>
      <c r="BU46" s="4">
        <v>268.55</v>
      </c>
      <c r="BV46" s="4">
        <v>268.55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6">
        <v>0</v>
      </c>
      <c r="DV46" s="4">
        <f>SUM(Tabela1[[#This Row],[jan/25]:[mar/25]])</f>
        <v>2952.35</v>
      </c>
      <c r="DW46" s="4">
        <f>SUM(Tabela1[[#This Row],[abr/25]:[ago/25]])</f>
        <v>5025.4799999999996</v>
      </c>
      <c r="DX46" s="4">
        <f>SUM(Tabela1[[#This Row],[set/25]:[dez/30]])</f>
        <v>5860.2500000000018</v>
      </c>
    </row>
    <row r="47" spans="1:128" x14ac:dyDescent="0.25">
      <c r="A47" s="2" t="s">
        <v>13</v>
      </c>
      <c r="B47" s="2" t="s">
        <v>14</v>
      </c>
      <c r="C47" s="2" t="s">
        <v>148</v>
      </c>
      <c r="D47" s="1">
        <v>1503</v>
      </c>
      <c r="E47" s="2"/>
      <c r="F47" s="2" t="s">
        <v>42</v>
      </c>
      <c r="G47" s="321"/>
      <c r="H47" s="2"/>
      <c r="I47" s="2"/>
      <c r="J47" s="4"/>
      <c r="K47" s="4"/>
      <c r="L47" s="4">
        <f>Tabela1[[#This Row],[parcela.cef
(total)]]-Tabela1[[#This Row],[parcela.cef
(realizado)]]</f>
        <v>0</v>
      </c>
      <c r="M47" s="4">
        <v>0</v>
      </c>
      <c r="N47" s="4">
        <v>0</v>
      </c>
      <c r="O47" s="4">
        <v>0</v>
      </c>
      <c r="P47" s="4">
        <v>0</v>
      </c>
      <c r="Q47" s="4">
        <f>SUM(Tabela1[[#This Row],[set/25]:[dez/30]])</f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6">
        <v>0</v>
      </c>
      <c r="DV47" s="4">
        <f>SUM(Tabela1[[#This Row],[jan/25]:[mar/25]])</f>
        <v>0</v>
      </c>
      <c r="DW47" s="4">
        <f>SUM(Tabela1[[#This Row],[abr/25]:[ago/25]])</f>
        <v>0</v>
      </c>
      <c r="DX47" s="4">
        <f>SUM(Tabela1[[#This Row],[set/25]:[dez/30]])</f>
        <v>0</v>
      </c>
    </row>
    <row r="48" spans="1:128" x14ac:dyDescent="0.25">
      <c r="A48" s="2" t="s">
        <v>13</v>
      </c>
      <c r="B48" s="2" t="s">
        <v>14</v>
      </c>
      <c r="C48" s="2" t="s">
        <v>148</v>
      </c>
      <c r="D48" s="1">
        <v>1504</v>
      </c>
      <c r="E48" s="2" t="s">
        <v>158</v>
      </c>
      <c r="F48" s="2" t="s">
        <v>19</v>
      </c>
      <c r="G48" s="321">
        <v>45182</v>
      </c>
      <c r="H48" s="2" t="s">
        <v>159</v>
      </c>
      <c r="I48" s="2" t="s">
        <v>160</v>
      </c>
      <c r="J48" s="4">
        <v>210533.71</v>
      </c>
      <c r="K48" s="4">
        <v>157111.60999999999</v>
      </c>
      <c r="L48" s="4">
        <f>Tabela1[[#This Row],[parcela.cef
(total)]]-Tabela1[[#This Row],[parcela.cef
(realizado)]]</f>
        <v>53422.100000000006</v>
      </c>
      <c r="M48" s="4">
        <v>0</v>
      </c>
      <c r="N48" s="4">
        <v>271667.58</v>
      </c>
      <c r="O48" s="4">
        <v>0</v>
      </c>
      <c r="P48" s="4">
        <v>66901.41</v>
      </c>
      <c r="Q48" s="4">
        <f>SUM(Tabela1[[#This Row],[set/25]:[dez/30]])</f>
        <v>18513.03000000001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7530.66</v>
      </c>
      <c r="AS48" s="4">
        <v>9653.7199999999993</v>
      </c>
      <c r="AT48" s="4">
        <v>7204</v>
      </c>
      <c r="AU48" s="4">
        <v>0</v>
      </c>
      <c r="AV48" s="4">
        <v>0</v>
      </c>
      <c r="AW48" s="4">
        <v>0</v>
      </c>
      <c r="AX48" s="4">
        <v>0</v>
      </c>
      <c r="AY48" s="4">
        <v>24000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1905.22</v>
      </c>
      <c r="BK48" s="4">
        <v>1904.06</v>
      </c>
      <c r="BL48" s="4">
        <v>1904.06</v>
      </c>
      <c r="BM48" s="4">
        <v>6871.34</v>
      </c>
      <c r="BN48" s="4">
        <v>1030.78</v>
      </c>
      <c r="BO48" s="4">
        <v>239.15</v>
      </c>
      <c r="BP48" s="4">
        <v>239.15</v>
      </c>
      <c r="BQ48" s="4">
        <v>353.67</v>
      </c>
      <c r="BR48" s="4">
        <v>239.15</v>
      </c>
      <c r="BS48" s="4">
        <v>239.15</v>
      </c>
      <c r="BT48" s="4">
        <v>239.15</v>
      </c>
      <c r="BU48" s="4">
        <v>239.15</v>
      </c>
      <c r="BV48" s="4">
        <v>239.15</v>
      </c>
      <c r="BW48" s="4">
        <v>239.15</v>
      </c>
      <c r="BX48" s="4">
        <v>239.15</v>
      </c>
      <c r="BY48" s="4">
        <v>239.15</v>
      </c>
      <c r="BZ48" s="4">
        <v>239.15</v>
      </c>
      <c r="CA48" s="4">
        <v>239.15</v>
      </c>
      <c r="CB48" s="4">
        <v>239.15</v>
      </c>
      <c r="CC48" s="4">
        <v>239.15</v>
      </c>
      <c r="CD48" s="4">
        <v>239.15</v>
      </c>
      <c r="CE48" s="4">
        <v>239.15</v>
      </c>
      <c r="CF48" s="4">
        <v>239.15</v>
      </c>
      <c r="CG48" s="4">
        <v>239.15</v>
      </c>
      <c r="CH48" s="4">
        <v>239.2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6">
        <v>0</v>
      </c>
      <c r="DV48" s="4">
        <f>SUM(Tabela1[[#This Row],[jan/25]:[mar/25]])</f>
        <v>0</v>
      </c>
      <c r="DW48" s="4">
        <f>SUM(Tabela1[[#This Row],[abr/25]:[ago/25]])</f>
        <v>0</v>
      </c>
      <c r="DX48" s="4">
        <f>SUM(Tabela1[[#This Row],[set/25]:[dez/30]])</f>
        <v>18513.03000000001</v>
      </c>
    </row>
    <row r="49" spans="1:128" x14ac:dyDescent="0.25">
      <c r="A49" s="2" t="s">
        <v>13</v>
      </c>
      <c r="B49" s="2" t="s">
        <v>14</v>
      </c>
      <c r="C49" s="2" t="s">
        <v>148</v>
      </c>
      <c r="D49" s="1">
        <v>1505</v>
      </c>
      <c r="E49" s="2" t="s">
        <v>162</v>
      </c>
      <c r="F49" s="2" t="s">
        <v>19</v>
      </c>
      <c r="G49" s="321">
        <v>45169</v>
      </c>
      <c r="H49" s="2" t="s">
        <v>163</v>
      </c>
      <c r="I49" s="2" t="s">
        <v>164</v>
      </c>
      <c r="J49" s="4">
        <v>202210.75</v>
      </c>
      <c r="K49" s="4">
        <v>151238.95000000001</v>
      </c>
      <c r="L49" s="4">
        <f>Tabela1[[#This Row],[parcela.cef
(total)]]-Tabela1[[#This Row],[parcela.cef
(realizado)]]</f>
        <v>50971.799999999988</v>
      </c>
      <c r="M49" s="4">
        <v>0</v>
      </c>
      <c r="N49" s="4">
        <v>265241.36</v>
      </c>
      <c r="O49" s="4">
        <v>0</v>
      </c>
      <c r="P49" s="4">
        <v>119563.26</v>
      </c>
      <c r="Q49" s="4">
        <f>SUM(Tabela1[[#This Row],[set/25]:[dez/30]])</f>
        <v>20409.639999999981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659.24</v>
      </c>
      <c r="AN49" s="4">
        <v>331.02</v>
      </c>
      <c r="AO49" s="4">
        <v>331.68</v>
      </c>
      <c r="AP49" s="4">
        <v>29444.639999999999</v>
      </c>
      <c r="AQ49" s="4">
        <v>1660.85</v>
      </c>
      <c r="AR49" s="4">
        <v>8850.56</v>
      </c>
      <c r="AS49" s="4">
        <v>16693.52</v>
      </c>
      <c r="AT49" s="4">
        <v>8545.75</v>
      </c>
      <c r="AU49" s="4">
        <v>1680.87</v>
      </c>
      <c r="AV49" s="4">
        <v>1695.32</v>
      </c>
      <c r="AW49" s="4">
        <v>1707.36</v>
      </c>
      <c r="AX49" s="4">
        <v>1719.65</v>
      </c>
      <c r="AY49" s="4">
        <v>1731.69</v>
      </c>
      <c r="AZ49" s="4">
        <v>1741.73</v>
      </c>
      <c r="BA49" s="4">
        <v>1753.58</v>
      </c>
      <c r="BB49" s="4">
        <v>1760.59</v>
      </c>
      <c r="BC49" s="4">
        <v>1769.39</v>
      </c>
      <c r="BD49" s="4">
        <v>1784.08</v>
      </c>
      <c r="BE49" s="4">
        <v>8037.73</v>
      </c>
      <c r="BF49" s="4">
        <v>1798.2</v>
      </c>
      <c r="BG49" s="4">
        <v>1807.55</v>
      </c>
      <c r="BH49" s="4">
        <v>1818.04</v>
      </c>
      <c r="BI49" s="4">
        <v>1830.58</v>
      </c>
      <c r="BJ49" s="4">
        <v>0</v>
      </c>
      <c r="BK49" s="4">
        <v>1847.24</v>
      </c>
      <c r="BL49" s="4">
        <v>1847.24</v>
      </c>
      <c r="BM49" s="4">
        <v>0</v>
      </c>
      <c r="BN49" s="4">
        <v>0</v>
      </c>
      <c r="BO49" s="4">
        <v>6720.89</v>
      </c>
      <c r="BP49" s="4">
        <v>279.01</v>
      </c>
      <c r="BQ49" s="4">
        <v>508.05</v>
      </c>
      <c r="BR49" s="4">
        <v>279.01</v>
      </c>
      <c r="BS49" s="4">
        <v>279.01</v>
      </c>
      <c r="BT49" s="4">
        <v>279.01</v>
      </c>
      <c r="BU49" s="4">
        <v>279.01</v>
      </c>
      <c r="BV49" s="4">
        <v>279.01</v>
      </c>
      <c r="BW49" s="4">
        <v>279.01</v>
      </c>
      <c r="BX49" s="4">
        <v>279.01</v>
      </c>
      <c r="BY49" s="4">
        <v>279.01</v>
      </c>
      <c r="BZ49" s="4">
        <v>279.01</v>
      </c>
      <c r="CA49" s="4">
        <v>279.01</v>
      </c>
      <c r="CB49" s="4">
        <v>279.01</v>
      </c>
      <c r="CC49" s="4">
        <v>279.01</v>
      </c>
      <c r="CD49" s="4">
        <v>279.01</v>
      </c>
      <c r="CE49" s="4">
        <v>279.01</v>
      </c>
      <c r="CF49" s="4">
        <v>279.01</v>
      </c>
      <c r="CG49" s="4">
        <v>279.01</v>
      </c>
      <c r="CH49" s="4">
        <v>279.01</v>
      </c>
      <c r="CI49" s="4">
        <v>279.01</v>
      </c>
      <c r="CJ49" s="4">
        <v>279.01</v>
      </c>
      <c r="CK49" s="4">
        <v>279.01</v>
      </c>
      <c r="CL49" s="4">
        <v>279.01</v>
      </c>
      <c r="CM49" s="4">
        <v>279.01</v>
      </c>
      <c r="CN49" s="4">
        <v>279.01</v>
      </c>
      <c r="CO49" s="4">
        <v>279.01</v>
      </c>
      <c r="CP49" s="4">
        <v>279.01</v>
      </c>
      <c r="CQ49" s="4">
        <v>279.01</v>
      </c>
      <c r="CR49" s="4">
        <v>279.01</v>
      </c>
      <c r="CS49" s="4">
        <v>279.01</v>
      </c>
      <c r="CT49" s="4">
        <v>279.01</v>
      </c>
      <c r="CU49" s="4">
        <v>279.01</v>
      </c>
      <c r="CV49" s="4">
        <v>279.01</v>
      </c>
      <c r="CW49" s="4">
        <v>279.01</v>
      </c>
      <c r="CX49" s="4">
        <v>278.89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6">
        <v>0</v>
      </c>
      <c r="DV49" s="4">
        <f>SUM(Tabela1[[#This Row],[jan/25]:[mar/25]])</f>
        <v>5314.0599999999995</v>
      </c>
      <c r="DW49" s="4">
        <f>SUM(Tabela1[[#This Row],[abr/25]:[ago/25]])</f>
        <v>15292.1</v>
      </c>
      <c r="DX49" s="4">
        <f>SUM(Tabela1[[#This Row],[set/25]:[dez/30]])</f>
        <v>20409.639999999981</v>
      </c>
    </row>
    <row r="50" spans="1:128" x14ac:dyDescent="0.25">
      <c r="A50" s="2" t="s">
        <v>13</v>
      </c>
      <c r="B50" s="2" t="s">
        <v>14</v>
      </c>
      <c r="C50" s="2" t="s">
        <v>148</v>
      </c>
      <c r="D50" s="1">
        <v>1506</v>
      </c>
      <c r="E50" s="2" t="s">
        <v>166</v>
      </c>
      <c r="F50" s="2" t="s">
        <v>19</v>
      </c>
      <c r="G50" s="321">
        <v>45475</v>
      </c>
      <c r="H50" s="2" t="s">
        <v>167</v>
      </c>
      <c r="I50" s="2" t="s">
        <v>168</v>
      </c>
      <c r="J50" s="4">
        <v>209466.52</v>
      </c>
      <c r="K50" s="4">
        <v>156434.74</v>
      </c>
      <c r="L50" s="4">
        <f>Tabela1[[#This Row],[parcela.cef
(total)]]-Tabela1[[#This Row],[parcela.cef
(realizado)]]</f>
        <v>53031.78</v>
      </c>
      <c r="M50" s="4">
        <v>0</v>
      </c>
      <c r="N50" s="4">
        <v>265222.14</v>
      </c>
      <c r="O50" s="4">
        <v>0</v>
      </c>
      <c r="P50" s="4">
        <v>49848.14</v>
      </c>
      <c r="Q50" s="4">
        <f>SUM(Tabela1[[#This Row],[set/25]:[dez/30]])</f>
        <v>15367.320000000002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3225.37</v>
      </c>
      <c r="AW50" s="4">
        <v>1554.31</v>
      </c>
      <c r="AX50" s="4">
        <v>1703.29</v>
      </c>
      <c r="AY50" s="4">
        <v>3320.36</v>
      </c>
      <c r="AZ50" s="4">
        <v>7301.5</v>
      </c>
      <c r="BA50" s="4">
        <v>0</v>
      </c>
      <c r="BB50" s="4">
        <v>417.46</v>
      </c>
      <c r="BC50" s="4">
        <v>6500.06</v>
      </c>
      <c r="BD50" s="4">
        <v>1793.1</v>
      </c>
      <c r="BE50" s="4">
        <v>0</v>
      </c>
      <c r="BF50" s="4">
        <v>5900.13</v>
      </c>
      <c r="BG50" s="4">
        <v>0</v>
      </c>
      <c r="BH50" s="4">
        <v>2765.24</v>
      </c>
      <c r="BI50" s="4">
        <v>0</v>
      </c>
      <c r="BJ50" s="4">
        <v>2234.21</v>
      </c>
      <c r="BK50" s="4">
        <v>5898.92</v>
      </c>
      <c r="BL50" s="4">
        <v>2234.21</v>
      </c>
      <c r="BM50" s="4">
        <v>4446.2700000000004</v>
      </c>
      <c r="BN50" s="4">
        <v>438.04</v>
      </c>
      <c r="BO50" s="4">
        <v>0</v>
      </c>
      <c r="BP50" s="4">
        <v>0</v>
      </c>
      <c r="BQ50" s="4">
        <v>115.67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6">
        <v>0</v>
      </c>
      <c r="DV50" s="4">
        <f>SUM(Tabela1[[#This Row],[jan/25]:[mar/25]])</f>
        <v>8710.6200000000008</v>
      </c>
      <c r="DW50" s="4">
        <f>SUM(Tabela1[[#This Row],[abr/25]:[ago/25]])</f>
        <v>8665.369999999999</v>
      </c>
      <c r="DX50" s="4">
        <f>SUM(Tabela1[[#This Row],[set/25]:[dez/30]])</f>
        <v>15367.320000000002</v>
      </c>
    </row>
    <row r="51" spans="1:128" x14ac:dyDescent="0.25">
      <c r="A51" s="2" t="s">
        <v>13</v>
      </c>
      <c r="B51" s="2" t="s">
        <v>14</v>
      </c>
      <c r="C51" s="2" t="s">
        <v>170</v>
      </c>
      <c r="D51" s="1">
        <v>1601</v>
      </c>
      <c r="E51" s="2" t="s">
        <v>171</v>
      </c>
      <c r="F51" s="2" t="s">
        <v>19</v>
      </c>
      <c r="G51" s="321">
        <v>45168</v>
      </c>
      <c r="H51" s="2" t="s">
        <v>172</v>
      </c>
      <c r="I51" s="2"/>
      <c r="J51" s="4"/>
      <c r="K51" s="4"/>
      <c r="L51" s="4">
        <f>Tabela1[[#This Row],[parcela.cef
(total)]]-Tabela1[[#This Row],[parcela.cef
(realizado)]]</f>
        <v>0</v>
      </c>
      <c r="M51" s="4">
        <v>0</v>
      </c>
      <c r="N51" s="4">
        <v>332500</v>
      </c>
      <c r="O51" s="4">
        <v>0</v>
      </c>
      <c r="P51" s="4">
        <v>328322.21999999997</v>
      </c>
      <c r="Q51" s="4">
        <f>SUM(Tabela1[[#This Row],[set/25]:[dez/30]])</f>
        <v>63489.03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3000</v>
      </c>
      <c r="AM51" s="4">
        <v>0</v>
      </c>
      <c r="AN51" s="4">
        <v>3051.82</v>
      </c>
      <c r="AO51" s="4">
        <v>5040.62</v>
      </c>
      <c r="AP51" s="4">
        <v>5044.1400000000003</v>
      </c>
      <c r="AQ51" s="4">
        <v>5059.78</v>
      </c>
      <c r="AR51" s="4">
        <v>5176.58</v>
      </c>
      <c r="AS51" s="4">
        <v>5080.04</v>
      </c>
      <c r="AT51" s="4">
        <v>5202.95</v>
      </c>
      <c r="AU51" s="4">
        <v>6622.25</v>
      </c>
      <c r="AV51" s="4">
        <v>51647.9</v>
      </c>
      <c r="AW51" s="4">
        <v>14668.12</v>
      </c>
      <c r="AX51" s="4">
        <v>14773.73</v>
      </c>
      <c r="AY51" s="4">
        <v>14877.15</v>
      </c>
      <c r="AZ51" s="4">
        <v>14963.43</v>
      </c>
      <c r="BA51" s="4">
        <v>15065.18</v>
      </c>
      <c r="BB51" s="4">
        <v>15125.44</v>
      </c>
      <c r="BC51" s="4">
        <v>0</v>
      </c>
      <c r="BD51" s="4">
        <v>15641.98</v>
      </c>
      <c r="BE51" s="4">
        <v>0</v>
      </c>
      <c r="BF51" s="4">
        <v>16064.19</v>
      </c>
      <c r="BG51" s="4">
        <v>15976.97</v>
      </c>
      <c r="BH51" s="4">
        <v>16379.92</v>
      </c>
      <c r="BI51" s="4">
        <v>16371</v>
      </c>
      <c r="BJ51" s="4">
        <v>15879.48</v>
      </c>
      <c r="BK51" s="4">
        <v>15869.85</v>
      </c>
      <c r="BL51" s="4">
        <v>15869.85</v>
      </c>
      <c r="BM51" s="4">
        <v>15869.85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6">
        <v>0</v>
      </c>
      <c r="DV51" s="4">
        <f>SUM(Tabela1[[#This Row],[jan/25]:[mar/25]])</f>
        <v>30767.42</v>
      </c>
      <c r="DW51" s="4">
        <f>SUM(Tabela1[[#This Row],[abr/25]:[ago/25]])</f>
        <v>64792.08</v>
      </c>
      <c r="DX51" s="4">
        <f>SUM(Tabela1[[#This Row],[set/25]:[dez/30]])</f>
        <v>63489.03</v>
      </c>
    </row>
    <row r="52" spans="1:128" x14ac:dyDescent="0.25">
      <c r="A52" s="2" t="s">
        <v>13</v>
      </c>
      <c r="B52" s="2" t="s">
        <v>14</v>
      </c>
      <c r="C52" s="2" t="s">
        <v>170</v>
      </c>
      <c r="D52" s="1">
        <v>1602</v>
      </c>
      <c r="E52" s="2" t="s">
        <v>174</v>
      </c>
      <c r="F52" s="2" t="s">
        <v>19</v>
      </c>
      <c r="G52" s="321">
        <v>45412</v>
      </c>
      <c r="H52" s="2" t="s">
        <v>175</v>
      </c>
      <c r="I52" s="2" t="s">
        <v>176</v>
      </c>
      <c r="J52" s="4">
        <v>286692.53999999998</v>
      </c>
      <c r="K52" s="4">
        <v>212409.81</v>
      </c>
      <c r="L52" s="4">
        <f>Tabela1[[#This Row],[parcela.cef
(total)]]-Tabela1[[#This Row],[parcela.cef
(realizado)]]</f>
        <v>74282.729999999981</v>
      </c>
      <c r="M52" s="4">
        <v>0</v>
      </c>
      <c r="N52" s="4">
        <v>357300.87</v>
      </c>
      <c r="O52" s="4">
        <v>8446.56</v>
      </c>
      <c r="P52" s="4">
        <v>79734.38</v>
      </c>
      <c r="Q52" s="4">
        <f>SUM(Tabela1[[#This Row],[set/25]:[dez/30]])</f>
        <v>32213.369999999995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1500</v>
      </c>
      <c r="AU52" s="4">
        <v>1209.6199999999999</v>
      </c>
      <c r="AV52" s="4">
        <v>1220.02</v>
      </c>
      <c r="AW52" s="4">
        <v>1228.68</v>
      </c>
      <c r="AX52" s="4">
        <v>3013.25</v>
      </c>
      <c r="AY52" s="4">
        <v>3478.95</v>
      </c>
      <c r="AZ52" s="4">
        <v>3499.13</v>
      </c>
      <c r="BA52" s="4">
        <v>3522.92</v>
      </c>
      <c r="BB52" s="4">
        <v>3537.02</v>
      </c>
      <c r="BC52" s="4">
        <v>3554.7</v>
      </c>
      <c r="BD52" s="4">
        <v>3584.2</v>
      </c>
      <c r="BE52" s="4">
        <v>3598.54</v>
      </c>
      <c r="BF52" s="4">
        <v>3612.58</v>
      </c>
      <c r="BG52" s="4">
        <v>3631.36</v>
      </c>
      <c r="BH52" s="4">
        <v>3652.42</v>
      </c>
      <c r="BI52" s="4">
        <v>3677.62</v>
      </c>
      <c r="BJ52" s="4">
        <v>0</v>
      </c>
      <c r="BK52" s="4">
        <v>15896.76</v>
      </c>
      <c r="BL52" s="4">
        <v>3711.09</v>
      </c>
      <c r="BM52" s="4">
        <v>0</v>
      </c>
      <c r="BN52" s="4">
        <v>0</v>
      </c>
      <c r="BO52" s="4">
        <v>0</v>
      </c>
      <c r="BP52" s="4">
        <v>0</v>
      </c>
      <c r="BQ52" s="4">
        <v>12185.67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419.85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6">
        <v>0</v>
      </c>
      <c r="DV52" s="4">
        <f>SUM(Tabela1[[#This Row],[jan/25]:[mar/25]])</f>
        <v>10675.919999999998</v>
      </c>
      <c r="DW52" s="4">
        <f>SUM(Tabela1[[#This Row],[abr/25]:[ago/25]])</f>
        <v>18172.52</v>
      </c>
      <c r="DX52" s="4">
        <f>SUM(Tabela1[[#This Row],[set/25]:[dez/30]])</f>
        <v>32213.369999999995</v>
      </c>
    </row>
    <row r="53" spans="1:128" x14ac:dyDescent="0.25">
      <c r="A53" s="2" t="s">
        <v>13</v>
      </c>
      <c r="B53" s="2" t="s">
        <v>14</v>
      </c>
      <c r="C53" s="2" t="s">
        <v>170</v>
      </c>
      <c r="D53" s="1">
        <v>1603</v>
      </c>
      <c r="E53" s="2" t="s">
        <v>178</v>
      </c>
      <c r="F53" s="2" t="s">
        <v>19</v>
      </c>
      <c r="G53" s="321">
        <v>45169</v>
      </c>
      <c r="H53" s="2" t="s">
        <v>179</v>
      </c>
      <c r="I53" s="2" t="s">
        <v>180</v>
      </c>
      <c r="J53" s="4">
        <v>233550</v>
      </c>
      <c r="K53" s="4">
        <v>174791.27</v>
      </c>
      <c r="L53" s="4">
        <f>Tabela1[[#This Row],[parcela.cef
(total)]]-Tabela1[[#This Row],[parcela.cef
(realizado)]]</f>
        <v>58758.73000000001</v>
      </c>
      <c r="M53" s="4">
        <v>0</v>
      </c>
      <c r="N53" s="4">
        <v>353137.54</v>
      </c>
      <c r="O53" s="4">
        <v>12201.61</v>
      </c>
      <c r="P53" s="4">
        <v>154831.07</v>
      </c>
      <c r="Q53" s="4">
        <f>SUM(Tabela1[[#This Row],[set/25]:[dez/30]])</f>
        <v>50875.740000000034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1996.29</v>
      </c>
      <c r="AN53" s="4">
        <v>1023.78</v>
      </c>
      <c r="AO53" s="4">
        <v>10774.69</v>
      </c>
      <c r="AP53" s="4">
        <v>1005.1</v>
      </c>
      <c r="AQ53" s="4">
        <v>2062.31</v>
      </c>
      <c r="AR53" s="4">
        <v>9293.83</v>
      </c>
      <c r="AS53" s="4">
        <v>12824.53</v>
      </c>
      <c r="AT53" s="4">
        <v>10309</v>
      </c>
      <c r="AU53" s="4">
        <v>2397.7600000000002</v>
      </c>
      <c r="AV53" s="4">
        <v>2418.38</v>
      </c>
      <c r="AW53" s="4">
        <v>2435.5500000000002</v>
      </c>
      <c r="AX53" s="4">
        <v>2453.09</v>
      </c>
      <c r="AY53" s="4">
        <v>2470.2600000000002</v>
      </c>
      <c r="AZ53" s="4">
        <v>2484.59</v>
      </c>
      <c r="BA53" s="4">
        <v>13236.87</v>
      </c>
      <c r="BB53" s="4">
        <v>4545.33</v>
      </c>
      <c r="BC53" s="4">
        <v>4662.46</v>
      </c>
      <c r="BD53" s="4">
        <v>4605.99</v>
      </c>
      <c r="BE53" s="4">
        <v>2607.13</v>
      </c>
      <c r="BF53" s="4">
        <v>2565.14</v>
      </c>
      <c r="BG53" s="4">
        <v>2578.48</v>
      </c>
      <c r="BH53" s="4">
        <v>2593.44</v>
      </c>
      <c r="BI53" s="4">
        <v>2611.33</v>
      </c>
      <c r="BJ53" s="4">
        <v>0</v>
      </c>
      <c r="BK53" s="4">
        <v>2635.09</v>
      </c>
      <c r="BL53" s="4">
        <v>2635.09</v>
      </c>
      <c r="BM53" s="4">
        <v>17657.03</v>
      </c>
      <c r="BN53" s="4">
        <v>9349.64</v>
      </c>
      <c r="BO53" s="4">
        <v>0</v>
      </c>
      <c r="BP53" s="4">
        <v>523.16</v>
      </c>
      <c r="BQ53" s="4">
        <v>523.16</v>
      </c>
      <c r="BR53" s="4">
        <v>523.16</v>
      </c>
      <c r="BS53" s="4">
        <v>523.16</v>
      </c>
      <c r="BT53" s="4">
        <v>6693.31</v>
      </c>
      <c r="BU53" s="4">
        <v>523.16</v>
      </c>
      <c r="BV53" s="4">
        <v>523.16</v>
      </c>
      <c r="BW53" s="4">
        <v>523.16</v>
      </c>
      <c r="BX53" s="4">
        <v>523.16</v>
      </c>
      <c r="BY53" s="4">
        <v>523.16</v>
      </c>
      <c r="BZ53" s="4">
        <v>523.16</v>
      </c>
      <c r="CA53" s="4">
        <v>523.16</v>
      </c>
      <c r="CB53" s="4">
        <v>523.21</v>
      </c>
      <c r="CC53" s="4">
        <v>0</v>
      </c>
      <c r="CD53" s="4">
        <v>0</v>
      </c>
      <c r="CE53" s="4">
        <v>0</v>
      </c>
      <c r="CF53" s="4">
        <v>5627.61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6">
        <v>0</v>
      </c>
      <c r="DV53" s="4">
        <f>SUM(Tabela1[[#This Row],[jan/25]:[mar/25]])</f>
        <v>13813.78</v>
      </c>
      <c r="DW53" s="4">
        <f>SUM(Tabela1[[#This Row],[abr/25]:[ago/25]])</f>
        <v>12955.52</v>
      </c>
      <c r="DX53" s="4">
        <f>SUM(Tabela1[[#This Row],[set/25]:[dez/30]])</f>
        <v>50875.740000000034</v>
      </c>
    </row>
    <row r="54" spans="1:128" x14ac:dyDescent="0.25">
      <c r="A54" s="2" t="s">
        <v>13</v>
      </c>
      <c r="B54" s="2" t="s">
        <v>14</v>
      </c>
      <c r="C54" s="2" t="s">
        <v>170</v>
      </c>
      <c r="D54" s="1">
        <v>1604</v>
      </c>
      <c r="E54" s="2" t="s">
        <v>182</v>
      </c>
      <c r="F54" s="2" t="s">
        <v>19</v>
      </c>
      <c r="G54" s="321">
        <v>45169</v>
      </c>
      <c r="H54" s="2" t="s">
        <v>183</v>
      </c>
      <c r="I54" s="2" t="s">
        <v>184</v>
      </c>
      <c r="J54" s="4">
        <v>258500</v>
      </c>
      <c r="K54" s="4">
        <v>192370.91</v>
      </c>
      <c r="L54" s="4">
        <f>Tabela1[[#This Row],[parcela.cef
(total)]]-Tabela1[[#This Row],[parcela.cef
(realizado)]]</f>
        <v>66129.09</v>
      </c>
      <c r="M54" s="4">
        <v>0</v>
      </c>
      <c r="N54" s="4">
        <v>329640.5</v>
      </c>
      <c r="O54" s="4">
        <v>7214.61</v>
      </c>
      <c r="P54" s="4">
        <v>71326.14</v>
      </c>
      <c r="Q54" s="4">
        <f>SUM(Tabela1[[#This Row],[set/25]:[dez/30]])</f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1523.21</v>
      </c>
      <c r="AM54" s="4">
        <v>1525.8</v>
      </c>
      <c r="AN54" s="4">
        <v>1530.99</v>
      </c>
      <c r="AO54" s="4">
        <v>1534.05</v>
      </c>
      <c r="AP54" s="4">
        <v>1535.12</v>
      </c>
      <c r="AQ54" s="4">
        <v>1539.88</v>
      </c>
      <c r="AR54" s="4">
        <v>10865.9</v>
      </c>
      <c r="AS54" s="4">
        <v>13496</v>
      </c>
      <c r="AT54" s="4">
        <v>10467.91</v>
      </c>
      <c r="AU54" s="4">
        <v>1558.44</v>
      </c>
      <c r="AV54" s="4">
        <v>1571.84</v>
      </c>
      <c r="AW54" s="4">
        <v>24177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6">
        <v>0</v>
      </c>
      <c r="DV54" s="4">
        <f>SUM(Tabela1[[#This Row],[jan/25]:[mar/25]])</f>
        <v>0</v>
      </c>
      <c r="DW54" s="4">
        <f>SUM(Tabela1[[#This Row],[abr/25]:[ago/25]])</f>
        <v>0</v>
      </c>
      <c r="DX54" s="4">
        <f>SUM(Tabela1[[#This Row],[set/25]:[dez/30]])</f>
        <v>0</v>
      </c>
    </row>
    <row r="55" spans="1:128" x14ac:dyDescent="0.25">
      <c r="A55" s="2" t="s">
        <v>13</v>
      </c>
      <c r="B55" s="2" t="s">
        <v>14</v>
      </c>
      <c r="C55" s="2" t="s">
        <v>170</v>
      </c>
      <c r="D55" s="1">
        <v>1605</v>
      </c>
      <c r="E55" s="2" t="s">
        <v>186</v>
      </c>
      <c r="F55" s="2" t="s">
        <v>19</v>
      </c>
      <c r="G55" s="321">
        <v>45169</v>
      </c>
      <c r="H55" s="2" t="s">
        <v>187</v>
      </c>
      <c r="I55" s="2" t="s">
        <v>188</v>
      </c>
      <c r="J55" s="4">
        <v>256351</v>
      </c>
      <c r="K55" s="4">
        <v>190854.61</v>
      </c>
      <c r="L55" s="4">
        <f>Tabela1[[#This Row],[parcela.cef
(total)]]-Tabela1[[#This Row],[parcela.cef
(realizado)]]</f>
        <v>65496.390000000014</v>
      </c>
      <c r="M55" s="4">
        <v>0</v>
      </c>
      <c r="N55" s="4">
        <v>350704.34</v>
      </c>
      <c r="O55" s="4">
        <v>7081.95</v>
      </c>
      <c r="P55" s="4">
        <v>137390.74</v>
      </c>
      <c r="Q55" s="4">
        <f>SUM(Tabela1[[#This Row],[set/25]:[dez/30]])</f>
        <v>11343.22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1708.96</v>
      </c>
      <c r="AM55" s="4">
        <v>1711.86</v>
      </c>
      <c r="AN55" s="4">
        <v>6324.43</v>
      </c>
      <c r="AO55" s="4">
        <v>1721.12</v>
      </c>
      <c r="AP55" s="4">
        <v>35599.18</v>
      </c>
      <c r="AQ55" s="4">
        <v>1762.78</v>
      </c>
      <c r="AR55" s="4">
        <v>10965.01</v>
      </c>
      <c r="AS55" s="4">
        <v>13570.21</v>
      </c>
      <c r="AT55" s="4">
        <v>10571.67</v>
      </c>
      <c r="AU55" s="4">
        <v>1748.48</v>
      </c>
      <c r="AV55" s="4">
        <v>6493.2</v>
      </c>
      <c r="AW55" s="4">
        <v>1776.04</v>
      </c>
      <c r="AX55" s="4">
        <v>1788.83</v>
      </c>
      <c r="AY55" s="4">
        <v>1801.35</v>
      </c>
      <c r="AZ55" s="4">
        <v>6670.96</v>
      </c>
      <c r="BA55" s="4">
        <v>1824.12</v>
      </c>
      <c r="BB55" s="4">
        <v>1831.41</v>
      </c>
      <c r="BC55" s="4">
        <v>1840.57</v>
      </c>
      <c r="BD55" s="4">
        <v>1855.85</v>
      </c>
      <c r="BE55" s="4">
        <v>1863.27</v>
      </c>
      <c r="BF55" s="4">
        <v>1870.54</v>
      </c>
      <c r="BG55" s="4">
        <v>1880.26</v>
      </c>
      <c r="BH55" s="4">
        <v>6963.2</v>
      </c>
      <c r="BI55" s="4">
        <v>1904.22</v>
      </c>
      <c r="BJ55" s="4">
        <v>0</v>
      </c>
      <c r="BK55" s="4">
        <v>1921.55</v>
      </c>
      <c r="BL55" s="4">
        <v>1921.55</v>
      </c>
      <c r="BM55" s="4">
        <v>7075.15</v>
      </c>
      <c r="BN55" s="4">
        <v>0</v>
      </c>
      <c r="BO55" s="4">
        <v>0</v>
      </c>
      <c r="BP55" s="4">
        <v>0</v>
      </c>
      <c r="BQ55" s="4">
        <v>424.97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6">
        <v>0</v>
      </c>
      <c r="DV55" s="4">
        <f>SUM(Tabela1[[#This Row],[jan/25]:[mar/25]])</f>
        <v>5527.83</v>
      </c>
      <c r="DW55" s="4">
        <f>SUM(Tabela1[[#This Row],[abr/25]:[ago/25]])</f>
        <v>14481.49</v>
      </c>
      <c r="DX55" s="4">
        <f>SUM(Tabela1[[#This Row],[set/25]:[dez/30]])</f>
        <v>11343.22</v>
      </c>
    </row>
    <row r="56" spans="1:128" x14ac:dyDescent="0.25">
      <c r="A56" s="2" t="s">
        <v>13</v>
      </c>
      <c r="B56" s="2" t="s">
        <v>14</v>
      </c>
      <c r="C56" s="2" t="s">
        <v>170</v>
      </c>
      <c r="D56" s="1">
        <v>1606</v>
      </c>
      <c r="E56" s="2" t="s">
        <v>190</v>
      </c>
      <c r="F56" s="2" t="s">
        <v>19</v>
      </c>
      <c r="G56" s="321">
        <v>45095</v>
      </c>
      <c r="H56" s="2" t="s">
        <v>191</v>
      </c>
      <c r="I56" s="2"/>
      <c r="J56" s="4"/>
      <c r="K56" s="4"/>
      <c r="L56" s="4">
        <f>Tabela1[[#This Row],[parcela.cef
(total)]]-Tabela1[[#This Row],[parcela.cef
(realizado)]]</f>
        <v>0</v>
      </c>
      <c r="M56" s="4">
        <v>0</v>
      </c>
      <c r="N56" s="4">
        <v>354914.77</v>
      </c>
      <c r="O56" s="4">
        <v>0</v>
      </c>
      <c r="P56" s="4">
        <v>366427.88</v>
      </c>
      <c r="Q56" s="4">
        <f>SUM(Tabela1[[#This Row],[set/25]:[dez/30]])</f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3151.58</v>
      </c>
      <c r="AJ56" s="4">
        <v>1313.16</v>
      </c>
      <c r="AK56" s="4">
        <v>1330.29</v>
      </c>
      <c r="AL56" s="4">
        <v>1510.69</v>
      </c>
      <c r="AM56" s="4">
        <v>5078.8900000000003</v>
      </c>
      <c r="AN56" s="4">
        <v>5096.16</v>
      </c>
      <c r="AO56" s="4">
        <v>25531.77</v>
      </c>
      <c r="AP56" s="4">
        <v>5109.93</v>
      </c>
      <c r="AQ56" s="4">
        <v>5125.7700000000004</v>
      </c>
      <c r="AR56" s="4">
        <v>5244.11</v>
      </c>
      <c r="AS56" s="4">
        <v>5146.29</v>
      </c>
      <c r="AT56" s="4">
        <v>5160.7</v>
      </c>
      <c r="AU56" s="4">
        <v>5187.54</v>
      </c>
      <c r="AV56" s="4">
        <v>110000</v>
      </c>
      <c r="AW56" s="4">
        <v>10538.59</v>
      </c>
      <c r="AX56" s="4">
        <v>10614.47</v>
      </c>
      <c r="AY56" s="4">
        <v>59927.77</v>
      </c>
      <c r="AZ56" s="4">
        <v>49946.77</v>
      </c>
      <c r="BA56" s="4">
        <v>51413.4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6">
        <v>0</v>
      </c>
      <c r="DV56" s="4">
        <f>SUM(Tabela1[[#This Row],[jan/25]:[mar/25]])</f>
        <v>0</v>
      </c>
      <c r="DW56" s="4">
        <f>SUM(Tabela1[[#This Row],[abr/25]:[ago/25]])</f>
        <v>0</v>
      </c>
      <c r="DX56" s="4">
        <f>SUM(Tabela1[[#This Row],[set/25]:[dez/30]])</f>
        <v>0</v>
      </c>
    </row>
    <row r="57" spans="1:128" x14ac:dyDescent="0.25">
      <c r="A57" s="2" t="s">
        <v>13</v>
      </c>
      <c r="B57" s="2" t="s">
        <v>14</v>
      </c>
      <c r="C57" s="2" t="s">
        <v>193</v>
      </c>
      <c r="D57" s="1">
        <v>201</v>
      </c>
      <c r="E57" s="2" t="s">
        <v>194</v>
      </c>
      <c r="F57" s="2" t="s">
        <v>19</v>
      </c>
      <c r="G57" s="321">
        <v>45047</v>
      </c>
      <c r="H57" s="2" t="s">
        <v>195</v>
      </c>
      <c r="I57" s="2"/>
      <c r="J57" s="4"/>
      <c r="K57" s="4"/>
      <c r="L57" s="4">
        <f>Tabela1[[#This Row],[parcela.cef
(total)]]-Tabela1[[#This Row],[parcela.cef
(realizado)]]</f>
        <v>0</v>
      </c>
      <c r="M57" s="4">
        <v>136102.26</v>
      </c>
      <c r="N57" s="4">
        <v>189048.59</v>
      </c>
      <c r="O57" s="4">
        <v>0</v>
      </c>
      <c r="P57" s="4">
        <v>72254.73</v>
      </c>
      <c r="Q57" s="4">
        <f>SUM(Tabela1[[#This Row],[set/25]:[dez/30]])</f>
        <v>4793.72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600</v>
      </c>
      <c r="AI57" s="4">
        <v>600.84</v>
      </c>
      <c r="AJ57" s="4">
        <v>4125.7700000000004</v>
      </c>
      <c r="AK57" s="4">
        <v>608.67999999999995</v>
      </c>
      <c r="AL57" s="4">
        <v>0</v>
      </c>
      <c r="AM57" s="4">
        <v>1219.5999999999999</v>
      </c>
      <c r="AN57" s="4">
        <v>612.4</v>
      </c>
      <c r="AO57" s="4">
        <v>5491.98</v>
      </c>
      <c r="AP57" s="4">
        <v>5649.26</v>
      </c>
      <c r="AQ57" s="4">
        <v>2094.92</v>
      </c>
      <c r="AR57" s="4">
        <v>2058.7199999999998</v>
      </c>
      <c r="AS57" s="4">
        <v>2062.08</v>
      </c>
      <c r="AT57" s="4">
        <v>2067.17</v>
      </c>
      <c r="AU57" s="4">
        <v>2077.92</v>
      </c>
      <c r="AV57" s="4">
        <v>2095.79</v>
      </c>
      <c r="AW57" s="4">
        <v>2110.67</v>
      </c>
      <c r="AX57" s="4">
        <v>2125.87</v>
      </c>
      <c r="AY57" s="4">
        <v>2140.75</v>
      </c>
      <c r="AZ57" s="4">
        <v>2153.16</v>
      </c>
      <c r="BA57" s="4">
        <v>5983.15</v>
      </c>
      <c r="BB57" s="4">
        <v>6007.08</v>
      </c>
      <c r="BC57" s="4">
        <v>2187.36</v>
      </c>
      <c r="BD57" s="4">
        <v>2205.5100000000002</v>
      </c>
      <c r="BE57" s="4">
        <v>2214.34</v>
      </c>
      <c r="BF57" s="4">
        <v>2222.9699999999998</v>
      </c>
      <c r="BG57" s="4">
        <v>2234.5300000000002</v>
      </c>
      <c r="BH57" s="4">
        <v>2247.4899999999998</v>
      </c>
      <c r="BI57" s="4">
        <v>2263</v>
      </c>
      <c r="BJ57" s="4">
        <v>0</v>
      </c>
      <c r="BK57" s="4">
        <v>2283.59</v>
      </c>
      <c r="BL57" s="4">
        <v>2283.59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226.54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6">
        <v>0</v>
      </c>
      <c r="DV57" s="4">
        <f>SUM(Tabela1[[#This Row],[jan/25]:[mar/25]])</f>
        <v>10399.950000000001</v>
      </c>
      <c r="DW57" s="4">
        <f>SUM(Tabela1[[#This Row],[abr/25]:[ago/25]])</f>
        <v>11182.33</v>
      </c>
      <c r="DX57" s="4">
        <f>SUM(Tabela1[[#This Row],[set/25]:[dez/30]])</f>
        <v>4793.72</v>
      </c>
    </row>
    <row r="58" spans="1:128" x14ac:dyDescent="0.25">
      <c r="A58" s="2" t="s">
        <v>13</v>
      </c>
      <c r="B58" s="2" t="s">
        <v>14</v>
      </c>
      <c r="C58" s="2" t="s">
        <v>193</v>
      </c>
      <c r="D58" s="1">
        <v>202</v>
      </c>
      <c r="E58" s="2" t="s">
        <v>197</v>
      </c>
      <c r="F58" s="2" t="s">
        <v>19</v>
      </c>
      <c r="G58" s="321">
        <v>45040</v>
      </c>
      <c r="H58" s="2" t="s">
        <v>198</v>
      </c>
      <c r="I58" s="2"/>
      <c r="J58" s="4"/>
      <c r="K58" s="4"/>
      <c r="L58" s="4">
        <f>Tabela1[[#This Row],[parcela.cef
(total)]]-Tabela1[[#This Row],[parcela.cef
(realizado)]]</f>
        <v>0</v>
      </c>
      <c r="M58" s="4">
        <v>0</v>
      </c>
      <c r="N58" s="4">
        <v>172000</v>
      </c>
      <c r="O58" s="4">
        <v>0</v>
      </c>
      <c r="P58" s="4">
        <v>184829.48</v>
      </c>
      <c r="Q58" s="4">
        <f>SUM(Tabela1[[#This Row],[set/25]:[dez/30]])</f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40000</v>
      </c>
      <c r="AM58" s="4">
        <v>0</v>
      </c>
      <c r="AN58" s="4">
        <v>0</v>
      </c>
      <c r="AO58" s="4">
        <v>0</v>
      </c>
      <c r="AP58" s="4">
        <v>0</v>
      </c>
      <c r="AQ58" s="4">
        <v>5911.86</v>
      </c>
      <c r="AR58" s="4">
        <v>5975.17</v>
      </c>
      <c r="AS58" s="4">
        <v>0</v>
      </c>
      <c r="AT58" s="4">
        <v>132942.45000000001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6">
        <v>0</v>
      </c>
      <c r="DV58" s="4">
        <f>SUM(Tabela1[[#This Row],[jan/25]:[mar/25]])</f>
        <v>0</v>
      </c>
      <c r="DW58" s="4">
        <f>SUM(Tabela1[[#This Row],[abr/25]:[ago/25]])</f>
        <v>0</v>
      </c>
      <c r="DX58" s="4">
        <f>SUM(Tabela1[[#This Row],[set/25]:[dez/30]])</f>
        <v>0</v>
      </c>
    </row>
    <row r="59" spans="1:128" x14ac:dyDescent="0.25">
      <c r="A59" s="2" t="s">
        <v>13</v>
      </c>
      <c r="B59" s="2" t="s">
        <v>14</v>
      </c>
      <c r="C59" s="2" t="s">
        <v>193</v>
      </c>
      <c r="D59" s="1">
        <v>203</v>
      </c>
      <c r="E59" s="2"/>
      <c r="F59" s="2" t="s">
        <v>16</v>
      </c>
      <c r="G59" s="321"/>
      <c r="H59" s="2"/>
      <c r="I59" s="2"/>
      <c r="J59" s="4"/>
      <c r="K59" s="4"/>
      <c r="L59" s="4">
        <f>Tabela1[[#This Row],[parcela.cef
(total)]]-Tabela1[[#This Row],[parcela.cef
(realizado)]]</f>
        <v>0</v>
      </c>
      <c r="M59" s="4">
        <v>0</v>
      </c>
      <c r="N59" s="4">
        <v>0</v>
      </c>
      <c r="O59" s="4">
        <v>0</v>
      </c>
      <c r="P59" s="4">
        <v>0</v>
      </c>
      <c r="Q59" s="4">
        <f>SUM(Tabela1[[#This Row],[set/25]:[dez/30]])</f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6">
        <v>0</v>
      </c>
      <c r="DV59" s="4">
        <f>SUM(Tabela1[[#This Row],[jan/25]:[mar/25]])</f>
        <v>0</v>
      </c>
      <c r="DW59" s="4">
        <f>SUM(Tabela1[[#This Row],[abr/25]:[ago/25]])</f>
        <v>0</v>
      </c>
      <c r="DX59" s="4">
        <f>SUM(Tabela1[[#This Row],[set/25]:[dez/30]])</f>
        <v>0</v>
      </c>
    </row>
    <row r="60" spans="1:128" x14ac:dyDescent="0.25">
      <c r="A60" s="2" t="s">
        <v>13</v>
      </c>
      <c r="B60" s="2" t="s">
        <v>14</v>
      </c>
      <c r="C60" s="2" t="s">
        <v>193</v>
      </c>
      <c r="D60" s="1">
        <v>204</v>
      </c>
      <c r="E60" s="2" t="s">
        <v>201</v>
      </c>
      <c r="F60" s="2" t="s">
        <v>19</v>
      </c>
      <c r="G60" s="321">
        <v>45098</v>
      </c>
      <c r="H60" s="2" t="s">
        <v>202</v>
      </c>
      <c r="I60" s="2"/>
      <c r="J60" s="4"/>
      <c r="K60" s="4"/>
      <c r="L60" s="4">
        <f>Tabela1[[#This Row],[parcela.cef
(total)]]-Tabela1[[#This Row],[parcela.cef
(realizado)]]</f>
        <v>0</v>
      </c>
      <c r="M60" s="4">
        <v>0</v>
      </c>
      <c r="N60" s="4">
        <v>142500</v>
      </c>
      <c r="O60" s="4">
        <v>0</v>
      </c>
      <c r="P60" s="4">
        <v>146861.79</v>
      </c>
      <c r="Q60" s="4">
        <f>SUM(Tabela1[[#This Row],[set/25]:[dez/30]])</f>
        <v>228.04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32500</v>
      </c>
      <c r="AJ60" s="4">
        <v>6100</v>
      </c>
      <c r="AK60" s="4">
        <v>6179.56</v>
      </c>
      <c r="AL60" s="4">
        <v>6185.74</v>
      </c>
      <c r="AM60" s="4">
        <v>6196.25</v>
      </c>
      <c r="AN60" s="4">
        <v>6217.32</v>
      </c>
      <c r="AO60" s="4">
        <v>6229.75</v>
      </c>
      <c r="AP60" s="4">
        <v>6367.1</v>
      </c>
      <c r="AQ60" s="4">
        <v>6253.44</v>
      </c>
      <c r="AR60" s="4">
        <v>6270.32</v>
      </c>
      <c r="AS60" s="4">
        <v>6278.48</v>
      </c>
      <c r="AT60" s="4">
        <v>6296.05</v>
      </c>
      <c r="AU60" s="4">
        <v>6457.48</v>
      </c>
      <c r="AV60" s="4">
        <v>6383.22</v>
      </c>
      <c r="AW60" s="4">
        <v>6563.53</v>
      </c>
      <c r="AX60" s="4">
        <v>6474.83</v>
      </c>
      <c r="AY60" s="4">
        <v>6520.15</v>
      </c>
      <c r="AZ60" s="4">
        <v>6557.97</v>
      </c>
      <c r="BA60" s="4">
        <v>6602.56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228.04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6">
        <v>0</v>
      </c>
      <c r="DV60" s="4">
        <f>SUM(Tabela1[[#This Row],[jan/25]:[mar/25]])</f>
        <v>0</v>
      </c>
      <c r="DW60" s="4">
        <f>SUM(Tabela1[[#This Row],[abr/25]:[ago/25]])</f>
        <v>0</v>
      </c>
      <c r="DX60" s="4">
        <f>SUM(Tabela1[[#This Row],[set/25]:[dez/30]])</f>
        <v>228.04</v>
      </c>
    </row>
    <row r="61" spans="1:128" x14ac:dyDescent="0.25">
      <c r="A61" s="2" t="s">
        <v>13</v>
      </c>
      <c r="B61" s="2" t="s">
        <v>14</v>
      </c>
      <c r="C61" s="2" t="s">
        <v>193</v>
      </c>
      <c r="D61" s="1">
        <v>205</v>
      </c>
      <c r="E61" s="2"/>
      <c r="F61" s="2" t="s">
        <v>46</v>
      </c>
      <c r="G61" s="321"/>
      <c r="H61" s="2"/>
      <c r="I61" s="2"/>
      <c r="J61" s="4"/>
      <c r="K61" s="4"/>
      <c r="L61" s="4">
        <f>Tabela1[[#This Row],[parcela.cef
(total)]]-Tabela1[[#This Row],[parcela.cef
(realizado)]]</f>
        <v>0</v>
      </c>
      <c r="M61" s="4">
        <v>0</v>
      </c>
      <c r="N61" s="4">
        <v>0</v>
      </c>
      <c r="O61" s="4">
        <v>0</v>
      </c>
      <c r="P61" s="4">
        <v>0</v>
      </c>
      <c r="Q61" s="4">
        <f>SUM(Tabela1[[#This Row],[set/25]:[dez/30]])</f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6">
        <v>0</v>
      </c>
      <c r="DV61" s="4">
        <f>SUM(Tabela1[[#This Row],[jan/25]:[mar/25]])</f>
        <v>0</v>
      </c>
      <c r="DW61" s="4">
        <f>SUM(Tabela1[[#This Row],[abr/25]:[ago/25]])</f>
        <v>0</v>
      </c>
      <c r="DX61" s="4">
        <f>SUM(Tabela1[[#This Row],[set/25]:[dez/30]])</f>
        <v>0</v>
      </c>
    </row>
    <row r="62" spans="1:128" x14ac:dyDescent="0.25">
      <c r="A62" s="2" t="s">
        <v>13</v>
      </c>
      <c r="B62" s="2" t="s">
        <v>14</v>
      </c>
      <c r="C62" s="2" t="s">
        <v>193</v>
      </c>
      <c r="D62" s="1">
        <v>206</v>
      </c>
      <c r="E62" s="2"/>
      <c r="F62" s="2" t="s">
        <v>16</v>
      </c>
      <c r="G62" s="321"/>
      <c r="H62" s="2"/>
      <c r="I62" s="2"/>
      <c r="J62" s="4"/>
      <c r="K62" s="4"/>
      <c r="L62" s="4">
        <f>Tabela1[[#This Row],[parcela.cef
(total)]]-Tabela1[[#This Row],[parcela.cef
(realizado)]]</f>
        <v>0</v>
      </c>
      <c r="M62" s="4">
        <v>0</v>
      </c>
      <c r="N62" s="4">
        <v>0</v>
      </c>
      <c r="O62" s="4">
        <v>0</v>
      </c>
      <c r="P62" s="4">
        <v>0</v>
      </c>
      <c r="Q62" s="4">
        <f>SUM(Tabela1[[#This Row],[set/25]:[dez/30]])</f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6">
        <v>0</v>
      </c>
      <c r="DV62" s="4">
        <f>SUM(Tabela1[[#This Row],[jan/25]:[mar/25]])</f>
        <v>0</v>
      </c>
      <c r="DW62" s="4">
        <f>SUM(Tabela1[[#This Row],[abr/25]:[ago/25]])</f>
        <v>0</v>
      </c>
      <c r="DX62" s="4">
        <f>SUM(Tabela1[[#This Row],[set/25]:[dez/30]])</f>
        <v>0</v>
      </c>
    </row>
    <row r="63" spans="1:128" x14ac:dyDescent="0.25">
      <c r="A63" s="2" t="s">
        <v>13</v>
      </c>
      <c r="B63" s="2" t="s">
        <v>14</v>
      </c>
      <c r="C63" s="2" t="s">
        <v>193</v>
      </c>
      <c r="D63" s="1">
        <v>207</v>
      </c>
      <c r="E63" s="2"/>
      <c r="F63" s="2" t="s">
        <v>16</v>
      </c>
      <c r="G63" s="321"/>
      <c r="H63" s="2"/>
      <c r="I63" s="2"/>
      <c r="J63" s="4"/>
      <c r="K63" s="4"/>
      <c r="L63" s="4">
        <f>Tabela1[[#This Row],[parcela.cef
(total)]]-Tabela1[[#This Row],[parcela.cef
(realizado)]]</f>
        <v>0</v>
      </c>
      <c r="M63" s="4">
        <v>0</v>
      </c>
      <c r="N63" s="4">
        <v>0</v>
      </c>
      <c r="O63" s="4">
        <v>0</v>
      </c>
      <c r="P63" s="4">
        <v>0</v>
      </c>
      <c r="Q63" s="4">
        <f>SUM(Tabela1[[#This Row],[set/25]:[dez/30]])</f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6">
        <v>0</v>
      </c>
      <c r="DV63" s="4">
        <f>SUM(Tabela1[[#This Row],[jan/25]:[mar/25]])</f>
        <v>0</v>
      </c>
      <c r="DW63" s="4">
        <f>SUM(Tabela1[[#This Row],[abr/25]:[ago/25]])</f>
        <v>0</v>
      </c>
      <c r="DX63" s="4">
        <f>SUM(Tabela1[[#This Row],[set/25]:[dez/30]])</f>
        <v>0</v>
      </c>
    </row>
    <row r="64" spans="1:128" x14ac:dyDescent="0.25">
      <c r="A64" s="2" t="s">
        <v>13</v>
      </c>
      <c r="B64" s="2" t="s">
        <v>14</v>
      </c>
      <c r="C64" s="2" t="s">
        <v>193</v>
      </c>
      <c r="D64" s="1">
        <v>208</v>
      </c>
      <c r="E64" s="2"/>
      <c r="F64" s="2" t="s">
        <v>16</v>
      </c>
      <c r="G64" s="321"/>
      <c r="H64" s="2"/>
      <c r="I64" s="2"/>
      <c r="J64" s="4"/>
      <c r="K64" s="4"/>
      <c r="L64" s="4">
        <f>Tabela1[[#This Row],[parcela.cef
(total)]]-Tabela1[[#This Row],[parcela.cef
(realizado)]]</f>
        <v>0</v>
      </c>
      <c r="M64" s="4">
        <v>0</v>
      </c>
      <c r="N64" s="4">
        <v>0</v>
      </c>
      <c r="O64" s="4">
        <v>0</v>
      </c>
      <c r="P64" s="4">
        <v>0</v>
      </c>
      <c r="Q64" s="4">
        <f>SUM(Tabela1[[#This Row],[set/25]:[dez/30]])</f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6">
        <v>0</v>
      </c>
      <c r="DV64" s="4">
        <f>SUM(Tabela1[[#This Row],[jan/25]:[mar/25]])</f>
        <v>0</v>
      </c>
      <c r="DW64" s="4">
        <f>SUM(Tabela1[[#This Row],[abr/25]:[ago/25]])</f>
        <v>0</v>
      </c>
      <c r="DX64" s="4">
        <f>SUM(Tabela1[[#This Row],[set/25]:[dez/30]])</f>
        <v>0</v>
      </c>
    </row>
    <row r="65" spans="1:128" x14ac:dyDescent="0.25">
      <c r="A65" s="2" t="s">
        <v>13</v>
      </c>
      <c r="B65" s="2" t="s">
        <v>14</v>
      </c>
      <c r="C65" s="2" t="s">
        <v>193</v>
      </c>
      <c r="D65" s="1">
        <v>209</v>
      </c>
      <c r="E65" s="2"/>
      <c r="F65" s="2" t="s">
        <v>16</v>
      </c>
      <c r="G65" s="321"/>
      <c r="H65" s="2"/>
      <c r="I65" s="2"/>
      <c r="J65" s="4"/>
      <c r="K65" s="4"/>
      <c r="L65" s="4">
        <f>Tabela1[[#This Row],[parcela.cef
(total)]]-Tabela1[[#This Row],[parcela.cef
(realizado)]]</f>
        <v>0</v>
      </c>
      <c r="M65" s="4">
        <v>0</v>
      </c>
      <c r="N65" s="4">
        <v>0</v>
      </c>
      <c r="O65" s="4">
        <v>0</v>
      </c>
      <c r="P65" s="4">
        <v>0</v>
      </c>
      <c r="Q65" s="4">
        <f>SUM(Tabela1[[#This Row],[set/25]:[dez/30]])</f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6">
        <v>0</v>
      </c>
      <c r="DV65" s="4">
        <f>SUM(Tabela1[[#This Row],[jan/25]:[mar/25]])</f>
        <v>0</v>
      </c>
      <c r="DW65" s="4">
        <f>SUM(Tabela1[[#This Row],[abr/25]:[ago/25]])</f>
        <v>0</v>
      </c>
      <c r="DX65" s="4">
        <f>SUM(Tabela1[[#This Row],[set/25]:[dez/30]])</f>
        <v>0</v>
      </c>
    </row>
    <row r="66" spans="1:128" x14ac:dyDescent="0.25">
      <c r="A66" s="2" t="s">
        <v>13</v>
      </c>
      <c r="B66" s="2" t="s">
        <v>14</v>
      </c>
      <c r="C66" s="2" t="s">
        <v>193</v>
      </c>
      <c r="D66" s="1">
        <v>210</v>
      </c>
      <c r="E66" s="2"/>
      <c r="F66" s="2" t="s">
        <v>46</v>
      </c>
      <c r="G66" s="321"/>
      <c r="H66" s="2"/>
      <c r="I66" s="2"/>
      <c r="J66" s="4"/>
      <c r="K66" s="4"/>
      <c r="L66" s="4">
        <f>Tabela1[[#This Row],[parcela.cef
(total)]]-Tabela1[[#This Row],[parcela.cef
(realizado)]]</f>
        <v>0</v>
      </c>
      <c r="M66" s="4">
        <v>0</v>
      </c>
      <c r="N66" s="4">
        <v>0</v>
      </c>
      <c r="O66" s="4">
        <v>0</v>
      </c>
      <c r="P66" s="4">
        <v>0</v>
      </c>
      <c r="Q66" s="4">
        <f>SUM(Tabela1[[#This Row],[set/25]:[dez/30]])</f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6">
        <v>0</v>
      </c>
      <c r="DV66" s="4">
        <f>SUM(Tabela1[[#This Row],[jan/25]:[mar/25]])</f>
        <v>0</v>
      </c>
      <c r="DW66" s="4">
        <f>SUM(Tabela1[[#This Row],[abr/25]:[ago/25]])</f>
        <v>0</v>
      </c>
      <c r="DX66" s="4">
        <f>SUM(Tabela1[[#This Row],[set/25]:[dez/30]])</f>
        <v>0</v>
      </c>
    </row>
    <row r="67" spans="1:128" x14ac:dyDescent="0.25">
      <c r="A67" s="2" t="s">
        <v>13</v>
      </c>
      <c r="B67" s="2" t="s">
        <v>14</v>
      </c>
      <c r="C67" s="2" t="s">
        <v>193</v>
      </c>
      <c r="D67" s="1">
        <v>211</v>
      </c>
      <c r="E67" s="2" t="s">
        <v>80</v>
      </c>
      <c r="F67" s="2" t="s">
        <v>19</v>
      </c>
      <c r="G67" s="321">
        <v>45092</v>
      </c>
      <c r="H67" s="2" t="s">
        <v>210</v>
      </c>
      <c r="I67" s="2"/>
      <c r="J67" s="4"/>
      <c r="K67" s="4"/>
      <c r="L67" s="4">
        <f>Tabela1[[#This Row],[parcela.cef
(total)]]-Tabela1[[#This Row],[parcela.cef
(realizado)]]</f>
        <v>0</v>
      </c>
      <c r="M67" s="4">
        <v>0</v>
      </c>
      <c r="N67" s="4">
        <v>142595</v>
      </c>
      <c r="O67" s="4">
        <v>0</v>
      </c>
      <c r="P67" s="4">
        <v>143309.43</v>
      </c>
      <c r="Q67" s="4">
        <f>SUM(Tabela1[[#This Row],[set/25]:[dez/30]])</f>
        <v>171.03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92495</v>
      </c>
      <c r="AJ67" s="4">
        <v>8350</v>
      </c>
      <c r="AK67" s="4">
        <v>8458.9</v>
      </c>
      <c r="AL67" s="4">
        <v>8467.36</v>
      </c>
      <c r="AM67" s="4">
        <v>8430.9599999999991</v>
      </c>
      <c r="AN67" s="4">
        <v>8459.6299999999992</v>
      </c>
      <c r="AO67" s="4">
        <v>8476.5499999999993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171.03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6">
        <v>0</v>
      </c>
      <c r="DV67" s="4">
        <f>SUM(Tabela1[[#This Row],[jan/25]:[mar/25]])</f>
        <v>0</v>
      </c>
      <c r="DW67" s="4">
        <f>SUM(Tabela1[[#This Row],[abr/25]:[ago/25]])</f>
        <v>0</v>
      </c>
      <c r="DX67" s="4">
        <f>SUM(Tabela1[[#This Row],[set/25]:[dez/30]])</f>
        <v>171.03</v>
      </c>
    </row>
    <row r="68" spans="1:128" x14ac:dyDescent="0.25">
      <c r="A68" s="2" t="s">
        <v>13</v>
      </c>
      <c r="B68" s="2" t="s">
        <v>14</v>
      </c>
      <c r="C68" s="2" t="s">
        <v>212</v>
      </c>
      <c r="D68" s="1">
        <v>301</v>
      </c>
      <c r="E68" s="2" t="s">
        <v>213</v>
      </c>
      <c r="F68" s="2" t="s">
        <v>19</v>
      </c>
      <c r="G68" s="321">
        <v>45804</v>
      </c>
      <c r="H68" s="2" t="s">
        <v>214</v>
      </c>
      <c r="I68" s="2" t="s">
        <v>215</v>
      </c>
      <c r="J68" s="4">
        <v>307392.75</v>
      </c>
      <c r="K68" s="4">
        <v>226928.33</v>
      </c>
      <c r="L68" s="4">
        <f>Tabela1[[#This Row],[parcela.cef
(total)]]-Tabela1[[#This Row],[parcela.cef
(realizado)]]</f>
        <v>80464.420000000013</v>
      </c>
      <c r="M68" s="4">
        <v>0</v>
      </c>
      <c r="N68" s="4">
        <v>366371.53</v>
      </c>
      <c r="O68" s="4">
        <v>2400.67</v>
      </c>
      <c r="P68" s="4">
        <v>13946.28</v>
      </c>
      <c r="Q68" s="4">
        <f>SUM(Tabela1[[#This Row],[set/25]:[dez/30]])</f>
        <v>10700.23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1075.3699999999999</v>
      </c>
      <c r="BH68" s="4">
        <v>1081.6099999999999</v>
      </c>
      <c r="BI68" s="4">
        <v>1089.07</v>
      </c>
      <c r="BJ68" s="4">
        <v>0</v>
      </c>
      <c r="BK68" s="4">
        <v>1098.98</v>
      </c>
      <c r="BL68" s="4">
        <v>1098.98</v>
      </c>
      <c r="BM68" s="4">
        <v>5934.49</v>
      </c>
      <c r="BN68" s="4">
        <v>1098.98</v>
      </c>
      <c r="BO68" s="4">
        <v>1098.98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369.82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6">
        <v>0</v>
      </c>
      <c r="DV68" s="4">
        <f>SUM(Tabela1[[#This Row],[jan/25]:[mar/25]])</f>
        <v>0</v>
      </c>
      <c r="DW68" s="4">
        <f>SUM(Tabela1[[#This Row],[abr/25]:[ago/25]])</f>
        <v>3246.0499999999993</v>
      </c>
      <c r="DX68" s="4">
        <f>SUM(Tabela1[[#This Row],[set/25]:[dez/30]])</f>
        <v>10700.23</v>
      </c>
    </row>
    <row r="69" spans="1:128" x14ac:dyDescent="0.25">
      <c r="A69" s="2" t="s">
        <v>13</v>
      </c>
      <c r="B69" s="2" t="s">
        <v>14</v>
      </c>
      <c r="C69" s="2" t="s">
        <v>212</v>
      </c>
      <c r="D69" s="1">
        <v>302</v>
      </c>
      <c r="E69" s="2" t="s">
        <v>217</v>
      </c>
      <c r="F69" s="2" t="s">
        <v>19</v>
      </c>
      <c r="G69" s="321">
        <v>45067</v>
      </c>
      <c r="H69" s="2" t="s">
        <v>218</v>
      </c>
      <c r="I69" s="2" t="s">
        <v>219</v>
      </c>
      <c r="J69" s="4">
        <v>198017.57</v>
      </c>
      <c r="K69" s="4">
        <v>148426.46</v>
      </c>
      <c r="L69" s="4">
        <f>Tabela1[[#This Row],[parcela.cef
(total)]]-Tabela1[[#This Row],[parcela.cef
(realizado)]]</f>
        <v>49591.110000000015</v>
      </c>
      <c r="M69" s="4">
        <v>0</v>
      </c>
      <c r="N69" s="4">
        <v>264141.2</v>
      </c>
      <c r="O69" s="4">
        <v>0</v>
      </c>
      <c r="P69" s="4">
        <v>125161.79</v>
      </c>
      <c r="Q69" s="4">
        <f>SUM(Tabela1[[#This Row],[set/25]:[dez/30]])</f>
        <v>13464.079999999998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749.51</v>
      </c>
      <c r="AJ69" s="4">
        <v>750.56</v>
      </c>
      <c r="AK69" s="4">
        <v>760.35</v>
      </c>
      <c r="AL69" s="4">
        <v>761.11</v>
      </c>
      <c r="AM69" s="4">
        <v>0</v>
      </c>
      <c r="AN69" s="4">
        <v>950.21</v>
      </c>
      <c r="AO69" s="4">
        <v>4647.58</v>
      </c>
      <c r="AP69" s="4">
        <v>30041.47</v>
      </c>
      <c r="AQ69" s="4">
        <v>1470.42</v>
      </c>
      <c r="AR69" s="4">
        <v>8890.7900000000009</v>
      </c>
      <c r="AS69" s="4">
        <v>10864.11</v>
      </c>
      <c r="AT69" s="4">
        <v>8595.3799999999992</v>
      </c>
      <c r="AU69" s="4">
        <v>1917.92</v>
      </c>
      <c r="AV69" s="4">
        <v>6125.99</v>
      </c>
      <c r="AW69" s="4">
        <v>1948.15</v>
      </c>
      <c r="AX69" s="4">
        <v>1962.17</v>
      </c>
      <c r="AY69" s="4">
        <v>1975.91</v>
      </c>
      <c r="AZ69" s="4">
        <v>1987.37</v>
      </c>
      <c r="BA69" s="4">
        <v>6336.49</v>
      </c>
      <c r="BB69" s="4">
        <v>2008.89</v>
      </c>
      <c r="BC69" s="4">
        <v>2059.98</v>
      </c>
      <c r="BD69" s="4">
        <v>2077.08</v>
      </c>
      <c r="BE69" s="4">
        <v>2043.83</v>
      </c>
      <c r="BF69" s="4">
        <v>2051.8000000000002</v>
      </c>
      <c r="BG69" s="4">
        <v>2062.4699999999998</v>
      </c>
      <c r="BH69" s="4">
        <v>6569.42</v>
      </c>
      <c r="BI69" s="4">
        <v>2088.75</v>
      </c>
      <c r="BJ69" s="4">
        <v>0</v>
      </c>
      <c r="BK69" s="4">
        <v>2107.7600000000002</v>
      </c>
      <c r="BL69" s="4">
        <v>2107.7600000000002</v>
      </c>
      <c r="BM69" s="4">
        <v>4567.1899999999996</v>
      </c>
      <c r="BN69" s="4">
        <v>4567.1899999999996</v>
      </c>
      <c r="BO69" s="4">
        <v>0</v>
      </c>
      <c r="BP69" s="4">
        <v>0</v>
      </c>
      <c r="BQ69" s="4">
        <v>0</v>
      </c>
      <c r="BR69" s="4">
        <v>114.18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6">
        <v>0</v>
      </c>
      <c r="DV69" s="4">
        <f>SUM(Tabela1[[#This Row],[jan/25]:[mar/25]])</f>
        <v>6145.95</v>
      </c>
      <c r="DW69" s="4">
        <f>SUM(Tabela1[[#This Row],[abr/25]:[ago/25]])</f>
        <v>14816.27</v>
      </c>
      <c r="DX69" s="4">
        <f>SUM(Tabela1[[#This Row],[set/25]:[dez/30]])</f>
        <v>13464.079999999998</v>
      </c>
    </row>
    <row r="70" spans="1:128" x14ac:dyDescent="0.25">
      <c r="A70" s="2" t="s">
        <v>13</v>
      </c>
      <c r="B70" s="2" t="s">
        <v>14</v>
      </c>
      <c r="C70" s="2" t="s">
        <v>212</v>
      </c>
      <c r="D70" s="1">
        <v>303</v>
      </c>
      <c r="E70" s="2" t="s">
        <v>221</v>
      </c>
      <c r="F70" s="2" t="s">
        <v>19</v>
      </c>
      <c r="G70" s="321">
        <v>45476</v>
      </c>
      <c r="H70" s="2" t="s">
        <v>222</v>
      </c>
      <c r="I70" s="2" t="s">
        <v>223</v>
      </c>
      <c r="J70" s="4">
        <v>209000</v>
      </c>
      <c r="K70" s="4">
        <v>156332.24</v>
      </c>
      <c r="L70" s="4">
        <f>Tabela1[[#This Row],[parcela.cef
(total)]]-Tabela1[[#This Row],[parcela.cef
(realizado)]]</f>
        <v>52667.760000000009</v>
      </c>
      <c r="M70" s="4">
        <v>0</v>
      </c>
      <c r="N70" s="4">
        <v>267879.49</v>
      </c>
      <c r="O70" s="4">
        <v>7472.88</v>
      </c>
      <c r="P70" s="4">
        <v>107337.68</v>
      </c>
      <c r="Q70" s="4">
        <f>SUM(Tabela1[[#This Row],[set/25]:[dez/30]])</f>
        <v>17661.970000000005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52268.46</v>
      </c>
      <c r="AW70" s="4">
        <v>974.34</v>
      </c>
      <c r="AX70" s="4">
        <v>995.54</v>
      </c>
      <c r="AY70" s="4">
        <v>988.22</v>
      </c>
      <c r="AZ70" s="4">
        <v>993.95</v>
      </c>
      <c r="BA70" s="4">
        <v>7614.57</v>
      </c>
      <c r="BB70" s="4">
        <v>331.58</v>
      </c>
      <c r="BC70" s="4">
        <v>2009.88</v>
      </c>
      <c r="BD70" s="4">
        <v>1822.49</v>
      </c>
      <c r="BE70" s="4">
        <v>0</v>
      </c>
      <c r="BF70" s="4">
        <v>3669.01</v>
      </c>
      <c r="BG70" s="4">
        <v>16142.09</v>
      </c>
      <c r="BH70" s="4">
        <v>0</v>
      </c>
      <c r="BI70" s="4">
        <v>1865.58</v>
      </c>
      <c r="BJ70" s="4">
        <v>1848.74</v>
      </c>
      <c r="BK70" s="4">
        <v>1847.62</v>
      </c>
      <c r="BL70" s="4">
        <v>1847.62</v>
      </c>
      <c r="BM70" s="4">
        <v>7515.18</v>
      </c>
      <c r="BN70" s="4">
        <v>714.11</v>
      </c>
      <c r="BO70" s="4">
        <v>714.11</v>
      </c>
      <c r="BP70" s="4">
        <v>714.11</v>
      </c>
      <c r="BQ70" s="4">
        <v>714.11</v>
      </c>
      <c r="BR70" s="4">
        <v>714.11</v>
      </c>
      <c r="BS70" s="4">
        <v>714.02</v>
      </c>
      <c r="BT70" s="4">
        <v>0</v>
      </c>
      <c r="BU70" s="4">
        <v>318.24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6">
        <v>0</v>
      </c>
      <c r="DV70" s="4">
        <f>SUM(Tabela1[[#This Row],[jan/25]:[mar/25]])</f>
        <v>4163.95</v>
      </c>
      <c r="DW70" s="4">
        <f>SUM(Tabela1[[#This Row],[abr/25]:[ago/25]])</f>
        <v>21676.68</v>
      </c>
      <c r="DX70" s="4">
        <f>SUM(Tabela1[[#This Row],[set/25]:[dez/30]])</f>
        <v>17661.970000000005</v>
      </c>
    </row>
    <row r="71" spans="1:128" x14ac:dyDescent="0.25">
      <c r="A71" s="2" t="s">
        <v>13</v>
      </c>
      <c r="B71" s="2" t="s">
        <v>14</v>
      </c>
      <c r="C71" s="2" t="s">
        <v>212</v>
      </c>
      <c r="D71" s="1">
        <v>304</v>
      </c>
      <c r="E71" s="2" t="s">
        <v>225</v>
      </c>
      <c r="F71" s="2" t="s">
        <v>19</v>
      </c>
      <c r="G71" s="321">
        <v>45117</v>
      </c>
      <c r="H71" s="2" t="s">
        <v>226</v>
      </c>
      <c r="I71" s="2"/>
      <c r="J71" s="4"/>
      <c r="K71" s="4"/>
      <c r="L71" s="4">
        <f>Tabela1[[#This Row],[parcela.cef
(total)]]-Tabela1[[#This Row],[parcela.cef
(realizado)]]</f>
        <v>0</v>
      </c>
      <c r="M71" s="4">
        <v>0</v>
      </c>
      <c r="N71" s="4">
        <v>266214.23</v>
      </c>
      <c r="O71" s="4">
        <v>0</v>
      </c>
      <c r="P71" s="4">
        <v>200428.68</v>
      </c>
      <c r="Q71" s="4">
        <f>SUM(Tabela1[[#This Row],[set/25]:[dez/30]])</f>
        <v>107862.5000000001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1628.01</v>
      </c>
      <c r="AL71" s="4">
        <v>1629.64</v>
      </c>
      <c r="AM71" s="4">
        <v>2642.23</v>
      </c>
      <c r="AN71" s="4">
        <v>2651.51</v>
      </c>
      <c r="AO71" s="4">
        <v>5702.35</v>
      </c>
      <c r="AP71" s="4">
        <v>0</v>
      </c>
      <c r="AQ71" s="4">
        <v>5379.19</v>
      </c>
      <c r="AR71" s="4">
        <v>2673.81</v>
      </c>
      <c r="AS71" s="4">
        <v>11981.41</v>
      </c>
      <c r="AT71" s="4">
        <v>2684.79</v>
      </c>
      <c r="AU71" s="4">
        <v>2698.75</v>
      </c>
      <c r="AV71" s="4">
        <v>2721.96</v>
      </c>
      <c r="AW71" s="4">
        <v>2741.28</v>
      </c>
      <c r="AX71" s="4">
        <v>2761.02</v>
      </c>
      <c r="AY71" s="4">
        <v>2780.35</v>
      </c>
      <c r="AZ71" s="4">
        <v>2796.47</v>
      </c>
      <c r="BA71" s="4">
        <v>6043.61</v>
      </c>
      <c r="BB71" s="4">
        <v>2826.75</v>
      </c>
      <c r="BC71" s="4">
        <v>2840.88</v>
      </c>
      <c r="BD71" s="4">
        <v>2864.46</v>
      </c>
      <c r="BE71" s="4">
        <v>12870.32</v>
      </c>
      <c r="BF71" s="4">
        <v>2887.14</v>
      </c>
      <c r="BG71" s="4">
        <v>2902.15</v>
      </c>
      <c r="BH71" s="4">
        <v>2918.98</v>
      </c>
      <c r="BI71" s="4">
        <v>2939.12</v>
      </c>
      <c r="BJ71" s="4">
        <v>0</v>
      </c>
      <c r="BK71" s="4">
        <v>2965.87</v>
      </c>
      <c r="BL71" s="4">
        <v>2965.87</v>
      </c>
      <c r="BM71" s="4">
        <v>13742.66</v>
      </c>
      <c r="BN71" s="4">
        <v>3400.54</v>
      </c>
      <c r="BO71" s="4">
        <v>2355.21</v>
      </c>
      <c r="BP71" s="4">
        <v>2355.21</v>
      </c>
      <c r="BQ71" s="4">
        <v>2355.21</v>
      </c>
      <c r="BR71" s="4">
        <v>2355.21</v>
      </c>
      <c r="BS71" s="4">
        <v>2355.21</v>
      </c>
      <c r="BT71" s="4">
        <v>2355.21</v>
      </c>
      <c r="BU71" s="4">
        <v>2355.21</v>
      </c>
      <c r="BV71" s="4">
        <v>2355.21</v>
      </c>
      <c r="BW71" s="4">
        <v>2355.21</v>
      </c>
      <c r="BX71" s="4">
        <v>2355.21</v>
      </c>
      <c r="BY71" s="4">
        <v>2355.21</v>
      </c>
      <c r="BZ71" s="4">
        <v>2355.21</v>
      </c>
      <c r="CA71" s="4">
        <v>2355.21</v>
      </c>
      <c r="CB71" s="4">
        <v>2355.21</v>
      </c>
      <c r="CC71" s="4">
        <v>2355.21</v>
      </c>
      <c r="CD71" s="4">
        <v>2355.21</v>
      </c>
      <c r="CE71" s="4">
        <v>2355.21</v>
      </c>
      <c r="CF71" s="4">
        <v>2355.21</v>
      </c>
      <c r="CG71" s="4">
        <v>2355.21</v>
      </c>
      <c r="CH71" s="4">
        <v>2355.21</v>
      </c>
      <c r="CI71" s="4">
        <v>2355.21</v>
      </c>
      <c r="CJ71" s="4">
        <v>2355.21</v>
      </c>
      <c r="CK71" s="4">
        <v>2355.21</v>
      </c>
      <c r="CL71" s="4">
        <v>2355.21</v>
      </c>
      <c r="CM71" s="4">
        <v>2355.21</v>
      </c>
      <c r="CN71" s="4">
        <v>2355.21</v>
      </c>
      <c r="CO71" s="4">
        <v>2355.21</v>
      </c>
      <c r="CP71" s="4">
        <v>2355.21</v>
      </c>
      <c r="CQ71" s="4">
        <v>2355.21</v>
      </c>
      <c r="CR71" s="4">
        <v>2355.21</v>
      </c>
      <c r="CS71" s="4">
        <v>2355.21</v>
      </c>
      <c r="CT71" s="4">
        <v>2355.21</v>
      </c>
      <c r="CU71" s="4">
        <v>2355.21</v>
      </c>
      <c r="CV71" s="4">
        <v>2355.21</v>
      </c>
      <c r="CW71" s="4">
        <v>2355.21</v>
      </c>
      <c r="CX71" s="4">
        <v>2355.21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6">
        <v>0</v>
      </c>
      <c r="DV71" s="4">
        <f>SUM(Tabela1[[#This Row],[jan/25]:[mar/25]])</f>
        <v>8532.09</v>
      </c>
      <c r="DW71" s="4">
        <f>SUM(Tabela1[[#This Row],[abr/25]:[ago/25]])</f>
        <v>24517.71</v>
      </c>
      <c r="DX71" s="4">
        <f>SUM(Tabela1[[#This Row],[set/25]:[dez/30]])</f>
        <v>107862.5000000001</v>
      </c>
    </row>
    <row r="72" spans="1:128" x14ac:dyDescent="0.25">
      <c r="A72" s="2" t="s">
        <v>13</v>
      </c>
      <c r="B72" s="2" t="s">
        <v>14</v>
      </c>
      <c r="C72" s="2" t="s">
        <v>212</v>
      </c>
      <c r="D72" s="1">
        <v>305</v>
      </c>
      <c r="E72" s="2" t="s">
        <v>228</v>
      </c>
      <c r="F72" s="2" t="s">
        <v>19</v>
      </c>
      <c r="G72" s="321">
        <v>45038</v>
      </c>
      <c r="H72" s="2" t="s">
        <v>229</v>
      </c>
      <c r="I72" s="2" t="s">
        <v>230</v>
      </c>
      <c r="J72" s="4">
        <v>221200.79</v>
      </c>
      <c r="K72" s="4">
        <v>164638.31</v>
      </c>
      <c r="L72" s="4">
        <f>Tabela1[[#This Row],[parcela.cef
(total)]]-Tabela1[[#This Row],[parcela.cef
(realizado)]]</f>
        <v>56562.48000000001</v>
      </c>
      <c r="M72" s="4">
        <v>0</v>
      </c>
      <c r="N72" s="4">
        <v>259896.52</v>
      </c>
      <c r="O72" s="4">
        <v>2573.4699999999998</v>
      </c>
      <c r="P72" s="4">
        <v>93464.54</v>
      </c>
      <c r="Q72" s="4">
        <f>SUM(Tabela1[[#This Row],[set/25]:[dez/30]])</f>
        <v>16383.149999999998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198.43</v>
      </c>
      <c r="AH72" s="4">
        <v>199.03</v>
      </c>
      <c r="AI72" s="4">
        <v>199.3</v>
      </c>
      <c r="AJ72" s="4">
        <v>199.3</v>
      </c>
      <c r="AK72" s="4">
        <v>201.9</v>
      </c>
      <c r="AL72" s="4">
        <v>207.96</v>
      </c>
      <c r="AM72" s="4">
        <v>209.39</v>
      </c>
      <c r="AN72" s="4">
        <v>210.1</v>
      </c>
      <c r="AO72" s="4">
        <v>6365.13</v>
      </c>
      <c r="AP72" s="4">
        <v>29283.46</v>
      </c>
      <c r="AQ72" s="4">
        <v>211.32</v>
      </c>
      <c r="AR72" s="4">
        <v>8185.19</v>
      </c>
      <c r="AS72" s="4">
        <v>10437.959999999999</v>
      </c>
      <c r="AT72" s="4">
        <v>7840.24</v>
      </c>
      <c r="AU72" s="4">
        <v>213.87</v>
      </c>
      <c r="AV72" s="4">
        <v>215.7</v>
      </c>
      <c r="AW72" s="4">
        <v>221.93</v>
      </c>
      <c r="AX72" s="4">
        <v>218.8</v>
      </c>
      <c r="AY72" s="4">
        <v>220.33</v>
      </c>
      <c r="AZ72" s="4">
        <v>903.93</v>
      </c>
      <c r="BA72" s="4">
        <v>4385.87</v>
      </c>
      <c r="BB72" s="4">
        <v>4403.42</v>
      </c>
      <c r="BC72" s="4">
        <v>0</v>
      </c>
      <c r="BD72" s="4">
        <v>2348.83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1184.47</v>
      </c>
      <c r="BL72" s="4">
        <v>1184.47</v>
      </c>
      <c r="BM72" s="4">
        <v>8055.8</v>
      </c>
      <c r="BN72" s="4">
        <v>3474.91</v>
      </c>
      <c r="BO72" s="4">
        <v>1184.47</v>
      </c>
      <c r="BP72" s="4">
        <v>1184.47</v>
      </c>
      <c r="BQ72" s="4">
        <v>114.56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6">
        <v>0</v>
      </c>
      <c r="DV72" s="4">
        <f>SUM(Tabela1[[#This Row],[jan/25]:[mar/25]])</f>
        <v>6752.25</v>
      </c>
      <c r="DW72" s="4">
        <f>SUM(Tabela1[[#This Row],[abr/25]:[ago/25]])</f>
        <v>0</v>
      </c>
      <c r="DX72" s="4">
        <f>SUM(Tabela1[[#This Row],[set/25]:[dez/30]])</f>
        <v>16383.149999999998</v>
      </c>
    </row>
    <row r="73" spans="1:128" x14ac:dyDescent="0.25">
      <c r="A73" s="2" t="s">
        <v>13</v>
      </c>
      <c r="B73" s="2" t="s">
        <v>14</v>
      </c>
      <c r="C73" s="2" t="s">
        <v>212</v>
      </c>
      <c r="D73" s="1">
        <v>306</v>
      </c>
      <c r="E73" s="2" t="s">
        <v>232</v>
      </c>
      <c r="F73" s="2" t="s">
        <v>19</v>
      </c>
      <c r="G73" s="321">
        <v>45512</v>
      </c>
      <c r="H73" s="2" t="s">
        <v>233</v>
      </c>
      <c r="I73" s="2"/>
      <c r="J73" s="4"/>
      <c r="K73" s="4"/>
      <c r="L73" s="4">
        <f>Tabela1[[#This Row],[parcela.cef
(total)]]-Tabela1[[#This Row],[parcela.cef
(realizado)]]</f>
        <v>0</v>
      </c>
      <c r="M73" s="4">
        <v>170575.35999999999</v>
      </c>
      <c r="N73" s="4">
        <v>253840.77</v>
      </c>
      <c r="O73" s="4">
        <v>0</v>
      </c>
      <c r="P73" s="4">
        <v>70028.039999999994</v>
      </c>
      <c r="Q73" s="4">
        <f>SUM(Tabela1[[#This Row],[set/25]:[dez/30]])</f>
        <v>29386.6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2516.1799999999998</v>
      </c>
      <c r="AZ73" s="4">
        <v>4957.7</v>
      </c>
      <c r="BA73" s="4">
        <v>2477.88</v>
      </c>
      <c r="BB73" s="4">
        <v>3263.92</v>
      </c>
      <c r="BC73" s="4">
        <v>6150.34</v>
      </c>
      <c r="BD73" s="4">
        <v>5582.51</v>
      </c>
      <c r="BE73" s="4">
        <v>559.69000000000005</v>
      </c>
      <c r="BF73" s="4">
        <v>5576.6</v>
      </c>
      <c r="BG73" s="4">
        <v>6411.04</v>
      </c>
      <c r="BH73" s="4">
        <v>3145.58</v>
      </c>
      <c r="BI73" s="4">
        <v>0</v>
      </c>
      <c r="BJ73" s="4">
        <v>3145.8</v>
      </c>
      <c r="BK73" s="4">
        <v>3145.8</v>
      </c>
      <c r="BL73" s="4">
        <v>3145.8</v>
      </c>
      <c r="BM73" s="4">
        <v>6692.86</v>
      </c>
      <c r="BN73" s="4">
        <v>13033.24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223.1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6">
        <v>0</v>
      </c>
      <c r="DV73" s="4">
        <f>SUM(Tabela1[[#This Row],[jan/25]:[mar/25]])</f>
        <v>14996.77</v>
      </c>
      <c r="DW73" s="4">
        <f>SUM(Tabela1[[#This Row],[abr/25]:[ago/25]])</f>
        <v>15692.910000000002</v>
      </c>
      <c r="DX73" s="4">
        <f>SUM(Tabela1[[#This Row],[set/25]:[dez/30]])</f>
        <v>29386.6</v>
      </c>
    </row>
    <row r="74" spans="1:128" x14ac:dyDescent="0.25">
      <c r="A74" s="2" t="s">
        <v>13</v>
      </c>
      <c r="B74" s="2" t="s">
        <v>14</v>
      </c>
      <c r="C74" s="2" t="s">
        <v>235</v>
      </c>
      <c r="D74" s="1">
        <v>401</v>
      </c>
      <c r="E74" s="2"/>
      <c r="F74" s="2" t="s">
        <v>42</v>
      </c>
      <c r="G74" s="321"/>
      <c r="H74" s="2"/>
      <c r="I74" s="2"/>
      <c r="J74" s="4"/>
      <c r="K74" s="4"/>
      <c r="L74" s="4">
        <f>Tabela1[[#This Row],[parcela.cef
(total)]]-Tabela1[[#This Row],[parcela.cef
(realizado)]]</f>
        <v>0</v>
      </c>
      <c r="M74" s="4">
        <v>0</v>
      </c>
      <c r="N74" s="4">
        <v>0</v>
      </c>
      <c r="O74" s="4">
        <v>0</v>
      </c>
      <c r="P74" s="4">
        <v>0</v>
      </c>
      <c r="Q74" s="4">
        <f>SUM(Tabela1[[#This Row],[set/25]:[dez/30]])</f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6">
        <v>0</v>
      </c>
      <c r="DV74" s="4">
        <f>SUM(Tabela1[[#This Row],[jan/25]:[mar/25]])</f>
        <v>0</v>
      </c>
      <c r="DW74" s="4">
        <f>SUM(Tabela1[[#This Row],[abr/25]:[ago/25]])</f>
        <v>0</v>
      </c>
      <c r="DX74" s="4">
        <f>SUM(Tabela1[[#This Row],[set/25]:[dez/30]])</f>
        <v>0</v>
      </c>
    </row>
    <row r="75" spans="1:128" x14ac:dyDescent="0.25">
      <c r="A75" s="2" t="s">
        <v>13</v>
      </c>
      <c r="B75" s="2" t="s">
        <v>14</v>
      </c>
      <c r="C75" s="2" t="s">
        <v>235</v>
      </c>
      <c r="D75" s="1">
        <v>402</v>
      </c>
      <c r="E75" s="2" t="s">
        <v>237</v>
      </c>
      <c r="F75" s="2" t="s">
        <v>19</v>
      </c>
      <c r="G75" s="321">
        <v>45139</v>
      </c>
      <c r="H75" s="2" t="s">
        <v>238</v>
      </c>
      <c r="I75" s="2"/>
      <c r="J75" s="4"/>
      <c r="K75" s="4"/>
      <c r="L75" s="4">
        <f>Tabela1[[#This Row],[parcela.cef
(total)]]-Tabela1[[#This Row],[parcela.cef
(realizado)]]</f>
        <v>0</v>
      </c>
      <c r="M75" s="4">
        <v>0</v>
      </c>
      <c r="N75" s="4">
        <v>270840.25</v>
      </c>
      <c r="O75" s="4">
        <v>0</v>
      </c>
      <c r="P75" s="4">
        <v>286915.46999999997</v>
      </c>
      <c r="Q75" s="4">
        <f>SUM(Tabela1[[#This Row],[set/25]:[dez/30]])</f>
        <v>101825.91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3000</v>
      </c>
      <c r="AL75" s="4">
        <v>0</v>
      </c>
      <c r="AM75" s="4">
        <v>3121.02</v>
      </c>
      <c r="AN75" s="4">
        <v>5216.68</v>
      </c>
      <c r="AO75" s="4">
        <v>12897.8</v>
      </c>
      <c r="AP75" s="4">
        <v>5230.78</v>
      </c>
      <c r="AQ75" s="4">
        <v>5246.99</v>
      </c>
      <c r="AR75" s="4">
        <v>5261.16</v>
      </c>
      <c r="AS75" s="4">
        <v>5268</v>
      </c>
      <c r="AT75" s="4">
        <v>5391.93</v>
      </c>
      <c r="AU75" s="4">
        <v>5310.22</v>
      </c>
      <c r="AV75" s="4">
        <v>5355.89</v>
      </c>
      <c r="AW75" s="4">
        <v>26169.95</v>
      </c>
      <c r="AX75" s="4">
        <v>5432.75</v>
      </c>
      <c r="AY75" s="4">
        <v>5470.78</v>
      </c>
      <c r="AZ75" s="4">
        <v>5502.51</v>
      </c>
      <c r="BA75" s="4">
        <v>13553.33</v>
      </c>
      <c r="BB75" s="4">
        <v>5562.09</v>
      </c>
      <c r="BC75" s="4">
        <v>0</v>
      </c>
      <c r="BD75" s="4">
        <v>11366.15</v>
      </c>
      <c r="BE75" s="4">
        <v>5658.84</v>
      </c>
      <c r="BF75" s="4">
        <v>5680.91</v>
      </c>
      <c r="BG75" s="4">
        <v>5710.45</v>
      </c>
      <c r="BH75" s="4">
        <v>27898.13</v>
      </c>
      <c r="BI75" s="4">
        <v>5783.2</v>
      </c>
      <c r="BJ75" s="4">
        <v>0</v>
      </c>
      <c r="BK75" s="4">
        <v>5835.83</v>
      </c>
      <c r="BL75" s="4">
        <v>5835.83</v>
      </c>
      <c r="BM75" s="4">
        <v>0</v>
      </c>
      <c r="BN75" s="4">
        <v>0</v>
      </c>
      <c r="BO75" s="4">
        <v>90041.7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112.55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6">
        <v>0</v>
      </c>
      <c r="DV75" s="4">
        <f>SUM(Tabela1[[#This Row],[jan/25]:[mar/25]])</f>
        <v>16928.239999999998</v>
      </c>
      <c r="DW75" s="4">
        <f>SUM(Tabela1[[#This Row],[abr/25]:[ago/25]])</f>
        <v>50731.53</v>
      </c>
      <c r="DX75" s="4">
        <f>SUM(Tabela1[[#This Row],[set/25]:[dez/30]])</f>
        <v>101825.91</v>
      </c>
    </row>
    <row r="76" spans="1:128" x14ac:dyDescent="0.25">
      <c r="A76" s="2" t="s">
        <v>13</v>
      </c>
      <c r="B76" s="2" t="s">
        <v>14</v>
      </c>
      <c r="C76" s="2" t="s">
        <v>235</v>
      </c>
      <c r="D76" s="1">
        <v>403</v>
      </c>
      <c r="E76" s="2" t="s">
        <v>240</v>
      </c>
      <c r="F76" s="2" t="s">
        <v>19</v>
      </c>
      <c r="G76" s="321">
        <v>45169</v>
      </c>
      <c r="H76" s="2" t="s">
        <v>241</v>
      </c>
      <c r="I76" s="2" t="s">
        <v>242</v>
      </c>
      <c r="J76" s="4">
        <v>192869.84</v>
      </c>
      <c r="K76" s="4">
        <v>146007.85999999999</v>
      </c>
      <c r="L76" s="4">
        <f>Tabela1[[#This Row],[parcela.cef
(total)]]-Tabela1[[#This Row],[parcela.cef
(realizado)]]</f>
        <v>46861.98000000001</v>
      </c>
      <c r="M76" s="4">
        <v>0</v>
      </c>
      <c r="N76" s="4">
        <v>251750</v>
      </c>
      <c r="O76" s="4">
        <v>7550.03</v>
      </c>
      <c r="P76" s="4">
        <v>65757.03</v>
      </c>
      <c r="Q76" s="4">
        <f>SUM(Tabela1[[#This Row],[set/25]:[dez/30]])</f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941.43</v>
      </c>
      <c r="AN76" s="4">
        <v>547.79999999999995</v>
      </c>
      <c r="AO76" s="4">
        <v>7271.12</v>
      </c>
      <c r="AP76" s="4">
        <v>549.28</v>
      </c>
      <c r="AQ76" s="4">
        <v>550.98</v>
      </c>
      <c r="AR76" s="4">
        <v>7353.64</v>
      </c>
      <c r="AS76" s="4">
        <v>9958.0499999999993</v>
      </c>
      <c r="AT76" s="4">
        <v>7813.33</v>
      </c>
      <c r="AU76" s="4">
        <v>1501.73</v>
      </c>
      <c r="AV76" s="4">
        <v>1514.65</v>
      </c>
      <c r="AW76" s="4">
        <v>1525.4</v>
      </c>
      <c r="AX76" s="4">
        <v>1536.38</v>
      </c>
      <c r="AY76" s="4">
        <v>1547.14</v>
      </c>
      <c r="AZ76" s="4">
        <v>1556.11</v>
      </c>
      <c r="BA76" s="4">
        <v>8691.2000000000007</v>
      </c>
      <c r="BB76" s="4">
        <v>1572.96</v>
      </c>
      <c r="BC76" s="4">
        <v>1580.83</v>
      </c>
      <c r="BD76" s="4">
        <v>1627.42</v>
      </c>
      <c r="BE76" s="4">
        <v>1600.32</v>
      </c>
      <c r="BF76" s="4">
        <v>1606.56</v>
      </c>
      <c r="BG76" s="4">
        <v>1614.92</v>
      </c>
      <c r="BH76" s="4">
        <v>1624.28</v>
      </c>
      <c r="BI76" s="4">
        <v>1671.5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6">
        <v>0</v>
      </c>
      <c r="DV76" s="4">
        <f>SUM(Tabela1[[#This Row],[jan/25]:[mar/25]])</f>
        <v>4781.21</v>
      </c>
      <c r="DW76" s="4">
        <f>SUM(Tabela1[[#This Row],[abr/25]:[ago/25]])</f>
        <v>8117.58</v>
      </c>
      <c r="DX76" s="4">
        <f>SUM(Tabela1[[#This Row],[set/25]:[dez/30]])</f>
        <v>0</v>
      </c>
    </row>
    <row r="77" spans="1:128" x14ac:dyDescent="0.25">
      <c r="A77" s="2" t="s">
        <v>13</v>
      </c>
      <c r="B77" s="2" t="s">
        <v>14</v>
      </c>
      <c r="C77" s="2" t="s">
        <v>235</v>
      </c>
      <c r="D77" s="1">
        <v>404</v>
      </c>
      <c r="E77" s="2" t="s">
        <v>244</v>
      </c>
      <c r="F77" s="2" t="s">
        <v>19</v>
      </c>
      <c r="G77" s="321">
        <v>45383</v>
      </c>
      <c r="H77" s="2" t="s">
        <v>245</v>
      </c>
      <c r="I77" s="2" t="s">
        <v>246</v>
      </c>
      <c r="J77" s="4">
        <v>183440.97</v>
      </c>
      <c r="K77" s="4">
        <v>139409.29999999999</v>
      </c>
      <c r="L77" s="4">
        <f>Tabela1[[#This Row],[parcela.cef
(total)]]-Tabela1[[#This Row],[parcela.cef
(realizado)]]</f>
        <v>44031.670000000013</v>
      </c>
      <c r="M77" s="4">
        <v>0</v>
      </c>
      <c r="N77" s="4">
        <v>265189.01</v>
      </c>
      <c r="O77" s="4">
        <v>4310.54</v>
      </c>
      <c r="P77" s="4">
        <v>77885.25</v>
      </c>
      <c r="Q77" s="4">
        <f>SUM(Tabela1[[#This Row],[set/25]:[dez/30]])</f>
        <v>13268.159999999998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50567.92</v>
      </c>
      <c r="AT77" s="4">
        <v>6430.87</v>
      </c>
      <c r="AU77" s="4">
        <v>2097.6999999999998</v>
      </c>
      <c r="AV77" s="4">
        <v>0</v>
      </c>
      <c r="AW77" s="4">
        <v>4456.13</v>
      </c>
      <c r="AX77" s="4">
        <v>0</v>
      </c>
      <c r="AY77" s="4">
        <v>0</v>
      </c>
      <c r="AZ77" s="4">
        <v>523.82000000000005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540.65</v>
      </c>
      <c r="BG77" s="4">
        <v>0</v>
      </c>
      <c r="BH77" s="4">
        <v>0</v>
      </c>
      <c r="BI77" s="4">
        <v>0</v>
      </c>
      <c r="BJ77" s="4">
        <v>2801.45</v>
      </c>
      <c r="BK77" s="4">
        <v>2799.75</v>
      </c>
      <c r="BL77" s="4">
        <v>2799.76</v>
      </c>
      <c r="BM77" s="4">
        <v>4580.8900000000003</v>
      </c>
      <c r="BN77" s="4">
        <v>0</v>
      </c>
      <c r="BO77" s="4">
        <v>0</v>
      </c>
      <c r="BP77" s="4">
        <v>0</v>
      </c>
      <c r="BQ77" s="4">
        <v>286.31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6">
        <v>0</v>
      </c>
      <c r="DV77" s="4">
        <f>SUM(Tabela1[[#This Row],[jan/25]:[mar/25]])</f>
        <v>0</v>
      </c>
      <c r="DW77" s="4">
        <f>SUM(Tabela1[[#This Row],[abr/25]:[ago/25]])</f>
        <v>540.65</v>
      </c>
      <c r="DX77" s="4">
        <f>SUM(Tabela1[[#This Row],[set/25]:[dez/30]])</f>
        <v>13268.159999999998</v>
      </c>
    </row>
    <row r="78" spans="1:128" x14ac:dyDescent="0.25">
      <c r="A78" s="2" t="s">
        <v>13</v>
      </c>
      <c r="B78" s="2" t="s">
        <v>14</v>
      </c>
      <c r="C78" s="2" t="s">
        <v>235</v>
      </c>
      <c r="D78" s="1">
        <v>405</v>
      </c>
      <c r="E78" s="2" t="s">
        <v>248</v>
      </c>
      <c r="F78" s="2" t="s">
        <v>19</v>
      </c>
      <c r="G78" s="321">
        <v>45169</v>
      </c>
      <c r="H78" s="2" t="s">
        <v>249</v>
      </c>
      <c r="I78" s="2" t="s">
        <v>250</v>
      </c>
      <c r="J78" s="4">
        <v>208237</v>
      </c>
      <c r="K78" s="4">
        <v>156905.38</v>
      </c>
      <c r="L78" s="4">
        <f>Tabela1[[#This Row],[parcela.cef
(total)]]-Tabela1[[#This Row],[parcela.cef
(realizado)]]</f>
        <v>51331.619999999995</v>
      </c>
      <c r="M78" s="4">
        <v>0</v>
      </c>
      <c r="N78" s="4">
        <v>262328.07</v>
      </c>
      <c r="O78" s="4">
        <v>0</v>
      </c>
      <c r="P78" s="4">
        <v>82803.539999999994</v>
      </c>
      <c r="Q78" s="4">
        <f>SUM(Tabela1[[#This Row],[set/25]:[dez/30]])</f>
        <v>12565.409999999998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682.31</v>
      </c>
      <c r="AM78" s="4">
        <v>683.47</v>
      </c>
      <c r="AN78" s="4">
        <v>685.8</v>
      </c>
      <c r="AO78" s="4">
        <v>6067.33</v>
      </c>
      <c r="AP78" s="4">
        <v>687.65</v>
      </c>
      <c r="AQ78" s="4">
        <v>689.78</v>
      </c>
      <c r="AR78" s="4">
        <v>8109.26</v>
      </c>
      <c r="AS78" s="4">
        <v>10999.71</v>
      </c>
      <c r="AT78" s="4">
        <v>8650.67</v>
      </c>
      <c r="AU78" s="4">
        <v>1737.56</v>
      </c>
      <c r="AV78" s="4">
        <v>1752.51</v>
      </c>
      <c r="AW78" s="4">
        <v>1764.95</v>
      </c>
      <c r="AX78" s="4">
        <v>1777.66</v>
      </c>
      <c r="AY78" s="4">
        <v>1790.1</v>
      </c>
      <c r="AZ78" s="4">
        <v>1800.48</v>
      </c>
      <c r="BA78" s="4">
        <v>7514.86</v>
      </c>
      <c r="BB78" s="4">
        <v>1819.98</v>
      </c>
      <c r="BC78" s="4">
        <v>1829.08</v>
      </c>
      <c r="BD78" s="4">
        <v>1844.26</v>
      </c>
      <c r="BE78" s="4">
        <v>1851.64</v>
      </c>
      <c r="BF78" s="4">
        <v>1858.86</v>
      </c>
      <c r="BG78" s="4">
        <v>1868.52</v>
      </c>
      <c r="BH78" s="4">
        <v>1879.36</v>
      </c>
      <c r="BI78" s="4">
        <v>1892.33</v>
      </c>
      <c r="BJ78" s="4">
        <v>1909.55</v>
      </c>
      <c r="BK78" s="4">
        <v>1909.55</v>
      </c>
      <c r="BL78" s="4">
        <v>1909.55</v>
      </c>
      <c r="BM78" s="4">
        <v>6521.04</v>
      </c>
      <c r="BN78" s="4">
        <v>0</v>
      </c>
      <c r="BO78" s="4">
        <v>0</v>
      </c>
      <c r="BP78" s="4">
        <v>0</v>
      </c>
      <c r="BQ78" s="4">
        <v>315.72000000000003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6">
        <v>0</v>
      </c>
      <c r="DV78" s="4">
        <f>SUM(Tabela1[[#This Row],[jan/25]:[mar/25]])</f>
        <v>5493.32</v>
      </c>
      <c r="DW78" s="4">
        <f>SUM(Tabela1[[#This Row],[abr/25]:[ago/25]])</f>
        <v>9350.7099999999991</v>
      </c>
      <c r="DX78" s="4">
        <f>SUM(Tabela1[[#This Row],[set/25]:[dez/30]])</f>
        <v>12565.409999999998</v>
      </c>
    </row>
    <row r="79" spans="1:128" x14ac:dyDescent="0.25">
      <c r="A79" s="2" t="s">
        <v>13</v>
      </c>
      <c r="B79" s="2" t="s">
        <v>14</v>
      </c>
      <c r="C79" s="2" t="s">
        <v>235</v>
      </c>
      <c r="D79" s="1">
        <v>406</v>
      </c>
      <c r="E79" s="2" t="s">
        <v>252</v>
      </c>
      <c r="F79" s="2" t="s">
        <v>19</v>
      </c>
      <c r="G79" s="321">
        <v>45037</v>
      </c>
      <c r="H79" s="2" t="s">
        <v>253</v>
      </c>
      <c r="I79" s="2" t="s">
        <v>254</v>
      </c>
      <c r="J79" s="4">
        <v>218316.2</v>
      </c>
      <c r="K79" s="4">
        <v>162679.07</v>
      </c>
      <c r="L79" s="4">
        <f>Tabela1[[#This Row],[parcela.cef
(total)]]-Tabela1[[#This Row],[parcela.cef
(realizado)]]</f>
        <v>55637.130000000005</v>
      </c>
      <c r="M79" s="4">
        <v>0</v>
      </c>
      <c r="N79" s="4">
        <v>259597.37</v>
      </c>
      <c r="O79" s="4">
        <v>7045.92</v>
      </c>
      <c r="P79" s="4">
        <v>58322.84</v>
      </c>
      <c r="Q79" s="4">
        <f>SUM(Tabela1[[#This Row],[set/25]:[dez/30]])</f>
        <v>17847.05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793.27</v>
      </c>
      <c r="AH79" s="4">
        <v>284.64</v>
      </c>
      <c r="AI79" s="4">
        <v>281.66000000000003</v>
      </c>
      <c r="AJ79" s="4">
        <v>281.66000000000003</v>
      </c>
      <c r="AK79" s="4">
        <v>285.39999999999998</v>
      </c>
      <c r="AL79" s="4">
        <v>291.41000000000003</v>
      </c>
      <c r="AM79" s="4">
        <v>286.10000000000002</v>
      </c>
      <c r="AN79" s="4">
        <v>287.07</v>
      </c>
      <c r="AO79" s="4">
        <v>5416.49</v>
      </c>
      <c r="AP79" s="4">
        <v>287.85000000000002</v>
      </c>
      <c r="AQ79" s="4">
        <v>288.74</v>
      </c>
      <c r="AR79" s="4">
        <v>289.52</v>
      </c>
      <c r="AS79" s="4">
        <v>1366.39</v>
      </c>
      <c r="AT79" s="4">
        <v>1465.86</v>
      </c>
      <c r="AU79" s="4">
        <v>1473.49</v>
      </c>
      <c r="AV79" s="4">
        <v>1486.16</v>
      </c>
      <c r="AW79" s="4">
        <v>1496.71</v>
      </c>
      <c r="AX79" s="4">
        <v>1507.49</v>
      </c>
      <c r="AY79" s="4">
        <v>1518.04</v>
      </c>
      <c r="AZ79" s="4">
        <v>1526.84</v>
      </c>
      <c r="BA79" s="4">
        <v>6973</v>
      </c>
      <c r="BB79" s="4">
        <v>1543.37</v>
      </c>
      <c r="BC79" s="4">
        <v>1551.09</v>
      </c>
      <c r="BD79" s="4">
        <v>1563.97</v>
      </c>
      <c r="BE79" s="4">
        <v>1570.22</v>
      </c>
      <c r="BF79" s="4">
        <v>1576.35</v>
      </c>
      <c r="BG79" s="4">
        <v>1584.54</v>
      </c>
      <c r="BH79" s="4">
        <v>1593.73</v>
      </c>
      <c r="BI79" s="4">
        <v>1604.73</v>
      </c>
      <c r="BJ79" s="4">
        <v>0</v>
      </c>
      <c r="BK79" s="4">
        <v>1619.33</v>
      </c>
      <c r="BL79" s="4">
        <v>1619.33</v>
      </c>
      <c r="BM79" s="4">
        <v>7345.44</v>
      </c>
      <c r="BN79" s="4">
        <v>3909.77</v>
      </c>
      <c r="BO79" s="4">
        <v>1619.33</v>
      </c>
      <c r="BP79" s="4">
        <v>1619.33</v>
      </c>
      <c r="BQ79" s="4">
        <v>114.52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6">
        <v>0</v>
      </c>
      <c r="DV79" s="4">
        <f>SUM(Tabela1[[#This Row],[jan/25]:[mar/25]])</f>
        <v>4658.43</v>
      </c>
      <c r="DW79" s="4">
        <f>SUM(Tabela1[[#This Row],[abr/25]:[ago/25]])</f>
        <v>7929.57</v>
      </c>
      <c r="DX79" s="4">
        <f>SUM(Tabela1[[#This Row],[set/25]:[dez/30]])</f>
        <v>17847.05</v>
      </c>
    </row>
    <row r="80" spans="1:128" x14ac:dyDescent="0.25">
      <c r="A80" s="2" t="s">
        <v>13</v>
      </c>
      <c r="B80" s="2" t="s">
        <v>14</v>
      </c>
      <c r="C80" s="2" t="s">
        <v>256</v>
      </c>
      <c r="D80" s="1">
        <v>501</v>
      </c>
      <c r="E80" s="2" t="s">
        <v>257</v>
      </c>
      <c r="F80" s="2" t="s">
        <v>19</v>
      </c>
      <c r="G80" s="321">
        <v>45838</v>
      </c>
      <c r="H80" s="2" t="s">
        <v>258</v>
      </c>
      <c r="I80" s="2" t="s">
        <v>259</v>
      </c>
      <c r="J80" s="4">
        <v>232836.64</v>
      </c>
      <c r="K80" s="4">
        <v>172907.21</v>
      </c>
      <c r="L80" s="4">
        <f>Tabela1[[#This Row],[parcela.cef
(total)]]-Tabela1[[#This Row],[parcela.cef
(realizado)]]</f>
        <v>59929.430000000022</v>
      </c>
      <c r="M80" s="4">
        <v>0</v>
      </c>
      <c r="N80" s="4">
        <v>300894</v>
      </c>
      <c r="O80" s="4">
        <v>0</v>
      </c>
      <c r="P80" s="4">
        <v>47262.68</v>
      </c>
      <c r="Q80" s="4">
        <f>SUM(Tabela1[[#This Row],[set/25]:[dez/30]])</f>
        <v>44788.189999999995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1232.99</v>
      </c>
      <c r="BI80" s="4">
        <v>1241.5</v>
      </c>
      <c r="BJ80" s="4">
        <v>1253.56</v>
      </c>
      <c r="BK80" s="4">
        <v>1252.8</v>
      </c>
      <c r="BL80" s="4">
        <v>22132.71</v>
      </c>
      <c r="BM80" s="4">
        <v>1252.8</v>
      </c>
      <c r="BN80" s="4">
        <v>18791.919999999998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104.4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6">
        <v>0</v>
      </c>
      <c r="DV80" s="4">
        <f>SUM(Tabela1[[#This Row],[jan/25]:[mar/25]])</f>
        <v>0</v>
      </c>
      <c r="DW80" s="4">
        <f>SUM(Tabela1[[#This Row],[abr/25]:[ago/25]])</f>
        <v>2474.4899999999998</v>
      </c>
      <c r="DX80" s="4">
        <f>SUM(Tabela1[[#This Row],[set/25]:[dez/30]])</f>
        <v>44788.189999999995</v>
      </c>
    </row>
    <row r="81" spans="1:128" x14ac:dyDescent="0.25">
      <c r="A81" s="2" t="s">
        <v>13</v>
      </c>
      <c r="B81" s="2" t="s">
        <v>14</v>
      </c>
      <c r="C81" s="2" t="s">
        <v>256</v>
      </c>
      <c r="D81" s="1">
        <v>502</v>
      </c>
      <c r="E81" s="2" t="s">
        <v>261</v>
      </c>
      <c r="F81" s="2" t="s">
        <v>19</v>
      </c>
      <c r="G81" s="321">
        <v>45474</v>
      </c>
      <c r="H81" s="2" t="s">
        <v>262</v>
      </c>
      <c r="I81" s="2" t="s">
        <v>263</v>
      </c>
      <c r="J81" s="4">
        <v>210800</v>
      </c>
      <c r="K81" s="4">
        <v>157445.70000000001</v>
      </c>
      <c r="L81" s="4">
        <f>Tabela1[[#This Row],[parcela.cef
(total)]]-Tabela1[[#This Row],[parcela.cef
(realizado)]]</f>
        <v>53354.299999999988</v>
      </c>
      <c r="M81" s="4">
        <v>0</v>
      </c>
      <c r="N81" s="4">
        <v>272695.67999999999</v>
      </c>
      <c r="O81" s="4">
        <v>1928.88</v>
      </c>
      <c r="P81" s="4">
        <v>61876.18</v>
      </c>
      <c r="Q81" s="4">
        <f>SUM(Tabela1[[#This Row],[set/25]:[dez/30]])</f>
        <v>35808.310000000005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4602.33</v>
      </c>
      <c r="AW81" s="4">
        <v>810.73</v>
      </c>
      <c r="AX81" s="4">
        <v>816.57</v>
      </c>
      <c r="AY81" s="4">
        <v>822.28</v>
      </c>
      <c r="AZ81" s="4">
        <v>827.05</v>
      </c>
      <c r="BA81" s="4">
        <v>5657.7</v>
      </c>
      <c r="BB81" s="4">
        <v>1536.41</v>
      </c>
      <c r="BC81" s="4">
        <v>1544.1</v>
      </c>
      <c r="BD81" s="4">
        <v>1556.91</v>
      </c>
      <c r="BE81" s="4">
        <v>1563.14</v>
      </c>
      <c r="BF81" s="4">
        <v>1569.23</v>
      </c>
      <c r="BG81" s="4">
        <v>1577.39</v>
      </c>
      <c r="BH81" s="4">
        <v>1586.54</v>
      </c>
      <c r="BI81" s="4">
        <v>1597.49</v>
      </c>
      <c r="BJ81" s="4">
        <v>0</v>
      </c>
      <c r="BK81" s="4">
        <v>1612.03</v>
      </c>
      <c r="BL81" s="4">
        <v>1612.03</v>
      </c>
      <c r="BM81" s="4">
        <v>3334.58</v>
      </c>
      <c r="BN81" s="4">
        <v>6578.82</v>
      </c>
      <c r="BO81" s="4">
        <v>562.20000000000005</v>
      </c>
      <c r="BP81" s="4">
        <v>562.20000000000005</v>
      </c>
      <c r="BQ81" s="4">
        <v>562.20000000000005</v>
      </c>
      <c r="BR81" s="4">
        <v>562.20000000000005</v>
      </c>
      <c r="BS81" s="4">
        <v>562.20000000000005</v>
      </c>
      <c r="BT81" s="4">
        <v>562.20000000000005</v>
      </c>
      <c r="BU81" s="4">
        <v>886.26</v>
      </c>
      <c r="BV81" s="4">
        <v>562.20000000000005</v>
      </c>
      <c r="BW81" s="4">
        <v>562.20000000000005</v>
      </c>
      <c r="BX81" s="4">
        <v>562.20000000000005</v>
      </c>
      <c r="BY81" s="4">
        <v>562.20000000000005</v>
      </c>
      <c r="BZ81" s="4">
        <v>562.20000000000005</v>
      </c>
      <c r="CA81" s="4">
        <v>562.20000000000005</v>
      </c>
      <c r="CB81" s="4">
        <v>562.20000000000005</v>
      </c>
      <c r="CC81" s="4">
        <v>562.20000000000005</v>
      </c>
      <c r="CD81" s="4">
        <v>562.20000000000005</v>
      </c>
      <c r="CE81" s="4">
        <v>562.20000000000005</v>
      </c>
      <c r="CF81" s="4">
        <v>562.20000000000005</v>
      </c>
      <c r="CG81" s="4">
        <v>562.20000000000005</v>
      </c>
      <c r="CH81" s="4">
        <v>562.20000000000005</v>
      </c>
      <c r="CI81" s="4">
        <v>562.20000000000005</v>
      </c>
      <c r="CJ81" s="4">
        <v>562.20000000000005</v>
      </c>
      <c r="CK81" s="4">
        <v>562.20000000000005</v>
      </c>
      <c r="CL81" s="4">
        <v>562.20000000000005</v>
      </c>
      <c r="CM81" s="4">
        <v>562.20000000000005</v>
      </c>
      <c r="CN81" s="4">
        <v>562.20000000000005</v>
      </c>
      <c r="CO81" s="4">
        <v>562.20000000000005</v>
      </c>
      <c r="CP81" s="4">
        <v>562.20000000000005</v>
      </c>
      <c r="CQ81" s="4">
        <v>562.20000000000005</v>
      </c>
      <c r="CR81" s="4">
        <v>562.20000000000005</v>
      </c>
      <c r="CS81" s="4">
        <v>562.20000000000005</v>
      </c>
      <c r="CT81" s="4">
        <v>562.20000000000005</v>
      </c>
      <c r="CU81" s="4">
        <v>562.20000000000005</v>
      </c>
      <c r="CV81" s="4">
        <v>420.99</v>
      </c>
      <c r="CW81" s="4">
        <v>562.20000000000005</v>
      </c>
      <c r="CX81" s="4">
        <v>562.20000000000005</v>
      </c>
      <c r="CY81" s="4">
        <v>562.20000000000005</v>
      </c>
      <c r="CZ81" s="4">
        <v>562.20000000000005</v>
      </c>
      <c r="DA81" s="4">
        <v>562.20000000000005</v>
      </c>
      <c r="DB81" s="4">
        <v>562.20000000000005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6">
        <v>0</v>
      </c>
      <c r="DV81" s="4">
        <f>SUM(Tabela1[[#This Row],[jan/25]:[mar/25]])</f>
        <v>4637.42</v>
      </c>
      <c r="DW81" s="4">
        <f>SUM(Tabela1[[#This Row],[abr/25]:[ago/25]])</f>
        <v>7893.79</v>
      </c>
      <c r="DX81" s="4">
        <f>SUM(Tabela1[[#This Row],[set/25]:[dez/30]])</f>
        <v>35808.310000000005</v>
      </c>
    </row>
    <row r="82" spans="1:128" x14ac:dyDescent="0.25">
      <c r="A82" s="2" t="s">
        <v>13</v>
      </c>
      <c r="B82" s="2" t="s">
        <v>14</v>
      </c>
      <c r="C82" s="2" t="s">
        <v>256</v>
      </c>
      <c r="D82" s="1">
        <v>503</v>
      </c>
      <c r="E82" s="2" t="s">
        <v>265</v>
      </c>
      <c r="F82" s="2" t="s">
        <v>19</v>
      </c>
      <c r="G82" s="321">
        <v>45052</v>
      </c>
      <c r="H82" s="2" t="s">
        <v>266</v>
      </c>
      <c r="I82" s="2"/>
      <c r="J82" s="4"/>
      <c r="K82" s="4"/>
      <c r="L82" s="4">
        <f>Tabela1[[#This Row],[parcela.cef
(total)]]-Tabela1[[#This Row],[parcela.cef
(realizado)]]</f>
        <v>0</v>
      </c>
      <c r="M82" s="4">
        <v>232342.39999999999</v>
      </c>
      <c r="N82" s="4">
        <v>256432.04</v>
      </c>
      <c r="O82" s="4">
        <v>0</v>
      </c>
      <c r="P82" s="4">
        <v>56213.19</v>
      </c>
      <c r="Q82" s="4">
        <f>SUM(Tabela1[[#This Row],[set/25]:[dez/30]])</f>
        <v>17058.45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1500</v>
      </c>
      <c r="AI82" s="4">
        <v>600.84</v>
      </c>
      <c r="AJ82" s="4">
        <v>600.84</v>
      </c>
      <c r="AK82" s="4">
        <v>608.67999999999995</v>
      </c>
      <c r="AL82" s="4">
        <v>347.29</v>
      </c>
      <c r="AM82" s="4">
        <v>347.88</v>
      </c>
      <c r="AN82" s="4">
        <v>349.07</v>
      </c>
      <c r="AO82" s="4">
        <v>6485.96</v>
      </c>
      <c r="AP82" s="4">
        <v>350.01</v>
      </c>
      <c r="AQ82" s="4">
        <v>351.09</v>
      </c>
      <c r="AR82" s="4">
        <v>352.04</v>
      </c>
      <c r="AS82" s="4">
        <v>958.12</v>
      </c>
      <c r="AT82" s="4">
        <v>1178.29</v>
      </c>
      <c r="AU82" s="4">
        <v>1184.4100000000001</v>
      </c>
      <c r="AV82" s="4">
        <v>1194.5999999999999</v>
      </c>
      <c r="AW82" s="4">
        <v>1203.08</v>
      </c>
      <c r="AX82" s="4">
        <v>1211.74</v>
      </c>
      <c r="AY82" s="4">
        <v>1220.23</v>
      </c>
      <c r="AZ82" s="4">
        <v>1227.3</v>
      </c>
      <c r="BA82" s="4">
        <v>7739.07</v>
      </c>
      <c r="BB82" s="4">
        <v>1240.5899999999999</v>
      </c>
      <c r="BC82" s="4">
        <v>1246.79</v>
      </c>
      <c r="BD82" s="4">
        <v>1257.1400000000001</v>
      </c>
      <c r="BE82" s="4">
        <v>1262.17</v>
      </c>
      <c r="BF82" s="4">
        <v>1292.8499999999999</v>
      </c>
      <c r="BG82" s="4">
        <v>1273.68</v>
      </c>
      <c r="BH82" s="4">
        <v>1281.07</v>
      </c>
      <c r="BI82" s="4">
        <v>1289.9100000000001</v>
      </c>
      <c r="BJ82" s="4">
        <v>0</v>
      </c>
      <c r="BK82" s="4">
        <v>1301.6500000000001</v>
      </c>
      <c r="BL82" s="4">
        <v>1301.6500000000001</v>
      </c>
      <c r="BM82" s="4">
        <v>10436.02</v>
      </c>
      <c r="BN82" s="4">
        <v>1301.6500000000001</v>
      </c>
      <c r="BO82" s="4">
        <v>1301.6500000000001</v>
      </c>
      <c r="BP82" s="4">
        <v>1301.6500000000001</v>
      </c>
      <c r="BQ82" s="4">
        <v>0</v>
      </c>
      <c r="BR82" s="4">
        <v>114.18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6">
        <v>0</v>
      </c>
      <c r="DV82" s="4">
        <f>SUM(Tabela1[[#This Row],[jan/25]:[mar/25]])</f>
        <v>3744.5200000000004</v>
      </c>
      <c r="DW82" s="4">
        <f>SUM(Tabela1[[#This Row],[abr/25]:[ago/25]])</f>
        <v>6399.6799999999994</v>
      </c>
      <c r="DX82" s="4">
        <f>SUM(Tabela1[[#This Row],[set/25]:[dez/30]])</f>
        <v>17058.45</v>
      </c>
    </row>
    <row r="83" spans="1:128" x14ac:dyDescent="0.25">
      <c r="A83" s="2" t="s">
        <v>13</v>
      </c>
      <c r="B83" s="2" t="s">
        <v>14</v>
      </c>
      <c r="C83" s="2" t="s">
        <v>256</v>
      </c>
      <c r="D83" s="1">
        <v>504</v>
      </c>
      <c r="E83" s="2" t="s">
        <v>268</v>
      </c>
      <c r="F83" s="2" t="s">
        <v>19</v>
      </c>
      <c r="G83" s="321">
        <v>45803</v>
      </c>
      <c r="H83" s="2" t="s">
        <v>269</v>
      </c>
      <c r="I83" s="2" t="s">
        <v>270</v>
      </c>
      <c r="J83" s="4">
        <v>231322.48</v>
      </c>
      <c r="K83" s="4">
        <v>171780.17</v>
      </c>
      <c r="L83" s="4">
        <f>Tabela1[[#This Row],[parcela.cef
(total)]]-Tabela1[[#This Row],[parcela.cef
(realizado)]]</f>
        <v>59542.31</v>
      </c>
      <c r="M83" s="4">
        <v>0</v>
      </c>
      <c r="N83" s="4">
        <v>265214.21999999997</v>
      </c>
      <c r="O83" s="4">
        <v>5191.91</v>
      </c>
      <c r="P83" s="4">
        <v>21187.439999999999</v>
      </c>
      <c r="Q83" s="4">
        <f>SUM(Tabela1[[#This Row],[set/25]:[dez/30]])</f>
        <v>14538.130000000001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2178.35</v>
      </c>
      <c r="BH83" s="4">
        <v>0</v>
      </c>
      <c r="BI83" s="4">
        <v>4470.96</v>
      </c>
      <c r="BJ83" s="4">
        <v>2197.5500000000002</v>
      </c>
      <c r="BK83" s="4">
        <v>2197.5500000000002</v>
      </c>
      <c r="BL83" s="4">
        <v>2197.5500000000002</v>
      </c>
      <c r="BM83" s="4">
        <v>7518.12</v>
      </c>
      <c r="BN83" s="4">
        <v>0</v>
      </c>
      <c r="BO83" s="4">
        <v>0</v>
      </c>
      <c r="BP83" s="4">
        <v>0</v>
      </c>
      <c r="BQ83" s="4">
        <v>427.36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6">
        <v>0</v>
      </c>
      <c r="DV83" s="4">
        <f>SUM(Tabela1[[#This Row],[jan/25]:[mar/25]])</f>
        <v>0</v>
      </c>
      <c r="DW83" s="4">
        <f>SUM(Tabela1[[#This Row],[abr/25]:[ago/25]])</f>
        <v>6649.3099999999995</v>
      </c>
      <c r="DX83" s="4">
        <f>SUM(Tabela1[[#This Row],[set/25]:[dez/30]])</f>
        <v>14538.130000000001</v>
      </c>
    </row>
    <row r="84" spans="1:128" x14ac:dyDescent="0.25">
      <c r="A84" s="2" t="s">
        <v>13</v>
      </c>
      <c r="B84" s="2" t="s">
        <v>14</v>
      </c>
      <c r="C84" s="2" t="s">
        <v>256</v>
      </c>
      <c r="D84" s="1">
        <v>505</v>
      </c>
      <c r="E84" s="2" t="s">
        <v>272</v>
      </c>
      <c r="F84" s="2" t="s">
        <v>19</v>
      </c>
      <c r="G84" s="321">
        <v>45286</v>
      </c>
      <c r="H84" s="2" t="s">
        <v>273</v>
      </c>
      <c r="I84" s="2" t="s">
        <v>274</v>
      </c>
      <c r="J84" s="4">
        <v>206800</v>
      </c>
      <c r="K84" s="4">
        <v>154477.07</v>
      </c>
      <c r="L84" s="4">
        <f>Tabela1[[#This Row],[parcela.cef
(total)]]-Tabela1[[#This Row],[parcela.cef
(realizado)]]</f>
        <v>52322.929999999993</v>
      </c>
      <c r="M84" s="4">
        <v>0</v>
      </c>
      <c r="N84" s="4">
        <v>260896.49</v>
      </c>
      <c r="O84" s="4">
        <v>3242.43</v>
      </c>
      <c r="P84" s="4">
        <v>98464.14</v>
      </c>
      <c r="Q84" s="4">
        <f>SUM(Tabela1[[#This Row],[set/25]:[dez/30]])</f>
        <v>11126.490000000002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29072.79</v>
      </c>
      <c r="AQ84" s="4">
        <v>2008.9</v>
      </c>
      <c r="AR84" s="4">
        <v>9389.99</v>
      </c>
      <c r="AS84" s="4">
        <v>9455.08</v>
      </c>
      <c r="AT84" s="4">
        <v>9126.44</v>
      </c>
      <c r="AU84" s="4">
        <v>2095.8200000000002</v>
      </c>
      <c r="AV84" s="4">
        <v>2094.17</v>
      </c>
      <c r="AW84" s="4">
        <v>2095.6799999999998</v>
      </c>
      <c r="AX84" s="4">
        <v>0</v>
      </c>
      <c r="AY84" s="4">
        <v>2177.75</v>
      </c>
      <c r="AZ84" s="4">
        <v>2196.19</v>
      </c>
      <c r="BA84" s="4">
        <v>4362.46</v>
      </c>
      <c r="BB84" s="4">
        <v>0</v>
      </c>
      <c r="BC84" s="4">
        <v>4423.6499999999996</v>
      </c>
      <c r="BD84" s="4">
        <v>2195.06</v>
      </c>
      <c r="BE84" s="4">
        <v>0</v>
      </c>
      <c r="BF84" s="4">
        <v>6643.67</v>
      </c>
      <c r="BG84" s="4">
        <v>0</v>
      </c>
      <c r="BH84" s="4">
        <v>0</v>
      </c>
      <c r="BI84" s="4">
        <v>0</v>
      </c>
      <c r="BJ84" s="4">
        <v>2234.34</v>
      </c>
      <c r="BK84" s="4">
        <v>2234.34</v>
      </c>
      <c r="BL84" s="4">
        <v>2234.34</v>
      </c>
      <c r="BM84" s="4">
        <v>2234.34</v>
      </c>
      <c r="BN84" s="4">
        <v>2074.6</v>
      </c>
      <c r="BO84" s="4">
        <v>0</v>
      </c>
      <c r="BP84" s="4">
        <v>0</v>
      </c>
      <c r="BQ84" s="4">
        <v>114.53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6">
        <v>0</v>
      </c>
      <c r="DV84" s="4">
        <f>SUM(Tabela1[[#This Row],[jan/25]:[mar/25]])</f>
        <v>6618.7099999999991</v>
      </c>
      <c r="DW84" s="4">
        <f>SUM(Tabela1[[#This Row],[abr/25]:[ago/25]])</f>
        <v>6643.67</v>
      </c>
      <c r="DX84" s="4">
        <f>SUM(Tabela1[[#This Row],[set/25]:[dez/30]])</f>
        <v>11126.490000000002</v>
      </c>
    </row>
    <row r="85" spans="1:128" x14ac:dyDescent="0.25">
      <c r="A85" s="2" t="s">
        <v>13</v>
      </c>
      <c r="B85" s="2" t="s">
        <v>14</v>
      </c>
      <c r="C85" s="2" t="s">
        <v>256</v>
      </c>
      <c r="D85" s="1">
        <v>506</v>
      </c>
      <c r="E85" s="2" t="s">
        <v>276</v>
      </c>
      <c r="F85" s="2" t="s">
        <v>19</v>
      </c>
      <c r="G85" s="321">
        <v>45036</v>
      </c>
      <c r="H85" s="2" t="s">
        <v>277</v>
      </c>
      <c r="I85" s="2" t="s">
        <v>278</v>
      </c>
      <c r="J85" s="4">
        <v>210297.23</v>
      </c>
      <c r="K85" s="4">
        <v>157020.88</v>
      </c>
      <c r="L85" s="4">
        <f>Tabela1[[#This Row],[parcela.cef
(total)]]-Tabela1[[#This Row],[parcela.cef
(realizado)]]</f>
        <v>53276.350000000006</v>
      </c>
      <c r="M85" s="4">
        <v>0</v>
      </c>
      <c r="N85" s="4">
        <v>260079.51</v>
      </c>
      <c r="O85" s="4">
        <v>7509.5</v>
      </c>
      <c r="P85" s="4">
        <v>102858.09</v>
      </c>
      <c r="Q85" s="4">
        <f>SUM(Tabela1[[#This Row],[set/25]:[dez/30]])</f>
        <v>14544.32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1786.54</v>
      </c>
      <c r="AH85" s="4">
        <v>258.83</v>
      </c>
      <c r="AI85" s="4">
        <v>259.2</v>
      </c>
      <c r="AJ85" s="4">
        <v>259.2</v>
      </c>
      <c r="AK85" s="4">
        <v>262.58</v>
      </c>
      <c r="AL85" s="4">
        <v>262.83999999999997</v>
      </c>
      <c r="AM85" s="4">
        <v>263.29000000000002</v>
      </c>
      <c r="AN85" s="4">
        <v>264.18</v>
      </c>
      <c r="AO85" s="4">
        <v>5393.55</v>
      </c>
      <c r="AP85" s="4">
        <v>30414.71</v>
      </c>
      <c r="AQ85" s="4">
        <v>1338.57</v>
      </c>
      <c r="AR85" s="4">
        <v>1342.18</v>
      </c>
      <c r="AS85" s="4">
        <v>10971.31</v>
      </c>
      <c r="AT85" s="4">
        <v>8532.0400000000009</v>
      </c>
      <c r="AU85" s="4">
        <v>1354.7</v>
      </c>
      <c r="AV85" s="4">
        <v>1366.35</v>
      </c>
      <c r="AW85" s="4">
        <v>1376.05</v>
      </c>
      <c r="AX85" s="4">
        <v>1385.96</v>
      </c>
      <c r="AY85" s="4">
        <v>1395.66</v>
      </c>
      <c r="AZ85" s="4">
        <v>1403.76</v>
      </c>
      <c r="BA85" s="4">
        <v>6849.07</v>
      </c>
      <c r="BB85" s="4">
        <v>1418.95</v>
      </c>
      <c r="BC85" s="4">
        <v>1426.05</v>
      </c>
      <c r="BD85" s="4">
        <v>1437.88</v>
      </c>
      <c r="BE85" s="4">
        <v>1443.64</v>
      </c>
      <c r="BF85" s="4">
        <v>1449.27</v>
      </c>
      <c r="BG85" s="4">
        <v>1456.8</v>
      </c>
      <c r="BH85" s="4">
        <v>1465.25</v>
      </c>
      <c r="BI85" s="4">
        <v>1475.36</v>
      </c>
      <c r="BJ85" s="4">
        <v>0</v>
      </c>
      <c r="BK85" s="4">
        <v>1488.79</v>
      </c>
      <c r="BL85" s="4">
        <v>1488.79</v>
      </c>
      <c r="BM85" s="4">
        <v>5726.11</v>
      </c>
      <c r="BN85" s="4">
        <v>5726.11</v>
      </c>
      <c r="BO85" s="4">
        <v>0</v>
      </c>
      <c r="BP85" s="4">
        <v>0</v>
      </c>
      <c r="BQ85" s="4">
        <v>114.52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6">
        <v>0</v>
      </c>
      <c r="DV85" s="4">
        <f>SUM(Tabela1[[#This Row],[jan/25]:[mar/25]])</f>
        <v>4282.88</v>
      </c>
      <c r="DW85" s="4">
        <f>SUM(Tabela1[[#This Row],[abr/25]:[ago/25]])</f>
        <v>7290.32</v>
      </c>
      <c r="DX85" s="4">
        <f>SUM(Tabela1[[#This Row],[set/25]:[dez/30]])</f>
        <v>14544.32</v>
      </c>
    </row>
    <row r="86" spans="1:128" x14ac:dyDescent="0.25">
      <c r="A86" s="2" t="s">
        <v>13</v>
      </c>
      <c r="B86" s="2" t="s">
        <v>14</v>
      </c>
      <c r="C86" s="2" t="s">
        <v>280</v>
      </c>
      <c r="D86" s="1">
        <v>601</v>
      </c>
      <c r="E86" s="2" t="s">
        <v>281</v>
      </c>
      <c r="F86" s="2" t="s">
        <v>19</v>
      </c>
      <c r="G86" s="321">
        <v>45473</v>
      </c>
      <c r="H86" s="2" t="s">
        <v>282</v>
      </c>
      <c r="I86" s="2" t="s">
        <v>283</v>
      </c>
      <c r="J86" s="4">
        <v>307313.40000000002</v>
      </c>
      <c r="K86" s="4">
        <v>226872.34</v>
      </c>
      <c r="L86" s="4">
        <f>Tabela1[[#This Row],[parcela.cef
(total)]]-Tabela1[[#This Row],[parcela.cef
(realizado)]]</f>
        <v>80441.060000000027</v>
      </c>
      <c r="M86" s="4">
        <v>0</v>
      </c>
      <c r="N86" s="4">
        <v>353020</v>
      </c>
      <c r="O86" s="4">
        <v>12345.72</v>
      </c>
      <c r="P86" s="4">
        <v>26370.93</v>
      </c>
      <c r="Q86" s="4">
        <f>SUM(Tabela1[[#This Row],[set/25]:[dez/30]])</f>
        <v>9621.1900000000023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821.34</v>
      </c>
      <c r="AW86" s="4">
        <v>827.17</v>
      </c>
      <c r="AX86" s="4">
        <v>833.13</v>
      </c>
      <c r="AY86" s="4">
        <v>838.96</v>
      </c>
      <c r="AZ86" s="4">
        <v>843.83</v>
      </c>
      <c r="BA86" s="4">
        <v>5628.4</v>
      </c>
      <c r="BB86" s="4">
        <v>852.96</v>
      </c>
      <c r="BC86" s="4">
        <v>857.23</v>
      </c>
      <c r="BD86" s="4">
        <v>864.34</v>
      </c>
      <c r="BE86" s="4">
        <v>867.8</v>
      </c>
      <c r="BF86" s="4">
        <v>871.19</v>
      </c>
      <c r="BG86" s="4">
        <v>875.72</v>
      </c>
      <c r="BH86" s="4">
        <v>880.8</v>
      </c>
      <c r="BI86" s="4">
        <v>886.87</v>
      </c>
      <c r="BJ86" s="4">
        <v>895.48</v>
      </c>
      <c r="BK86" s="4">
        <v>894.94</v>
      </c>
      <c r="BL86" s="4">
        <v>894.94</v>
      </c>
      <c r="BM86" s="4">
        <v>5929.02</v>
      </c>
      <c r="BN86" s="4">
        <v>894.94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111.87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6">
        <v>0</v>
      </c>
      <c r="DV86" s="4">
        <f>SUM(Tabela1[[#This Row],[jan/25]:[mar/25]])</f>
        <v>2574.5300000000002</v>
      </c>
      <c r="DW86" s="4">
        <f>SUM(Tabela1[[#This Row],[abr/25]:[ago/25]])</f>
        <v>4382.38</v>
      </c>
      <c r="DX86" s="4">
        <f>SUM(Tabela1[[#This Row],[set/25]:[dez/30]])</f>
        <v>9621.1900000000023</v>
      </c>
    </row>
    <row r="87" spans="1:128" x14ac:dyDescent="0.25">
      <c r="A87" s="2" t="s">
        <v>13</v>
      </c>
      <c r="B87" s="2" t="s">
        <v>14</v>
      </c>
      <c r="C87" s="2" t="s">
        <v>280</v>
      </c>
      <c r="D87" s="1">
        <v>602</v>
      </c>
      <c r="E87" s="2" t="s">
        <v>285</v>
      </c>
      <c r="F87" s="2" t="s">
        <v>19</v>
      </c>
      <c r="G87" s="321">
        <v>45292</v>
      </c>
      <c r="H87" s="2" t="s">
        <v>286</v>
      </c>
      <c r="I87" s="2" t="s">
        <v>287</v>
      </c>
      <c r="J87" s="4">
        <v>187642.46</v>
      </c>
      <c r="K87" s="4">
        <v>141105.78</v>
      </c>
      <c r="L87" s="4">
        <f>Tabela1[[#This Row],[parcela.cef
(total)]]-Tabela1[[#This Row],[parcela.cef
(realizado)]]</f>
        <v>46536.679999999993</v>
      </c>
      <c r="M87" s="4">
        <v>0</v>
      </c>
      <c r="N87" s="4">
        <v>272650</v>
      </c>
      <c r="O87" s="4">
        <v>4983.25</v>
      </c>
      <c r="P87" s="4">
        <v>50927.03</v>
      </c>
      <c r="Q87" s="4">
        <f>SUM(Tabela1[[#This Row],[set/25]:[dez/30]])</f>
        <v>112.55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44538.98</v>
      </c>
      <c r="AT87" s="4">
        <v>6275.5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112.55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6">
        <v>0</v>
      </c>
      <c r="DV87" s="4">
        <f>SUM(Tabela1[[#This Row],[jan/25]:[mar/25]])</f>
        <v>0</v>
      </c>
      <c r="DW87" s="4">
        <f>SUM(Tabela1[[#This Row],[abr/25]:[ago/25]])</f>
        <v>0</v>
      </c>
      <c r="DX87" s="4">
        <f>SUM(Tabela1[[#This Row],[set/25]:[dez/30]])</f>
        <v>112.55</v>
      </c>
    </row>
    <row r="88" spans="1:128" x14ac:dyDescent="0.25">
      <c r="A88" s="2" t="s">
        <v>13</v>
      </c>
      <c r="B88" s="2" t="s">
        <v>14</v>
      </c>
      <c r="C88" s="2" t="s">
        <v>280</v>
      </c>
      <c r="D88" s="1">
        <v>603</v>
      </c>
      <c r="E88" s="2" t="s">
        <v>289</v>
      </c>
      <c r="F88" s="2" t="s">
        <v>19</v>
      </c>
      <c r="G88" s="321">
        <v>45804</v>
      </c>
      <c r="H88" s="2" t="s">
        <v>290</v>
      </c>
      <c r="I88" s="2"/>
      <c r="J88" s="4"/>
      <c r="K88" s="4"/>
      <c r="L88" s="4">
        <f>Tabela1[[#This Row],[parcela.cef
(total)]]-Tabela1[[#This Row],[parcela.cef
(realizado)]]</f>
        <v>0</v>
      </c>
      <c r="M88" s="4">
        <v>0</v>
      </c>
      <c r="N88" s="4">
        <v>284050.14</v>
      </c>
      <c r="O88" s="4">
        <v>0</v>
      </c>
      <c r="P88" s="4">
        <v>50528.5</v>
      </c>
      <c r="Q88" s="4">
        <f>SUM(Tabela1[[#This Row],[set/25]:[dez/30]])</f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9049.99</v>
      </c>
      <c r="AT88" s="4">
        <v>601.67999999999995</v>
      </c>
      <c r="AU88" s="4">
        <v>604.80999999999995</v>
      </c>
      <c r="AV88" s="4">
        <v>8235.14</v>
      </c>
      <c r="AW88" s="4">
        <v>614.34</v>
      </c>
      <c r="AX88" s="4">
        <v>618.76</v>
      </c>
      <c r="AY88" s="4">
        <v>21698.1</v>
      </c>
      <c r="AZ88" s="4">
        <v>8376.7099999999991</v>
      </c>
      <c r="BA88" s="4">
        <v>728.97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6">
        <v>0</v>
      </c>
      <c r="DV88" s="4">
        <f>SUM(Tabela1[[#This Row],[jan/25]:[mar/25]])</f>
        <v>0</v>
      </c>
      <c r="DW88" s="4">
        <f>SUM(Tabela1[[#This Row],[abr/25]:[ago/25]])</f>
        <v>0</v>
      </c>
      <c r="DX88" s="4">
        <f>SUM(Tabela1[[#This Row],[set/25]:[dez/30]])</f>
        <v>0</v>
      </c>
    </row>
    <row r="89" spans="1:128" x14ac:dyDescent="0.25">
      <c r="A89" s="2" t="s">
        <v>13</v>
      </c>
      <c r="B89" s="2" t="s">
        <v>14</v>
      </c>
      <c r="C89" s="2" t="s">
        <v>280</v>
      </c>
      <c r="D89" s="1">
        <v>604</v>
      </c>
      <c r="E89" s="2" t="s">
        <v>292</v>
      </c>
      <c r="F89" s="2" t="s">
        <v>19</v>
      </c>
      <c r="G89" s="321">
        <v>45169</v>
      </c>
      <c r="H89" s="2" t="s">
        <v>293</v>
      </c>
      <c r="I89" s="2" t="s">
        <v>294</v>
      </c>
      <c r="J89" s="4">
        <v>206800</v>
      </c>
      <c r="K89" s="4">
        <v>154477.07</v>
      </c>
      <c r="L89" s="4">
        <f>Tabela1[[#This Row],[parcela.cef
(total)]]-Tabela1[[#This Row],[parcela.cef
(realizado)]]</f>
        <v>52322.929999999993</v>
      </c>
      <c r="M89" s="4">
        <v>0</v>
      </c>
      <c r="N89" s="4">
        <v>271707.32</v>
      </c>
      <c r="O89" s="4">
        <v>7390.32</v>
      </c>
      <c r="P89" s="4">
        <v>89384.56</v>
      </c>
      <c r="Q89" s="4">
        <f>SUM(Tabela1[[#This Row],[set/25]:[dez/30]])</f>
        <v>21627.51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1077.8800000000001</v>
      </c>
      <c r="AN89" s="4">
        <v>938.87</v>
      </c>
      <c r="AO89" s="4">
        <v>0</v>
      </c>
      <c r="AP89" s="4">
        <v>548.59</v>
      </c>
      <c r="AQ89" s="4">
        <v>1116.04</v>
      </c>
      <c r="AR89" s="4">
        <v>7375.67</v>
      </c>
      <c r="AS89" s="4">
        <v>9455.08</v>
      </c>
      <c r="AT89" s="4">
        <v>7055.76</v>
      </c>
      <c r="AU89" s="4">
        <v>0</v>
      </c>
      <c r="AV89" s="4">
        <v>14000</v>
      </c>
      <c r="AW89" s="4">
        <v>1775.04</v>
      </c>
      <c r="AX89" s="4">
        <v>0</v>
      </c>
      <c r="AY89" s="4">
        <v>0</v>
      </c>
      <c r="AZ89" s="4">
        <v>0</v>
      </c>
      <c r="BA89" s="4">
        <v>0</v>
      </c>
      <c r="BB89" s="4">
        <v>5605.87</v>
      </c>
      <c r="BC89" s="4">
        <v>0</v>
      </c>
      <c r="BD89" s="4">
        <v>7551.05</v>
      </c>
      <c r="BE89" s="4">
        <v>11257.2</v>
      </c>
      <c r="BF89" s="4">
        <v>0</v>
      </c>
      <c r="BG89" s="4">
        <v>0</v>
      </c>
      <c r="BH89" s="4">
        <v>0</v>
      </c>
      <c r="BI89" s="4">
        <v>0</v>
      </c>
      <c r="BJ89" s="4">
        <v>1925.17</v>
      </c>
      <c r="BK89" s="4">
        <v>1879.13</v>
      </c>
      <c r="BL89" s="4">
        <v>1879.13</v>
      </c>
      <c r="BM89" s="4">
        <v>7297.28</v>
      </c>
      <c r="BN89" s="4">
        <v>5199.71</v>
      </c>
      <c r="BO89" s="4">
        <v>258.75</v>
      </c>
      <c r="BP89" s="4">
        <v>258.75</v>
      </c>
      <c r="BQ89" s="4">
        <v>258.75</v>
      </c>
      <c r="BR89" s="4">
        <v>258.75</v>
      </c>
      <c r="BS89" s="4">
        <v>600.80999999999995</v>
      </c>
      <c r="BT89" s="4">
        <v>258.75</v>
      </c>
      <c r="BU89" s="4">
        <v>258.75</v>
      </c>
      <c r="BV89" s="4">
        <v>258.75</v>
      </c>
      <c r="BW89" s="4">
        <v>258.75</v>
      </c>
      <c r="BX89" s="4">
        <v>258.75</v>
      </c>
      <c r="BY89" s="4">
        <v>258.75</v>
      </c>
      <c r="BZ89" s="4">
        <v>258.77999999999997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6">
        <v>0</v>
      </c>
      <c r="DV89" s="4">
        <f>SUM(Tabela1[[#This Row],[jan/25]:[mar/25]])</f>
        <v>13156.92</v>
      </c>
      <c r="DW89" s="4">
        <f>SUM(Tabela1[[#This Row],[abr/25]:[ago/25]])</f>
        <v>11257.2</v>
      </c>
      <c r="DX89" s="4">
        <f>SUM(Tabela1[[#This Row],[set/25]:[dez/30]])</f>
        <v>21627.51</v>
      </c>
    </row>
    <row r="90" spans="1:128" x14ac:dyDescent="0.25">
      <c r="A90" s="2" t="s">
        <v>13</v>
      </c>
      <c r="B90" s="2" t="s">
        <v>14</v>
      </c>
      <c r="C90" s="2" t="s">
        <v>280</v>
      </c>
      <c r="D90" s="1">
        <v>605</v>
      </c>
      <c r="E90" s="2" t="s">
        <v>296</v>
      </c>
      <c r="F90" s="2" t="s">
        <v>19</v>
      </c>
      <c r="G90" s="321">
        <v>45292</v>
      </c>
      <c r="H90" s="2" t="s">
        <v>297</v>
      </c>
      <c r="I90" s="2" t="s">
        <v>298</v>
      </c>
      <c r="J90" s="4">
        <v>197584.01</v>
      </c>
      <c r="K90" s="4">
        <v>147974.29999999999</v>
      </c>
      <c r="L90" s="4">
        <f>Tabela1[[#This Row],[parcela.cef
(total)]]-Tabela1[[#This Row],[parcela.cef
(realizado)]]</f>
        <v>49609.710000000021</v>
      </c>
      <c r="M90" s="4">
        <v>0</v>
      </c>
      <c r="N90" s="4">
        <v>266241.36</v>
      </c>
      <c r="O90" s="4">
        <v>4397.25</v>
      </c>
      <c r="P90" s="4">
        <v>123510.44</v>
      </c>
      <c r="Q90" s="4">
        <f>SUM(Tabela1[[#This Row],[set/25]:[dez/30]])</f>
        <v>11639.49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1064.08</v>
      </c>
      <c r="AQ90" s="4">
        <v>2458.85</v>
      </c>
      <c r="AR90" s="4">
        <v>12613.49</v>
      </c>
      <c r="AS90" s="4">
        <v>47499.49</v>
      </c>
      <c r="AT90" s="4">
        <v>9165.5</v>
      </c>
      <c r="AU90" s="4">
        <v>2488.48</v>
      </c>
      <c r="AV90" s="4">
        <v>2509.88</v>
      </c>
      <c r="AW90" s="4">
        <v>2527.6999999999998</v>
      </c>
      <c r="AX90" s="4">
        <v>2545.9</v>
      </c>
      <c r="AY90" s="4">
        <v>2563.73</v>
      </c>
      <c r="AZ90" s="4">
        <v>2578.59</v>
      </c>
      <c r="BA90" s="4">
        <v>2596.13</v>
      </c>
      <c r="BB90" s="4">
        <v>2606.5100000000002</v>
      </c>
      <c r="BC90" s="4">
        <v>2619.5500000000002</v>
      </c>
      <c r="BD90" s="4">
        <v>2641.29</v>
      </c>
      <c r="BE90" s="4">
        <v>2651.85</v>
      </c>
      <c r="BF90" s="4">
        <v>2662.2</v>
      </c>
      <c r="BG90" s="4">
        <v>2676.04</v>
      </c>
      <c r="BH90" s="4">
        <v>2691.56</v>
      </c>
      <c r="BI90" s="4">
        <v>2710.13</v>
      </c>
      <c r="BJ90" s="4">
        <v>0</v>
      </c>
      <c r="BK90" s="4">
        <v>2734.79</v>
      </c>
      <c r="BL90" s="4">
        <v>2734.79</v>
      </c>
      <c r="BM90" s="4">
        <v>6169.91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6">
        <v>0</v>
      </c>
      <c r="DV90" s="4">
        <f>SUM(Tabela1[[#This Row],[jan/25]:[mar/25]])</f>
        <v>7867.35</v>
      </c>
      <c r="DW90" s="4">
        <f>SUM(Tabela1[[#This Row],[abr/25]:[ago/25]])</f>
        <v>13391.779999999999</v>
      </c>
      <c r="DX90" s="4">
        <f>SUM(Tabela1[[#This Row],[set/25]:[dez/30]])</f>
        <v>11639.49</v>
      </c>
    </row>
    <row r="91" spans="1:128" x14ac:dyDescent="0.25">
      <c r="A91" s="2" t="s">
        <v>13</v>
      </c>
      <c r="B91" s="2" t="s">
        <v>14</v>
      </c>
      <c r="C91" s="2" t="s">
        <v>280</v>
      </c>
      <c r="D91" s="1">
        <v>606</v>
      </c>
      <c r="E91" s="2" t="s">
        <v>300</v>
      </c>
      <c r="F91" s="2" t="s">
        <v>19</v>
      </c>
      <c r="G91" s="321">
        <v>45169</v>
      </c>
      <c r="H91" s="2" t="s">
        <v>301</v>
      </c>
      <c r="I91" s="2" t="s">
        <v>302</v>
      </c>
      <c r="J91" s="4">
        <v>208799.99</v>
      </c>
      <c r="K91" s="4">
        <v>155964.39000000001</v>
      </c>
      <c r="L91" s="4">
        <f>Tabela1[[#This Row],[parcela.cef
(total)]]-Tabela1[[#This Row],[parcela.cef
(realizado)]]</f>
        <v>52835.599999999977</v>
      </c>
      <c r="M91" s="4">
        <v>0</v>
      </c>
      <c r="N91" s="4">
        <v>267583.63</v>
      </c>
      <c r="O91" s="4">
        <v>7525.27</v>
      </c>
      <c r="P91" s="4">
        <v>88464.57</v>
      </c>
      <c r="Q91" s="4">
        <f>SUM(Tabela1[[#This Row],[set/25]:[dez/30]])</f>
        <v>26863.41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425.91</v>
      </c>
      <c r="AM91" s="4">
        <v>823.91</v>
      </c>
      <c r="AN91" s="4">
        <v>704.4</v>
      </c>
      <c r="AO91" s="4">
        <v>705.81</v>
      </c>
      <c r="AP91" s="4">
        <v>5203.03</v>
      </c>
      <c r="AQ91" s="4">
        <v>708.49</v>
      </c>
      <c r="AR91" s="4">
        <v>8158.34</v>
      </c>
      <c r="AS91" s="4">
        <v>10259.049999999999</v>
      </c>
      <c r="AT91" s="4">
        <v>7838.22</v>
      </c>
      <c r="AU91" s="4">
        <v>775.8</v>
      </c>
      <c r="AV91" s="4">
        <v>1455.71</v>
      </c>
      <c r="AW91" s="4">
        <v>1466.04</v>
      </c>
      <c r="AX91" s="4">
        <v>1476.6</v>
      </c>
      <c r="AY91" s="4">
        <v>1486.93</v>
      </c>
      <c r="AZ91" s="4">
        <v>1495.56</v>
      </c>
      <c r="BA91" s="4">
        <v>1505.73</v>
      </c>
      <c r="BB91" s="4">
        <v>6293.3</v>
      </c>
      <c r="BC91" s="4">
        <v>1519.31</v>
      </c>
      <c r="BD91" s="4">
        <v>1531.92</v>
      </c>
      <c r="BE91" s="4">
        <v>1538.05</v>
      </c>
      <c r="BF91" s="4">
        <v>1544.05</v>
      </c>
      <c r="BG91" s="4">
        <v>1552.07</v>
      </c>
      <c r="BH91" s="4">
        <v>1561.08</v>
      </c>
      <c r="BI91" s="4">
        <v>1571.85</v>
      </c>
      <c r="BJ91" s="4">
        <v>1587.11</v>
      </c>
      <c r="BK91" s="4">
        <v>1586.15</v>
      </c>
      <c r="BL91" s="4">
        <v>1586.15</v>
      </c>
      <c r="BM91" s="4">
        <v>1586.12</v>
      </c>
      <c r="BN91" s="4">
        <v>20175.82</v>
      </c>
      <c r="BO91" s="4">
        <v>0</v>
      </c>
      <c r="BP91" s="4">
        <v>0</v>
      </c>
      <c r="BQ91" s="4">
        <v>0</v>
      </c>
      <c r="BR91" s="4">
        <v>0</v>
      </c>
      <c r="BS91" s="4">
        <v>342.06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6">
        <v>0</v>
      </c>
      <c r="DV91" s="4">
        <f>SUM(Tabela1[[#This Row],[jan/25]:[mar/25]])</f>
        <v>9344.5300000000007</v>
      </c>
      <c r="DW91" s="4">
        <f>SUM(Tabela1[[#This Row],[abr/25]:[ago/25]])</f>
        <v>7767.1</v>
      </c>
      <c r="DX91" s="4">
        <f>SUM(Tabela1[[#This Row],[set/25]:[dez/30]])</f>
        <v>26863.41</v>
      </c>
    </row>
    <row r="92" spans="1:128" x14ac:dyDescent="0.25">
      <c r="A92" s="2" t="s">
        <v>13</v>
      </c>
      <c r="B92" s="2" t="s">
        <v>14</v>
      </c>
      <c r="C92" s="2" t="s">
        <v>304</v>
      </c>
      <c r="D92" s="1">
        <v>701</v>
      </c>
      <c r="E92" s="2"/>
      <c r="F92" s="2" t="s">
        <v>16</v>
      </c>
      <c r="G92" s="321"/>
      <c r="H92" s="2"/>
      <c r="I92" s="2"/>
      <c r="J92" s="4"/>
      <c r="K92" s="4"/>
      <c r="L92" s="4">
        <f>Tabela1[[#This Row],[parcela.cef
(total)]]-Tabela1[[#This Row],[parcela.cef
(realizado)]]</f>
        <v>0</v>
      </c>
      <c r="M92" s="4">
        <v>0</v>
      </c>
      <c r="N92" s="4">
        <v>0</v>
      </c>
      <c r="O92" s="4">
        <v>0</v>
      </c>
      <c r="P92" s="4">
        <v>0</v>
      </c>
      <c r="Q92" s="4">
        <f>SUM(Tabela1[[#This Row],[set/25]:[dez/30]])</f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6">
        <v>0</v>
      </c>
      <c r="DV92" s="4">
        <f>SUM(Tabela1[[#This Row],[jan/25]:[mar/25]])</f>
        <v>0</v>
      </c>
      <c r="DW92" s="4">
        <f>SUM(Tabela1[[#This Row],[abr/25]:[ago/25]])</f>
        <v>0</v>
      </c>
      <c r="DX92" s="4">
        <f>SUM(Tabela1[[#This Row],[set/25]:[dez/30]])</f>
        <v>0</v>
      </c>
    </row>
    <row r="93" spans="1:128" x14ac:dyDescent="0.25">
      <c r="A93" s="2" t="s">
        <v>13</v>
      </c>
      <c r="B93" s="2" t="s">
        <v>14</v>
      </c>
      <c r="C93" s="2" t="s">
        <v>304</v>
      </c>
      <c r="D93" s="1">
        <v>702</v>
      </c>
      <c r="E93" s="2" t="s">
        <v>306</v>
      </c>
      <c r="F93" s="2" t="s">
        <v>19</v>
      </c>
      <c r="G93" s="321">
        <v>45164</v>
      </c>
      <c r="H93" s="2" t="s">
        <v>307</v>
      </c>
      <c r="I93" s="2"/>
      <c r="J93" s="4"/>
      <c r="K93" s="4"/>
      <c r="L93" s="4">
        <f>Tabela1[[#This Row],[parcela.cef
(total)]]-Tabela1[[#This Row],[parcela.cef
(realizado)]]</f>
        <v>0</v>
      </c>
      <c r="M93" s="4">
        <v>225104.25</v>
      </c>
      <c r="N93" s="4">
        <v>267140</v>
      </c>
      <c r="O93" s="4">
        <v>0</v>
      </c>
      <c r="P93" s="4">
        <v>67868.12</v>
      </c>
      <c r="Q93" s="4">
        <f>SUM(Tabela1[[#This Row],[set/25]:[dez/30]])</f>
        <v>28364.31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1500</v>
      </c>
      <c r="AL93" s="4">
        <v>0</v>
      </c>
      <c r="AM93" s="4">
        <v>383.9</v>
      </c>
      <c r="AN93" s="4">
        <v>377.29</v>
      </c>
      <c r="AO93" s="4">
        <v>3410.1</v>
      </c>
      <c r="AP93" s="4">
        <v>0</v>
      </c>
      <c r="AQ93" s="4">
        <v>1302.03</v>
      </c>
      <c r="AR93" s="4">
        <v>528.65</v>
      </c>
      <c r="AS93" s="4">
        <v>923.72</v>
      </c>
      <c r="AT93" s="4">
        <v>1703.6</v>
      </c>
      <c r="AU93" s="4">
        <v>0</v>
      </c>
      <c r="AV93" s="4">
        <v>1786.32</v>
      </c>
      <c r="AW93" s="4">
        <v>1802.36</v>
      </c>
      <c r="AX93" s="4">
        <v>1815.67</v>
      </c>
      <c r="AY93" s="4">
        <v>1825.11</v>
      </c>
      <c r="AZ93" s="4">
        <v>3664.85</v>
      </c>
      <c r="BA93" s="4">
        <v>7090.77</v>
      </c>
      <c r="BB93" s="4">
        <v>1863.68</v>
      </c>
      <c r="BC93" s="4">
        <v>1871.09</v>
      </c>
      <c r="BD93" s="4">
        <v>1885.27</v>
      </c>
      <c r="BE93" s="4">
        <v>1894.23</v>
      </c>
      <c r="BF93" s="4">
        <v>0</v>
      </c>
      <c r="BG93" s="4">
        <v>1910.38</v>
      </c>
      <c r="BH93" s="4">
        <v>1964.79</v>
      </c>
      <c r="BI93" s="4">
        <v>0</v>
      </c>
      <c r="BJ93" s="4">
        <v>1914.55</v>
      </c>
      <c r="BK93" s="4">
        <v>1913.39</v>
      </c>
      <c r="BL93" s="4">
        <v>1913.39</v>
      </c>
      <c r="BM93" s="4">
        <v>7315.89</v>
      </c>
      <c r="BN93" s="4">
        <v>15194.54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112.55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6">
        <v>0</v>
      </c>
      <c r="DV93" s="4">
        <f>SUM(Tabela1[[#This Row],[jan/25]:[mar/25]])</f>
        <v>5620.04</v>
      </c>
      <c r="DW93" s="4">
        <f>SUM(Tabela1[[#This Row],[abr/25]:[ago/25]])</f>
        <v>5769.4</v>
      </c>
      <c r="DX93" s="4">
        <f>SUM(Tabela1[[#This Row],[set/25]:[dez/30]])</f>
        <v>28364.31</v>
      </c>
    </row>
    <row r="94" spans="1:128" x14ac:dyDescent="0.25">
      <c r="A94" s="2" t="s">
        <v>13</v>
      </c>
      <c r="B94" s="2" t="s">
        <v>14</v>
      </c>
      <c r="C94" s="2" t="s">
        <v>304</v>
      </c>
      <c r="D94" s="1">
        <v>703</v>
      </c>
      <c r="E94" s="2" t="s">
        <v>309</v>
      </c>
      <c r="F94" s="2" t="s">
        <v>19</v>
      </c>
      <c r="G94" s="321">
        <v>45169</v>
      </c>
      <c r="H94" s="2" t="s">
        <v>310</v>
      </c>
      <c r="I94" s="2" t="s">
        <v>311</v>
      </c>
      <c r="J94" s="4">
        <v>224233.09</v>
      </c>
      <c r="K94" s="4">
        <v>166802.94</v>
      </c>
      <c r="L94" s="4">
        <f>Tabela1[[#This Row],[parcela.cef
(total)]]-Tabela1[[#This Row],[parcela.cef
(realizado)]]</f>
        <v>57430.149999999994</v>
      </c>
      <c r="M94" s="4">
        <v>0</v>
      </c>
      <c r="N94" s="4">
        <v>272340.02</v>
      </c>
      <c r="O94" s="4">
        <v>7605.72</v>
      </c>
      <c r="P94" s="4">
        <v>72212.28</v>
      </c>
      <c r="Q94" s="4">
        <f>SUM(Tabela1[[#This Row],[set/25]:[dez/30]])</f>
        <v>14170.319999999998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425.43</v>
      </c>
      <c r="AM94" s="4">
        <v>426.15</v>
      </c>
      <c r="AN94" s="4">
        <v>427.6</v>
      </c>
      <c r="AO94" s="4">
        <v>3452.82</v>
      </c>
      <c r="AP94" s="4">
        <v>428.75</v>
      </c>
      <c r="AQ94" s="4">
        <v>430.08</v>
      </c>
      <c r="AR94" s="4">
        <v>8526.86</v>
      </c>
      <c r="AS94" s="4">
        <v>10809.81</v>
      </c>
      <c r="AT94" s="4">
        <v>8247.48</v>
      </c>
      <c r="AU94" s="4">
        <v>1277.6300000000001</v>
      </c>
      <c r="AV94" s="4">
        <v>1288.6199999999999</v>
      </c>
      <c r="AW94" s="4">
        <v>1297.76</v>
      </c>
      <c r="AX94" s="4">
        <v>1307.1099999999999</v>
      </c>
      <c r="AY94" s="4">
        <v>1316.26</v>
      </c>
      <c r="AZ94" s="4">
        <v>1323.89</v>
      </c>
      <c r="BA94" s="4">
        <v>6140.93</v>
      </c>
      <c r="BB94" s="4">
        <v>1338.23</v>
      </c>
      <c r="BC94" s="4">
        <v>1344.92</v>
      </c>
      <c r="BD94" s="4">
        <v>1356.08</v>
      </c>
      <c r="BE94" s="4">
        <v>1361.5</v>
      </c>
      <c r="BF94" s="4">
        <v>1366.81</v>
      </c>
      <c r="BG94" s="4">
        <v>1373.92</v>
      </c>
      <c r="BH94" s="4">
        <v>1381.89</v>
      </c>
      <c r="BI94" s="4">
        <v>1391.43</v>
      </c>
      <c r="BJ94" s="4">
        <v>0</v>
      </c>
      <c r="BK94" s="4">
        <v>1404.09</v>
      </c>
      <c r="BL94" s="4">
        <v>1404.09</v>
      </c>
      <c r="BM94" s="4">
        <v>6468.94</v>
      </c>
      <c r="BN94" s="4">
        <v>4780.6499999999996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112.55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6">
        <v>0</v>
      </c>
      <c r="DV94" s="4">
        <f>SUM(Tabela1[[#This Row],[jan/25]:[mar/25]])</f>
        <v>4039.23</v>
      </c>
      <c r="DW94" s="4">
        <f>SUM(Tabela1[[#This Row],[abr/25]:[ago/25]])</f>
        <v>6875.55</v>
      </c>
      <c r="DX94" s="4">
        <f>SUM(Tabela1[[#This Row],[set/25]:[dez/30]])</f>
        <v>14170.319999999998</v>
      </c>
    </row>
    <row r="95" spans="1:128" x14ac:dyDescent="0.25">
      <c r="A95" s="2" t="s">
        <v>13</v>
      </c>
      <c r="B95" s="2" t="s">
        <v>14</v>
      </c>
      <c r="C95" s="2" t="s">
        <v>304</v>
      </c>
      <c r="D95" s="1">
        <v>704</v>
      </c>
      <c r="E95" s="2" t="s">
        <v>313</v>
      </c>
      <c r="F95" s="2" t="s">
        <v>19</v>
      </c>
      <c r="G95" s="321">
        <v>45114</v>
      </c>
      <c r="H95" s="2" t="s">
        <v>314</v>
      </c>
      <c r="I95" s="2"/>
      <c r="J95" s="4"/>
      <c r="K95" s="4"/>
      <c r="L95" s="4">
        <f>Tabela1[[#This Row],[parcela.cef
(total)]]-Tabela1[[#This Row],[parcela.cef
(realizado)]]</f>
        <v>0</v>
      </c>
      <c r="M95" s="4">
        <v>239284.46</v>
      </c>
      <c r="N95" s="4">
        <v>272667.57</v>
      </c>
      <c r="O95" s="4">
        <v>0</v>
      </c>
      <c r="P95" s="4">
        <v>64137.72</v>
      </c>
      <c r="Q95" s="4">
        <f>SUM(Tabela1[[#This Row],[set/25]:[dez/30]])</f>
        <v>8109.71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3000</v>
      </c>
      <c r="AK95" s="4">
        <v>710.18</v>
      </c>
      <c r="AL95" s="4">
        <v>710.89</v>
      </c>
      <c r="AM95" s="4">
        <v>712.1</v>
      </c>
      <c r="AN95" s="4">
        <v>714.52</v>
      </c>
      <c r="AO95" s="4">
        <v>0</v>
      </c>
      <c r="AP95" s="4">
        <v>2388.15</v>
      </c>
      <c r="AQ95" s="4">
        <v>4083.85</v>
      </c>
      <c r="AR95" s="4">
        <v>0</v>
      </c>
      <c r="AS95" s="4">
        <v>2463.67</v>
      </c>
      <c r="AT95" s="4">
        <v>0</v>
      </c>
      <c r="AU95" s="4">
        <v>2498.62</v>
      </c>
      <c r="AV95" s="4">
        <v>5009.29</v>
      </c>
      <c r="AW95" s="4">
        <v>2498.2800000000002</v>
      </c>
      <c r="AX95" s="4">
        <v>5002.08</v>
      </c>
      <c r="AY95" s="4">
        <v>0</v>
      </c>
      <c r="AZ95" s="4">
        <v>2561.7800000000002</v>
      </c>
      <c r="BA95" s="4">
        <v>2570.0100000000002</v>
      </c>
      <c r="BB95" s="4">
        <v>2593.3200000000002</v>
      </c>
      <c r="BC95" s="4">
        <v>2597.85</v>
      </c>
      <c r="BD95" s="4">
        <v>2611.65</v>
      </c>
      <c r="BE95" s="4">
        <v>2629.92</v>
      </c>
      <c r="BF95" s="4">
        <v>2657.61</v>
      </c>
      <c r="BG95" s="4">
        <v>2654.13</v>
      </c>
      <c r="BH95" s="4">
        <v>2670.6</v>
      </c>
      <c r="BI95" s="4">
        <v>2689.51</v>
      </c>
      <c r="BJ95" s="4">
        <v>2664.39</v>
      </c>
      <c r="BK95" s="4">
        <v>2664.39</v>
      </c>
      <c r="BL95" s="4">
        <v>2664.39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116.54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6">
        <v>0</v>
      </c>
      <c r="DV95" s="4">
        <f>SUM(Tabela1[[#This Row],[jan/25]:[mar/25]])</f>
        <v>7802.82</v>
      </c>
      <c r="DW95" s="4">
        <f>SUM(Tabela1[[#This Row],[abr/25]:[ago/25]])</f>
        <v>13301.77</v>
      </c>
      <c r="DX95" s="4">
        <f>SUM(Tabela1[[#This Row],[set/25]:[dez/30]])</f>
        <v>8109.71</v>
      </c>
    </row>
    <row r="96" spans="1:128" x14ac:dyDescent="0.25">
      <c r="A96" s="2" t="s">
        <v>13</v>
      </c>
      <c r="B96" s="2" t="s">
        <v>14</v>
      </c>
      <c r="C96" s="2" t="s">
        <v>304</v>
      </c>
      <c r="D96" s="1">
        <v>705</v>
      </c>
      <c r="E96" s="2" t="s">
        <v>316</v>
      </c>
      <c r="F96" s="2" t="s">
        <v>19</v>
      </c>
      <c r="G96" s="321">
        <v>45169</v>
      </c>
      <c r="H96" s="2" t="s">
        <v>317</v>
      </c>
      <c r="I96" s="2" t="s">
        <v>318</v>
      </c>
      <c r="J96" s="4">
        <v>206799.99</v>
      </c>
      <c r="K96" s="4">
        <v>154477.07</v>
      </c>
      <c r="L96" s="4">
        <f>Tabela1[[#This Row],[parcela.cef
(total)]]-Tabela1[[#This Row],[parcela.cef
(realizado)]]</f>
        <v>52322.919999999984</v>
      </c>
      <c r="M96" s="4">
        <v>0</v>
      </c>
      <c r="N96" s="4">
        <v>266241.36</v>
      </c>
      <c r="O96" s="4">
        <v>7899.21</v>
      </c>
      <c r="P96" s="4">
        <v>57969.75</v>
      </c>
      <c r="Q96" s="4">
        <f>SUM(Tabela1[[#This Row],[set/25]:[dez/30]])</f>
        <v>13728.94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809.56</v>
      </c>
      <c r="AM96" s="4">
        <v>810.94</v>
      </c>
      <c r="AN96" s="4">
        <v>813.69</v>
      </c>
      <c r="AO96" s="4">
        <v>815.32</v>
      </c>
      <c r="AP96" s="4">
        <v>815.89</v>
      </c>
      <c r="AQ96" s="4">
        <v>818.42</v>
      </c>
      <c r="AR96" s="4">
        <v>8196.2999999999993</v>
      </c>
      <c r="AS96" s="4">
        <v>10276.780000000001</v>
      </c>
      <c r="AT96" s="4">
        <v>7879.76</v>
      </c>
      <c r="AU96" s="4">
        <v>828.28</v>
      </c>
      <c r="AV96" s="4">
        <v>835.4</v>
      </c>
      <c r="AW96" s="4">
        <v>841.34</v>
      </c>
      <c r="AX96" s="4">
        <v>847.39</v>
      </c>
      <c r="AY96" s="4">
        <v>853.33</v>
      </c>
      <c r="AZ96" s="4">
        <v>858.27</v>
      </c>
      <c r="BA96" s="4">
        <v>864.11</v>
      </c>
      <c r="BB96" s="4">
        <v>867.57</v>
      </c>
      <c r="BC96" s="4">
        <v>871.91</v>
      </c>
      <c r="BD96" s="4">
        <v>879.14</v>
      </c>
      <c r="BE96" s="4">
        <v>882.66</v>
      </c>
      <c r="BF96" s="4">
        <v>886.1</v>
      </c>
      <c r="BG96" s="4">
        <v>890.71</v>
      </c>
      <c r="BH96" s="4">
        <v>895.88</v>
      </c>
      <c r="BI96" s="4">
        <v>902.06</v>
      </c>
      <c r="BJ96" s="4">
        <v>910.27</v>
      </c>
      <c r="BK96" s="4">
        <v>910.27</v>
      </c>
      <c r="BL96" s="4">
        <v>910.27</v>
      </c>
      <c r="BM96" s="4">
        <v>0</v>
      </c>
      <c r="BN96" s="4">
        <v>10727.69</v>
      </c>
      <c r="BO96" s="4">
        <v>0</v>
      </c>
      <c r="BP96" s="4">
        <v>0</v>
      </c>
      <c r="BQ96" s="4">
        <v>270.44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6">
        <v>0</v>
      </c>
      <c r="DV96" s="4">
        <f>SUM(Tabela1[[#This Row],[jan/25]:[mar/25]])</f>
        <v>2618.62</v>
      </c>
      <c r="DW96" s="4">
        <f>SUM(Tabela1[[#This Row],[abr/25]:[ago/25]])</f>
        <v>4457.41</v>
      </c>
      <c r="DX96" s="4">
        <f>SUM(Tabela1[[#This Row],[set/25]:[dez/30]])</f>
        <v>13728.94</v>
      </c>
    </row>
    <row r="97" spans="1:128" x14ac:dyDescent="0.25">
      <c r="A97" s="2" t="s">
        <v>13</v>
      </c>
      <c r="B97" s="2" t="s">
        <v>14</v>
      </c>
      <c r="C97" s="2" t="s">
        <v>304</v>
      </c>
      <c r="D97" s="1">
        <v>706</v>
      </c>
      <c r="E97" s="2" t="s">
        <v>320</v>
      </c>
      <c r="F97" s="2" t="s">
        <v>19</v>
      </c>
      <c r="G97" s="321">
        <v>45474</v>
      </c>
      <c r="H97" s="2" t="s">
        <v>321</v>
      </c>
      <c r="I97" s="2" t="s">
        <v>322</v>
      </c>
      <c r="J97" s="4">
        <v>216043.5</v>
      </c>
      <c r="K97" s="4">
        <v>161075.45000000001</v>
      </c>
      <c r="L97" s="4">
        <f>Tabela1[[#This Row],[parcela.cef
(total)]]-Tabela1[[#This Row],[parcela.cef
(realizado)]]</f>
        <v>54968.049999999988</v>
      </c>
      <c r="M97" s="4">
        <v>0</v>
      </c>
      <c r="N97" s="4">
        <v>250750</v>
      </c>
      <c r="O97" s="4">
        <v>0</v>
      </c>
      <c r="P97" s="4">
        <v>35454.76</v>
      </c>
      <c r="Q97" s="4">
        <f>SUM(Tabela1[[#This Row],[set/25]:[dez/30]])</f>
        <v>10466.429999999998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5479.99</v>
      </c>
      <c r="AW97" s="4">
        <v>1043.5999999999999</v>
      </c>
      <c r="AX97" s="4">
        <v>1073.18</v>
      </c>
      <c r="AY97" s="4">
        <v>1058.47</v>
      </c>
      <c r="AZ97" s="4">
        <v>1064.6099999999999</v>
      </c>
      <c r="BA97" s="4">
        <v>6491.36</v>
      </c>
      <c r="BB97" s="4">
        <v>1076.1300000000001</v>
      </c>
      <c r="BC97" s="4">
        <v>1081.52</v>
      </c>
      <c r="BD97" s="4">
        <v>1090.49</v>
      </c>
      <c r="BE97" s="4">
        <v>1094.8499999999999</v>
      </c>
      <c r="BF97" s="4">
        <v>1099.1199999999999</v>
      </c>
      <c r="BG97" s="4">
        <v>1104.8399999999999</v>
      </c>
      <c r="BH97" s="4">
        <v>1111.25</v>
      </c>
      <c r="BI97" s="4">
        <v>1118.92</v>
      </c>
      <c r="BJ97" s="4">
        <v>0</v>
      </c>
      <c r="BK97" s="4">
        <v>1129.0999999999999</v>
      </c>
      <c r="BL97" s="4">
        <v>1129.0999999999999</v>
      </c>
      <c r="BM97" s="4">
        <v>6838.08</v>
      </c>
      <c r="BN97" s="4">
        <v>1255.97</v>
      </c>
      <c r="BO97" s="4">
        <v>0</v>
      </c>
      <c r="BP97" s="4">
        <v>0</v>
      </c>
      <c r="BQ97" s="4">
        <v>0</v>
      </c>
      <c r="BR97" s="4">
        <v>114.18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6">
        <v>0</v>
      </c>
      <c r="DV97" s="4">
        <f>SUM(Tabela1[[#This Row],[jan/25]:[mar/25]])</f>
        <v>3248.1400000000003</v>
      </c>
      <c r="DW97" s="4">
        <f>SUM(Tabela1[[#This Row],[abr/25]:[ago/25]])</f>
        <v>5528.98</v>
      </c>
      <c r="DX97" s="4">
        <f>SUM(Tabela1[[#This Row],[set/25]:[dez/30]])</f>
        <v>10466.429999999998</v>
      </c>
    </row>
    <row r="98" spans="1:128" x14ac:dyDescent="0.25">
      <c r="A98" s="2" t="s">
        <v>13</v>
      </c>
      <c r="B98" s="2" t="s">
        <v>14</v>
      </c>
      <c r="C98" s="2" t="s">
        <v>324</v>
      </c>
      <c r="D98" s="1">
        <v>801</v>
      </c>
      <c r="E98" s="2" t="s">
        <v>325</v>
      </c>
      <c r="F98" s="2" t="s">
        <v>19</v>
      </c>
      <c r="G98" s="321">
        <v>45474</v>
      </c>
      <c r="H98" s="2" t="s">
        <v>326</v>
      </c>
      <c r="I98" s="2" t="s">
        <v>327</v>
      </c>
      <c r="J98" s="4">
        <v>248368.79</v>
      </c>
      <c r="K98" s="4">
        <v>185281.02</v>
      </c>
      <c r="L98" s="4">
        <f>Tabela1[[#This Row],[parcela.cef
(total)]]-Tabela1[[#This Row],[parcela.cef
(realizado)]]</f>
        <v>63087.770000000019</v>
      </c>
      <c r="M98" s="4">
        <v>0</v>
      </c>
      <c r="N98" s="4">
        <v>375022.64</v>
      </c>
      <c r="O98" s="4">
        <v>9615.86</v>
      </c>
      <c r="P98" s="4">
        <v>104538.52</v>
      </c>
      <c r="Q98" s="4">
        <f>SUM(Tabela1[[#This Row],[set/25]:[dez/30]])</f>
        <v>39898.44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3623.68</v>
      </c>
      <c r="AW98" s="4">
        <v>3649.41</v>
      </c>
      <c r="AX98" s="4">
        <v>3675.68</v>
      </c>
      <c r="AY98" s="4">
        <v>3701.41</v>
      </c>
      <c r="AZ98" s="4">
        <v>3722.88</v>
      </c>
      <c r="BA98" s="4">
        <v>12194.83</v>
      </c>
      <c r="BB98" s="4">
        <v>3763.19</v>
      </c>
      <c r="BC98" s="4">
        <v>0</v>
      </c>
      <c r="BD98" s="4">
        <v>3867.73</v>
      </c>
      <c r="BE98" s="4">
        <v>3899.83</v>
      </c>
      <c r="BF98" s="4">
        <v>3918.02</v>
      </c>
      <c r="BG98" s="4">
        <v>12646.27</v>
      </c>
      <c r="BH98" s="4">
        <v>3976.96</v>
      </c>
      <c r="BI98" s="4">
        <v>2000.19</v>
      </c>
      <c r="BJ98" s="4">
        <v>3948.4</v>
      </c>
      <c r="BK98" s="4">
        <v>3948.4</v>
      </c>
      <c r="BL98" s="4">
        <v>3948.4</v>
      </c>
      <c r="BM98" s="4">
        <v>12846.19</v>
      </c>
      <c r="BN98" s="4">
        <v>15070.64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136.41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6">
        <v>0</v>
      </c>
      <c r="DV98" s="4">
        <f>SUM(Tabela1[[#This Row],[jan/25]:[mar/25]])</f>
        <v>7630.92</v>
      </c>
      <c r="DW98" s="4">
        <f>SUM(Tabela1[[#This Row],[abr/25]:[ago/25]])</f>
        <v>26441.27</v>
      </c>
      <c r="DX98" s="4">
        <f>SUM(Tabela1[[#This Row],[set/25]:[dez/30]])</f>
        <v>39898.44</v>
      </c>
    </row>
    <row r="99" spans="1:128" x14ac:dyDescent="0.25">
      <c r="A99" s="2" t="s">
        <v>13</v>
      </c>
      <c r="B99" s="2" t="s">
        <v>14</v>
      </c>
      <c r="C99" s="2" t="s">
        <v>324</v>
      </c>
      <c r="D99" s="1">
        <v>802</v>
      </c>
      <c r="E99" s="2" t="s">
        <v>329</v>
      </c>
      <c r="F99" s="2" t="s">
        <v>19</v>
      </c>
      <c r="G99" s="321">
        <v>45866</v>
      </c>
      <c r="H99" s="2" t="s">
        <v>330</v>
      </c>
      <c r="I99" s="2" t="s">
        <v>331</v>
      </c>
      <c r="J99" s="4">
        <v>310000</v>
      </c>
      <c r="K99" s="4">
        <v>227441.24</v>
      </c>
      <c r="L99" s="4">
        <f>Tabela1[[#This Row],[parcela.cef
(total)]]-Tabela1[[#This Row],[parcela.cef
(realizado)]]</f>
        <v>82558.760000000009</v>
      </c>
      <c r="M99" s="4">
        <v>0</v>
      </c>
      <c r="N99" s="4">
        <v>320831.28000000003</v>
      </c>
      <c r="O99" s="4">
        <v>8678.98</v>
      </c>
      <c r="P99" s="4">
        <v>8689.34</v>
      </c>
      <c r="Q99" s="4">
        <f>SUM(Tabela1[[#This Row],[set/25]:[dez/30]])</f>
        <v>4879.2400000000007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3810.1</v>
      </c>
      <c r="BJ99" s="4">
        <v>0</v>
      </c>
      <c r="BK99" s="4">
        <v>1134.4000000000001</v>
      </c>
      <c r="BL99" s="4">
        <v>1134.4000000000001</v>
      </c>
      <c r="BM99" s="4">
        <v>1134.4000000000001</v>
      </c>
      <c r="BN99" s="4">
        <v>1134.4000000000001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341.64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6">
        <v>0</v>
      </c>
      <c r="DV99" s="4">
        <f>SUM(Tabela1[[#This Row],[jan/25]:[mar/25]])</f>
        <v>0</v>
      </c>
      <c r="DW99" s="4">
        <f>SUM(Tabela1[[#This Row],[abr/25]:[ago/25]])</f>
        <v>3810.1</v>
      </c>
      <c r="DX99" s="4">
        <f>SUM(Tabela1[[#This Row],[set/25]:[dez/30]])</f>
        <v>4879.2400000000007</v>
      </c>
    </row>
    <row r="100" spans="1:128" x14ac:dyDescent="0.25">
      <c r="A100" s="2" t="s">
        <v>13</v>
      </c>
      <c r="B100" s="2" t="s">
        <v>14</v>
      </c>
      <c r="C100" s="2" t="s">
        <v>324</v>
      </c>
      <c r="D100" s="1">
        <v>803</v>
      </c>
      <c r="E100" s="2" t="s">
        <v>333</v>
      </c>
      <c r="F100" s="2" t="s">
        <v>19</v>
      </c>
      <c r="G100" s="321">
        <v>45169</v>
      </c>
      <c r="H100" s="2" t="s">
        <v>334</v>
      </c>
      <c r="I100" s="2" t="s">
        <v>335</v>
      </c>
      <c r="J100" s="4">
        <v>190000</v>
      </c>
      <c r="K100" s="4">
        <v>142648.03</v>
      </c>
      <c r="L100" s="4">
        <f>Tabela1[[#This Row],[parcela.cef
(total)]]-Tabela1[[#This Row],[parcela.cef
(realizado)]]</f>
        <v>47351.97</v>
      </c>
      <c r="M100" s="4">
        <v>0</v>
      </c>
      <c r="N100" s="4">
        <v>262840.02</v>
      </c>
      <c r="O100" s="4">
        <v>4421.46</v>
      </c>
      <c r="P100" s="4">
        <v>98388.28</v>
      </c>
      <c r="Q100" s="4">
        <f>SUM(Tabela1[[#This Row],[set/25]:[dez/30]])</f>
        <v>35086.65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450.45</v>
      </c>
      <c r="AM100" s="4">
        <v>451.22</v>
      </c>
      <c r="AN100" s="4">
        <v>452.75</v>
      </c>
      <c r="AO100" s="4">
        <v>5494.28</v>
      </c>
      <c r="AP100" s="4">
        <v>453.97</v>
      </c>
      <c r="AQ100" s="4">
        <v>464.93</v>
      </c>
      <c r="AR100" s="4">
        <v>7141.44</v>
      </c>
      <c r="AS100" s="4">
        <v>9014</v>
      </c>
      <c r="AT100" s="4">
        <v>6843.91</v>
      </c>
      <c r="AU100" s="4">
        <v>460.87</v>
      </c>
      <c r="AV100" s="4">
        <v>464.83</v>
      </c>
      <c r="AW100" s="4">
        <v>1369.36</v>
      </c>
      <c r="AX100" s="4">
        <v>1571.67</v>
      </c>
      <c r="AY100" s="4">
        <v>1582.68</v>
      </c>
      <c r="AZ100" s="4">
        <v>1591.85</v>
      </c>
      <c r="BA100" s="4">
        <v>9616.08</v>
      </c>
      <c r="BB100" s="4">
        <v>1609.09</v>
      </c>
      <c r="BC100" s="4">
        <v>1617.14</v>
      </c>
      <c r="BD100" s="4">
        <v>1630.56</v>
      </c>
      <c r="BE100" s="4">
        <v>1637.08</v>
      </c>
      <c r="BF100" s="4">
        <v>1643.46</v>
      </c>
      <c r="BG100" s="4">
        <v>4405.3599999999997</v>
      </c>
      <c r="BH100" s="4">
        <v>1661.59</v>
      </c>
      <c r="BI100" s="4">
        <v>1673.06</v>
      </c>
      <c r="BJ100" s="4">
        <v>0</v>
      </c>
      <c r="BK100" s="4">
        <v>1688.28</v>
      </c>
      <c r="BL100" s="4">
        <v>1688.28</v>
      </c>
      <c r="BM100" s="4">
        <v>7315.89</v>
      </c>
      <c r="BN100" s="4">
        <v>24198.7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195.5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6">
        <v>0</v>
      </c>
      <c r="DV100" s="4">
        <f>SUM(Tabela1[[#This Row],[jan/25]:[mar/25]])</f>
        <v>4856.79</v>
      </c>
      <c r="DW100" s="4">
        <f>SUM(Tabela1[[#This Row],[abr/25]:[ago/25]])</f>
        <v>11020.55</v>
      </c>
      <c r="DX100" s="4">
        <f>SUM(Tabela1[[#This Row],[set/25]:[dez/30]])</f>
        <v>35086.65</v>
      </c>
    </row>
    <row r="101" spans="1:128" x14ac:dyDescent="0.25">
      <c r="A101" s="2" t="s">
        <v>13</v>
      </c>
      <c r="B101" s="2" t="s">
        <v>14</v>
      </c>
      <c r="C101" s="2" t="s">
        <v>324</v>
      </c>
      <c r="D101" s="1">
        <v>804</v>
      </c>
      <c r="E101" s="2" t="s">
        <v>337</v>
      </c>
      <c r="F101" s="2" t="s">
        <v>19</v>
      </c>
      <c r="G101" s="321">
        <v>45804</v>
      </c>
      <c r="H101" s="2" t="s">
        <v>338</v>
      </c>
      <c r="I101" s="2" t="s">
        <v>339</v>
      </c>
      <c r="J101" s="4">
        <v>263758.81</v>
      </c>
      <c r="K101" s="4">
        <v>194667.22</v>
      </c>
      <c r="L101" s="4">
        <f>Tabela1[[#This Row],[parcela.cef
(total)]]-Tabela1[[#This Row],[parcela.cef
(realizado)]]</f>
        <v>69091.59</v>
      </c>
      <c r="M101" s="4">
        <v>0</v>
      </c>
      <c r="N101" s="4">
        <v>264651.78999999998</v>
      </c>
      <c r="O101" s="4">
        <v>8345.2999999999993</v>
      </c>
      <c r="P101" s="4">
        <v>1472.47</v>
      </c>
      <c r="Q101" s="4">
        <f>SUM(Tabela1[[#This Row],[set/25]:[dez/30]])</f>
        <v>1003.36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108.75</v>
      </c>
      <c r="BH101" s="4">
        <v>109.38</v>
      </c>
      <c r="BI101" s="4">
        <v>250.98</v>
      </c>
      <c r="BJ101" s="4">
        <v>0</v>
      </c>
      <c r="BK101" s="4">
        <v>444.67</v>
      </c>
      <c r="BL101" s="4">
        <v>444.67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114.02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6">
        <v>0</v>
      </c>
      <c r="DV101" s="4">
        <f>SUM(Tabela1[[#This Row],[jan/25]:[mar/25]])</f>
        <v>0</v>
      </c>
      <c r="DW101" s="4">
        <f>SUM(Tabela1[[#This Row],[abr/25]:[ago/25]])</f>
        <v>469.11</v>
      </c>
      <c r="DX101" s="4">
        <f>SUM(Tabela1[[#This Row],[set/25]:[dez/30]])</f>
        <v>1003.36</v>
      </c>
    </row>
    <row r="102" spans="1:128" x14ac:dyDescent="0.25">
      <c r="A102" s="2" t="s">
        <v>13</v>
      </c>
      <c r="B102" s="2" t="s">
        <v>14</v>
      </c>
      <c r="C102" s="2" t="s">
        <v>324</v>
      </c>
      <c r="D102" s="1">
        <v>805</v>
      </c>
      <c r="E102" s="2" t="s">
        <v>341</v>
      </c>
      <c r="F102" s="2" t="s">
        <v>19</v>
      </c>
      <c r="G102" s="321">
        <v>45169</v>
      </c>
      <c r="H102" s="2" t="s">
        <v>342</v>
      </c>
      <c r="I102" s="2" t="s">
        <v>343</v>
      </c>
      <c r="J102" s="4">
        <v>206800</v>
      </c>
      <c r="K102" s="4">
        <v>154477.07</v>
      </c>
      <c r="L102" s="4">
        <f>Tabela1[[#This Row],[parcela.cef
(total)]]-Tabela1[[#This Row],[parcela.cef
(realizado)]]</f>
        <v>52322.929999999993</v>
      </c>
      <c r="M102" s="4">
        <v>0</v>
      </c>
      <c r="N102" s="4">
        <v>266241.36</v>
      </c>
      <c r="O102" s="4">
        <v>0</v>
      </c>
      <c r="P102" s="4">
        <v>54137.59</v>
      </c>
      <c r="Q102" s="4">
        <f>SUM(Tabela1[[#This Row],[set/25]:[dez/30]])</f>
        <v>29270.400000000049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980.68</v>
      </c>
      <c r="AN102" s="4">
        <v>0</v>
      </c>
      <c r="AO102" s="4">
        <v>0</v>
      </c>
      <c r="AP102" s="4">
        <v>0</v>
      </c>
      <c r="AQ102" s="4">
        <v>0</v>
      </c>
      <c r="AR102" s="4">
        <v>7375.67</v>
      </c>
      <c r="AS102" s="4">
        <v>9455.08</v>
      </c>
      <c r="AT102" s="4">
        <v>7055.76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1408.12</v>
      </c>
      <c r="BK102" s="4">
        <v>1408.12</v>
      </c>
      <c r="BL102" s="4">
        <v>1408.12</v>
      </c>
      <c r="BM102" s="4">
        <v>8589.17</v>
      </c>
      <c r="BN102" s="4">
        <v>0</v>
      </c>
      <c r="BO102" s="4">
        <v>423.83</v>
      </c>
      <c r="BP102" s="4">
        <v>423.83</v>
      </c>
      <c r="BQ102" s="4">
        <v>775.15</v>
      </c>
      <c r="BR102" s="4">
        <v>423.83</v>
      </c>
      <c r="BS102" s="4">
        <v>423.83</v>
      </c>
      <c r="BT102" s="4">
        <v>423.83</v>
      </c>
      <c r="BU102" s="4">
        <v>423.83</v>
      </c>
      <c r="BV102" s="4">
        <v>423.83</v>
      </c>
      <c r="BW102" s="4">
        <v>423.83</v>
      </c>
      <c r="BX102" s="4">
        <v>423.83</v>
      </c>
      <c r="BY102" s="4">
        <v>423.83</v>
      </c>
      <c r="BZ102" s="4">
        <v>423.83</v>
      </c>
      <c r="CA102" s="4">
        <v>423.83</v>
      </c>
      <c r="CB102" s="4">
        <v>423.83</v>
      </c>
      <c r="CC102" s="4">
        <v>423.83</v>
      </c>
      <c r="CD102" s="4">
        <v>423.83</v>
      </c>
      <c r="CE102" s="4">
        <v>423.83</v>
      </c>
      <c r="CF102" s="4">
        <v>423.83</v>
      </c>
      <c r="CG102" s="4">
        <v>423.83</v>
      </c>
      <c r="CH102" s="4">
        <v>423.83</v>
      </c>
      <c r="CI102" s="4">
        <v>423.83</v>
      </c>
      <c r="CJ102" s="4">
        <v>423.83</v>
      </c>
      <c r="CK102" s="4">
        <v>423.83</v>
      </c>
      <c r="CL102" s="4">
        <v>423.83</v>
      </c>
      <c r="CM102" s="4">
        <v>423.83</v>
      </c>
      <c r="CN102" s="4">
        <v>423.83</v>
      </c>
      <c r="CO102" s="4">
        <v>423.83</v>
      </c>
      <c r="CP102" s="4">
        <v>423.83</v>
      </c>
      <c r="CQ102" s="4">
        <v>423.83</v>
      </c>
      <c r="CR102" s="4">
        <v>423.83</v>
      </c>
      <c r="CS102" s="4">
        <v>423.83</v>
      </c>
      <c r="CT102" s="4">
        <v>423.83</v>
      </c>
      <c r="CU102" s="4">
        <v>423.83</v>
      </c>
      <c r="CV102" s="4">
        <v>423.83</v>
      </c>
      <c r="CW102" s="4">
        <v>423.83</v>
      </c>
      <c r="CX102" s="4">
        <v>423.83</v>
      </c>
      <c r="CY102" s="4">
        <v>423.83</v>
      </c>
      <c r="CZ102" s="4">
        <v>423.84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6">
        <v>0</v>
      </c>
      <c r="DV102" s="4">
        <f>SUM(Tabela1[[#This Row],[jan/25]:[mar/25]])</f>
        <v>0</v>
      </c>
      <c r="DW102" s="4">
        <f>SUM(Tabela1[[#This Row],[abr/25]:[ago/25]])</f>
        <v>0</v>
      </c>
      <c r="DX102" s="4">
        <f>SUM(Tabela1[[#This Row],[set/25]:[dez/30]])</f>
        <v>29270.400000000049</v>
      </c>
    </row>
    <row r="103" spans="1:128" x14ac:dyDescent="0.25">
      <c r="A103" s="2" t="s">
        <v>13</v>
      </c>
      <c r="B103" s="2" t="s">
        <v>14</v>
      </c>
      <c r="C103" s="2" t="s">
        <v>324</v>
      </c>
      <c r="D103" s="1">
        <v>806</v>
      </c>
      <c r="E103" s="2" t="s">
        <v>345</v>
      </c>
      <c r="F103" s="2" t="s">
        <v>19</v>
      </c>
      <c r="G103" s="321">
        <v>45169</v>
      </c>
      <c r="H103" s="2" t="s">
        <v>346</v>
      </c>
      <c r="I103" s="2" t="s">
        <v>347</v>
      </c>
      <c r="J103" s="4">
        <v>208800</v>
      </c>
      <c r="K103" s="4">
        <v>155964.39000000001</v>
      </c>
      <c r="L103" s="4">
        <f>Tabela1[[#This Row],[parcela.cef
(total)]]-Tabela1[[#This Row],[parcela.cef
(realizado)]]</f>
        <v>52835.609999999986</v>
      </c>
      <c r="M103" s="4">
        <v>0</v>
      </c>
      <c r="N103" s="4">
        <v>254600</v>
      </c>
      <c r="O103" s="4">
        <v>8236.75</v>
      </c>
      <c r="P103" s="4">
        <v>76008.94</v>
      </c>
      <c r="Q103" s="4">
        <f>SUM(Tabela1[[#This Row],[set/25]:[dez/30]])</f>
        <v>19252.25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332.35</v>
      </c>
      <c r="AM103" s="4">
        <v>341.13</v>
      </c>
      <c r="AN103" s="4">
        <v>0</v>
      </c>
      <c r="AO103" s="4">
        <v>0</v>
      </c>
      <c r="AP103" s="4">
        <v>0</v>
      </c>
      <c r="AQ103" s="4">
        <v>0</v>
      </c>
      <c r="AR103" s="4">
        <v>7447.94</v>
      </c>
      <c r="AS103" s="4">
        <v>9547.7199999999993</v>
      </c>
      <c r="AT103" s="4">
        <v>10436.049999999999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28651.5</v>
      </c>
      <c r="BI103" s="4">
        <v>0</v>
      </c>
      <c r="BJ103" s="4">
        <v>1037.01</v>
      </c>
      <c r="BK103" s="4">
        <v>1012.2</v>
      </c>
      <c r="BL103" s="4">
        <v>1012.2</v>
      </c>
      <c r="BM103" s="4">
        <v>7069.24</v>
      </c>
      <c r="BN103" s="4">
        <v>8551.5</v>
      </c>
      <c r="BO103" s="4">
        <v>0</v>
      </c>
      <c r="BP103" s="4">
        <v>0</v>
      </c>
      <c r="BQ103" s="4">
        <v>0</v>
      </c>
      <c r="BR103" s="4">
        <v>0</v>
      </c>
      <c r="BS103" s="4">
        <v>570.1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6">
        <v>0</v>
      </c>
      <c r="DV103" s="4">
        <f>SUM(Tabela1[[#This Row],[jan/25]:[mar/25]])</f>
        <v>0</v>
      </c>
      <c r="DW103" s="4">
        <f>SUM(Tabela1[[#This Row],[abr/25]:[ago/25]])</f>
        <v>28651.5</v>
      </c>
      <c r="DX103" s="4">
        <f>SUM(Tabela1[[#This Row],[set/25]:[dez/30]])</f>
        <v>19252.25</v>
      </c>
    </row>
    <row r="104" spans="1:128" x14ac:dyDescent="0.25">
      <c r="A104" s="2" t="s">
        <v>13</v>
      </c>
      <c r="B104" s="2" t="s">
        <v>14</v>
      </c>
      <c r="C104" s="2" t="s">
        <v>349</v>
      </c>
      <c r="D104" s="1">
        <v>901</v>
      </c>
      <c r="E104" s="2"/>
      <c r="F104" s="2" t="s">
        <v>46</v>
      </c>
      <c r="G104" s="321"/>
      <c r="H104" s="2"/>
      <c r="I104" s="2"/>
      <c r="J104" s="4"/>
      <c r="K104" s="4"/>
      <c r="L104" s="4">
        <f>Tabela1[[#This Row],[parcela.cef
(total)]]-Tabela1[[#This Row],[parcela.cef
(realizado)]]</f>
        <v>0</v>
      </c>
      <c r="M104" s="4">
        <v>0</v>
      </c>
      <c r="N104" s="4">
        <v>0</v>
      </c>
      <c r="O104" s="4">
        <v>0</v>
      </c>
      <c r="P104" s="4">
        <v>0</v>
      </c>
      <c r="Q104" s="4">
        <f>SUM(Tabela1[[#This Row],[set/25]:[dez/30]])</f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6">
        <v>0</v>
      </c>
      <c r="DV104" s="4">
        <f>SUM(Tabela1[[#This Row],[jan/25]:[mar/25]])</f>
        <v>0</v>
      </c>
      <c r="DW104" s="4">
        <f>SUM(Tabela1[[#This Row],[abr/25]:[ago/25]])</f>
        <v>0</v>
      </c>
      <c r="DX104" s="4">
        <f>SUM(Tabela1[[#This Row],[set/25]:[dez/30]])</f>
        <v>0</v>
      </c>
    </row>
    <row r="105" spans="1:128" x14ac:dyDescent="0.25">
      <c r="A105" s="2" t="s">
        <v>13</v>
      </c>
      <c r="B105" s="2" t="s">
        <v>14</v>
      </c>
      <c r="C105" s="2" t="s">
        <v>349</v>
      </c>
      <c r="D105" s="1">
        <v>902</v>
      </c>
      <c r="E105" s="2" t="s">
        <v>134</v>
      </c>
      <c r="F105" s="2" t="s">
        <v>19</v>
      </c>
      <c r="G105" s="321">
        <v>45568</v>
      </c>
      <c r="H105" s="2" t="s">
        <v>351</v>
      </c>
      <c r="I105" s="2"/>
      <c r="J105" s="4"/>
      <c r="K105" s="4"/>
      <c r="L105" s="4">
        <f>Tabela1[[#This Row],[parcela.cef
(total)]]-Tabela1[[#This Row],[parcela.cef
(realizado)]]</f>
        <v>0</v>
      </c>
      <c r="M105" s="4">
        <v>0</v>
      </c>
      <c r="N105" s="4">
        <v>263294</v>
      </c>
      <c r="O105" s="4">
        <v>0</v>
      </c>
      <c r="P105" s="4">
        <v>271583.58</v>
      </c>
      <c r="Q105" s="4">
        <f>SUM(Tabela1[[#This Row],[set/25]:[dez/30]])</f>
        <v>83311.37000000001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83194</v>
      </c>
      <c r="AZ105" s="4">
        <v>7040.6</v>
      </c>
      <c r="BA105" s="4">
        <v>23290.71</v>
      </c>
      <c r="BB105" s="4">
        <v>7116.83</v>
      </c>
      <c r="BC105" s="4">
        <v>7152.41</v>
      </c>
      <c r="BD105" s="4">
        <v>7211.78</v>
      </c>
      <c r="BE105" s="4">
        <v>7240.63</v>
      </c>
      <c r="BF105" s="4">
        <v>7268.86</v>
      </c>
      <c r="BG105" s="4">
        <v>24007.599999999999</v>
      </c>
      <c r="BH105" s="4">
        <v>7349.04</v>
      </c>
      <c r="BI105" s="4">
        <v>7399.75</v>
      </c>
      <c r="BJ105" s="4">
        <v>7467.09</v>
      </c>
      <c r="BK105" s="4">
        <v>7467.09</v>
      </c>
      <c r="BL105" s="4">
        <v>7467.09</v>
      </c>
      <c r="BM105" s="4">
        <v>17067.63</v>
      </c>
      <c r="BN105" s="4">
        <v>43735.8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106.67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6">
        <v>0</v>
      </c>
      <c r="DV105" s="4">
        <f>SUM(Tabela1[[#This Row],[jan/25]:[mar/25]])</f>
        <v>21481.02</v>
      </c>
      <c r="DW105" s="4">
        <f>SUM(Tabela1[[#This Row],[abr/25]:[ago/25]])</f>
        <v>53265.88</v>
      </c>
      <c r="DX105" s="4">
        <f>SUM(Tabela1[[#This Row],[set/25]:[dez/30]])</f>
        <v>83311.37000000001</v>
      </c>
    </row>
    <row r="106" spans="1:128" x14ac:dyDescent="0.25">
      <c r="A106" s="2" t="s">
        <v>13</v>
      </c>
      <c r="B106" s="2" t="s">
        <v>14</v>
      </c>
      <c r="C106" s="2" t="s">
        <v>349</v>
      </c>
      <c r="D106" s="1">
        <v>903</v>
      </c>
      <c r="E106" s="2" t="s">
        <v>353</v>
      </c>
      <c r="F106" s="2" t="s">
        <v>19</v>
      </c>
      <c r="G106" s="321">
        <v>45150</v>
      </c>
      <c r="H106" s="2" t="s">
        <v>354</v>
      </c>
      <c r="I106" s="2" t="s">
        <v>355</v>
      </c>
      <c r="J106" s="4">
        <v>172597.07</v>
      </c>
      <c r="K106" s="4">
        <v>130368.56</v>
      </c>
      <c r="L106" s="4">
        <f>Tabela1[[#This Row],[parcela.cef
(total)]]-Tabela1[[#This Row],[parcela.cef
(realizado)]]</f>
        <v>42228.510000000009</v>
      </c>
      <c r="M106" s="4">
        <v>0</v>
      </c>
      <c r="N106" s="4">
        <v>262295</v>
      </c>
      <c r="O106" s="4">
        <v>0</v>
      </c>
      <c r="P106" s="4">
        <v>98727.17</v>
      </c>
      <c r="Q106" s="4">
        <f>SUM(Tabela1[[#This Row],[set/25]:[dez/30]])</f>
        <v>40912.68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3000</v>
      </c>
      <c r="AM106" s="4">
        <v>406.09</v>
      </c>
      <c r="AN106" s="4">
        <v>407.47</v>
      </c>
      <c r="AO106" s="4">
        <v>10897.81</v>
      </c>
      <c r="AP106" s="4">
        <v>417.56</v>
      </c>
      <c r="AQ106" s="4">
        <v>0</v>
      </c>
      <c r="AR106" s="4">
        <v>843.3</v>
      </c>
      <c r="AS106" s="4">
        <v>1178.57</v>
      </c>
      <c r="AT106" s="4">
        <v>3687.79</v>
      </c>
      <c r="AU106" s="4">
        <v>2089.9499999999998</v>
      </c>
      <c r="AV106" s="4">
        <v>2816.24</v>
      </c>
      <c r="AW106" s="4">
        <v>1404.39</v>
      </c>
      <c r="AX106" s="4">
        <v>1444.21</v>
      </c>
      <c r="AY106" s="4">
        <v>1424.41</v>
      </c>
      <c r="AZ106" s="4">
        <v>1464.2</v>
      </c>
      <c r="BA106" s="4">
        <v>12126.94</v>
      </c>
      <c r="BB106" s="4">
        <v>1477.62</v>
      </c>
      <c r="BC106" s="4">
        <v>1485.02</v>
      </c>
      <c r="BD106" s="4">
        <v>1497.34</v>
      </c>
      <c r="BE106" s="4">
        <v>1473.37</v>
      </c>
      <c r="BF106" s="4">
        <v>1509.68</v>
      </c>
      <c r="BG106" s="4">
        <v>2202.6799999999998</v>
      </c>
      <c r="BH106" s="4">
        <v>3020.98</v>
      </c>
      <c r="BI106" s="4">
        <v>1538.87</v>
      </c>
      <c r="BJ106" s="4">
        <v>0</v>
      </c>
      <c r="BK106" s="4">
        <v>1519.45</v>
      </c>
      <c r="BL106" s="4">
        <v>1519.45</v>
      </c>
      <c r="BM106" s="4">
        <v>12774.66</v>
      </c>
      <c r="BN106" s="4">
        <v>24986.57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112.55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6">
        <v>0</v>
      </c>
      <c r="DV106" s="4">
        <f>SUM(Tabela1[[#This Row],[jan/25]:[mar/25]])</f>
        <v>4459.9799999999996</v>
      </c>
      <c r="DW106" s="4">
        <f>SUM(Tabela1[[#This Row],[abr/25]:[ago/25]])</f>
        <v>9745.5799999999981</v>
      </c>
      <c r="DX106" s="4">
        <f>SUM(Tabela1[[#This Row],[set/25]:[dez/30]])</f>
        <v>40912.68</v>
      </c>
    </row>
    <row r="107" spans="1:128" x14ac:dyDescent="0.25">
      <c r="A107" s="2" t="s">
        <v>13</v>
      </c>
      <c r="B107" s="2" t="s">
        <v>14</v>
      </c>
      <c r="C107" s="2" t="s">
        <v>349</v>
      </c>
      <c r="D107" s="1">
        <v>904</v>
      </c>
      <c r="E107" s="2" t="s">
        <v>357</v>
      </c>
      <c r="F107" s="2" t="s">
        <v>19</v>
      </c>
      <c r="G107" s="321">
        <v>45169</v>
      </c>
      <c r="H107" s="2" t="s">
        <v>358</v>
      </c>
      <c r="I107" s="2" t="s">
        <v>359</v>
      </c>
      <c r="J107" s="4">
        <v>216981.2</v>
      </c>
      <c r="K107" s="4">
        <v>161660.96</v>
      </c>
      <c r="L107" s="4">
        <f>Tabela1[[#This Row],[parcela.cef
(total)]]-Tabela1[[#This Row],[parcela.cef
(realizado)]]</f>
        <v>55320.24000000002</v>
      </c>
      <c r="M107" s="4">
        <v>0</v>
      </c>
      <c r="N107" s="4">
        <v>271667.57</v>
      </c>
      <c r="O107" s="4">
        <v>8256.84</v>
      </c>
      <c r="P107" s="4">
        <v>68392.320000000007</v>
      </c>
      <c r="Q107" s="4">
        <f>SUM(Tabela1[[#This Row],[set/25]:[dez/30]])</f>
        <v>8434.9699999999993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1164.98</v>
      </c>
      <c r="AM107" s="4">
        <v>1166.96</v>
      </c>
      <c r="AN107" s="4">
        <v>1170.93</v>
      </c>
      <c r="AO107" s="4">
        <v>1173.27</v>
      </c>
      <c r="AP107" s="4">
        <v>1174.0999999999999</v>
      </c>
      <c r="AQ107" s="4">
        <v>1177.73</v>
      </c>
      <c r="AR107" s="4">
        <v>8979.1</v>
      </c>
      <c r="AS107" s="4">
        <v>11179.17</v>
      </c>
      <c r="AT107" s="4">
        <v>8645.73</v>
      </c>
      <c r="AU107" s="4">
        <v>1191.93</v>
      </c>
      <c r="AV107" s="4">
        <v>1202.18</v>
      </c>
      <c r="AW107" s="4">
        <v>1210.71</v>
      </c>
      <c r="AX107" s="4">
        <v>1219.43</v>
      </c>
      <c r="AY107" s="4">
        <v>1227.97</v>
      </c>
      <c r="AZ107" s="4">
        <v>1235.0899999999999</v>
      </c>
      <c r="BA107" s="4">
        <v>6655.43</v>
      </c>
      <c r="BB107" s="4">
        <v>1248.46</v>
      </c>
      <c r="BC107" s="4">
        <v>1254.7</v>
      </c>
      <c r="BD107" s="4">
        <v>1265.1199999999999</v>
      </c>
      <c r="BE107" s="4">
        <v>1270.18</v>
      </c>
      <c r="BF107" s="4">
        <v>1275.1300000000001</v>
      </c>
      <c r="BG107" s="4">
        <v>1281.76</v>
      </c>
      <c r="BH107" s="4">
        <v>1289.2</v>
      </c>
      <c r="BI107" s="4">
        <v>1298.0899999999999</v>
      </c>
      <c r="BJ107" s="4">
        <v>0</v>
      </c>
      <c r="BK107" s="4">
        <v>1309.9000000000001</v>
      </c>
      <c r="BL107" s="4">
        <v>1309.77</v>
      </c>
      <c r="BM107" s="4">
        <v>0</v>
      </c>
      <c r="BN107" s="4">
        <v>5701</v>
      </c>
      <c r="BO107" s="4">
        <v>0</v>
      </c>
      <c r="BP107" s="4">
        <v>0</v>
      </c>
      <c r="BQ107" s="4">
        <v>0</v>
      </c>
      <c r="BR107" s="4">
        <v>0</v>
      </c>
      <c r="BS107" s="4">
        <v>114.3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6">
        <v>0</v>
      </c>
      <c r="DV107" s="4">
        <f>SUM(Tabela1[[#This Row],[jan/25]:[mar/25]])</f>
        <v>3768.2799999999997</v>
      </c>
      <c r="DW107" s="4">
        <f>SUM(Tabela1[[#This Row],[abr/25]:[ago/25]])</f>
        <v>6414.3600000000006</v>
      </c>
      <c r="DX107" s="4">
        <f>SUM(Tabela1[[#This Row],[set/25]:[dez/30]])</f>
        <v>8434.9699999999993</v>
      </c>
    </row>
    <row r="108" spans="1:128" x14ac:dyDescent="0.25">
      <c r="A108" s="2" t="s">
        <v>13</v>
      </c>
      <c r="B108" s="2" t="s">
        <v>14</v>
      </c>
      <c r="C108" s="2" t="s">
        <v>349</v>
      </c>
      <c r="D108" s="1">
        <v>905</v>
      </c>
      <c r="E108" s="2" t="s">
        <v>361</v>
      </c>
      <c r="F108" s="2" t="s">
        <v>19</v>
      </c>
      <c r="G108" s="321">
        <v>45169</v>
      </c>
      <c r="H108" s="2" t="s">
        <v>362</v>
      </c>
      <c r="I108" s="2" t="s">
        <v>363</v>
      </c>
      <c r="J108" s="4">
        <v>143787.04</v>
      </c>
      <c r="K108" s="4">
        <v>110015.18</v>
      </c>
      <c r="L108" s="4">
        <f>Tabela1[[#This Row],[parcela.cef
(total)]]-Tabela1[[#This Row],[parcela.cef
(realizado)]]</f>
        <v>33771.860000000015</v>
      </c>
      <c r="M108" s="4">
        <v>0</v>
      </c>
      <c r="N108" s="4">
        <v>265241.36</v>
      </c>
      <c r="O108" s="4">
        <v>7316.64</v>
      </c>
      <c r="P108" s="4">
        <v>114161.82</v>
      </c>
      <c r="Q108" s="4">
        <f>SUM(Tabela1[[#This Row],[set/25]:[dez/30]])</f>
        <v>9132.77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31390.28</v>
      </c>
      <c r="AM108" s="4">
        <v>15327.68</v>
      </c>
      <c r="AN108" s="4">
        <v>1397.38</v>
      </c>
      <c r="AO108" s="4">
        <v>1400.17</v>
      </c>
      <c r="AP108" s="4">
        <v>1401.15</v>
      </c>
      <c r="AQ108" s="4">
        <v>1405.5</v>
      </c>
      <c r="AR108" s="4">
        <v>6169.93</v>
      </c>
      <c r="AS108" s="4">
        <v>12682.88</v>
      </c>
      <c r="AT108" s="4">
        <v>5969.23</v>
      </c>
      <c r="AU108" s="4">
        <v>1422.43</v>
      </c>
      <c r="AV108" s="4">
        <v>1434.67</v>
      </c>
      <c r="AW108" s="4">
        <v>1444.85</v>
      </c>
      <c r="AX108" s="4">
        <v>1455.25</v>
      </c>
      <c r="AY108" s="4">
        <v>1465.44</v>
      </c>
      <c r="AZ108" s="4">
        <v>1473.94</v>
      </c>
      <c r="BA108" s="4">
        <v>1483.96</v>
      </c>
      <c r="BB108" s="4">
        <v>1489.9</v>
      </c>
      <c r="BC108" s="4">
        <v>1497.35</v>
      </c>
      <c r="BD108" s="4">
        <v>1509.78</v>
      </c>
      <c r="BE108" s="4">
        <v>7068.27</v>
      </c>
      <c r="BF108" s="4">
        <v>1521.73</v>
      </c>
      <c r="BG108" s="4">
        <v>1529.64</v>
      </c>
      <c r="BH108" s="4">
        <v>1538.51</v>
      </c>
      <c r="BI108" s="4">
        <v>1549.13</v>
      </c>
      <c r="BJ108" s="4">
        <v>0</v>
      </c>
      <c r="BK108" s="4">
        <v>1563.23</v>
      </c>
      <c r="BL108" s="4">
        <v>1563.23</v>
      </c>
      <c r="BM108" s="4">
        <v>5726.11</v>
      </c>
      <c r="BN108" s="4">
        <v>0</v>
      </c>
      <c r="BO108" s="4">
        <v>0</v>
      </c>
      <c r="BP108" s="4">
        <v>0</v>
      </c>
      <c r="BQ108" s="4">
        <v>280.2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6">
        <v>0</v>
      </c>
      <c r="DV108" s="4">
        <f>SUM(Tabela1[[#This Row],[jan/25]:[mar/25]])</f>
        <v>4497.03</v>
      </c>
      <c r="DW108" s="4">
        <f>SUM(Tabela1[[#This Row],[abr/25]:[ago/25]])</f>
        <v>13207.279999999999</v>
      </c>
      <c r="DX108" s="4">
        <f>SUM(Tabela1[[#This Row],[set/25]:[dez/30]])</f>
        <v>9132.77</v>
      </c>
    </row>
    <row r="109" spans="1:128" x14ac:dyDescent="0.25">
      <c r="A109" s="2" t="s">
        <v>13</v>
      </c>
      <c r="B109" s="2" t="s">
        <v>14</v>
      </c>
      <c r="C109" s="2" t="s">
        <v>349</v>
      </c>
      <c r="D109" s="1">
        <v>906</v>
      </c>
      <c r="E109" s="2" t="s">
        <v>365</v>
      </c>
      <c r="F109" s="2" t="s">
        <v>19</v>
      </c>
      <c r="G109" s="321">
        <v>45169</v>
      </c>
      <c r="H109" s="2" t="s">
        <v>366</v>
      </c>
      <c r="I109" s="2" t="s">
        <v>367</v>
      </c>
      <c r="J109" s="4">
        <v>188126.37</v>
      </c>
      <c r="K109" s="4">
        <v>141377.12</v>
      </c>
      <c r="L109" s="4">
        <f>Tabela1[[#This Row],[parcela.cef
(total)]]-Tabela1[[#This Row],[parcela.cef
(realizado)]]</f>
        <v>46749.25</v>
      </c>
      <c r="M109" s="4">
        <v>0</v>
      </c>
      <c r="N109" s="4">
        <v>253650</v>
      </c>
      <c r="O109" s="4">
        <v>0</v>
      </c>
      <c r="P109" s="4">
        <v>91978.86</v>
      </c>
      <c r="Q109" s="4">
        <f>SUM(Tabela1[[#This Row],[set/25]:[dez/30]])</f>
        <v>23648.390000000003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1227.68</v>
      </c>
      <c r="AN109" s="4">
        <v>609.95000000000005</v>
      </c>
      <c r="AO109" s="4">
        <v>5113.5</v>
      </c>
      <c r="AP109" s="4">
        <v>1223.25</v>
      </c>
      <c r="AQ109" s="4">
        <v>629.24</v>
      </c>
      <c r="AR109" s="4">
        <v>7205.14</v>
      </c>
      <c r="AS109" s="4">
        <v>8977.07</v>
      </c>
      <c r="AT109" s="4">
        <v>7935.17</v>
      </c>
      <c r="AU109" s="4">
        <v>1639.49</v>
      </c>
      <c r="AV109" s="4">
        <v>1653.59</v>
      </c>
      <c r="AW109" s="4">
        <v>1665.33</v>
      </c>
      <c r="AX109" s="4">
        <v>1677.32</v>
      </c>
      <c r="AY109" s="4">
        <v>1689.06</v>
      </c>
      <c r="AZ109" s="4">
        <v>1698.86</v>
      </c>
      <c r="BA109" s="4">
        <v>2686.17</v>
      </c>
      <c r="BB109" s="4">
        <v>7254.2</v>
      </c>
      <c r="BC109" s="4">
        <v>1725.84</v>
      </c>
      <c r="BD109" s="4">
        <v>1740.16</v>
      </c>
      <c r="BE109" s="4">
        <v>2802.13</v>
      </c>
      <c r="BF109" s="4">
        <v>1753.94</v>
      </c>
      <c r="BG109" s="4">
        <v>1763.06</v>
      </c>
      <c r="BH109" s="4">
        <v>2814.83</v>
      </c>
      <c r="BI109" s="4">
        <v>2845.49</v>
      </c>
      <c r="BJ109" s="4">
        <v>0</v>
      </c>
      <c r="BK109" s="4">
        <v>1801.77</v>
      </c>
      <c r="BL109" s="4">
        <v>1801.77</v>
      </c>
      <c r="BM109" s="4">
        <v>7510.75</v>
      </c>
      <c r="BN109" s="4">
        <v>4206.1099999999997</v>
      </c>
      <c r="BO109" s="4">
        <v>202.59</v>
      </c>
      <c r="BP109" s="4">
        <v>202.59</v>
      </c>
      <c r="BQ109" s="4">
        <v>202.59</v>
      </c>
      <c r="BR109" s="4">
        <v>316.77</v>
      </c>
      <c r="BS109" s="4">
        <v>202.59</v>
      </c>
      <c r="BT109" s="4">
        <v>4769.78</v>
      </c>
      <c r="BU109" s="4">
        <v>202.59</v>
      </c>
      <c r="BV109" s="4">
        <v>202.59</v>
      </c>
      <c r="BW109" s="4">
        <v>202.59</v>
      </c>
      <c r="BX109" s="4">
        <v>202.59</v>
      </c>
      <c r="BY109" s="4">
        <v>202.59</v>
      </c>
      <c r="BZ109" s="4">
        <v>202.59</v>
      </c>
      <c r="CA109" s="4">
        <v>202.59</v>
      </c>
      <c r="CB109" s="4">
        <v>202.59</v>
      </c>
      <c r="CC109" s="4">
        <v>202.59</v>
      </c>
      <c r="CD109" s="4">
        <v>202.59</v>
      </c>
      <c r="CE109" s="4">
        <v>202.59</v>
      </c>
      <c r="CF109" s="4">
        <v>202.59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6">
        <v>0</v>
      </c>
      <c r="DV109" s="4">
        <f>SUM(Tabela1[[#This Row],[jan/25]:[mar/25]])</f>
        <v>10720.199999999999</v>
      </c>
      <c r="DW109" s="4">
        <f>SUM(Tabela1[[#This Row],[abr/25]:[ago/25]])</f>
        <v>11979.449999999999</v>
      </c>
      <c r="DX109" s="4">
        <f>SUM(Tabela1[[#This Row],[set/25]:[dez/30]])</f>
        <v>23648.390000000003</v>
      </c>
    </row>
    <row r="110" spans="1:128" x14ac:dyDescent="0.25">
      <c r="A110" s="2" t="s">
        <v>13</v>
      </c>
      <c r="B110" s="2" t="s">
        <v>369</v>
      </c>
      <c r="C110" s="2" t="s">
        <v>370</v>
      </c>
      <c r="D110" s="1">
        <v>1</v>
      </c>
      <c r="E110" s="2"/>
      <c r="F110" s="2" t="s">
        <v>16</v>
      </c>
      <c r="G110" s="321"/>
      <c r="H110" s="2"/>
      <c r="I110" s="2"/>
      <c r="J110" s="4"/>
      <c r="K110" s="4"/>
      <c r="L110" s="4">
        <f>Tabela1[[#This Row],[parcela.cef
(total)]]-Tabela1[[#This Row],[parcela.cef
(realizado)]]</f>
        <v>0</v>
      </c>
      <c r="M110" s="4">
        <v>0</v>
      </c>
      <c r="N110" s="4">
        <v>0</v>
      </c>
      <c r="O110" s="4">
        <v>0</v>
      </c>
      <c r="P110" s="4">
        <v>0</v>
      </c>
      <c r="Q110" s="4">
        <f>SUM(Tabela1[[#This Row],[set/25]:[dez/30]])</f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6">
        <v>0</v>
      </c>
      <c r="DV110" s="4">
        <f>SUM(Tabela1[[#This Row],[jan/25]:[mar/25]])</f>
        <v>0</v>
      </c>
      <c r="DW110" s="4">
        <f>SUM(Tabela1[[#This Row],[abr/25]:[ago/25]])</f>
        <v>0</v>
      </c>
      <c r="DX110" s="4">
        <f>SUM(Tabela1[[#This Row],[set/25]:[dez/30]])</f>
        <v>0</v>
      </c>
    </row>
    <row r="111" spans="1:128" hidden="1" x14ac:dyDescent="0.25">
      <c r="A111" s="2" t="s">
        <v>372</v>
      </c>
      <c r="B111" s="2" t="s">
        <v>14</v>
      </c>
      <c r="C111" s="2" t="s">
        <v>349</v>
      </c>
      <c r="D111" s="1">
        <v>905</v>
      </c>
      <c r="E111" s="2" t="s">
        <v>909</v>
      </c>
      <c r="F111" s="2" t="s">
        <v>19</v>
      </c>
      <c r="G111" s="321">
        <v>45818</v>
      </c>
      <c r="H111" s="2" t="s">
        <v>910</v>
      </c>
      <c r="I111" s="2"/>
      <c r="J111" s="4"/>
      <c r="K111" s="4"/>
      <c r="L111" s="4">
        <f>Tabela1[[#This Row],[parcela.cef
(total)]]-Tabela1[[#This Row],[parcela.cef
(realizado)]]</f>
        <v>0</v>
      </c>
      <c r="M111" s="4">
        <v>0</v>
      </c>
      <c r="N111" s="4">
        <v>246132</v>
      </c>
      <c r="O111" s="4">
        <v>1031.51</v>
      </c>
      <c r="P111" s="4">
        <v>44974.74</v>
      </c>
      <c r="Q111" s="4">
        <f>SUM(Tabela1[[#This Row],[set/25]:[dez/30]])</f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7808.22</v>
      </c>
      <c r="AQ111" s="4">
        <v>3519.32</v>
      </c>
      <c r="AR111" s="4">
        <v>1749.29</v>
      </c>
      <c r="AS111" s="4">
        <v>1751.56</v>
      </c>
      <c r="AT111" s="4">
        <v>1756.47</v>
      </c>
      <c r="AU111" s="4">
        <v>0</v>
      </c>
      <c r="AV111" s="4">
        <v>1765.6</v>
      </c>
      <c r="AW111" s="4">
        <v>3619.27</v>
      </c>
      <c r="AX111" s="4">
        <v>1806.34</v>
      </c>
      <c r="AY111" s="4">
        <v>1855.97</v>
      </c>
      <c r="AZ111" s="4">
        <v>0</v>
      </c>
      <c r="BA111" s="4">
        <v>1829.53</v>
      </c>
      <c r="BB111" s="4">
        <v>3691.32</v>
      </c>
      <c r="BC111" s="4">
        <v>0</v>
      </c>
      <c r="BD111" s="4">
        <v>13674.5</v>
      </c>
      <c r="BE111" s="4">
        <v>0</v>
      </c>
      <c r="BF111" s="4">
        <v>0</v>
      </c>
      <c r="BG111" s="4">
        <v>147.35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6">
        <v>0</v>
      </c>
      <c r="DV111" s="4">
        <f>SUM(Tabela1[[#This Row],[jan/25]:[mar/25]])</f>
        <v>17365.82</v>
      </c>
      <c r="DW111" s="4">
        <f>SUM(Tabela1[[#This Row],[abr/25]:[ago/25]])</f>
        <v>147.35</v>
      </c>
      <c r="DX111" s="4">
        <f>SUM(Tabela1[[#This Row],[set/25]:[dez/30]])</f>
        <v>0</v>
      </c>
    </row>
    <row r="112" spans="1:128" hidden="1" x14ac:dyDescent="0.25">
      <c r="A112" s="2" t="s">
        <v>372</v>
      </c>
      <c r="B112" s="2" t="s">
        <v>14</v>
      </c>
      <c r="C112" s="2" t="s">
        <v>170</v>
      </c>
      <c r="D112" s="1">
        <v>1605</v>
      </c>
      <c r="E112" s="2" t="s">
        <v>536</v>
      </c>
      <c r="F112" s="2" t="s">
        <v>19</v>
      </c>
      <c r="G112" s="321">
        <v>44894</v>
      </c>
      <c r="H112" s="2" t="s">
        <v>537</v>
      </c>
      <c r="I112" s="2" t="s">
        <v>538</v>
      </c>
      <c r="J112" s="4">
        <v>225353.54</v>
      </c>
      <c r="K112" s="4">
        <v>215875.62</v>
      </c>
      <c r="L112" s="4">
        <f>Tabela1[[#This Row],[parcela.cef
(total)]]-Tabela1[[#This Row],[parcela.cef
(realizado)]]</f>
        <v>9477.9200000000128</v>
      </c>
      <c r="M112" s="4">
        <v>0</v>
      </c>
      <c r="N112" s="4">
        <v>272417.56</v>
      </c>
      <c r="O112" s="4">
        <v>0</v>
      </c>
      <c r="P112" s="4">
        <v>112060.53</v>
      </c>
      <c r="Q112" s="4">
        <f>SUM(Tabela1[[#This Row],[set/25]:[dez/30]])</f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5240.6899999999996</v>
      </c>
      <c r="AD112" s="4">
        <v>226.49</v>
      </c>
      <c r="AE112" s="4">
        <v>226.7</v>
      </c>
      <c r="AF112" s="4">
        <v>227.74</v>
      </c>
      <c r="AG112" s="4">
        <v>227.74</v>
      </c>
      <c r="AH112" s="4">
        <v>228.54</v>
      </c>
      <c r="AI112" s="4">
        <v>228.86</v>
      </c>
      <c r="AJ112" s="4">
        <v>752.22</v>
      </c>
      <c r="AK112" s="4">
        <v>772.79</v>
      </c>
      <c r="AL112" s="4">
        <v>773.56</v>
      </c>
      <c r="AM112" s="4">
        <v>774.88</v>
      </c>
      <c r="AN112" s="4">
        <v>777.51</v>
      </c>
      <c r="AO112" s="4">
        <v>779.07</v>
      </c>
      <c r="AP112" s="4">
        <v>27886.34</v>
      </c>
      <c r="AQ112" s="4">
        <v>11662.68</v>
      </c>
      <c r="AR112" s="4">
        <v>7778.85</v>
      </c>
      <c r="AS112" s="4">
        <v>10225.18</v>
      </c>
      <c r="AT112" s="4">
        <v>8691.9500000000007</v>
      </c>
      <c r="AU112" s="4">
        <v>10041.9</v>
      </c>
      <c r="AV112" s="4">
        <v>798.26</v>
      </c>
      <c r="AW112" s="4">
        <v>803.93</v>
      </c>
      <c r="AX112" s="4">
        <v>809.71</v>
      </c>
      <c r="AY112" s="4">
        <v>815.38</v>
      </c>
      <c r="AZ112" s="4">
        <v>820.11</v>
      </c>
      <c r="BA112" s="4">
        <v>6330.28</v>
      </c>
      <c r="BB112" s="4">
        <v>828.99</v>
      </c>
      <c r="BC112" s="4">
        <v>0</v>
      </c>
      <c r="BD112" s="4">
        <v>13330.18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6">
        <v>0</v>
      </c>
      <c r="DV112" s="4">
        <f>SUM(Tabela1[[#This Row],[jan/25]:[mar/25]])</f>
        <v>14159.17</v>
      </c>
      <c r="DW112" s="4">
        <f>SUM(Tabela1[[#This Row],[abr/25]:[ago/25]])</f>
        <v>0</v>
      </c>
      <c r="DX112" s="4">
        <f>SUM(Tabela1[[#This Row],[set/25]:[dez/30]])</f>
        <v>0</v>
      </c>
    </row>
    <row r="113" spans="1:128" hidden="1" x14ac:dyDescent="0.25">
      <c r="A113" s="2" t="s">
        <v>372</v>
      </c>
      <c r="B113" s="2" t="s">
        <v>14</v>
      </c>
      <c r="C113" s="2" t="s">
        <v>324</v>
      </c>
      <c r="D113" s="1">
        <v>802</v>
      </c>
      <c r="E113" s="2" t="s">
        <v>876</v>
      </c>
      <c r="F113" s="2" t="s">
        <v>19</v>
      </c>
      <c r="G113" s="321">
        <v>44894</v>
      </c>
      <c r="H113" s="2" t="s">
        <v>877</v>
      </c>
      <c r="I113" s="2" t="s">
        <v>878</v>
      </c>
      <c r="J113" s="4">
        <v>202435.21</v>
      </c>
      <c r="K113" s="4">
        <v>194103.21</v>
      </c>
      <c r="L113" s="4">
        <f>Tabela1[[#This Row],[parcela.cef
(total)]]-Tabela1[[#This Row],[parcela.cef
(realizado)]]</f>
        <v>8332</v>
      </c>
      <c r="M113" s="4">
        <v>0</v>
      </c>
      <c r="N113" s="4">
        <v>247086</v>
      </c>
      <c r="O113" s="4">
        <v>5913.84</v>
      </c>
      <c r="P113" s="4">
        <v>103108.88</v>
      </c>
      <c r="Q113" s="4">
        <f>SUM(Tabela1[[#This Row],[set/25]:[dez/30]])</f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980.78</v>
      </c>
      <c r="AE113" s="4">
        <v>1071.68</v>
      </c>
      <c r="AF113" s="4">
        <v>1076.6099999999999</v>
      </c>
      <c r="AG113" s="4">
        <v>1077.1500000000001</v>
      </c>
      <c r="AH113" s="4">
        <v>1080.3800000000001</v>
      </c>
      <c r="AI113" s="4">
        <v>1103.8900000000001</v>
      </c>
      <c r="AJ113" s="4">
        <v>1088.28</v>
      </c>
      <c r="AK113" s="4">
        <v>1096.01</v>
      </c>
      <c r="AL113" s="4">
        <v>1097.0999999999999</v>
      </c>
      <c r="AM113" s="4">
        <v>1122.24</v>
      </c>
      <c r="AN113" s="4">
        <v>1102.7</v>
      </c>
      <c r="AO113" s="4">
        <v>1104.9100000000001</v>
      </c>
      <c r="AP113" s="4">
        <v>19263.599999999999</v>
      </c>
      <c r="AQ113" s="4">
        <v>10674.25</v>
      </c>
      <c r="AR113" s="4">
        <v>8366.7999999999993</v>
      </c>
      <c r="AS113" s="4">
        <v>9412.23</v>
      </c>
      <c r="AT113" s="4">
        <v>8065.57</v>
      </c>
      <c r="AU113" s="4">
        <v>9254.51</v>
      </c>
      <c r="AV113" s="4">
        <v>1132.1300000000001</v>
      </c>
      <c r="AW113" s="4">
        <v>1140.17</v>
      </c>
      <c r="AX113" s="4">
        <v>0</v>
      </c>
      <c r="AY113" s="4">
        <v>2304.7800000000002</v>
      </c>
      <c r="AZ113" s="4">
        <v>1163.1199999999999</v>
      </c>
      <c r="BA113" s="4">
        <v>0</v>
      </c>
      <c r="BB113" s="4">
        <v>2346.7399999999998</v>
      </c>
      <c r="BC113" s="4">
        <v>5000</v>
      </c>
      <c r="BD113" s="4">
        <v>10000</v>
      </c>
      <c r="BE113" s="4">
        <v>0</v>
      </c>
      <c r="BF113" s="4">
        <v>1858</v>
      </c>
      <c r="BG113" s="4">
        <v>125.25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6">
        <v>0</v>
      </c>
      <c r="DV113" s="4">
        <f>SUM(Tabela1[[#This Row],[jan/25]:[mar/25]])</f>
        <v>17346.739999999998</v>
      </c>
      <c r="DW113" s="4">
        <f>SUM(Tabela1[[#This Row],[abr/25]:[ago/25]])</f>
        <v>1983.25</v>
      </c>
      <c r="DX113" s="4">
        <f>SUM(Tabela1[[#This Row],[set/25]:[dez/30]])</f>
        <v>0</v>
      </c>
    </row>
    <row r="114" spans="1:128" hidden="1" x14ac:dyDescent="0.25">
      <c r="A114" s="2" t="s">
        <v>372</v>
      </c>
      <c r="B114" s="2" t="s">
        <v>14</v>
      </c>
      <c r="C114" s="2" t="s">
        <v>633</v>
      </c>
      <c r="D114" s="1">
        <v>2005</v>
      </c>
      <c r="E114" s="2" t="s">
        <v>648</v>
      </c>
      <c r="F114" s="2" t="s">
        <v>19</v>
      </c>
      <c r="G114" s="321">
        <v>45187</v>
      </c>
      <c r="H114" s="2" t="s">
        <v>649</v>
      </c>
      <c r="I114" s="2" t="s">
        <v>650</v>
      </c>
      <c r="J114" s="4">
        <v>198005.49</v>
      </c>
      <c r="K114" s="4">
        <v>189894.95</v>
      </c>
      <c r="L114" s="4">
        <f>Tabela1[[#This Row],[parcela.cef
(total)]]-Tabela1[[#This Row],[parcela.cef
(realizado)]]</f>
        <v>8110.539999999979</v>
      </c>
      <c r="M114" s="4">
        <v>0</v>
      </c>
      <c r="N114" s="4">
        <v>290899</v>
      </c>
      <c r="O114" s="4">
        <v>5207.82</v>
      </c>
      <c r="P114" s="4">
        <v>105163.52</v>
      </c>
      <c r="Q114" s="4">
        <f>SUM(Tabela1[[#This Row],[set/25]:[dez/30]])</f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10000</v>
      </c>
      <c r="AM114" s="4">
        <v>1502.55</v>
      </c>
      <c r="AN114" s="4">
        <v>1507.66</v>
      </c>
      <c r="AO114" s="4">
        <v>1510.67</v>
      </c>
      <c r="AP114" s="4">
        <v>11701.9</v>
      </c>
      <c r="AQ114" s="4">
        <v>1668.06</v>
      </c>
      <c r="AR114" s="4">
        <v>12859.56</v>
      </c>
      <c r="AS114" s="4">
        <v>1674.74</v>
      </c>
      <c r="AT114" s="4">
        <v>1679.43</v>
      </c>
      <c r="AU114" s="4">
        <v>9604.0300000000007</v>
      </c>
      <c r="AV114" s="4">
        <v>1702.68</v>
      </c>
      <c r="AW114" s="4">
        <v>1714.77</v>
      </c>
      <c r="AX114" s="4">
        <v>1727.11</v>
      </c>
      <c r="AY114" s="4">
        <v>1739.2</v>
      </c>
      <c r="AZ114" s="4">
        <v>14408.29</v>
      </c>
      <c r="BA114" s="4">
        <v>1761.19</v>
      </c>
      <c r="BB114" s="4">
        <v>1768.23</v>
      </c>
      <c r="BC114" s="4">
        <v>0</v>
      </c>
      <c r="BD114" s="4">
        <v>7167.29</v>
      </c>
      <c r="BE114" s="4">
        <v>1836.06</v>
      </c>
      <c r="BF114" s="4">
        <v>0</v>
      </c>
      <c r="BG114" s="4">
        <v>4406.7700000000004</v>
      </c>
      <c r="BH114" s="4">
        <v>8868.58</v>
      </c>
      <c r="BI114" s="4">
        <v>4354.75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6">
        <v>0</v>
      </c>
      <c r="DV114" s="4">
        <f>SUM(Tabela1[[#This Row],[jan/25]:[mar/25]])</f>
        <v>8935.52</v>
      </c>
      <c r="DW114" s="4">
        <f>SUM(Tabela1[[#This Row],[abr/25]:[ago/25]])</f>
        <v>19466.16</v>
      </c>
      <c r="DX114" s="4">
        <f>SUM(Tabela1[[#This Row],[set/25]:[dez/30]])</f>
        <v>0</v>
      </c>
    </row>
    <row r="115" spans="1:128" hidden="1" x14ac:dyDescent="0.25">
      <c r="A115" s="2" t="s">
        <v>372</v>
      </c>
      <c r="B115" s="2" t="s">
        <v>14</v>
      </c>
      <c r="C115" s="2" t="s">
        <v>675</v>
      </c>
      <c r="D115" s="1">
        <v>2104</v>
      </c>
      <c r="E115" s="2" t="s">
        <v>685</v>
      </c>
      <c r="F115" s="2" t="s">
        <v>19</v>
      </c>
      <c r="G115" s="321">
        <v>45832</v>
      </c>
      <c r="H115" s="2" t="s">
        <v>187</v>
      </c>
      <c r="I115" s="2"/>
      <c r="J115" s="4"/>
      <c r="K115" s="4"/>
      <c r="L115" s="4">
        <f>Tabela1[[#This Row],[parcela.cef
(total)]]-Tabela1[[#This Row],[parcela.cef
(realizado)]]</f>
        <v>0</v>
      </c>
      <c r="M115" s="4">
        <v>0</v>
      </c>
      <c r="N115" s="4">
        <v>313866</v>
      </c>
      <c r="O115" s="4">
        <v>1763.98</v>
      </c>
      <c r="P115" s="4">
        <v>110479.33</v>
      </c>
      <c r="Q115" s="4">
        <f>SUM(Tabela1[[#This Row],[set/25]:[dez/30]])</f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1625.29</v>
      </c>
      <c r="AK115" s="4">
        <v>1636.83</v>
      </c>
      <c r="AL115" s="4">
        <v>1638.47</v>
      </c>
      <c r="AM115" s="4">
        <v>1641.25</v>
      </c>
      <c r="AN115" s="4">
        <v>1646.83</v>
      </c>
      <c r="AO115" s="4">
        <v>1650.13</v>
      </c>
      <c r="AP115" s="4">
        <v>34244.879999999997</v>
      </c>
      <c r="AQ115" s="4">
        <v>11448.27</v>
      </c>
      <c r="AR115" s="4">
        <v>7955.64</v>
      </c>
      <c r="AS115" s="4">
        <v>1663.03</v>
      </c>
      <c r="AT115" s="4">
        <v>1667.69</v>
      </c>
      <c r="AU115" s="4">
        <v>1676.36</v>
      </c>
      <c r="AV115" s="4">
        <v>1690.78</v>
      </c>
      <c r="AW115" s="4">
        <v>1702.78</v>
      </c>
      <c r="AX115" s="4">
        <v>1715.04</v>
      </c>
      <c r="AY115" s="4">
        <v>1727.05</v>
      </c>
      <c r="AZ115" s="4">
        <v>1737.07</v>
      </c>
      <c r="BA115" s="4">
        <v>1748.88</v>
      </c>
      <c r="BB115" s="4">
        <v>1755.87</v>
      </c>
      <c r="BC115" s="4">
        <v>8643.26</v>
      </c>
      <c r="BD115" s="4">
        <v>6935.7</v>
      </c>
      <c r="BE115" s="4">
        <v>7202.43</v>
      </c>
      <c r="BF115" s="4">
        <v>7125.8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6">
        <v>0</v>
      </c>
      <c r="DV115" s="4">
        <f>SUM(Tabela1[[#This Row],[jan/25]:[mar/25]])</f>
        <v>17334.830000000002</v>
      </c>
      <c r="DW115" s="4">
        <f>SUM(Tabela1[[#This Row],[abr/25]:[ago/25]])</f>
        <v>14328.23</v>
      </c>
      <c r="DX115" s="4">
        <f>SUM(Tabela1[[#This Row],[set/25]:[dez/30]])</f>
        <v>0</v>
      </c>
    </row>
    <row r="116" spans="1:128" hidden="1" x14ac:dyDescent="0.25">
      <c r="A116" s="2" t="s">
        <v>372</v>
      </c>
      <c r="B116" s="2" t="s">
        <v>14</v>
      </c>
      <c r="C116" s="2" t="s">
        <v>633</v>
      </c>
      <c r="D116" s="1">
        <v>2001</v>
      </c>
      <c r="E116" s="2" t="s">
        <v>634</v>
      </c>
      <c r="F116" s="2" t="s">
        <v>19</v>
      </c>
      <c r="G116" s="321">
        <v>44652</v>
      </c>
      <c r="H116" s="2" t="s">
        <v>635</v>
      </c>
      <c r="I116" s="2"/>
      <c r="J116" s="4"/>
      <c r="K116" s="4"/>
      <c r="L116" s="4">
        <f>Tabela1[[#This Row],[parcela.cef
(total)]]-Tabela1[[#This Row],[parcela.cef
(realizado)]]</f>
        <v>0</v>
      </c>
      <c r="M116" s="4">
        <v>0</v>
      </c>
      <c r="N116" s="4">
        <v>313885.08</v>
      </c>
      <c r="O116" s="4">
        <v>0</v>
      </c>
      <c r="P116" s="4">
        <v>347979.02</v>
      </c>
      <c r="Q116" s="4">
        <f>SUM(Tabela1[[#This Row],[set/25]:[dez/30]])</f>
        <v>0</v>
      </c>
      <c r="R116" s="4">
        <v>0</v>
      </c>
      <c r="S116" s="4">
        <v>0</v>
      </c>
      <c r="T116" s="4">
        <v>0</v>
      </c>
      <c r="U116" s="4">
        <v>14865.08</v>
      </c>
      <c r="V116" s="4">
        <v>5014.76</v>
      </c>
      <c r="W116" s="4">
        <v>5062.3999999999996</v>
      </c>
      <c r="X116" s="4">
        <v>5177.82</v>
      </c>
      <c r="Y116" s="4">
        <v>31880.68</v>
      </c>
      <c r="Z116" s="4">
        <v>10668.22</v>
      </c>
      <c r="AA116" s="4">
        <v>0</v>
      </c>
      <c r="AB116" s="4">
        <v>5343.72</v>
      </c>
      <c r="AC116" s="4">
        <v>5350.13</v>
      </c>
      <c r="AD116" s="4">
        <v>5369.39</v>
      </c>
      <c r="AE116" s="4">
        <v>5374.22</v>
      </c>
      <c r="AF116" s="4">
        <v>5510.5</v>
      </c>
      <c r="AG116" s="4">
        <v>5398.94</v>
      </c>
      <c r="AH116" s="4">
        <v>5417.85</v>
      </c>
      <c r="AI116" s="4">
        <v>5425.43</v>
      </c>
      <c r="AJ116" s="4">
        <v>5457.44</v>
      </c>
      <c r="AK116" s="4">
        <v>82876.17</v>
      </c>
      <c r="AL116" s="4">
        <v>5501.69</v>
      </c>
      <c r="AM116" s="4">
        <v>5511.04</v>
      </c>
      <c r="AN116" s="4">
        <v>5529.78</v>
      </c>
      <c r="AO116" s="4">
        <v>5540.84</v>
      </c>
      <c r="AP116" s="4">
        <v>5544.71</v>
      </c>
      <c r="AQ116" s="4">
        <v>5561.9</v>
      </c>
      <c r="AR116" s="4">
        <v>5576.92</v>
      </c>
      <c r="AS116" s="4">
        <v>5584.17</v>
      </c>
      <c r="AT116" s="4">
        <v>5599.81</v>
      </c>
      <c r="AU116" s="4">
        <v>5628.92</v>
      </c>
      <c r="AV116" s="4">
        <v>5677.33</v>
      </c>
      <c r="AW116" s="4">
        <v>5717.64</v>
      </c>
      <c r="AX116" s="4">
        <v>5758.81</v>
      </c>
      <c r="AY116" s="4">
        <v>5799.12</v>
      </c>
      <c r="AZ116" s="4">
        <v>5832.76</v>
      </c>
      <c r="BA116" s="4">
        <v>5872.42</v>
      </c>
      <c r="BB116" s="4">
        <v>5895.91</v>
      </c>
      <c r="BC116" s="4">
        <v>41677.93</v>
      </c>
      <c r="BD116" s="4">
        <v>5974.57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0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6">
        <v>0</v>
      </c>
      <c r="DV116" s="4">
        <f>SUM(Tabela1[[#This Row],[jan/25]:[mar/25]])</f>
        <v>53548.409999999996</v>
      </c>
      <c r="DW116" s="4">
        <f>SUM(Tabela1[[#This Row],[abr/25]:[ago/25]])</f>
        <v>0</v>
      </c>
      <c r="DX116" s="4">
        <f>SUM(Tabela1[[#This Row],[set/25]:[dez/30]])</f>
        <v>0</v>
      </c>
    </row>
    <row r="117" spans="1:128" hidden="1" x14ac:dyDescent="0.25">
      <c r="A117" s="2" t="s">
        <v>372</v>
      </c>
      <c r="B117" s="2" t="s">
        <v>14</v>
      </c>
      <c r="C117" s="2" t="s">
        <v>126</v>
      </c>
      <c r="D117" s="1">
        <v>1402</v>
      </c>
      <c r="E117" s="2" t="s">
        <v>474</v>
      </c>
      <c r="F117" s="2" t="s">
        <v>19</v>
      </c>
      <c r="G117" s="321">
        <v>44957</v>
      </c>
      <c r="H117" s="2" t="s">
        <v>475</v>
      </c>
      <c r="I117" s="2" t="s">
        <v>476</v>
      </c>
      <c r="J117" s="4">
        <v>146314.76999999999</v>
      </c>
      <c r="K117" s="4">
        <v>140788.79</v>
      </c>
      <c r="L117" s="4">
        <f>Tabela1[[#This Row],[parcela.cef
(total)]]-Tabela1[[#This Row],[parcela.cef
(realizado)]]</f>
        <v>5525.9799999999814</v>
      </c>
      <c r="M117" s="4">
        <v>0</v>
      </c>
      <c r="N117" s="4">
        <v>272844.11</v>
      </c>
      <c r="O117" s="4">
        <v>6036.72</v>
      </c>
      <c r="P117" s="4">
        <v>169463.15</v>
      </c>
      <c r="Q117" s="4">
        <f>SUM(Tabela1[[#This Row],[set/25]:[dez/30]])</f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1466.14</v>
      </c>
      <c r="AG117" s="4">
        <v>699.13</v>
      </c>
      <c r="AH117" s="4">
        <v>790.7</v>
      </c>
      <c r="AI117" s="4">
        <v>2341.89</v>
      </c>
      <c r="AJ117" s="4">
        <v>2355.71</v>
      </c>
      <c r="AK117" s="4">
        <v>2372.4299999999998</v>
      </c>
      <c r="AL117" s="4">
        <v>2374.81</v>
      </c>
      <c r="AM117" s="4">
        <v>2378.84</v>
      </c>
      <c r="AN117" s="4">
        <v>2386.9299999999998</v>
      </c>
      <c r="AO117" s="4">
        <v>21055.7</v>
      </c>
      <c r="AP117" s="4">
        <v>15169.46</v>
      </c>
      <c r="AQ117" s="4">
        <v>8744.6299999999992</v>
      </c>
      <c r="AR117" s="4">
        <v>6485.46</v>
      </c>
      <c r="AS117" s="4">
        <v>7914.3</v>
      </c>
      <c r="AT117" s="4">
        <v>7025.84</v>
      </c>
      <c r="AU117" s="4">
        <v>7823.09</v>
      </c>
      <c r="AV117" s="4">
        <v>2450.62</v>
      </c>
      <c r="AW117" s="4">
        <v>2468.02</v>
      </c>
      <c r="AX117" s="4">
        <v>2485.79</v>
      </c>
      <c r="AY117" s="4">
        <v>34740.19</v>
      </c>
      <c r="AZ117" s="4">
        <v>21955.71</v>
      </c>
      <c r="BA117" s="4">
        <v>2534.83</v>
      </c>
      <c r="BB117" s="4">
        <v>2544.9699999999998</v>
      </c>
      <c r="BC117" s="4">
        <v>2557.6999999999998</v>
      </c>
      <c r="BD117" s="4">
        <v>2578.9299999999998</v>
      </c>
      <c r="BE117" s="4">
        <v>2632.33</v>
      </c>
      <c r="BF117" s="4">
        <v>1129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6">
        <v>0</v>
      </c>
      <c r="DV117" s="4">
        <f>SUM(Tabela1[[#This Row],[jan/25]:[mar/25]])</f>
        <v>7681.6</v>
      </c>
      <c r="DW117" s="4">
        <f>SUM(Tabela1[[#This Row],[abr/25]:[ago/25]])</f>
        <v>3761.33</v>
      </c>
      <c r="DX117" s="4">
        <f>SUM(Tabela1[[#This Row],[set/25]:[dez/30]])</f>
        <v>0</v>
      </c>
    </row>
    <row r="118" spans="1:128" hidden="1" x14ac:dyDescent="0.25">
      <c r="A118" s="2" t="s">
        <v>372</v>
      </c>
      <c r="B118" s="2" t="s">
        <v>14</v>
      </c>
      <c r="C118" s="2" t="s">
        <v>550</v>
      </c>
      <c r="D118" s="1">
        <v>1704</v>
      </c>
      <c r="E118" s="2" t="s">
        <v>562</v>
      </c>
      <c r="F118" s="2" t="s">
        <v>19</v>
      </c>
      <c r="G118" s="321">
        <v>44894</v>
      </c>
      <c r="H118" s="2" t="s">
        <v>321</v>
      </c>
      <c r="I118" s="2" t="s">
        <v>563</v>
      </c>
      <c r="J118" s="4">
        <v>209600</v>
      </c>
      <c r="K118" s="4">
        <v>200899.91</v>
      </c>
      <c r="L118" s="4">
        <f>Tabela1[[#This Row],[parcela.cef
(total)]]-Tabela1[[#This Row],[parcela.cef
(realizado)]]</f>
        <v>8700.0899999999965</v>
      </c>
      <c r="M118" s="4">
        <v>0</v>
      </c>
      <c r="N118" s="4">
        <v>247056.62</v>
      </c>
      <c r="O118" s="4">
        <v>6097.03</v>
      </c>
      <c r="P118" s="4">
        <v>119387.72</v>
      </c>
      <c r="Q118" s="4">
        <f>SUM(Tabela1[[#This Row],[set/25]:[dez/30]])</f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6840.84</v>
      </c>
      <c r="AD118" s="4">
        <v>441.16</v>
      </c>
      <c r="AE118" s="4">
        <v>441.56</v>
      </c>
      <c r="AF118" s="4">
        <v>443.59</v>
      </c>
      <c r="AG118" s="4">
        <v>443.59</v>
      </c>
      <c r="AH118" s="4">
        <v>1475.8</v>
      </c>
      <c r="AI118" s="4">
        <v>1485.87</v>
      </c>
      <c r="AJ118" s="4">
        <v>1485.87</v>
      </c>
      <c r="AK118" s="4">
        <v>1505.25</v>
      </c>
      <c r="AL118" s="4">
        <v>1506.75</v>
      </c>
      <c r="AM118" s="4">
        <v>1509.31</v>
      </c>
      <c r="AN118" s="4">
        <v>1514.45</v>
      </c>
      <c r="AO118" s="4">
        <v>1550.34</v>
      </c>
      <c r="AP118" s="4">
        <v>21633.09</v>
      </c>
      <c r="AQ118" s="4">
        <v>12113.26</v>
      </c>
      <c r="AR118" s="4">
        <v>8551.98</v>
      </c>
      <c r="AS118" s="4">
        <v>10194.6</v>
      </c>
      <c r="AT118" s="4">
        <v>9406.93</v>
      </c>
      <c r="AU118" s="4">
        <v>10032.86</v>
      </c>
      <c r="AV118" s="4">
        <v>2169.6999999999998</v>
      </c>
      <c r="AW118" s="4">
        <v>2185.15</v>
      </c>
      <c r="AX118" s="4">
        <v>1689.17</v>
      </c>
      <c r="AY118" s="4">
        <v>1588.21</v>
      </c>
      <c r="AZ118" s="4">
        <v>0</v>
      </c>
      <c r="BA118" s="4">
        <v>4842.99</v>
      </c>
      <c r="BB118" s="4">
        <v>0</v>
      </c>
      <c r="BC118" s="4">
        <v>1650.25</v>
      </c>
      <c r="BD118" s="4">
        <v>1664.43</v>
      </c>
      <c r="BE118" s="4">
        <v>2294.33</v>
      </c>
      <c r="BF118" s="4">
        <v>0</v>
      </c>
      <c r="BG118" s="4">
        <v>0</v>
      </c>
      <c r="BH118" s="4">
        <v>6342.76</v>
      </c>
      <c r="BI118" s="4">
        <v>2383.63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6">
        <v>0</v>
      </c>
      <c r="DV118" s="4">
        <f>SUM(Tabela1[[#This Row],[jan/25]:[mar/25]])</f>
        <v>3314.6800000000003</v>
      </c>
      <c r="DW118" s="4">
        <f>SUM(Tabela1[[#This Row],[abr/25]:[ago/25]])</f>
        <v>11020.720000000001</v>
      </c>
      <c r="DX118" s="4">
        <f>SUM(Tabela1[[#This Row],[set/25]:[dez/30]])</f>
        <v>0</v>
      </c>
    </row>
    <row r="119" spans="1:128" hidden="1" x14ac:dyDescent="0.25">
      <c r="A119" s="2" t="s">
        <v>372</v>
      </c>
      <c r="B119" s="2" t="s">
        <v>14</v>
      </c>
      <c r="C119" s="2" t="s">
        <v>104</v>
      </c>
      <c r="D119" s="1">
        <v>1303</v>
      </c>
      <c r="E119" s="2" t="s">
        <v>452</v>
      </c>
      <c r="F119" s="2" t="s">
        <v>19</v>
      </c>
      <c r="G119" s="321">
        <v>44981</v>
      </c>
      <c r="H119" s="2" t="s">
        <v>453</v>
      </c>
      <c r="I119" s="2" t="s">
        <v>454</v>
      </c>
      <c r="J119" s="4">
        <v>91926.21</v>
      </c>
      <c r="K119" s="4">
        <v>89109.83</v>
      </c>
      <c r="L119" s="4">
        <f>Tabela1[[#This Row],[parcela.cef
(total)]]-Tabela1[[#This Row],[parcela.cef
(realizado)]]</f>
        <v>2816.3800000000047</v>
      </c>
      <c r="M119" s="4">
        <v>0</v>
      </c>
      <c r="N119" s="4">
        <v>248040</v>
      </c>
      <c r="O119" s="4">
        <v>0</v>
      </c>
      <c r="P119" s="4">
        <v>69503.350000000006</v>
      </c>
      <c r="Q119" s="4">
        <f>SUM(Tabela1[[#This Row],[set/25]:[dez/30]])</f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16275.11</v>
      </c>
      <c r="AG119" s="4">
        <v>1275.1099999999999</v>
      </c>
      <c r="AH119" s="4">
        <v>1279.57</v>
      </c>
      <c r="AI119" s="4">
        <v>1281.3599999999999</v>
      </c>
      <c r="AJ119" s="4">
        <v>1288.92</v>
      </c>
      <c r="AK119" s="4">
        <v>1298.08</v>
      </c>
      <c r="AL119" s="4">
        <v>1299.3699999999999</v>
      </c>
      <c r="AM119" s="4">
        <v>1301.58</v>
      </c>
      <c r="AN119" s="4">
        <v>1306.31</v>
      </c>
      <c r="AO119" s="4">
        <v>1308.6199999999999</v>
      </c>
      <c r="AP119" s="4">
        <v>7821</v>
      </c>
      <c r="AQ119" s="4">
        <v>4546.79</v>
      </c>
      <c r="AR119" s="4">
        <v>3395.63</v>
      </c>
      <c r="AS119" s="4">
        <v>4123.97</v>
      </c>
      <c r="AT119" s="4">
        <v>3671.41</v>
      </c>
      <c r="AU119" s="4">
        <v>4078.21</v>
      </c>
      <c r="AV119" s="4">
        <v>1340.86</v>
      </c>
      <c r="AW119" s="4">
        <v>1350.38</v>
      </c>
      <c r="AX119" s="4">
        <v>1360.1</v>
      </c>
      <c r="AY119" s="4">
        <v>1369.62</v>
      </c>
      <c r="AZ119" s="4">
        <v>1377.57</v>
      </c>
      <c r="BA119" s="4">
        <v>1386.93</v>
      </c>
      <c r="BB119" s="4">
        <v>1392.48</v>
      </c>
      <c r="BC119" s="4">
        <v>1399.44</v>
      </c>
      <c r="BD119" s="4">
        <v>1411.06</v>
      </c>
      <c r="BE119" s="4">
        <v>1440.41</v>
      </c>
      <c r="BF119" s="4">
        <v>123.46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6">
        <v>0</v>
      </c>
      <c r="DV119" s="4">
        <f>SUM(Tabela1[[#This Row],[jan/25]:[mar/25]])</f>
        <v>4202.9799999999996</v>
      </c>
      <c r="DW119" s="4">
        <f>SUM(Tabela1[[#This Row],[abr/25]:[ago/25]])</f>
        <v>1563.8700000000001</v>
      </c>
      <c r="DX119" s="4">
        <f>SUM(Tabela1[[#This Row],[set/25]:[dez/30]])</f>
        <v>0</v>
      </c>
    </row>
    <row r="120" spans="1:128" hidden="1" x14ac:dyDescent="0.25">
      <c r="A120" s="2" t="s">
        <v>372</v>
      </c>
      <c r="B120" s="2" t="s">
        <v>14</v>
      </c>
      <c r="C120" s="2" t="s">
        <v>579</v>
      </c>
      <c r="D120" s="1">
        <v>1805</v>
      </c>
      <c r="E120" s="2" t="s">
        <v>594</v>
      </c>
      <c r="F120" s="2" t="s">
        <v>19</v>
      </c>
      <c r="G120" s="321">
        <v>44934</v>
      </c>
      <c r="H120" s="2" t="s">
        <v>595</v>
      </c>
      <c r="I120" s="2" t="s">
        <v>596</v>
      </c>
      <c r="J120" s="4">
        <v>200746.48</v>
      </c>
      <c r="K120" s="4">
        <v>192498.91</v>
      </c>
      <c r="L120" s="4">
        <f>Tabela1[[#This Row],[parcela.cef
(total)]]-Tabela1[[#This Row],[parcela.cef
(realizado)]]</f>
        <v>8247.570000000007</v>
      </c>
      <c r="M120" s="4">
        <v>0</v>
      </c>
      <c r="N120" s="4">
        <v>262350</v>
      </c>
      <c r="O120" s="4">
        <v>0</v>
      </c>
      <c r="P120" s="4">
        <v>111071.94</v>
      </c>
      <c r="Q120" s="4">
        <f>SUM(Tabela1[[#This Row],[set/25]:[dez/30]])</f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207.58</v>
      </c>
      <c r="AE120" s="4">
        <v>207.77</v>
      </c>
      <c r="AF120" s="4">
        <v>208.74</v>
      </c>
      <c r="AG120" s="4">
        <v>449.02</v>
      </c>
      <c r="AH120" s="4">
        <v>770.61</v>
      </c>
      <c r="AI120" s="4">
        <v>1543.38</v>
      </c>
      <c r="AJ120" s="4">
        <v>0</v>
      </c>
      <c r="AK120" s="4">
        <v>781.76</v>
      </c>
      <c r="AL120" s="4">
        <v>782.54</v>
      </c>
      <c r="AM120" s="4">
        <v>783.87</v>
      </c>
      <c r="AN120" s="4">
        <v>786.53</v>
      </c>
      <c r="AO120" s="4">
        <v>11265</v>
      </c>
      <c r="AP120" s="4">
        <v>19857.04</v>
      </c>
      <c r="AQ120" s="4">
        <v>10259.31</v>
      </c>
      <c r="AR120" s="4">
        <v>6879.95</v>
      </c>
      <c r="AS120" s="4">
        <v>9008.85</v>
      </c>
      <c r="AT120" s="4">
        <v>7674.97</v>
      </c>
      <c r="AU120" s="4">
        <v>8850.26</v>
      </c>
      <c r="AV120" s="4">
        <v>807.52</v>
      </c>
      <c r="AW120" s="4">
        <v>813.25</v>
      </c>
      <c r="AX120" s="4">
        <v>819.11</v>
      </c>
      <c r="AY120" s="4">
        <v>824.84</v>
      </c>
      <c r="AZ120" s="4">
        <v>829.63</v>
      </c>
      <c r="BA120" s="4">
        <v>11939.13</v>
      </c>
      <c r="BB120" s="4">
        <v>838.61</v>
      </c>
      <c r="BC120" s="4">
        <v>12046.82</v>
      </c>
      <c r="BD120" s="4">
        <v>849.8</v>
      </c>
      <c r="BE120" s="4">
        <v>867.34</v>
      </c>
      <c r="BF120" s="4">
        <v>0</v>
      </c>
      <c r="BG120" s="4">
        <v>0</v>
      </c>
      <c r="BH120" s="4">
        <v>0</v>
      </c>
      <c r="BI120" s="4">
        <v>118.71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6">
        <v>0</v>
      </c>
      <c r="DV120" s="4">
        <f>SUM(Tabela1[[#This Row],[jan/25]:[mar/25]])</f>
        <v>13735.23</v>
      </c>
      <c r="DW120" s="4">
        <f>SUM(Tabela1[[#This Row],[abr/25]:[ago/25]])</f>
        <v>986.05000000000007</v>
      </c>
      <c r="DX120" s="4">
        <f>SUM(Tabela1[[#This Row],[set/25]:[dez/30]])</f>
        <v>0</v>
      </c>
    </row>
    <row r="121" spans="1:128" hidden="1" x14ac:dyDescent="0.25">
      <c r="A121" s="2" t="s">
        <v>372</v>
      </c>
      <c r="B121" s="2" t="s">
        <v>14</v>
      </c>
      <c r="C121" s="2" t="s">
        <v>579</v>
      </c>
      <c r="D121" s="1">
        <v>1808</v>
      </c>
      <c r="E121" s="2" t="s">
        <v>602</v>
      </c>
      <c r="F121" s="2" t="s">
        <v>19</v>
      </c>
      <c r="G121" s="321">
        <v>44973</v>
      </c>
      <c r="H121" s="2" t="s">
        <v>603</v>
      </c>
      <c r="I121" s="2" t="s">
        <v>604</v>
      </c>
      <c r="J121" s="4">
        <v>143219.72</v>
      </c>
      <c r="K121" s="4">
        <v>137464.13</v>
      </c>
      <c r="L121" s="4">
        <f>Tabela1[[#This Row],[parcela.cef
(total)]]-Tabela1[[#This Row],[parcela.cef
(realizado)]]</f>
        <v>5755.5899999999965</v>
      </c>
      <c r="M121" s="4">
        <v>0</v>
      </c>
      <c r="N121" s="4">
        <v>211870.54</v>
      </c>
      <c r="O121" s="4">
        <v>0</v>
      </c>
      <c r="P121" s="4">
        <v>109237.24</v>
      </c>
      <c r="Q121" s="4">
        <f>SUM(Tabela1[[#This Row],[set/25]:[dez/30]])</f>
        <v>261.52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34784.019999999997</v>
      </c>
      <c r="AF121" s="4">
        <v>660</v>
      </c>
      <c r="AG121" s="4">
        <v>663.04</v>
      </c>
      <c r="AH121" s="4">
        <v>665.36</v>
      </c>
      <c r="AI121" s="4">
        <v>3694.88</v>
      </c>
      <c r="AJ121" s="4">
        <v>666.29</v>
      </c>
      <c r="AK121" s="4">
        <v>674.98</v>
      </c>
      <c r="AL121" s="4">
        <v>675.65</v>
      </c>
      <c r="AM121" s="4">
        <v>676.8</v>
      </c>
      <c r="AN121" s="4">
        <v>679.1</v>
      </c>
      <c r="AO121" s="4">
        <v>3773.47</v>
      </c>
      <c r="AP121" s="4">
        <v>13987.87</v>
      </c>
      <c r="AQ121" s="4">
        <v>7290.47</v>
      </c>
      <c r="AR121" s="4">
        <v>4932.5200000000004</v>
      </c>
      <c r="AS121" s="4">
        <v>6418.34</v>
      </c>
      <c r="AT121" s="4">
        <v>5487.86</v>
      </c>
      <c r="AU121" s="4">
        <v>9450.91</v>
      </c>
      <c r="AV121" s="4">
        <v>697.22</v>
      </c>
      <c r="AW121" s="4">
        <v>702.18</v>
      </c>
      <c r="AX121" s="4">
        <v>707.23</v>
      </c>
      <c r="AY121" s="4">
        <v>712.18</v>
      </c>
      <c r="AZ121" s="4">
        <v>716.31</v>
      </c>
      <c r="BA121" s="4">
        <v>3999.28</v>
      </c>
      <c r="BB121" s="4">
        <v>724.07</v>
      </c>
      <c r="BC121" s="4">
        <v>4050.39</v>
      </c>
      <c r="BD121" s="4">
        <v>748.64</v>
      </c>
      <c r="BE121" s="4">
        <v>736.66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261.52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6">
        <v>0</v>
      </c>
      <c r="DV121" s="4">
        <f>SUM(Tabela1[[#This Row],[jan/25]:[mar/25]])</f>
        <v>5523.1</v>
      </c>
      <c r="DW121" s="4">
        <f>SUM(Tabela1[[#This Row],[abr/25]:[ago/25]])</f>
        <v>736.66</v>
      </c>
      <c r="DX121" s="4">
        <f>SUM(Tabela1[[#This Row],[set/25]:[dez/30]])</f>
        <v>261.52</v>
      </c>
    </row>
    <row r="122" spans="1:128" hidden="1" x14ac:dyDescent="0.25">
      <c r="A122" s="2" t="s">
        <v>372</v>
      </c>
      <c r="B122" s="2" t="s">
        <v>14</v>
      </c>
      <c r="C122" s="2" t="s">
        <v>256</v>
      </c>
      <c r="D122" s="1">
        <v>505</v>
      </c>
      <c r="E122" s="2" t="s">
        <v>807</v>
      </c>
      <c r="F122" s="2" t="s">
        <v>19</v>
      </c>
      <c r="G122" s="321">
        <v>44894</v>
      </c>
      <c r="H122" s="2" t="s">
        <v>808</v>
      </c>
      <c r="I122" s="2" t="s">
        <v>809</v>
      </c>
      <c r="J122" s="4">
        <v>238040.68</v>
      </c>
      <c r="K122" s="4">
        <v>227928.4</v>
      </c>
      <c r="L122" s="4">
        <f>Tabela1[[#This Row],[parcela.cef
(total)]]-Tabela1[[#This Row],[parcela.cef
(realizado)]]</f>
        <v>10112.279999999999</v>
      </c>
      <c r="M122" s="4">
        <v>0</v>
      </c>
      <c r="N122" s="4">
        <v>247086</v>
      </c>
      <c r="O122" s="4">
        <v>6285.06</v>
      </c>
      <c r="P122" s="4">
        <v>82266.13</v>
      </c>
      <c r="Q122" s="4">
        <f>SUM(Tabela1[[#This Row],[set/25]:[dez/30]])</f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450.14</v>
      </c>
      <c r="AD122" s="4">
        <v>345.46</v>
      </c>
      <c r="AE122" s="4">
        <v>345.77</v>
      </c>
      <c r="AF122" s="4">
        <v>347.36</v>
      </c>
      <c r="AG122" s="4">
        <v>347.36</v>
      </c>
      <c r="AH122" s="4">
        <v>348.58</v>
      </c>
      <c r="AI122" s="4">
        <v>349.07</v>
      </c>
      <c r="AJ122" s="4">
        <v>349.07</v>
      </c>
      <c r="AK122" s="4">
        <v>361.04</v>
      </c>
      <c r="AL122" s="4">
        <v>353.97</v>
      </c>
      <c r="AM122" s="4">
        <v>362.14</v>
      </c>
      <c r="AN122" s="4">
        <v>355.78</v>
      </c>
      <c r="AO122" s="4">
        <v>363.72</v>
      </c>
      <c r="AP122" s="4">
        <v>23709.59</v>
      </c>
      <c r="AQ122" s="4">
        <v>11608.9</v>
      </c>
      <c r="AR122" s="4">
        <v>7462.86</v>
      </c>
      <c r="AS122" s="4">
        <v>10554.42</v>
      </c>
      <c r="AT122" s="4">
        <v>9047.7900000000009</v>
      </c>
      <c r="AU122" s="4">
        <v>10500.73</v>
      </c>
      <c r="AV122" s="4">
        <v>636.14</v>
      </c>
      <c r="AW122" s="4">
        <v>641.28</v>
      </c>
      <c r="AX122" s="4">
        <v>647.98</v>
      </c>
      <c r="AY122" s="4">
        <v>650.80999999999995</v>
      </c>
      <c r="AZ122" s="4">
        <v>0</v>
      </c>
      <c r="BA122" s="4">
        <v>1315.26</v>
      </c>
      <c r="BB122" s="4">
        <v>0</v>
      </c>
      <c r="BC122" s="4">
        <v>0</v>
      </c>
      <c r="BD122" s="4">
        <v>690.56</v>
      </c>
      <c r="BE122" s="4">
        <v>0</v>
      </c>
      <c r="BF122" s="4">
        <v>0</v>
      </c>
      <c r="BG122" s="4">
        <v>0</v>
      </c>
      <c r="BH122" s="4">
        <v>120.35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0</v>
      </c>
      <c r="DU122" s="6">
        <v>0</v>
      </c>
      <c r="DV122" s="4">
        <f>SUM(Tabela1[[#This Row],[jan/25]:[mar/25]])</f>
        <v>690.56</v>
      </c>
      <c r="DW122" s="4">
        <f>SUM(Tabela1[[#This Row],[abr/25]:[ago/25]])</f>
        <v>120.35</v>
      </c>
      <c r="DX122" s="4">
        <f>SUM(Tabela1[[#This Row],[set/25]:[dez/30]])</f>
        <v>0</v>
      </c>
    </row>
    <row r="123" spans="1:128" hidden="1" x14ac:dyDescent="0.25">
      <c r="A123" s="2" t="s">
        <v>372</v>
      </c>
      <c r="B123" s="2" t="s">
        <v>14</v>
      </c>
      <c r="C123" s="2" t="s">
        <v>304</v>
      </c>
      <c r="D123" s="1">
        <v>701</v>
      </c>
      <c r="E123" s="2" t="s">
        <v>847</v>
      </c>
      <c r="F123" s="2" t="s">
        <v>19</v>
      </c>
      <c r="G123" s="321">
        <v>44894</v>
      </c>
      <c r="H123" s="2" t="s">
        <v>848</v>
      </c>
      <c r="I123" s="2" t="s">
        <v>849</v>
      </c>
      <c r="J123" s="4">
        <v>217119.35</v>
      </c>
      <c r="K123" s="4">
        <v>208075.22</v>
      </c>
      <c r="L123" s="4">
        <f>Tabela1[[#This Row],[parcela.cef
(total)]]-Tabela1[[#This Row],[parcela.cef
(realizado)]]</f>
        <v>9044.1300000000047</v>
      </c>
      <c r="M123" s="4">
        <v>0</v>
      </c>
      <c r="N123" s="4">
        <v>252810</v>
      </c>
      <c r="O123" s="4">
        <v>0</v>
      </c>
      <c r="P123" s="4">
        <v>116076.5</v>
      </c>
      <c r="Q123" s="4">
        <f>SUM(Tabela1[[#This Row],[set/25]:[dez/30]])</f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4418.18</v>
      </c>
      <c r="AD123" s="4">
        <v>1221.93</v>
      </c>
      <c r="AE123" s="4">
        <v>1223.03</v>
      </c>
      <c r="AF123" s="4">
        <v>1228.6600000000001</v>
      </c>
      <c r="AG123" s="4">
        <v>1228.6600000000001</v>
      </c>
      <c r="AH123" s="4">
        <v>1232.96</v>
      </c>
      <c r="AI123" s="4">
        <v>1259.79</v>
      </c>
      <c r="AJ123" s="4">
        <v>1234.69</v>
      </c>
      <c r="AK123" s="4">
        <v>1250.79</v>
      </c>
      <c r="AL123" s="4">
        <v>1252.04</v>
      </c>
      <c r="AM123" s="4">
        <v>1254.17</v>
      </c>
      <c r="AN123" s="4">
        <v>1258.43</v>
      </c>
      <c r="AO123" s="4">
        <v>4575.66</v>
      </c>
      <c r="AP123" s="4">
        <v>22171.85</v>
      </c>
      <c r="AQ123" s="4">
        <v>11674.12</v>
      </c>
      <c r="AR123" s="4">
        <v>7943.73</v>
      </c>
      <c r="AS123" s="4">
        <v>10278.75</v>
      </c>
      <c r="AT123" s="4">
        <v>8817.17</v>
      </c>
      <c r="AU123" s="4">
        <v>17245.439999999999</v>
      </c>
      <c r="AV123" s="4">
        <v>1292.01</v>
      </c>
      <c r="AW123" s="4">
        <v>1301.19</v>
      </c>
      <c r="AX123" s="4">
        <v>1310.55</v>
      </c>
      <c r="AY123" s="4">
        <v>1319.73</v>
      </c>
      <c r="AZ123" s="4">
        <v>1327.38</v>
      </c>
      <c r="BA123" s="4">
        <v>4881.17</v>
      </c>
      <c r="BB123" s="4">
        <v>1341.75</v>
      </c>
      <c r="BC123" s="4">
        <v>2212.1799999999998</v>
      </c>
      <c r="BD123" s="4">
        <v>320.49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6">
        <v>0</v>
      </c>
      <c r="DV123" s="4">
        <f>SUM(Tabela1[[#This Row],[jan/25]:[mar/25]])</f>
        <v>3874.42</v>
      </c>
      <c r="DW123" s="4">
        <f>SUM(Tabela1[[#This Row],[abr/25]:[ago/25]])</f>
        <v>0</v>
      </c>
      <c r="DX123" s="4">
        <f>SUM(Tabela1[[#This Row],[set/25]:[dez/30]])</f>
        <v>0</v>
      </c>
    </row>
    <row r="124" spans="1:128" hidden="1" x14ac:dyDescent="0.25">
      <c r="A124" s="2" t="s">
        <v>372</v>
      </c>
      <c r="B124" s="2" t="s">
        <v>14</v>
      </c>
      <c r="C124" s="2" t="s">
        <v>256</v>
      </c>
      <c r="D124" s="1">
        <v>504</v>
      </c>
      <c r="E124" s="2" t="s">
        <v>803</v>
      </c>
      <c r="F124" s="2" t="s">
        <v>19</v>
      </c>
      <c r="G124" s="321">
        <v>45581</v>
      </c>
      <c r="H124" s="2" t="s">
        <v>804</v>
      </c>
      <c r="I124" s="2" t="s">
        <v>805</v>
      </c>
      <c r="J124" s="4">
        <v>347484</v>
      </c>
      <c r="K124" s="4">
        <v>331889.71999999997</v>
      </c>
      <c r="L124" s="4">
        <f>Tabela1[[#This Row],[parcela.cef
(total)]]-Tabela1[[#This Row],[parcela.cef
(realizado)]]</f>
        <v>15594.280000000028</v>
      </c>
      <c r="M124" s="4">
        <v>0</v>
      </c>
      <c r="N124" s="4">
        <v>352594</v>
      </c>
      <c r="O124" s="4">
        <v>10420.25</v>
      </c>
      <c r="P124" s="4">
        <v>4137.5</v>
      </c>
      <c r="Q124" s="4">
        <f>SUM(Tabela1[[#This Row],[set/25]:[dez/30]])</f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306.04000000000002</v>
      </c>
      <c r="BA124" s="4">
        <v>308.13</v>
      </c>
      <c r="BB124" s="4">
        <v>309.36</v>
      </c>
      <c r="BC124" s="4">
        <v>3109.02</v>
      </c>
      <c r="BD124" s="4">
        <v>104.95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6">
        <v>0</v>
      </c>
      <c r="DV124" s="4">
        <f>SUM(Tabela1[[#This Row],[jan/25]:[mar/25]])</f>
        <v>3523.33</v>
      </c>
      <c r="DW124" s="4">
        <f>SUM(Tabela1[[#This Row],[abr/25]:[ago/25]])</f>
        <v>0</v>
      </c>
      <c r="DX124" s="4">
        <f>SUM(Tabela1[[#This Row],[set/25]:[dez/30]])</f>
        <v>0</v>
      </c>
    </row>
    <row r="125" spans="1:128" hidden="1" x14ac:dyDescent="0.25">
      <c r="A125" s="2" t="s">
        <v>372</v>
      </c>
      <c r="B125" s="2" t="s">
        <v>14</v>
      </c>
      <c r="C125" s="2" t="s">
        <v>148</v>
      </c>
      <c r="D125" s="1">
        <v>1504</v>
      </c>
      <c r="E125" s="2" t="s">
        <v>506</v>
      </c>
      <c r="F125" s="2" t="s">
        <v>19</v>
      </c>
      <c r="G125" s="321">
        <v>45566</v>
      </c>
      <c r="H125" s="2" t="s">
        <v>507</v>
      </c>
      <c r="I125" s="2"/>
      <c r="J125" s="4"/>
      <c r="K125" s="4"/>
      <c r="L125" s="4">
        <f>Tabela1[[#This Row],[parcela.cef
(total)]]-Tabela1[[#This Row],[parcela.cef
(realizado)]]</f>
        <v>0</v>
      </c>
      <c r="M125" s="4">
        <v>0</v>
      </c>
      <c r="N125" s="4">
        <v>333700</v>
      </c>
      <c r="O125" s="4">
        <v>0</v>
      </c>
      <c r="P125" s="4">
        <v>337524.9</v>
      </c>
      <c r="Q125" s="4">
        <f>SUM(Tabela1[[#This Row],[set/25]:[dez/30]])</f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156200</v>
      </c>
      <c r="AZ125" s="4">
        <v>0</v>
      </c>
      <c r="BA125" s="4">
        <v>0</v>
      </c>
      <c r="BB125" s="4">
        <v>0</v>
      </c>
      <c r="BC125" s="4">
        <v>181324.9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6">
        <v>0</v>
      </c>
      <c r="DV125" s="4">
        <f>SUM(Tabela1[[#This Row],[jan/25]:[mar/25]])</f>
        <v>181324.9</v>
      </c>
      <c r="DW125" s="4">
        <f>SUM(Tabela1[[#This Row],[abr/25]:[ago/25]])</f>
        <v>0</v>
      </c>
      <c r="DX125" s="4">
        <f>SUM(Tabela1[[#This Row],[set/25]:[dez/30]])</f>
        <v>0</v>
      </c>
    </row>
    <row r="126" spans="1:128" hidden="1" x14ac:dyDescent="0.25">
      <c r="A126" s="2" t="s">
        <v>372</v>
      </c>
      <c r="B126" s="2" t="s">
        <v>14</v>
      </c>
      <c r="C126" s="2" t="s">
        <v>280</v>
      </c>
      <c r="D126" s="1">
        <v>604</v>
      </c>
      <c r="E126" s="2" t="s">
        <v>831</v>
      </c>
      <c r="F126" s="2" t="s">
        <v>19</v>
      </c>
      <c r="G126" s="321">
        <v>45379</v>
      </c>
      <c r="H126" s="2" t="s">
        <v>832</v>
      </c>
      <c r="I126" s="2"/>
      <c r="J126" s="4"/>
      <c r="K126" s="4"/>
      <c r="L126" s="4">
        <f>Tabela1[[#This Row],[parcela.cef
(total)]]-Tabela1[[#This Row],[parcela.cef
(realizado)]]</f>
        <v>0</v>
      </c>
      <c r="M126" s="4">
        <v>0</v>
      </c>
      <c r="N126" s="4">
        <v>341430</v>
      </c>
      <c r="O126" s="4">
        <v>0</v>
      </c>
      <c r="P126" s="4">
        <v>348006.53</v>
      </c>
      <c r="Q126" s="4">
        <f>SUM(Tabela1[[#This Row],[set/25]:[dez/30]])</f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178338.19</v>
      </c>
      <c r="AT126" s="4">
        <v>6325.85</v>
      </c>
      <c r="AU126" s="4">
        <v>36638.5</v>
      </c>
      <c r="AV126" s="4">
        <v>6413.43</v>
      </c>
      <c r="AW126" s="4">
        <v>6458.97</v>
      </c>
      <c r="AX126" s="4">
        <v>6505.47</v>
      </c>
      <c r="AY126" s="4">
        <v>6551.01</v>
      </c>
      <c r="AZ126" s="4">
        <v>6589.01</v>
      </c>
      <c r="BA126" s="4">
        <v>38223.39</v>
      </c>
      <c r="BB126" s="4">
        <v>6660.35</v>
      </c>
      <c r="BC126" s="4">
        <v>49193.01</v>
      </c>
      <c r="BD126" s="4">
        <v>0</v>
      </c>
      <c r="BE126" s="4">
        <v>109.35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6">
        <v>0</v>
      </c>
      <c r="DV126" s="4">
        <f>SUM(Tabela1[[#This Row],[jan/25]:[mar/25]])</f>
        <v>55853.36</v>
      </c>
      <c r="DW126" s="4">
        <f>SUM(Tabela1[[#This Row],[abr/25]:[ago/25]])</f>
        <v>109.35</v>
      </c>
      <c r="DX126" s="4">
        <f>SUM(Tabela1[[#This Row],[set/25]:[dez/30]])</f>
        <v>0</v>
      </c>
    </row>
    <row r="127" spans="1:128" hidden="1" x14ac:dyDescent="0.25">
      <c r="A127" s="2" t="s">
        <v>372</v>
      </c>
      <c r="B127" s="2" t="s">
        <v>14</v>
      </c>
      <c r="C127" s="2" t="s">
        <v>256</v>
      </c>
      <c r="D127" s="1">
        <v>506</v>
      </c>
      <c r="E127" s="2" t="s">
        <v>811</v>
      </c>
      <c r="F127" s="2" t="s">
        <v>19</v>
      </c>
      <c r="G127" s="321">
        <v>45535</v>
      </c>
      <c r="H127" s="2" t="s">
        <v>812</v>
      </c>
      <c r="I127" s="2" t="s">
        <v>813</v>
      </c>
      <c r="J127" s="4">
        <v>299565.3</v>
      </c>
      <c r="K127" s="4">
        <v>286398.87</v>
      </c>
      <c r="L127" s="4">
        <f>Tabela1[[#This Row],[parcela.cef
(total)]]-Tabela1[[#This Row],[parcela.cef
(realizado)]]</f>
        <v>13166.429999999993</v>
      </c>
      <c r="M127" s="4">
        <v>0</v>
      </c>
      <c r="N127" s="4">
        <v>349843</v>
      </c>
      <c r="O127" s="4">
        <v>2428.6999999999998</v>
      </c>
      <c r="P127" s="4">
        <v>45933.72</v>
      </c>
      <c r="Q127" s="4">
        <f>SUM(Tabela1[[#This Row],[set/25]:[dez/30]])</f>
        <v>297.89999999999998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2825.55</v>
      </c>
      <c r="AY127" s="4">
        <v>520.94000000000005</v>
      </c>
      <c r="AZ127" s="4">
        <v>534.78</v>
      </c>
      <c r="BA127" s="4">
        <v>1685.6</v>
      </c>
      <c r="BB127" s="4">
        <v>1765.45</v>
      </c>
      <c r="BC127" s="4">
        <v>38303.5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297.89999999999998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6">
        <v>0</v>
      </c>
      <c r="DV127" s="4">
        <f>SUM(Tabela1[[#This Row],[jan/25]:[mar/25]])</f>
        <v>40068.949999999997</v>
      </c>
      <c r="DW127" s="4">
        <f>SUM(Tabela1[[#This Row],[abr/25]:[ago/25]])</f>
        <v>0</v>
      </c>
      <c r="DX127" s="4">
        <f>SUM(Tabela1[[#This Row],[set/25]:[dez/30]])</f>
        <v>297.89999999999998</v>
      </c>
    </row>
    <row r="128" spans="1:128" hidden="1" x14ac:dyDescent="0.25">
      <c r="A128" s="2" t="s">
        <v>372</v>
      </c>
      <c r="B128" s="2" t="s">
        <v>14</v>
      </c>
      <c r="C128" s="2" t="s">
        <v>702</v>
      </c>
      <c r="D128" s="1">
        <v>2203</v>
      </c>
      <c r="E128" s="2" t="s">
        <v>710</v>
      </c>
      <c r="F128" s="2" t="s">
        <v>19</v>
      </c>
      <c r="G128" s="321">
        <v>44894</v>
      </c>
      <c r="H128" s="2" t="s">
        <v>711</v>
      </c>
      <c r="I128" s="2" t="s">
        <v>712</v>
      </c>
      <c r="J128" s="4">
        <v>194947.44</v>
      </c>
      <c r="K128" s="4">
        <v>187230.56</v>
      </c>
      <c r="L128" s="4">
        <f>Tabela1[[#This Row],[parcela.cef
(total)]]-Tabela1[[#This Row],[parcela.cef
(realizado)]]</f>
        <v>7716.8800000000047</v>
      </c>
      <c r="M128" s="4">
        <v>0</v>
      </c>
      <c r="N128" s="4">
        <v>313866</v>
      </c>
      <c r="O128" s="4">
        <v>15847.57</v>
      </c>
      <c r="P128" s="4">
        <v>140277.18</v>
      </c>
      <c r="Q128" s="4">
        <f>SUM(Tabela1[[#This Row],[set/25]:[dez/30]])</f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13724.98</v>
      </c>
      <c r="AD128" s="4">
        <v>1308.05</v>
      </c>
      <c r="AE128" s="4">
        <v>1309.23</v>
      </c>
      <c r="AF128" s="4">
        <v>1315.25</v>
      </c>
      <c r="AG128" s="4">
        <v>1315.25</v>
      </c>
      <c r="AH128" s="4">
        <v>1319.86</v>
      </c>
      <c r="AI128" s="4">
        <v>1321.71</v>
      </c>
      <c r="AJ128" s="4">
        <v>1321.71</v>
      </c>
      <c r="AK128" s="4">
        <v>1338.94</v>
      </c>
      <c r="AL128" s="4">
        <v>1340.28</v>
      </c>
      <c r="AM128" s="4">
        <v>1342.56</v>
      </c>
      <c r="AN128" s="4">
        <v>1347.13</v>
      </c>
      <c r="AO128" s="4">
        <v>0</v>
      </c>
      <c r="AP128" s="4">
        <v>19192.18</v>
      </c>
      <c r="AQ128" s="4">
        <v>23106.31</v>
      </c>
      <c r="AR128" s="4">
        <v>7843.4</v>
      </c>
      <c r="AS128" s="4">
        <v>9046.3799999999992</v>
      </c>
      <c r="AT128" s="4">
        <v>7800.06</v>
      </c>
      <c r="AU128" s="4">
        <v>8902.9500000000007</v>
      </c>
      <c r="AV128" s="4">
        <v>1383.07</v>
      </c>
      <c r="AW128" s="4">
        <v>1392.89</v>
      </c>
      <c r="AX128" s="4">
        <v>1402.92</v>
      </c>
      <c r="AY128" s="4">
        <v>1412.74</v>
      </c>
      <c r="AZ128" s="4">
        <v>1420.94</v>
      </c>
      <c r="BA128" s="4">
        <v>1430.6</v>
      </c>
      <c r="BB128" s="4">
        <v>0</v>
      </c>
      <c r="BC128" s="4">
        <v>27514.68</v>
      </c>
      <c r="BD128" s="4">
        <v>0</v>
      </c>
      <c r="BE128" s="4">
        <v>123.11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6">
        <v>0</v>
      </c>
      <c r="DV128" s="4">
        <f>SUM(Tabela1[[#This Row],[jan/25]:[mar/25]])</f>
        <v>27514.68</v>
      </c>
      <c r="DW128" s="4">
        <f>SUM(Tabela1[[#This Row],[abr/25]:[ago/25]])</f>
        <v>123.11</v>
      </c>
      <c r="DX128" s="4">
        <f>SUM(Tabela1[[#This Row],[set/25]:[dez/30]])</f>
        <v>0</v>
      </c>
    </row>
    <row r="129" spans="1:128" hidden="1" x14ac:dyDescent="0.25">
      <c r="A129" s="2" t="s">
        <v>372</v>
      </c>
      <c r="B129" s="2" t="s">
        <v>14</v>
      </c>
      <c r="C129" s="2" t="s">
        <v>702</v>
      </c>
      <c r="D129" s="1">
        <v>2206</v>
      </c>
      <c r="E129" s="2" t="s">
        <v>721</v>
      </c>
      <c r="F129" s="2" t="s">
        <v>19</v>
      </c>
      <c r="G129" s="321">
        <v>44646</v>
      </c>
      <c r="H129" s="2" t="s">
        <v>722</v>
      </c>
      <c r="I129" s="2"/>
      <c r="J129" s="4"/>
      <c r="K129" s="4"/>
      <c r="L129" s="4">
        <f>Tabela1[[#This Row],[parcela.cef
(total)]]-Tabela1[[#This Row],[parcela.cef
(realizado)]]</f>
        <v>0</v>
      </c>
      <c r="M129" s="4">
        <v>0</v>
      </c>
      <c r="N129" s="4">
        <v>304326</v>
      </c>
      <c r="O129" s="4">
        <v>0</v>
      </c>
      <c r="P129" s="4">
        <v>329369.26</v>
      </c>
      <c r="Q129" s="4">
        <f>SUM(Tabela1[[#This Row],[set/25]:[dez/30]])</f>
        <v>0</v>
      </c>
      <c r="R129" s="4">
        <v>0</v>
      </c>
      <c r="S129" s="4">
        <v>0</v>
      </c>
      <c r="T129" s="4">
        <v>85326</v>
      </c>
      <c r="U129" s="4">
        <v>5000</v>
      </c>
      <c r="V129" s="4">
        <v>5000</v>
      </c>
      <c r="W129" s="4">
        <v>5000</v>
      </c>
      <c r="X129" s="4">
        <v>5000</v>
      </c>
      <c r="Y129" s="4">
        <v>5338.62</v>
      </c>
      <c r="Z129" s="4">
        <v>5384.53</v>
      </c>
      <c r="AA129" s="4">
        <v>5502.65</v>
      </c>
      <c r="AB129" s="4">
        <v>5394.23</v>
      </c>
      <c r="AC129" s="4">
        <v>19442.53</v>
      </c>
      <c r="AD129" s="4">
        <v>5420.14</v>
      </c>
      <c r="AE129" s="4">
        <v>5425.02</v>
      </c>
      <c r="AF129" s="4">
        <v>5449.98</v>
      </c>
      <c r="AG129" s="4">
        <v>5449.98</v>
      </c>
      <c r="AH129" s="4">
        <v>0</v>
      </c>
      <c r="AI129" s="4">
        <v>10945.78</v>
      </c>
      <c r="AJ129" s="4">
        <v>5509.03</v>
      </c>
      <c r="AK129" s="4">
        <v>5548.14</v>
      </c>
      <c r="AL129" s="4">
        <v>5553.69</v>
      </c>
      <c r="AM129" s="4">
        <v>5563.13</v>
      </c>
      <c r="AN129" s="4">
        <v>5582.05</v>
      </c>
      <c r="AO129" s="4">
        <v>20135.560000000001</v>
      </c>
      <c r="AP129" s="4">
        <v>5597.13</v>
      </c>
      <c r="AQ129" s="4">
        <v>5614.48</v>
      </c>
      <c r="AR129" s="4">
        <v>5629.64</v>
      </c>
      <c r="AS129" s="4">
        <v>5636.96</v>
      </c>
      <c r="AT129" s="4">
        <v>5652.74</v>
      </c>
      <c r="AU129" s="4">
        <v>5682.13</v>
      </c>
      <c r="AV129" s="4">
        <v>5731</v>
      </c>
      <c r="AW129" s="4">
        <v>5771.69</v>
      </c>
      <c r="AX129" s="4">
        <v>0</v>
      </c>
      <c r="AY129" s="4">
        <v>11797.04</v>
      </c>
      <c r="AZ129" s="4">
        <v>5887.89</v>
      </c>
      <c r="BA129" s="4">
        <v>5927.93</v>
      </c>
      <c r="BB129" s="4">
        <v>5951.64</v>
      </c>
      <c r="BC129" s="4">
        <v>27394.81</v>
      </c>
      <c r="BD129" s="4">
        <v>0</v>
      </c>
      <c r="BE129" s="4">
        <v>123.12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6">
        <v>0</v>
      </c>
      <c r="DV129" s="4">
        <f>SUM(Tabela1[[#This Row],[jan/25]:[mar/25]])</f>
        <v>33346.450000000004</v>
      </c>
      <c r="DW129" s="4">
        <f>SUM(Tabela1[[#This Row],[abr/25]:[ago/25]])</f>
        <v>123.12</v>
      </c>
      <c r="DX129" s="4">
        <f>SUM(Tabela1[[#This Row],[set/25]:[dez/30]])</f>
        <v>0</v>
      </c>
    </row>
    <row r="130" spans="1:128" hidden="1" x14ac:dyDescent="0.25">
      <c r="A130" s="2" t="s">
        <v>372</v>
      </c>
      <c r="B130" s="2" t="s">
        <v>14</v>
      </c>
      <c r="C130" s="2" t="s">
        <v>606</v>
      </c>
      <c r="D130" s="1">
        <v>1902</v>
      </c>
      <c r="E130" s="2" t="s">
        <v>610</v>
      </c>
      <c r="F130" s="2" t="s">
        <v>19</v>
      </c>
      <c r="G130" s="321">
        <v>44894</v>
      </c>
      <c r="H130" s="2" t="s">
        <v>301</v>
      </c>
      <c r="I130" s="2" t="s">
        <v>611</v>
      </c>
      <c r="J130" s="4">
        <v>211200</v>
      </c>
      <c r="K130" s="4">
        <v>202429.73</v>
      </c>
      <c r="L130" s="4">
        <f>Tabela1[[#This Row],[parcela.cef
(total)]]-Tabela1[[#This Row],[parcela.cef
(realizado)]]</f>
        <v>8770.2699999999895</v>
      </c>
      <c r="M130" s="4">
        <v>0</v>
      </c>
      <c r="N130" s="4">
        <v>269138.65999999997</v>
      </c>
      <c r="O130" s="4">
        <v>3075.24</v>
      </c>
      <c r="P130" s="4">
        <v>104892.19</v>
      </c>
      <c r="Q130" s="4">
        <f>SUM(Tabela1[[#This Row],[set/25]:[dez/30]])</f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775.45</v>
      </c>
      <c r="AD130" s="4">
        <v>763.65</v>
      </c>
      <c r="AE130" s="4">
        <v>764.34</v>
      </c>
      <c r="AF130" s="4">
        <v>767.85</v>
      </c>
      <c r="AG130" s="4">
        <v>767.85</v>
      </c>
      <c r="AH130" s="4">
        <v>770.54</v>
      </c>
      <c r="AI130" s="4">
        <v>771.62</v>
      </c>
      <c r="AJ130" s="4">
        <v>776.17</v>
      </c>
      <c r="AK130" s="4">
        <v>781.69</v>
      </c>
      <c r="AL130" s="4">
        <v>782.47</v>
      </c>
      <c r="AM130" s="4">
        <v>783.8</v>
      </c>
      <c r="AN130" s="4">
        <v>786.46</v>
      </c>
      <c r="AO130" s="4">
        <v>788.04</v>
      </c>
      <c r="AP130" s="4">
        <v>21065.4</v>
      </c>
      <c r="AQ130" s="4">
        <v>10859.27</v>
      </c>
      <c r="AR130" s="4">
        <v>7265.61</v>
      </c>
      <c r="AS130" s="4">
        <v>9529.3700000000008</v>
      </c>
      <c r="AT130" s="4">
        <v>8110.81</v>
      </c>
      <c r="AU130" s="4">
        <v>9360.32</v>
      </c>
      <c r="AV130" s="4">
        <v>807.45</v>
      </c>
      <c r="AW130" s="4">
        <v>813.18</v>
      </c>
      <c r="AX130" s="4">
        <v>819.04</v>
      </c>
      <c r="AY130" s="4">
        <v>824.77</v>
      </c>
      <c r="AZ130" s="4">
        <v>829.55</v>
      </c>
      <c r="BA130" s="4">
        <v>835.19</v>
      </c>
      <c r="BB130" s="4">
        <v>838.53</v>
      </c>
      <c r="BC130" s="4">
        <v>22524.66</v>
      </c>
      <c r="BD130" s="4">
        <v>0</v>
      </c>
      <c r="BE130" s="4">
        <v>0</v>
      </c>
      <c r="BF130" s="4">
        <v>329.11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6">
        <v>0</v>
      </c>
      <c r="DV130" s="4">
        <f>SUM(Tabela1[[#This Row],[jan/25]:[mar/25]])</f>
        <v>23363.19</v>
      </c>
      <c r="DW130" s="4">
        <f>SUM(Tabela1[[#This Row],[abr/25]:[ago/25]])</f>
        <v>329.11</v>
      </c>
      <c r="DX130" s="4">
        <f>SUM(Tabela1[[#This Row],[set/25]:[dez/30]])</f>
        <v>0</v>
      </c>
    </row>
    <row r="131" spans="1:128" hidden="1" x14ac:dyDescent="0.25">
      <c r="A131" s="2" t="s">
        <v>372</v>
      </c>
      <c r="B131" s="2" t="s">
        <v>14</v>
      </c>
      <c r="C131" s="2" t="s">
        <v>633</v>
      </c>
      <c r="D131" s="1">
        <v>2003</v>
      </c>
      <c r="E131" s="2" t="s">
        <v>641</v>
      </c>
      <c r="F131" s="2" t="s">
        <v>19</v>
      </c>
      <c r="G131" s="321">
        <v>44895</v>
      </c>
      <c r="H131" s="2" t="s">
        <v>642</v>
      </c>
      <c r="I131" s="2" t="s">
        <v>643</v>
      </c>
      <c r="J131" s="4">
        <v>281780.96000000002</v>
      </c>
      <c r="K131" s="4">
        <v>269722.40000000002</v>
      </c>
      <c r="L131" s="4">
        <f>Tabela1[[#This Row],[parcela.cef
(total)]]-Tabela1[[#This Row],[parcela.cef
(realizado)]]</f>
        <v>12058.559999999998</v>
      </c>
      <c r="M131" s="4">
        <v>0</v>
      </c>
      <c r="N131" s="4">
        <v>313866</v>
      </c>
      <c r="O131" s="4">
        <v>0</v>
      </c>
      <c r="P131" s="4">
        <v>135905.29999999999</v>
      </c>
      <c r="Q131" s="4">
        <f>SUM(Tabela1[[#This Row],[set/25]:[dez/30]])</f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9054.67</v>
      </c>
      <c r="AE131" s="4">
        <v>846.37</v>
      </c>
      <c r="AF131" s="4">
        <v>850.27</v>
      </c>
      <c r="AG131" s="4">
        <v>850.27</v>
      </c>
      <c r="AH131" s="4">
        <v>853.24</v>
      </c>
      <c r="AI131" s="4">
        <v>854.44</v>
      </c>
      <c r="AJ131" s="4">
        <v>859.48</v>
      </c>
      <c r="AK131" s="4">
        <v>865.58</v>
      </c>
      <c r="AL131" s="4">
        <v>866.45</v>
      </c>
      <c r="AM131" s="4">
        <v>867.92</v>
      </c>
      <c r="AN131" s="4">
        <v>870.87</v>
      </c>
      <c r="AO131" s="4">
        <v>8703.11</v>
      </c>
      <c r="AP131" s="4">
        <v>28752.59</v>
      </c>
      <c r="AQ131" s="4">
        <v>14719.15</v>
      </c>
      <c r="AR131" s="4">
        <v>9777.51</v>
      </c>
      <c r="AS131" s="4">
        <v>12889.75</v>
      </c>
      <c r="AT131" s="4">
        <v>10938.73</v>
      </c>
      <c r="AU131" s="4">
        <v>12655.63</v>
      </c>
      <c r="AV131" s="4">
        <v>913.49</v>
      </c>
      <c r="AW131" s="4">
        <v>900.46</v>
      </c>
      <c r="AX131" s="4">
        <v>906.94</v>
      </c>
      <c r="AY131" s="4">
        <v>913.29</v>
      </c>
      <c r="AZ131" s="4">
        <v>918.59</v>
      </c>
      <c r="BA131" s="4">
        <v>924.92</v>
      </c>
      <c r="BB131" s="4">
        <v>0</v>
      </c>
      <c r="BC131" s="4">
        <v>14105.34</v>
      </c>
      <c r="BD131" s="4">
        <v>0</v>
      </c>
      <c r="BE131" s="4">
        <v>246.24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6">
        <v>0</v>
      </c>
      <c r="DV131" s="4">
        <f>SUM(Tabela1[[#This Row],[jan/25]:[mar/25]])</f>
        <v>14105.34</v>
      </c>
      <c r="DW131" s="4">
        <f>SUM(Tabela1[[#This Row],[abr/25]:[ago/25]])</f>
        <v>246.24</v>
      </c>
      <c r="DX131" s="4">
        <f>SUM(Tabela1[[#This Row],[set/25]:[dez/30]])</f>
        <v>0</v>
      </c>
    </row>
    <row r="132" spans="1:128" hidden="1" x14ac:dyDescent="0.25">
      <c r="A132" s="2" t="s">
        <v>372</v>
      </c>
      <c r="B132" s="2" t="s">
        <v>14</v>
      </c>
      <c r="C132" s="2" t="s">
        <v>15</v>
      </c>
      <c r="D132" s="1">
        <v>1001</v>
      </c>
      <c r="E132" s="2" t="s">
        <v>373</v>
      </c>
      <c r="F132" s="2" t="s">
        <v>19</v>
      </c>
      <c r="G132" s="321">
        <v>45294</v>
      </c>
      <c r="H132" s="2" t="s">
        <v>297</v>
      </c>
      <c r="I132" s="2" t="s">
        <v>374</v>
      </c>
      <c r="J132" s="4">
        <v>138135.12</v>
      </c>
      <c r="K132" s="4">
        <v>133040.20000000001</v>
      </c>
      <c r="L132" s="4">
        <f>Tabela1[[#This Row],[parcela.cef
(total)]]-Tabela1[[#This Row],[parcela.cef
(realizado)]]</f>
        <v>5094.9199999999837</v>
      </c>
      <c r="M132" s="4">
        <v>0</v>
      </c>
      <c r="N132" s="4">
        <v>257048.62</v>
      </c>
      <c r="O132" s="4">
        <v>6046.95</v>
      </c>
      <c r="P132" s="4">
        <v>98796.38</v>
      </c>
      <c r="Q132" s="4">
        <f>SUM(Tabela1[[#This Row],[set/25]:[dez/30]])</f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14312.29</v>
      </c>
      <c r="AQ132" s="4">
        <v>5848.96</v>
      </c>
      <c r="AR132" s="4">
        <v>5663.61</v>
      </c>
      <c r="AS132" s="4">
        <v>8886.35</v>
      </c>
      <c r="AT132" s="4">
        <v>6165.07</v>
      </c>
      <c r="AU132" s="4">
        <v>4972.6400000000003</v>
      </c>
      <c r="AV132" s="4">
        <v>1927.65</v>
      </c>
      <c r="AW132" s="4">
        <v>1987.05</v>
      </c>
      <c r="AX132" s="4">
        <v>2944.02</v>
      </c>
      <c r="AY132" s="4">
        <v>1979.56</v>
      </c>
      <c r="AZ132" s="4">
        <v>2985.15</v>
      </c>
      <c r="BA132" s="4">
        <v>14792.16</v>
      </c>
      <c r="BB132" s="4">
        <v>12843.96</v>
      </c>
      <c r="BC132" s="4">
        <v>13156.72</v>
      </c>
      <c r="BD132" s="4">
        <v>0</v>
      </c>
      <c r="BE132" s="4">
        <v>331.19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6">
        <v>0</v>
      </c>
      <c r="DV132" s="4">
        <f>SUM(Tabela1[[#This Row],[jan/25]:[mar/25]])</f>
        <v>26000.68</v>
      </c>
      <c r="DW132" s="4">
        <f>SUM(Tabela1[[#This Row],[abr/25]:[ago/25]])</f>
        <v>331.19</v>
      </c>
      <c r="DX132" s="4">
        <f>SUM(Tabela1[[#This Row],[set/25]:[dez/30]])</f>
        <v>0</v>
      </c>
    </row>
    <row r="133" spans="1:128" hidden="1" x14ac:dyDescent="0.25">
      <c r="A133" s="2" t="s">
        <v>372</v>
      </c>
      <c r="B133" s="2" t="s">
        <v>14</v>
      </c>
      <c r="C133" s="2" t="s">
        <v>256</v>
      </c>
      <c r="D133" s="1">
        <v>501</v>
      </c>
      <c r="E133" s="2" t="s">
        <v>792</v>
      </c>
      <c r="F133" s="2" t="s">
        <v>19</v>
      </c>
      <c r="G133" s="321">
        <v>44894</v>
      </c>
      <c r="H133" s="2" t="s">
        <v>793</v>
      </c>
      <c r="I133" s="2" t="s">
        <v>794</v>
      </c>
      <c r="J133" s="4">
        <v>211200</v>
      </c>
      <c r="K133" s="4">
        <v>202451.82</v>
      </c>
      <c r="L133" s="4">
        <f>Tabela1[[#This Row],[parcela.cef
(total)]]-Tabela1[[#This Row],[parcela.cef
(realizado)]]</f>
        <v>8748.179999999993</v>
      </c>
      <c r="M133" s="4">
        <v>0</v>
      </c>
      <c r="N133" s="4">
        <v>260442.1</v>
      </c>
      <c r="O133" s="4">
        <v>0</v>
      </c>
      <c r="P133" s="4">
        <v>108939.98</v>
      </c>
      <c r="Q133" s="4">
        <f>SUM(Tabela1[[#This Row],[set/25]:[dez/30]])</f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5893.14</v>
      </c>
      <c r="AD133" s="4">
        <v>753.55</v>
      </c>
      <c r="AE133" s="4">
        <v>754.23</v>
      </c>
      <c r="AF133" s="4">
        <v>757.7</v>
      </c>
      <c r="AG133" s="4">
        <v>757.7</v>
      </c>
      <c r="AH133" s="4">
        <v>760.35</v>
      </c>
      <c r="AI133" s="4">
        <v>761.42</v>
      </c>
      <c r="AJ133" s="4">
        <v>765.91</v>
      </c>
      <c r="AK133" s="4">
        <v>771.35</v>
      </c>
      <c r="AL133" s="4">
        <v>772.12</v>
      </c>
      <c r="AM133" s="4">
        <v>773.43</v>
      </c>
      <c r="AN133" s="4">
        <v>776.06</v>
      </c>
      <c r="AO133" s="4">
        <v>6128.16</v>
      </c>
      <c r="AP133" s="4">
        <v>21003.9</v>
      </c>
      <c r="AQ133" s="4">
        <v>10823.45</v>
      </c>
      <c r="AR133" s="4">
        <v>7238.82</v>
      </c>
      <c r="AS133" s="4">
        <v>9496.86</v>
      </c>
      <c r="AT133" s="4">
        <v>8081.85</v>
      </c>
      <c r="AU133" s="4">
        <v>9328.18</v>
      </c>
      <c r="AV133" s="4">
        <v>6317.77</v>
      </c>
      <c r="AW133" s="4">
        <v>802.43</v>
      </c>
      <c r="AX133" s="4">
        <v>808.21</v>
      </c>
      <c r="AY133" s="4">
        <v>813.86</v>
      </c>
      <c r="AZ133" s="4">
        <v>818.58</v>
      </c>
      <c r="BA133" s="4">
        <v>824.15</v>
      </c>
      <c r="BB133" s="4">
        <v>827.45</v>
      </c>
      <c r="BC133" s="4">
        <v>11329.35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6">
        <v>0</v>
      </c>
      <c r="DV133" s="4">
        <f>SUM(Tabela1[[#This Row],[jan/25]:[mar/25]])</f>
        <v>12156.800000000001</v>
      </c>
      <c r="DW133" s="4">
        <f>SUM(Tabela1[[#This Row],[abr/25]:[ago/25]])</f>
        <v>0</v>
      </c>
      <c r="DX133" s="4">
        <f>SUM(Tabela1[[#This Row],[set/25]:[dez/30]])</f>
        <v>0</v>
      </c>
    </row>
    <row r="134" spans="1:128" hidden="1" x14ac:dyDescent="0.25">
      <c r="A134" s="2" t="s">
        <v>372</v>
      </c>
      <c r="B134" s="2" t="s">
        <v>14</v>
      </c>
      <c r="C134" s="2" t="s">
        <v>55</v>
      </c>
      <c r="D134" s="1">
        <v>1103</v>
      </c>
      <c r="E134" s="2" t="s">
        <v>401</v>
      </c>
      <c r="F134" s="2" t="s">
        <v>19</v>
      </c>
      <c r="G134" s="321">
        <v>44894</v>
      </c>
      <c r="H134" s="2" t="s">
        <v>402</v>
      </c>
      <c r="I134" s="2" t="s">
        <v>403</v>
      </c>
      <c r="J134" s="4">
        <v>215181.4</v>
      </c>
      <c r="K134" s="4">
        <v>206202.26</v>
      </c>
      <c r="L134" s="4">
        <f>Tabela1[[#This Row],[parcela.cef
(total)]]-Tabela1[[#This Row],[parcela.cef
(realizado)]]</f>
        <v>8979.1399999999849</v>
      </c>
      <c r="M134" s="4">
        <v>0</v>
      </c>
      <c r="N134" s="4">
        <v>262350</v>
      </c>
      <c r="O134" s="4">
        <v>3928.02</v>
      </c>
      <c r="P134" s="4">
        <v>104783.47</v>
      </c>
      <c r="Q134" s="4">
        <f>SUM(Tabela1[[#This Row],[set/25]:[dez/30]])</f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5882.72</v>
      </c>
      <c r="AD134" s="4">
        <v>2946.98</v>
      </c>
      <c r="AE134" s="4">
        <v>719.62</v>
      </c>
      <c r="AF134" s="4">
        <v>738.11</v>
      </c>
      <c r="AG134" s="4">
        <v>0</v>
      </c>
      <c r="AH134" s="4">
        <v>1465.45</v>
      </c>
      <c r="AI134" s="4">
        <v>726.48</v>
      </c>
      <c r="AJ134" s="4">
        <v>746.84</v>
      </c>
      <c r="AK134" s="4">
        <v>751.4</v>
      </c>
      <c r="AL134" s="4">
        <v>736.69</v>
      </c>
      <c r="AM134" s="4">
        <v>753.92</v>
      </c>
      <c r="AN134" s="4">
        <v>740.45</v>
      </c>
      <c r="AO134" s="4">
        <v>6092.42</v>
      </c>
      <c r="AP134" s="4">
        <v>20759.759999999998</v>
      </c>
      <c r="AQ134" s="4">
        <v>11810.63</v>
      </c>
      <c r="AR134" s="4">
        <v>7373.38</v>
      </c>
      <c r="AS134" s="4">
        <v>9690.9500000000007</v>
      </c>
      <c r="AT134" s="4">
        <v>749.83</v>
      </c>
      <c r="AU134" s="4">
        <v>9517.36</v>
      </c>
      <c r="AV134" s="4">
        <v>760.21</v>
      </c>
      <c r="AW134" s="4">
        <v>765.61</v>
      </c>
      <c r="AX134" s="4">
        <v>771.12</v>
      </c>
      <c r="AY134" s="4">
        <v>792.83</v>
      </c>
      <c r="AZ134" s="4">
        <v>797.16</v>
      </c>
      <c r="BA134" s="4">
        <v>6457.02</v>
      </c>
      <c r="BB134" s="4">
        <v>789.48</v>
      </c>
      <c r="BC134" s="4">
        <v>11329.35</v>
      </c>
      <c r="BD134" s="4">
        <v>0</v>
      </c>
      <c r="BE134" s="4">
        <v>0</v>
      </c>
      <c r="BF134" s="4">
        <v>0</v>
      </c>
      <c r="BG134" s="4">
        <v>0</v>
      </c>
      <c r="BH134" s="4">
        <v>117.7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6">
        <v>0</v>
      </c>
      <c r="DV134" s="4">
        <f>SUM(Tabela1[[#This Row],[jan/25]:[mar/25]])</f>
        <v>12118.83</v>
      </c>
      <c r="DW134" s="4">
        <f>SUM(Tabela1[[#This Row],[abr/25]:[ago/25]])</f>
        <v>117.7</v>
      </c>
      <c r="DX134" s="4">
        <f>SUM(Tabela1[[#This Row],[set/25]:[dez/30]])</f>
        <v>0</v>
      </c>
    </row>
    <row r="135" spans="1:128" hidden="1" x14ac:dyDescent="0.25">
      <c r="A135" s="2" t="s">
        <v>372</v>
      </c>
      <c r="B135" s="2" t="s">
        <v>14</v>
      </c>
      <c r="C135" s="2" t="s">
        <v>104</v>
      </c>
      <c r="D135" s="1">
        <v>1306</v>
      </c>
      <c r="E135" s="2" t="s">
        <v>464</v>
      </c>
      <c r="F135" s="2" t="s">
        <v>19</v>
      </c>
      <c r="G135" s="321">
        <v>44894</v>
      </c>
      <c r="H135" s="2" t="s">
        <v>465</v>
      </c>
      <c r="I135" s="2" t="s">
        <v>466</v>
      </c>
      <c r="J135" s="4">
        <v>214683.44</v>
      </c>
      <c r="K135" s="4">
        <v>205761.11</v>
      </c>
      <c r="L135" s="4">
        <f>Tabela1[[#This Row],[parcela.cef
(total)]]-Tabela1[[#This Row],[parcela.cef
(realizado)]]</f>
        <v>8922.3300000000163</v>
      </c>
      <c r="M135" s="4">
        <v>0</v>
      </c>
      <c r="N135" s="4">
        <v>257048.62</v>
      </c>
      <c r="O135" s="4">
        <v>0</v>
      </c>
      <c r="P135" s="4">
        <v>120549.78</v>
      </c>
      <c r="Q135" s="4">
        <f>SUM(Tabela1[[#This Row],[set/25]:[dez/30]])</f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457.89</v>
      </c>
      <c r="AD135" s="4">
        <v>449.7</v>
      </c>
      <c r="AE135" s="4">
        <v>450.1</v>
      </c>
      <c r="AF135" s="4">
        <v>3749.19</v>
      </c>
      <c r="AG135" s="4">
        <v>1507.26</v>
      </c>
      <c r="AH135" s="4">
        <v>1512.54</v>
      </c>
      <c r="AI135" s="4">
        <v>1514.65</v>
      </c>
      <c r="AJ135" s="4">
        <v>1523.59</v>
      </c>
      <c r="AK135" s="4">
        <v>1534.41</v>
      </c>
      <c r="AL135" s="4">
        <v>3876.15</v>
      </c>
      <c r="AM135" s="4">
        <v>1538.55</v>
      </c>
      <c r="AN135" s="4">
        <v>1543.78</v>
      </c>
      <c r="AO135" s="4">
        <v>6260.6</v>
      </c>
      <c r="AP135" s="4">
        <v>22176.38</v>
      </c>
      <c r="AQ135" s="4">
        <v>11827.14</v>
      </c>
      <c r="AR135" s="4">
        <v>8141.63</v>
      </c>
      <c r="AS135" s="4">
        <v>10481.99</v>
      </c>
      <c r="AT135" s="4">
        <v>9004.5499999999993</v>
      </c>
      <c r="AU135" s="4">
        <v>10279.65</v>
      </c>
      <c r="AV135" s="4">
        <v>1584.98</v>
      </c>
      <c r="AW135" s="4">
        <v>1596.23</v>
      </c>
      <c r="AX135" s="4">
        <v>1607.72</v>
      </c>
      <c r="AY135" s="4">
        <v>1618.98</v>
      </c>
      <c r="AZ135" s="4">
        <v>1628.37</v>
      </c>
      <c r="BA135" s="4">
        <v>1639.44</v>
      </c>
      <c r="BB135" s="4">
        <v>1646</v>
      </c>
      <c r="BC135" s="4">
        <v>11275.91</v>
      </c>
      <c r="BD135" s="4">
        <v>0</v>
      </c>
      <c r="BE135" s="4">
        <v>0</v>
      </c>
      <c r="BF135" s="4">
        <v>122.4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6">
        <v>0</v>
      </c>
      <c r="DV135" s="4">
        <f>SUM(Tabela1[[#This Row],[jan/25]:[mar/25]])</f>
        <v>12921.91</v>
      </c>
      <c r="DW135" s="4">
        <f>SUM(Tabela1[[#This Row],[abr/25]:[ago/25]])</f>
        <v>122.4</v>
      </c>
      <c r="DX135" s="4">
        <f>SUM(Tabela1[[#This Row],[set/25]:[dez/30]])</f>
        <v>0</v>
      </c>
    </row>
    <row r="136" spans="1:128" hidden="1" x14ac:dyDescent="0.25">
      <c r="A136" s="2" t="s">
        <v>372</v>
      </c>
      <c r="B136" s="2" t="s">
        <v>14</v>
      </c>
      <c r="C136" s="2" t="s">
        <v>304</v>
      </c>
      <c r="D136" s="1">
        <v>703</v>
      </c>
      <c r="E136" s="2" t="s">
        <v>854</v>
      </c>
      <c r="F136" s="2" t="s">
        <v>19</v>
      </c>
      <c r="G136" s="321">
        <v>44786</v>
      </c>
      <c r="H136" s="2" t="s">
        <v>855</v>
      </c>
      <c r="I136" s="2"/>
      <c r="J136" s="4"/>
      <c r="K136" s="4"/>
      <c r="L136" s="4">
        <f>Tabela1[[#This Row],[parcela.cef
(total)]]-Tabela1[[#This Row],[parcela.cef
(realizado)]]</f>
        <v>0</v>
      </c>
      <c r="M136" s="4">
        <v>0</v>
      </c>
      <c r="N136" s="4">
        <v>270325.44</v>
      </c>
      <c r="O136" s="4">
        <v>0</v>
      </c>
      <c r="P136" s="4">
        <v>277754.40000000002</v>
      </c>
      <c r="Q136" s="4">
        <f>SUM(Tabela1[[#This Row],[set/25]:[dez/30]])</f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46965.440000000002</v>
      </c>
      <c r="Z136" s="4">
        <v>30258</v>
      </c>
      <c r="AA136" s="4">
        <v>30285.23</v>
      </c>
      <c r="AB136" s="4">
        <v>30312.49</v>
      </c>
      <c r="AC136" s="4">
        <v>30348.86</v>
      </c>
      <c r="AD136" s="4">
        <v>3858.03</v>
      </c>
      <c r="AE136" s="4">
        <v>3861.5</v>
      </c>
      <c r="AF136" s="4">
        <v>3879.26</v>
      </c>
      <c r="AG136" s="4">
        <v>3879.26</v>
      </c>
      <c r="AH136" s="4">
        <v>3892.85</v>
      </c>
      <c r="AI136" s="4">
        <v>3898.3</v>
      </c>
      <c r="AJ136" s="4">
        <v>3921.3</v>
      </c>
      <c r="AK136" s="4">
        <v>3949.14</v>
      </c>
      <c r="AL136" s="4">
        <v>3953.09</v>
      </c>
      <c r="AM136" s="4">
        <v>3959.81</v>
      </c>
      <c r="AN136" s="4">
        <v>3973.27</v>
      </c>
      <c r="AO136" s="4">
        <v>3981.22</v>
      </c>
      <c r="AP136" s="4">
        <v>3984</v>
      </c>
      <c r="AQ136" s="4">
        <v>3996.35</v>
      </c>
      <c r="AR136" s="4">
        <v>4007.14</v>
      </c>
      <c r="AS136" s="4">
        <v>4012.35</v>
      </c>
      <c r="AT136" s="4">
        <v>4023.59</v>
      </c>
      <c r="AU136" s="4">
        <v>4044.51</v>
      </c>
      <c r="AV136" s="4">
        <v>4079.29</v>
      </c>
      <c r="AW136" s="4">
        <v>4108.26</v>
      </c>
      <c r="AX136" s="4">
        <v>4137.84</v>
      </c>
      <c r="AY136" s="4">
        <v>4166.8</v>
      </c>
      <c r="AZ136" s="4">
        <v>4190.97</v>
      </c>
      <c r="BA136" s="4">
        <v>4219.47</v>
      </c>
      <c r="BB136" s="4">
        <v>4236.3500000000004</v>
      </c>
      <c r="BC136" s="4">
        <v>9254.52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115.91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6">
        <v>0</v>
      </c>
      <c r="DV136" s="4">
        <f>SUM(Tabela1[[#This Row],[jan/25]:[mar/25]])</f>
        <v>13490.87</v>
      </c>
      <c r="DW136" s="4">
        <f>SUM(Tabela1[[#This Row],[abr/25]:[ago/25]])</f>
        <v>115.91</v>
      </c>
      <c r="DX136" s="4">
        <f>SUM(Tabela1[[#This Row],[set/25]:[dez/30]])</f>
        <v>0</v>
      </c>
    </row>
    <row r="137" spans="1:128" hidden="1" x14ac:dyDescent="0.25">
      <c r="A137" s="2" t="s">
        <v>372</v>
      </c>
      <c r="B137" s="2" t="s">
        <v>14</v>
      </c>
      <c r="C137" s="2" t="s">
        <v>126</v>
      </c>
      <c r="D137" s="1">
        <v>1404</v>
      </c>
      <c r="E137" s="2" t="s">
        <v>481</v>
      </c>
      <c r="F137" s="2" t="s">
        <v>19</v>
      </c>
      <c r="G137" s="321">
        <v>45224</v>
      </c>
      <c r="H137" s="2" t="s">
        <v>482</v>
      </c>
      <c r="I137" s="2" t="s">
        <v>483</v>
      </c>
      <c r="J137" s="4">
        <v>197955.3</v>
      </c>
      <c r="K137" s="4">
        <v>189837.47</v>
      </c>
      <c r="L137" s="4">
        <f>Tabela1[[#This Row],[parcela.cef
(total)]]-Tabela1[[#This Row],[parcela.cef
(realizado)]]</f>
        <v>8117.8299999999872</v>
      </c>
      <c r="M137" s="4">
        <v>0</v>
      </c>
      <c r="N137" s="4">
        <v>271700</v>
      </c>
      <c r="O137" s="4">
        <v>6036.72</v>
      </c>
      <c r="P137" s="4">
        <v>119093.54</v>
      </c>
      <c r="Q137" s="4">
        <f>SUM(Tabela1[[#This Row],[set/25]:[dez/30]])</f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1928.92</v>
      </c>
      <c r="AO137" s="4">
        <v>13916.21</v>
      </c>
      <c r="AP137" s="4">
        <v>20201.2</v>
      </c>
      <c r="AQ137" s="4">
        <v>11756.49</v>
      </c>
      <c r="AR137" s="4">
        <v>7432.05</v>
      </c>
      <c r="AS137" s="4">
        <v>9528.34</v>
      </c>
      <c r="AT137" s="4">
        <v>8217.2900000000009</v>
      </c>
      <c r="AU137" s="4">
        <v>19377.54</v>
      </c>
      <c r="AV137" s="4">
        <v>1467.05</v>
      </c>
      <c r="AW137" s="4">
        <v>6897.47</v>
      </c>
      <c r="AX137" s="4">
        <v>1488.11</v>
      </c>
      <c r="AY137" s="4">
        <v>1498.52</v>
      </c>
      <c r="AZ137" s="4">
        <v>3287.21</v>
      </c>
      <c r="BA137" s="4">
        <v>1517.46</v>
      </c>
      <c r="BB137" s="4">
        <v>1523.53</v>
      </c>
      <c r="BC137" s="4">
        <v>9056.15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6">
        <v>0</v>
      </c>
      <c r="DV137" s="4">
        <f>SUM(Tabela1[[#This Row],[jan/25]:[mar/25]])</f>
        <v>10579.68</v>
      </c>
      <c r="DW137" s="4">
        <f>SUM(Tabela1[[#This Row],[abr/25]:[ago/25]])</f>
        <v>0</v>
      </c>
      <c r="DX137" s="4">
        <f>SUM(Tabela1[[#This Row],[set/25]:[dez/30]])</f>
        <v>0</v>
      </c>
    </row>
    <row r="138" spans="1:128" hidden="1" x14ac:dyDescent="0.25">
      <c r="A138" s="2" t="s">
        <v>372</v>
      </c>
      <c r="B138" s="2" t="s">
        <v>14</v>
      </c>
      <c r="C138" s="2" t="s">
        <v>606</v>
      </c>
      <c r="D138" s="1">
        <v>1903</v>
      </c>
      <c r="E138" s="2" t="s">
        <v>613</v>
      </c>
      <c r="F138" s="2" t="s">
        <v>19</v>
      </c>
      <c r="G138" s="321">
        <v>44894</v>
      </c>
      <c r="H138" s="2" t="s">
        <v>614</v>
      </c>
      <c r="I138" s="2" t="s">
        <v>615</v>
      </c>
      <c r="J138" s="4">
        <v>228058.69</v>
      </c>
      <c r="K138" s="4">
        <v>218435.69</v>
      </c>
      <c r="L138" s="4">
        <f>Tabela1[[#This Row],[parcela.cef
(total)]]-Tabela1[[#This Row],[parcela.cef
(realizado)]]</f>
        <v>9623</v>
      </c>
      <c r="M138" s="4">
        <v>0</v>
      </c>
      <c r="N138" s="4">
        <v>248639.11</v>
      </c>
      <c r="O138" s="4">
        <v>5853.84</v>
      </c>
      <c r="P138" s="4">
        <v>97316.87</v>
      </c>
      <c r="Q138" s="4">
        <f>SUM(Tabela1[[#This Row],[set/25]:[dez/30]])</f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3098.23</v>
      </c>
      <c r="AD138" s="4">
        <v>626.35</v>
      </c>
      <c r="AE138" s="4">
        <v>626.91999999999996</v>
      </c>
      <c r="AF138" s="4">
        <v>629.79999999999995</v>
      </c>
      <c r="AG138" s="4">
        <v>629.79999999999995</v>
      </c>
      <c r="AH138" s="4">
        <v>632.01</v>
      </c>
      <c r="AI138" s="4">
        <v>632.89</v>
      </c>
      <c r="AJ138" s="4">
        <v>632.89</v>
      </c>
      <c r="AK138" s="4">
        <v>641.15</v>
      </c>
      <c r="AL138" s="4">
        <v>641.79</v>
      </c>
      <c r="AM138" s="4">
        <v>655.94</v>
      </c>
      <c r="AN138" s="4">
        <v>645.05999999999995</v>
      </c>
      <c r="AO138" s="4">
        <v>3212.51</v>
      </c>
      <c r="AP138" s="4">
        <v>22895.18</v>
      </c>
      <c r="AQ138" s="4">
        <v>11696.01</v>
      </c>
      <c r="AR138" s="4">
        <v>7752.34</v>
      </c>
      <c r="AS138" s="4">
        <v>10235.91</v>
      </c>
      <c r="AT138" s="4">
        <v>8678.81</v>
      </c>
      <c r="AU138" s="4">
        <v>10048.67</v>
      </c>
      <c r="AV138" s="4">
        <v>662.28</v>
      </c>
      <c r="AW138" s="4">
        <v>666.98</v>
      </c>
      <c r="AX138" s="4">
        <v>671.78</v>
      </c>
      <c r="AY138" s="4">
        <v>676.48</v>
      </c>
      <c r="AZ138" s="4">
        <v>680.41</v>
      </c>
      <c r="BA138" s="4">
        <v>685.03</v>
      </c>
      <c r="BB138" s="4">
        <v>0</v>
      </c>
      <c r="BC138" s="4">
        <v>8661.65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6">
        <v>0</v>
      </c>
      <c r="DV138" s="4">
        <f>SUM(Tabela1[[#This Row],[jan/25]:[mar/25]])</f>
        <v>8661.65</v>
      </c>
      <c r="DW138" s="4">
        <f>SUM(Tabela1[[#This Row],[abr/25]:[ago/25]])</f>
        <v>0</v>
      </c>
      <c r="DX138" s="4">
        <f>SUM(Tabela1[[#This Row],[set/25]:[dez/30]])</f>
        <v>0</v>
      </c>
    </row>
    <row r="139" spans="1:128" hidden="1" x14ac:dyDescent="0.25">
      <c r="A139" s="2" t="s">
        <v>372</v>
      </c>
      <c r="B139" s="2" t="s">
        <v>14</v>
      </c>
      <c r="C139" s="2" t="s">
        <v>579</v>
      </c>
      <c r="D139" s="1">
        <v>1801</v>
      </c>
      <c r="E139" s="2" t="s">
        <v>580</v>
      </c>
      <c r="F139" s="2" t="s">
        <v>19</v>
      </c>
      <c r="G139" s="321">
        <v>44894</v>
      </c>
      <c r="H139" s="2" t="s">
        <v>581</v>
      </c>
      <c r="I139" s="2" t="s">
        <v>582</v>
      </c>
      <c r="J139" s="4">
        <v>225568.99</v>
      </c>
      <c r="K139" s="4">
        <v>216102.39</v>
      </c>
      <c r="L139" s="4">
        <f>Tabela1[[#This Row],[parcela.cef
(total)]]-Tabela1[[#This Row],[parcela.cef
(realizado)]]</f>
        <v>9466.5999999999767</v>
      </c>
      <c r="M139" s="4">
        <v>0</v>
      </c>
      <c r="N139" s="4">
        <v>257048.62</v>
      </c>
      <c r="O139" s="4">
        <v>0</v>
      </c>
      <c r="P139" s="4">
        <v>98461.81</v>
      </c>
      <c r="Q139" s="4">
        <f>SUM(Tabela1[[#This Row],[set/25]:[dez/30]])</f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768.95</v>
      </c>
      <c r="AE139" s="4">
        <v>976.5</v>
      </c>
      <c r="AF139" s="4">
        <v>1001.25</v>
      </c>
      <c r="AG139" s="4">
        <v>980.99</v>
      </c>
      <c r="AH139" s="4">
        <v>656.29</v>
      </c>
      <c r="AI139" s="4">
        <v>657.21</v>
      </c>
      <c r="AJ139" s="4">
        <v>657.21</v>
      </c>
      <c r="AK139" s="4">
        <v>665.78</v>
      </c>
      <c r="AL139" s="4">
        <v>666.45</v>
      </c>
      <c r="AM139" s="4">
        <v>667.58</v>
      </c>
      <c r="AN139" s="4">
        <v>650</v>
      </c>
      <c r="AO139" s="4">
        <v>7383.05</v>
      </c>
      <c r="AP139" s="4">
        <v>22558.45</v>
      </c>
      <c r="AQ139" s="4">
        <v>11556.89</v>
      </c>
      <c r="AR139" s="4">
        <v>7661.92</v>
      </c>
      <c r="AS139" s="4">
        <v>10105.18</v>
      </c>
      <c r="AT139" s="4">
        <v>8573.48</v>
      </c>
      <c r="AU139" s="4">
        <v>9921.27</v>
      </c>
      <c r="AV139" s="4">
        <v>687.72</v>
      </c>
      <c r="AW139" s="4">
        <v>692.61</v>
      </c>
      <c r="AX139" s="4">
        <v>697.59</v>
      </c>
      <c r="AY139" s="4">
        <v>702.48</v>
      </c>
      <c r="AZ139" s="4">
        <v>720.92</v>
      </c>
      <c r="BA139" s="4">
        <v>711.35</v>
      </c>
      <c r="BB139" s="4">
        <v>0</v>
      </c>
      <c r="BC139" s="4">
        <v>8140.69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6">
        <v>0</v>
      </c>
      <c r="DV139" s="4">
        <f>SUM(Tabela1[[#This Row],[jan/25]:[mar/25]])</f>
        <v>8140.69</v>
      </c>
      <c r="DW139" s="4">
        <f>SUM(Tabela1[[#This Row],[abr/25]:[ago/25]])</f>
        <v>0</v>
      </c>
      <c r="DX139" s="4">
        <f>SUM(Tabela1[[#This Row],[set/25]:[dez/30]])</f>
        <v>0</v>
      </c>
    </row>
    <row r="140" spans="1:128" hidden="1" x14ac:dyDescent="0.25">
      <c r="A140" s="2" t="s">
        <v>372</v>
      </c>
      <c r="B140" s="2" t="s">
        <v>14</v>
      </c>
      <c r="C140" s="2" t="s">
        <v>550</v>
      </c>
      <c r="D140" s="1">
        <v>1705</v>
      </c>
      <c r="E140" s="2" t="s">
        <v>565</v>
      </c>
      <c r="F140" s="2" t="s">
        <v>19</v>
      </c>
      <c r="G140" s="321">
        <v>44894</v>
      </c>
      <c r="H140" s="2" t="s">
        <v>145</v>
      </c>
      <c r="I140" s="2" t="s">
        <v>566</v>
      </c>
      <c r="J140" s="4">
        <v>160491.82</v>
      </c>
      <c r="K140" s="4">
        <v>154256.98000000001</v>
      </c>
      <c r="L140" s="4">
        <f>Tabela1[[#This Row],[parcela.cef
(total)]]-Tabela1[[#This Row],[parcela.cef
(realizado)]]</f>
        <v>6234.8399999999965</v>
      </c>
      <c r="M140" s="4">
        <v>0</v>
      </c>
      <c r="N140" s="4">
        <v>256626.78</v>
      </c>
      <c r="O140" s="4">
        <v>6670.33</v>
      </c>
      <c r="P140" s="4">
        <v>102307.71</v>
      </c>
      <c r="Q140" s="4">
        <f>SUM(Tabela1[[#This Row],[set/25]:[dez/30]])</f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10126.36</v>
      </c>
      <c r="AE140" s="4">
        <v>1089.2</v>
      </c>
      <c r="AF140" s="4">
        <v>2227.52</v>
      </c>
      <c r="AG140" s="4">
        <v>1094.21</v>
      </c>
      <c r="AH140" s="4">
        <v>1098.04</v>
      </c>
      <c r="AI140" s="4">
        <v>1099.58</v>
      </c>
      <c r="AJ140" s="4">
        <v>1106.07</v>
      </c>
      <c r="AK140" s="4">
        <v>1113.92</v>
      </c>
      <c r="AL140" s="4">
        <v>1115.04</v>
      </c>
      <c r="AM140" s="4">
        <v>0</v>
      </c>
      <c r="AN140" s="4">
        <v>1116.93</v>
      </c>
      <c r="AO140" s="4">
        <v>9962.2099999999991</v>
      </c>
      <c r="AP140" s="4">
        <v>15538.7</v>
      </c>
      <c r="AQ140" s="4">
        <v>7157.59</v>
      </c>
      <c r="AR140" s="4">
        <v>9975.4</v>
      </c>
      <c r="AS140" s="4">
        <v>8468.89</v>
      </c>
      <c r="AT140" s="4">
        <v>6334.78</v>
      </c>
      <c r="AU140" s="4">
        <v>7295.2</v>
      </c>
      <c r="AV140" s="4">
        <v>2320.35</v>
      </c>
      <c r="AW140" s="4">
        <v>1158.8</v>
      </c>
      <c r="AX140" s="4">
        <v>1167.1500000000001</v>
      </c>
      <c r="AY140" s="4">
        <v>1175.32</v>
      </c>
      <c r="AZ140" s="4">
        <v>1182.1300000000001</v>
      </c>
      <c r="BA140" s="4">
        <v>1190.17</v>
      </c>
      <c r="BB140" s="4">
        <v>1194.9000000000001</v>
      </c>
      <c r="BC140" s="4">
        <v>6876.85</v>
      </c>
      <c r="BD140" s="4">
        <v>0</v>
      </c>
      <c r="BE140" s="4">
        <v>0</v>
      </c>
      <c r="BF140" s="4">
        <v>122.4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6">
        <v>0</v>
      </c>
      <c r="DV140" s="4">
        <f>SUM(Tabela1[[#This Row],[jan/25]:[mar/25]])</f>
        <v>8071.75</v>
      </c>
      <c r="DW140" s="4">
        <f>SUM(Tabela1[[#This Row],[abr/25]:[ago/25]])</f>
        <v>122.4</v>
      </c>
      <c r="DX140" s="4">
        <f>SUM(Tabela1[[#This Row],[set/25]:[dez/30]])</f>
        <v>0</v>
      </c>
    </row>
    <row r="141" spans="1:128" hidden="1" x14ac:dyDescent="0.25">
      <c r="A141" s="2" t="s">
        <v>372</v>
      </c>
      <c r="B141" s="2" t="s">
        <v>14</v>
      </c>
      <c r="C141" s="2" t="s">
        <v>170</v>
      </c>
      <c r="D141" s="1">
        <v>1604</v>
      </c>
      <c r="E141" s="2" t="s">
        <v>532</v>
      </c>
      <c r="F141" s="2" t="s">
        <v>19</v>
      </c>
      <c r="G141" s="321">
        <v>44894</v>
      </c>
      <c r="H141" s="2" t="s">
        <v>533</v>
      </c>
      <c r="I141" s="2" t="s">
        <v>534</v>
      </c>
      <c r="J141" s="4">
        <v>188723.22</v>
      </c>
      <c r="K141" s="4">
        <v>181066.99</v>
      </c>
      <c r="L141" s="4">
        <f>Tabela1[[#This Row],[parcela.cef
(total)]]-Tabela1[[#This Row],[parcela.cef
(realizado)]]</f>
        <v>7656.2300000000105</v>
      </c>
      <c r="M141" s="4">
        <v>0</v>
      </c>
      <c r="N141" s="4">
        <v>252824.31</v>
      </c>
      <c r="O141" s="4">
        <v>493.84</v>
      </c>
      <c r="P141" s="4">
        <v>93414.58</v>
      </c>
      <c r="Q141" s="4">
        <f>SUM(Tabela1[[#This Row],[set/25]:[dez/30]])</f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6123.42</v>
      </c>
      <c r="AD141" s="4">
        <v>815.35</v>
      </c>
      <c r="AE141" s="4">
        <v>816.08</v>
      </c>
      <c r="AF141" s="4">
        <v>819.84</v>
      </c>
      <c r="AG141" s="4">
        <v>819.84</v>
      </c>
      <c r="AH141" s="4">
        <v>822.71</v>
      </c>
      <c r="AI141" s="4">
        <v>823.86</v>
      </c>
      <c r="AJ141" s="4">
        <v>823.86</v>
      </c>
      <c r="AK141" s="4">
        <v>834.6</v>
      </c>
      <c r="AL141" s="4">
        <v>835.44</v>
      </c>
      <c r="AM141" s="4">
        <v>6328.86</v>
      </c>
      <c r="AN141" s="4">
        <v>839.7</v>
      </c>
      <c r="AO141" s="4">
        <v>841.38</v>
      </c>
      <c r="AP141" s="4">
        <v>18543.16</v>
      </c>
      <c r="AQ141" s="4">
        <v>9633.93</v>
      </c>
      <c r="AR141" s="4">
        <v>6497.16</v>
      </c>
      <c r="AS141" s="4">
        <v>8473.56</v>
      </c>
      <c r="AT141" s="4">
        <v>7235.63</v>
      </c>
      <c r="AU141" s="4">
        <v>8327.23</v>
      </c>
      <c r="AV141" s="4">
        <v>862.11</v>
      </c>
      <c r="AW141" s="4">
        <v>868.23</v>
      </c>
      <c r="AX141" s="4">
        <v>874.48</v>
      </c>
      <c r="AY141" s="4">
        <v>880.6</v>
      </c>
      <c r="AZ141" s="4">
        <v>885.71</v>
      </c>
      <c r="BA141" s="4">
        <v>891.73</v>
      </c>
      <c r="BB141" s="4">
        <v>914.11</v>
      </c>
      <c r="BC141" s="4">
        <v>6858.54</v>
      </c>
      <c r="BD141" s="4">
        <v>0</v>
      </c>
      <c r="BE141" s="4">
        <v>0</v>
      </c>
      <c r="BF141" s="4">
        <v>123.46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6">
        <v>0</v>
      </c>
      <c r="DV141" s="4">
        <f>SUM(Tabela1[[#This Row],[jan/25]:[mar/25]])</f>
        <v>7772.65</v>
      </c>
      <c r="DW141" s="4">
        <f>SUM(Tabela1[[#This Row],[abr/25]:[ago/25]])</f>
        <v>123.46</v>
      </c>
      <c r="DX141" s="4">
        <f>SUM(Tabela1[[#This Row],[set/25]:[dez/30]])</f>
        <v>0</v>
      </c>
    </row>
    <row r="142" spans="1:128" hidden="1" x14ac:dyDescent="0.25">
      <c r="A142" s="2" t="s">
        <v>372</v>
      </c>
      <c r="B142" s="2" t="s">
        <v>14</v>
      </c>
      <c r="C142" s="2" t="s">
        <v>83</v>
      </c>
      <c r="D142" s="1">
        <v>1203</v>
      </c>
      <c r="E142" s="2" t="s">
        <v>425</v>
      </c>
      <c r="F142" s="2" t="s">
        <v>19</v>
      </c>
      <c r="G142" s="321">
        <v>44894</v>
      </c>
      <c r="H142" s="2" t="s">
        <v>426</v>
      </c>
      <c r="I142" s="2" t="s">
        <v>427</v>
      </c>
      <c r="J142" s="4">
        <v>213910.22</v>
      </c>
      <c r="K142" s="4">
        <v>204994.64</v>
      </c>
      <c r="L142" s="4">
        <f>Tabela1[[#This Row],[parcela.cef
(total)]]-Tabela1[[#This Row],[parcela.cef
(realizado)]]</f>
        <v>8915.5799999999872</v>
      </c>
      <c r="M142" s="4">
        <v>0</v>
      </c>
      <c r="N142" s="4">
        <v>249595.89</v>
      </c>
      <c r="O142" s="4">
        <v>6099.3</v>
      </c>
      <c r="P142" s="4">
        <v>112654.22</v>
      </c>
      <c r="Q142" s="4">
        <f>SUM(Tabela1[[#This Row],[set/25]:[dez/30]])</f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6373.7</v>
      </c>
      <c r="AD142" s="4">
        <v>507.7</v>
      </c>
      <c r="AE142" s="4">
        <v>508.15</v>
      </c>
      <c r="AF142" s="4">
        <v>423.22</v>
      </c>
      <c r="AG142" s="4">
        <v>1287.69</v>
      </c>
      <c r="AH142" s="4">
        <v>1292.2</v>
      </c>
      <c r="AI142" s="4">
        <v>1294.01</v>
      </c>
      <c r="AJ142" s="4">
        <v>1294.01</v>
      </c>
      <c r="AK142" s="4">
        <v>1310.89</v>
      </c>
      <c r="AL142" s="4">
        <v>1312.2</v>
      </c>
      <c r="AM142" s="4">
        <v>1341.23</v>
      </c>
      <c r="AN142" s="4">
        <v>1345.7</v>
      </c>
      <c r="AO142" s="4">
        <v>7398.51</v>
      </c>
      <c r="AP142" s="4">
        <v>21935.27</v>
      </c>
      <c r="AQ142" s="4">
        <v>11588.61</v>
      </c>
      <c r="AR142" s="4">
        <v>7909.84</v>
      </c>
      <c r="AS142" s="4">
        <v>10211.780000000001</v>
      </c>
      <c r="AT142" s="4">
        <v>8771.19</v>
      </c>
      <c r="AU142" s="4">
        <v>10044.14</v>
      </c>
      <c r="AV142" s="4">
        <v>1354.09</v>
      </c>
      <c r="AW142" s="4">
        <v>1363.7</v>
      </c>
      <c r="AX142" s="4">
        <v>1373.52</v>
      </c>
      <c r="AY142" s="4">
        <v>1383.14</v>
      </c>
      <c r="AZ142" s="4">
        <v>1391.16</v>
      </c>
      <c r="BA142" s="4">
        <v>1400.62</v>
      </c>
      <c r="BB142" s="4">
        <v>1406.13</v>
      </c>
      <c r="BC142" s="4">
        <v>6498.75</v>
      </c>
      <c r="BD142" s="4">
        <v>0</v>
      </c>
      <c r="BE142" s="4">
        <v>0</v>
      </c>
      <c r="BF142" s="4">
        <v>0</v>
      </c>
      <c r="BG142" s="4">
        <v>333.07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6">
        <v>0</v>
      </c>
      <c r="DV142" s="4">
        <f>SUM(Tabela1[[#This Row],[jan/25]:[mar/25]])</f>
        <v>7904.88</v>
      </c>
      <c r="DW142" s="4">
        <f>SUM(Tabela1[[#This Row],[abr/25]:[ago/25]])</f>
        <v>333.07</v>
      </c>
      <c r="DX142" s="4">
        <f>SUM(Tabela1[[#This Row],[set/25]:[dez/30]])</f>
        <v>0</v>
      </c>
    </row>
    <row r="143" spans="1:128" hidden="1" x14ac:dyDescent="0.25">
      <c r="A143" s="2" t="s">
        <v>372</v>
      </c>
      <c r="B143" s="2" t="s">
        <v>14</v>
      </c>
      <c r="C143" s="2" t="s">
        <v>550</v>
      </c>
      <c r="D143" s="1">
        <v>1706</v>
      </c>
      <c r="E143" s="2" t="s">
        <v>568</v>
      </c>
      <c r="F143" s="2" t="s">
        <v>19</v>
      </c>
      <c r="G143" s="321">
        <v>45062</v>
      </c>
      <c r="H143" s="2" t="s">
        <v>569</v>
      </c>
      <c r="I143" s="2" t="s">
        <v>570</v>
      </c>
      <c r="J143" s="4">
        <v>216478.1</v>
      </c>
      <c r="K143" s="4">
        <v>207466.04</v>
      </c>
      <c r="L143" s="4">
        <f>Tabela1[[#This Row],[parcela.cef
(total)]]-Tabela1[[#This Row],[parcela.cef
(realizado)]]</f>
        <v>9012.0599999999977</v>
      </c>
      <c r="M143" s="4">
        <v>0</v>
      </c>
      <c r="N143" s="4">
        <v>256626</v>
      </c>
      <c r="O143" s="4">
        <v>0</v>
      </c>
      <c r="P143" s="4">
        <v>103788.56</v>
      </c>
      <c r="Q143" s="4">
        <f>SUM(Tabela1[[#This Row],[set/25]:[dez/30]])</f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1103.9100000000001</v>
      </c>
      <c r="AI143" s="4">
        <v>2931.08</v>
      </c>
      <c r="AJ143" s="4">
        <v>2948.32</v>
      </c>
      <c r="AK143" s="4">
        <v>1119.8699999999999</v>
      </c>
      <c r="AL143" s="4">
        <v>1120.99</v>
      </c>
      <c r="AM143" s="4">
        <v>1122.9000000000001</v>
      </c>
      <c r="AN143" s="4">
        <v>1126.72</v>
      </c>
      <c r="AO143" s="4">
        <v>1128.97</v>
      </c>
      <c r="AP143" s="4">
        <v>21965.65</v>
      </c>
      <c r="AQ143" s="4">
        <v>11479.1</v>
      </c>
      <c r="AR143" s="4">
        <v>7787.22</v>
      </c>
      <c r="AS143" s="4">
        <v>10113.81</v>
      </c>
      <c r="AT143" s="4">
        <v>12416.04</v>
      </c>
      <c r="AU143" s="4">
        <v>9942.69</v>
      </c>
      <c r="AV143" s="4">
        <v>1180.31</v>
      </c>
      <c r="AW143" s="4">
        <v>1189.07</v>
      </c>
      <c r="AX143" s="4">
        <v>1173.3800000000001</v>
      </c>
      <c r="AY143" s="4">
        <v>1181.5999999999999</v>
      </c>
      <c r="AZ143" s="4">
        <v>1188.45</v>
      </c>
      <c r="BA143" s="4">
        <v>1196.6099999999999</v>
      </c>
      <c r="BB143" s="4">
        <v>0</v>
      </c>
      <c r="BC143" s="4">
        <v>5981.49</v>
      </c>
      <c r="BD143" s="4">
        <v>0</v>
      </c>
      <c r="BE143" s="4">
        <v>123.12</v>
      </c>
      <c r="BF143" s="4">
        <v>0</v>
      </c>
      <c r="BG143" s="4">
        <v>4267.26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6">
        <v>0</v>
      </c>
      <c r="DV143" s="4">
        <f>SUM(Tabela1[[#This Row],[jan/25]:[mar/25]])</f>
        <v>5981.49</v>
      </c>
      <c r="DW143" s="4">
        <f>SUM(Tabela1[[#This Row],[abr/25]:[ago/25]])</f>
        <v>4390.38</v>
      </c>
      <c r="DX143" s="4">
        <f>SUM(Tabela1[[#This Row],[set/25]:[dez/30]])</f>
        <v>0</v>
      </c>
    </row>
    <row r="144" spans="1:128" hidden="1" x14ac:dyDescent="0.25">
      <c r="A144" s="2" t="s">
        <v>372</v>
      </c>
      <c r="B144" s="2" t="s">
        <v>14</v>
      </c>
      <c r="C144" s="2" t="s">
        <v>550</v>
      </c>
      <c r="D144" s="1">
        <v>1707</v>
      </c>
      <c r="E144" s="2" t="s">
        <v>572</v>
      </c>
      <c r="F144" s="2" t="s">
        <v>19</v>
      </c>
      <c r="G144" s="321">
        <v>44894</v>
      </c>
      <c r="H144" s="2" t="s">
        <v>159</v>
      </c>
      <c r="I144" s="2" t="s">
        <v>573</v>
      </c>
      <c r="J144" s="4">
        <v>143599.97</v>
      </c>
      <c r="K144" s="4">
        <v>137825.35999999999</v>
      </c>
      <c r="L144" s="4">
        <f>Tabela1[[#This Row],[parcela.cef
(total)]]-Tabela1[[#This Row],[parcela.cef
(realizado)]]</f>
        <v>5774.6100000000151</v>
      </c>
      <c r="M144" s="4">
        <v>0</v>
      </c>
      <c r="N144" s="4">
        <v>191314.21</v>
      </c>
      <c r="O144" s="4">
        <v>493.84</v>
      </c>
      <c r="P144" s="4">
        <v>60097.18</v>
      </c>
      <c r="Q144" s="4">
        <f>SUM(Tabela1[[#This Row],[set/25]:[dez/30]])</f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5767.63</v>
      </c>
      <c r="AD144" s="4">
        <v>388.77</v>
      </c>
      <c r="AE144" s="4">
        <v>1710.68</v>
      </c>
      <c r="AF144" s="4">
        <v>1778.03</v>
      </c>
      <c r="AG144" s="4">
        <v>1778.03</v>
      </c>
      <c r="AH144" s="4">
        <v>1784.25</v>
      </c>
      <c r="AI144" s="4">
        <v>1786.75</v>
      </c>
      <c r="AJ144" s="4">
        <v>1797.29</v>
      </c>
      <c r="AK144" s="4">
        <v>1810.05</v>
      </c>
      <c r="AL144" s="4">
        <v>1811.86</v>
      </c>
      <c r="AM144" s="4">
        <v>1814.94</v>
      </c>
      <c r="AN144" s="4">
        <v>1821.12</v>
      </c>
      <c r="AO144" s="4">
        <v>7396.8</v>
      </c>
      <c r="AP144" s="4">
        <v>1826.03</v>
      </c>
      <c r="AQ144" s="4">
        <v>1831.7</v>
      </c>
      <c r="AR144" s="4">
        <v>1836.64</v>
      </c>
      <c r="AS144" s="4">
        <v>1839.03</v>
      </c>
      <c r="AT144" s="4">
        <v>1844.18</v>
      </c>
      <c r="AU144" s="4">
        <v>1853.77</v>
      </c>
      <c r="AV144" s="4">
        <v>1869.71</v>
      </c>
      <c r="AW144" s="4">
        <v>1882.99</v>
      </c>
      <c r="AX144" s="4">
        <v>1896.54</v>
      </c>
      <c r="AY144" s="4">
        <v>1909.82</v>
      </c>
      <c r="AZ144" s="4">
        <v>1920.9</v>
      </c>
      <c r="BA144" s="4">
        <v>1934</v>
      </c>
      <c r="BB144" s="4">
        <v>0</v>
      </c>
      <c r="BC144" s="4">
        <v>5958.76</v>
      </c>
      <c r="BD144" s="4">
        <v>0</v>
      </c>
      <c r="BE144" s="4">
        <v>0</v>
      </c>
      <c r="BF144" s="4">
        <v>246.91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6">
        <v>0</v>
      </c>
      <c r="DV144" s="4">
        <f>SUM(Tabela1[[#This Row],[jan/25]:[mar/25]])</f>
        <v>5958.76</v>
      </c>
      <c r="DW144" s="4">
        <f>SUM(Tabela1[[#This Row],[abr/25]:[ago/25]])</f>
        <v>246.91</v>
      </c>
      <c r="DX144" s="4">
        <f>SUM(Tabela1[[#This Row],[set/25]:[dez/30]])</f>
        <v>0</v>
      </c>
    </row>
    <row r="145" spans="1:128" hidden="1" x14ac:dyDescent="0.25">
      <c r="A145" s="2" t="s">
        <v>372</v>
      </c>
      <c r="B145" s="2" t="s">
        <v>14</v>
      </c>
      <c r="C145" s="2" t="s">
        <v>126</v>
      </c>
      <c r="D145" s="1">
        <v>1403</v>
      </c>
      <c r="E145" s="2" t="s">
        <v>478</v>
      </c>
      <c r="F145" s="2" t="s">
        <v>19</v>
      </c>
      <c r="G145" s="321">
        <v>44691</v>
      </c>
      <c r="H145" s="2" t="s">
        <v>479</v>
      </c>
      <c r="I145" s="2"/>
      <c r="J145" s="4"/>
      <c r="K145" s="4"/>
      <c r="L145" s="4">
        <f>Tabela1[[#This Row],[parcela.cef
(total)]]-Tabela1[[#This Row],[parcela.cef
(realizado)]]</f>
        <v>0</v>
      </c>
      <c r="M145" s="4">
        <v>0</v>
      </c>
      <c r="N145" s="4">
        <v>257308.05</v>
      </c>
      <c r="O145" s="4">
        <v>0</v>
      </c>
      <c r="P145" s="4">
        <v>275248.07</v>
      </c>
      <c r="Q145" s="4">
        <f>SUM(Tabela1[[#This Row],[set/25]:[dez/30]])</f>
        <v>0</v>
      </c>
      <c r="R145" s="4">
        <v>0</v>
      </c>
      <c r="S145" s="4">
        <v>0</v>
      </c>
      <c r="T145" s="4">
        <v>0</v>
      </c>
      <c r="U145" s="4">
        <v>0</v>
      </c>
      <c r="V145" s="4">
        <v>14360.28</v>
      </c>
      <c r="W145" s="4">
        <v>3500</v>
      </c>
      <c r="X145" s="4">
        <v>3500</v>
      </c>
      <c r="Y145" s="4">
        <v>3500</v>
      </c>
      <c r="Z145" s="4">
        <v>0</v>
      </c>
      <c r="AA145" s="4">
        <v>7449.13</v>
      </c>
      <c r="AB145" s="4">
        <v>3729.59</v>
      </c>
      <c r="AC145" s="4">
        <v>21529.57</v>
      </c>
      <c r="AD145" s="4">
        <v>3747.51</v>
      </c>
      <c r="AE145" s="4">
        <v>3750.88</v>
      </c>
      <c r="AF145" s="4">
        <v>3768.14</v>
      </c>
      <c r="AG145" s="4">
        <v>3848.06</v>
      </c>
      <c r="AH145" s="4">
        <v>3781.33</v>
      </c>
      <c r="AI145" s="4">
        <v>21832.59</v>
      </c>
      <c r="AJ145" s="4">
        <v>3808.97</v>
      </c>
      <c r="AK145" s="4">
        <v>3836.01</v>
      </c>
      <c r="AL145" s="4">
        <v>3839.85</v>
      </c>
      <c r="AM145" s="4">
        <v>3924.57</v>
      </c>
      <c r="AN145" s="4">
        <v>3859.45</v>
      </c>
      <c r="AO145" s="4">
        <v>22297</v>
      </c>
      <c r="AP145" s="4">
        <v>3869.88</v>
      </c>
      <c r="AQ145" s="4">
        <v>3881.87</v>
      </c>
      <c r="AR145" s="4">
        <v>3892.35</v>
      </c>
      <c r="AS145" s="4">
        <v>3897.41</v>
      </c>
      <c r="AT145" s="4">
        <v>3908.33</v>
      </c>
      <c r="AU145" s="4">
        <v>3928.65</v>
      </c>
      <c r="AV145" s="4">
        <v>22685.27</v>
      </c>
      <c r="AW145" s="4">
        <v>3990.57</v>
      </c>
      <c r="AX145" s="4">
        <v>4019.3</v>
      </c>
      <c r="AY145" s="4">
        <v>4047.44</v>
      </c>
      <c r="AZ145" s="4">
        <v>4070.91</v>
      </c>
      <c r="BA145" s="4">
        <v>23631.32</v>
      </c>
      <c r="BB145" s="4">
        <v>4114.99</v>
      </c>
      <c r="BC145" s="4">
        <v>5907.95</v>
      </c>
      <c r="BD145" s="4">
        <v>0</v>
      </c>
      <c r="BE145" s="4">
        <v>13078.64</v>
      </c>
      <c r="BF145" s="4">
        <v>13131.36</v>
      </c>
      <c r="BG145" s="4">
        <v>13328.9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6">
        <v>0</v>
      </c>
      <c r="DV145" s="4">
        <f>SUM(Tabela1[[#This Row],[jan/25]:[mar/25]])</f>
        <v>10022.939999999999</v>
      </c>
      <c r="DW145" s="4">
        <f>SUM(Tabela1[[#This Row],[abr/25]:[ago/25]])</f>
        <v>39538.9</v>
      </c>
      <c r="DX145" s="4">
        <f>SUM(Tabela1[[#This Row],[set/25]:[dez/30]])</f>
        <v>0</v>
      </c>
    </row>
    <row r="146" spans="1:128" hidden="1" x14ac:dyDescent="0.25">
      <c r="A146" s="2" t="s">
        <v>372</v>
      </c>
      <c r="B146" s="2" t="s">
        <v>14</v>
      </c>
      <c r="C146" s="2" t="s">
        <v>280</v>
      </c>
      <c r="D146" s="1">
        <v>605</v>
      </c>
      <c r="E146" s="2" t="s">
        <v>834</v>
      </c>
      <c r="F146" s="2" t="s">
        <v>19</v>
      </c>
      <c r="G146" s="321">
        <v>44742</v>
      </c>
      <c r="H146" s="2" t="s">
        <v>835</v>
      </c>
      <c r="I146" s="2" t="s">
        <v>836</v>
      </c>
      <c r="J146" s="4">
        <v>196523.33</v>
      </c>
      <c r="K146" s="4">
        <v>188486.91</v>
      </c>
      <c r="L146" s="4">
        <f>Tabela1[[#This Row],[parcela.cef
(total)]]-Tabela1[[#This Row],[parcela.cef
(realizado)]]</f>
        <v>8036.4199999999837</v>
      </c>
      <c r="M146" s="4">
        <v>0</v>
      </c>
      <c r="N146" s="4">
        <v>247086.01</v>
      </c>
      <c r="O146" s="4">
        <v>5971.71</v>
      </c>
      <c r="P146" s="4">
        <v>123006.89</v>
      </c>
      <c r="Q146" s="4">
        <f>SUM(Tabela1[[#This Row],[set/25]:[dez/30]])</f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4500</v>
      </c>
      <c r="Y146" s="4">
        <v>449.7</v>
      </c>
      <c r="Z146" s="4">
        <v>1080.28</v>
      </c>
      <c r="AA146" s="4">
        <v>1513.22</v>
      </c>
      <c r="AB146" s="4">
        <v>1514.58</v>
      </c>
      <c r="AC146" s="4">
        <v>6800.58</v>
      </c>
      <c r="AD146" s="4">
        <v>1521.86</v>
      </c>
      <c r="AE146" s="4">
        <v>1523.23</v>
      </c>
      <c r="AF146" s="4">
        <v>1530.24</v>
      </c>
      <c r="AG146" s="4">
        <v>1530.24</v>
      </c>
      <c r="AH146" s="4">
        <v>1535.6</v>
      </c>
      <c r="AI146" s="4">
        <v>1537.75</v>
      </c>
      <c r="AJ146" s="4">
        <v>1546.82</v>
      </c>
      <c r="AK146" s="4">
        <v>1557.8</v>
      </c>
      <c r="AL146" s="4">
        <v>1559.36</v>
      </c>
      <c r="AM146" s="4">
        <v>1562.01</v>
      </c>
      <c r="AN146" s="4">
        <v>1567.32</v>
      </c>
      <c r="AO146" s="4">
        <v>7042.99</v>
      </c>
      <c r="AP146" s="4">
        <v>20151.740000000002</v>
      </c>
      <c r="AQ146" s="4">
        <v>10802.23</v>
      </c>
      <c r="AR146" s="4">
        <v>7511.55</v>
      </c>
      <c r="AS146" s="4">
        <v>9587.01</v>
      </c>
      <c r="AT146" s="4">
        <v>8289.5400000000009</v>
      </c>
      <c r="AU146" s="4">
        <v>9438.9599999999991</v>
      </c>
      <c r="AV146" s="4">
        <v>1609.14</v>
      </c>
      <c r="AW146" s="4">
        <v>1620.57</v>
      </c>
      <c r="AX146" s="4">
        <v>1632.24</v>
      </c>
      <c r="AY146" s="4">
        <v>1643.66</v>
      </c>
      <c r="AZ146" s="4">
        <v>1653.19</v>
      </c>
      <c r="BA146" s="4">
        <v>1664.44</v>
      </c>
      <c r="BB146" s="4">
        <v>1671.09</v>
      </c>
      <c r="BC146" s="4">
        <v>5735.47</v>
      </c>
      <c r="BD146" s="4">
        <v>0</v>
      </c>
      <c r="BE146" s="4">
        <v>0</v>
      </c>
      <c r="BF146" s="4">
        <v>0</v>
      </c>
      <c r="BG146" s="4">
        <v>0</v>
      </c>
      <c r="BH146" s="4">
        <v>122.48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6">
        <v>0</v>
      </c>
      <c r="DV146" s="4">
        <f>SUM(Tabela1[[#This Row],[jan/25]:[mar/25]])</f>
        <v>7406.56</v>
      </c>
      <c r="DW146" s="4">
        <f>SUM(Tabela1[[#This Row],[abr/25]:[ago/25]])</f>
        <v>122.48</v>
      </c>
      <c r="DX146" s="4">
        <f>SUM(Tabela1[[#This Row],[set/25]:[dez/30]])</f>
        <v>0</v>
      </c>
    </row>
    <row r="147" spans="1:128" hidden="1" x14ac:dyDescent="0.25">
      <c r="A147" s="2" t="s">
        <v>372</v>
      </c>
      <c r="B147" s="2" t="s">
        <v>14</v>
      </c>
      <c r="C147" s="2" t="s">
        <v>304</v>
      </c>
      <c r="D147" s="1">
        <v>705</v>
      </c>
      <c r="E147" s="2" t="s">
        <v>861</v>
      </c>
      <c r="F147" s="2" t="s">
        <v>19</v>
      </c>
      <c r="G147" s="321">
        <v>44894</v>
      </c>
      <c r="H147" s="2" t="s">
        <v>862</v>
      </c>
      <c r="I147" s="2" t="s">
        <v>863</v>
      </c>
      <c r="J147" s="4">
        <v>222335.35999999999</v>
      </c>
      <c r="K147" s="4">
        <v>213008.35</v>
      </c>
      <c r="L147" s="4">
        <f>Tabela1[[#This Row],[parcela.cef
(total)]]-Tabela1[[#This Row],[parcela.cef
(realizado)]]</f>
        <v>9327.0099999999802</v>
      </c>
      <c r="M147" s="4">
        <v>0</v>
      </c>
      <c r="N147" s="4">
        <v>247086</v>
      </c>
      <c r="O147" s="4">
        <v>6150.36</v>
      </c>
      <c r="P147" s="4">
        <v>102349.32</v>
      </c>
      <c r="Q147" s="4">
        <f>SUM(Tabela1[[#This Row],[set/25]:[dez/30]])</f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226.71</v>
      </c>
      <c r="AD147" s="4">
        <v>3774.17</v>
      </c>
      <c r="AE147" s="4">
        <v>592.73</v>
      </c>
      <c r="AF147" s="4">
        <v>595.46</v>
      </c>
      <c r="AG147" s="4">
        <v>595.46</v>
      </c>
      <c r="AH147" s="4">
        <v>597.54999999999995</v>
      </c>
      <c r="AI147" s="4">
        <v>598.38</v>
      </c>
      <c r="AJ147" s="4">
        <v>598.38</v>
      </c>
      <c r="AK147" s="4">
        <v>606.15</v>
      </c>
      <c r="AL147" s="4">
        <v>583.04999999999995</v>
      </c>
      <c r="AM147" s="4">
        <v>1123.48</v>
      </c>
      <c r="AN147" s="4">
        <v>1127.3</v>
      </c>
      <c r="AO147" s="4">
        <v>5795.55</v>
      </c>
      <c r="AP147" s="4">
        <v>22694.41</v>
      </c>
      <c r="AQ147" s="4">
        <v>11841.26</v>
      </c>
      <c r="AR147" s="4">
        <v>8020.25</v>
      </c>
      <c r="AS147" s="4">
        <v>10428.1</v>
      </c>
      <c r="AT147" s="4">
        <v>8920.32</v>
      </c>
      <c r="AU147" s="4">
        <v>10250.68</v>
      </c>
      <c r="AV147" s="4">
        <v>1157.3800000000001</v>
      </c>
      <c r="AW147" s="4">
        <v>1165.5999999999999</v>
      </c>
      <c r="AX147" s="4">
        <v>1173.99</v>
      </c>
      <c r="AY147" s="4">
        <v>1182.21</v>
      </c>
      <c r="AZ147" s="4">
        <v>1189.07</v>
      </c>
      <c r="BA147" s="4">
        <v>1197.1500000000001</v>
      </c>
      <c r="BB147" s="4">
        <v>1201.94</v>
      </c>
      <c r="BC147" s="4">
        <v>4989.83</v>
      </c>
      <c r="BD147" s="4">
        <v>0</v>
      </c>
      <c r="BE147" s="4">
        <v>0</v>
      </c>
      <c r="BF147" s="4">
        <v>0</v>
      </c>
      <c r="BG147" s="4">
        <v>122.76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6">
        <v>0</v>
      </c>
      <c r="DV147" s="4">
        <f>SUM(Tabela1[[#This Row],[jan/25]:[mar/25]])</f>
        <v>6191.77</v>
      </c>
      <c r="DW147" s="4">
        <f>SUM(Tabela1[[#This Row],[abr/25]:[ago/25]])</f>
        <v>122.76</v>
      </c>
      <c r="DX147" s="4">
        <f>SUM(Tabela1[[#This Row],[set/25]:[dez/30]])</f>
        <v>0</v>
      </c>
    </row>
    <row r="148" spans="1:128" hidden="1" x14ac:dyDescent="0.25">
      <c r="A148" s="2" t="s">
        <v>372</v>
      </c>
      <c r="B148" s="2" t="s">
        <v>14</v>
      </c>
      <c r="C148" s="2" t="s">
        <v>15</v>
      </c>
      <c r="D148" s="1">
        <v>1005</v>
      </c>
      <c r="E148" s="2" t="s">
        <v>384</v>
      </c>
      <c r="F148" s="2" t="s">
        <v>19</v>
      </c>
      <c r="G148" s="321">
        <v>44894</v>
      </c>
      <c r="H148" s="2" t="s">
        <v>115</v>
      </c>
      <c r="I148" s="2" t="s">
        <v>385</v>
      </c>
      <c r="J148" s="4">
        <v>177366.8</v>
      </c>
      <c r="K148" s="4">
        <v>170288.21</v>
      </c>
      <c r="L148" s="4">
        <f>Tabela1[[#This Row],[parcela.cef
(total)]]-Tabela1[[#This Row],[parcela.cef
(realizado)]]</f>
        <v>7078.5899999999965</v>
      </c>
      <c r="M148" s="4">
        <v>0</v>
      </c>
      <c r="N148" s="4">
        <v>247292.26</v>
      </c>
      <c r="O148" s="4">
        <v>0</v>
      </c>
      <c r="P148" s="4">
        <v>103801.39</v>
      </c>
      <c r="Q148" s="4">
        <f>SUM(Tabela1[[#This Row],[set/25]:[dez/30]])</f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14416.53</v>
      </c>
      <c r="AD148" s="4">
        <v>1175.6500000000001</v>
      </c>
      <c r="AE148" s="4">
        <v>1176.71</v>
      </c>
      <c r="AF148" s="4">
        <v>1182.1199999999999</v>
      </c>
      <c r="AG148" s="4">
        <v>1182.1199999999999</v>
      </c>
      <c r="AH148" s="4">
        <v>1186.26</v>
      </c>
      <c r="AI148" s="4">
        <v>1187.92</v>
      </c>
      <c r="AJ148" s="4">
        <v>1194.93</v>
      </c>
      <c r="AK148" s="4">
        <v>1203.4100000000001</v>
      </c>
      <c r="AL148" s="4">
        <v>1204.6199999999999</v>
      </c>
      <c r="AM148" s="4">
        <v>1206.67</v>
      </c>
      <c r="AN148" s="4">
        <v>1210.77</v>
      </c>
      <c r="AO148" s="4">
        <v>5632.81</v>
      </c>
      <c r="AP148" s="4">
        <v>17579.73</v>
      </c>
      <c r="AQ148" s="4">
        <v>9344.02</v>
      </c>
      <c r="AR148" s="4">
        <v>6445.09</v>
      </c>
      <c r="AS148" s="4">
        <v>8272.9599999999991</v>
      </c>
      <c r="AT148" s="4">
        <v>7129.65</v>
      </c>
      <c r="AU148" s="4">
        <v>8141.18</v>
      </c>
      <c r="AV148" s="4">
        <v>1243.08</v>
      </c>
      <c r="AW148" s="4">
        <v>1251.9000000000001</v>
      </c>
      <c r="AX148" s="4">
        <v>1260.92</v>
      </c>
      <c r="AY148" s="4">
        <v>1269.74</v>
      </c>
      <c r="AZ148" s="4">
        <v>1277.1099999999999</v>
      </c>
      <c r="BA148" s="4">
        <v>1285.79</v>
      </c>
      <c r="BB148" s="4">
        <v>1290.94</v>
      </c>
      <c r="BC148" s="4">
        <v>4726.3599999999997</v>
      </c>
      <c r="BD148" s="4">
        <v>0</v>
      </c>
      <c r="BE148" s="4">
        <v>0</v>
      </c>
      <c r="BF148" s="4">
        <v>122.4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6">
        <v>0</v>
      </c>
      <c r="DV148" s="4">
        <f>SUM(Tabela1[[#This Row],[jan/25]:[mar/25]])</f>
        <v>6017.2999999999993</v>
      </c>
      <c r="DW148" s="4">
        <f>SUM(Tabela1[[#This Row],[abr/25]:[ago/25]])</f>
        <v>122.4</v>
      </c>
      <c r="DX148" s="4">
        <f>SUM(Tabela1[[#This Row],[set/25]:[dez/30]])</f>
        <v>0</v>
      </c>
    </row>
    <row r="149" spans="1:128" hidden="1" x14ac:dyDescent="0.25">
      <c r="A149" s="2" t="s">
        <v>372</v>
      </c>
      <c r="B149" s="2" t="s">
        <v>14</v>
      </c>
      <c r="C149" s="2" t="s">
        <v>550</v>
      </c>
      <c r="D149" s="1">
        <v>1708</v>
      </c>
      <c r="E149" s="2" t="s">
        <v>575</v>
      </c>
      <c r="F149" s="2" t="s">
        <v>19</v>
      </c>
      <c r="G149" s="321">
        <v>44894</v>
      </c>
      <c r="H149" s="2" t="s">
        <v>576</v>
      </c>
      <c r="I149" s="2" t="s">
        <v>577</v>
      </c>
      <c r="J149" s="4">
        <v>171200</v>
      </c>
      <c r="K149" s="4">
        <v>164045.38</v>
      </c>
      <c r="L149" s="4">
        <f>Tabela1[[#This Row],[parcela.cef
(total)]]-Tabela1[[#This Row],[parcela.cef
(realizado)]]</f>
        <v>7154.6199999999953</v>
      </c>
      <c r="M149" s="4">
        <v>0</v>
      </c>
      <c r="N149" s="4">
        <v>196475.96</v>
      </c>
      <c r="O149" s="4">
        <v>7939.6</v>
      </c>
      <c r="P149" s="4">
        <v>92059.06</v>
      </c>
      <c r="Q149" s="4">
        <f>SUM(Tabela1[[#This Row],[set/25]:[dez/30]])</f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4942.24</v>
      </c>
      <c r="AD149" s="4">
        <v>348</v>
      </c>
      <c r="AE149" s="4">
        <v>340.61</v>
      </c>
      <c r="AF149" s="4">
        <v>1067.27</v>
      </c>
      <c r="AG149" s="4">
        <v>1130.44</v>
      </c>
      <c r="AH149" s="4">
        <v>1134.4000000000001</v>
      </c>
      <c r="AI149" s="4">
        <v>1135.99</v>
      </c>
      <c r="AJ149" s="4">
        <v>1135.99</v>
      </c>
      <c r="AK149" s="4">
        <v>1150.81</v>
      </c>
      <c r="AL149" s="4">
        <v>1151.96</v>
      </c>
      <c r="AM149" s="4">
        <v>1153.9100000000001</v>
      </c>
      <c r="AN149" s="4">
        <v>1157.8399999999999</v>
      </c>
      <c r="AO149" s="4">
        <v>5579.77</v>
      </c>
      <c r="AP149" s="4">
        <v>17702.419999999998</v>
      </c>
      <c r="AQ149" s="4">
        <v>9378.0499999999993</v>
      </c>
      <c r="AR149" s="4">
        <v>6447.81</v>
      </c>
      <c r="AS149" s="4">
        <v>8295.2199999999993</v>
      </c>
      <c r="AT149" s="4">
        <v>7139.44</v>
      </c>
      <c r="AU149" s="4">
        <v>8161.49</v>
      </c>
      <c r="AV149" s="4">
        <v>1220.5</v>
      </c>
      <c r="AW149" s="4">
        <v>1197.17</v>
      </c>
      <c r="AX149" s="4">
        <v>1205.79</v>
      </c>
      <c r="AY149" s="4">
        <v>1214.23</v>
      </c>
      <c r="AZ149" s="4">
        <v>1221.28</v>
      </c>
      <c r="BA149" s="4">
        <v>1229.58</v>
      </c>
      <c r="BB149" s="4">
        <v>1234.5</v>
      </c>
      <c r="BC149" s="4">
        <v>4726.3599999999997</v>
      </c>
      <c r="BD149" s="4">
        <v>0</v>
      </c>
      <c r="BE149" s="4">
        <v>0</v>
      </c>
      <c r="BF149" s="4">
        <v>255.99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6">
        <v>0</v>
      </c>
      <c r="DV149" s="4">
        <f>SUM(Tabela1[[#This Row],[jan/25]:[mar/25]])</f>
        <v>5960.86</v>
      </c>
      <c r="DW149" s="4">
        <f>SUM(Tabela1[[#This Row],[abr/25]:[ago/25]])</f>
        <v>255.99</v>
      </c>
      <c r="DX149" s="4">
        <f>SUM(Tabela1[[#This Row],[set/25]:[dez/30]])</f>
        <v>0</v>
      </c>
    </row>
    <row r="150" spans="1:128" hidden="1" x14ac:dyDescent="0.25">
      <c r="A150" s="2" t="s">
        <v>372</v>
      </c>
      <c r="B150" s="2" t="s">
        <v>14</v>
      </c>
      <c r="C150" s="2" t="s">
        <v>349</v>
      </c>
      <c r="D150" s="1">
        <v>908</v>
      </c>
      <c r="E150" s="2" t="s">
        <v>920</v>
      </c>
      <c r="F150" s="2" t="s">
        <v>19</v>
      </c>
      <c r="G150" s="321">
        <v>44894</v>
      </c>
      <c r="H150" s="2" t="s">
        <v>921</v>
      </c>
      <c r="I150" s="2" t="s">
        <v>922</v>
      </c>
      <c r="J150" s="4">
        <v>172713</v>
      </c>
      <c r="K150" s="4">
        <v>165482.75</v>
      </c>
      <c r="L150" s="4">
        <f>Tabela1[[#This Row],[parcela.cef
(total)]]-Tabela1[[#This Row],[parcela.cef
(realizado)]]</f>
        <v>7230.25</v>
      </c>
      <c r="M150" s="4">
        <v>0</v>
      </c>
      <c r="N150" s="4">
        <v>195665.4</v>
      </c>
      <c r="O150" s="4">
        <v>2520.8000000000002</v>
      </c>
      <c r="P150" s="4">
        <v>83620.84</v>
      </c>
      <c r="Q150" s="4">
        <f>SUM(Tabela1[[#This Row],[set/25]:[dez/30]])</f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2563.7199999999998</v>
      </c>
      <c r="AD150" s="4">
        <v>451.67</v>
      </c>
      <c r="AE150" s="4">
        <v>452.08</v>
      </c>
      <c r="AF150" s="4">
        <v>454.16</v>
      </c>
      <c r="AG150" s="4">
        <v>454.16</v>
      </c>
      <c r="AH150" s="4">
        <v>455.74</v>
      </c>
      <c r="AI150" s="4">
        <v>282.54000000000002</v>
      </c>
      <c r="AJ150" s="4">
        <v>1057.0999999999999</v>
      </c>
      <c r="AK150" s="4">
        <v>1064.5999999999999</v>
      </c>
      <c r="AL150" s="4">
        <v>1065.67</v>
      </c>
      <c r="AM150" s="4">
        <v>1067.48</v>
      </c>
      <c r="AN150" s="4">
        <v>1071.1099999999999</v>
      </c>
      <c r="AO150" s="4">
        <v>3262.27</v>
      </c>
      <c r="AP150" s="4">
        <v>17790.349999999999</v>
      </c>
      <c r="AQ150" s="4">
        <v>9377.67</v>
      </c>
      <c r="AR150" s="4">
        <v>6416.17</v>
      </c>
      <c r="AS150" s="4">
        <v>8282.99</v>
      </c>
      <c r="AT150" s="4">
        <v>7114.7</v>
      </c>
      <c r="AU150" s="4">
        <v>8147.03</v>
      </c>
      <c r="AV150" s="4">
        <v>1099.69</v>
      </c>
      <c r="AW150" s="4">
        <v>1107.5</v>
      </c>
      <c r="AX150" s="4">
        <v>1115.47</v>
      </c>
      <c r="AY150" s="4">
        <v>1123.28</v>
      </c>
      <c r="AZ150" s="4">
        <v>1129.8</v>
      </c>
      <c r="BA150" s="4">
        <v>1137.48</v>
      </c>
      <c r="BB150" s="4">
        <v>1142.03</v>
      </c>
      <c r="BC150" s="4">
        <v>4681.88</v>
      </c>
      <c r="BD150" s="4">
        <v>0</v>
      </c>
      <c r="BE150" s="4">
        <v>0</v>
      </c>
      <c r="BF150" s="4">
        <v>0</v>
      </c>
      <c r="BG150" s="4">
        <v>252.5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6">
        <v>0</v>
      </c>
      <c r="DV150" s="4">
        <f>SUM(Tabela1[[#This Row],[jan/25]:[mar/25]])</f>
        <v>5823.91</v>
      </c>
      <c r="DW150" s="4">
        <f>SUM(Tabela1[[#This Row],[abr/25]:[ago/25]])</f>
        <v>252.5</v>
      </c>
      <c r="DX150" s="4">
        <f>SUM(Tabela1[[#This Row],[set/25]:[dez/30]])</f>
        <v>0</v>
      </c>
    </row>
    <row r="151" spans="1:128" hidden="1" x14ac:dyDescent="0.25">
      <c r="A151" s="2" t="s">
        <v>372</v>
      </c>
      <c r="B151" s="2" t="s">
        <v>14</v>
      </c>
      <c r="C151" s="2" t="s">
        <v>55</v>
      </c>
      <c r="D151" s="1">
        <v>1104</v>
      </c>
      <c r="E151" s="2" t="s">
        <v>405</v>
      </c>
      <c r="F151" s="2" t="s">
        <v>19</v>
      </c>
      <c r="G151" s="321">
        <v>44894</v>
      </c>
      <c r="H151" s="2" t="s">
        <v>222</v>
      </c>
      <c r="I151" s="2" t="s">
        <v>406</v>
      </c>
      <c r="J151" s="4">
        <v>235971.35</v>
      </c>
      <c r="K151" s="4">
        <v>225952.72</v>
      </c>
      <c r="L151" s="4">
        <f>Tabela1[[#This Row],[parcela.cef
(total)]]-Tabela1[[#This Row],[parcela.cef
(realizado)]]</f>
        <v>10018.630000000005</v>
      </c>
      <c r="M151" s="4">
        <v>0</v>
      </c>
      <c r="N151" s="4">
        <v>256327.02</v>
      </c>
      <c r="O151" s="4">
        <v>6087.96</v>
      </c>
      <c r="P151" s="4">
        <v>103442.78</v>
      </c>
      <c r="Q151" s="4">
        <f>SUM(Tabela1[[#This Row],[set/25]:[dez/30]])</f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4587.5600000000004</v>
      </c>
      <c r="AD151" s="4">
        <v>321.22000000000003</v>
      </c>
      <c r="AE151" s="4">
        <v>321.5</v>
      </c>
      <c r="AF151" s="4">
        <v>322.98</v>
      </c>
      <c r="AG151" s="4">
        <v>226.09</v>
      </c>
      <c r="AH151" s="4">
        <v>226.88</v>
      </c>
      <c r="AI151" s="4">
        <v>227.2</v>
      </c>
      <c r="AJ151" s="4">
        <v>227.2</v>
      </c>
      <c r="AK151" s="4">
        <v>230.17</v>
      </c>
      <c r="AL151" s="4">
        <v>674.75</v>
      </c>
      <c r="AM151" s="4">
        <v>742.28</v>
      </c>
      <c r="AN151" s="4">
        <v>771.89</v>
      </c>
      <c r="AO151" s="4">
        <v>5193.3500000000004</v>
      </c>
      <c r="AP151" s="4">
        <v>34468.65</v>
      </c>
      <c r="AQ151" s="4">
        <v>11811.44</v>
      </c>
      <c r="AR151" s="4">
        <v>7704.65</v>
      </c>
      <c r="AS151" s="4">
        <v>10289.84</v>
      </c>
      <c r="AT151" s="4">
        <v>8667.7099999999991</v>
      </c>
      <c r="AU151" s="4">
        <v>10091.969999999999</v>
      </c>
      <c r="AV151" s="4">
        <v>316.49</v>
      </c>
      <c r="AW151" s="4">
        <v>318.73</v>
      </c>
      <c r="AX151" s="4">
        <v>321.02999999999997</v>
      </c>
      <c r="AY151" s="4">
        <v>323.27999999999997</v>
      </c>
      <c r="AZ151" s="4">
        <v>325.14999999999998</v>
      </c>
      <c r="BA151" s="4">
        <v>0</v>
      </c>
      <c r="BB151" s="4">
        <v>0</v>
      </c>
      <c r="BC151" s="4">
        <v>4608.2</v>
      </c>
      <c r="BD151" s="4">
        <v>0</v>
      </c>
      <c r="BE151" s="4">
        <v>0</v>
      </c>
      <c r="BF151" s="4">
        <v>122.57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6">
        <v>0</v>
      </c>
      <c r="DV151" s="4">
        <f>SUM(Tabela1[[#This Row],[jan/25]:[mar/25]])</f>
        <v>4608.2</v>
      </c>
      <c r="DW151" s="4">
        <f>SUM(Tabela1[[#This Row],[abr/25]:[ago/25]])</f>
        <v>122.57</v>
      </c>
      <c r="DX151" s="4">
        <f>SUM(Tabela1[[#This Row],[set/25]:[dez/30]])</f>
        <v>0</v>
      </c>
    </row>
    <row r="152" spans="1:128" hidden="1" x14ac:dyDescent="0.25">
      <c r="A152" s="2" t="s">
        <v>372</v>
      </c>
      <c r="B152" s="2" t="s">
        <v>14</v>
      </c>
      <c r="C152" s="2" t="s">
        <v>675</v>
      </c>
      <c r="D152" s="1">
        <v>2106</v>
      </c>
      <c r="E152" s="2" t="s">
        <v>690</v>
      </c>
      <c r="F152" s="2" t="s">
        <v>19</v>
      </c>
      <c r="G152" s="321">
        <v>44894</v>
      </c>
      <c r="H152" s="2" t="s">
        <v>691</v>
      </c>
      <c r="I152" s="2" t="s">
        <v>692</v>
      </c>
      <c r="J152" s="4">
        <v>211200</v>
      </c>
      <c r="K152" s="4">
        <v>202702.37</v>
      </c>
      <c r="L152" s="4">
        <f>Tabela1[[#This Row],[parcela.cef
(total)]]-Tabela1[[#This Row],[parcela.cef
(realizado)]]</f>
        <v>8497.6300000000047</v>
      </c>
      <c r="M152" s="4">
        <v>0</v>
      </c>
      <c r="N152" s="4">
        <v>304326</v>
      </c>
      <c r="O152" s="4">
        <v>4008.8</v>
      </c>
      <c r="P152" s="4">
        <v>142783.28</v>
      </c>
      <c r="Q152" s="4">
        <f>SUM(Tabela1[[#This Row],[set/25]:[dez/30]])</f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6253.59</v>
      </c>
      <c r="AD152" s="4">
        <v>2663.04</v>
      </c>
      <c r="AE152" s="4">
        <v>2665.44</v>
      </c>
      <c r="AF152" s="4">
        <v>2677.7</v>
      </c>
      <c r="AG152" s="4">
        <v>2677.7</v>
      </c>
      <c r="AH152" s="4">
        <v>2687.08</v>
      </c>
      <c r="AI152" s="4">
        <v>2690.84</v>
      </c>
      <c r="AJ152" s="4">
        <v>2706.71</v>
      </c>
      <c r="AK152" s="4">
        <v>2725.93</v>
      </c>
      <c r="AL152" s="4">
        <v>2728.66</v>
      </c>
      <c r="AM152" s="4">
        <v>2733.3</v>
      </c>
      <c r="AN152" s="4">
        <v>2742.59</v>
      </c>
      <c r="AO152" s="4">
        <v>6476.51</v>
      </c>
      <c r="AP152" s="4">
        <v>22396.44</v>
      </c>
      <c r="AQ152" s="4">
        <v>12513.76</v>
      </c>
      <c r="AR152" s="4">
        <v>9037.19</v>
      </c>
      <c r="AS152" s="4">
        <v>11233.17</v>
      </c>
      <c r="AT152" s="4">
        <v>9864.31</v>
      </c>
      <c r="AU152" s="4">
        <v>11085.41</v>
      </c>
      <c r="AV152" s="4">
        <v>2815.77</v>
      </c>
      <c r="AW152" s="4">
        <v>2835.77</v>
      </c>
      <c r="AX152" s="4">
        <v>2856.18</v>
      </c>
      <c r="AY152" s="4">
        <v>2876.18</v>
      </c>
      <c r="AZ152" s="4">
        <v>2892.86</v>
      </c>
      <c r="BA152" s="4">
        <v>2912.53</v>
      </c>
      <c r="BB152" s="4">
        <v>2924.31</v>
      </c>
      <c r="BC152" s="4">
        <v>3987.2</v>
      </c>
      <c r="BD152" s="4">
        <v>0</v>
      </c>
      <c r="BE152" s="4">
        <v>123.11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6">
        <v>0</v>
      </c>
      <c r="DV152" s="4">
        <f>SUM(Tabela1[[#This Row],[jan/25]:[mar/25]])</f>
        <v>6911.51</v>
      </c>
      <c r="DW152" s="4">
        <f>SUM(Tabela1[[#This Row],[abr/25]:[ago/25]])</f>
        <v>123.11</v>
      </c>
      <c r="DX152" s="4">
        <f>SUM(Tabela1[[#This Row],[set/25]:[dez/30]])</f>
        <v>0</v>
      </c>
    </row>
    <row r="153" spans="1:128" hidden="1" x14ac:dyDescent="0.25">
      <c r="A153" s="2" t="s">
        <v>372</v>
      </c>
      <c r="B153" s="2" t="s">
        <v>14</v>
      </c>
      <c r="C153" s="2" t="s">
        <v>148</v>
      </c>
      <c r="D153" s="1">
        <v>1506</v>
      </c>
      <c r="E153" s="2" t="s">
        <v>513</v>
      </c>
      <c r="F153" s="2" t="s">
        <v>19</v>
      </c>
      <c r="G153" s="321">
        <v>44894</v>
      </c>
      <c r="H153" s="2" t="s">
        <v>179</v>
      </c>
      <c r="I153" s="2" t="s">
        <v>514</v>
      </c>
      <c r="J153" s="4">
        <v>249604.97</v>
      </c>
      <c r="K153" s="4">
        <v>238936.56</v>
      </c>
      <c r="L153" s="4">
        <f>Tabela1[[#This Row],[parcela.cef
(total)]]-Tabela1[[#This Row],[parcela.cef
(realizado)]]</f>
        <v>10668.410000000003</v>
      </c>
      <c r="M153" s="4">
        <v>0</v>
      </c>
      <c r="N153" s="4">
        <v>257048.62</v>
      </c>
      <c r="O153" s="4">
        <v>493.84</v>
      </c>
      <c r="P153" s="4">
        <v>98019.05</v>
      </c>
      <c r="Q153" s="4">
        <f>SUM(Tabela1[[#This Row],[set/25]:[dez/30]])</f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225.97</v>
      </c>
      <c r="AD153" s="4">
        <v>226.78</v>
      </c>
      <c r="AE153" s="4">
        <v>226.99</v>
      </c>
      <c r="AF153" s="4">
        <v>228.03</v>
      </c>
      <c r="AG153" s="4">
        <v>375.3</v>
      </c>
      <c r="AH153" s="4">
        <v>805.83</v>
      </c>
      <c r="AI153" s="4">
        <v>1613.9</v>
      </c>
      <c r="AJ153" s="4">
        <v>0</v>
      </c>
      <c r="AK153" s="4">
        <v>817.48</v>
      </c>
      <c r="AL153" s="4">
        <v>818.3</v>
      </c>
      <c r="AM153" s="4">
        <v>819.69</v>
      </c>
      <c r="AN153" s="4">
        <v>822.47</v>
      </c>
      <c r="AO153" s="4">
        <v>824.12</v>
      </c>
      <c r="AP153" s="4">
        <v>25490.05</v>
      </c>
      <c r="AQ153" s="4">
        <v>13074.58</v>
      </c>
      <c r="AR153" s="4">
        <v>8702.7800000000007</v>
      </c>
      <c r="AS153" s="4">
        <v>11456.29</v>
      </c>
      <c r="AT153" s="4">
        <v>9730.34</v>
      </c>
      <c r="AU153" s="4">
        <v>11249.58</v>
      </c>
      <c r="AV153" s="4">
        <v>844.42</v>
      </c>
      <c r="AW153" s="4">
        <v>850.42</v>
      </c>
      <c r="AX153" s="4">
        <v>856.54</v>
      </c>
      <c r="AY153" s="4">
        <v>862.53</v>
      </c>
      <c r="AZ153" s="4">
        <v>867.61</v>
      </c>
      <c r="BA153" s="4">
        <v>2805.11</v>
      </c>
      <c r="BB153" s="4">
        <v>0</v>
      </c>
      <c r="BC153" s="4">
        <v>3423.94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6">
        <v>0</v>
      </c>
      <c r="DV153" s="4">
        <f>SUM(Tabela1[[#This Row],[jan/25]:[mar/25]])</f>
        <v>3423.94</v>
      </c>
      <c r="DW153" s="4">
        <f>SUM(Tabela1[[#This Row],[abr/25]:[ago/25]])</f>
        <v>0</v>
      </c>
      <c r="DX153" s="4">
        <f>SUM(Tabela1[[#This Row],[set/25]:[dez/30]])</f>
        <v>0</v>
      </c>
    </row>
    <row r="154" spans="1:128" hidden="1" x14ac:dyDescent="0.25">
      <c r="A154" s="2" t="s">
        <v>372</v>
      </c>
      <c r="B154" s="2" t="s">
        <v>14</v>
      </c>
      <c r="C154" s="2" t="s">
        <v>256</v>
      </c>
      <c r="D154" s="1">
        <v>507</v>
      </c>
      <c r="E154" s="2" t="s">
        <v>815</v>
      </c>
      <c r="F154" s="2" t="s">
        <v>19</v>
      </c>
      <c r="G154" s="321">
        <v>44917</v>
      </c>
      <c r="H154" s="2" t="s">
        <v>816</v>
      </c>
      <c r="I154" s="2" t="s">
        <v>817</v>
      </c>
      <c r="J154" s="4">
        <v>174365.75</v>
      </c>
      <c r="K154" s="4">
        <v>167052.87</v>
      </c>
      <c r="L154" s="4">
        <f>Tabela1[[#This Row],[parcela.cef
(total)]]-Tabela1[[#This Row],[parcela.cef
(realizado)]]</f>
        <v>7312.8800000000047</v>
      </c>
      <c r="M154" s="4">
        <v>0</v>
      </c>
      <c r="N154" s="4">
        <v>211981.19</v>
      </c>
      <c r="O154" s="4">
        <v>529.21</v>
      </c>
      <c r="P154" s="4">
        <v>77689.5</v>
      </c>
      <c r="Q154" s="4">
        <f>SUM(Tabela1[[#This Row],[set/25]:[dez/30]])</f>
        <v>257.82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744.22</v>
      </c>
      <c r="AE154" s="4">
        <v>744.89</v>
      </c>
      <c r="AF154" s="4">
        <v>748.32</v>
      </c>
      <c r="AG154" s="4">
        <v>748.32</v>
      </c>
      <c r="AH154" s="4">
        <v>750.94</v>
      </c>
      <c r="AI154" s="4">
        <v>751.99</v>
      </c>
      <c r="AJ154" s="4">
        <v>756.42</v>
      </c>
      <c r="AK154" s="4">
        <v>761.79</v>
      </c>
      <c r="AL154" s="4">
        <v>762.56</v>
      </c>
      <c r="AM154" s="4">
        <v>763.85</v>
      </c>
      <c r="AN154" s="4">
        <v>766.45</v>
      </c>
      <c r="AO154" s="4">
        <v>5957.09</v>
      </c>
      <c r="AP154" s="4">
        <v>17675.93</v>
      </c>
      <c r="AQ154" s="4">
        <v>9166.11</v>
      </c>
      <c r="AR154" s="4">
        <v>6169.9</v>
      </c>
      <c r="AS154" s="4">
        <v>8057.64</v>
      </c>
      <c r="AT154" s="4">
        <v>6875.11</v>
      </c>
      <c r="AU154" s="4">
        <v>780.19</v>
      </c>
      <c r="AV154" s="4">
        <v>786.9</v>
      </c>
      <c r="AW154" s="4">
        <v>792.49</v>
      </c>
      <c r="AX154" s="4">
        <v>798.19</v>
      </c>
      <c r="AY154" s="4">
        <v>803.78</v>
      </c>
      <c r="AZ154" s="4">
        <v>808.44</v>
      </c>
      <c r="BA154" s="4">
        <v>6313.59</v>
      </c>
      <c r="BB154" s="4">
        <v>817.2</v>
      </c>
      <c r="BC154" s="4">
        <v>3329.37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257.82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6">
        <v>0</v>
      </c>
      <c r="DV154" s="4">
        <f>SUM(Tabela1[[#This Row],[jan/25]:[mar/25]])</f>
        <v>4146.57</v>
      </c>
      <c r="DW154" s="4">
        <f>SUM(Tabela1[[#This Row],[abr/25]:[ago/25]])</f>
        <v>0</v>
      </c>
      <c r="DX154" s="4">
        <f>SUM(Tabela1[[#This Row],[set/25]:[dez/30]])</f>
        <v>257.82</v>
      </c>
    </row>
    <row r="155" spans="1:128" hidden="1" x14ac:dyDescent="0.25">
      <c r="A155" s="2" t="s">
        <v>372</v>
      </c>
      <c r="B155" s="2" t="s">
        <v>14</v>
      </c>
      <c r="C155" s="2" t="s">
        <v>731</v>
      </c>
      <c r="D155" s="1">
        <v>2308</v>
      </c>
      <c r="E155" s="2" t="s">
        <v>743</v>
      </c>
      <c r="F155" s="2" t="s">
        <v>19</v>
      </c>
      <c r="G155" s="321">
        <v>44945</v>
      </c>
      <c r="H155" s="2" t="s">
        <v>744</v>
      </c>
      <c r="I155" s="2" t="s">
        <v>745</v>
      </c>
      <c r="J155" s="4">
        <v>185597.04</v>
      </c>
      <c r="K155" s="4">
        <v>177722.1</v>
      </c>
      <c r="L155" s="4">
        <f>Tabela1[[#This Row],[parcela.cef
(total)]]-Tabela1[[#This Row],[parcela.cef
(realizado)]]</f>
        <v>7874.9400000000023</v>
      </c>
      <c r="M155" s="4">
        <v>0</v>
      </c>
      <c r="N155" s="4">
        <v>199315.4</v>
      </c>
      <c r="O155" s="4">
        <v>0</v>
      </c>
      <c r="P155" s="4">
        <v>68636.429999999993</v>
      </c>
      <c r="Q155" s="4">
        <f>SUM(Tabela1[[#This Row],[set/25]:[dez/30]])</f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380.34</v>
      </c>
      <c r="AE155" s="4">
        <v>0</v>
      </c>
      <c r="AF155" s="4">
        <v>3869.33</v>
      </c>
      <c r="AG155" s="4">
        <v>195.69</v>
      </c>
      <c r="AH155" s="4">
        <v>191.9</v>
      </c>
      <c r="AI155" s="4">
        <v>192.17</v>
      </c>
      <c r="AJ155" s="4">
        <v>192.15</v>
      </c>
      <c r="AK155" s="4">
        <v>310.76</v>
      </c>
      <c r="AL155" s="4">
        <v>649.54</v>
      </c>
      <c r="AM155" s="4">
        <v>650.64</v>
      </c>
      <c r="AN155" s="4">
        <v>652.86</v>
      </c>
      <c r="AO155" s="4">
        <v>3416.42</v>
      </c>
      <c r="AP155" s="4">
        <v>18861.509999999998</v>
      </c>
      <c r="AQ155" s="4">
        <v>656.65</v>
      </c>
      <c r="AR155" s="4">
        <v>6470.13</v>
      </c>
      <c r="AS155" s="4">
        <v>8502.73</v>
      </c>
      <c r="AT155" s="4">
        <v>7228.83</v>
      </c>
      <c r="AU155" s="4">
        <v>8350.51</v>
      </c>
      <c r="AV155" s="4">
        <v>670.28</v>
      </c>
      <c r="AW155" s="4">
        <v>675.04</v>
      </c>
      <c r="AX155" s="4">
        <v>679.9</v>
      </c>
      <c r="AY155" s="4">
        <v>684.66</v>
      </c>
      <c r="AZ155" s="4">
        <v>688.63</v>
      </c>
      <c r="BA155" s="4">
        <v>693.31</v>
      </c>
      <c r="BB155" s="4">
        <v>696.08</v>
      </c>
      <c r="BC155" s="4">
        <v>2953.97</v>
      </c>
      <c r="BD155" s="4">
        <v>0</v>
      </c>
      <c r="BE155" s="4">
        <v>0</v>
      </c>
      <c r="BF155" s="4">
        <v>122.4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6">
        <v>0</v>
      </c>
      <c r="DV155" s="4">
        <f>SUM(Tabela1[[#This Row],[jan/25]:[mar/25]])</f>
        <v>3650.0499999999997</v>
      </c>
      <c r="DW155" s="4">
        <f>SUM(Tabela1[[#This Row],[abr/25]:[ago/25]])</f>
        <v>122.4</v>
      </c>
      <c r="DX155" s="4">
        <f>SUM(Tabela1[[#This Row],[set/25]:[dez/30]])</f>
        <v>0</v>
      </c>
    </row>
    <row r="156" spans="1:128" hidden="1" x14ac:dyDescent="0.25">
      <c r="A156" s="2" t="s">
        <v>372</v>
      </c>
      <c r="B156" s="2" t="s">
        <v>14</v>
      </c>
      <c r="C156" s="2" t="s">
        <v>256</v>
      </c>
      <c r="D156" s="1">
        <v>502</v>
      </c>
      <c r="E156" s="2" t="s">
        <v>796</v>
      </c>
      <c r="F156" s="2" t="s">
        <v>19</v>
      </c>
      <c r="G156" s="321">
        <v>45454</v>
      </c>
      <c r="H156" s="2" t="s">
        <v>797</v>
      </c>
      <c r="I156" s="2" t="s">
        <v>798</v>
      </c>
      <c r="J156" s="4">
        <v>172725</v>
      </c>
      <c r="K156" s="4">
        <v>165878.5</v>
      </c>
      <c r="L156" s="4">
        <f>Tabela1[[#This Row],[parcela.cef
(total)]]-Tabela1[[#This Row],[parcela.cef
(realizado)]]</f>
        <v>6846.5</v>
      </c>
      <c r="M156" s="4">
        <v>0</v>
      </c>
      <c r="N156" s="4">
        <v>259501.36</v>
      </c>
      <c r="O156" s="4">
        <v>6839.75</v>
      </c>
      <c r="P156" s="4">
        <v>91681.79</v>
      </c>
      <c r="Q156" s="4">
        <f>SUM(Tabela1[[#This Row],[set/25]:[dez/30]])</f>
        <v>4914.28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56583.61</v>
      </c>
      <c r="AV156" s="4">
        <v>1522.71</v>
      </c>
      <c r="AW156" s="4">
        <v>0</v>
      </c>
      <c r="AX156" s="4">
        <v>5458</v>
      </c>
      <c r="AY156" s="4">
        <v>2728.62</v>
      </c>
      <c r="AZ156" s="4">
        <v>2295.21</v>
      </c>
      <c r="BA156" s="4">
        <v>4602</v>
      </c>
      <c r="BB156" s="4">
        <v>2794.58</v>
      </c>
      <c r="BC156" s="4">
        <v>2792.94</v>
      </c>
      <c r="BD156" s="4">
        <v>0</v>
      </c>
      <c r="BE156" s="4">
        <v>2964.6</v>
      </c>
      <c r="BF156" s="4">
        <v>2515.4</v>
      </c>
      <c r="BG156" s="4">
        <v>1246.29</v>
      </c>
      <c r="BH156" s="4">
        <v>1263.55</v>
      </c>
      <c r="BI156" s="4">
        <v>0</v>
      </c>
      <c r="BJ156" s="4">
        <v>1251.01</v>
      </c>
      <c r="BK156" s="4">
        <v>1221.0899999999999</v>
      </c>
      <c r="BL156" s="4">
        <v>1221.0899999999999</v>
      </c>
      <c r="BM156" s="4">
        <v>1221.0899999999999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6">
        <v>0</v>
      </c>
      <c r="DV156" s="4">
        <f>SUM(Tabela1[[#This Row],[jan/25]:[mar/25]])</f>
        <v>5587.52</v>
      </c>
      <c r="DW156" s="4">
        <f>SUM(Tabela1[[#This Row],[abr/25]:[ago/25]])</f>
        <v>7989.84</v>
      </c>
      <c r="DX156" s="4">
        <f>SUM(Tabela1[[#This Row],[set/25]:[dez/30]])</f>
        <v>4914.28</v>
      </c>
    </row>
    <row r="157" spans="1:128" hidden="1" x14ac:dyDescent="0.25">
      <c r="A157" s="2" t="s">
        <v>372</v>
      </c>
      <c r="B157" s="2" t="s">
        <v>14</v>
      </c>
      <c r="C157" s="2" t="s">
        <v>304</v>
      </c>
      <c r="D157" s="1">
        <v>706</v>
      </c>
      <c r="E157" s="2" t="s">
        <v>865</v>
      </c>
      <c r="F157" s="2" t="s">
        <v>19</v>
      </c>
      <c r="G157" s="321">
        <v>44834</v>
      </c>
      <c r="H157" s="2" t="s">
        <v>866</v>
      </c>
      <c r="I157" s="2"/>
      <c r="J157" s="4"/>
      <c r="K157" s="4"/>
      <c r="L157" s="4">
        <f>Tabela1[[#This Row],[parcela.cef
(total)]]-Tabela1[[#This Row],[parcela.cef
(realizado)]]</f>
        <v>0</v>
      </c>
      <c r="M157" s="4">
        <v>0</v>
      </c>
      <c r="N157" s="4">
        <v>270100</v>
      </c>
      <c r="O157" s="4">
        <v>0</v>
      </c>
      <c r="P157" s="4">
        <v>140851.73000000001</v>
      </c>
      <c r="Q157" s="4">
        <f>SUM(Tabela1[[#This Row],[set/25]:[dez/30]])</f>
        <v>115.97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10000</v>
      </c>
      <c r="AB157" s="4">
        <v>10018.01</v>
      </c>
      <c r="AC157" s="4">
        <v>0</v>
      </c>
      <c r="AD157" s="4">
        <v>2516.5300000000002</v>
      </c>
      <c r="AE157" s="4">
        <v>22669.19</v>
      </c>
      <c r="AF157" s="4">
        <v>2530.39</v>
      </c>
      <c r="AG157" s="4">
        <v>2531.65</v>
      </c>
      <c r="AH157" s="4">
        <v>2539.25</v>
      </c>
      <c r="AI157" s="4">
        <v>2542.8000000000002</v>
      </c>
      <c r="AJ157" s="4">
        <v>2557.8000000000002</v>
      </c>
      <c r="AK157" s="4">
        <v>2575</v>
      </c>
      <c r="AL157" s="4">
        <v>0</v>
      </c>
      <c r="AM157" s="4">
        <v>5161.46</v>
      </c>
      <c r="AN157" s="4">
        <v>2591.71</v>
      </c>
      <c r="AO157" s="4">
        <v>2596.89</v>
      </c>
      <c r="AP157" s="4">
        <v>2598.71</v>
      </c>
      <c r="AQ157" s="4">
        <v>2606.7600000000002</v>
      </c>
      <c r="AR157" s="4">
        <v>37812.800000000003</v>
      </c>
      <c r="AS157" s="4">
        <v>2617.1999999999998</v>
      </c>
      <c r="AT157" s="4">
        <v>2624.53</v>
      </c>
      <c r="AU157" s="4">
        <v>2638.17</v>
      </c>
      <c r="AV157" s="4">
        <v>2660.86</v>
      </c>
      <c r="AW157" s="4">
        <v>2679.75</v>
      </c>
      <c r="AX157" s="4">
        <v>2699.05</v>
      </c>
      <c r="AY157" s="4">
        <v>2717.94</v>
      </c>
      <c r="AZ157" s="4">
        <v>2733.71</v>
      </c>
      <c r="BA157" s="4">
        <v>0</v>
      </c>
      <c r="BB157" s="4">
        <v>2752.3</v>
      </c>
      <c r="BC157" s="4">
        <v>2763.3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115.97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6">
        <v>0</v>
      </c>
      <c r="DV157" s="4">
        <f>SUM(Tabela1[[#This Row],[jan/25]:[mar/25]])</f>
        <v>5515.6</v>
      </c>
      <c r="DW157" s="4">
        <f>SUM(Tabela1[[#This Row],[abr/25]:[ago/25]])</f>
        <v>0</v>
      </c>
      <c r="DX157" s="4">
        <f>SUM(Tabela1[[#This Row],[set/25]:[dez/30]])</f>
        <v>115.97</v>
      </c>
    </row>
    <row r="158" spans="1:128" hidden="1" x14ac:dyDescent="0.25">
      <c r="A158" s="2" t="s">
        <v>372</v>
      </c>
      <c r="B158" s="2" t="s">
        <v>14</v>
      </c>
      <c r="C158" s="2" t="s">
        <v>304</v>
      </c>
      <c r="D158" s="1">
        <v>707</v>
      </c>
      <c r="E158" s="2" t="s">
        <v>868</v>
      </c>
      <c r="F158" s="2" t="s">
        <v>19</v>
      </c>
      <c r="G158" s="321">
        <v>44894</v>
      </c>
      <c r="H158" s="2" t="s">
        <v>869</v>
      </c>
      <c r="I158" s="2" t="s">
        <v>870</v>
      </c>
      <c r="J158" s="4">
        <v>162634.93</v>
      </c>
      <c r="K158" s="4">
        <v>155908.59</v>
      </c>
      <c r="L158" s="4">
        <f>Tabela1[[#This Row],[parcela.cef
(total)]]-Tabela1[[#This Row],[parcela.cef
(realizado)]]</f>
        <v>6726.3399999999965</v>
      </c>
      <c r="M158" s="4">
        <v>0</v>
      </c>
      <c r="N158" s="4">
        <v>195570.68</v>
      </c>
      <c r="O158" s="4">
        <v>10142.4</v>
      </c>
      <c r="P158" s="4">
        <v>87732.83</v>
      </c>
      <c r="Q158" s="4">
        <f>SUM(Tabela1[[#This Row],[set/25]:[dez/30]])</f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458.09</v>
      </c>
      <c r="AD158" s="4">
        <v>578.62</v>
      </c>
      <c r="AE158" s="4">
        <v>579.14</v>
      </c>
      <c r="AF158" s="4">
        <v>0</v>
      </c>
      <c r="AG158" s="4">
        <v>596.16</v>
      </c>
      <c r="AH158" s="4">
        <v>1190.67</v>
      </c>
      <c r="AI158" s="4">
        <v>0</v>
      </c>
      <c r="AJ158" s="4">
        <v>3133.39</v>
      </c>
      <c r="AK158" s="4">
        <v>1690.36</v>
      </c>
      <c r="AL158" s="4">
        <v>0</v>
      </c>
      <c r="AM158" s="4">
        <v>1730.96</v>
      </c>
      <c r="AN158" s="4">
        <v>1733.9</v>
      </c>
      <c r="AO158" s="4">
        <v>1739.23</v>
      </c>
      <c r="AP158" s="4">
        <v>18960.71</v>
      </c>
      <c r="AQ158" s="4">
        <v>7721.86</v>
      </c>
      <c r="AR158" s="4">
        <v>6709.4</v>
      </c>
      <c r="AS158" s="4">
        <v>8452.11</v>
      </c>
      <c r="AT158" s="4">
        <v>7366.11</v>
      </c>
      <c r="AU158" s="4">
        <v>8325</v>
      </c>
      <c r="AV158" s="4">
        <v>1780.31</v>
      </c>
      <c r="AW158" s="4">
        <v>1788.53</v>
      </c>
      <c r="AX158" s="4">
        <v>0</v>
      </c>
      <c r="AY158" s="4">
        <v>3669.99</v>
      </c>
      <c r="AZ158" s="4">
        <v>0</v>
      </c>
      <c r="BA158" s="4">
        <v>3751.45</v>
      </c>
      <c r="BB158" s="4">
        <v>1873.41</v>
      </c>
      <c r="BC158" s="4">
        <v>1854.67</v>
      </c>
      <c r="BD158" s="4">
        <v>0</v>
      </c>
      <c r="BE158" s="4">
        <v>1931.18</v>
      </c>
      <c r="BF158" s="4">
        <v>0</v>
      </c>
      <c r="BG158" s="4">
        <v>0</v>
      </c>
      <c r="BH158" s="4">
        <v>117.58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6">
        <v>0</v>
      </c>
      <c r="DV158" s="4">
        <f>SUM(Tabela1[[#This Row],[jan/25]:[mar/25]])</f>
        <v>3728.08</v>
      </c>
      <c r="DW158" s="4">
        <f>SUM(Tabela1[[#This Row],[abr/25]:[ago/25]])</f>
        <v>2048.7600000000002</v>
      </c>
      <c r="DX158" s="4">
        <f>SUM(Tabela1[[#This Row],[set/25]:[dez/30]])</f>
        <v>0</v>
      </c>
    </row>
    <row r="159" spans="1:128" hidden="1" x14ac:dyDescent="0.25">
      <c r="A159" s="2" t="s">
        <v>372</v>
      </c>
      <c r="B159" s="2" t="s">
        <v>14</v>
      </c>
      <c r="C159" s="2" t="s">
        <v>349</v>
      </c>
      <c r="D159" s="1">
        <v>906</v>
      </c>
      <c r="E159" s="2" t="s">
        <v>912</v>
      </c>
      <c r="F159" s="2" t="s">
        <v>19</v>
      </c>
      <c r="G159" s="321">
        <v>44894</v>
      </c>
      <c r="H159" s="2" t="s">
        <v>913</v>
      </c>
      <c r="I159" s="2" t="s">
        <v>914</v>
      </c>
      <c r="J159" s="4">
        <v>211200</v>
      </c>
      <c r="K159" s="4">
        <v>202451.82</v>
      </c>
      <c r="L159" s="4">
        <f>Tabela1[[#This Row],[parcela.cef
(total)]]-Tabela1[[#This Row],[parcela.cef
(realizado)]]</f>
        <v>8748.179999999993</v>
      </c>
      <c r="M159" s="4">
        <v>0</v>
      </c>
      <c r="N159" s="4">
        <v>271460.7</v>
      </c>
      <c r="O159" s="4">
        <v>5804.58</v>
      </c>
      <c r="P159" s="4">
        <v>120148.88</v>
      </c>
      <c r="Q159" s="4">
        <f>SUM(Tabela1[[#This Row],[set/25]:[dez/30]])</f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601.79999999999995</v>
      </c>
      <c r="AD159" s="4">
        <v>816.06</v>
      </c>
      <c r="AE159" s="4">
        <v>1380.3</v>
      </c>
      <c r="AF159" s="4">
        <v>5819.52</v>
      </c>
      <c r="AG159" s="4">
        <v>1386.65</v>
      </c>
      <c r="AH159" s="4">
        <v>1391.51</v>
      </c>
      <c r="AI159" s="4">
        <v>1393.46</v>
      </c>
      <c r="AJ159" s="4">
        <v>5494.16</v>
      </c>
      <c r="AK159" s="4">
        <v>1411.63</v>
      </c>
      <c r="AL159" s="4">
        <v>1413.04</v>
      </c>
      <c r="AM159" s="4">
        <v>1415.44</v>
      </c>
      <c r="AN159" s="4">
        <v>1420.26</v>
      </c>
      <c r="AO159" s="4">
        <v>1423.1</v>
      </c>
      <c r="AP159" s="4">
        <v>25807.759999999998</v>
      </c>
      <c r="AQ159" s="4">
        <v>11471.39</v>
      </c>
      <c r="AR159" s="4">
        <v>7888.51</v>
      </c>
      <c r="AS159" s="4">
        <v>10147.39</v>
      </c>
      <c r="AT159" s="4">
        <v>8734.2000000000007</v>
      </c>
      <c r="AU159" s="4">
        <v>9983.92</v>
      </c>
      <c r="AV159" s="4">
        <v>2979.28</v>
      </c>
      <c r="AW159" s="4">
        <v>2897.71</v>
      </c>
      <c r="AX159" s="4">
        <v>2918.58</v>
      </c>
      <c r="AY159" s="4">
        <v>1489.44</v>
      </c>
      <c r="AZ159" s="4">
        <v>1498.07</v>
      </c>
      <c r="BA159" s="4">
        <v>1508.26</v>
      </c>
      <c r="BB159" s="4">
        <v>5935.57</v>
      </c>
      <c r="BC159" s="4">
        <v>1521.87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6">
        <v>0</v>
      </c>
      <c r="DV159" s="4">
        <f>SUM(Tabela1[[#This Row],[jan/25]:[mar/25]])</f>
        <v>7457.44</v>
      </c>
      <c r="DW159" s="4">
        <f>SUM(Tabela1[[#This Row],[abr/25]:[ago/25]])</f>
        <v>0</v>
      </c>
      <c r="DX159" s="4">
        <f>SUM(Tabela1[[#This Row],[set/25]:[dez/30]])</f>
        <v>0</v>
      </c>
    </row>
    <row r="160" spans="1:128" hidden="1" x14ac:dyDescent="0.25">
      <c r="A160" s="2" t="s">
        <v>372</v>
      </c>
      <c r="B160" s="2" t="s">
        <v>14</v>
      </c>
      <c r="C160" s="2" t="s">
        <v>104</v>
      </c>
      <c r="D160" s="1">
        <v>1305</v>
      </c>
      <c r="E160" s="2" t="s">
        <v>460</v>
      </c>
      <c r="F160" s="2" t="s">
        <v>19</v>
      </c>
      <c r="G160" s="321">
        <v>45255</v>
      </c>
      <c r="H160" s="2" t="s">
        <v>461</v>
      </c>
      <c r="I160" s="2" t="s">
        <v>462</v>
      </c>
      <c r="J160" s="4">
        <v>232757.59</v>
      </c>
      <c r="K160" s="4">
        <v>222909.46</v>
      </c>
      <c r="L160" s="4">
        <f>Tabela1[[#This Row],[parcela.cef
(total)]]-Tabela1[[#This Row],[parcela.cef
(realizado)]]</f>
        <v>9848.1300000000047</v>
      </c>
      <c r="M160" s="4">
        <v>0</v>
      </c>
      <c r="N160" s="4">
        <v>303267.06</v>
      </c>
      <c r="O160" s="4">
        <v>8510.98</v>
      </c>
      <c r="P160" s="4">
        <v>239405.89</v>
      </c>
      <c r="Q160" s="4">
        <f>SUM(Tabela1[[#This Row],[set/25]:[dez/30]])</f>
        <v>111.87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62284.4</v>
      </c>
      <c r="AP160" s="4">
        <v>802.16</v>
      </c>
      <c r="AQ160" s="4">
        <v>804.65</v>
      </c>
      <c r="AR160" s="4">
        <v>0</v>
      </c>
      <c r="AS160" s="4">
        <v>149228.79</v>
      </c>
      <c r="AT160" s="4">
        <v>9023.4699999999993</v>
      </c>
      <c r="AU160" s="4">
        <v>10426.120000000001</v>
      </c>
      <c r="AV160" s="4">
        <v>821.35</v>
      </c>
      <c r="AW160" s="4">
        <v>827.18</v>
      </c>
      <c r="AX160" s="4">
        <v>833.33</v>
      </c>
      <c r="AY160" s="4">
        <v>838.97</v>
      </c>
      <c r="AZ160" s="4">
        <v>843.83</v>
      </c>
      <c r="BA160" s="4">
        <v>849.57</v>
      </c>
      <c r="BB160" s="4">
        <v>852.97</v>
      </c>
      <c r="BC160" s="4">
        <v>857.23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111.87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6">
        <v>0</v>
      </c>
      <c r="DV160" s="4">
        <f>SUM(Tabela1[[#This Row],[jan/25]:[mar/25]])</f>
        <v>1710.2</v>
      </c>
      <c r="DW160" s="4">
        <f>SUM(Tabela1[[#This Row],[abr/25]:[ago/25]])</f>
        <v>0</v>
      </c>
      <c r="DX160" s="4">
        <f>SUM(Tabela1[[#This Row],[set/25]:[dez/30]])</f>
        <v>111.87</v>
      </c>
    </row>
    <row r="161" spans="1:128" hidden="1" x14ac:dyDescent="0.25">
      <c r="A161" s="2" t="s">
        <v>372</v>
      </c>
      <c r="B161" s="2" t="s">
        <v>14</v>
      </c>
      <c r="C161" s="2" t="s">
        <v>731</v>
      </c>
      <c r="D161" s="1">
        <v>2305</v>
      </c>
      <c r="E161" s="2" t="s">
        <v>732</v>
      </c>
      <c r="F161" s="2" t="s">
        <v>19</v>
      </c>
      <c r="G161" s="321">
        <v>44657</v>
      </c>
      <c r="H161" s="2" t="s">
        <v>733</v>
      </c>
      <c r="I161" s="2" t="s">
        <v>734</v>
      </c>
      <c r="J161" s="4">
        <v>318129.48</v>
      </c>
      <c r="K161" s="4">
        <v>304263.31</v>
      </c>
      <c r="L161" s="4">
        <f>Tabela1[[#This Row],[parcela.cef
(total)]]-Tabela1[[#This Row],[parcela.cef
(realizado)]]</f>
        <v>13866.169999999984</v>
      </c>
      <c r="M161" s="4">
        <v>0</v>
      </c>
      <c r="N161" s="4">
        <v>313866</v>
      </c>
      <c r="O161" s="4">
        <v>6801.6</v>
      </c>
      <c r="P161" s="4">
        <v>32991.660000000003</v>
      </c>
      <c r="Q161" s="4">
        <f>SUM(Tabela1[[#This Row],[set/25]:[dez/30]])</f>
        <v>0</v>
      </c>
      <c r="R161" s="4">
        <v>0</v>
      </c>
      <c r="S161" s="4">
        <v>0</v>
      </c>
      <c r="T161" s="4">
        <v>0</v>
      </c>
      <c r="U161" s="4">
        <v>1500</v>
      </c>
      <c r="V161" s="4">
        <v>360</v>
      </c>
      <c r="W161" s="4">
        <v>360</v>
      </c>
      <c r="X161" s="4">
        <v>360</v>
      </c>
      <c r="Y161" s="4">
        <v>382.93</v>
      </c>
      <c r="Z161" s="4">
        <v>386.22</v>
      </c>
      <c r="AA161" s="4">
        <v>386.57</v>
      </c>
      <c r="AB161" s="4">
        <v>386.91</v>
      </c>
      <c r="AC161" s="4">
        <v>387.38</v>
      </c>
      <c r="AD161" s="4">
        <v>388.77</v>
      </c>
      <c r="AE161" s="4">
        <v>389.12</v>
      </c>
      <c r="AF161" s="4">
        <v>2171.7399999999998</v>
      </c>
      <c r="AG161" s="4">
        <v>390.91</v>
      </c>
      <c r="AH161" s="4">
        <v>392.28</v>
      </c>
      <c r="AI161" s="4">
        <v>923.15</v>
      </c>
      <c r="AJ161" s="4">
        <v>0</v>
      </c>
      <c r="AK161" s="4">
        <v>1326.51</v>
      </c>
      <c r="AL161" s="4">
        <v>1327.84</v>
      </c>
      <c r="AM161" s="4">
        <v>1330.1</v>
      </c>
      <c r="AN161" s="4">
        <v>1334.62</v>
      </c>
      <c r="AO161" s="4">
        <v>1337.29</v>
      </c>
      <c r="AP161" s="4">
        <v>1338.23</v>
      </c>
      <c r="AQ161" s="4">
        <v>1342.37</v>
      </c>
      <c r="AR161" s="4">
        <v>0</v>
      </c>
      <c r="AS161" s="4">
        <v>0</v>
      </c>
      <c r="AT161" s="4">
        <v>0</v>
      </c>
      <c r="AU161" s="4">
        <v>13533.37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834.23</v>
      </c>
      <c r="BD161" s="4">
        <v>0</v>
      </c>
      <c r="BE161" s="4">
        <v>0</v>
      </c>
      <c r="BF161" s="4">
        <v>121.12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6">
        <v>0</v>
      </c>
      <c r="DV161" s="4">
        <f>SUM(Tabela1[[#This Row],[jan/25]:[mar/25]])</f>
        <v>834.23</v>
      </c>
      <c r="DW161" s="4">
        <f>SUM(Tabela1[[#This Row],[abr/25]:[ago/25]])</f>
        <v>121.12</v>
      </c>
      <c r="DX161" s="4">
        <f>SUM(Tabela1[[#This Row],[set/25]:[dez/30]])</f>
        <v>0</v>
      </c>
    </row>
    <row r="162" spans="1:128" hidden="1" x14ac:dyDescent="0.25">
      <c r="A162" s="2" t="s">
        <v>372</v>
      </c>
      <c r="B162" s="2" t="s">
        <v>14</v>
      </c>
      <c r="C162" s="2" t="s">
        <v>633</v>
      </c>
      <c r="D162" s="1">
        <v>2008</v>
      </c>
      <c r="E162" s="2" t="s">
        <v>658</v>
      </c>
      <c r="F162" s="2" t="s">
        <v>19</v>
      </c>
      <c r="G162" s="321">
        <v>45419</v>
      </c>
      <c r="H162" s="2" t="s">
        <v>659</v>
      </c>
      <c r="I162" s="2"/>
      <c r="J162" s="4"/>
      <c r="K162" s="4"/>
      <c r="L162" s="4">
        <f>Tabela1[[#This Row],[parcela.cef
(total)]]-Tabela1[[#This Row],[parcela.cef
(realizado)]]</f>
        <v>0</v>
      </c>
      <c r="M162" s="4">
        <v>0</v>
      </c>
      <c r="N162" s="4">
        <v>202246.09</v>
      </c>
      <c r="O162" s="4">
        <v>0</v>
      </c>
      <c r="P162" s="4">
        <v>131647.54999999999</v>
      </c>
      <c r="Q162" s="4">
        <f>SUM(Tabela1[[#This Row],[set/25]:[dez/30]])</f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12295.41</v>
      </c>
      <c r="AV162" s="4">
        <v>0</v>
      </c>
      <c r="AW162" s="4">
        <v>12746.13</v>
      </c>
      <c r="AX162" s="4">
        <v>38531.33</v>
      </c>
      <c r="AY162" s="4">
        <v>0</v>
      </c>
      <c r="AZ162" s="4">
        <v>559.86</v>
      </c>
      <c r="BA162" s="4">
        <v>0</v>
      </c>
      <c r="BB162" s="4">
        <v>1132.57</v>
      </c>
      <c r="BC162" s="4">
        <v>567.49</v>
      </c>
      <c r="BD162" s="4">
        <v>0</v>
      </c>
      <c r="BE162" s="4">
        <v>582.49</v>
      </c>
      <c r="BF162" s="4">
        <v>0</v>
      </c>
      <c r="BG162" s="4">
        <v>0</v>
      </c>
      <c r="BH162" s="4">
        <v>32096.58</v>
      </c>
      <c r="BI162" s="4">
        <v>33135.69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6">
        <v>0</v>
      </c>
      <c r="DV162" s="4">
        <f>SUM(Tabela1[[#This Row],[jan/25]:[mar/25]])</f>
        <v>1700.06</v>
      </c>
      <c r="DW162" s="4">
        <f>SUM(Tabela1[[#This Row],[abr/25]:[ago/25]])</f>
        <v>65814.760000000009</v>
      </c>
      <c r="DX162" s="4">
        <f>SUM(Tabela1[[#This Row],[set/25]:[dez/30]])</f>
        <v>0</v>
      </c>
    </row>
    <row r="163" spans="1:128" hidden="1" x14ac:dyDescent="0.25">
      <c r="A163" s="2" t="s">
        <v>372</v>
      </c>
      <c r="B163" s="2" t="s">
        <v>14</v>
      </c>
      <c r="C163" s="2" t="s">
        <v>126</v>
      </c>
      <c r="D163" s="1">
        <v>1406</v>
      </c>
      <c r="E163" s="2" t="s">
        <v>489</v>
      </c>
      <c r="F163" s="2" t="s">
        <v>19</v>
      </c>
      <c r="G163" s="321">
        <v>44720</v>
      </c>
      <c r="H163" s="2" t="s">
        <v>490</v>
      </c>
      <c r="I163" s="2" t="s">
        <v>491</v>
      </c>
      <c r="J163" s="4">
        <v>236186.72</v>
      </c>
      <c r="K163" s="4">
        <v>226189.22</v>
      </c>
      <c r="L163" s="4">
        <f>Tabela1[[#This Row],[parcela.cef
(total)]]-Tabela1[[#This Row],[parcela.cef
(realizado)]]</f>
        <v>9997.5</v>
      </c>
      <c r="M163" s="4">
        <v>0</v>
      </c>
      <c r="N163" s="4">
        <v>257580</v>
      </c>
      <c r="O163" s="4">
        <v>5804.58</v>
      </c>
      <c r="P163" s="4">
        <v>115600.96000000001</v>
      </c>
      <c r="Q163" s="4">
        <f>SUM(Tabela1[[#This Row],[set/25]:[dez/30]])</f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600</v>
      </c>
      <c r="X163" s="4">
        <v>244.95</v>
      </c>
      <c r="Y163" s="4">
        <v>255.9</v>
      </c>
      <c r="Z163" s="4">
        <v>258.10000000000002</v>
      </c>
      <c r="AA163" s="4">
        <v>258.33</v>
      </c>
      <c r="AB163" s="4">
        <v>258.56</v>
      </c>
      <c r="AC163" s="4">
        <v>5014.63</v>
      </c>
      <c r="AD163" s="4">
        <v>265.52</v>
      </c>
      <c r="AE163" s="4">
        <v>260.04000000000002</v>
      </c>
      <c r="AF163" s="4">
        <v>266.97000000000003</v>
      </c>
      <c r="AG163" s="4">
        <v>261.23</v>
      </c>
      <c r="AH163" s="4">
        <v>262.14999999999998</v>
      </c>
      <c r="AI163" s="4">
        <v>262.52999999999997</v>
      </c>
      <c r="AJ163" s="4">
        <v>1784.25</v>
      </c>
      <c r="AK163" s="4">
        <v>0</v>
      </c>
      <c r="AL163" s="4">
        <v>907.72</v>
      </c>
      <c r="AM163" s="4">
        <v>0</v>
      </c>
      <c r="AN163" s="4">
        <v>2709.02</v>
      </c>
      <c r="AO163" s="4">
        <v>5818.96</v>
      </c>
      <c r="AP163" s="4">
        <v>24008.5</v>
      </c>
      <c r="AQ163" s="4">
        <v>12393.31</v>
      </c>
      <c r="AR163" s="4">
        <v>13754.01</v>
      </c>
      <c r="AS163" s="4">
        <v>10858.15</v>
      </c>
      <c r="AT163" s="4">
        <v>9241.09</v>
      </c>
      <c r="AU163" s="4">
        <v>18990.21</v>
      </c>
      <c r="AV163" s="4">
        <v>915.68</v>
      </c>
      <c r="AW163" s="4">
        <v>922.18</v>
      </c>
      <c r="AX163" s="4">
        <v>928.82</v>
      </c>
      <c r="AY163" s="4">
        <v>935.32</v>
      </c>
      <c r="AZ163" s="4">
        <v>940.75</v>
      </c>
      <c r="BA163" s="4">
        <v>947.15</v>
      </c>
      <c r="BB163" s="4">
        <v>950.93</v>
      </c>
      <c r="BC163" s="4">
        <v>126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6">
        <v>0</v>
      </c>
      <c r="DV163" s="4">
        <f>SUM(Tabela1[[#This Row],[jan/25]:[mar/25]])</f>
        <v>1076.9299999999998</v>
      </c>
      <c r="DW163" s="4">
        <f>SUM(Tabela1[[#This Row],[abr/25]:[ago/25]])</f>
        <v>0</v>
      </c>
      <c r="DX163" s="4">
        <f>SUM(Tabela1[[#This Row],[set/25]:[dez/30]])</f>
        <v>0</v>
      </c>
    </row>
    <row r="164" spans="1:128" hidden="1" x14ac:dyDescent="0.25">
      <c r="A164" s="2" t="s">
        <v>372</v>
      </c>
      <c r="B164" s="2" t="s">
        <v>14</v>
      </c>
      <c r="C164" s="2" t="s">
        <v>702</v>
      </c>
      <c r="D164" s="1">
        <v>2204</v>
      </c>
      <c r="E164" s="2" t="s">
        <v>714</v>
      </c>
      <c r="F164" s="2" t="s">
        <v>19</v>
      </c>
      <c r="G164" s="321">
        <v>45904</v>
      </c>
      <c r="H164" s="2" t="s">
        <v>715</v>
      </c>
      <c r="I164" s="2"/>
      <c r="J164" s="4"/>
      <c r="K164" s="4"/>
      <c r="L164" s="4">
        <f>Tabela1[[#This Row],[parcela.cef
(total)]]-Tabela1[[#This Row],[parcela.cef
(realizado)]]</f>
        <v>0</v>
      </c>
      <c r="M164" s="4">
        <v>0</v>
      </c>
      <c r="N164" s="4">
        <v>313866</v>
      </c>
      <c r="O164" s="4">
        <v>0</v>
      </c>
      <c r="P164" s="4">
        <v>187181.85</v>
      </c>
      <c r="Q164" s="4">
        <f>SUM(Tabela1[[#This Row],[set/25]:[dez/30]])</f>
        <v>0</v>
      </c>
      <c r="R164" s="4">
        <v>0</v>
      </c>
      <c r="S164" s="4">
        <v>0</v>
      </c>
      <c r="T164" s="4">
        <v>3000</v>
      </c>
      <c r="U164" s="4">
        <v>450</v>
      </c>
      <c r="V164" s="4">
        <v>450</v>
      </c>
      <c r="W164" s="4">
        <v>450</v>
      </c>
      <c r="X164" s="4">
        <v>450</v>
      </c>
      <c r="Y164" s="4">
        <v>21834.959999999999</v>
      </c>
      <c r="Z164" s="4">
        <v>484.61</v>
      </c>
      <c r="AA164" s="4">
        <v>485.04</v>
      </c>
      <c r="AB164" s="4">
        <v>772.45</v>
      </c>
      <c r="AC164" s="4">
        <v>1620.21</v>
      </c>
      <c r="AD164" s="4">
        <v>0</v>
      </c>
      <c r="AE164" s="4">
        <v>21680.58</v>
      </c>
      <c r="AF164" s="4">
        <v>3320.92</v>
      </c>
      <c r="AG164" s="4">
        <v>1634.99</v>
      </c>
      <c r="AH164" s="4">
        <v>1640.72</v>
      </c>
      <c r="AI164" s="4">
        <v>1643.02</v>
      </c>
      <c r="AJ164" s="4">
        <v>1643.02</v>
      </c>
      <c r="AK164" s="4">
        <v>7212.58</v>
      </c>
      <c r="AL164" s="4">
        <v>1666.11</v>
      </c>
      <c r="AM164" s="4">
        <v>1668.94</v>
      </c>
      <c r="AN164" s="4">
        <v>1674.61</v>
      </c>
      <c r="AO164" s="4">
        <v>1677.96</v>
      </c>
      <c r="AP164" s="4">
        <v>1679.14</v>
      </c>
      <c r="AQ164" s="4">
        <v>14784.78</v>
      </c>
      <c r="AR164" s="4">
        <v>1688.89</v>
      </c>
      <c r="AS164" s="4">
        <v>1691.09</v>
      </c>
      <c r="AT164" s="4">
        <v>1695.82</v>
      </c>
      <c r="AU164" s="4">
        <v>1743.29</v>
      </c>
      <c r="AV164" s="4">
        <v>1719.3</v>
      </c>
      <c r="AW164" s="4">
        <v>0</v>
      </c>
      <c r="AX164" s="4">
        <v>33488.75</v>
      </c>
      <c r="AY164" s="4">
        <v>1756.18</v>
      </c>
      <c r="AZ164" s="4">
        <v>1766.37</v>
      </c>
      <c r="BA164" s="4">
        <v>19183.41</v>
      </c>
      <c r="BB164" s="4">
        <v>30403.01</v>
      </c>
      <c r="BC164" s="4">
        <v>0</v>
      </c>
      <c r="BD164" s="4">
        <v>0</v>
      </c>
      <c r="BE164" s="4">
        <v>121.1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6">
        <v>0</v>
      </c>
      <c r="DV164" s="4">
        <f>SUM(Tabela1[[#This Row],[jan/25]:[mar/25]])</f>
        <v>30403.01</v>
      </c>
      <c r="DW164" s="4">
        <f>SUM(Tabela1[[#This Row],[abr/25]:[ago/25]])</f>
        <v>121.1</v>
      </c>
      <c r="DX164" s="4">
        <f>SUM(Tabela1[[#This Row],[set/25]:[dez/30]])</f>
        <v>0</v>
      </c>
    </row>
    <row r="165" spans="1:128" hidden="1" x14ac:dyDescent="0.25">
      <c r="A165" s="2" t="s">
        <v>372</v>
      </c>
      <c r="B165" s="2" t="s">
        <v>14</v>
      </c>
      <c r="C165" s="2" t="s">
        <v>104</v>
      </c>
      <c r="D165" s="1">
        <v>1302</v>
      </c>
      <c r="E165" s="2" t="s">
        <v>448</v>
      </c>
      <c r="F165" s="2" t="s">
        <v>19</v>
      </c>
      <c r="G165" s="321">
        <v>45062</v>
      </c>
      <c r="H165" s="2" t="s">
        <v>449</v>
      </c>
      <c r="I165" s="2" t="s">
        <v>450</v>
      </c>
      <c r="J165" s="4">
        <v>211200</v>
      </c>
      <c r="K165" s="4">
        <v>202429.73</v>
      </c>
      <c r="L165" s="4">
        <f>Tabela1[[#This Row],[parcela.cef
(total)]]-Tabela1[[#This Row],[parcela.cef
(realizado)]]</f>
        <v>8770.2699999999895</v>
      </c>
      <c r="M165" s="4">
        <v>0</v>
      </c>
      <c r="N165" s="4">
        <v>273797.99</v>
      </c>
      <c r="O165" s="4">
        <v>6036.72</v>
      </c>
      <c r="P165" s="4">
        <v>114226.72</v>
      </c>
      <c r="Q165" s="4">
        <f>SUM(Tabela1[[#This Row],[set/25]:[dez/30]])</f>
        <v>331.47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1723.58</v>
      </c>
      <c r="AI165" s="4">
        <v>1725.99</v>
      </c>
      <c r="AJ165" s="4">
        <v>1736.52</v>
      </c>
      <c r="AK165" s="4">
        <v>1748.5</v>
      </c>
      <c r="AL165" s="4">
        <v>1750.25</v>
      </c>
      <c r="AM165" s="4">
        <v>1753.23</v>
      </c>
      <c r="AN165" s="4">
        <v>1759.19</v>
      </c>
      <c r="AO165" s="4">
        <v>0</v>
      </c>
      <c r="AP165" s="4">
        <v>31061.68</v>
      </c>
      <c r="AQ165" s="4">
        <v>11837.65</v>
      </c>
      <c r="AR165" s="4">
        <v>6472.44</v>
      </c>
      <c r="AS165" s="4">
        <v>12285.85</v>
      </c>
      <c r="AT165" s="4">
        <v>9095.86</v>
      </c>
      <c r="AU165" s="4">
        <v>8559.76</v>
      </c>
      <c r="AV165" s="4">
        <v>3596.86</v>
      </c>
      <c r="AW165" s="4">
        <v>1818.95</v>
      </c>
      <c r="AX165" s="4">
        <v>1832.05</v>
      </c>
      <c r="AY165" s="4">
        <v>1844.87</v>
      </c>
      <c r="AZ165" s="4">
        <v>0</v>
      </c>
      <c r="BA165" s="4">
        <v>1855.58</v>
      </c>
      <c r="BB165" s="4">
        <v>11436.44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331.47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6">
        <v>0</v>
      </c>
      <c r="DV165" s="4">
        <f>SUM(Tabela1[[#This Row],[jan/25]:[mar/25]])</f>
        <v>11436.44</v>
      </c>
      <c r="DW165" s="4">
        <f>SUM(Tabela1[[#This Row],[abr/25]:[ago/25]])</f>
        <v>0</v>
      </c>
      <c r="DX165" s="4">
        <f>SUM(Tabela1[[#This Row],[set/25]:[dez/30]])</f>
        <v>331.47</v>
      </c>
    </row>
    <row r="166" spans="1:128" hidden="1" x14ac:dyDescent="0.25">
      <c r="A166" s="2" t="s">
        <v>372</v>
      </c>
      <c r="B166" s="2" t="s">
        <v>14</v>
      </c>
      <c r="C166" s="2" t="s">
        <v>550</v>
      </c>
      <c r="D166" s="1">
        <v>1703</v>
      </c>
      <c r="E166" s="2" t="s">
        <v>558</v>
      </c>
      <c r="F166" s="2" t="s">
        <v>19</v>
      </c>
      <c r="G166" s="321">
        <v>44894</v>
      </c>
      <c r="H166" s="2" t="s">
        <v>559</v>
      </c>
      <c r="I166" s="2" t="s">
        <v>560</v>
      </c>
      <c r="J166" s="4">
        <v>209600</v>
      </c>
      <c r="K166" s="4">
        <v>200899.91</v>
      </c>
      <c r="L166" s="4">
        <f>Tabela1[[#This Row],[parcela.cef
(total)]]-Tabela1[[#This Row],[parcela.cef
(realizado)]]</f>
        <v>8700.0899999999965</v>
      </c>
      <c r="M166" s="4">
        <v>0</v>
      </c>
      <c r="N166" s="4">
        <v>256327.02</v>
      </c>
      <c r="O166" s="4">
        <v>0</v>
      </c>
      <c r="P166" s="4">
        <v>122033.17</v>
      </c>
      <c r="Q166" s="4">
        <f>SUM(Tabela1[[#This Row],[set/25]:[dez/30]])</f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8309.99</v>
      </c>
      <c r="AD166" s="4">
        <v>1529.03</v>
      </c>
      <c r="AE166" s="4">
        <v>1537.76</v>
      </c>
      <c r="AF166" s="4">
        <v>1544.83</v>
      </c>
      <c r="AG166" s="4">
        <v>1544.83</v>
      </c>
      <c r="AH166" s="4">
        <v>1550.24</v>
      </c>
      <c r="AI166" s="4">
        <v>1552.41</v>
      </c>
      <c r="AJ166" s="4">
        <v>1552.23</v>
      </c>
      <c r="AK166" s="4">
        <v>1572.66</v>
      </c>
      <c r="AL166" s="4">
        <v>1574.23</v>
      </c>
      <c r="AM166" s="4">
        <v>1576.91</v>
      </c>
      <c r="AN166" s="4">
        <v>1582.27</v>
      </c>
      <c r="AO166" s="4">
        <v>8606.2000000000007</v>
      </c>
      <c r="AP166" s="4">
        <v>21701.09</v>
      </c>
      <c r="AQ166" s="4">
        <v>11579.13</v>
      </c>
      <c r="AR166" s="4">
        <v>8016.41</v>
      </c>
      <c r="AS166" s="4">
        <v>10263.09</v>
      </c>
      <c r="AT166" s="4">
        <v>8858.16</v>
      </c>
      <c r="AU166" s="4">
        <v>10101.9</v>
      </c>
      <c r="AV166" s="4">
        <v>1735.49</v>
      </c>
      <c r="AW166" s="4">
        <v>1636.02</v>
      </c>
      <c r="AX166" s="4">
        <v>1647.8</v>
      </c>
      <c r="AY166" s="4">
        <v>1659.34</v>
      </c>
      <c r="AZ166" s="4">
        <v>1668.96</v>
      </c>
      <c r="BA166" s="4">
        <v>1680.19</v>
      </c>
      <c r="BB166" s="4">
        <v>7452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6">
        <v>0</v>
      </c>
      <c r="DV166" s="4">
        <f>SUM(Tabela1[[#This Row],[jan/25]:[mar/25]])</f>
        <v>7452</v>
      </c>
      <c r="DW166" s="4">
        <f>SUM(Tabela1[[#This Row],[abr/25]:[ago/25]])</f>
        <v>0</v>
      </c>
      <c r="DX166" s="4">
        <f>SUM(Tabela1[[#This Row],[set/25]:[dez/30]])</f>
        <v>0</v>
      </c>
    </row>
    <row r="167" spans="1:128" hidden="1" x14ac:dyDescent="0.25">
      <c r="A167" s="2" t="s">
        <v>372</v>
      </c>
      <c r="B167" s="2" t="s">
        <v>14</v>
      </c>
      <c r="C167" s="2" t="s">
        <v>606</v>
      </c>
      <c r="D167" s="1">
        <v>1904</v>
      </c>
      <c r="E167" s="2" t="s">
        <v>617</v>
      </c>
      <c r="F167" s="2" t="s">
        <v>19</v>
      </c>
      <c r="G167" s="321">
        <v>44894</v>
      </c>
      <c r="H167" s="2" t="s">
        <v>618</v>
      </c>
      <c r="I167" s="2" t="s">
        <v>619</v>
      </c>
      <c r="J167" s="4">
        <v>204793.99</v>
      </c>
      <c r="K167" s="4">
        <v>196334.22</v>
      </c>
      <c r="L167" s="4">
        <f>Tabela1[[#This Row],[parcela.cef
(total)]]-Tabela1[[#This Row],[parcela.cef
(realizado)]]</f>
        <v>8459.7699999999895</v>
      </c>
      <c r="M167" s="4">
        <v>0</v>
      </c>
      <c r="N167" s="4">
        <v>254813.4</v>
      </c>
      <c r="O167" s="4">
        <v>6112.88</v>
      </c>
      <c r="P167" s="4">
        <v>106717.67</v>
      </c>
      <c r="Q167" s="4">
        <f>SUM(Tabela1[[#This Row],[set/25]:[dez/30]])</f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1836.24</v>
      </c>
      <c r="AD167" s="4">
        <v>1836.77</v>
      </c>
      <c r="AE167" s="4">
        <v>1838.43</v>
      </c>
      <c r="AF167" s="4">
        <v>1846.88</v>
      </c>
      <c r="AG167" s="4">
        <v>1846.88</v>
      </c>
      <c r="AH167" s="4">
        <v>1853.35</v>
      </c>
      <c r="AI167" s="4">
        <v>1893.77</v>
      </c>
      <c r="AJ167" s="4">
        <v>1866.89</v>
      </c>
      <c r="AK167" s="4">
        <v>1880.15</v>
      </c>
      <c r="AL167" s="4">
        <v>7395.03</v>
      </c>
      <c r="AM167" s="4">
        <v>1885.23</v>
      </c>
      <c r="AN167" s="4">
        <v>1891.64</v>
      </c>
      <c r="AO167" s="4">
        <v>1895.42</v>
      </c>
      <c r="AP167" s="4">
        <v>21455.72</v>
      </c>
      <c r="AQ167" s="4">
        <v>1902.63</v>
      </c>
      <c r="AR167" s="4">
        <v>8151.08</v>
      </c>
      <c r="AS167" s="4">
        <v>10336.17</v>
      </c>
      <c r="AT167" s="4">
        <v>8971.0300000000007</v>
      </c>
      <c r="AU167" s="4">
        <v>10221.44</v>
      </c>
      <c r="AV167" s="4">
        <v>1942.11</v>
      </c>
      <c r="AW167" s="4">
        <v>1955.9</v>
      </c>
      <c r="AX167" s="4">
        <v>1969.99</v>
      </c>
      <c r="AY167" s="4">
        <v>1983.78</v>
      </c>
      <c r="AZ167" s="4">
        <v>1995.3</v>
      </c>
      <c r="BA167" s="4">
        <v>2963.96</v>
      </c>
      <c r="BB167" s="4">
        <v>2975.83</v>
      </c>
      <c r="BC167" s="4">
        <v>0</v>
      </c>
      <c r="BD167" s="4">
        <v>0</v>
      </c>
      <c r="BE167" s="4">
        <v>0</v>
      </c>
      <c r="BF167" s="4">
        <v>126.05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6">
        <v>0</v>
      </c>
      <c r="DV167" s="4">
        <f>SUM(Tabela1[[#This Row],[jan/25]:[mar/25]])</f>
        <v>2975.83</v>
      </c>
      <c r="DW167" s="4">
        <f>SUM(Tabela1[[#This Row],[abr/25]:[ago/25]])</f>
        <v>126.05</v>
      </c>
      <c r="DX167" s="4">
        <f>SUM(Tabela1[[#This Row],[set/25]:[dez/30]])</f>
        <v>0</v>
      </c>
    </row>
    <row r="168" spans="1:128" hidden="1" x14ac:dyDescent="0.25">
      <c r="A168" s="2" t="s">
        <v>372</v>
      </c>
      <c r="B168" s="2" t="s">
        <v>14</v>
      </c>
      <c r="C168" s="2" t="s">
        <v>324</v>
      </c>
      <c r="D168" s="1">
        <v>803</v>
      </c>
      <c r="E168" s="2" t="s">
        <v>880</v>
      </c>
      <c r="F168" s="2" t="s">
        <v>19</v>
      </c>
      <c r="G168" s="321">
        <v>44894</v>
      </c>
      <c r="H168" s="2" t="s">
        <v>881</v>
      </c>
      <c r="I168" s="2" t="s">
        <v>882</v>
      </c>
      <c r="J168" s="4">
        <v>181126.94</v>
      </c>
      <c r="K168" s="4">
        <v>173850.52</v>
      </c>
      <c r="L168" s="4">
        <f>Tabela1[[#This Row],[parcela.cef
(total)]]-Tabela1[[#This Row],[parcela.cef
(realizado)]]</f>
        <v>7276.4200000000128</v>
      </c>
      <c r="M168" s="4">
        <v>0</v>
      </c>
      <c r="N168" s="4">
        <v>251856</v>
      </c>
      <c r="O168" s="4">
        <v>0</v>
      </c>
      <c r="P168" s="4">
        <v>138085.16</v>
      </c>
      <c r="Q168" s="4">
        <f>SUM(Tabela1[[#This Row],[set/25]:[dez/30]])</f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432.63</v>
      </c>
      <c r="AC168" s="4">
        <v>0</v>
      </c>
      <c r="AD168" s="4">
        <v>7646.95</v>
      </c>
      <c r="AE168" s="4">
        <v>0</v>
      </c>
      <c r="AF168" s="4">
        <v>2550.15</v>
      </c>
      <c r="AG168" s="4">
        <v>1253.17</v>
      </c>
      <c r="AH168" s="4">
        <v>1282.47</v>
      </c>
      <c r="AI168" s="4">
        <v>0</v>
      </c>
      <c r="AJ168" s="4">
        <v>2551.2199999999998</v>
      </c>
      <c r="AK168" s="4">
        <v>0</v>
      </c>
      <c r="AL168" s="4">
        <v>1275.0999999999999</v>
      </c>
      <c r="AM168" s="4">
        <v>2554.9299999999998</v>
      </c>
      <c r="AN168" s="4">
        <v>1282.9000000000001</v>
      </c>
      <c r="AO168" s="4">
        <v>0</v>
      </c>
      <c r="AP168" s="4">
        <v>24945.39</v>
      </c>
      <c r="AQ168" s="4">
        <v>9643.67</v>
      </c>
      <c r="AR168" s="4">
        <v>6663.83</v>
      </c>
      <c r="AS168" s="4">
        <v>8542.81</v>
      </c>
      <c r="AT168" s="4">
        <v>7367.66</v>
      </c>
      <c r="AU168" s="4">
        <v>7101.77</v>
      </c>
      <c r="AV168" s="4">
        <v>2623.03</v>
      </c>
      <c r="AW168" s="4">
        <v>1326.48</v>
      </c>
      <c r="AX168" s="4">
        <v>1336.03</v>
      </c>
      <c r="AY168" s="4">
        <v>1345.38</v>
      </c>
      <c r="AZ168" s="4">
        <v>0</v>
      </c>
      <c r="BA168" s="4">
        <v>1353.19</v>
      </c>
      <c r="BB168" s="4">
        <v>2730.23</v>
      </c>
      <c r="BC168" s="4">
        <v>0</v>
      </c>
      <c r="BD168" s="4">
        <v>0</v>
      </c>
      <c r="BE168" s="4">
        <v>2845.56</v>
      </c>
      <c r="BF168" s="4">
        <v>1414.79</v>
      </c>
      <c r="BG168" s="4">
        <v>1754.18</v>
      </c>
      <c r="BH168" s="4">
        <v>36261.64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6">
        <v>0</v>
      </c>
      <c r="DV168" s="4">
        <f>SUM(Tabela1[[#This Row],[jan/25]:[mar/25]])</f>
        <v>2730.23</v>
      </c>
      <c r="DW168" s="4">
        <f>SUM(Tabela1[[#This Row],[abr/25]:[ago/25]])</f>
        <v>42276.17</v>
      </c>
      <c r="DX168" s="4">
        <f>SUM(Tabela1[[#This Row],[set/25]:[dez/30]])</f>
        <v>0</v>
      </c>
    </row>
    <row r="169" spans="1:128" hidden="1" x14ac:dyDescent="0.25">
      <c r="A169" s="2" t="s">
        <v>372</v>
      </c>
      <c r="B169" s="2" t="s">
        <v>14</v>
      </c>
      <c r="C169" s="2" t="s">
        <v>83</v>
      </c>
      <c r="D169" s="1">
        <v>1208</v>
      </c>
      <c r="E169" s="2" t="s">
        <v>443</v>
      </c>
      <c r="F169" s="2" t="s">
        <v>19</v>
      </c>
      <c r="G169" s="321">
        <v>44686</v>
      </c>
      <c r="H169" s="2" t="s">
        <v>307</v>
      </c>
      <c r="I169" s="2"/>
      <c r="J169" s="4"/>
      <c r="K169" s="4"/>
      <c r="L169" s="4">
        <f>Tabela1[[#This Row],[parcela.cef
(total)]]-Tabela1[[#This Row],[parcela.cef
(realizado)]]</f>
        <v>0</v>
      </c>
      <c r="M169" s="4">
        <v>0</v>
      </c>
      <c r="N169" s="4">
        <v>196619.4</v>
      </c>
      <c r="O169" s="4">
        <v>0</v>
      </c>
      <c r="P169" s="4">
        <v>203006.17</v>
      </c>
      <c r="Q169" s="4">
        <f>SUM(Tabela1[[#This Row],[set/25]:[dez/30]])</f>
        <v>0</v>
      </c>
      <c r="R169" s="4">
        <v>0</v>
      </c>
      <c r="S169" s="4">
        <v>0</v>
      </c>
      <c r="T169" s="4">
        <v>0</v>
      </c>
      <c r="U169" s="4">
        <v>0</v>
      </c>
      <c r="V169" s="4">
        <v>110519.4</v>
      </c>
      <c r="W169" s="4">
        <v>2062.5</v>
      </c>
      <c r="X169" s="4">
        <v>2000</v>
      </c>
      <c r="Y169" s="4">
        <v>4350.28</v>
      </c>
      <c r="Z169" s="4">
        <v>0</v>
      </c>
      <c r="AA169" s="4">
        <v>2195.8200000000002</v>
      </c>
      <c r="AB169" s="4">
        <v>2197.8000000000002</v>
      </c>
      <c r="AC169" s="4">
        <v>22200.43</v>
      </c>
      <c r="AD169" s="4">
        <v>2208.35</v>
      </c>
      <c r="AE169" s="4">
        <v>2210.34</v>
      </c>
      <c r="AF169" s="4">
        <v>2220.5100000000002</v>
      </c>
      <c r="AG169" s="4">
        <v>2220.5100000000002</v>
      </c>
      <c r="AH169" s="4">
        <v>2228.2800000000002</v>
      </c>
      <c r="AI169" s="4">
        <v>2231.4</v>
      </c>
      <c r="AJ169" s="4">
        <v>2244.5700000000002</v>
      </c>
      <c r="AK169" s="4">
        <v>2260.5100000000002</v>
      </c>
      <c r="AL169" s="4">
        <v>2262.77</v>
      </c>
      <c r="AM169" s="4">
        <v>2266.61</v>
      </c>
      <c r="AN169" s="4">
        <v>2274.3200000000002</v>
      </c>
      <c r="AO169" s="4">
        <v>2278.87</v>
      </c>
      <c r="AP169" s="4">
        <v>2280.46</v>
      </c>
      <c r="AQ169" s="4">
        <v>2287.5300000000002</v>
      </c>
      <c r="AR169" s="4">
        <v>2293.71</v>
      </c>
      <c r="AS169" s="4">
        <v>2296.69</v>
      </c>
      <c r="AT169" s="4">
        <v>2303.12</v>
      </c>
      <c r="AU169" s="4">
        <v>2315.1</v>
      </c>
      <c r="AV169" s="4">
        <v>2335.0100000000002</v>
      </c>
      <c r="AW169" s="4">
        <v>2351.59</v>
      </c>
      <c r="AX169" s="4">
        <v>2368.52</v>
      </c>
      <c r="AY169" s="4">
        <v>2385.1</v>
      </c>
      <c r="AZ169" s="4">
        <v>2398.9299999999998</v>
      </c>
      <c r="BA169" s="4">
        <v>2415.2399999999998</v>
      </c>
      <c r="BB169" s="4">
        <v>2541.9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6">
        <v>0</v>
      </c>
      <c r="DV169" s="4">
        <f>SUM(Tabela1[[#This Row],[jan/25]:[mar/25]])</f>
        <v>2541.9</v>
      </c>
      <c r="DW169" s="4">
        <f>SUM(Tabela1[[#This Row],[abr/25]:[ago/25]])</f>
        <v>0</v>
      </c>
      <c r="DX169" s="4">
        <f>SUM(Tabela1[[#This Row],[set/25]:[dez/30]])</f>
        <v>0</v>
      </c>
    </row>
    <row r="170" spans="1:128" hidden="1" x14ac:dyDescent="0.25">
      <c r="A170" s="2" t="s">
        <v>372</v>
      </c>
      <c r="B170" s="2" t="s">
        <v>14</v>
      </c>
      <c r="C170" s="2" t="s">
        <v>702</v>
      </c>
      <c r="D170" s="1">
        <v>2205</v>
      </c>
      <c r="E170" s="2" t="s">
        <v>717</v>
      </c>
      <c r="F170" s="2" t="s">
        <v>19</v>
      </c>
      <c r="G170" s="321">
        <v>44985</v>
      </c>
      <c r="H170" s="2" t="s">
        <v>718</v>
      </c>
      <c r="I170" s="2" t="s">
        <v>719</v>
      </c>
      <c r="J170" s="4">
        <v>276989.98</v>
      </c>
      <c r="K170" s="4">
        <v>265180.78999999998</v>
      </c>
      <c r="L170" s="4">
        <f>Tabela1[[#This Row],[parcela.cef
(total)]]-Tabela1[[#This Row],[parcela.cef
(realizado)]]</f>
        <v>11809.190000000002</v>
      </c>
      <c r="M170" s="4">
        <v>0</v>
      </c>
      <c r="N170" s="4">
        <v>313866</v>
      </c>
      <c r="O170" s="4">
        <v>8649.6299999999992</v>
      </c>
      <c r="P170" s="4">
        <v>136143.12</v>
      </c>
      <c r="Q170" s="4">
        <f>SUM(Tabela1[[#This Row],[set/25]:[dez/30]])</f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2235.7800000000002</v>
      </c>
      <c r="AG170" s="4">
        <v>2235.7800000000002</v>
      </c>
      <c r="AH170" s="4">
        <v>2243.61</v>
      </c>
      <c r="AI170" s="4">
        <v>2246.75</v>
      </c>
      <c r="AJ170" s="4">
        <v>2260.0100000000002</v>
      </c>
      <c r="AK170" s="4">
        <v>2276.0500000000002</v>
      </c>
      <c r="AL170" s="4">
        <v>2278.33</v>
      </c>
      <c r="AM170" s="4">
        <v>2282.1999999999998</v>
      </c>
      <c r="AN170" s="4">
        <v>2289.96</v>
      </c>
      <c r="AO170" s="4">
        <v>2294.54</v>
      </c>
      <c r="AP170" s="4">
        <v>29598.98</v>
      </c>
      <c r="AQ170" s="4">
        <v>15860.21</v>
      </c>
      <c r="AR170" s="4">
        <v>11024.66</v>
      </c>
      <c r="AS170" s="4">
        <v>14074.43</v>
      </c>
      <c r="AT170" s="4">
        <v>12167.82</v>
      </c>
      <c r="AU170" s="4">
        <v>13856.78</v>
      </c>
      <c r="AV170" s="4">
        <v>2351.0700000000002</v>
      </c>
      <c r="AW170" s="4">
        <v>2367.7600000000002</v>
      </c>
      <c r="AX170" s="4">
        <v>2384.81</v>
      </c>
      <c r="AY170" s="4">
        <v>2401.5</v>
      </c>
      <c r="AZ170" s="4">
        <v>2415.4299999999998</v>
      </c>
      <c r="BA170" s="4">
        <v>2431.85</v>
      </c>
      <c r="BB170" s="4">
        <v>2441.69</v>
      </c>
      <c r="BC170" s="4">
        <v>0</v>
      </c>
      <c r="BD170" s="4">
        <v>0</v>
      </c>
      <c r="BE170" s="4">
        <v>123.12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6">
        <v>0</v>
      </c>
      <c r="DV170" s="4">
        <f>SUM(Tabela1[[#This Row],[jan/25]:[mar/25]])</f>
        <v>2441.69</v>
      </c>
      <c r="DW170" s="4">
        <f>SUM(Tabela1[[#This Row],[abr/25]:[ago/25]])</f>
        <v>123.12</v>
      </c>
      <c r="DX170" s="4">
        <f>SUM(Tabela1[[#This Row],[set/25]:[dez/30]])</f>
        <v>0</v>
      </c>
    </row>
    <row r="171" spans="1:128" hidden="1" x14ac:dyDescent="0.25">
      <c r="A171" s="2" t="s">
        <v>372</v>
      </c>
      <c r="B171" s="2" t="s">
        <v>14</v>
      </c>
      <c r="C171" s="2" t="s">
        <v>702</v>
      </c>
      <c r="D171" s="1">
        <v>2207</v>
      </c>
      <c r="E171" s="2" t="s">
        <v>724</v>
      </c>
      <c r="F171" s="2" t="s">
        <v>19</v>
      </c>
      <c r="G171" s="321">
        <v>44646</v>
      </c>
      <c r="H171" s="2" t="s">
        <v>725</v>
      </c>
      <c r="I171" s="2"/>
      <c r="J171" s="4"/>
      <c r="K171" s="4"/>
      <c r="L171" s="4">
        <f>Tabela1[[#This Row],[parcela.cef
(total)]]-Tabela1[[#This Row],[parcela.cef
(realizado)]]</f>
        <v>0</v>
      </c>
      <c r="M171" s="4">
        <v>0</v>
      </c>
      <c r="N171" s="4">
        <v>199386</v>
      </c>
      <c r="O171" s="4">
        <v>0</v>
      </c>
      <c r="P171" s="4">
        <v>222663</v>
      </c>
      <c r="Q171" s="4">
        <f>SUM(Tabela1[[#This Row],[set/25]:[dez/30]])</f>
        <v>0</v>
      </c>
      <c r="R171" s="4">
        <v>0</v>
      </c>
      <c r="S171" s="4">
        <v>0</v>
      </c>
      <c r="T171" s="4">
        <v>40386</v>
      </c>
      <c r="U171" s="4">
        <v>2048.04</v>
      </c>
      <c r="V171" s="4">
        <v>2000</v>
      </c>
      <c r="W171" s="4">
        <v>2000</v>
      </c>
      <c r="X171" s="4">
        <v>2000</v>
      </c>
      <c r="Y171" s="4">
        <v>2135.4499999999998</v>
      </c>
      <c r="Z171" s="4">
        <v>2153.81</v>
      </c>
      <c r="AA171" s="4">
        <v>2155.75</v>
      </c>
      <c r="AB171" s="4">
        <v>2208.6999999999998</v>
      </c>
      <c r="AC171" s="4">
        <v>12959.09</v>
      </c>
      <c r="AD171" s="4">
        <v>2168.06</v>
      </c>
      <c r="AE171" s="4">
        <v>2170.0100000000002</v>
      </c>
      <c r="AF171" s="4">
        <v>2179.9899999999998</v>
      </c>
      <c r="AG171" s="4">
        <v>13079.95</v>
      </c>
      <c r="AH171" s="4">
        <v>2187.62</v>
      </c>
      <c r="AI171" s="4">
        <v>2190.69</v>
      </c>
      <c r="AJ171" s="4">
        <v>2251.35</v>
      </c>
      <c r="AK171" s="4">
        <v>2265.11</v>
      </c>
      <c r="AL171" s="4">
        <v>0</v>
      </c>
      <c r="AM171" s="4">
        <v>4552.67</v>
      </c>
      <c r="AN171" s="4">
        <v>0</v>
      </c>
      <c r="AO171" s="4">
        <v>4576.6099999999997</v>
      </c>
      <c r="AP171" s="4">
        <v>13701.19</v>
      </c>
      <c r="AQ171" s="4">
        <v>2245.79</v>
      </c>
      <c r="AR171" s="4">
        <v>0</v>
      </c>
      <c r="AS171" s="4">
        <v>16120.19</v>
      </c>
      <c r="AT171" s="4">
        <v>2307.0700000000002</v>
      </c>
      <c r="AU171" s="4">
        <v>2321.35</v>
      </c>
      <c r="AV171" s="4">
        <v>2342.0500000000002</v>
      </c>
      <c r="AW171" s="4">
        <v>2308.6799999999998</v>
      </c>
      <c r="AX171" s="4">
        <v>2379.61</v>
      </c>
      <c r="AY171" s="4">
        <v>2341.58</v>
      </c>
      <c r="AZ171" s="4">
        <v>0</v>
      </c>
      <c r="BA171" s="4">
        <v>65307.08</v>
      </c>
      <c r="BB171" s="4">
        <v>2380.66</v>
      </c>
      <c r="BC171" s="4">
        <v>0</v>
      </c>
      <c r="BD171" s="4">
        <v>0</v>
      </c>
      <c r="BE171" s="4">
        <v>0</v>
      </c>
      <c r="BF171" s="4">
        <v>1238.8499999999999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6">
        <v>0</v>
      </c>
      <c r="DV171" s="4">
        <f>SUM(Tabela1[[#This Row],[jan/25]:[mar/25]])</f>
        <v>2380.66</v>
      </c>
      <c r="DW171" s="4">
        <f>SUM(Tabela1[[#This Row],[abr/25]:[ago/25]])</f>
        <v>1238.8499999999999</v>
      </c>
      <c r="DX171" s="4">
        <f>SUM(Tabela1[[#This Row],[set/25]:[dez/30]])</f>
        <v>0</v>
      </c>
    </row>
    <row r="172" spans="1:128" hidden="1" x14ac:dyDescent="0.25">
      <c r="A172" s="2" t="s">
        <v>372</v>
      </c>
      <c r="B172" s="2" t="s">
        <v>14</v>
      </c>
      <c r="C172" s="2" t="s">
        <v>280</v>
      </c>
      <c r="D172" s="1">
        <v>606</v>
      </c>
      <c r="E172" s="2" t="s">
        <v>838</v>
      </c>
      <c r="F172" s="2" t="s">
        <v>19</v>
      </c>
      <c r="G172" s="321">
        <v>44894</v>
      </c>
      <c r="H172" s="2" t="s">
        <v>839</v>
      </c>
      <c r="I172" s="2" t="s">
        <v>840</v>
      </c>
      <c r="J172" s="4">
        <v>156619.38</v>
      </c>
      <c r="K172" s="4">
        <v>150600.25</v>
      </c>
      <c r="L172" s="4">
        <f>Tabela1[[#This Row],[parcela.cef
(total)]]-Tabela1[[#This Row],[parcela.cef
(realizado)]]</f>
        <v>6019.1300000000047</v>
      </c>
      <c r="M172" s="4">
        <v>0</v>
      </c>
      <c r="N172" s="4">
        <v>270026.84000000003</v>
      </c>
      <c r="O172" s="4">
        <v>0</v>
      </c>
      <c r="P172" s="4">
        <v>132707.81</v>
      </c>
      <c r="Q172" s="4">
        <f>SUM(Tabela1[[#This Row],[set/25]:[dez/30]])</f>
        <v>232.08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10033.030000000001</v>
      </c>
      <c r="AD172" s="4">
        <v>0</v>
      </c>
      <c r="AE172" s="4">
        <v>1180.8699999999999</v>
      </c>
      <c r="AF172" s="4">
        <v>2480.66</v>
      </c>
      <c r="AG172" s="4">
        <v>1243.18</v>
      </c>
      <c r="AH172" s="4">
        <v>1247.53</v>
      </c>
      <c r="AI172" s="4">
        <v>11696.88</v>
      </c>
      <c r="AJ172" s="4">
        <v>2505.9299999999998</v>
      </c>
      <c r="AK172" s="4">
        <v>1265.8699999999999</v>
      </c>
      <c r="AL172" s="4">
        <v>1266.83</v>
      </c>
      <c r="AM172" s="4">
        <v>0</v>
      </c>
      <c r="AN172" s="4">
        <v>2542.29</v>
      </c>
      <c r="AO172" s="4">
        <v>13117.66</v>
      </c>
      <c r="AP172" s="4">
        <v>15192.96</v>
      </c>
      <c r="AQ172" s="4">
        <v>8190.65</v>
      </c>
      <c r="AR172" s="4">
        <v>5726.28</v>
      </c>
      <c r="AS172" s="4">
        <v>7280.88</v>
      </c>
      <c r="AT172" s="4">
        <v>6309.38</v>
      </c>
      <c r="AU172" s="4">
        <v>19306.39</v>
      </c>
      <c r="AV172" s="4">
        <v>1307.28</v>
      </c>
      <c r="AW172" s="4">
        <v>1316.56</v>
      </c>
      <c r="AX172" s="4">
        <v>1326.04</v>
      </c>
      <c r="AY172" s="4">
        <v>1335.32</v>
      </c>
      <c r="AZ172" s="4">
        <v>1343.07</v>
      </c>
      <c r="BA172" s="4">
        <v>13902.67</v>
      </c>
      <c r="BB172" s="4">
        <v>1357.52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232.08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6">
        <v>0</v>
      </c>
      <c r="DV172" s="4">
        <f>SUM(Tabela1[[#This Row],[jan/25]:[mar/25]])</f>
        <v>1357.52</v>
      </c>
      <c r="DW172" s="4">
        <f>SUM(Tabela1[[#This Row],[abr/25]:[ago/25]])</f>
        <v>0</v>
      </c>
      <c r="DX172" s="4">
        <f>SUM(Tabela1[[#This Row],[set/25]:[dez/30]])</f>
        <v>232.08</v>
      </c>
    </row>
    <row r="173" spans="1:128" hidden="1" x14ac:dyDescent="0.25">
      <c r="A173" s="2" t="s">
        <v>372</v>
      </c>
      <c r="B173" s="2" t="s">
        <v>14</v>
      </c>
      <c r="C173" s="2" t="s">
        <v>55</v>
      </c>
      <c r="D173" s="1">
        <v>1101</v>
      </c>
      <c r="E173" s="2" t="s">
        <v>393</v>
      </c>
      <c r="F173" s="2" t="s">
        <v>19</v>
      </c>
      <c r="G173" s="321">
        <v>44934</v>
      </c>
      <c r="H173" s="2" t="s">
        <v>394</v>
      </c>
      <c r="I173" s="2" t="s">
        <v>395</v>
      </c>
      <c r="J173" s="4">
        <v>249403.7</v>
      </c>
      <c r="K173" s="4">
        <v>238745.36</v>
      </c>
      <c r="L173" s="4">
        <f>Tabela1[[#This Row],[parcela.cef
(total)]]-Tabela1[[#This Row],[parcela.cef
(realizado)]]</f>
        <v>10658.340000000026</v>
      </c>
      <c r="M173" s="4">
        <v>0</v>
      </c>
      <c r="N173" s="4">
        <v>256013.53</v>
      </c>
      <c r="O173" s="4">
        <v>3587.78</v>
      </c>
      <c r="P173" s="4">
        <v>94540.89</v>
      </c>
      <c r="Q173" s="4">
        <f>SUM(Tabela1[[#This Row],[set/25]:[dez/30]])</f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662.5</v>
      </c>
      <c r="AE173" s="4">
        <v>663.09</v>
      </c>
      <c r="AF173" s="4">
        <v>570.16</v>
      </c>
      <c r="AG173" s="4">
        <v>570.16</v>
      </c>
      <c r="AH173" s="4">
        <v>572.16</v>
      </c>
      <c r="AI173" s="4">
        <v>572.96</v>
      </c>
      <c r="AJ173" s="4">
        <v>572.96</v>
      </c>
      <c r="AK173" s="4">
        <v>0</v>
      </c>
      <c r="AL173" s="4">
        <v>650</v>
      </c>
      <c r="AM173" s="4">
        <v>513.01</v>
      </c>
      <c r="AN173" s="4">
        <v>583.98</v>
      </c>
      <c r="AO173" s="4">
        <v>585.15</v>
      </c>
      <c r="AP173" s="4">
        <v>25227.65</v>
      </c>
      <c r="AQ173" s="4">
        <v>12823.14</v>
      </c>
      <c r="AR173" s="4">
        <v>8454.82</v>
      </c>
      <c r="AS173" s="4">
        <v>11623.81</v>
      </c>
      <c r="AT173" s="4">
        <v>10022.469999999999</v>
      </c>
      <c r="AU173" s="4">
        <v>11541.86</v>
      </c>
      <c r="AV173" s="4">
        <v>1149.1199999999999</v>
      </c>
      <c r="AW173" s="4">
        <v>1157.27</v>
      </c>
      <c r="AX173" s="4">
        <v>1165.6099999999999</v>
      </c>
      <c r="AY173" s="4">
        <v>1173.77</v>
      </c>
      <c r="AZ173" s="4">
        <v>1180.57</v>
      </c>
      <c r="BA173" s="4">
        <v>1188.5999999999999</v>
      </c>
      <c r="BB173" s="4">
        <v>1193.31</v>
      </c>
      <c r="BC173" s="4">
        <v>0</v>
      </c>
      <c r="BD173" s="4">
        <v>0</v>
      </c>
      <c r="BE173" s="4">
        <v>0</v>
      </c>
      <c r="BF173" s="4">
        <v>0</v>
      </c>
      <c r="BG173" s="4">
        <v>122.76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6">
        <v>0</v>
      </c>
      <c r="DV173" s="4">
        <f>SUM(Tabela1[[#This Row],[jan/25]:[mar/25]])</f>
        <v>1193.31</v>
      </c>
      <c r="DW173" s="4">
        <f>SUM(Tabela1[[#This Row],[abr/25]:[ago/25]])</f>
        <v>122.76</v>
      </c>
      <c r="DX173" s="4">
        <f>SUM(Tabela1[[#This Row],[set/25]:[dez/30]])</f>
        <v>0</v>
      </c>
    </row>
    <row r="174" spans="1:128" hidden="1" x14ac:dyDescent="0.25">
      <c r="A174" s="2" t="s">
        <v>372</v>
      </c>
      <c r="B174" s="2" t="s">
        <v>14</v>
      </c>
      <c r="C174" s="2" t="s">
        <v>349</v>
      </c>
      <c r="D174" s="1">
        <v>904</v>
      </c>
      <c r="E174" s="2" t="s">
        <v>905</v>
      </c>
      <c r="F174" s="2" t="s">
        <v>19</v>
      </c>
      <c r="G174" s="321">
        <v>45061</v>
      </c>
      <c r="H174" s="2" t="s">
        <v>906</v>
      </c>
      <c r="I174" s="2" t="s">
        <v>907</v>
      </c>
      <c r="J174" s="4">
        <v>209600</v>
      </c>
      <c r="K174" s="4">
        <v>200899.91</v>
      </c>
      <c r="L174" s="4">
        <f>Tabela1[[#This Row],[parcela.cef
(total)]]-Tabela1[[#This Row],[parcela.cef
(realizado)]]</f>
        <v>8700.0899999999965</v>
      </c>
      <c r="M174" s="4">
        <v>0</v>
      </c>
      <c r="N174" s="4">
        <v>270325.65999999997</v>
      </c>
      <c r="O174" s="4">
        <v>0</v>
      </c>
      <c r="P174" s="4">
        <v>96825.4</v>
      </c>
      <c r="Q174" s="4">
        <f>SUM(Tabela1[[#This Row],[set/25]:[dez/30]])</f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733.28</v>
      </c>
      <c r="AJ174" s="4">
        <v>1352.81</v>
      </c>
      <c r="AK174" s="4">
        <v>727.47</v>
      </c>
      <c r="AL174" s="4">
        <v>0</v>
      </c>
      <c r="AM174" s="4">
        <v>1472.93</v>
      </c>
      <c r="AN174" s="4">
        <v>20867.91</v>
      </c>
      <c r="AO174" s="4">
        <v>733.38</v>
      </c>
      <c r="AP174" s="4">
        <v>20863.84</v>
      </c>
      <c r="AQ174" s="4">
        <v>10723.84</v>
      </c>
      <c r="AR174" s="4">
        <v>7158.8</v>
      </c>
      <c r="AS174" s="4">
        <v>9404.3700000000008</v>
      </c>
      <c r="AT174" s="4">
        <v>7997.03</v>
      </c>
      <c r="AU174" s="4">
        <v>9236.2999999999993</v>
      </c>
      <c r="AV174" s="4">
        <v>751.45</v>
      </c>
      <c r="AW174" s="4">
        <v>756.78</v>
      </c>
      <c r="AX174" s="4">
        <v>762.23</v>
      </c>
      <c r="AY174" s="4">
        <v>767.57</v>
      </c>
      <c r="AZ174" s="4">
        <v>772.02</v>
      </c>
      <c r="BA174" s="4">
        <v>777.27</v>
      </c>
      <c r="BB174" s="4">
        <v>780.38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185.74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6">
        <v>0</v>
      </c>
      <c r="DV174" s="4">
        <f>SUM(Tabela1[[#This Row],[jan/25]:[mar/25]])</f>
        <v>780.38</v>
      </c>
      <c r="DW174" s="4">
        <f>SUM(Tabela1[[#This Row],[abr/25]:[ago/25]])</f>
        <v>185.74</v>
      </c>
      <c r="DX174" s="4">
        <f>SUM(Tabela1[[#This Row],[set/25]:[dez/30]])</f>
        <v>0</v>
      </c>
    </row>
    <row r="175" spans="1:128" hidden="1" x14ac:dyDescent="0.25">
      <c r="A175" s="2" t="s">
        <v>372</v>
      </c>
      <c r="B175" s="2" t="s">
        <v>14</v>
      </c>
      <c r="C175" s="2" t="s">
        <v>170</v>
      </c>
      <c r="D175" s="1">
        <v>1607</v>
      </c>
      <c r="E175" s="2" t="s">
        <v>544</v>
      </c>
      <c r="F175" s="2" t="s">
        <v>19</v>
      </c>
      <c r="G175" s="321">
        <v>44894</v>
      </c>
      <c r="H175" s="2" t="s">
        <v>123</v>
      </c>
      <c r="I175" s="2" t="s">
        <v>545</v>
      </c>
      <c r="J175" s="4">
        <v>187333.19</v>
      </c>
      <c r="K175" s="4">
        <v>179371.93</v>
      </c>
      <c r="L175" s="4">
        <f>Tabela1[[#This Row],[parcela.cef
(total)]]-Tabela1[[#This Row],[parcela.cef
(realizado)]]</f>
        <v>7961.2600000000093</v>
      </c>
      <c r="M175" s="4">
        <v>0</v>
      </c>
      <c r="N175" s="4">
        <v>194616</v>
      </c>
      <c r="O175" s="4">
        <v>4614.08</v>
      </c>
      <c r="P175" s="4">
        <v>72566.649999999994</v>
      </c>
      <c r="Q175" s="4">
        <f>SUM(Tabela1[[#This Row],[set/25]:[dez/30]])</f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168.69</v>
      </c>
      <c r="AD175" s="4">
        <v>389.82</v>
      </c>
      <c r="AE175" s="4">
        <v>643.41999999999996</v>
      </c>
      <c r="AF175" s="4">
        <v>0</v>
      </c>
      <c r="AG175" s="4">
        <v>1308.28</v>
      </c>
      <c r="AH175" s="4">
        <v>648.65</v>
      </c>
      <c r="AI175" s="4">
        <v>663.03</v>
      </c>
      <c r="AJ175" s="4">
        <v>666.66</v>
      </c>
      <c r="AK175" s="4">
        <v>658.02</v>
      </c>
      <c r="AL175" s="4">
        <v>658.68</v>
      </c>
      <c r="AM175" s="4">
        <v>659.8</v>
      </c>
      <c r="AN175" s="4">
        <v>662.05</v>
      </c>
      <c r="AO175" s="4">
        <v>663.37</v>
      </c>
      <c r="AP175" s="4">
        <v>19070.28</v>
      </c>
      <c r="AQ175" s="4">
        <v>9805.43</v>
      </c>
      <c r="AR175" s="4">
        <v>6556.68</v>
      </c>
      <c r="AS175" s="4">
        <v>7929.42</v>
      </c>
      <c r="AT175" s="4">
        <v>7978.68</v>
      </c>
      <c r="AU175" s="4">
        <v>8457.81</v>
      </c>
      <c r="AV175" s="4">
        <v>679.71</v>
      </c>
      <c r="AW175" s="4">
        <v>684.54</v>
      </c>
      <c r="AX175" s="4">
        <v>689.47</v>
      </c>
      <c r="AY175" s="4">
        <v>694.29</v>
      </c>
      <c r="AZ175" s="4">
        <v>698.32</v>
      </c>
      <c r="BA175" s="4">
        <v>703.07</v>
      </c>
      <c r="BB175" s="4">
        <v>705.81</v>
      </c>
      <c r="BC175" s="4">
        <v>0</v>
      </c>
      <c r="BD175" s="4">
        <v>0</v>
      </c>
      <c r="BE175" s="4">
        <v>0</v>
      </c>
      <c r="BF175" s="4">
        <v>122.67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6">
        <v>0</v>
      </c>
      <c r="DV175" s="4">
        <f>SUM(Tabela1[[#This Row],[jan/25]:[mar/25]])</f>
        <v>705.81</v>
      </c>
      <c r="DW175" s="4">
        <f>SUM(Tabela1[[#This Row],[abr/25]:[ago/25]])</f>
        <v>122.67</v>
      </c>
      <c r="DX175" s="4">
        <f>SUM(Tabela1[[#This Row],[set/25]:[dez/30]])</f>
        <v>0</v>
      </c>
    </row>
    <row r="176" spans="1:128" hidden="1" x14ac:dyDescent="0.25">
      <c r="A176" s="2" t="s">
        <v>372</v>
      </c>
      <c r="B176" s="2" t="s">
        <v>14</v>
      </c>
      <c r="C176" s="2" t="s">
        <v>235</v>
      </c>
      <c r="D176" s="1">
        <v>411</v>
      </c>
      <c r="E176" s="2" t="s">
        <v>789</v>
      </c>
      <c r="F176" s="2" t="s">
        <v>19</v>
      </c>
      <c r="G176" s="321">
        <v>45880</v>
      </c>
      <c r="H176" s="2" t="s">
        <v>790</v>
      </c>
      <c r="I176" s="2"/>
      <c r="J176" s="4"/>
      <c r="K176" s="4"/>
      <c r="L176" s="4">
        <f>Tabela1[[#This Row],[parcela.cef
(total)]]-Tabela1[[#This Row],[parcela.cef
(realizado)]]</f>
        <v>0</v>
      </c>
      <c r="M176" s="4">
        <v>167351.01999999999</v>
      </c>
      <c r="N176" s="4">
        <v>161382.46</v>
      </c>
      <c r="O176" s="4">
        <v>0</v>
      </c>
      <c r="P176" s="4">
        <v>42292.06</v>
      </c>
      <c r="Q176" s="4">
        <f>SUM(Tabela1[[#This Row],[set/25]:[dez/30]])</f>
        <v>0</v>
      </c>
      <c r="R176" s="4">
        <v>0</v>
      </c>
      <c r="S176" s="4">
        <v>0</v>
      </c>
      <c r="T176" s="4">
        <v>0</v>
      </c>
      <c r="U176" s="4">
        <v>1777.5</v>
      </c>
      <c r="V176" s="4">
        <v>2290.96</v>
      </c>
      <c r="W176" s="4">
        <v>5925</v>
      </c>
      <c r="X176" s="4">
        <v>0</v>
      </c>
      <c r="Y176" s="4">
        <v>6359.33</v>
      </c>
      <c r="Z176" s="4">
        <v>438.07</v>
      </c>
      <c r="AA176" s="4">
        <v>438.46</v>
      </c>
      <c r="AB176" s="4">
        <v>0</v>
      </c>
      <c r="AC176" s="4">
        <v>448.63</v>
      </c>
      <c r="AD176" s="4">
        <v>7251.37</v>
      </c>
      <c r="AE176" s="4">
        <v>441.36</v>
      </c>
      <c r="AF176" s="4">
        <v>0</v>
      </c>
      <c r="AG176" s="4">
        <v>884.36</v>
      </c>
      <c r="AH176" s="4">
        <v>0</v>
      </c>
      <c r="AI176" s="4">
        <v>899.7</v>
      </c>
      <c r="AJ176" s="4">
        <v>448.29</v>
      </c>
      <c r="AK176" s="4">
        <v>451.38</v>
      </c>
      <c r="AL176" s="4">
        <v>0</v>
      </c>
      <c r="AM176" s="4">
        <v>904.43</v>
      </c>
      <c r="AN176" s="4">
        <v>0</v>
      </c>
      <c r="AO176" s="4">
        <v>463.37</v>
      </c>
      <c r="AP176" s="4">
        <v>455.36</v>
      </c>
      <c r="AQ176" s="4">
        <v>7509.95</v>
      </c>
      <c r="AR176" s="4">
        <v>0</v>
      </c>
      <c r="AS176" s="4">
        <v>916.62</v>
      </c>
      <c r="AT176" s="4">
        <v>459.89</v>
      </c>
      <c r="AU176" s="4">
        <v>0</v>
      </c>
      <c r="AV176" s="4">
        <v>928.54</v>
      </c>
      <c r="AW176" s="4">
        <v>469.57</v>
      </c>
      <c r="AX176" s="4">
        <v>472.95</v>
      </c>
      <c r="AY176" s="4">
        <v>0</v>
      </c>
      <c r="AZ176" s="4">
        <v>486.59</v>
      </c>
      <c r="BA176" s="4">
        <v>479.02</v>
      </c>
      <c r="BB176" s="4">
        <v>482.28</v>
      </c>
      <c r="BC176" s="4">
        <v>0</v>
      </c>
      <c r="BD176" s="4">
        <v>0</v>
      </c>
      <c r="BE176" s="4">
        <v>0</v>
      </c>
      <c r="BF176" s="4">
        <v>0</v>
      </c>
      <c r="BG176" s="4">
        <v>209.08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6">
        <v>0</v>
      </c>
      <c r="DV176" s="4">
        <f>SUM(Tabela1[[#This Row],[jan/25]:[mar/25]])</f>
        <v>482.28</v>
      </c>
      <c r="DW176" s="4">
        <f>SUM(Tabela1[[#This Row],[abr/25]:[ago/25]])</f>
        <v>209.08</v>
      </c>
      <c r="DX176" s="4">
        <f>SUM(Tabela1[[#This Row],[set/25]:[dez/30]])</f>
        <v>0</v>
      </c>
    </row>
    <row r="177" spans="1:128" hidden="1" x14ac:dyDescent="0.25">
      <c r="A177" s="2" t="s">
        <v>372</v>
      </c>
      <c r="B177" s="2" t="s">
        <v>14</v>
      </c>
      <c r="C177" s="2" t="s">
        <v>15</v>
      </c>
      <c r="D177" s="1">
        <v>1002</v>
      </c>
      <c r="E177" s="2"/>
      <c r="F177" s="2" t="s">
        <v>16</v>
      </c>
      <c r="G177" s="321"/>
      <c r="H177" s="2"/>
      <c r="I177" s="2"/>
      <c r="J177" s="4"/>
      <c r="K177" s="4"/>
      <c r="L177" s="4">
        <f>Tabela1[[#This Row],[parcela.cef
(total)]]-Tabela1[[#This Row],[parcela.cef
(realizado)]]</f>
        <v>0</v>
      </c>
      <c r="M177" s="4">
        <v>0</v>
      </c>
      <c r="N177" s="4">
        <v>0</v>
      </c>
      <c r="O177" s="4">
        <v>0</v>
      </c>
      <c r="P177" s="4">
        <v>0</v>
      </c>
      <c r="Q177" s="4">
        <f>SUM(Tabela1[[#This Row],[set/25]:[dez/30]])</f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6">
        <v>0</v>
      </c>
      <c r="DV177" s="4">
        <f>SUM(Tabela1[[#This Row],[jan/25]:[mar/25]])</f>
        <v>0</v>
      </c>
      <c r="DW177" s="4">
        <f>SUM(Tabela1[[#This Row],[abr/25]:[ago/25]])</f>
        <v>0</v>
      </c>
      <c r="DX177" s="4">
        <f>SUM(Tabela1[[#This Row],[set/25]:[dez/30]])</f>
        <v>0</v>
      </c>
    </row>
    <row r="178" spans="1:128" hidden="1" x14ac:dyDescent="0.25">
      <c r="A178" s="2" t="s">
        <v>372</v>
      </c>
      <c r="B178" s="2" t="s">
        <v>14</v>
      </c>
      <c r="C178" s="2" t="s">
        <v>15</v>
      </c>
      <c r="D178" s="1">
        <v>1003</v>
      </c>
      <c r="E178" s="2" t="s">
        <v>377</v>
      </c>
      <c r="F178" s="2" t="s">
        <v>19</v>
      </c>
      <c r="G178" s="321">
        <v>44894</v>
      </c>
      <c r="H178" s="2" t="s">
        <v>378</v>
      </c>
      <c r="I178" s="2" t="s">
        <v>379</v>
      </c>
      <c r="J178" s="4">
        <v>262000</v>
      </c>
      <c r="K178" s="4">
        <v>250679.91</v>
      </c>
      <c r="L178" s="4">
        <f>Tabela1[[#This Row],[parcela.cef
(total)]]-Tabela1[[#This Row],[parcela.cef
(realizado)]]</f>
        <v>11320.089999999997</v>
      </c>
      <c r="M178" s="4">
        <v>0</v>
      </c>
      <c r="N178" s="4">
        <v>269336.44</v>
      </c>
      <c r="O178" s="4">
        <v>6087.96</v>
      </c>
      <c r="P178" s="4">
        <v>87744.07</v>
      </c>
      <c r="Q178" s="4">
        <f>SUM(Tabela1[[#This Row],[set/25]:[dez/30]])</f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1409.73</v>
      </c>
      <c r="AD178" s="4">
        <v>1409.73</v>
      </c>
      <c r="AE178" s="4">
        <v>1409.73</v>
      </c>
      <c r="AF178" s="4">
        <v>1409.73</v>
      </c>
      <c r="AG178" s="4">
        <v>1409.73</v>
      </c>
      <c r="AH178" s="4">
        <v>1409.7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26171.99</v>
      </c>
      <c r="AQ178" s="4">
        <v>12995.43</v>
      </c>
      <c r="AR178" s="4">
        <v>8354.2099999999991</v>
      </c>
      <c r="AS178" s="4">
        <v>11274.78</v>
      </c>
      <c r="AT178" s="4">
        <v>9440.93</v>
      </c>
      <c r="AU178" s="4">
        <v>11048.38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6">
        <v>0</v>
      </c>
      <c r="DV178" s="4">
        <f>SUM(Tabela1[[#This Row],[jan/25]:[mar/25]])</f>
        <v>0</v>
      </c>
      <c r="DW178" s="4">
        <f>SUM(Tabela1[[#This Row],[abr/25]:[ago/25]])</f>
        <v>0</v>
      </c>
      <c r="DX178" s="4">
        <f>SUM(Tabela1[[#This Row],[set/25]:[dez/30]])</f>
        <v>0</v>
      </c>
    </row>
    <row r="179" spans="1:128" hidden="1" x14ac:dyDescent="0.25">
      <c r="A179" s="2" t="s">
        <v>372</v>
      </c>
      <c r="B179" s="2" t="s">
        <v>14</v>
      </c>
      <c r="C179" s="2" t="s">
        <v>15</v>
      </c>
      <c r="D179" s="1">
        <v>1004</v>
      </c>
      <c r="E179" s="2" t="s">
        <v>381</v>
      </c>
      <c r="F179" s="2" t="s">
        <v>19</v>
      </c>
      <c r="G179" s="321">
        <v>44894</v>
      </c>
      <c r="H179" s="2" t="s">
        <v>20</v>
      </c>
      <c r="I179" s="2" t="s">
        <v>382</v>
      </c>
      <c r="J179" s="4">
        <v>198405.19</v>
      </c>
      <c r="K179" s="4">
        <v>190264.86</v>
      </c>
      <c r="L179" s="4">
        <f>Tabela1[[#This Row],[parcela.cef
(total)]]-Tabela1[[#This Row],[parcela.cef
(realizado)]]</f>
        <v>8140.3300000000163</v>
      </c>
      <c r="M179" s="4">
        <v>0</v>
      </c>
      <c r="N179" s="4">
        <v>259368.53</v>
      </c>
      <c r="O179" s="4">
        <v>0</v>
      </c>
      <c r="P179" s="4">
        <v>108829.08</v>
      </c>
      <c r="Q179" s="4">
        <f>SUM(Tabela1[[#This Row],[set/25]:[dez/30]])</f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2257.36</v>
      </c>
      <c r="AG179" s="4">
        <v>2257.36</v>
      </c>
      <c r="AH179" s="4">
        <v>2265.27</v>
      </c>
      <c r="AI179" s="4">
        <v>2268.44</v>
      </c>
      <c r="AJ179" s="4">
        <v>2281.8200000000002</v>
      </c>
      <c r="AK179" s="4">
        <v>2298.02</v>
      </c>
      <c r="AL179" s="4">
        <v>2300.3200000000002</v>
      </c>
      <c r="AM179" s="4">
        <v>2304.23</v>
      </c>
      <c r="AN179" s="4">
        <v>2312.06</v>
      </c>
      <c r="AO179" s="4">
        <v>7667.24</v>
      </c>
      <c r="AP179" s="4">
        <v>21138.74</v>
      </c>
      <c r="AQ179" s="4">
        <v>11670.59</v>
      </c>
      <c r="AR179" s="4">
        <v>8339.34</v>
      </c>
      <c r="AS179" s="4">
        <v>10442.57</v>
      </c>
      <c r="AT179" s="4">
        <v>9130.3700000000008</v>
      </c>
      <c r="AU179" s="4">
        <v>10298.469999999999</v>
      </c>
      <c r="AV179" s="4">
        <v>2373.7600000000002</v>
      </c>
      <c r="AW179" s="4">
        <v>2390.61</v>
      </c>
      <c r="AX179" s="4">
        <v>2407.83</v>
      </c>
      <c r="AY179" s="4">
        <v>2424.6799999999998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6">
        <v>0</v>
      </c>
      <c r="DV179" s="4">
        <f>SUM(Tabela1[[#This Row],[jan/25]:[mar/25]])</f>
        <v>0</v>
      </c>
      <c r="DW179" s="4">
        <f>SUM(Tabela1[[#This Row],[abr/25]:[ago/25]])</f>
        <v>0</v>
      </c>
      <c r="DX179" s="4">
        <f>SUM(Tabela1[[#This Row],[set/25]:[dez/30]])</f>
        <v>0</v>
      </c>
    </row>
    <row r="180" spans="1:128" hidden="1" x14ac:dyDescent="0.25">
      <c r="A180" s="2" t="s">
        <v>372</v>
      </c>
      <c r="B180" s="2" t="s">
        <v>14</v>
      </c>
      <c r="C180" s="2" t="s">
        <v>15</v>
      </c>
      <c r="D180" s="1">
        <v>1006</v>
      </c>
      <c r="E180" s="2" t="s">
        <v>387</v>
      </c>
      <c r="F180" s="2" t="s">
        <v>19</v>
      </c>
      <c r="G180" s="321">
        <v>45840</v>
      </c>
      <c r="H180" s="2" t="s">
        <v>388</v>
      </c>
      <c r="I180" s="2" t="s">
        <v>389</v>
      </c>
      <c r="J180" s="4">
        <v>210966.72</v>
      </c>
      <c r="K180" s="4">
        <v>202230.23</v>
      </c>
      <c r="L180" s="4">
        <f>Tabela1[[#This Row],[parcela.cef
(total)]]-Tabela1[[#This Row],[parcela.cef
(realizado)]]</f>
        <v>8736.4899999999907</v>
      </c>
      <c r="M180" s="4">
        <v>0</v>
      </c>
      <c r="N180" s="4">
        <v>270936</v>
      </c>
      <c r="O180" s="4">
        <v>7518.98</v>
      </c>
      <c r="P180" s="4">
        <v>2455.08</v>
      </c>
      <c r="Q180" s="4">
        <f>SUM(Tabela1[[#This Row],[set/25]:[dez/30]])</f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2333.59</v>
      </c>
      <c r="BI180" s="4">
        <v>121.49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6">
        <v>0</v>
      </c>
      <c r="DV180" s="4">
        <f>SUM(Tabela1[[#This Row],[jan/25]:[mar/25]])</f>
        <v>0</v>
      </c>
      <c r="DW180" s="4">
        <f>SUM(Tabela1[[#This Row],[abr/25]:[ago/25]])</f>
        <v>2455.08</v>
      </c>
      <c r="DX180" s="4">
        <f>SUM(Tabela1[[#This Row],[set/25]:[dez/30]])</f>
        <v>0</v>
      </c>
    </row>
    <row r="181" spans="1:128" hidden="1" x14ac:dyDescent="0.25">
      <c r="A181" s="2" t="s">
        <v>372</v>
      </c>
      <c r="B181" s="2" t="s">
        <v>14</v>
      </c>
      <c r="C181" s="2" t="s">
        <v>15</v>
      </c>
      <c r="D181" s="1">
        <v>1007</v>
      </c>
      <c r="E181" s="2"/>
      <c r="F181" s="2" t="s">
        <v>16</v>
      </c>
      <c r="G181" s="321"/>
      <c r="H181" s="2"/>
      <c r="I181" s="2"/>
      <c r="J181" s="4"/>
      <c r="K181" s="4"/>
      <c r="L181" s="4">
        <f>Tabela1[[#This Row],[parcela.cef
(total)]]-Tabela1[[#This Row],[parcela.cef
(realizado)]]</f>
        <v>0</v>
      </c>
      <c r="M181" s="4">
        <v>0</v>
      </c>
      <c r="N181" s="4">
        <v>0</v>
      </c>
      <c r="O181" s="4">
        <v>0</v>
      </c>
      <c r="P181" s="4">
        <v>0</v>
      </c>
      <c r="Q181" s="4">
        <f>SUM(Tabela1[[#This Row],[set/25]:[dez/30]])</f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6">
        <v>0</v>
      </c>
      <c r="DV181" s="4">
        <f>SUM(Tabela1[[#This Row],[jan/25]:[mar/25]])</f>
        <v>0</v>
      </c>
      <c r="DW181" s="4">
        <f>SUM(Tabela1[[#This Row],[abr/25]:[ago/25]])</f>
        <v>0</v>
      </c>
      <c r="DX181" s="4">
        <f>SUM(Tabela1[[#This Row],[set/25]:[dez/30]])</f>
        <v>0</v>
      </c>
    </row>
    <row r="182" spans="1:128" hidden="1" x14ac:dyDescent="0.25">
      <c r="A182" s="2" t="s">
        <v>372</v>
      </c>
      <c r="B182" s="2" t="s">
        <v>14</v>
      </c>
      <c r="C182" s="2" t="s">
        <v>15</v>
      </c>
      <c r="D182" s="1">
        <v>1008</v>
      </c>
      <c r="E182" s="2"/>
      <c r="F182" s="2" t="s">
        <v>16</v>
      </c>
      <c r="G182" s="321"/>
      <c r="H182" s="2"/>
      <c r="I182" s="2"/>
      <c r="J182" s="4"/>
      <c r="K182" s="4"/>
      <c r="L182" s="4">
        <f>Tabela1[[#This Row],[parcela.cef
(total)]]-Tabela1[[#This Row],[parcela.cef
(realizado)]]</f>
        <v>0</v>
      </c>
      <c r="M182" s="4">
        <v>0</v>
      </c>
      <c r="N182" s="4">
        <v>0</v>
      </c>
      <c r="O182" s="4">
        <v>0</v>
      </c>
      <c r="P182" s="4">
        <v>0</v>
      </c>
      <c r="Q182" s="4">
        <f>SUM(Tabela1[[#This Row],[set/25]:[dez/30]])</f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6">
        <v>0</v>
      </c>
      <c r="DV182" s="4">
        <f>SUM(Tabela1[[#This Row],[jan/25]:[mar/25]])</f>
        <v>0</v>
      </c>
      <c r="DW182" s="4">
        <f>SUM(Tabela1[[#This Row],[abr/25]:[ago/25]])</f>
        <v>0</v>
      </c>
      <c r="DX182" s="4">
        <f>SUM(Tabela1[[#This Row],[set/25]:[dez/30]])</f>
        <v>0</v>
      </c>
    </row>
    <row r="183" spans="1:128" hidden="1" x14ac:dyDescent="0.25">
      <c r="A183" s="2" t="s">
        <v>372</v>
      </c>
      <c r="B183" s="2" t="s">
        <v>14</v>
      </c>
      <c r="C183" s="2" t="s">
        <v>55</v>
      </c>
      <c r="D183" s="1">
        <v>1102</v>
      </c>
      <c r="E183" s="2" t="s">
        <v>397</v>
      </c>
      <c r="F183" s="2" t="s">
        <v>19</v>
      </c>
      <c r="G183" s="321">
        <v>45835</v>
      </c>
      <c r="H183" s="2" t="s">
        <v>398</v>
      </c>
      <c r="I183" s="2" t="s">
        <v>399</v>
      </c>
      <c r="J183" s="4">
        <v>211200</v>
      </c>
      <c r="K183" s="4">
        <v>202429.72</v>
      </c>
      <c r="L183" s="4">
        <f>Tabela1[[#This Row],[parcela.cef
(total)]]-Tabela1[[#This Row],[parcela.cef
(realizado)]]</f>
        <v>8770.2799999999988</v>
      </c>
      <c r="M183" s="4">
        <v>0</v>
      </c>
      <c r="N183" s="4">
        <v>272844</v>
      </c>
      <c r="O183" s="4">
        <v>3001.24</v>
      </c>
      <c r="P183" s="4">
        <v>354.44</v>
      </c>
      <c r="Q183" s="4">
        <f>SUM(Tabela1[[#This Row],[set/25]:[dez/30]])</f>
        <v>354.44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354.44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6">
        <v>0</v>
      </c>
      <c r="DV183" s="4">
        <f>SUM(Tabela1[[#This Row],[jan/25]:[mar/25]])</f>
        <v>0</v>
      </c>
      <c r="DW183" s="4">
        <f>SUM(Tabela1[[#This Row],[abr/25]:[ago/25]])</f>
        <v>0</v>
      </c>
      <c r="DX183" s="4">
        <f>SUM(Tabela1[[#This Row],[set/25]:[dez/30]])</f>
        <v>354.44</v>
      </c>
    </row>
    <row r="184" spans="1:128" hidden="1" x14ac:dyDescent="0.25">
      <c r="A184" s="2" t="s">
        <v>372</v>
      </c>
      <c r="B184" s="2" t="s">
        <v>14</v>
      </c>
      <c r="C184" s="2" t="s">
        <v>55</v>
      </c>
      <c r="D184" s="1">
        <v>1105</v>
      </c>
      <c r="E184" s="2" t="s">
        <v>408</v>
      </c>
      <c r="F184" s="2" t="s">
        <v>19</v>
      </c>
      <c r="G184" s="321">
        <v>45528</v>
      </c>
      <c r="H184" s="2" t="s">
        <v>409</v>
      </c>
      <c r="I184" s="2"/>
      <c r="J184" s="4"/>
      <c r="K184" s="4"/>
      <c r="L184" s="4">
        <f>Tabela1[[#This Row],[parcela.cef
(total)]]-Tabela1[[#This Row],[parcela.cef
(realizado)]]</f>
        <v>0</v>
      </c>
      <c r="M184" s="4">
        <v>0</v>
      </c>
      <c r="N184" s="4">
        <v>324300</v>
      </c>
      <c r="O184" s="4">
        <v>0</v>
      </c>
      <c r="P184" s="4">
        <v>324300</v>
      </c>
      <c r="Q184" s="4">
        <f>SUM(Tabela1[[#This Row],[set/25]:[dez/30]])</f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324300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6">
        <v>0</v>
      </c>
      <c r="DV184" s="4">
        <f>SUM(Tabela1[[#This Row],[jan/25]:[mar/25]])</f>
        <v>0</v>
      </c>
      <c r="DW184" s="4">
        <f>SUM(Tabela1[[#This Row],[abr/25]:[ago/25]])</f>
        <v>0</v>
      </c>
      <c r="DX184" s="4">
        <f>SUM(Tabela1[[#This Row],[set/25]:[dez/30]])</f>
        <v>0</v>
      </c>
    </row>
    <row r="185" spans="1:128" hidden="1" x14ac:dyDescent="0.25">
      <c r="A185" s="2" t="s">
        <v>372</v>
      </c>
      <c r="B185" s="2" t="s">
        <v>14</v>
      </c>
      <c r="C185" s="2" t="s">
        <v>55</v>
      </c>
      <c r="D185" s="1">
        <v>1106</v>
      </c>
      <c r="E185" s="2" t="s">
        <v>411</v>
      </c>
      <c r="F185" s="2" t="s">
        <v>19</v>
      </c>
      <c r="G185" s="321">
        <v>45261</v>
      </c>
      <c r="H185" s="2" t="s">
        <v>412</v>
      </c>
      <c r="I185" s="2" t="s">
        <v>413</v>
      </c>
      <c r="J185" s="4">
        <v>234546.8</v>
      </c>
      <c r="K185" s="4">
        <v>224631.3</v>
      </c>
      <c r="L185" s="4">
        <f>Tabela1[[#This Row],[parcela.cef
(total)]]-Tabela1[[#This Row],[parcela.cef
(realizado)]]</f>
        <v>9915.5</v>
      </c>
      <c r="M185" s="4">
        <v>0</v>
      </c>
      <c r="N185" s="4">
        <v>275500</v>
      </c>
      <c r="O185" s="4">
        <v>4114.8</v>
      </c>
      <c r="P185" s="4">
        <v>69561.509999999995</v>
      </c>
      <c r="Q185" s="4">
        <f>SUM(Tabela1[[#This Row],[set/25]:[dez/30]])</f>
        <v>113.35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22924.639999999999</v>
      </c>
      <c r="AQ185" s="4">
        <v>11382.99</v>
      </c>
      <c r="AR185" s="4">
        <v>7317.64</v>
      </c>
      <c r="AS185" s="4">
        <v>9875.83</v>
      </c>
      <c r="AT185" s="4">
        <v>8269.5300000000007</v>
      </c>
      <c r="AU185" s="4">
        <v>9677.5300000000007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113.35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6">
        <v>0</v>
      </c>
      <c r="DV185" s="4">
        <f>SUM(Tabela1[[#This Row],[jan/25]:[mar/25]])</f>
        <v>0</v>
      </c>
      <c r="DW185" s="4">
        <f>SUM(Tabela1[[#This Row],[abr/25]:[ago/25]])</f>
        <v>0</v>
      </c>
      <c r="DX185" s="4">
        <f>SUM(Tabela1[[#This Row],[set/25]:[dez/30]])</f>
        <v>113.35</v>
      </c>
    </row>
    <row r="186" spans="1:128" hidden="1" x14ac:dyDescent="0.25">
      <c r="A186" s="2" t="s">
        <v>372</v>
      </c>
      <c r="B186" s="2" t="s">
        <v>14</v>
      </c>
      <c r="C186" s="2" t="s">
        <v>55</v>
      </c>
      <c r="D186" s="1">
        <v>1107</v>
      </c>
      <c r="E186" s="2" t="s">
        <v>415</v>
      </c>
      <c r="F186" s="2" t="s">
        <v>19</v>
      </c>
      <c r="G186" s="321">
        <v>44765</v>
      </c>
      <c r="H186" s="2" t="s">
        <v>416</v>
      </c>
      <c r="I186" s="2"/>
      <c r="J186" s="4"/>
      <c r="K186" s="4"/>
      <c r="L186" s="4">
        <f>Tabela1[[#This Row],[parcela.cef
(total)]]-Tabela1[[#This Row],[parcela.cef
(realizado)]]</f>
        <v>0</v>
      </c>
      <c r="M186" s="4">
        <v>0</v>
      </c>
      <c r="N186" s="4">
        <v>190895.4</v>
      </c>
      <c r="O186" s="4">
        <v>0</v>
      </c>
      <c r="P186" s="4">
        <v>196598.89</v>
      </c>
      <c r="Q186" s="4">
        <f>SUM(Tabela1[[#This Row],[set/25]:[dez/30]])</f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70795.399999999994</v>
      </c>
      <c r="Y186" s="4">
        <v>5107</v>
      </c>
      <c r="Z186" s="4">
        <v>5150.92</v>
      </c>
      <c r="AA186" s="4">
        <v>5155.5600000000004</v>
      </c>
      <c r="AB186" s="4">
        <v>5160.2</v>
      </c>
      <c r="AC186" s="4">
        <v>15038.39</v>
      </c>
      <c r="AD186" s="4">
        <v>5184.99</v>
      </c>
      <c r="AE186" s="4">
        <v>5189.6499999999996</v>
      </c>
      <c r="AF186" s="4">
        <v>5213.53</v>
      </c>
      <c r="AG186" s="4">
        <v>5213.53</v>
      </c>
      <c r="AH186" s="4">
        <v>5231.78</v>
      </c>
      <c r="AI186" s="4">
        <v>5239.1099999999997</v>
      </c>
      <c r="AJ186" s="4">
        <v>5270.02</v>
      </c>
      <c r="AK186" s="4">
        <v>5307.43</v>
      </c>
      <c r="AL186" s="4">
        <v>5312.74</v>
      </c>
      <c r="AM186" s="4">
        <v>5321.77</v>
      </c>
      <c r="AN186" s="4">
        <v>5339.87</v>
      </c>
      <c r="AO186" s="4">
        <v>5350.55</v>
      </c>
      <c r="AP186" s="4">
        <v>5354.29</v>
      </c>
      <c r="AQ186" s="4">
        <v>5370.89</v>
      </c>
      <c r="AR186" s="4">
        <v>5385.39</v>
      </c>
      <c r="AS186" s="4">
        <v>5392.39</v>
      </c>
      <c r="AT186" s="4">
        <v>5407.49</v>
      </c>
      <c r="AU186" s="4">
        <v>106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6">
        <v>0</v>
      </c>
      <c r="DV186" s="4">
        <f>SUM(Tabela1[[#This Row],[jan/25]:[mar/25]])</f>
        <v>0</v>
      </c>
      <c r="DW186" s="4">
        <f>SUM(Tabela1[[#This Row],[abr/25]:[ago/25]])</f>
        <v>0</v>
      </c>
      <c r="DX186" s="4">
        <f>SUM(Tabela1[[#This Row],[set/25]:[dez/30]])</f>
        <v>0</v>
      </c>
    </row>
    <row r="187" spans="1:128" hidden="1" x14ac:dyDescent="0.25">
      <c r="A187" s="2" t="s">
        <v>372</v>
      </c>
      <c r="B187" s="2" t="s">
        <v>14</v>
      </c>
      <c r="C187" s="2" t="s">
        <v>55</v>
      </c>
      <c r="D187" s="1">
        <v>1108</v>
      </c>
      <c r="E187" s="2" t="s">
        <v>418</v>
      </c>
      <c r="F187" s="2" t="s">
        <v>19</v>
      </c>
      <c r="G187" s="321">
        <v>45077</v>
      </c>
      <c r="H187" s="2" t="s">
        <v>419</v>
      </c>
      <c r="I187" s="2" t="s">
        <v>420</v>
      </c>
      <c r="J187" s="4">
        <v>128035.7</v>
      </c>
      <c r="K187" s="4">
        <v>123039.32</v>
      </c>
      <c r="L187" s="4">
        <f>Tabela1[[#This Row],[parcela.cef
(total)]]-Tabela1[[#This Row],[parcela.cef
(realizado)]]</f>
        <v>4996.3799999999901</v>
      </c>
      <c r="M187" s="4">
        <v>0</v>
      </c>
      <c r="N187" s="4">
        <v>195665.4</v>
      </c>
      <c r="O187" s="4">
        <v>0</v>
      </c>
      <c r="P187" s="4">
        <v>62687.32</v>
      </c>
      <c r="Q187" s="4">
        <f>SUM(Tabela1[[#This Row],[set/25]:[dez/30]])</f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2095.64</v>
      </c>
      <c r="AJ187" s="4">
        <v>2108</v>
      </c>
      <c r="AK187" s="4">
        <v>2122.9699999999998</v>
      </c>
      <c r="AL187" s="4">
        <v>2125.09</v>
      </c>
      <c r="AM187" s="4">
        <v>2128.71</v>
      </c>
      <c r="AN187" s="4">
        <v>2135.94</v>
      </c>
      <c r="AO187" s="4">
        <v>2140.2199999999998</v>
      </c>
      <c r="AP187" s="4">
        <v>13693.37</v>
      </c>
      <c r="AQ187" s="4">
        <v>7884.21</v>
      </c>
      <c r="AR187" s="4">
        <v>5841.49</v>
      </c>
      <c r="AS187" s="4">
        <v>7133.36</v>
      </c>
      <c r="AT187" s="4">
        <v>6329.98</v>
      </c>
      <c r="AU187" s="4">
        <v>6828.37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119.97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6">
        <v>0</v>
      </c>
      <c r="DV187" s="4">
        <f>SUM(Tabela1[[#This Row],[jan/25]:[mar/25]])</f>
        <v>0</v>
      </c>
      <c r="DW187" s="4">
        <f>SUM(Tabela1[[#This Row],[abr/25]:[ago/25]])</f>
        <v>119.97</v>
      </c>
      <c r="DX187" s="4">
        <f>SUM(Tabela1[[#This Row],[set/25]:[dez/30]])</f>
        <v>0</v>
      </c>
    </row>
    <row r="188" spans="1:128" hidden="1" x14ac:dyDescent="0.25">
      <c r="A188" s="2" t="s">
        <v>372</v>
      </c>
      <c r="B188" s="2" t="s">
        <v>14</v>
      </c>
      <c r="C188" s="2" t="s">
        <v>83</v>
      </c>
      <c r="D188" s="1">
        <v>1201</v>
      </c>
      <c r="E188" s="2" t="s">
        <v>197</v>
      </c>
      <c r="F188" s="2" t="s">
        <v>19</v>
      </c>
      <c r="G188" s="321">
        <v>44984</v>
      </c>
      <c r="H188" s="2" t="s">
        <v>422</v>
      </c>
      <c r="I188" s="2"/>
      <c r="J188" s="4"/>
      <c r="K188" s="4"/>
      <c r="L188" s="4">
        <f>Tabela1[[#This Row],[parcela.cef
(total)]]-Tabela1[[#This Row],[parcela.cef
(realizado)]]</f>
        <v>0</v>
      </c>
      <c r="M188" s="4">
        <v>0</v>
      </c>
      <c r="N188" s="4">
        <v>110000</v>
      </c>
      <c r="O188" s="4">
        <v>0</v>
      </c>
      <c r="P188" s="4">
        <v>111944.37</v>
      </c>
      <c r="Q188" s="4">
        <f>SUM(Tabela1[[#This Row],[set/25]:[dez/30]])</f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11000</v>
      </c>
      <c r="AG188" s="4">
        <v>11050.6</v>
      </c>
      <c r="AH188" s="4">
        <v>11089.29</v>
      </c>
      <c r="AI188" s="4">
        <v>11104.82</v>
      </c>
      <c r="AJ188" s="4">
        <v>0</v>
      </c>
      <c r="AK188" s="4">
        <v>11249.65</v>
      </c>
      <c r="AL188" s="4">
        <v>11249.65</v>
      </c>
      <c r="AM188" s="4">
        <v>22540.94</v>
      </c>
      <c r="AN188" s="4">
        <v>0</v>
      </c>
      <c r="AO188" s="4">
        <v>0</v>
      </c>
      <c r="AP188" s="4">
        <v>22659.42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6">
        <v>0</v>
      </c>
      <c r="DV188" s="4">
        <f>SUM(Tabela1[[#This Row],[jan/25]:[mar/25]])</f>
        <v>0</v>
      </c>
      <c r="DW188" s="4">
        <f>SUM(Tabela1[[#This Row],[abr/25]:[ago/25]])</f>
        <v>0</v>
      </c>
      <c r="DX188" s="4">
        <f>SUM(Tabela1[[#This Row],[set/25]:[dez/30]])</f>
        <v>0</v>
      </c>
    </row>
    <row r="189" spans="1:128" hidden="1" x14ac:dyDescent="0.25">
      <c r="A189" s="2" t="s">
        <v>372</v>
      </c>
      <c r="B189" s="2" t="s">
        <v>14</v>
      </c>
      <c r="C189" s="2" t="s">
        <v>83</v>
      </c>
      <c r="D189" s="1">
        <v>1202</v>
      </c>
      <c r="E189" s="2"/>
      <c r="F189" s="2" t="s">
        <v>16</v>
      </c>
      <c r="G189" s="321"/>
      <c r="H189" s="2"/>
      <c r="I189" s="2"/>
      <c r="J189" s="4"/>
      <c r="K189" s="4"/>
      <c r="L189" s="4">
        <f>Tabela1[[#This Row],[parcela.cef
(total)]]-Tabela1[[#This Row],[parcela.cef
(realizado)]]</f>
        <v>0</v>
      </c>
      <c r="M189" s="4">
        <v>0</v>
      </c>
      <c r="N189" s="4">
        <v>0</v>
      </c>
      <c r="O189" s="4">
        <v>0</v>
      </c>
      <c r="P189" s="4">
        <v>0</v>
      </c>
      <c r="Q189" s="4">
        <f>SUM(Tabela1[[#This Row],[set/25]:[dez/30]])</f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6">
        <v>0</v>
      </c>
      <c r="DV189" s="4">
        <f>SUM(Tabela1[[#This Row],[jan/25]:[mar/25]])</f>
        <v>0</v>
      </c>
      <c r="DW189" s="4">
        <f>SUM(Tabela1[[#This Row],[abr/25]:[ago/25]])</f>
        <v>0</v>
      </c>
      <c r="DX189" s="4">
        <f>SUM(Tabela1[[#This Row],[set/25]:[dez/30]])</f>
        <v>0</v>
      </c>
    </row>
    <row r="190" spans="1:128" hidden="1" x14ac:dyDescent="0.25">
      <c r="A190" s="2" t="s">
        <v>372</v>
      </c>
      <c r="B190" s="2" t="s">
        <v>14</v>
      </c>
      <c r="C190" s="2" t="s">
        <v>83</v>
      </c>
      <c r="D190" s="1">
        <v>1204</v>
      </c>
      <c r="E190" s="2"/>
      <c r="F190" s="2" t="s">
        <v>42</v>
      </c>
      <c r="G190" s="321"/>
      <c r="H190" s="2" t="s">
        <v>429</v>
      </c>
      <c r="I190" s="2"/>
      <c r="J190" s="4"/>
      <c r="K190" s="4"/>
      <c r="L190" s="4">
        <f>Tabela1[[#This Row],[parcela.cef
(total)]]-Tabela1[[#This Row],[parcela.cef
(realizado)]]</f>
        <v>0</v>
      </c>
      <c r="M190" s="4">
        <v>0</v>
      </c>
      <c r="N190" s="4">
        <v>0</v>
      </c>
      <c r="O190" s="4">
        <v>0</v>
      </c>
      <c r="P190" s="4">
        <v>207626.72</v>
      </c>
      <c r="Q190" s="4">
        <f>SUM(Tabela1[[#This Row],[set/25]:[dez/30]])</f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48455.88</v>
      </c>
      <c r="AC190" s="4">
        <v>11966.24</v>
      </c>
      <c r="AD190" s="4">
        <v>11966.24</v>
      </c>
      <c r="AE190" s="4">
        <v>0</v>
      </c>
      <c r="AF190" s="4">
        <v>11966.24</v>
      </c>
      <c r="AG190" s="4">
        <v>0</v>
      </c>
      <c r="AH190" s="4">
        <v>0</v>
      </c>
      <c r="AI190" s="4">
        <v>6122.54</v>
      </c>
      <c r="AJ190" s="4">
        <v>5983.1</v>
      </c>
      <c r="AK190" s="4">
        <v>5983.12</v>
      </c>
      <c r="AL190" s="4">
        <v>11966.26</v>
      </c>
      <c r="AM190" s="4">
        <v>23932.560000000001</v>
      </c>
      <c r="AN190" s="4">
        <v>0</v>
      </c>
      <c r="AO190" s="4">
        <v>0</v>
      </c>
      <c r="AP190" s="4">
        <v>11966.28</v>
      </c>
      <c r="AQ190" s="4">
        <v>0</v>
      </c>
      <c r="AR190" s="4">
        <v>0</v>
      </c>
      <c r="AS190" s="4">
        <v>0</v>
      </c>
      <c r="AT190" s="4">
        <v>5983.14</v>
      </c>
      <c r="AU190" s="4">
        <v>0</v>
      </c>
      <c r="AV190" s="4">
        <v>5983.14</v>
      </c>
      <c r="AW190" s="4">
        <v>5983.14</v>
      </c>
      <c r="AX190" s="4">
        <v>5983.14</v>
      </c>
      <c r="AY190" s="4">
        <v>33385.699999999997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6">
        <v>0</v>
      </c>
      <c r="DV190" s="4">
        <f>SUM(Tabela1[[#This Row],[jan/25]:[mar/25]])</f>
        <v>0</v>
      </c>
      <c r="DW190" s="4">
        <f>SUM(Tabela1[[#This Row],[abr/25]:[ago/25]])</f>
        <v>0</v>
      </c>
      <c r="DX190" s="4">
        <f>SUM(Tabela1[[#This Row],[set/25]:[dez/30]])</f>
        <v>0</v>
      </c>
    </row>
    <row r="191" spans="1:128" hidden="1" x14ac:dyDescent="0.25">
      <c r="A191" s="2" t="s">
        <v>372</v>
      </c>
      <c r="B191" s="2" t="s">
        <v>14</v>
      </c>
      <c r="C191" s="2" t="s">
        <v>83</v>
      </c>
      <c r="D191" s="1">
        <v>1205</v>
      </c>
      <c r="E191" s="2" t="s">
        <v>431</v>
      </c>
      <c r="F191" s="2" t="s">
        <v>19</v>
      </c>
      <c r="G191" s="321">
        <v>45338</v>
      </c>
      <c r="H191" s="2" t="s">
        <v>432</v>
      </c>
      <c r="I191" s="2" t="s">
        <v>433</v>
      </c>
      <c r="J191" s="4">
        <v>286464</v>
      </c>
      <c r="K191" s="4">
        <v>273930.55</v>
      </c>
      <c r="L191" s="4">
        <f>Tabela1[[#This Row],[parcela.cef
(total)]]-Tabela1[[#This Row],[parcela.cef
(realizado)]]</f>
        <v>12533.450000000012</v>
      </c>
      <c r="M191" s="4">
        <v>0</v>
      </c>
      <c r="N191" s="4">
        <v>354237.18</v>
      </c>
      <c r="O191" s="4">
        <v>10420.299999999999</v>
      </c>
      <c r="P191" s="4">
        <v>207991.47</v>
      </c>
      <c r="Q191" s="4">
        <f>SUM(Tabela1[[#This Row],[set/25]:[dez/30]])</f>
        <v>411.52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67404.179999999993</v>
      </c>
      <c r="AR191" s="4">
        <v>0</v>
      </c>
      <c r="AS191" s="4">
        <v>117490.23</v>
      </c>
      <c r="AT191" s="4">
        <v>10452.89</v>
      </c>
      <c r="AU191" s="4">
        <v>12232.65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411.52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6">
        <v>0</v>
      </c>
      <c r="DV191" s="4">
        <f>SUM(Tabela1[[#This Row],[jan/25]:[mar/25]])</f>
        <v>0</v>
      </c>
      <c r="DW191" s="4">
        <f>SUM(Tabela1[[#This Row],[abr/25]:[ago/25]])</f>
        <v>0</v>
      </c>
      <c r="DX191" s="4">
        <f>SUM(Tabela1[[#This Row],[set/25]:[dez/30]])</f>
        <v>411.52</v>
      </c>
    </row>
    <row r="192" spans="1:128" hidden="1" x14ac:dyDescent="0.25">
      <c r="A192" s="2" t="s">
        <v>372</v>
      </c>
      <c r="B192" s="2" t="s">
        <v>14</v>
      </c>
      <c r="C192" s="2" t="s">
        <v>83</v>
      </c>
      <c r="D192" s="1">
        <v>1206</v>
      </c>
      <c r="E192" s="2" t="s">
        <v>435</v>
      </c>
      <c r="F192" s="2" t="s">
        <v>19</v>
      </c>
      <c r="G192" s="321">
        <v>44894</v>
      </c>
      <c r="H192" s="2" t="s">
        <v>436</v>
      </c>
      <c r="I192" s="2" t="s">
        <v>437</v>
      </c>
      <c r="J192" s="4">
        <v>194532.93</v>
      </c>
      <c r="K192" s="4">
        <v>186618.13</v>
      </c>
      <c r="L192" s="4">
        <f>Tabela1[[#This Row],[parcela.cef
(total)]]-Tabela1[[#This Row],[parcela.cef
(realizado)]]</f>
        <v>7914.7999999999884</v>
      </c>
      <c r="M192" s="4">
        <v>0</v>
      </c>
      <c r="N192" s="4">
        <v>261867</v>
      </c>
      <c r="O192" s="4">
        <v>0</v>
      </c>
      <c r="P192" s="4">
        <v>55435.27</v>
      </c>
      <c r="Q192" s="4">
        <f>SUM(Tabela1[[#This Row],[set/25]:[dez/30]])</f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18299.02</v>
      </c>
      <c r="AQ192" s="4">
        <v>9086.19</v>
      </c>
      <c r="AR192" s="4">
        <v>5841.13</v>
      </c>
      <c r="AS192" s="4">
        <v>7883.14</v>
      </c>
      <c r="AT192" s="4">
        <v>6600.94</v>
      </c>
      <c r="AU192" s="4">
        <v>7724.85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6">
        <v>0</v>
      </c>
      <c r="DV192" s="4">
        <f>SUM(Tabela1[[#This Row],[jan/25]:[mar/25]])</f>
        <v>0</v>
      </c>
      <c r="DW192" s="4">
        <f>SUM(Tabela1[[#This Row],[abr/25]:[ago/25]])</f>
        <v>0</v>
      </c>
      <c r="DX192" s="4">
        <f>SUM(Tabela1[[#This Row],[set/25]:[dez/30]])</f>
        <v>0</v>
      </c>
    </row>
    <row r="193" spans="1:128" hidden="1" x14ac:dyDescent="0.25">
      <c r="A193" s="2" t="s">
        <v>372</v>
      </c>
      <c r="B193" s="2" t="s">
        <v>14</v>
      </c>
      <c r="C193" s="2" t="s">
        <v>83</v>
      </c>
      <c r="D193" s="1">
        <v>1207</v>
      </c>
      <c r="E193" s="2" t="s">
        <v>439</v>
      </c>
      <c r="F193" s="2" t="s">
        <v>19</v>
      </c>
      <c r="G193" s="321">
        <v>44894</v>
      </c>
      <c r="H193" s="2" t="s">
        <v>440</v>
      </c>
      <c r="I193" s="2" t="s">
        <v>441</v>
      </c>
      <c r="J193" s="4">
        <v>193492.32</v>
      </c>
      <c r="K193" s="4">
        <v>185223.11</v>
      </c>
      <c r="L193" s="4">
        <f>Tabela1[[#This Row],[parcela.cef
(total)]]-Tabela1[[#This Row],[parcela.cef
(realizado)]]</f>
        <v>8269.210000000021</v>
      </c>
      <c r="M193" s="4">
        <v>0</v>
      </c>
      <c r="N193" s="4">
        <v>194616</v>
      </c>
      <c r="O193" s="4">
        <v>4606.05</v>
      </c>
      <c r="P193" s="4">
        <v>70255.38</v>
      </c>
      <c r="Q193" s="4">
        <f>SUM(Tabela1[[#This Row],[set/25]:[dez/30]])</f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868.31</v>
      </c>
      <c r="AL193" s="4">
        <v>688.27</v>
      </c>
      <c r="AM193" s="4">
        <v>703.44</v>
      </c>
      <c r="AN193" s="4">
        <v>691.79</v>
      </c>
      <c r="AO193" s="4">
        <v>693.17</v>
      </c>
      <c r="AP193" s="4">
        <v>19812.099999999999</v>
      </c>
      <c r="AQ193" s="4">
        <v>10188.879999999999</v>
      </c>
      <c r="AR193" s="4">
        <v>6800.37</v>
      </c>
      <c r="AS193" s="4">
        <v>8236.15</v>
      </c>
      <c r="AT193" s="4">
        <v>8310.1</v>
      </c>
      <c r="AU193" s="4">
        <v>8070.75</v>
      </c>
      <c r="AV193" s="4">
        <v>718.73</v>
      </c>
      <c r="AW193" s="4">
        <v>1440.23</v>
      </c>
      <c r="AX193" s="4">
        <v>720.44</v>
      </c>
      <c r="AY193" s="4">
        <v>725.48</v>
      </c>
      <c r="AZ193" s="4">
        <v>729.69</v>
      </c>
      <c r="BA193" s="4">
        <v>734.65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122.83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6">
        <v>0</v>
      </c>
      <c r="DV193" s="4">
        <f>SUM(Tabela1[[#This Row],[jan/25]:[mar/25]])</f>
        <v>0</v>
      </c>
      <c r="DW193" s="4">
        <f>SUM(Tabela1[[#This Row],[abr/25]:[ago/25]])</f>
        <v>122.83</v>
      </c>
      <c r="DX193" s="4">
        <f>SUM(Tabela1[[#This Row],[set/25]:[dez/30]])</f>
        <v>0</v>
      </c>
    </row>
    <row r="194" spans="1:128" hidden="1" x14ac:dyDescent="0.25">
      <c r="A194" s="2" t="s">
        <v>372</v>
      </c>
      <c r="B194" s="2" t="s">
        <v>14</v>
      </c>
      <c r="C194" s="2" t="s">
        <v>104</v>
      </c>
      <c r="D194" s="1">
        <v>1301</v>
      </c>
      <c r="E194" s="2" t="s">
        <v>445</v>
      </c>
      <c r="F194" s="2" t="s">
        <v>19</v>
      </c>
      <c r="G194" s="321">
        <v>44894</v>
      </c>
      <c r="H194" s="2" t="s">
        <v>293</v>
      </c>
      <c r="I194" s="2" t="s">
        <v>446</v>
      </c>
      <c r="J194" s="4">
        <v>232160.88</v>
      </c>
      <c r="K194" s="4">
        <v>222364.68</v>
      </c>
      <c r="L194" s="4">
        <f>Tabela1[[#This Row],[parcela.cef
(total)]]-Tabela1[[#This Row],[parcela.cef
(realizado)]]</f>
        <v>9796.2000000000116</v>
      </c>
      <c r="M194" s="4">
        <v>0</v>
      </c>
      <c r="N194" s="4">
        <v>255804.44</v>
      </c>
      <c r="O194" s="4">
        <v>5913.84</v>
      </c>
      <c r="P194" s="4">
        <v>103521.11</v>
      </c>
      <c r="Q194" s="4">
        <f>SUM(Tabela1[[#This Row],[set/25]:[dez/30]])</f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2954.11</v>
      </c>
      <c r="AD194" s="4">
        <v>499.36</v>
      </c>
      <c r="AE194" s="4">
        <v>499.81</v>
      </c>
      <c r="AF194" s="4">
        <v>502.11</v>
      </c>
      <c r="AG194" s="4">
        <v>502.11</v>
      </c>
      <c r="AH194" s="4">
        <v>503.86</v>
      </c>
      <c r="AI194" s="4">
        <v>1009.14</v>
      </c>
      <c r="AJ194" s="4">
        <v>0</v>
      </c>
      <c r="AK194" s="4">
        <v>511.15</v>
      </c>
      <c r="AL194" s="4">
        <v>511.66</v>
      </c>
      <c r="AM194" s="4">
        <v>10635.53</v>
      </c>
      <c r="AN194" s="4">
        <v>514.27</v>
      </c>
      <c r="AO194" s="4">
        <v>8756.06</v>
      </c>
      <c r="AP194" s="4">
        <v>23175.3</v>
      </c>
      <c r="AQ194" s="4">
        <v>11773.81</v>
      </c>
      <c r="AR194" s="4">
        <v>8296.35</v>
      </c>
      <c r="AS194" s="4">
        <v>10276.34</v>
      </c>
      <c r="AT194" s="4">
        <v>8690.82</v>
      </c>
      <c r="AU194" s="4">
        <v>10084.58</v>
      </c>
      <c r="AV194" s="4">
        <v>528</v>
      </c>
      <c r="AW194" s="4">
        <v>531.75</v>
      </c>
      <c r="AX194" s="4">
        <v>535.57000000000005</v>
      </c>
      <c r="AY194" s="4">
        <v>2229.42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6">
        <v>0</v>
      </c>
      <c r="DV194" s="4">
        <f>SUM(Tabela1[[#This Row],[jan/25]:[mar/25]])</f>
        <v>0</v>
      </c>
      <c r="DW194" s="4">
        <f>SUM(Tabela1[[#This Row],[abr/25]:[ago/25]])</f>
        <v>0</v>
      </c>
      <c r="DX194" s="4">
        <f>SUM(Tabela1[[#This Row],[set/25]:[dez/30]])</f>
        <v>0</v>
      </c>
    </row>
    <row r="195" spans="1:128" hidden="1" x14ac:dyDescent="0.25">
      <c r="A195" s="2" t="s">
        <v>372</v>
      </c>
      <c r="B195" s="2" t="s">
        <v>14</v>
      </c>
      <c r="C195" s="2" t="s">
        <v>104</v>
      </c>
      <c r="D195" s="1">
        <v>1304</v>
      </c>
      <c r="E195" s="2" t="s">
        <v>456</v>
      </c>
      <c r="F195" s="2" t="s">
        <v>19</v>
      </c>
      <c r="G195" s="321">
        <v>45826</v>
      </c>
      <c r="H195" s="2" t="s">
        <v>457</v>
      </c>
      <c r="I195" s="2" t="s">
        <v>458</v>
      </c>
      <c r="J195" s="4">
        <v>153149.24</v>
      </c>
      <c r="K195" s="4">
        <v>147271.71</v>
      </c>
      <c r="L195" s="4">
        <f>Tabela1[[#This Row],[parcela.cef
(total)]]-Tabela1[[#This Row],[parcela.cef
(realizado)]]</f>
        <v>5877.5299999999988</v>
      </c>
      <c r="M195" s="4">
        <v>0</v>
      </c>
      <c r="N195" s="4">
        <v>252905.4</v>
      </c>
      <c r="O195" s="4">
        <v>0</v>
      </c>
      <c r="P195" s="4">
        <v>2148.86</v>
      </c>
      <c r="Q195" s="4">
        <f>SUM(Tabela1[[#This Row],[set/25]:[dez/30]])</f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2148.86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6">
        <v>0</v>
      </c>
      <c r="DV195" s="4">
        <f>SUM(Tabela1[[#This Row],[jan/25]:[mar/25]])</f>
        <v>0</v>
      </c>
      <c r="DW195" s="4">
        <f>SUM(Tabela1[[#This Row],[abr/25]:[ago/25]])</f>
        <v>2148.86</v>
      </c>
      <c r="DX195" s="4">
        <f>SUM(Tabela1[[#This Row],[set/25]:[dez/30]])</f>
        <v>0</v>
      </c>
    </row>
    <row r="196" spans="1:128" hidden="1" x14ac:dyDescent="0.25">
      <c r="A196" s="2" t="s">
        <v>372</v>
      </c>
      <c r="B196" s="2" t="s">
        <v>14</v>
      </c>
      <c r="C196" s="2" t="s">
        <v>104</v>
      </c>
      <c r="D196" s="1">
        <v>1307</v>
      </c>
      <c r="E196" s="2" t="s">
        <v>468</v>
      </c>
      <c r="F196" s="2" t="s">
        <v>19</v>
      </c>
      <c r="G196" s="321">
        <v>44784</v>
      </c>
      <c r="H196" s="2" t="s">
        <v>469</v>
      </c>
      <c r="I196" s="2"/>
      <c r="J196" s="4"/>
      <c r="K196" s="4"/>
      <c r="L196" s="4">
        <f>Tabela1[[#This Row],[parcela.cef
(total)]]-Tabela1[[#This Row],[parcela.cef
(realizado)]]</f>
        <v>0</v>
      </c>
      <c r="M196" s="4">
        <v>0</v>
      </c>
      <c r="N196" s="4">
        <v>195570</v>
      </c>
      <c r="O196" s="4">
        <v>0</v>
      </c>
      <c r="P196" s="4">
        <v>193192.72</v>
      </c>
      <c r="Q196" s="4">
        <f>SUM(Tabela1[[#This Row],[set/25]:[dez/30]])</f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193192.72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6">
        <v>0</v>
      </c>
      <c r="DV196" s="4">
        <f>SUM(Tabela1[[#This Row],[jan/25]:[mar/25]])</f>
        <v>0</v>
      </c>
      <c r="DW196" s="4">
        <f>SUM(Tabela1[[#This Row],[abr/25]:[ago/25]])</f>
        <v>0</v>
      </c>
      <c r="DX196" s="4">
        <f>SUM(Tabela1[[#This Row],[set/25]:[dez/30]])</f>
        <v>0</v>
      </c>
    </row>
    <row r="197" spans="1:128" hidden="1" x14ac:dyDescent="0.25">
      <c r="A197" s="2" t="s">
        <v>372</v>
      </c>
      <c r="B197" s="2" t="s">
        <v>14</v>
      </c>
      <c r="C197" s="2" t="s">
        <v>104</v>
      </c>
      <c r="D197" s="1">
        <v>1308</v>
      </c>
      <c r="E197" s="2"/>
      <c r="F197" s="2" t="s">
        <v>16</v>
      </c>
      <c r="G197" s="321"/>
      <c r="H197" s="2"/>
      <c r="I197" s="2"/>
      <c r="J197" s="4"/>
      <c r="K197" s="4"/>
      <c r="L197" s="4">
        <f>Tabela1[[#This Row],[parcela.cef
(total)]]-Tabela1[[#This Row],[parcela.cef
(realizado)]]</f>
        <v>0</v>
      </c>
      <c r="M197" s="4">
        <v>0</v>
      </c>
      <c r="N197" s="4">
        <v>0</v>
      </c>
      <c r="O197" s="4">
        <v>0</v>
      </c>
      <c r="P197" s="4">
        <v>0</v>
      </c>
      <c r="Q197" s="4">
        <f>SUM(Tabela1[[#This Row],[set/25]:[dez/30]])</f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6">
        <v>0</v>
      </c>
      <c r="DV197" s="4">
        <f>SUM(Tabela1[[#This Row],[jan/25]:[mar/25]])</f>
        <v>0</v>
      </c>
      <c r="DW197" s="4">
        <f>SUM(Tabela1[[#This Row],[abr/25]:[ago/25]])</f>
        <v>0</v>
      </c>
      <c r="DX197" s="4">
        <f>SUM(Tabela1[[#This Row],[set/25]:[dez/30]])</f>
        <v>0</v>
      </c>
    </row>
    <row r="198" spans="1:128" hidden="1" x14ac:dyDescent="0.25">
      <c r="A198" s="2" t="s">
        <v>372</v>
      </c>
      <c r="B198" s="2" t="s">
        <v>14</v>
      </c>
      <c r="C198" s="2" t="s">
        <v>126</v>
      </c>
      <c r="D198" s="1">
        <v>1401</v>
      </c>
      <c r="E198" s="2" t="s">
        <v>472</v>
      </c>
      <c r="F198" s="2" t="s">
        <v>19</v>
      </c>
      <c r="G198" s="321">
        <v>44646</v>
      </c>
      <c r="H198" s="2" t="s">
        <v>354</v>
      </c>
      <c r="I198" s="2"/>
      <c r="J198" s="4"/>
      <c r="K198" s="4"/>
      <c r="L198" s="4">
        <f>Tabela1[[#This Row],[parcela.cef
(total)]]-Tabela1[[#This Row],[parcela.cef
(realizado)]]</f>
        <v>0</v>
      </c>
      <c r="M198" s="4">
        <v>0</v>
      </c>
      <c r="N198" s="4">
        <v>246767.35999999999</v>
      </c>
      <c r="O198" s="4">
        <v>0</v>
      </c>
      <c r="P198" s="4">
        <v>246767.35999999999</v>
      </c>
      <c r="Q198" s="4">
        <f>SUM(Tabela1[[#This Row],[set/25]:[dez/30]])</f>
        <v>0</v>
      </c>
      <c r="R198" s="4">
        <v>0</v>
      </c>
      <c r="S198" s="4">
        <v>0</v>
      </c>
      <c r="T198" s="4">
        <v>246767.35999999999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6">
        <v>0</v>
      </c>
      <c r="DV198" s="4">
        <f>SUM(Tabela1[[#This Row],[jan/25]:[mar/25]])</f>
        <v>0</v>
      </c>
      <c r="DW198" s="4">
        <f>SUM(Tabela1[[#This Row],[abr/25]:[ago/25]])</f>
        <v>0</v>
      </c>
      <c r="DX198" s="4">
        <f>SUM(Tabela1[[#This Row],[set/25]:[dez/30]])</f>
        <v>0</v>
      </c>
    </row>
    <row r="199" spans="1:128" hidden="1" x14ac:dyDescent="0.25">
      <c r="A199" s="2" t="s">
        <v>372</v>
      </c>
      <c r="B199" s="2" t="s">
        <v>14</v>
      </c>
      <c r="C199" s="2" t="s">
        <v>126</v>
      </c>
      <c r="D199" s="1">
        <v>1405</v>
      </c>
      <c r="E199" s="2" t="s">
        <v>485</v>
      </c>
      <c r="F199" s="2" t="s">
        <v>19</v>
      </c>
      <c r="G199" s="321">
        <v>44985</v>
      </c>
      <c r="H199" s="2" t="s">
        <v>486</v>
      </c>
      <c r="I199" s="2" t="s">
        <v>487</v>
      </c>
      <c r="J199" s="4">
        <v>264000</v>
      </c>
      <c r="K199" s="4">
        <v>252589.73</v>
      </c>
      <c r="L199" s="4">
        <f>Tabela1[[#This Row],[parcela.cef
(total)]]-Tabela1[[#This Row],[parcela.cef
(realizado)]]</f>
        <v>11410.26999999999</v>
      </c>
      <c r="M199" s="4">
        <v>0</v>
      </c>
      <c r="N199" s="4">
        <v>273012.96000000002</v>
      </c>
      <c r="O199" s="4">
        <v>7751.16</v>
      </c>
      <c r="P199" s="4">
        <v>86365.48</v>
      </c>
      <c r="Q199" s="4">
        <f>SUM(Tabela1[[#This Row],[set/25]:[dez/30]])</f>
        <v>332.37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194.13</v>
      </c>
      <c r="AH199" s="4">
        <v>194.71</v>
      </c>
      <c r="AI199" s="4">
        <v>194.98</v>
      </c>
      <c r="AJ199" s="4">
        <v>196.13</v>
      </c>
      <c r="AK199" s="4">
        <v>197.52</v>
      </c>
      <c r="AL199" s="4">
        <v>197.72</v>
      </c>
      <c r="AM199" s="4">
        <v>198.06</v>
      </c>
      <c r="AN199" s="4">
        <v>198.73</v>
      </c>
      <c r="AO199" s="4">
        <v>199.13</v>
      </c>
      <c r="AP199" s="4">
        <v>26579.759999999998</v>
      </c>
      <c r="AQ199" s="4">
        <v>13298.88</v>
      </c>
      <c r="AR199" s="4">
        <v>8420.76</v>
      </c>
      <c r="AS199" s="4">
        <v>12134.36</v>
      </c>
      <c r="AT199" s="4">
        <v>10032.81</v>
      </c>
      <c r="AU199" s="4">
        <v>11136.4</v>
      </c>
      <c r="AV199" s="4">
        <v>1043.17</v>
      </c>
      <c r="AW199" s="4">
        <v>0</v>
      </c>
      <c r="AX199" s="4">
        <v>1069.96</v>
      </c>
      <c r="AY199" s="4">
        <v>545.9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332.37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6">
        <v>0</v>
      </c>
      <c r="DV199" s="4">
        <f>SUM(Tabela1[[#This Row],[jan/25]:[mar/25]])</f>
        <v>0</v>
      </c>
      <c r="DW199" s="4">
        <f>SUM(Tabela1[[#This Row],[abr/25]:[ago/25]])</f>
        <v>0</v>
      </c>
      <c r="DX199" s="4">
        <f>SUM(Tabela1[[#This Row],[set/25]:[dez/30]])</f>
        <v>332.37</v>
      </c>
    </row>
    <row r="200" spans="1:128" hidden="1" x14ac:dyDescent="0.25">
      <c r="A200" s="2" t="s">
        <v>372</v>
      </c>
      <c r="B200" s="2" t="s">
        <v>14</v>
      </c>
      <c r="C200" s="2" t="s">
        <v>126</v>
      </c>
      <c r="D200" s="1">
        <v>1407</v>
      </c>
      <c r="E200" s="2"/>
      <c r="F200" s="2" t="s">
        <v>16</v>
      </c>
      <c r="G200" s="321"/>
      <c r="H200" s="2"/>
      <c r="I200" s="2"/>
      <c r="J200" s="4"/>
      <c r="K200" s="4"/>
      <c r="L200" s="4">
        <f>Tabela1[[#This Row],[parcela.cef
(total)]]-Tabela1[[#This Row],[parcela.cef
(realizado)]]</f>
        <v>0</v>
      </c>
      <c r="M200" s="4">
        <v>0</v>
      </c>
      <c r="N200" s="4">
        <v>0</v>
      </c>
      <c r="O200" s="4">
        <v>0</v>
      </c>
      <c r="P200" s="4">
        <v>0</v>
      </c>
      <c r="Q200" s="4">
        <f>SUM(Tabela1[[#This Row],[set/25]:[dez/30]])</f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</v>
      </c>
      <c r="DT200" s="4">
        <v>0</v>
      </c>
      <c r="DU200" s="6">
        <v>0</v>
      </c>
      <c r="DV200" s="4">
        <f>SUM(Tabela1[[#This Row],[jan/25]:[mar/25]])</f>
        <v>0</v>
      </c>
      <c r="DW200" s="4">
        <f>SUM(Tabela1[[#This Row],[abr/25]:[ago/25]])</f>
        <v>0</v>
      </c>
      <c r="DX200" s="4">
        <f>SUM(Tabela1[[#This Row],[set/25]:[dez/30]])</f>
        <v>0</v>
      </c>
    </row>
    <row r="201" spans="1:128" hidden="1" x14ac:dyDescent="0.25">
      <c r="A201" s="2" t="s">
        <v>372</v>
      </c>
      <c r="B201" s="2" t="s">
        <v>14</v>
      </c>
      <c r="C201" s="2" t="s">
        <v>126</v>
      </c>
      <c r="D201" s="1">
        <v>1408</v>
      </c>
      <c r="E201" s="2" t="s">
        <v>494</v>
      </c>
      <c r="F201" s="2" t="s">
        <v>19</v>
      </c>
      <c r="G201" s="321">
        <v>44741</v>
      </c>
      <c r="H201" s="2" t="s">
        <v>495</v>
      </c>
      <c r="I201" s="2"/>
      <c r="J201" s="4"/>
      <c r="K201" s="4"/>
      <c r="L201" s="4">
        <f>Tabela1[[#This Row],[parcela.cef
(total)]]-Tabela1[[#This Row],[parcela.cef
(realizado)]]</f>
        <v>0</v>
      </c>
      <c r="M201" s="4">
        <v>0</v>
      </c>
      <c r="N201" s="4">
        <v>181260</v>
      </c>
      <c r="O201" s="4">
        <v>0</v>
      </c>
      <c r="P201" s="4">
        <v>181260</v>
      </c>
      <c r="Q201" s="4">
        <f>SUM(Tabela1[[#This Row],[set/25]:[dez/30]])</f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181260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6">
        <v>0</v>
      </c>
      <c r="DV201" s="4">
        <f>SUM(Tabela1[[#This Row],[jan/25]:[mar/25]])</f>
        <v>0</v>
      </c>
      <c r="DW201" s="4">
        <f>SUM(Tabela1[[#This Row],[abr/25]:[ago/25]])</f>
        <v>0</v>
      </c>
      <c r="DX201" s="4">
        <f>SUM(Tabela1[[#This Row],[set/25]:[dez/30]])</f>
        <v>0</v>
      </c>
    </row>
    <row r="202" spans="1:128" hidden="1" x14ac:dyDescent="0.25">
      <c r="A202" s="2" t="s">
        <v>372</v>
      </c>
      <c r="B202" s="2" t="s">
        <v>14</v>
      </c>
      <c r="C202" s="2" t="s">
        <v>148</v>
      </c>
      <c r="D202" s="1">
        <v>1501</v>
      </c>
      <c r="E202" s="2" t="s">
        <v>497</v>
      </c>
      <c r="F202" s="2" t="s">
        <v>19</v>
      </c>
      <c r="G202" s="321">
        <v>44940</v>
      </c>
      <c r="H202" s="2" t="s">
        <v>498</v>
      </c>
      <c r="I202" s="2" t="s">
        <v>499</v>
      </c>
      <c r="J202" s="4">
        <v>217158.05</v>
      </c>
      <c r="K202" s="4">
        <v>208111.99</v>
      </c>
      <c r="L202" s="4">
        <f>Tabela1[[#This Row],[parcela.cef
(total)]]-Tabela1[[#This Row],[parcela.cef
(realizado)]]</f>
        <v>9046.0599999999977</v>
      </c>
      <c r="M202" s="4">
        <v>0</v>
      </c>
      <c r="N202" s="4">
        <v>256626</v>
      </c>
      <c r="O202" s="4">
        <v>6150.36</v>
      </c>
      <c r="P202" s="4">
        <v>115622.69</v>
      </c>
      <c r="Q202" s="4">
        <f>SUM(Tabela1[[#This Row],[set/25]:[dez/30]])</f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794.49</v>
      </c>
      <c r="AE202" s="4">
        <v>409.28</v>
      </c>
      <c r="AF202" s="4">
        <v>605.01</v>
      </c>
      <c r="AG202" s="4">
        <v>965.64</v>
      </c>
      <c r="AH202" s="4">
        <v>1322.71</v>
      </c>
      <c r="AI202" s="4">
        <v>1324.56</v>
      </c>
      <c r="AJ202" s="4">
        <v>1332.38</v>
      </c>
      <c r="AK202" s="4">
        <v>1341.84</v>
      </c>
      <c r="AL202" s="4">
        <v>1343.18</v>
      </c>
      <c r="AM202" s="4">
        <v>1345.46</v>
      </c>
      <c r="AN202" s="4">
        <v>1350.04</v>
      </c>
      <c r="AO202" s="4">
        <v>12130.4</v>
      </c>
      <c r="AP202" s="4">
        <v>22268.17</v>
      </c>
      <c r="AQ202" s="4">
        <v>11742.75</v>
      </c>
      <c r="AR202" s="4">
        <v>8037.54</v>
      </c>
      <c r="AS202" s="4">
        <v>10373.19</v>
      </c>
      <c r="AT202" s="4">
        <v>8911.5400000000009</v>
      </c>
      <c r="AU202" s="4">
        <v>10203.19</v>
      </c>
      <c r="AV202" s="4">
        <v>1497.06</v>
      </c>
      <c r="AW202" s="4">
        <v>1395.9</v>
      </c>
      <c r="AX202" s="4">
        <v>1405.95</v>
      </c>
      <c r="AY202" s="4">
        <v>1415.79</v>
      </c>
      <c r="AZ202" s="4">
        <v>1424.01</v>
      </c>
      <c r="BA202" s="4">
        <v>12682.61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6">
        <v>0</v>
      </c>
      <c r="DV202" s="4">
        <f>SUM(Tabela1[[#This Row],[jan/25]:[mar/25]])</f>
        <v>0</v>
      </c>
      <c r="DW202" s="4">
        <f>SUM(Tabela1[[#This Row],[abr/25]:[ago/25]])</f>
        <v>0</v>
      </c>
      <c r="DX202" s="4">
        <f>SUM(Tabela1[[#This Row],[set/25]:[dez/30]])</f>
        <v>0</v>
      </c>
    </row>
    <row r="203" spans="1:128" hidden="1" x14ac:dyDescent="0.25">
      <c r="A203" s="2" t="s">
        <v>372</v>
      </c>
      <c r="B203" s="2" t="s">
        <v>14</v>
      </c>
      <c r="C203" s="2" t="s">
        <v>148</v>
      </c>
      <c r="D203" s="1">
        <v>1502</v>
      </c>
      <c r="E203" s="2"/>
      <c r="F203" s="2" t="s">
        <v>16</v>
      </c>
      <c r="G203" s="321"/>
      <c r="H203" s="2"/>
      <c r="I203" s="2"/>
      <c r="J203" s="4"/>
      <c r="K203" s="4"/>
      <c r="L203" s="4">
        <f>Tabela1[[#This Row],[parcela.cef
(total)]]-Tabela1[[#This Row],[parcela.cef
(realizado)]]</f>
        <v>0</v>
      </c>
      <c r="M203" s="4">
        <v>0</v>
      </c>
      <c r="N203" s="4">
        <v>0</v>
      </c>
      <c r="O203" s="4">
        <v>0</v>
      </c>
      <c r="P203" s="4">
        <v>0</v>
      </c>
      <c r="Q203" s="4">
        <f>SUM(Tabela1[[#This Row],[set/25]:[dez/30]])</f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6">
        <v>0</v>
      </c>
      <c r="DV203" s="4">
        <f>SUM(Tabela1[[#This Row],[jan/25]:[mar/25]])</f>
        <v>0</v>
      </c>
      <c r="DW203" s="4">
        <f>SUM(Tabela1[[#This Row],[abr/25]:[ago/25]])</f>
        <v>0</v>
      </c>
      <c r="DX203" s="4">
        <f>SUM(Tabela1[[#This Row],[set/25]:[dez/30]])</f>
        <v>0</v>
      </c>
    </row>
    <row r="204" spans="1:128" hidden="1" x14ac:dyDescent="0.25">
      <c r="A204" s="2" t="s">
        <v>372</v>
      </c>
      <c r="B204" s="2" t="s">
        <v>14</v>
      </c>
      <c r="C204" s="2" t="s">
        <v>148</v>
      </c>
      <c r="D204" s="1">
        <v>1503</v>
      </c>
      <c r="E204" s="2" t="s">
        <v>502</v>
      </c>
      <c r="F204" s="2" t="s">
        <v>19</v>
      </c>
      <c r="G204" s="321">
        <v>44894</v>
      </c>
      <c r="H204" s="2" t="s">
        <v>503</v>
      </c>
      <c r="I204" s="2" t="s">
        <v>504</v>
      </c>
      <c r="J204" s="4">
        <v>203039.29</v>
      </c>
      <c r="K204" s="4">
        <v>194667.26</v>
      </c>
      <c r="L204" s="4">
        <f>Tabela1[[#This Row],[parcela.cef
(total)]]-Tabela1[[#This Row],[parcela.cef
(realizado)]]</f>
        <v>8372.0299999999988</v>
      </c>
      <c r="M204" s="4">
        <v>0</v>
      </c>
      <c r="N204" s="4">
        <v>257048.62</v>
      </c>
      <c r="O204" s="4">
        <v>0</v>
      </c>
      <c r="P204" s="4">
        <v>107822.59</v>
      </c>
      <c r="Q204" s="4">
        <f>SUM(Tabela1[[#This Row],[set/25]:[dez/30]])</f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10110.700000000001</v>
      </c>
      <c r="AD204" s="4">
        <v>970.38</v>
      </c>
      <c r="AE204" s="4">
        <v>971.25</v>
      </c>
      <c r="AF204" s="4">
        <v>975.72</v>
      </c>
      <c r="AG204" s="4">
        <v>975.72</v>
      </c>
      <c r="AH204" s="4">
        <v>979.14</v>
      </c>
      <c r="AI204" s="4">
        <v>1966.8</v>
      </c>
      <c r="AJ204" s="4">
        <v>0</v>
      </c>
      <c r="AK204" s="4">
        <v>993.3</v>
      </c>
      <c r="AL204" s="4">
        <v>994.29</v>
      </c>
      <c r="AM204" s="4">
        <v>995.98</v>
      </c>
      <c r="AN204" s="4">
        <v>999.37</v>
      </c>
      <c r="AO204" s="4">
        <v>10578.58</v>
      </c>
      <c r="AP204" s="4">
        <v>20251.669999999998</v>
      </c>
      <c r="AQ204" s="4">
        <v>10509.41</v>
      </c>
      <c r="AR204" s="4">
        <v>7079.31</v>
      </c>
      <c r="AS204" s="4">
        <v>9240.4599999999991</v>
      </c>
      <c r="AT204" s="4">
        <v>7886.71</v>
      </c>
      <c r="AU204" s="4">
        <v>9080.25</v>
      </c>
      <c r="AV204" s="4">
        <v>916.96</v>
      </c>
      <c r="AW204" s="4">
        <v>923.47</v>
      </c>
      <c r="AX204" s="4">
        <v>930.12</v>
      </c>
      <c r="AY204" s="4">
        <v>9493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6">
        <v>0</v>
      </c>
      <c r="DV204" s="4">
        <f>SUM(Tabela1[[#This Row],[jan/25]:[mar/25]])</f>
        <v>0</v>
      </c>
      <c r="DW204" s="4">
        <f>SUM(Tabela1[[#This Row],[abr/25]:[ago/25]])</f>
        <v>0</v>
      </c>
      <c r="DX204" s="4">
        <f>SUM(Tabela1[[#This Row],[set/25]:[dez/30]])</f>
        <v>0</v>
      </c>
    </row>
    <row r="205" spans="1:128" hidden="1" x14ac:dyDescent="0.25">
      <c r="A205" s="2" t="s">
        <v>372</v>
      </c>
      <c r="B205" s="2" t="s">
        <v>14</v>
      </c>
      <c r="C205" s="2" t="s">
        <v>148</v>
      </c>
      <c r="D205" s="1">
        <v>1505</v>
      </c>
      <c r="E205" s="2" t="s">
        <v>509</v>
      </c>
      <c r="F205" s="2" t="s">
        <v>19</v>
      </c>
      <c r="G205" s="321">
        <v>45820</v>
      </c>
      <c r="H205" s="2" t="s">
        <v>510</v>
      </c>
      <c r="I205" s="2" t="s">
        <v>511</v>
      </c>
      <c r="J205" s="4">
        <v>217817.44</v>
      </c>
      <c r="K205" s="4">
        <v>208716.32</v>
      </c>
      <c r="L205" s="4">
        <f>Tabela1[[#This Row],[parcela.cef
(total)]]-Tabela1[[#This Row],[parcela.cef
(realizado)]]</f>
        <v>9101.1199999999953</v>
      </c>
      <c r="M205" s="4">
        <v>0</v>
      </c>
      <c r="N205" s="4">
        <v>273414.37</v>
      </c>
      <c r="O205" s="4">
        <v>6160.78</v>
      </c>
      <c r="P205" s="4">
        <v>2431.66</v>
      </c>
      <c r="Q205" s="4">
        <f>SUM(Tabela1[[#This Row],[set/25]:[dez/30]])</f>
        <v>1190.6500000000001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1241.01</v>
      </c>
      <c r="BI205" s="4">
        <v>0</v>
      </c>
      <c r="BJ205" s="4">
        <v>0</v>
      </c>
      <c r="BK205" s="4">
        <v>0</v>
      </c>
      <c r="BL205" s="4">
        <v>1190.6500000000001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6">
        <v>0</v>
      </c>
      <c r="DV205" s="4">
        <f>SUM(Tabela1[[#This Row],[jan/25]:[mar/25]])</f>
        <v>0</v>
      </c>
      <c r="DW205" s="4">
        <f>SUM(Tabela1[[#This Row],[abr/25]:[ago/25]])</f>
        <v>1241.01</v>
      </c>
      <c r="DX205" s="4">
        <f>SUM(Tabela1[[#This Row],[set/25]:[dez/30]])</f>
        <v>1190.6500000000001</v>
      </c>
    </row>
    <row r="206" spans="1:128" hidden="1" x14ac:dyDescent="0.25">
      <c r="A206" s="2" t="s">
        <v>372</v>
      </c>
      <c r="B206" s="2" t="s">
        <v>14</v>
      </c>
      <c r="C206" s="2" t="s">
        <v>148</v>
      </c>
      <c r="D206" s="1">
        <v>1507</v>
      </c>
      <c r="E206" s="2" t="s">
        <v>516</v>
      </c>
      <c r="F206" s="2" t="s">
        <v>19</v>
      </c>
      <c r="G206" s="321">
        <v>44917</v>
      </c>
      <c r="H206" s="2" t="s">
        <v>517</v>
      </c>
      <c r="I206" s="2"/>
      <c r="J206" s="4"/>
      <c r="K206" s="4"/>
      <c r="L206" s="4">
        <f>Tabela1[[#This Row],[parcela.cef
(total)]]-Tabela1[[#This Row],[parcela.cef
(realizado)]]</f>
        <v>0</v>
      </c>
      <c r="M206" s="4">
        <v>0</v>
      </c>
      <c r="N206" s="4">
        <v>207018</v>
      </c>
      <c r="O206" s="4">
        <v>0</v>
      </c>
      <c r="P206" s="4">
        <v>22599</v>
      </c>
      <c r="Q206" s="4">
        <f>SUM(Tabela1[[#This Row],[set/25]:[dez/30]])</f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22599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6">
        <v>0</v>
      </c>
      <c r="DV206" s="4">
        <f>SUM(Tabela1[[#This Row],[jan/25]:[mar/25]])</f>
        <v>0</v>
      </c>
      <c r="DW206" s="4">
        <f>SUM(Tabela1[[#This Row],[abr/25]:[ago/25]])</f>
        <v>0</v>
      </c>
      <c r="DX206" s="4">
        <f>SUM(Tabela1[[#This Row],[set/25]:[dez/30]])</f>
        <v>0</v>
      </c>
    </row>
    <row r="207" spans="1:128" hidden="1" x14ac:dyDescent="0.25">
      <c r="A207" s="2" t="s">
        <v>372</v>
      </c>
      <c r="B207" s="2" t="s">
        <v>14</v>
      </c>
      <c r="C207" s="2" t="s">
        <v>148</v>
      </c>
      <c r="D207" s="1">
        <v>1508</v>
      </c>
      <c r="E207" s="2"/>
      <c r="F207" s="2" t="s">
        <v>16</v>
      </c>
      <c r="G207" s="321"/>
      <c r="H207" s="2"/>
      <c r="I207" s="2"/>
      <c r="J207" s="4"/>
      <c r="K207" s="4"/>
      <c r="L207" s="4">
        <f>Tabela1[[#This Row],[parcela.cef
(total)]]-Tabela1[[#This Row],[parcela.cef
(realizado)]]</f>
        <v>0</v>
      </c>
      <c r="M207" s="4">
        <v>0</v>
      </c>
      <c r="N207" s="4">
        <v>0</v>
      </c>
      <c r="O207" s="4">
        <v>0</v>
      </c>
      <c r="P207" s="4">
        <v>0</v>
      </c>
      <c r="Q207" s="4">
        <f>SUM(Tabela1[[#This Row],[set/25]:[dez/30]])</f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6">
        <v>0</v>
      </c>
      <c r="DV207" s="4">
        <f>SUM(Tabela1[[#This Row],[jan/25]:[mar/25]])</f>
        <v>0</v>
      </c>
      <c r="DW207" s="4">
        <f>SUM(Tabela1[[#This Row],[abr/25]:[ago/25]])</f>
        <v>0</v>
      </c>
      <c r="DX207" s="4">
        <f>SUM(Tabela1[[#This Row],[set/25]:[dez/30]])</f>
        <v>0</v>
      </c>
    </row>
    <row r="208" spans="1:128" hidden="1" x14ac:dyDescent="0.25">
      <c r="A208" s="2" t="s">
        <v>372</v>
      </c>
      <c r="B208" s="2" t="s">
        <v>14</v>
      </c>
      <c r="C208" s="2" t="s">
        <v>170</v>
      </c>
      <c r="D208" s="1">
        <v>1601</v>
      </c>
      <c r="E208" s="2" t="s">
        <v>520</v>
      </c>
      <c r="F208" s="2" t="s">
        <v>19</v>
      </c>
      <c r="G208" s="321">
        <v>45399</v>
      </c>
      <c r="H208" s="2" t="s">
        <v>521</v>
      </c>
      <c r="I208" s="2" t="s">
        <v>522</v>
      </c>
      <c r="J208" s="4">
        <v>211200</v>
      </c>
      <c r="K208" s="4">
        <v>202451.82</v>
      </c>
      <c r="L208" s="4">
        <f>Tabela1[[#This Row],[parcela.cef
(total)]]-Tabela1[[#This Row],[parcela.cef
(realizado)]]</f>
        <v>8748.179999999993</v>
      </c>
      <c r="M208" s="4">
        <v>0</v>
      </c>
      <c r="N208" s="4">
        <v>256626</v>
      </c>
      <c r="O208" s="4">
        <v>0</v>
      </c>
      <c r="P208" s="4">
        <v>20281.45</v>
      </c>
      <c r="Q208" s="4">
        <f>SUM(Tabela1[[#This Row],[set/25]:[dez/30]])</f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7295.96</v>
      </c>
      <c r="AU208" s="4">
        <v>8538.2000000000007</v>
      </c>
      <c r="AV208" s="4">
        <v>0</v>
      </c>
      <c r="AW208" s="4">
        <v>2953.53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569.48</v>
      </c>
      <c r="BG208" s="4">
        <v>460.4</v>
      </c>
      <c r="BH208" s="4">
        <v>463.88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6">
        <v>0</v>
      </c>
      <c r="DV208" s="4">
        <f>SUM(Tabela1[[#This Row],[jan/25]:[mar/25]])</f>
        <v>0</v>
      </c>
      <c r="DW208" s="4">
        <f>SUM(Tabela1[[#This Row],[abr/25]:[ago/25]])</f>
        <v>1493.7600000000002</v>
      </c>
      <c r="DX208" s="4">
        <f>SUM(Tabela1[[#This Row],[set/25]:[dez/30]])</f>
        <v>0</v>
      </c>
    </row>
    <row r="209" spans="1:128" hidden="1" x14ac:dyDescent="0.25">
      <c r="A209" s="2" t="s">
        <v>372</v>
      </c>
      <c r="B209" s="2" t="s">
        <v>14</v>
      </c>
      <c r="C209" s="2" t="s">
        <v>170</v>
      </c>
      <c r="D209" s="1">
        <v>1602</v>
      </c>
      <c r="E209" s="2" t="s">
        <v>524</v>
      </c>
      <c r="F209" s="2" t="s">
        <v>19</v>
      </c>
      <c r="G209" s="321">
        <v>45062</v>
      </c>
      <c r="H209" s="2" t="s">
        <v>525</v>
      </c>
      <c r="I209" s="2" t="s">
        <v>526</v>
      </c>
      <c r="J209" s="4">
        <v>100888.94</v>
      </c>
      <c r="K209" s="4">
        <v>97634.25</v>
      </c>
      <c r="L209" s="4">
        <f>Tabela1[[#This Row],[parcela.cef
(total)]]-Tabela1[[#This Row],[parcela.cef
(realizado)]]</f>
        <v>3254.6900000000023</v>
      </c>
      <c r="M209" s="4">
        <v>0</v>
      </c>
      <c r="N209" s="4">
        <v>247153.93</v>
      </c>
      <c r="O209" s="4">
        <v>7637.82</v>
      </c>
      <c r="P209" s="4">
        <v>77105.570000000007</v>
      </c>
      <c r="Q209" s="4">
        <f>SUM(Tabela1[[#This Row],[set/25]:[dez/30]])</f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2996.6</v>
      </c>
      <c r="AI209" s="4">
        <v>3000.8</v>
      </c>
      <c r="AJ209" s="4">
        <v>3018.5</v>
      </c>
      <c r="AK209" s="4">
        <v>3039.93</v>
      </c>
      <c r="AL209" s="4">
        <v>3042.97</v>
      </c>
      <c r="AM209" s="4">
        <v>23561.14</v>
      </c>
      <c r="AN209" s="4">
        <v>3058.51</v>
      </c>
      <c r="AO209" s="4">
        <v>3064.62</v>
      </c>
      <c r="AP209" s="4">
        <v>10591.62</v>
      </c>
      <c r="AQ209" s="4">
        <v>6812.67</v>
      </c>
      <c r="AR209" s="4">
        <v>5486.54</v>
      </c>
      <c r="AS209" s="4">
        <v>3241.68</v>
      </c>
      <c r="AT209" s="4">
        <v>2714.41</v>
      </c>
      <c r="AU209" s="4">
        <v>3176.58</v>
      </c>
      <c r="AV209" s="4">
        <v>0</v>
      </c>
      <c r="AW209" s="4">
        <v>299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6">
        <v>0</v>
      </c>
      <c r="DV209" s="4">
        <f>SUM(Tabela1[[#This Row],[jan/25]:[mar/25]])</f>
        <v>0</v>
      </c>
      <c r="DW209" s="4">
        <f>SUM(Tabela1[[#This Row],[abr/25]:[ago/25]])</f>
        <v>0</v>
      </c>
      <c r="DX209" s="4">
        <f>SUM(Tabela1[[#This Row],[set/25]:[dez/30]])</f>
        <v>0</v>
      </c>
    </row>
    <row r="210" spans="1:128" hidden="1" x14ac:dyDescent="0.25">
      <c r="A210" s="2" t="s">
        <v>372</v>
      </c>
      <c r="B210" s="2" t="s">
        <v>14</v>
      </c>
      <c r="C210" s="2" t="s">
        <v>170</v>
      </c>
      <c r="D210" s="1">
        <v>1603</v>
      </c>
      <c r="E210" s="2" t="s">
        <v>528</v>
      </c>
      <c r="F210" s="2" t="s">
        <v>19</v>
      </c>
      <c r="G210" s="321">
        <v>44894</v>
      </c>
      <c r="H210" s="2" t="s">
        <v>529</v>
      </c>
      <c r="I210" s="2" t="s">
        <v>530</v>
      </c>
      <c r="J210" s="4">
        <v>209600</v>
      </c>
      <c r="K210" s="4">
        <v>200899.91</v>
      </c>
      <c r="L210" s="4">
        <f>Tabela1[[#This Row],[parcela.cef
(total)]]-Tabela1[[#This Row],[parcela.cef
(realizado)]]</f>
        <v>8700.0899999999965</v>
      </c>
      <c r="M210" s="4">
        <v>0</v>
      </c>
      <c r="N210" s="4">
        <v>256327.02</v>
      </c>
      <c r="O210" s="4">
        <v>0</v>
      </c>
      <c r="P210" s="4">
        <v>114349.41</v>
      </c>
      <c r="Q210" s="4">
        <f>SUM(Tabela1[[#This Row],[set/25]:[dez/30]])</f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8425.48</v>
      </c>
      <c r="AD210" s="4">
        <v>550.52</v>
      </c>
      <c r="AE210" s="4">
        <v>551.01</v>
      </c>
      <c r="AF210" s="4">
        <v>553.55999999999995</v>
      </c>
      <c r="AG210" s="4">
        <v>2477.56</v>
      </c>
      <c r="AH210" s="4">
        <v>555.49</v>
      </c>
      <c r="AI210" s="4">
        <v>556.26</v>
      </c>
      <c r="AJ210" s="4">
        <v>556.26</v>
      </c>
      <c r="AK210" s="4">
        <v>1370.95</v>
      </c>
      <c r="AL210" s="4">
        <v>1416.12</v>
      </c>
      <c r="AM210" s="4">
        <v>1418.53</v>
      </c>
      <c r="AN210" s="4">
        <v>9703.35</v>
      </c>
      <c r="AO210" s="4">
        <v>1426.2</v>
      </c>
      <c r="AP210" s="4">
        <v>21541.75</v>
      </c>
      <c r="AQ210" s="4">
        <v>11419.29</v>
      </c>
      <c r="AR210" s="4">
        <v>7856.13</v>
      </c>
      <c r="AS210" s="4">
        <v>28223.84</v>
      </c>
      <c r="AT210" s="4">
        <v>7255.85</v>
      </c>
      <c r="AU210" s="4">
        <v>8491.26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6">
        <v>0</v>
      </c>
      <c r="DV210" s="4">
        <f>SUM(Tabela1[[#This Row],[jan/25]:[mar/25]])</f>
        <v>0</v>
      </c>
      <c r="DW210" s="4">
        <f>SUM(Tabela1[[#This Row],[abr/25]:[ago/25]])</f>
        <v>0</v>
      </c>
      <c r="DX210" s="4">
        <f>SUM(Tabela1[[#This Row],[set/25]:[dez/30]])</f>
        <v>0</v>
      </c>
    </row>
    <row r="211" spans="1:128" hidden="1" x14ac:dyDescent="0.25">
      <c r="A211" s="2" t="s">
        <v>372</v>
      </c>
      <c r="B211" s="2" t="s">
        <v>14</v>
      </c>
      <c r="C211" s="2" t="s">
        <v>170</v>
      </c>
      <c r="D211" s="1">
        <v>1606</v>
      </c>
      <c r="E211" s="2" t="s">
        <v>540</v>
      </c>
      <c r="F211" s="2" t="s">
        <v>19</v>
      </c>
      <c r="G211" s="321">
        <v>44894</v>
      </c>
      <c r="H211" s="2" t="s">
        <v>541</v>
      </c>
      <c r="I211" s="2" t="s">
        <v>542</v>
      </c>
      <c r="J211" s="4">
        <v>211200</v>
      </c>
      <c r="K211" s="4">
        <v>202451.82</v>
      </c>
      <c r="L211" s="4">
        <f>Tabela1[[#This Row],[parcela.cef
(total)]]-Tabela1[[#This Row],[parcela.cef
(realizado)]]</f>
        <v>8748.179999999993</v>
      </c>
      <c r="M211" s="4">
        <v>0</v>
      </c>
      <c r="N211" s="4">
        <v>255000</v>
      </c>
      <c r="O211" s="4">
        <v>6162.31</v>
      </c>
      <c r="P211" s="4">
        <v>76592.63</v>
      </c>
      <c r="Q211" s="4">
        <f>SUM(Tabela1[[#This Row],[set/25]:[dez/30]])</f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1705.15</v>
      </c>
      <c r="AE211" s="4">
        <v>1706.69</v>
      </c>
      <c r="AF211" s="4">
        <v>1714.54</v>
      </c>
      <c r="AG211" s="4">
        <v>1714.54</v>
      </c>
      <c r="AH211" s="4">
        <v>0</v>
      </c>
      <c r="AI211" s="4">
        <v>3443.49</v>
      </c>
      <c r="AJ211" s="4">
        <v>1722.95</v>
      </c>
      <c r="AK211" s="4">
        <v>1745.42</v>
      </c>
      <c r="AL211" s="4">
        <v>1567.77</v>
      </c>
      <c r="AM211" s="4">
        <v>0</v>
      </c>
      <c r="AN211" s="4">
        <v>0</v>
      </c>
      <c r="AO211" s="4">
        <v>0</v>
      </c>
      <c r="AP211" s="4">
        <v>20225.740000000002</v>
      </c>
      <c r="AQ211" s="4">
        <v>10042.879999999999</v>
      </c>
      <c r="AR211" s="4">
        <v>6456.14</v>
      </c>
      <c r="AS211" s="4">
        <v>8713.16</v>
      </c>
      <c r="AT211" s="4">
        <v>7295.96</v>
      </c>
      <c r="AU211" s="4">
        <v>8538.2000000000007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6">
        <v>0</v>
      </c>
      <c r="DV211" s="4">
        <f>SUM(Tabela1[[#This Row],[jan/25]:[mar/25]])</f>
        <v>0</v>
      </c>
      <c r="DW211" s="4">
        <f>SUM(Tabela1[[#This Row],[abr/25]:[ago/25]])</f>
        <v>0</v>
      </c>
      <c r="DX211" s="4">
        <f>SUM(Tabela1[[#This Row],[set/25]:[dez/30]])</f>
        <v>0</v>
      </c>
    </row>
    <row r="212" spans="1:128" hidden="1" x14ac:dyDescent="0.25">
      <c r="A212" s="2" t="s">
        <v>372</v>
      </c>
      <c r="B212" s="2" t="s">
        <v>14</v>
      </c>
      <c r="C212" s="2" t="s">
        <v>170</v>
      </c>
      <c r="D212" s="1">
        <v>1608</v>
      </c>
      <c r="E212" s="2" t="s">
        <v>547</v>
      </c>
      <c r="F212" s="2" t="s">
        <v>19</v>
      </c>
      <c r="G212" s="321">
        <v>44655</v>
      </c>
      <c r="H212" s="2" t="s">
        <v>548</v>
      </c>
      <c r="I212" s="2"/>
      <c r="J212" s="4"/>
      <c r="K212" s="4"/>
      <c r="L212" s="4">
        <f>Tabela1[[#This Row],[parcela.cef
(total)]]-Tabela1[[#This Row],[parcela.cef
(realizado)]]</f>
        <v>0</v>
      </c>
      <c r="M212" s="4">
        <v>0</v>
      </c>
      <c r="N212" s="4">
        <v>186030</v>
      </c>
      <c r="O212" s="4">
        <v>0</v>
      </c>
      <c r="P212" s="4">
        <v>186030</v>
      </c>
      <c r="Q212" s="4">
        <f>SUM(Tabela1[[#This Row],[set/25]:[dez/30]])</f>
        <v>0</v>
      </c>
      <c r="R212" s="4">
        <v>0</v>
      </c>
      <c r="S212" s="4">
        <v>0</v>
      </c>
      <c r="T212" s="4">
        <v>0</v>
      </c>
      <c r="U212" s="4">
        <v>186030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6">
        <v>0</v>
      </c>
      <c r="DV212" s="4">
        <f>SUM(Tabela1[[#This Row],[jan/25]:[mar/25]])</f>
        <v>0</v>
      </c>
      <c r="DW212" s="4">
        <f>SUM(Tabela1[[#This Row],[abr/25]:[ago/25]])</f>
        <v>0</v>
      </c>
      <c r="DX212" s="4">
        <f>SUM(Tabela1[[#This Row],[set/25]:[dez/30]])</f>
        <v>0</v>
      </c>
    </row>
    <row r="213" spans="1:128" hidden="1" x14ac:dyDescent="0.25">
      <c r="A213" s="2" t="s">
        <v>372</v>
      </c>
      <c r="B213" s="2" t="s">
        <v>14</v>
      </c>
      <c r="C213" s="2" t="s">
        <v>550</v>
      </c>
      <c r="D213" s="1">
        <v>1702</v>
      </c>
      <c r="E213" s="2" t="s">
        <v>554</v>
      </c>
      <c r="F213" s="2" t="s">
        <v>19</v>
      </c>
      <c r="G213" s="321">
        <v>45819</v>
      </c>
      <c r="H213" s="2" t="s">
        <v>555</v>
      </c>
      <c r="I213" s="2" t="s">
        <v>556</v>
      </c>
      <c r="J213" s="4">
        <v>204954.74</v>
      </c>
      <c r="K213" s="4">
        <v>196496.76</v>
      </c>
      <c r="L213" s="4">
        <f>Tabela1[[#This Row],[parcela.cef
(total)]]-Tabela1[[#This Row],[parcela.cef
(realizado)]]</f>
        <v>8457.9799999999814</v>
      </c>
      <c r="M213" s="4">
        <v>0</v>
      </c>
      <c r="N213" s="4">
        <v>268170.40000000002</v>
      </c>
      <c r="O213" s="4">
        <v>6555.44</v>
      </c>
      <c r="P213" s="4">
        <v>294.14999999999998</v>
      </c>
      <c r="Q213" s="4">
        <f>SUM(Tabela1[[#This Row],[set/25]:[dez/30]])</f>
        <v>294.14999999999998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294.14999999999998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6">
        <v>0</v>
      </c>
      <c r="DV213" s="4">
        <f>SUM(Tabela1[[#This Row],[jan/25]:[mar/25]])</f>
        <v>0</v>
      </c>
      <c r="DW213" s="4">
        <f>SUM(Tabela1[[#This Row],[abr/25]:[ago/25]])</f>
        <v>0</v>
      </c>
      <c r="DX213" s="4">
        <f>SUM(Tabela1[[#This Row],[set/25]:[dez/30]])</f>
        <v>294.14999999999998</v>
      </c>
    </row>
    <row r="214" spans="1:128" hidden="1" x14ac:dyDescent="0.25">
      <c r="A214" s="2" t="s">
        <v>372</v>
      </c>
      <c r="B214" s="2" t="s">
        <v>14</v>
      </c>
      <c r="C214" s="2" t="s">
        <v>579</v>
      </c>
      <c r="D214" s="1">
        <v>1802</v>
      </c>
      <c r="E214" s="2" t="s">
        <v>584</v>
      </c>
      <c r="F214" s="2" t="s">
        <v>19</v>
      </c>
      <c r="G214" s="321">
        <v>45825</v>
      </c>
      <c r="H214" s="2" t="s">
        <v>585</v>
      </c>
      <c r="I214" s="2"/>
      <c r="J214" s="4"/>
      <c r="K214" s="4"/>
      <c r="L214" s="4">
        <f>Tabela1[[#This Row],[parcela.cef
(total)]]-Tabela1[[#This Row],[parcela.cef
(realizado)]]</f>
        <v>0</v>
      </c>
      <c r="M214" s="4">
        <v>239784.95</v>
      </c>
      <c r="N214" s="4">
        <v>262445.40000000002</v>
      </c>
      <c r="O214" s="4">
        <v>0</v>
      </c>
      <c r="P214" s="4">
        <v>104.32</v>
      </c>
      <c r="Q214" s="4">
        <f>SUM(Tabela1[[#This Row],[set/25]:[dez/30]])</f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104.32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6">
        <v>0</v>
      </c>
      <c r="DV214" s="4">
        <f>SUM(Tabela1[[#This Row],[jan/25]:[mar/25]])</f>
        <v>0</v>
      </c>
      <c r="DW214" s="4">
        <f>SUM(Tabela1[[#This Row],[abr/25]:[ago/25]])</f>
        <v>104.32</v>
      </c>
      <c r="DX214" s="4">
        <f>SUM(Tabela1[[#This Row],[set/25]:[dez/30]])</f>
        <v>0</v>
      </c>
    </row>
    <row r="215" spans="1:128" hidden="1" x14ac:dyDescent="0.25">
      <c r="A215" s="2" t="s">
        <v>372</v>
      </c>
      <c r="B215" s="2" t="s">
        <v>14</v>
      </c>
      <c r="C215" s="2" t="s">
        <v>579</v>
      </c>
      <c r="D215" s="1">
        <v>1803</v>
      </c>
      <c r="E215" s="2" t="s">
        <v>587</v>
      </c>
      <c r="F215" s="2" t="s">
        <v>19</v>
      </c>
      <c r="G215" s="321">
        <v>45819</v>
      </c>
      <c r="H215" s="2" t="s">
        <v>588</v>
      </c>
      <c r="I215" s="2" t="s">
        <v>589</v>
      </c>
      <c r="J215" s="4">
        <v>180904.85</v>
      </c>
      <c r="K215" s="4">
        <v>173639.53</v>
      </c>
      <c r="L215" s="4">
        <f>Tabela1[[#This Row],[parcela.cef
(total)]]-Tabela1[[#This Row],[parcela.cef
(realizado)]]</f>
        <v>7265.320000000007</v>
      </c>
      <c r="M215" s="4">
        <v>0</v>
      </c>
      <c r="N215" s="4">
        <v>257048.62</v>
      </c>
      <c r="O215" s="4">
        <v>5699.37</v>
      </c>
      <c r="P215" s="4">
        <v>14371.43</v>
      </c>
      <c r="Q215" s="4">
        <f>SUM(Tabela1[[#This Row],[set/25]:[dez/30]])</f>
        <v>9351.66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2475.59</v>
      </c>
      <c r="BI215" s="4">
        <v>2544.1799999999998</v>
      </c>
      <c r="BJ215" s="4">
        <v>2516.87</v>
      </c>
      <c r="BK215" s="4">
        <v>0</v>
      </c>
      <c r="BL215" s="4">
        <v>0</v>
      </c>
      <c r="BM215" s="4">
        <v>6834.79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6">
        <v>0</v>
      </c>
      <c r="DV215" s="4">
        <f>SUM(Tabela1[[#This Row],[jan/25]:[mar/25]])</f>
        <v>0</v>
      </c>
      <c r="DW215" s="4">
        <f>SUM(Tabela1[[#This Row],[abr/25]:[ago/25]])</f>
        <v>5019.7700000000004</v>
      </c>
      <c r="DX215" s="4">
        <f>SUM(Tabela1[[#This Row],[set/25]:[dez/30]])</f>
        <v>9351.66</v>
      </c>
    </row>
    <row r="216" spans="1:128" hidden="1" x14ac:dyDescent="0.25">
      <c r="A216" s="2" t="s">
        <v>372</v>
      </c>
      <c r="B216" s="2" t="s">
        <v>14</v>
      </c>
      <c r="C216" s="2" t="s">
        <v>579</v>
      </c>
      <c r="D216" s="1">
        <v>1804</v>
      </c>
      <c r="E216" s="2" t="s">
        <v>591</v>
      </c>
      <c r="F216" s="2" t="s">
        <v>19</v>
      </c>
      <c r="G216" s="321">
        <v>44934</v>
      </c>
      <c r="H216" s="2" t="s">
        <v>101</v>
      </c>
      <c r="I216" s="2" t="s">
        <v>592</v>
      </c>
      <c r="J216" s="4">
        <v>209600</v>
      </c>
      <c r="K216" s="4">
        <v>200899.91</v>
      </c>
      <c r="L216" s="4">
        <f>Tabela1[[#This Row],[parcela.cef
(total)]]-Tabela1[[#This Row],[parcela.cef
(realizado)]]</f>
        <v>8700.0899999999965</v>
      </c>
      <c r="M216" s="4">
        <v>0</v>
      </c>
      <c r="N216" s="4">
        <v>251993.15</v>
      </c>
      <c r="O216" s="4">
        <v>6108.55</v>
      </c>
      <c r="P216" s="4">
        <v>106005.05</v>
      </c>
      <c r="Q216" s="4">
        <f>SUM(Tabela1[[#This Row],[set/25]:[dez/30]])</f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1810.11</v>
      </c>
      <c r="AE216" s="4">
        <v>1811.74</v>
      </c>
      <c r="AF216" s="4">
        <v>1820.07</v>
      </c>
      <c r="AG216" s="4">
        <v>1820.07</v>
      </c>
      <c r="AH216" s="4">
        <v>1826.45</v>
      </c>
      <c r="AI216" s="4">
        <v>1829</v>
      </c>
      <c r="AJ216" s="4">
        <v>1839.79</v>
      </c>
      <c r="AK216" s="4">
        <v>1852.86</v>
      </c>
      <c r="AL216" s="4">
        <v>1854.71</v>
      </c>
      <c r="AM216" s="4">
        <v>1857.86</v>
      </c>
      <c r="AN216" s="4">
        <v>1864.18</v>
      </c>
      <c r="AO216" s="4">
        <v>1867.91</v>
      </c>
      <c r="AP216" s="4">
        <v>21983.77</v>
      </c>
      <c r="AQ216" s="4">
        <v>11862.68</v>
      </c>
      <c r="AR216" s="4">
        <v>8300.7199999999993</v>
      </c>
      <c r="AS216" s="4">
        <v>10547.78</v>
      </c>
      <c r="AT216" s="4">
        <v>9143.64</v>
      </c>
      <c r="AU216" s="4">
        <v>10388.86</v>
      </c>
      <c r="AV216" s="4">
        <v>1952.84</v>
      </c>
      <c r="AW216" s="4">
        <v>1927.51</v>
      </c>
      <c r="AX216" s="4">
        <v>1941.39</v>
      </c>
      <c r="AY216" s="4">
        <v>1954.98</v>
      </c>
      <c r="AZ216" s="4">
        <v>1966.32</v>
      </c>
      <c r="BA216" s="4">
        <v>1979.81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6">
        <v>0</v>
      </c>
      <c r="DV216" s="4">
        <f>SUM(Tabela1[[#This Row],[jan/25]:[mar/25]])</f>
        <v>0</v>
      </c>
      <c r="DW216" s="4">
        <f>SUM(Tabela1[[#This Row],[abr/25]:[ago/25]])</f>
        <v>0</v>
      </c>
      <c r="DX216" s="4">
        <f>SUM(Tabela1[[#This Row],[set/25]:[dez/30]])</f>
        <v>0</v>
      </c>
    </row>
    <row r="217" spans="1:128" hidden="1" x14ac:dyDescent="0.25">
      <c r="A217" s="2" t="s">
        <v>372</v>
      </c>
      <c r="B217" s="2" t="s">
        <v>14</v>
      </c>
      <c r="C217" s="2" t="s">
        <v>579</v>
      </c>
      <c r="D217" s="1">
        <v>1806</v>
      </c>
      <c r="E217" s="2"/>
      <c r="F217" s="2" t="s">
        <v>16</v>
      </c>
      <c r="G217" s="321"/>
      <c r="H217" s="2"/>
      <c r="I217" s="2"/>
      <c r="J217" s="4"/>
      <c r="K217" s="4"/>
      <c r="L217" s="4">
        <f>Tabela1[[#This Row],[parcela.cef
(total)]]-Tabela1[[#This Row],[parcela.cef
(realizado)]]</f>
        <v>0</v>
      </c>
      <c r="M217" s="4">
        <v>0</v>
      </c>
      <c r="N217" s="4">
        <v>0</v>
      </c>
      <c r="O217" s="4">
        <v>0</v>
      </c>
      <c r="P217" s="4">
        <v>0</v>
      </c>
      <c r="Q217" s="4">
        <f>SUM(Tabela1[[#This Row],[set/25]:[dez/30]])</f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6">
        <v>0</v>
      </c>
      <c r="DV217" s="4">
        <f>SUM(Tabela1[[#This Row],[jan/25]:[mar/25]])</f>
        <v>0</v>
      </c>
      <c r="DW217" s="4">
        <f>SUM(Tabela1[[#This Row],[abr/25]:[ago/25]])</f>
        <v>0</v>
      </c>
      <c r="DX217" s="4">
        <f>SUM(Tabela1[[#This Row],[set/25]:[dez/30]])</f>
        <v>0</v>
      </c>
    </row>
    <row r="218" spans="1:128" hidden="1" x14ac:dyDescent="0.25">
      <c r="A218" s="2" t="s">
        <v>372</v>
      </c>
      <c r="B218" s="2" t="s">
        <v>14</v>
      </c>
      <c r="C218" s="2" t="s">
        <v>579</v>
      </c>
      <c r="D218" s="1">
        <v>1807</v>
      </c>
      <c r="E218" s="2" t="s">
        <v>599</v>
      </c>
      <c r="F218" s="2" t="s">
        <v>19</v>
      </c>
      <c r="G218" s="321">
        <v>44677</v>
      </c>
      <c r="H218" s="2" t="s">
        <v>600</v>
      </c>
      <c r="I218" s="2"/>
      <c r="J218" s="4"/>
      <c r="K218" s="4"/>
      <c r="L218" s="4">
        <f>Tabela1[[#This Row],[parcela.cef
(total)]]-Tabela1[[#This Row],[parcela.cef
(realizado)]]</f>
        <v>0</v>
      </c>
      <c r="M218" s="4">
        <v>0</v>
      </c>
      <c r="N218" s="4">
        <v>199385.05</v>
      </c>
      <c r="O218" s="4">
        <v>0</v>
      </c>
      <c r="P218" s="4">
        <v>213497.45</v>
      </c>
      <c r="Q218" s="4">
        <f>SUM(Tabela1[[#This Row],[set/25]:[dez/30]])</f>
        <v>0</v>
      </c>
      <c r="R218" s="4">
        <v>0</v>
      </c>
      <c r="S218" s="4">
        <v>0</v>
      </c>
      <c r="T218" s="4">
        <v>0</v>
      </c>
      <c r="U218" s="4">
        <v>30386.05</v>
      </c>
      <c r="V218" s="4">
        <v>1500</v>
      </c>
      <c r="W218" s="4">
        <v>1500</v>
      </c>
      <c r="X218" s="4">
        <v>1500</v>
      </c>
      <c r="Y218" s="4">
        <v>1595.52</v>
      </c>
      <c r="Z218" s="4">
        <v>1609.24</v>
      </c>
      <c r="AA218" s="4">
        <v>1610.69</v>
      </c>
      <c r="AB218" s="4">
        <v>1612.14</v>
      </c>
      <c r="AC218" s="4">
        <v>1614.08</v>
      </c>
      <c r="AD218" s="4">
        <v>55616.15</v>
      </c>
      <c r="AE218" s="4">
        <v>0</v>
      </c>
      <c r="AF218" s="4">
        <v>3288.51</v>
      </c>
      <c r="AG218" s="4">
        <v>1662.47</v>
      </c>
      <c r="AH218" s="4">
        <v>1634.51</v>
      </c>
      <c r="AI218" s="4">
        <v>1636.8</v>
      </c>
      <c r="AJ218" s="4">
        <v>1646.45</v>
      </c>
      <c r="AK218" s="4">
        <v>1658.14</v>
      </c>
      <c r="AL218" s="4">
        <v>1659.8</v>
      </c>
      <c r="AM218" s="4">
        <v>1662.62</v>
      </c>
      <c r="AN218" s="4">
        <v>100104.28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6">
        <v>0</v>
      </c>
      <c r="DV218" s="4">
        <f>SUM(Tabela1[[#This Row],[jan/25]:[mar/25]])</f>
        <v>0</v>
      </c>
      <c r="DW218" s="4">
        <f>SUM(Tabela1[[#This Row],[abr/25]:[ago/25]])</f>
        <v>0</v>
      </c>
      <c r="DX218" s="4">
        <f>SUM(Tabela1[[#This Row],[set/25]:[dez/30]])</f>
        <v>0</v>
      </c>
    </row>
    <row r="219" spans="1:128" hidden="1" x14ac:dyDescent="0.25">
      <c r="A219" s="2" t="s">
        <v>372</v>
      </c>
      <c r="B219" s="2" t="s">
        <v>14</v>
      </c>
      <c r="C219" s="2" t="s">
        <v>606</v>
      </c>
      <c r="D219" s="1">
        <v>1901</v>
      </c>
      <c r="E219" s="2" t="s">
        <v>607</v>
      </c>
      <c r="F219" s="2" t="s">
        <v>19</v>
      </c>
      <c r="G219" s="321">
        <v>44894</v>
      </c>
      <c r="H219" s="2" t="s">
        <v>346</v>
      </c>
      <c r="I219" s="2" t="s">
        <v>608</v>
      </c>
      <c r="J219" s="4">
        <v>211200</v>
      </c>
      <c r="K219" s="4">
        <v>202451.82</v>
      </c>
      <c r="L219" s="4">
        <f>Tabela1[[#This Row],[parcela.cef
(total)]]-Tabela1[[#This Row],[parcela.cef
(realizado)]]</f>
        <v>8748.179999999993</v>
      </c>
      <c r="M219" s="4">
        <v>0</v>
      </c>
      <c r="N219" s="4">
        <v>257048.62</v>
      </c>
      <c r="O219" s="4">
        <v>0</v>
      </c>
      <c r="P219" s="4">
        <v>114825.31</v>
      </c>
      <c r="Q219" s="4">
        <f>SUM(Tabela1[[#This Row],[set/25]:[dez/30]])</f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4541.18</v>
      </c>
      <c r="AD219" s="4">
        <v>1847.45</v>
      </c>
      <c r="AE219" s="4">
        <v>1849.12</v>
      </c>
      <c r="AF219" s="4">
        <v>1857.62</v>
      </c>
      <c r="AG219" s="4">
        <v>1857.62</v>
      </c>
      <c r="AH219" s="4">
        <v>1864.13</v>
      </c>
      <c r="AI219" s="4">
        <v>1866.74</v>
      </c>
      <c r="AJ219" s="4">
        <v>1877.75</v>
      </c>
      <c r="AK219" s="4">
        <v>1891.08</v>
      </c>
      <c r="AL219" s="4">
        <v>1892.97</v>
      </c>
      <c r="AM219" s="4">
        <v>1896.19</v>
      </c>
      <c r="AN219" s="4">
        <v>1943.86</v>
      </c>
      <c r="AO219" s="4">
        <v>4703.04</v>
      </c>
      <c r="AP219" s="4">
        <v>22133.52</v>
      </c>
      <c r="AQ219" s="4">
        <v>11956.57</v>
      </c>
      <c r="AR219" s="4">
        <v>8375</v>
      </c>
      <c r="AS219" s="4">
        <v>10634.51</v>
      </c>
      <c r="AT219" s="4">
        <v>9222.69</v>
      </c>
      <c r="AU219" s="4">
        <v>10474.950000000001</v>
      </c>
      <c r="AV219" s="4">
        <v>1953.41</v>
      </c>
      <c r="AW219" s="4">
        <v>1967.28</v>
      </c>
      <c r="AX219" s="4">
        <v>1981.44</v>
      </c>
      <c r="AY219" s="4">
        <v>1995.31</v>
      </c>
      <c r="AZ219" s="4">
        <v>4241.88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6">
        <v>0</v>
      </c>
      <c r="DV219" s="4">
        <f>SUM(Tabela1[[#This Row],[jan/25]:[mar/25]])</f>
        <v>0</v>
      </c>
      <c r="DW219" s="4">
        <f>SUM(Tabela1[[#This Row],[abr/25]:[ago/25]])</f>
        <v>0</v>
      </c>
      <c r="DX219" s="4">
        <f>SUM(Tabela1[[#This Row],[set/25]:[dez/30]])</f>
        <v>0</v>
      </c>
    </row>
    <row r="220" spans="1:128" hidden="1" x14ac:dyDescent="0.25">
      <c r="A220" s="2" t="s">
        <v>372</v>
      </c>
      <c r="B220" s="2" t="s">
        <v>14</v>
      </c>
      <c r="C220" s="2" t="s">
        <v>606</v>
      </c>
      <c r="D220" s="1">
        <v>1905</v>
      </c>
      <c r="E220" s="2" t="s">
        <v>621</v>
      </c>
      <c r="F220" s="2" t="s">
        <v>19</v>
      </c>
      <c r="G220" s="321">
        <v>45735</v>
      </c>
      <c r="H220" s="2" t="s">
        <v>622</v>
      </c>
      <c r="I220" s="2"/>
      <c r="J220" s="4"/>
      <c r="K220" s="4"/>
      <c r="L220" s="4">
        <f>Tabela1[[#This Row],[parcela.cef
(total)]]-Tabela1[[#This Row],[parcela.cef
(realizado)]]</f>
        <v>0</v>
      </c>
      <c r="M220" s="4">
        <v>0</v>
      </c>
      <c r="N220" s="4">
        <v>366694</v>
      </c>
      <c r="O220" s="4">
        <v>3383.92</v>
      </c>
      <c r="P220" s="4">
        <v>34286.51</v>
      </c>
      <c r="Q220" s="4">
        <f>SUM(Tabela1[[#This Row],[set/25]:[dez/30]])</f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4160.01</v>
      </c>
      <c r="AJ220" s="4">
        <v>3211.18</v>
      </c>
      <c r="AK220" s="4">
        <v>3233.98</v>
      </c>
      <c r="AL220" s="4">
        <v>9932.2099999999991</v>
      </c>
      <c r="AM220" s="4">
        <v>3242.71</v>
      </c>
      <c r="AN220" s="4">
        <v>0</v>
      </c>
      <c r="AO220" s="4">
        <v>0</v>
      </c>
      <c r="AP220" s="4">
        <v>0</v>
      </c>
      <c r="AQ220" s="4">
        <v>0</v>
      </c>
      <c r="AR220" s="4">
        <v>1170.82</v>
      </c>
      <c r="AS220" s="4">
        <v>6968.08</v>
      </c>
      <c r="AT220" s="4">
        <v>1175.6199999999999</v>
      </c>
      <c r="AU220" s="4">
        <v>0</v>
      </c>
      <c r="AV220" s="4">
        <v>1191.9000000000001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6">
        <v>0</v>
      </c>
      <c r="DV220" s="4">
        <f>SUM(Tabela1[[#This Row],[jan/25]:[mar/25]])</f>
        <v>0</v>
      </c>
      <c r="DW220" s="4">
        <f>SUM(Tabela1[[#This Row],[abr/25]:[ago/25]])</f>
        <v>0</v>
      </c>
      <c r="DX220" s="4">
        <f>SUM(Tabela1[[#This Row],[set/25]:[dez/30]])</f>
        <v>0</v>
      </c>
    </row>
    <row r="221" spans="1:128" hidden="1" x14ac:dyDescent="0.25">
      <c r="A221" s="2" t="s">
        <v>372</v>
      </c>
      <c r="B221" s="2" t="s">
        <v>14</v>
      </c>
      <c r="C221" s="2" t="s">
        <v>606</v>
      </c>
      <c r="D221" s="1">
        <v>1906</v>
      </c>
      <c r="E221" s="2" t="s">
        <v>624</v>
      </c>
      <c r="F221" s="2" t="s">
        <v>19</v>
      </c>
      <c r="G221" s="321">
        <v>45819</v>
      </c>
      <c r="H221" s="2" t="s">
        <v>625</v>
      </c>
      <c r="I221" s="2" t="s">
        <v>626</v>
      </c>
      <c r="J221" s="4">
        <v>211200</v>
      </c>
      <c r="K221" s="4">
        <v>202451.82</v>
      </c>
      <c r="L221" s="4">
        <f>Tabela1[[#This Row],[parcela.cef
(total)]]-Tabela1[[#This Row],[parcela.cef
(realizado)]]</f>
        <v>8748.179999999993</v>
      </c>
      <c r="M221" s="4">
        <v>0</v>
      </c>
      <c r="N221" s="4">
        <v>256656.01</v>
      </c>
      <c r="O221" s="4">
        <v>2913.61</v>
      </c>
      <c r="P221" s="4">
        <v>1613.67</v>
      </c>
      <c r="Q221" s="4">
        <f>SUM(Tabela1[[#This Row],[set/25]:[dez/30]])</f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1613.67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6">
        <v>0</v>
      </c>
      <c r="DV221" s="4">
        <f>SUM(Tabela1[[#This Row],[jan/25]:[mar/25]])</f>
        <v>0</v>
      </c>
      <c r="DW221" s="4">
        <f>SUM(Tabela1[[#This Row],[abr/25]:[ago/25]])</f>
        <v>1613.67</v>
      </c>
      <c r="DX221" s="4">
        <f>SUM(Tabela1[[#This Row],[set/25]:[dez/30]])</f>
        <v>0</v>
      </c>
    </row>
    <row r="222" spans="1:128" hidden="1" x14ac:dyDescent="0.25">
      <c r="A222" s="2" t="s">
        <v>372</v>
      </c>
      <c r="B222" s="2" t="s">
        <v>14</v>
      </c>
      <c r="C222" s="2" t="s">
        <v>606</v>
      </c>
      <c r="D222" s="1">
        <v>1907</v>
      </c>
      <c r="E222" s="2" t="s">
        <v>628</v>
      </c>
      <c r="F222" s="2" t="s">
        <v>19</v>
      </c>
      <c r="G222" s="321">
        <v>44661</v>
      </c>
      <c r="H222" s="2" t="s">
        <v>172</v>
      </c>
      <c r="I222" s="2"/>
      <c r="J222" s="4"/>
      <c r="K222" s="4"/>
      <c r="L222" s="4">
        <f>Tabela1[[#This Row],[parcela.cef
(total)]]-Tabela1[[#This Row],[parcela.cef
(realizado)]]</f>
        <v>0</v>
      </c>
      <c r="M222" s="4">
        <v>0</v>
      </c>
      <c r="N222" s="4">
        <v>190800</v>
      </c>
      <c r="O222" s="4">
        <v>0</v>
      </c>
      <c r="P222" s="4">
        <v>190800</v>
      </c>
      <c r="Q222" s="4">
        <f>SUM(Tabela1[[#This Row],[set/25]:[dez/30]])</f>
        <v>0</v>
      </c>
      <c r="R222" s="4">
        <v>0</v>
      </c>
      <c r="S222" s="4">
        <v>0</v>
      </c>
      <c r="T222" s="4">
        <v>0</v>
      </c>
      <c r="U222" s="4">
        <v>190800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6">
        <v>0</v>
      </c>
      <c r="DV222" s="4">
        <f>SUM(Tabela1[[#This Row],[jan/25]:[mar/25]])</f>
        <v>0</v>
      </c>
      <c r="DW222" s="4">
        <f>SUM(Tabela1[[#This Row],[abr/25]:[ago/25]])</f>
        <v>0</v>
      </c>
      <c r="DX222" s="4">
        <f>SUM(Tabela1[[#This Row],[set/25]:[dez/30]])</f>
        <v>0</v>
      </c>
    </row>
    <row r="223" spans="1:128" hidden="1" x14ac:dyDescent="0.25">
      <c r="A223" s="2" t="s">
        <v>372</v>
      </c>
      <c r="B223" s="2" t="s">
        <v>14</v>
      </c>
      <c r="C223" s="2" t="s">
        <v>606</v>
      </c>
      <c r="D223" s="1">
        <v>1908</v>
      </c>
      <c r="E223" s="2" t="s">
        <v>630</v>
      </c>
      <c r="F223" s="2" t="s">
        <v>19</v>
      </c>
      <c r="G223" s="321">
        <v>44651</v>
      </c>
      <c r="H223" s="2" t="s">
        <v>631</v>
      </c>
      <c r="I223" s="2"/>
      <c r="J223" s="4"/>
      <c r="K223" s="4"/>
      <c r="L223" s="4">
        <f>Tabela1[[#This Row],[parcela.cef
(total)]]-Tabela1[[#This Row],[parcela.cef
(realizado)]]</f>
        <v>0</v>
      </c>
      <c r="M223" s="4">
        <v>0</v>
      </c>
      <c r="N223" s="4">
        <v>190800</v>
      </c>
      <c r="O223" s="4">
        <v>0</v>
      </c>
      <c r="P223" s="4">
        <v>190800</v>
      </c>
      <c r="Q223" s="4">
        <f>SUM(Tabela1[[#This Row],[set/25]:[dez/30]])</f>
        <v>0</v>
      </c>
      <c r="R223" s="4">
        <v>0</v>
      </c>
      <c r="S223" s="4">
        <v>0</v>
      </c>
      <c r="T223" s="4">
        <v>0</v>
      </c>
      <c r="U223" s="4">
        <v>190800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6">
        <v>0</v>
      </c>
      <c r="DV223" s="4">
        <f>SUM(Tabela1[[#This Row],[jan/25]:[mar/25]])</f>
        <v>0</v>
      </c>
      <c r="DW223" s="4">
        <f>SUM(Tabela1[[#This Row],[abr/25]:[ago/25]])</f>
        <v>0</v>
      </c>
      <c r="DX223" s="4">
        <f>SUM(Tabela1[[#This Row],[set/25]:[dez/30]])</f>
        <v>0</v>
      </c>
    </row>
    <row r="224" spans="1:128" hidden="1" x14ac:dyDescent="0.25">
      <c r="A224" s="2" t="s">
        <v>372</v>
      </c>
      <c r="B224" s="2" t="s">
        <v>14</v>
      </c>
      <c r="C224" s="2" t="s">
        <v>633</v>
      </c>
      <c r="D224" s="1">
        <v>2002</v>
      </c>
      <c r="E224" s="2" t="s">
        <v>637</v>
      </c>
      <c r="F224" s="2" t="s">
        <v>19</v>
      </c>
      <c r="G224" s="321">
        <v>45061</v>
      </c>
      <c r="H224" s="2" t="s">
        <v>638</v>
      </c>
      <c r="I224" s="2" t="s">
        <v>639</v>
      </c>
      <c r="J224" s="4">
        <v>232000</v>
      </c>
      <c r="K224" s="4">
        <v>222440.29</v>
      </c>
      <c r="L224" s="4">
        <f>Tabela1[[#This Row],[parcela.cef
(total)]]-Tabela1[[#This Row],[parcela.cef
(realizado)]]</f>
        <v>9559.7099999999919</v>
      </c>
      <c r="M224" s="4">
        <v>0</v>
      </c>
      <c r="N224" s="4">
        <v>313866</v>
      </c>
      <c r="O224" s="4">
        <v>0</v>
      </c>
      <c r="P224" s="4">
        <v>101255.71</v>
      </c>
      <c r="Q224" s="4">
        <f>SUM(Tabela1[[#This Row],[set/25]:[dez/30]])</f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10000</v>
      </c>
      <c r="AL224" s="4">
        <v>0</v>
      </c>
      <c r="AM224" s="4">
        <v>0</v>
      </c>
      <c r="AN224" s="4">
        <v>0</v>
      </c>
      <c r="AO224" s="4">
        <v>6489.11</v>
      </c>
      <c r="AP224" s="4">
        <v>22101.99</v>
      </c>
      <c r="AQ224" s="4">
        <v>10974.52</v>
      </c>
      <c r="AR224" s="4">
        <v>7055.05</v>
      </c>
      <c r="AS224" s="4">
        <v>9521.44</v>
      </c>
      <c r="AT224" s="4">
        <v>7972.78</v>
      </c>
      <c r="AU224" s="4">
        <v>9330.25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17629</v>
      </c>
      <c r="BB224" s="4">
        <v>0</v>
      </c>
      <c r="BC224" s="4">
        <v>0</v>
      </c>
      <c r="BD224" s="4">
        <v>0</v>
      </c>
      <c r="BE224" s="4">
        <v>0</v>
      </c>
      <c r="BF224" s="4">
        <v>181.57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6">
        <v>0</v>
      </c>
      <c r="DV224" s="4">
        <f>SUM(Tabela1[[#This Row],[jan/25]:[mar/25]])</f>
        <v>0</v>
      </c>
      <c r="DW224" s="4">
        <f>SUM(Tabela1[[#This Row],[abr/25]:[ago/25]])</f>
        <v>181.57</v>
      </c>
      <c r="DX224" s="4">
        <f>SUM(Tabela1[[#This Row],[set/25]:[dez/30]])</f>
        <v>0</v>
      </c>
    </row>
    <row r="225" spans="1:128" hidden="1" x14ac:dyDescent="0.25">
      <c r="A225" s="2" t="s">
        <v>372</v>
      </c>
      <c r="B225" s="2" t="s">
        <v>14</v>
      </c>
      <c r="C225" s="2" t="s">
        <v>633</v>
      </c>
      <c r="D225" s="1">
        <v>2004</v>
      </c>
      <c r="E225" s="2" t="s">
        <v>645</v>
      </c>
      <c r="F225" s="2" t="s">
        <v>19</v>
      </c>
      <c r="G225" s="321">
        <v>44646</v>
      </c>
      <c r="H225" s="2" t="s">
        <v>646</v>
      </c>
      <c r="I225" s="2"/>
      <c r="J225" s="4"/>
      <c r="K225" s="4"/>
      <c r="L225" s="4">
        <f>Tabela1[[#This Row],[parcela.cef
(total)]]-Tabela1[[#This Row],[parcela.cef
(realizado)]]</f>
        <v>0</v>
      </c>
      <c r="M225" s="4">
        <v>0</v>
      </c>
      <c r="N225" s="4">
        <v>293337.83</v>
      </c>
      <c r="O225" s="4">
        <v>0</v>
      </c>
      <c r="P225" s="4">
        <v>293337.83</v>
      </c>
      <c r="Q225" s="4">
        <f>SUM(Tabela1[[#This Row],[set/25]:[dez/30]])</f>
        <v>0</v>
      </c>
      <c r="R225" s="4">
        <v>0</v>
      </c>
      <c r="S225" s="4">
        <v>0</v>
      </c>
      <c r="T225" s="4">
        <v>0</v>
      </c>
      <c r="U225" s="4">
        <v>293337.83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6">
        <v>0</v>
      </c>
      <c r="DV225" s="4">
        <f>SUM(Tabela1[[#This Row],[jan/25]:[mar/25]])</f>
        <v>0</v>
      </c>
      <c r="DW225" s="4">
        <f>SUM(Tabela1[[#This Row],[abr/25]:[ago/25]])</f>
        <v>0</v>
      </c>
      <c r="DX225" s="4">
        <f>SUM(Tabela1[[#This Row],[set/25]:[dez/30]])</f>
        <v>0</v>
      </c>
    </row>
    <row r="226" spans="1:128" hidden="1" x14ac:dyDescent="0.25">
      <c r="A226" s="2" t="s">
        <v>372</v>
      </c>
      <c r="B226" s="2" t="s">
        <v>14</v>
      </c>
      <c r="C226" s="2" t="s">
        <v>633</v>
      </c>
      <c r="D226" s="1">
        <v>2006</v>
      </c>
      <c r="E226" s="2" t="s">
        <v>652</v>
      </c>
      <c r="F226" s="2" t="s">
        <v>19</v>
      </c>
      <c r="G226" s="321">
        <v>44890</v>
      </c>
      <c r="H226" s="2" t="s">
        <v>69</v>
      </c>
      <c r="I226" s="2" t="s">
        <v>653</v>
      </c>
      <c r="J226" s="4">
        <v>161360.29</v>
      </c>
      <c r="K226" s="4">
        <v>155104.12</v>
      </c>
      <c r="L226" s="4">
        <f>Tabela1[[#This Row],[parcela.cef
(total)]]-Tabela1[[#This Row],[parcela.cef
(realizado)]]</f>
        <v>6256.1700000000128</v>
      </c>
      <c r="M226" s="4">
        <v>0</v>
      </c>
      <c r="N226" s="4">
        <v>251856</v>
      </c>
      <c r="O226" s="4">
        <v>6150.4</v>
      </c>
      <c r="P226" s="4">
        <v>115205.98</v>
      </c>
      <c r="Q226" s="4">
        <f>SUM(Tabela1[[#This Row],[set/25]:[dez/30]])</f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20766.009999999998</v>
      </c>
      <c r="AD226" s="4">
        <v>1460.25</v>
      </c>
      <c r="AE226" s="4">
        <v>1461.57</v>
      </c>
      <c r="AF226" s="4">
        <v>1468.29</v>
      </c>
      <c r="AG226" s="4">
        <v>11793.29</v>
      </c>
      <c r="AH226" s="4">
        <v>1473.43</v>
      </c>
      <c r="AI226" s="4">
        <v>12175.49</v>
      </c>
      <c r="AJ226" s="4">
        <v>1475.27</v>
      </c>
      <c r="AK226" s="4">
        <v>1453.27</v>
      </c>
      <c r="AL226" s="4">
        <v>1496.23</v>
      </c>
      <c r="AM226" s="4">
        <v>1498.77</v>
      </c>
      <c r="AN226" s="4">
        <v>1503.87</v>
      </c>
      <c r="AO226" s="4">
        <v>1506.88</v>
      </c>
      <c r="AP226" s="4">
        <v>15972.2</v>
      </c>
      <c r="AQ226" s="4">
        <v>1512.61</v>
      </c>
      <c r="AR226" s="4">
        <v>20633.75</v>
      </c>
      <c r="AS226" s="4">
        <v>6231.14</v>
      </c>
      <c r="AT226" s="4">
        <v>5217.6400000000003</v>
      </c>
      <c r="AU226" s="4">
        <v>6106.02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6">
        <v>0</v>
      </c>
      <c r="DV226" s="4">
        <f>SUM(Tabela1[[#This Row],[jan/25]:[mar/25]])</f>
        <v>0</v>
      </c>
      <c r="DW226" s="4">
        <f>SUM(Tabela1[[#This Row],[abr/25]:[ago/25]])</f>
        <v>0</v>
      </c>
      <c r="DX226" s="4">
        <f>SUM(Tabela1[[#This Row],[set/25]:[dez/30]])</f>
        <v>0</v>
      </c>
    </row>
    <row r="227" spans="1:128" hidden="1" x14ac:dyDescent="0.25">
      <c r="A227" s="2" t="s">
        <v>372</v>
      </c>
      <c r="B227" s="2" t="s">
        <v>14</v>
      </c>
      <c r="C227" s="2" t="s">
        <v>633</v>
      </c>
      <c r="D227" s="1">
        <v>2007</v>
      </c>
      <c r="E227" s="2" t="s">
        <v>655</v>
      </c>
      <c r="F227" s="2" t="s">
        <v>19</v>
      </c>
      <c r="G227" s="321">
        <v>44890</v>
      </c>
      <c r="H227" s="2" t="s">
        <v>97</v>
      </c>
      <c r="I227" s="2" t="s">
        <v>656</v>
      </c>
      <c r="J227" s="4">
        <v>178207</v>
      </c>
      <c r="K227" s="4">
        <v>170702.05</v>
      </c>
      <c r="L227" s="4">
        <f>Tabela1[[#This Row],[parcela.cef
(total)]]-Tabela1[[#This Row],[parcela.cef
(realizado)]]</f>
        <v>7504.9500000000116</v>
      </c>
      <c r="M227" s="4">
        <v>0</v>
      </c>
      <c r="N227" s="4">
        <v>199385.05</v>
      </c>
      <c r="O227" s="4">
        <v>4052.64</v>
      </c>
      <c r="P227" s="4">
        <v>87953.51</v>
      </c>
      <c r="Q227" s="4">
        <f>SUM(Tabela1[[#This Row],[set/25]:[dez/30]])</f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617.66999999999996</v>
      </c>
      <c r="AD227" s="4">
        <v>619.89</v>
      </c>
      <c r="AE227" s="4">
        <v>620.45000000000005</v>
      </c>
      <c r="AF227" s="4">
        <v>673.5</v>
      </c>
      <c r="AG227" s="4">
        <v>1500.75</v>
      </c>
      <c r="AH227" s="4">
        <v>1506.01</v>
      </c>
      <c r="AI227" s="4">
        <v>1508.11</v>
      </c>
      <c r="AJ227" s="4">
        <v>1508.11</v>
      </c>
      <c r="AK227" s="4">
        <v>1527.78</v>
      </c>
      <c r="AL227" s="4">
        <v>1529.31</v>
      </c>
      <c r="AM227" s="4">
        <v>1531.91</v>
      </c>
      <c r="AN227" s="4">
        <v>1537.12</v>
      </c>
      <c r="AO227" s="4">
        <v>1540.19</v>
      </c>
      <c r="AP227" s="4">
        <v>18892.73</v>
      </c>
      <c r="AQ227" s="4">
        <v>10161.74</v>
      </c>
      <c r="AR227" s="4">
        <v>7088.88</v>
      </c>
      <c r="AS227" s="4">
        <v>9027.18</v>
      </c>
      <c r="AT227" s="4">
        <v>7815.72</v>
      </c>
      <c r="AU227" s="4">
        <v>8889.51</v>
      </c>
      <c r="AV227" s="4">
        <v>1578.14</v>
      </c>
      <c r="AW227" s="4">
        <v>1589.34</v>
      </c>
      <c r="AX227" s="4">
        <v>1600.78</v>
      </c>
      <c r="AY227" s="4">
        <v>1611.99</v>
      </c>
      <c r="AZ227" s="4">
        <v>1621.34</v>
      </c>
      <c r="BA227" s="4">
        <v>1855.36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6">
        <v>0</v>
      </c>
      <c r="DV227" s="4">
        <f>SUM(Tabela1[[#This Row],[jan/25]:[mar/25]])</f>
        <v>0</v>
      </c>
      <c r="DW227" s="4">
        <f>SUM(Tabela1[[#This Row],[abr/25]:[ago/25]])</f>
        <v>0</v>
      </c>
      <c r="DX227" s="4">
        <f>SUM(Tabela1[[#This Row],[set/25]:[dez/30]])</f>
        <v>0</v>
      </c>
    </row>
    <row r="228" spans="1:128" hidden="1" x14ac:dyDescent="0.25">
      <c r="A228" s="2" t="s">
        <v>372</v>
      </c>
      <c r="B228" s="2" t="s">
        <v>14</v>
      </c>
      <c r="C228" s="2" t="s">
        <v>193</v>
      </c>
      <c r="D228" s="1">
        <v>201</v>
      </c>
      <c r="E228" s="2"/>
      <c r="F228" s="2" t="s">
        <v>46</v>
      </c>
      <c r="G228" s="321"/>
      <c r="H228" s="2"/>
      <c r="I228" s="2"/>
      <c r="J228" s="4"/>
      <c r="K228" s="4"/>
      <c r="L228" s="4">
        <f>Tabela1[[#This Row],[parcela.cef
(total)]]-Tabela1[[#This Row],[parcela.cef
(realizado)]]</f>
        <v>0</v>
      </c>
      <c r="M228" s="4">
        <v>0</v>
      </c>
      <c r="N228" s="4">
        <v>0</v>
      </c>
      <c r="O228" s="4">
        <v>0</v>
      </c>
      <c r="P228" s="4">
        <v>0</v>
      </c>
      <c r="Q228" s="4">
        <f>SUM(Tabela1[[#This Row],[set/25]:[dez/30]])</f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6">
        <v>0</v>
      </c>
      <c r="DV228" s="4">
        <f>SUM(Tabela1[[#This Row],[jan/25]:[mar/25]])</f>
        <v>0</v>
      </c>
      <c r="DW228" s="4">
        <f>SUM(Tabela1[[#This Row],[abr/25]:[ago/25]])</f>
        <v>0</v>
      </c>
      <c r="DX228" s="4">
        <f>SUM(Tabela1[[#This Row],[set/25]:[dez/30]])</f>
        <v>0</v>
      </c>
    </row>
    <row r="229" spans="1:128" hidden="1" x14ac:dyDescent="0.25">
      <c r="A229" s="2" t="s">
        <v>372</v>
      </c>
      <c r="B229" s="2" t="s">
        <v>14</v>
      </c>
      <c r="C229" s="2" t="s">
        <v>193</v>
      </c>
      <c r="D229" s="1">
        <v>202</v>
      </c>
      <c r="E229" s="2"/>
      <c r="F229" s="2" t="s">
        <v>46</v>
      </c>
      <c r="G229" s="321"/>
      <c r="H229" s="2"/>
      <c r="I229" s="2"/>
      <c r="J229" s="4"/>
      <c r="K229" s="4"/>
      <c r="L229" s="4">
        <f>Tabela1[[#This Row],[parcela.cef
(total)]]-Tabela1[[#This Row],[parcela.cef
(realizado)]]</f>
        <v>0</v>
      </c>
      <c r="M229" s="4">
        <v>0</v>
      </c>
      <c r="N229" s="4">
        <v>0</v>
      </c>
      <c r="O229" s="4">
        <v>0</v>
      </c>
      <c r="P229" s="4">
        <v>0</v>
      </c>
      <c r="Q229" s="4">
        <f>SUM(Tabela1[[#This Row],[set/25]:[dez/30]])</f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6">
        <v>0</v>
      </c>
      <c r="DV229" s="4">
        <f>SUM(Tabela1[[#This Row],[jan/25]:[mar/25]])</f>
        <v>0</v>
      </c>
      <c r="DW229" s="4">
        <f>SUM(Tabela1[[#This Row],[abr/25]:[ago/25]])</f>
        <v>0</v>
      </c>
      <c r="DX229" s="4">
        <f>SUM(Tabela1[[#This Row],[set/25]:[dez/30]])</f>
        <v>0</v>
      </c>
    </row>
    <row r="230" spans="1:128" hidden="1" x14ac:dyDescent="0.25">
      <c r="A230" s="2" t="s">
        <v>372</v>
      </c>
      <c r="B230" s="2" t="s">
        <v>14</v>
      </c>
      <c r="C230" s="2" t="s">
        <v>193</v>
      </c>
      <c r="D230" s="1">
        <v>203</v>
      </c>
      <c r="E230" s="2"/>
      <c r="F230" s="2" t="s">
        <v>16</v>
      </c>
      <c r="G230" s="321"/>
      <c r="H230" s="2"/>
      <c r="I230" s="2"/>
      <c r="J230" s="4"/>
      <c r="K230" s="4"/>
      <c r="L230" s="4">
        <f>Tabela1[[#This Row],[parcela.cef
(total)]]-Tabela1[[#This Row],[parcela.cef
(realizado)]]</f>
        <v>0</v>
      </c>
      <c r="M230" s="4">
        <v>0</v>
      </c>
      <c r="N230" s="4">
        <v>0</v>
      </c>
      <c r="O230" s="4">
        <v>0</v>
      </c>
      <c r="P230" s="4">
        <v>0</v>
      </c>
      <c r="Q230" s="4">
        <f>SUM(Tabela1[[#This Row],[set/25]:[dez/30]])</f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6">
        <v>0</v>
      </c>
      <c r="DV230" s="4">
        <f>SUM(Tabela1[[#This Row],[jan/25]:[mar/25]])</f>
        <v>0</v>
      </c>
      <c r="DW230" s="4">
        <f>SUM(Tabela1[[#This Row],[abr/25]:[ago/25]])</f>
        <v>0</v>
      </c>
      <c r="DX230" s="4">
        <f>SUM(Tabela1[[#This Row],[set/25]:[dez/30]])</f>
        <v>0</v>
      </c>
    </row>
    <row r="231" spans="1:128" hidden="1" x14ac:dyDescent="0.25">
      <c r="A231" s="2" t="s">
        <v>372</v>
      </c>
      <c r="B231" s="2" t="s">
        <v>14</v>
      </c>
      <c r="C231" s="2" t="s">
        <v>193</v>
      </c>
      <c r="D231" s="1">
        <v>204</v>
      </c>
      <c r="E231" s="2" t="s">
        <v>664</v>
      </c>
      <c r="F231" s="2" t="s">
        <v>19</v>
      </c>
      <c r="G231" s="321">
        <v>44612</v>
      </c>
      <c r="H231" s="2" t="s">
        <v>665</v>
      </c>
      <c r="I231" s="2"/>
      <c r="J231" s="4"/>
      <c r="K231" s="4"/>
      <c r="L231" s="4">
        <f>Tabela1[[#This Row],[parcela.cef
(total)]]-Tabela1[[#This Row],[parcela.cef
(realizado)]]</f>
        <v>0</v>
      </c>
      <c r="M231" s="4">
        <v>0</v>
      </c>
      <c r="N231" s="4">
        <v>117500</v>
      </c>
      <c r="O231" s="4">
        <v>0</v>
      </c>
      <c r="P231" s="4">
        <v>117500</v>
      </c>
      <c r="Q231" s="4">
        <f>SUM(Tabela1[[#This Row],[set/25]:[dez/30]])</f>
        <v>0</v>
      </c>
      <c r="R231" s="4">
        <v>0</v>
      </c>
      <c r="S231" s="4">
        <v>117500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6">
        <v>0</v>
      </c>
      <c r="DV231" s="4">
        <f>SUM(Tabela1[[#This Row],[jan/25]:[mar/25]])</f>
        <v>0</v>
      </c>
      <c r="DW231" s="4">
        <f>SUM(Tabela1[[#This Row],[abr/25]:[ago/25]])</f>
        <v>0</v>
      </c>
      <c r="DX231" s="4">
        <f>SUM(Tabela1[[#This Row],[set/25]:[dez/30]])</f>
        <v>0</v>
      </c>
    </row>
    <row r="232" spans="1:128" hidden="1" x14ac:dyDescent="0.25">
      <c r="A232" s="2" t="s">
        <v>372</v>
      </c>
      <c r="B232" s="2" t="s">
        <v>14</v>
      </c>
      <c r="C232" s="2" t="s">
        <v>193</v>
      </c>
      <c r="D232" s="1">
        <v>205</v>
      </c>
      <c r="E232" s="2" t="s">
        <v>667</v>
      </c>
      <c r="F232" s="2" t="s">
        <v>19</v>
      </c>
      <c r="G232" s="321">
        <v>44789</v>
      </c>
      <c r="H232" s="2" t="s">
        <v>668</v>
      </c>
      <c r="I232" s="2"/>
      <c r="J232" s="4"/>
      <c r="K232" s="4"/>
      <c r="L232" s="4">
        <f>Tabela1[[#This Row],[parcela.cef
(total)]]-Tabela1[[#This Row],[parcela.cef
(realizado)]]</f>
        <v>0</v>
      </c>
      <c r="M232" s="4">
        <v>0</v>
      </c>
      <c r="N232" s="4">
        <v>162180</v>
      </c>
      <c r="O232" s="4">
        <v>0</v>
      </c>
      <c r="P232" s="4">
        <v>162180</v>
      </c>
      <c r="Q232" s="4">
        <f>SUM(Tabela1[[#This Row],[set/25]:[dez/30]])</f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162180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6">
        <v>0</v>
      </c>
      <c r="DV232" s="4">
        <f>SUM(Tabela1[[#This Row],[jan/25]:[mar/25]])</f>
        <v>0</v>
      </c>
      <c r="DW232" s="4">
        <f>SUM(Tabela1[[#This Row],[abr/25]:[ago/25]])</f>
        <v>0</v>
      </c>
      <c r="DX232" s="4">
        <f>SUM(Tabela1[[#This Row],[set/25]:[dez/30]])</f>
        <v>0</v>
      </c>
    </row>
    <row r="233" spans="1:128" hidden="1" x14ac:dyDescent="0.25">
      <c r="A233" s="2" t="s">
        <v>372</v>
      </c>
      <c r="B233" s="2" t="s">
        <v>14</v>
      </c>
      <c r="C233" s="2" t="s">
        <v>193</v>
      </c>
      <c r="D233" s="1">
        <v>206</v>
      </c>
      <c r="E233" s="2"/>
      <c r="F233" s="2" t="s">
        <v>16</v>
      </c>
      <c r="G233" s="321"/>
      <c r="H233" s="2"/>
      <c r="I233" s="2"/>
      <c r="J233" s="4"/>
      <c r="K233" s="4"/>
      <c r="L233" s="4">
        <f>Tabela1[[#This Row],[parcela.cef
(total)]]-Tabela1[[#This Row],[parcela.cef
(realizado)]]</f>
        <v>0</v>
      </c>
      <c r="M233" s="4">
        <v>0</v>
      </c>
      <c r="N233" s="4">
        <v>0</v>
      </c>
      <c r="O233" s="4">
        <v>0</v>
      </c>
      <c r="P233" s="4">
        <v>0</v>
      </c>
      <c r="Q233" s="4">
        <f>SUM(Tabela1[[#This Row],[set/25]:[dez/30]])</f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6">
        <v>0</v>
      </c>
      <c r="DV233" s="4">
        <f>SUM(Tabela1[[#This Row],[jan/25]:[mar/25]])</f>
        <v>0</v>
      </c>
      <c r="DW233" s="4">
        <f>SUM(Tabela1[[#This Row],[abr/25]:[ago/25]])</f>
        <v>0</v>
      </c>
      <c r="DX233" s="4">
        <f>SUM(Tabela1[[#This Row],[set/25]:[dez/30]])</f>
        <v>0</v>
      </c>
    </row>
    <row r="234" spans="1:128" hidden="1" x14ac:dyDescent="0.25">
      <c r="A234" s="2" t="s">
        <v>372</v>
      </c>
      <c r="B234" s="2" t="s">
        <v>14</v>
      </c>
      <c r="C234" s="2" t="s">
        <v>193</v>
      </c>
      <c r="D234" s="1">
        <v>207</v>
      </c>
      <c r="E234" s="2" t="s">
        <v>671</v>
      </c>
      <c r="F234" s="2" t="s">
        <v>19</v>
      </c>
      <c r="G234" s="321">
        <v>44581</v>
      </c>
      <c r="H234" s="2" t="s">
        <v>672</v>
      </c>
      <c r="I234" s="2"/>
      <c r="J234" s="4"/>
      <c r="K234" s="4"/>
      <c r="L234" s="4">
        <f>Tabela1[[#This Row],[parcela.cef
(total)]]-Tabela1[[#This Row],[parcela.cef
(realizado)]]</f>
        <v>0</v>
      </c>
      <c r="M234" s="4">
        <v>0</v>
      </c>
      <c r="N234" s="4">
        <v>117500</v>
      </c>
      <c r="O234" s="4">
        <v>0</v>
      </c>
      <c r="P234" s="4">
        <v>117500</v>
      </c>
      <c r="Q234" s="4">
        <f>SUM(Tabela1[[#This Row],[set/25]:[dez/30]])</f>
        <v>0</v>
      </c>
      <c r="R234" s="4">
        <v>117500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6">
        <v>0</v>
      </c>
      <c r="DV234" s="4">
        <f>SUM(Tabela1[[#This Row],[jan/25]:[mar/25]])</f>
        <v>0</v>
      </c>
      <c r="DW234" s="4">
        <f>SUM(Tabela1[[#This Row],[abr/25]:[ago/25]])</f>
        <v>0</v>
      </c>
      <c r="DX234" s="4">
        <f>SUM(Tabela1[[#This Row],[set/25]:[dez/30]])</f>
        <v>0</v>
      </c>
    </row>
    <row r="235" spans="1:128" hidden="1" x14ac:dyDescent="0.25">
      <c r="A235" s="2" t="s">
        <v>372</v>
      </c>
      <c r="B235" s="2" t="s">
        <v>14</v>
      </c>
      <c r="C235" s="2" t="s">
        <v>193</v>
      </c>
      <c r="D235" s="1">
        <v>208</v>
      </c>
      <c r="E235" s="2"/>
      <c r="F235" s="2" t="s">
        <v>46</v>
      </c>
      <c r="G235" s="321"/>
      <c r="H235" s="2"/>
      <c r="I235" s="2"/>
      <c r="J235" s="4"/>
      <c r="K235" s="4"/>
      <c r="L235" s="4">
        <f>Tabela1[[#This Row],[parcela.cef
(total)]]-Tabela1[[#This Row],[parcela.cef
(realizado)]]</f>
        <v>0</v>
      </c>
      <c r="M235" s="4">
        <v>0</v>
      </c>
      <c r="N235" s="4">
        <v>0</v>
      </c>
      <c r="O235" s="4">
        <v>0</v>
      </c>
      <c r="P235" s="4">
        <v>0</v>
      </c>
      <c r="Q235" s="4">
        <f>SUM(Tabela1[[#This Row],[set/25]:[dez/30]])</f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6">
        <v>0</v>
      </c>
      <c r="DV235" s="4">
        <f>SUM(Tabela1[[#This Row],[jan/25]:[mar/25]])</f>
        <v>0</v>
      </c>
      <c r="DW235" s="4">
        <f>SUM(Tabela1[[#This Row],[abr/25]:[ago/25]])</f>
        <v>0</v>
      </c>
      <c r="DX235" s="4">
        <f>SUM(Tabela1[[#This Row],[set/25]:[dez/30]])</f>
        <v>0</v>
      </c>
    </row>
    <row r="236" spans="1:128" hidden="1" x14ac:dyDescent="0.25">
      <c r="A236" s="2" t="s">
        <v>372</v>
      </c>
      <c r="B236" s="2" t="s">
        <v>14</v>
      </c>
      <c r="C236" s="2" t="s">
        <v>675</v>
      </c>
      <c r="D236" s="1">
        <v>2101</v>
      </c>
      <c r="E236" s="2" t="s">
        <v>676</v>
      </c>
      <c r="F236" s="2" t="s">
        <v>19</v>
      </c>
      <c r="G236" s="321">
        <v>45832</v>
      </c>
      <c r="H236" s="2" t="s">
        <v>677</v>
      </c>
      <c r="I236" s="2"/>
      <c r="J236" s="4"/>
      <c r="K236" s="4"/>
      <c r="L236" s="4">
        <f>Tabela1[[#This Row],[parcela.cef
(total)]]-Tabela1[[#This Row],[parcela.cef
(realizado)]]</f>
        <v>0</v>
      </c>
      <c r="M236" s="4">
        <v>0</v>
      </c>
      <c r="N236" s="4">
        <v>389254</v>
      </c>
      <c r="O236" s="4">
        <v>6811.04</v>
      </c>
      <c r="P236" s="4">
        <v>10654.79</v>
      </c>
      <c r="Q236" s="4">
        <f>SUM(Tabela1[[#This Row],[set/25]:[dez/30]])</f>
        <v>0</v>
      </c>
      <c r="R236" s="4">
        <v>0</v>
      </c>
      <c r="S236" s="4">
        <v>0</v>
      </c>
      <c r="T236" s="4">
        <v>3500</v>
      </c>
      <c r="U236" s="4">
        <v>1000</v>
      </c>
      <c r="V236" s="4">
        <v>1000</v>
      </c>
      <c r="W236" s="4">
        <v>1000</v>
      </c>
      <c r="X236" s="4">
        <v>1000</v>
      </c>
      <c r="Y236" s="4">
        <v>1000</v>
      </c>
      <c r="Z236" s="4">
        <v>1076.9100000000001</v>
      </c>
      <c r="AA236" s="4">
        <v>1077.8800000000001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6">
        <v>0</v>
      </c>
      <c r="DV236" s="4">
        <f>SUM(Tabela1[[#This Row],[jan/25]:[mar/25]])</f>
        <v>0</v>
      </c>
      <c r="DW236" s="4">
        <f>SUM(Tabela1[[#This Row],[abr/25]:[ago/25]])</f>
        <v>0</v>
      </c>
      <c r="DX236" s="4">
        <f>SUM(Tabela1[[#This Row],[set/25]:[dez/30]])</f>
        <v>0</v>
      </c>
    </row>
    <row r="237" spans="1:128" hidden="1" x14ac:dyDescent="0.25">
      <c r="A237" s="2" t="s">
        <v>372</v>
      </c>
      <c r="B237" s="2" t="s">
        <v>14</v>
      </c>
      <c r="C237" s="2" t="s">
        <v>675</v>
      </c>
      <c r="D237" s="1">
        <v>2102</v>
      </c>
      <c r="E237" s="2" t="s">
        <v>679</v>
      </c>
      <c r="F237" s="2" t="s">
        <v>19</v>
      </c>
      <c r="G237" s="321">
        <v>44894</v>
      </c>
      <c r="H237" s="2" t="s">
        <v>334</v>
      </c>
      <c r="I237" s="2" t="s">
        <v>680</v>
      </c>
      <c r="J237" s="4">
        <v>298529.40999999997</v>
      </c>
      <c r="K237" s="4">
        <v>285643.26</v>
      </c>
      <c r="L237" s="4">
        <f>Tabela1[[#This Row],[parcela.cef
(total)]]-Tabela1[[#This Row],[parcela.cef
(realizado)]]</f>
        <v>12886.149999999965</v>
      </c>
      <c r="M237" s="4">
        <v>0</v>
      </c>
      <c r="N237" s="4">
        <v>313866</v>
      </c>
      <c r="O237" s="4">
        <v>8703.1</v>
      </c>
      <c r="P237" s="4">
        <v>104266.92</v>
      </c>
      <c r="Q237" s="4">
        <f>SUM(Tabela1[[#This Row],[set/25]:[dez/30]])</f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1255.72</v>
      </c>
      <c r="AD237" s="4">
        <v>1289.71</v>
      </c>
      <c r="AE237" s="4">
        <v>1231.9000000000001</v>
      </c>
      <c r="AF237" s="4">
        <v>1267.17</v>
      </c>
      <c r="AG237" s="4">
        <v>1267.17</v>
      </c>
      <c r="AH237" s="4">
        <v>1271.6099999999999</v>
      </c>
      <c r="AI237" s="4">
        <v>1273.3900000000001</v>
      </c>
      <c r="AJ237" s="4">
        <v>1280.9000000000001</v>
      </c>
      <c r="AK237" s="4">
        <v>1290</v>
      </c>
      <c r="AL237" s="4">
        <v>1291.29</v>
      </c>
      <c r="AM237" s="4">
        <v>1293.43</v>
      </c>
      <c r="AN237" s="4">
        <v>0</v>
      </c>
      <c r="AO237" s="4">
        <v>0</v>
      </c>
      <c r="AP237" s="4">
        <v>29792.79</v>
      </c>
      <c r="AQ237" s="4">
        <v>14793.31</v>
      </c>
      <c r="AR237" s="4">
        <v>9509.99</v>
      </c>
      <c r="AS237" s="4">
        <v>12834.6</v>
      </c>
      <c r="AT237" s="4">
        <v>10747.06</v>
      </c>
      <c r="AU237" s="4">
        <v>12576.88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6">
        <v>0</v>
      </c>
      <c r="DV237" s="4">
        <f>SUM(Tabela1[[#This Row],[jan/25]:[mar/25]])</f>
        <v>0</v>
      </c>
      <c r="DW237" s="4">
        <f>SUM(Tabela1[[#This Row],[abr/25]:[ago/25]])</f>
        <v>0</v>
      </c>
      <c r="DX237" s="4">
        <f>SUM(Tabela1[[#This Row],[set/25]:[dez/30]])</f>
        <v>0</v>
      </c>
    </row>
    <row r="238" spans="1:128" hidden="1" x14ac:dyDescent="0.25">
      <c r="A238" s="2" t="s">
        <v>372</v>
      </c>
      <c r="B238" s="2" t="s">
        <v>14</v>
      </c>
      <c r="C238" s="2" t="s">
        <v>675</v>
      </c>
      <c r="D238" s="1">
        <v>2103</v>
      </c>
      <c r="E238" s="2" t="s">
        <v>682</v>
      </c>
      <c r="F238" s="2" t="s">
        <v>19</v>
      </c>
      <c r="G238" s="321">
        <v>45714</v>
      </c>
      <c r="H238" s="2" t="s">
        <v>262</v>
      </c>
      <c r="I238" s="2" t="s">
        <v>683</v>
      </c>
      <c r="J238" s="4">
        <v>275144.40999999997</v>
      </c>
      <c r="K238" s="4">
        <v>263417.68</v>
      </c>
      <c r="L238" s="4">
        <f>Tabela1[[#This Row],[parcela.cef
(total)]]-Tabela1[[#This Row],[parcela.cef
(realizado)]]</f>
        <v>11726.729999999981</v>
      </c>
      <c r="M238" s="4">
        <v>0</v>
      </c>
      <c r="N238" s="4">
        <v>300605.40000000002</v>
      </c>
      <c r="O238" s="4">
        <v>11994.81</v>
      </c>
      <c r="P238" s="4">
        <v>123.65</v>
      </c>
      <c r="Q238" s="4">
        <f>SUM(Tabela1[[#This Row],[set/25]:[dez/30]])</f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123.65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6">
        <v>0</v>
      </c>
      <c r="DV238" s="4">
        <f>SUM(Tabela1[[#This Row],[jan/25]:[mar/25]])</f>
        <v>0</v>
      </c>
      <c r="DW238" s="4">
        <f>SUM(Tabela1[[#This Row],[abr/25]:[ago/25]])</f>
        <v>123.65</v>
      </c>
      <c r="DX238" s="4">
        <f>SUM(Tabela1[[#This Row],[set/25]:[dez/30]])</f>
        <v>0</v>
      </c>
    </row>
    <row r="239" spans="1:128" hidden="1" x14ac:dyDescent="0.25">
      <c r="A239" s="2" t="s">
        <v>372</v>
      </c>
      <c r="B239" s="2" t="s">
        <v>14</v>
      </c>
      <c r="C239" s="2" t="s">
        <v>675</v>
      </c>
      <c r="D239" s="1">
        <v>2105</v>
      </c>
      <c r="E239" s="2" t="s">
        <v>687</v>
      </c>
      <c r="F239" s="2" t="s">
        <v>19</v>
      </c>
      <c r="G239" s="321">
        <v>44957</v>
      </c>
      <c r="H239" s="2" t="s">
        <v>233</v>
      </c>
      <c r="I239" s="2" t="s">
        <v>688</v>
      </c>
      <c r="J239" s="4">
        <v>300000</v>
      </c>
      <c r="K239" s="4">
        <v>287040.28999999998</v>
      </c>
      <c r="L239" s="4">
        <f>Tabela1[[#This Row],[parcela.cef
(total)]]-Tabela1[[#This Row],[parcela.cef
(realizado)]]</f>
        <v>12959.710000000021</v>
      </c>
      <c r="M239" s="4">
        <v>0</v>
      </c>
      <c r="N239" s="4">
        <v>313866</v>
      </c>
      <c r="O239" s="4">
        <v>8619.84</v>
      </c>
      <c r="P239" s="4">
        <v>78810.929999999993</v>
      </c>
      <c r="Q239" s="4">
        <f>SUM(Tabela1[[#This Row],[set/25]:[dez/30]])</f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1459.51</v>
      </c>
      <c r="AG239" s="4">
        <v>1459.51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29962.79</v>
      </c>
      <c r="AQ239" s="4">
        <v>0</v>
      </c>
      <c r="AR239" s="4">
        <v>9564.25</v>
      </c>
      <c r="AS239" s="4">
        <v>12907.84</v>
      </c>
      <c r="AT239" s="4">
        <v>10808.38</v>
      </c>
      <c r="AU239" s="4">
        <v>12648.65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6">
        <v>0</v>
      </c>
      <c r="DV239" s="4">
        <f>SUM(Tabela1[[#This Row],[jan/25]:[mar/25]])</f>
        <v>0</v>
      </c>
      <c r="DW239" s="4">
        <f>SUM(Tabela1[[#This Row],[abr/25]:[ago/25]])</f>
        <v>0</v>
      </c>
      <c r="DX239" s="4">
        <f>SUM(Tabela1[[#This Row],[set/25]:[dez/30]])</f>
        <v>0</v>
      </c>
    </row>
    <row r="240" spans="1:128" hidden="1" x14ac:dyDescent="0.25">
      <c r="A240" s="2" t="s">
        <v>372</v>
      </c>
      <c r="B240" s="2" t="s">
        <v>14</v>
      </c>
      <c r="C240" s="2" t="s">
        <v>675</v>
      </c>
      <c r="D240" s="1">
        <v>2107</v>
      </c>
      <c r="E240" s="2" t="s">
        <v>694</v>
      </c>
      <c r="F240" s="2" t="s">
        <v>19</v>
      </c>
      <c r="G240" s="321">
        <v>44957</v>
      </c>
      <c r="H240" s="2" t="s">
        <v>695</v>
      </c>
      <c r="I240" s="2" t="s">
        <v>696</v>
      </c>
      <c r="J240" s="4">
        <v>172713</v>
      </c>
      <c r="K240" s="4">
        <v>165482.75</v>
      </c>
      <c r="L240" s="4">
        <f>Tabela1[[#This Row],[parcela.cef
(total)]]-Tabela1[[#This Row],[parcela.cef
(realizado)]]</f>
        <v>7230.25</v>
      </c>
      <c r="M240" s="4">
        <v>0</v>
      </c>
      <c r="N240" s="4">
        <v>199386</v>
      </c>
      <c r="O240" s="4">
        <v>4598.92</v>
      </c>
      <c r="P240" s="4">
        <v>74455.91</v>
      </c>
      <c r="Q240" s="4">
        <f>SUM(Tabela1[[#This Row],[set/25]:[dez/30]])</f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293.56</v>
      </c>
      <c r="AG240" s="4">
        <v>722.31</v>
      </c>
      <c r="AH240" s="4">
        <v>724.84</v>
      </c>
      <c r="AI240" s="4">
        <v>725.86</v>
      </c>
      <c r="AJ240" s="4">
        <v>725.86</v>
      </c>
      <c r="AK240" s="4">
        <v>735.32</v>
      </c>
      <c r="AL240" s="4">
        <v>736.06</v>
      </c>
      <c r="AM240" s="4">
        <v>737.31</v>
      </c>
      <c r="AN240" s="4">
        <v>739.82</v>
      </c>
      <c r="AO240" s="4">
        <v>4097.2299999999996</v>
      </c>
      <c r="AP240" s="4">
        <v>17458.169999999998</v>
      </c>
      <c r="AQ240" s="4">
        <v>9044.4599999999991</v>
      </c>
      <c r="AR240" s="4">
        <v>6082.06</v>
      </c>
      <c r="AS240" s="4">
        <v>7948.44</v>
      </c>
      <c r="AT240" s="4">
        <v>6779.22</v>
      </c>
      <c r="AU240" s="4">
        <v>7809.8</v>
      </c>
      <c r="AV240" s="4">
        <v>759.56</v>
      </c>
      <c r="AW240" s="4">
        <v>764.95</v>
      </c>
      <c r="AX240" s="4">
        <v>770.46</v>
      </c>
      <c r="AY240" s="4">
        <v>775.85</v>
      </c>
      <c r="AZ240" s="4">
        <v>780.35</v>
      </c>
      <c r="BA240" s="4">
        <v>5244.42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6">
        <v>0</v>
      </c>
      <c r="DV240" s="4">
        <f>SUM(Tabela1[[#This Row],[jan/25]:[mar/25]])</f>
        <v>0</v>
      </c>
      <c r="DW240" s="4">
        <f>SUM(Tabela1[[#This Row],[abr/25]:[ago/25]])</f>
        <v>0</v>
      </c>
      <c r="DX240" s="4">
        <f>SUM(Tabela1[[#This Row],[set/25]:[dez/30]])</f>
        <v>0</v>
      </c>
    </row>
    <row r="241" spans="1:128" hidden="1" x14ac:dyDescent="0.25">
      <c r="A241" s="2" t="s">
        <v>372</v>
      </c>
      <c r="B241" s="2" t="s">
        <v>14</v>
      </c>
      <c r="C241" s="2" t="s">
        <v>675</v>
      </c>
      <c r="D241" s="1">
        <v>2108</v>
      </c>
      <c r="E241" s="2" t="s">
        <v>698</v>
      </c>
      <c r="F241" s="2" t="s">
        <v>19</v>
      </c>
      <c r="G241" s="321">
        <v>44894</v>
      </c>
      <c r="H241" s="2" t="s">
        <v>699</v>
      </c>
      <c r="I241" s="2" t="s">
        <v>700</v>
      </c>
      <c r="J241" s="4">
        <v>158015.09</v>
      </c>
      <c r="K241" s="4">
        <v>151519.74</v>
      </c>
      <c r="L241" s="4">
        <f>Tabela1[[#This Row],[parcela.cef
(total)]]-Tabela1[[#This Row],[parcela.cef
(realizado)]]</f>
        <v>6495.3500000000058</v>
      </c>
      <c r="M241" s="4">
        <v>0</v>
      </c>
      <c r="N241" s="4">
        <v>199386</v>
      </c>
      <c r="O241" s="4">
        <v>9347.31</v>
      </c>
      <c r="P241" s="4">
        <v>89048.33</v>
      </c>
      <c r="Q241" s="4">
        <f>SUM(Tabela1[[#This Row],[set/25]:[dez/30]])</f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1812.45</v>
      </c>
      <c r="AD241" s="4">
        <v>1780.04</v>
      </c>
      <c r="AE241" s="4">
        <v>1781.64</v>
      </c>
      <c r="AF241" s="4">
        <v>1789.84</v>
      </c>
      <c r="AG241" s="4">
        <v>1826.24</v>
      </c>
      <c r="AH241" s="4">
        <v>1832.82</v>
      </c>
      <c r="AI241" s="4">
        <v>1798.62</v>
      </c>
      <c r="AJ241" s="4">
        <v>1798.62</v>
      </c>
      <c r="AK241" s="4">
        <v>1822.08</v>
      </c>
      <c r="AL241" s="4">
        <v>1823.9</v>
      </c>
      <c r="AM241" s="4">
        <v>1827</v>
      </c>
      <c r="AN241" s="4">
        <v>1833.21</v>
      </c>
      <c r="AO241" s="4">
        <v>1836.88</v>
      </c>
      <c r="AP241" s="4">
        <v>16855.43</v>
      </c>
      <c r="AQ241" s="4">
        <v>9300.5400000000009</v>
      </c>
      <c r="AR241" s="4">
        <v>6642.42</v>
      </c>
      <c r="AS241" s="4">
        <v>8320.6200000000008</v>
      </c>
      <c r="AT241" s="4">
        <v>7273.56</v>
      </c>
      <c r="AU241" s="4">
        <v>8205.5499999999993</v>
      </c>
      <c r="AV241" s="4">
        <v>0</v>
      </c>
      <c r="AW241" s="4">
        <v>3831.63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1340.15</v>
      </c>
      <c r="BG241" s="4">
        <v>1222.07</v>
      </c>
      <c r="BH241" s="4">
        <v>1255.3800000000001</v>
      </c>
      <c r="BI241" s="4">
        <v>1237.6400000000001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6">
        <v>0</v>
      </c>
      <c r="DV241" s="4">
        <f>SUM(Tabela1[[#This Row],[jan/25]:[mar/25]])</f>
        <v>0</v>
      </c>
      <c r="DW241" s="4">
        <f>SUM(Tabela1[[#This Row],[abr/25]:[ago/25]])</f>
        <v>5055.2400000000007</v>
      </c>
      <c r="DX241" s="4">
        <f>SUM(Tabela1[[#This Row],[set/25]:[dez/30]])</f>
        <v>0</v>
      </c>
    </row>
    <row r="242" spans="1:128" hidden="1" x14ac:dyDescent="0.25">
      <c r="A242" s="2" t="s">
        <v>372</v>
      </c>
      <c r="B242" s="2" t="s">
        <v>14</v>
      </c>
      <c r="C242" s="2" t="s">
        <v>702</v>
      </c>
      <c r="D242" s="1">
        <v>2201</v>
      </c>
      <c r="E242" s="2" t="s">
        <v>703</v>
      </c>
      <c r="F242" s="2" t="s">
        <v>19</v>
      </c>
      <c r="G242" s="321">
        <v>44894</v>
      </c>
      <c r="H242" s="2" t="s">
        <v>704</v>
      </c>
      <c r="I242" s="2" t="s">
        <v>705</v>
      </c>
      <c r="J242" s="4">
        <v>211200</v>
      </c>
      <c r="K242" s="4">
        <v>202702.38</v>
      </c>
      <c r="L242" s="4">
        <f>Tabela1[[#This Row],[parcela.cef
(total)]]-Tabela1[[#This Row],[parcela.cef
(realizado)]]</f>
        <v>8497.6199999999953</v>
      </c>
      <c r="M242" s="4">
        <v>0</v>
      </c>
      <c r="N242" s="4">
        <v>313866</v>
      </c>
      <c r="O242" s="4">
        <v>14162.4</v>
      </c>
      <c r="P242" s="4">
        <v>182920.87</v>
      </c>
      <c r="Q242" s="4">
        <f>SUM(Tabela1[[#This Row],[set/25]:[dez/30]])</f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2214.5700000000002</v>
      </c>
      <c r="AD242" s="4">
        <v>2222.5500000000002</v>
      </c>
      <c r="AE242" s="4">
        <v>2224.5500000000002</v>
      </c>
      <c r="AF242" s="4">
        <v>2234.7800000000002</v>
      </c>
      <c r="AG242" s="4">
        <v>2234.7800000000002</v>
      </c>
      <c r="AH242" s="4">
        <v>2242.61</v>
      </c>
      <c r="AI242" s="4">
        <v>2245.7399999999998</v>
      </c>
      <c r="AJ242" s="4">
        <v>2258.9899999999998</v>
      </c>
      <c r="AK242" s="4">
        <v>2275.0300000000002</v>
      </c>
      <c r="AL242" s="4">
        <v>4130.5200000000004</v>
      </c>
      <c r="AM242" s="4">
        <v>4137.54</v>
      </c>
      <c r="AN242" s="4">
        <v>1862.67</v>
      </c>
      <c r="AO242" s="4">
        <v>4159.91</v>
      </c>
      <c r="AP242" s="4">
        <v>23809.27</v>
      </c>
      <c r="AQ242" s="4">
        <v>9755.24</v>
      </c>
      <c r="AR242" s="4">
        <v>10928.82</v>
      </c>
      <c r="AS242" s="4">
        <v>10775.05</v>
      </c>
      <c r="AT242" s="4">
        <v>12024.72</v>
      </c>
      <c r="AU242" s="4">
        <v>13131.58</v>
      </c>
      <c r="AV242" s="4">
        <v>2656.08</v>
      </c>
      <c r="AW242" s="4">
        <v>5145.83</v>
      </c>
      <c r="AX242" s="4">
        <v>0</v>
      </c>
      <c r="AY242" s="4">
        <v>0</v>
      </c>
      <c r="AZ242" s="4">
        <v>60250.04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6">
        <v>0</v>
      </c>
      <c r="DV242" s="4">
        <f>SUM(Tabela1[[#This Row],[jan/25]:[mar/25]])</f>
        <v>0</v>
      </c>
      <c r="DW242" s="4">
        <f>SUM(Tabela1[[#This Row],[abr/25]:[ago/25]])</f>
        <v>0</v>
      </c>
      <c r="DX242" s="4">
        <f>SUM(Tabela1[[#This Row],[set/25]:[dez/30]])</f>
        <v>0</v>
      </c>
    </row>
    <row r="243" spans="1:128" hidden="1" x14ac:dyDescent="0.25">
      <c r="A243" s="2" t="s">
        <v>372</v>
      </c>
      <c r="B243" s="2" t="s">
        <v>14</v>
      </c>
      <c r="C243" s="2" t="s">
        <v>702</v>
      </c>
      <c r="D243" s="1">
        <v>2202</v>
      </c>
      <c r="E243" s="2" t="s">
        <v>707</v>
      </c>
      <c r="F243" s="2" t="s">
        <v>19</v>
      </c>
      <c r="G243" s="321">
        <v>44894</v>
      </c>
      <c r="H243" s="2" t="s">
        <v>128</v>
      </c>
      <c r="I243" s="2" t="s">
        <v>708</v>
      </c>
      <c r="J243" s="4">
        <v>247352.17</v>
      </c>
      <c r="K243" s="4">
        <v>237024.88</v>
      </c>
      <c r="L243" s="4">
        <f>Tabela1[[#This Row],[parcela.cef
(total)]]-Tabela1[[#This Row],[parcela.cef
(realizado)]]</f>
        <v>10327.290000000008</v>
      </c>
      <c r="M243" s="4">
        <v>0</v>
      </c>
      <c r="N243" s="4">
        <v>313866</v>
      </c>
      <c r="O243" s="4">
        <v>0</v>
      </c>
      <c r="P243" s="4">
        <v>72332.38</v>
      </c>
      <c r="Q243" s="4">
        <f>SUM(Tabela1[[#This Row],[set/25]:[dez/30]])</f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23876.7</v>
      </c>
      <c r="AQ243" s="4">
        <v>11855.74</v>
      </c>
      <c r="AR243" s="4">
        <v>7621.55</v>
      </c>
      <c r="AS243" s="4">
        <v>10285.98</v>
      </c>
      <c r="AT243" s="4">
        <v>8612.9699999999993</v>
      </c>
      <c r="AU243" s="4">
        <v>10079.44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6">
        <v>0</v>
      </c>
      <c r="DV243" s="4">
        <f>SUM(Tabela1[[#This Row],[jan/25]:[mar/25]])</f>
        <v>0</v>
      </c>
      <c r="DW243" s="4">
        <f>SUM(Tabela1[[#This Row],[abr/25]:[ago/25]])</f>
        <v>0</v>
      </c>
      <c r="DX243" s="4">
        <f>SUM(Tabela1[[#This Row],[set/25]:[dez/30]])</f>
        <v>0</v>
      </c>
    </row>
    <row r="244" spans="1:128" hidden="1" x14ac:dyDescent="0.25">
      <c r="A244" s="2" t="s">
        <v>372</v>
      </c>
      <c r="B244" s="2" t="s">
        <v>14</v>
      </c>
      <c r="C244" s="2" t="s">
        <v>702</v>
      </c>
      <c r="D244" s="1">
        <v>2208</v>
      </c>
      <c r="E244" s="2" t="s">
        <v>727</v>
      </c>
      <c r="F244" s="2" t="s">
        <v>19</v>
      </c>
      <c r="G244" s="321">
        <v>44894</v>
      </c>
      <c r="H244" s="2" t="s">
        <v>728</v>
      </c>
      <c r="I244" s="2" t="s">
        <v>729</v>
      </c>
      <c r="J244" s="4">
        <v>180166.1</v>
      </c>
      <c r="K244" s="4">
        <v>172563.20000000001</v>
      </c>
      <c r="L244" s="4">
        <f>Tabela1[[#This Row],[parcela.cef
(total)]]-Tabela1[[#This Row],[parcela.cef
(realizado)]]</f>
        <v>7602.8999999999942</v>
      </c>
      <c r="M244" s="4">
        <v>0</v>
      </c>
      <c r="N244" s="4">
        <v>199386</v>
      </c>
      <c r="O244" s="4">
        <v>5606.14</v>
      </c>
      <c r="P244" s="4">
        <v>75421.13</v>
      </c>
      <c r="Q244" s="4">
        <f>SUM(Tabela1[[#This Row],[set/25]:[dez/30]])</f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1548.69</v>
      </c>
      <c r="AE244" s="4">
        <v>1550.09</v>
      </c>
      <c r="AF244" s="4">
        <v>1588.87</v>
      </c>
      <c r="AG244" s="4">
        <v>1590.44</v>
      </c>
      <c r="AH244" s="4">
        <v>1562.67</v>
      </c>
      <c r="AI244" s="4">
        <v>1564.86</v>
      </c>
      <c r="AJ244" s="4">
        <v>1606.41</v>
      </c>
      <c r="AK244" s="4">
        <v>1585.27</v>
      </c>
      <c r="AL244" s="4">
        <v>1586.85</v>
      </c>
      <c r="AM244" s="4">
        <v>1589.55</v>
      </c>
      <c r="AN244" s="4">
        <v>1594.96</v>
      </c>
      <c r="AO244" s="4">
        <v>1598.15</v>
      </c>
      <c r="AP244" s="4">
        <v>19177.189999999999</v>
      </c>
      <c r="AQ244" s="4">
        <v>10332.41</v>
      </c>
      <c r="AR244" s="4">
        <v>5610.95</v>
      </c>
      <c r="AS244" s="4">
        <v>7572.5</v>
      </c>
      <c r="AT244" s="4">
        <v>6340.83</v>
      </c>
      <c r="AU244" s="4">
        <v>7420.44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6">
        <v>0</v>
      </c>
      <c r="DV244" s="4">
        <f>SUM(Tabela1[[#This Row],[jan/25]:[mar/25]])</f>
        <v>0</v>
      </c>
      <c r="DW244" s="4">
        <f>SUM(Tabela1[[#This Row],[abr/25]:[ago/25]])</f>
        <v>0</v>
      </c>
      <c r="DX244" s="4">
        <f>SUM(Tabela1[[#This Row],[set/25]:[dez/30]])</f>
        <v>0</v>
      </c>
    </row>
    <row r="245" spans="1:128" hidden="1" x14ac:dyDescent="0.25">
      <c r="A245" s="2" t="s">
        <v>372</v>
      </c>
      <c r="B245" s="2" t="s">
        <v>14</v>
      </c>
      <c r="C245" s="2" t="s">
        <v>731</v>
      </c>
      <c r="D245" s="1">
        <v>2306</v>
      </c>
      <c r="E245" s="2" t="s">
        <v>736</v>
      </c>
      <c r="F245" s="2" t="s">
        <v>19</v>
      </c>
      <c r="G245" s="321">
        <v>44646</v>
      </c>
      <c r="H245" s="2" t="s">
        <v>737</v>
      </c>
      <c r="I245" s="2"/>
      <c r="J245" s="4"/>
      <c r="K245" s="4"/>
      <c r="L245" s="4">
        <f>Tabela1[[#This Row],[parcela.cef
(total)]]-Tabela1[[#This Row],[parcela.cef
(realizado)]]</f>
        <v>0</v>
      </c>
      <c r="M245" s="4">
        <v>0</v>
      </c>
      <c r="N245" s="4">
        <v>300605.40000000002</v>
      </c>
      <c r="O245" s="4">
        <v>0</v>
      </c>
      <c r="P245" s="4">
        <v>312120.19</v>
      </c>
      <c r="Q245" s="4">
        <f>SUM(Tabela1[[#This Row],[set/25]:[dez/30]])</f>
        <v>0</v>
      </c>
      <c r="R245" s="4">
        <v>0</v>
      </c>
      <c r="S245" s="4">
        <v>0</v>
      </c>
      <c r="T245" s="4">
        <v>0</v>
      </c>
      <c r="U245" s="4">
        <v>140505.4</v>
      </c>
      <c r="V245" s="4">
        <v>5000</v>
      </c>
      <c r="W245" s="4">
        <v>5000</v>
      </c>
      <c r="X245" s="4">
        <v>5000</v>
      </c>
      <c r="Y245" s="4">
        <v>20251.62</v>
      </c>
      <c r="Z245" s="4">
        <v>20204.53</v>
      </c>
      <c r="AA245" s="4">
        <v>5389.38</v>
      </c>
      <c r="AB245" s="4">
        <v>5394.23</v>
      </c>
      <c r="AC245" s="4">
        <v>5400.7</v>
      </c>
      <c r="AD245" s="4">
        <v>5420.14</v>
      </c>
      <c r="AE245" s="4">
        <v>5425.02</v>
      </c>
      <c r="AF245" s="4">
        <v>5449.98</v>
      </c>
      <c r="AG245" s="4">
        <v>5449.98</v>
      </c>
      <c r="AH245" s="4">
        <v>5469.06</v>
      </c>
      <c r="AI245" s="4">
        <v>5476.72</v>
      </c>
      <c r="AJ245" s="4">
        <v>5509.03</v>
      </c>
      <c r="AK245" s="4">
        <v>5548.14</v>
      </c>
      <c r="AL245" s="4">
        <v>5553.69</v>
      </c>
      <c r="AM245" s="4">
        <v>5563.13</v>
      </c>
      <c r="AN245" s="4">
        <v>5582.05</v>
      </c>
      <c r="AO245" s="4">
        <v>5593.21</v>
      </c>
      <c r="AP245" s="4">
        <v>5597.13</v>
      </c>
      <c r="AQ245" s="4">
        <v>5614.48</v>
      </c>
      <c r="AR245" s="4">
        <v>5629.64</v>
      </c>
      <c r="AS245" s="4">
        <v>5636.96</v>
      </c>
      <c r="AT245" s="4">
        <v>5652.74</v>
      </c>
      <c r="AU245" s="4">
        <v>5682.13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121.1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6">
        <v>0</v>
      </c>
      <c r="DV245" s="4">
        <f>SUM(Tabela1[[#This Row],[jan/25]:[mar/25]])</f>
        <v>0</v>
      </c>
      <c r="DW245" s="4">
        <f>SUM(Tabela1[[#This Row],[abr/25]:[ago/25]])</f>
        <v>121.1</v>
      </c>
      <c r="DX245" s="4">
        <f>SUM(Tabela1[[#This Row],[set/25]:[dez/30]])</f>
        <v>0</v>
      </c>
    </row>
    <row r="246" spans="1:128" hidden="1" x14ac:dyDescent="0.25">
      <c r="A246" s="2" t="s">
        <v>372</v>
      </c>
      <c r="B246" s="2" t="s">
        <v>14</v>
      </c>
      <c r="C246" s="2" t="s">
        <v>731</v>
      </c>
      <c r="D246" s="1">
        <v>2307</v>
      </c>
      <c r="E246" s="2" t="s">
        <v>739</v>
      </c>
      <c r="F246" s="2" t="s">
        <v>19</v>
      </c>
      <c r="G246" s="321">
        <v>45062</v>
      </c>
      <c r="H246" s="2" t="s">
        <v>740</v>
      </c>
      <c r="I246" s="2" t="s">
        <v>741</v>
      </c>
      <c r="J246" s="4">
        <v>181735</v>
      </c>
      <c r="K246" s="4">
        <v>174053.15</v>
      </c>
      <c r="L246" s="4">
        <f>Tabela1[[#This Row],[parcela.cef
(total)]]-Tabela1[[#This Row],[parcela.cef
(realizado)]]</f>
        <v>7681.8500000000058</v>
      </c>
      <c r="M246" s="4">
        <v>0</v>
      </c>
      <c r="N246" s="4">
        <v>198989.57</v>
      </c>
      <c r="O246" s="4">
        <v>0</v>
      </c>
      <c r="P246" s="4">
        <v>15138.73</v>
      </c>
      <c r="Q246" s="4">
        <f>SUM(Tabela1[[#This Row],[set/25]:[dez/30]])</f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990.86</v>
      </c>
      <c r="AJ246" s="4">
        <v>990.86</v>
      </c>
      <c r="AK246" s="4">
        <v>997</v>
      </c>
      <c r="AL246" s="4">
        <v>998.89</v>
      </c>
      <c r="AM246" s="4">
        <v>1000.59</v>
      </c>
      <c r="AN246" s="4">
        <v>1003.99</v>
      </c>
      <c r="AO246" s="4">
        <v>1006</v>
      </c>
      <c r="AP246" s="4">
        <v>1006.71</v>
      </c>
      <c r="AQ246" s="4">
        <v>1009.83</v>
      </c>
      <c r="AR246" s="4">
        <v>1012.55</v>
      </c>
      <c r="AS246" s="4">
        <v>1013.87</v>
      </c>
      <c r="AT246" s="4">
        <v>1016.71</v>
      </c>
      <c r="AU246" s="4">
        <v>1021.99</v>
      </c>
      <c r="AV246" s="4">
        <v>1030.78</v>
      </c>
      <c r="AW246" s="4">
        <v>1038.0999999999999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6">
        <v>0</v>
      </c>
      <c r="DV246" s="4">
        <f>SUM(Tabela1[[#This Row],[jan/25]:[mar/25]])</f>
        <v>0</v>
      </c>
      <c r="DW246" s="4">
        <f>SUM(Tabela1[[#This Row],[abr/25]:[ago/25]])</f>
        <v>0</v>
      </c>
      <c r="DX246" s="4">
        <f>SUM(Tabela1[[#This Row],[set/25]:[dez/30]])</f>
        <v>0</v>
      </c>
    </row>
    <row r="247" spans="1:128" hidden="1" x14ac:dyDescent="0.25">
      <c r="A247" s="2" t="s">
        <v>372</v>
      </c>
      <c r="B247" s="2" t="s">
        <v>14</v>
      </c>
      <c r="C247" s="2" t="s">
        <v>212</v>
      </c>
      <c r="D247" s="1">
        <v>301</v>
      </c>
      <c r="E247" s="2" t="s">
        <v>747</v>
      </c>
      <c r="F247" s="2" t="s">
        <v>19</v>
      </c>
      <c r="G247" s="321">
        <v>44593</v>
      </c>
      <c r="H247" s="2" t="s">
        <v>748</v>
      </c>
      <c r="I247" s="2"/>
      <c r="J247" s="4"/>
      <c r="K247" s="4"/>
      <c r="L247" s="4">
        <f>Tabela1[[#This Row],[parcela.cef
(total)]]-Tabela1[[#This Row],[parcela.cef
(realizado)]]</f>
        <v>0</v>
      </c>
      <c r="M247" s="4">
        <v>0</v>
      </c>
      <c r="N247" s="4">
        <v>140000</v>
      </c>
      <c r="O247" s="4">
        <v>0</v>
      </c>
      <c r="P247" s="4">
        <v>140000</v>
      </c>
      <c r="Q247" s="4">
        <f>SUM(Tabela1[[#This Row],[set/25]:[dez/30]])</f>
        <v>0</v>
      </c>
      <c r="R247" s="4">
        <v>0</v>
      </c>
      <c r="S247" s="4">
        <v>140000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6">
        <v>0</v>
      </c>
      <c r="DV247" s="4">
        <f>SUM(Tabela1[[#This Row],[jan/25]:[mar/25]])</f>
        <v>0</v>
      </c>
      <c r="DW247" s="4">
        <f>SUM(Tabela1[[#This Row],[abr/25]:[ago/25]])</f>
        <v>0</v>
      </c>
      <c r="DX247" s="4">
        <f>SUM(Tabela1[[#This Row],[set/25]:[dez/30]])</f>
        <v>0</v>
      </c>
    </row>
    <row r="248" spans="1:128" hidden="1" x14ac:dyDescent="0.25">
      <c r="A248" s="2" t="s">
        <v>372</v>
      </c>
      <c r="B248" s="2" t="s">
        <v>14</v>
      </c>
      <c r="C248" s="2" t="s">
        <v>212</v>
      </c>
      <c r="D248" s="1">
        <v>302</v>
      </c>
      <c r="E248" s="2" t="s">
        <v>750</v>
      </c>
      <c r="F248" s="2" t="s">
        <v>19</v>
      </c>
      <c r="G248" s="321">
        <v>44586</v>
      </c>
      <c r="H248" s="2" t="s">
        <v>175</v>
      </c>
      <c r="I248" s="2"/>
      <c r="J248" s="4"/>
      <c r="K248" s="4"/>
      <c r="L248" s="4">
        <f>Tabela1[[#This Row],[parcela.cef
(total)]]-Tabela1[[#This Row],[parcela.cef
(realizado)]]</f>
        <v>0</v>
      </c>
      <c r="M248" s="4">
        <v>0</v>
      </c>
      <c r="N248" s="4">
        <v>120000</v>
      </c>
      <c r="O248" s="4">
        <v>0</v>
      </c>
      <c r="P248" s="4">
        <v>120000</v>
      </c>
      <c r="Q248" s="4">
        <f>SUM(Tabela1[[#This Row],[set/25]:[dez/30]])</f>
        <v>0</v>
      </c>
      <c r="R248" s="4">
        <v>120000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6">
        <v>0</v>
      </c>
      <c r="DV248" s="4">
        <f>SUM(Tabela1[[#This Row],[jan/25]:[mar/25]])</f>
        <v>0</v>
      </c>
      <c r="DW248" s="4">
        <f>SUM(Tabela1[[#This Row],[abr/25]:[ago/25]])</f>
        <v>0</v>
      </c>
      <c r="DX248" s="4">
        <f>SUM(Tabela1[[#This Row],[set/25]:[dez/30]])</f>
        <v>0</v>
      </c>
    </row>
    <row r="249" spans="1:128" hidden="1" x14ac:dyDescent="0.25">
      <c r="A249" s="2" t="s">
        <v>372</v>
      </c>
      <c r="B249" s="2" t="s">
        <v>14</v>
      </c>
      <c r="C249" s="2" t="s">
        <v>212</v>
      </c>
      <c r="D249" s="1">
        <v>303</v>
      </c>
      <c r="E249" s="2"/>
      <c r="F249" s="2" t="s">
        <v>16</v>
      </c>
      <c r="G249" s="321"/>
      <c r="H249" s="2"/>
      <c r="I249" s="2"/>
      <c r="J249" s="4"/>
      <c r="K249" s="4"/>
      <c r="L249" s="4">
        <f>Tabela1[[#This Row],[parcela.cef
(total)]]-Tabela1[[#This Row],[parcela.cef
(realizado)]]</f>
        <v>0</v>
      </c>
      <c r="M249" s="4">
        <v>0</v>
      </c>
      <c r="N249" s="4">
        <v>0</v>
      </c>
      <c r="O249" s="4">
        <v>0</v>
      </c>
      <c r="P249" s="4">
        <v>0</v>
      </c>
      <c r="Q249" s="4">
        <f>SUM(Tabela1[[#This Row],[set/25]:[dez/30]])</f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6">
        <v>0</v>
      </c>
      <c r="DV249" s="4">
        <f>SUM(Tabela1[[#This Row],[jan/25]:[mar/25]])</f>
        <v>0</v>
      </c>
      <c r="DW249" s="4">
        <f>SUM(Tabela1[[#This Row],[abr/25]:[ago/25]])</f>
        <v>0</v>
      </c>
      <c r="DX249" s="4">
        <f>SUM(Tabela1[[#This Row],[set/25]:[dez/30]])</f>
        <v>0</v>
      </c>
    </row>
    <row r="250" spans="1:128" hidden="1" x14ac:dyDescent="0.25">
      <c r="A250" s="2" t="s">
        <v>372</v>
      </c>
      <c r="B250" s="2" t="s">
        <v>14</v>
      </c>
      <c r="C250" s="2" t="s">
        <v>212</v>
      </c>
      <c r="D250" s="1">
        <v>304</v>
      </c>
      <c r="E250" s="2" t="s">
        <v>753</v>
      </c>
      <c r="F250" s="2" t="s">
        <v>19</v>
      </c>
      <c r="G250" s="321">
        <v>44581</v>
      </c>
      <c r="H250" s="2" t="s">
        <v>754</v>
      </c>
      <c r="I250" s="2"/>
      <c r="J250" s="4"/>
      <c r="K250" s="4"/>
      <c r="L250" s="4">
        <f>Tabela1[[#This Row],[parcela.cef
(total)]]-Tabela1[[#This Row],[parcela.cef
(realizado)]]</f>
        <v>0</v>
      </c>
      <c r="M250" s="4">
        <v>0</v>
      </c>
      <c r="N250" s="4">
        <v>117500</v>
      </c>
      <c r="O250" s="4">
        <v>0</v>
      </c>
      <c r="P250" s="4">
        <v>117500</v>
      </c>
      <c r="Q250" s="4">
        <f>SUM(Tabela1[[#This Row],[set/25]:[dez/30]])</f>
        <v>0</v>
      </c>
      <c r="R250" s="4">
        <v>117500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6">
        <v>0</v>
      </c>
      <c r="DV250" s="4">
        <f>SUM(Tabela1[[#This Row],[jan/25]:[mar/25]])</f>
        <v>0</v>
      </c>
      <c r="DW250" s="4">
        <f>SUM(Tabela1[[#This Row],[abr/25]:[ago/25]])</f>
        <v>0</v>
      </c>
      <c r="DX250" s="4">
        <f>SUM(Tabela1[[#This Row],[set/25]:[dez/30]])</f>
        <v>0</v>
      </c>
    </row>
    <row r="251" spans="1:128" hidden="1" x14ac:dyDescent="0.25">
      <c r="A251" s="2" t="s">
        <v>372</v>
      </c>
      <c r="B251" s="2" t="s">
        <v>14</v>
      </c>
      <c r="C251" s="2" t="s">
        <v>212</v>
      </c>
      <c r="D251" s="1">
        <v>305</v>
      </c>
      <c r="E251" s="2"/>
      <c r="F251" s="2" t="s">
        <v>16</v>
      </c>
      <c r="G251" s="321"/>
      <c r="H251" s="2"/>
      <c r="I251" s="2"/>
      <c r="J251" s="4"/>
      <c r="K251" s="4"/>
      <c r="L251" s="4">
        <f>Tabela1[[#This Row],[parcela.cef
(total)]]-Tabela1[[#This Row],[parcela.cef
(realizado)]]</f>
        <v>0</v>
      </c>
      <c r="M251" s="4">
        <v>0</v>
      </c>
      <c r="N251" s="4">
        <v>0</v>
      </c>
      <c r="O251" s="4">
        <v>0</v>
      </c>
      <c r="P251" s="4">
        <v>0</v>
      </c>
      <c r="Q251" s="4">
        <f>SUM(Tabela1[[#This Row],[set/25]:[dez/30]])</f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6">
        <v>0</v>
      </c>
      <c r="DV251" s="4">
        <f>SUM(Tabela1[[#This Row],[jan/25]:[mar/25]])</f>
        <v>0</v>
      </c>
      <c r="DW251" s="4">
        <f>SUM(Tabela1[[#This Row],[abr/25]:[ago/25]])</f>
        <v>0</v>
      </c>
      <c r="DX251" s="4">
        <f>SUM(Tabela1[[#This Row],[set/25]:[dez/30]])</f>
        <v>0</v>
      </c>
    </row>
    <row r="252" spans="1:128" hidden="1" x14ac:dyDescent="0.25">
      <c r="A252" s="2" t="s">
        <v>372</v>
      </c>
      <c r="B252" s="2" t="s">
        <v>14</v>
      </c>
      <c r="C252" s="2" t="s">
        <v>212</v>
      </c>
      <c r="D252" s="1">
        <v>306</v>
      </c>
      <c r="E252" s="2"/>
      <c r="F252" s="2" t="s">
        <v>16</v>
      </c>
      <c r="G252" s="321"/>
      <c r="H252" s="2"/>
      <c r="I252" s="2"/>
      <c r="J252" s="4"/>
      <c r="K252" s="4"/>
      <c r="L252" s="4">
        <f>Tabela1[[#This Row],[parcela.cef
(total)]]-Tabela1[[#This Row],[parcela.cef
(realizado)]]</f>
        <v>0</v>
      </c>
      <c r="M252" s="4">
        <v>0</v>
      </c>
      <c r="N252" s="4">
        <v>0</v>
      </c>
      <c r="O252" s="4">
        <v>0</v>
      </c>
      <c r="P252" s="4">
        <v>0</v>
      </c>
      <c r="Q252" s="4">
        <f>SUM(Tabela1[[#This Row],[set/25]:[dez/30]])</f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6">
        <v>0</v>
      </c>
      <c r="DV252" s="4">
        <f>SUM(Tabela1[[#This Row],[jan/25]:[mar/25]])</f>
        <v>0</v>
      </c>
      <c r="DW252" s="4">
        <f>SUM(Tabela1[[#This Row],[abr/25]:[ago/25]])</f>
        <v>0</v>
      </c>
      <c r="DX252" s="4">
        <f>SUM(Tabela1[[#This Row],[set/25]:[dez/30]])</f>
        <v>0</v>
      </c>
    </row>
    <row r="253" spans="1:128" hidden="1" x14ac:dyDescent="0.25">
      <c r="A253" s="2" t="s">
        <v>372</v>
      </c>
      <c r="B253" s="2" t="s">
        <v>14</v>
      </c>
      <c r="C253" s="2" t="s">
        <v>212</v>
      </c>
      <c r="D253" s="1">
        <v>307</v>
      </c>
      <c r="E253" s="2" t="s">
        <v>758</v>
      </c>
      <c r="F253" s="2" t="s">
        <v>19</v>
      </c>
      <c r="G253" s="321">
        <v>44612</v>
      </c>
      <c r="H253" s="2" t="s">
        <v>759</v>
      </c>
      <c r="I253" s="2"/>
      <c r="J253" s="4"/>
      <c r="K253" s="4"/>
      <c r="L253" s="4">
        <f>Tabela1[[#This Row],[parcela.cef
(total)]]-Tabela1[[#This Row],[parcela.cef
(realizado)]]</f>
        <v>0</v>
      </c>
      <c r="M253" s="4">
        <v>0</v>
      </c>
      <c r="N253" s="4">
        <v>117500</v>
      </c>
      <c r="O253" s="4">
        <v>0</v>
      </c>
      <c r="P253" s="4">
        <v>117500</v>
      </c>
      <c r="Q253" s="4">
        <f>SUM(Tabela1[[#This Row],[set/25]:[dez/30]])</f>
        <v>0</v>
      </c>
      <c r="R253" s="4">
        <v>0</v>
      </c>
      <c r="S253" s="4">
        <v>117500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6">
        <v>0</v>
      </c>
      <c r="DV253" s="4">
        <f>SUM(Tabela1[[#This Row],[jan/25]:[mar/25]])</f>
        <v>0</v>
      </c>
      <c r="DW253" s="4">
        <f>SUM(Tabela1[[#This Row],[abr/25]:[ago/25]])</f>
        <v>0</v>
      </c>
      <c r="DX253" s="4">
        <f>SUM(Tabela1[[#This Row],[set/25]:[dez/30]])</f>
        <v>0</v>
      </c>
    </row>
    <row r="254" spans="1:128" hidden="1" x14ac:dyDescent="0.25">
      <c r="A254" s="2" t="s">
        <v>372</v>
      </c>
      <c r="B254" s="2" t="s">
        <v>14</v>
      </c>
      <c r="C254" s="2" t="s">
        <v>212</v>
      </c>
      <c r="D254" s="1">
        <v>308</v>
      </c>
      <c r="E254" s="2" t="s">
        <v>761</v>
      </c>
      <c r="F254" s="2" t="s">
        <v>19</v>
      </c>
      <c r="G254" s="321">
        <v>44581</v>
      </c>
      <c r="H254" s="2" t="s">
        <v>89</v>
      </c>
      <c r="I254" s="2"/>
      <c r="J254" s="4"/>
      <c r="K254" s="4"/>
      <c r="L254" s="4">
        <f>Tabela1[[#This Row],[parcela.cef
(total)]]-Tabela1[[#This Row],[parcela.cef
(realizado)]]</f>
        <v>0</v>
      </c>
      <c r="M254" s="4">
        <v>0</v>
      </c>
      <c r="N254" s="4">
        <v>117500</v>
      </c>
      <c r="O254" s="4">
        <v>0</v>
      </c>
      <c r="P254" s="4">
        <v>117500</v>
      </c>
      <c r="Q254" s="4">
        <f>SUM(Tabela1[[#This Row],[set/25]:[dez/30]])</f>
        <v>0</v>
      </c>
      <c r="R254" s="4">
        <v>117500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6">
        <v>0</v>
      </c>
      <c r="DV254" s="4">
        <f>SUM(Tabela1[[#This Row],[jan/25]:[mar/25]])</f>
        <v>0</v>
      </c>
      <c r="DW254" s="4">
        <f>SUM(Tabela1[[#This Row],[abr/25]:[ago/25]])</f>
        <v>0</v>
      </c>
      <c r="DX254" s="4">
        <f>SUM(Tabela1[[#This Row],[set/25]:[dez/30]])</f>
        <v>0</v>
      </c>
    </row>
    <row r="255" spans="1:128" hidden="1" x14ac:dyDescent="0.25">
      <c r="A255" s="2" t="s">
        <v>372</v>
      </c>
      <c r="B255" s="2" t="s">
        <v>14</v>
      </c>
      <c r="C255" s="2" t="s">
        <v>212</v>
      </c>
      <c r="D255" s="1">
        <v>309</v>
      </c>
      <c r="E255" s="2" t="s">
        <v>763</v>
      </c>
      <c r="F255" s="2" t="s">
        <v>19</v>
      </c>
      <c r="G255" s="321">
        <v>44612</v>
      </c>
      <c r="H255" s="2" t="s">
        <v>131</v>
      </c>
      <c r="I255" s="2"/>
      <c r="J255" s="4"/>
      <c r="K255" s="4"/>
      <c r="L255" s="4">
        <f>Tabela1[[#This Row],[parcela.cef
(total)]]-Tabela1[[#This Row],[parcela.cef
(realizado)]]</f>
        <v>0</v>
      </c>
      <c r="M255" s="4">
        <v>0</v>
      </c>
      <c r="N255" s="4">
        <v>117500</v>
      </c>
      <c r="O255" s="4">
        <v>0</v>
      </c>
      <c r="P255" s="4">
        <v>117500</v>
      </c>
      <c r="Q255" s="4">
        <f>SUM(Tabela1[[#This Row],[set/25]:[dez/30]])</f>
        <v>0</v>
      </c>
      <c r="R255" s="4">
        <v>0</v>
      </c>
      <c r="S255" s="4">
        <v>117500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6">
        <v>0</v>
      </c>
      <c r="DV255" s="4">
        <f>SUM(Tabela1[[#This Row],[jan/25]:[mar/25]])</f>
        <v>0</v>
      </c>
      <c r="DW255" s="4">
        <f>SUM(Tabela1[[#This Row],[abr/25]:[ago/25]])</f>
        <v>0</v>
      </c>
      <c r="DX255" s="4">
        <f>SUM(Tabela1[[#This Row],[set/25]:[dez/30]])</f>
        <v>0</v>
      </c>
    </row>
    <row r="256" spans="1:128" hidden="1" x14ac:dyDescent="0.25">
      <c r="A256" s="2" t="s">
        <v>372</v>
      </c>
      <c r="B256" s="2" t="s">
        <v>14</v>
      </c>
      <c r="C256" s="2" t="s">
        <v>212</v>
      </c>
      <c r="D256" s="1">
        <v>310</v>
      </c>
      <c r="E256" s="2" t="s">
        <v>765</v>
      </c>
      <c r="F256" s="2" t="s">
        <v>19</v>
      </c>
      <c r="G256" s="321">
        <v>44581</v>
      </c>
      <c r="H256" s="2" t="s">
        <v>766</v>
      </c>
      <c r="I256" s="2"/>
      <c r="J256" s="4"/>
      <c r="K256" s="4"/>
      <c r="L256" s="4">
        <f>Tabela1[[#This Row],[parcela.cef
(total)]]-Tabela1[[#This Row],[parcela.cef
(realizado)]]</f>
        <v>0</v>
      </c>
      <c r="M256" s="4">
        <v>0</v>
      </c>
      <c r="N256" s="4">
        <v>117500</v>
      </c>
      <c r="O256" s="4">
        <v>0</v>
      </c>
      <c r="P256" s="4">
        <v>117500</v>
      </c>
      <c r="Q256" s="4">
        <f>SUM(Tabela1[[#This Row],[set/25]:[dez/30]])</f>
        <v>0</v>
      </c>
      <c r="R256" s="4">
        <v>117500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6">
        <v>0</v>
      </c>
      <c r="DV256" s="4">
        <f>SUM(Tabela1[[#This Row],[jan/25]:[mar/25]])</f>
        <v>0</v>
      </c>
      <c r="DW256" s="4">
        <f>SUM(Tabela1[[#This Row],[abr/25]:[ago/25]])</f>
        <v>0</v>
      </c>
      <c r="DX256" s="4">
        <f>SUM(Tabela1[[#This Row],[set/25]:[dez/30]])</f>
        <v>0</v>
      </c>
    </row>
    <row r="257" spans="1:128" hidden="1" x14ac:dyDescent="0.25">
      <c r="A257" s="2" t="s">
        <v>372</v>
      </c>
      <c r="B257" s="2" t="s">
        <v>14</v>
      </c>
      <c r="C257" s="2" t="s">
        <v>212</v>
      </c>
      <c r="D257" s="1">
        <v>311</v>
      </c>
      <c r="E257" s="2" t="s">
        <v>768</v>
      </c>
      <c r="F257" s="2" t="s">
        <v>19</v>
      </c>
      <c r="G257" s="321">
        <v>44597</v>
      </c>
      <c r="H257" s="2" t="s">
        <v>290</v>
      </c>
      <c r="I257" s="2"/>
      <c r="J257" s="4"/>
      <c r="K257" s="4"/>
      <c r="L257" s="4">
        <f>Tabela1[[#This Row],[parcela.cef
(total)]]-Tabela1[[#This Row],[parcela.cef
(realizado)]]</f>
        <v>0</v>
      </c>
      <c r="M257" s="4">
        <v>0</v>
      </c>
      <c r="N257" s="4">
        <v>117500</v>
      </c>
      <c r="O257" s="4">
        <v>0</v>
      </c>
      <c r="P257" s="4">
        <v>117500</v>
      </c>
      <c r="Q257" s="4">
        <f>SUM(Tabela1[[#This Row],[set/25]:[dez/30]])</f>
        <v>0</v>
      </c>
      <c r="R257" s="4">
        <v>0</v>
      </c>
      <c r="S257" s="4">
        <v>55000</v>
      </c>
      <c r="T257" s="4">
        <v>62500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6">
        <v>0</v>
      </c>
      <c r="DV257" s="4">
        <f>SUM(Tabela1[[#This Row],[jan/25]:[mar/25]])</f>
        <v>0</v>
      </c>
      <c r="DW257" s="4">
        <f>SUM(Tabela1[[#This Row],[abr/25]:[ago/25]])</f>
        <v>0</v>
      </c>
      <c r="DX257" s="4">
        <f>SUM(Tabela1[[#This Row],[set/25]:[dez/30]])</f>
        <v>0</v>
      </c>
    </row>
    <row r="258" spans="1:128" hidden="1" x14ac:dyDescent="0.25">
      <c r="A258" s="2" t="s">
        <v>372</v>
      </c>
      <c r="B258" s="2" t="s">
        <v>14</v>
      </c>
      <c r="C258" s="2" t="s">
        <v>235</v>
      </c>
      <c r="D258" s="1">
        <v>401</v>
      </c>
      <c r="E258" s="2" t="s">
        <v>770</v>
      </c>
      <c r="F258" s="2" t="s">
        <v>19</v>
      </c>
      <c r="G258" s="321">
        <v>44581</v>
      </c>
      <c r="H258" s="2" t="s">
        <v>771</v>
      </c>
      <c r="I258" s="2"/>
      <c r="J258" s="4"/>
      <c r="K258" s="4"/>
      <c r="L258" s="4">
        <f>Tabela1[[#This Row],[parcela.cef
(total)]]-Tabela1[[#This Row],[parcela.cef
(realizado)]]</f>
        <v>0</v>
      </c>
      <c r="M258" s="4">
        <v>0</v>
      </c>
      <c r="N258" s="4">
        <v>117500</v>
      </c>
      <c r="O258" s="4">
        <v>0</v>
      </c>
      <c r="P258" s="4">
        <v>117500</v>
      </c>
      <c r="Q258" s="4">
        <f>SUM(Tabela1[[#This Row],[set/25]:[dez/30]])</f>
        <v>0</v>
      </c>
      <c r="R258" s="4">
        <v>117500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6">
        <v>0</v>
      </c>
      <c r="DV258" s="4">
        <f>SUM(Tabela1[[#This Row],[jan/25]:[mar/25]])</f>
        <v>0</v>
      </c>
      <c r="DW258" s="4">
        <f>SUM(Tabela1[[#This Row],[abr/25]:[ago/25]])</f>
        <v>0</v>
      </c>
      <c r="DX258" s="4">
        <f>SUM(Tabela1[[#This Row],[set/25]:[dez/30]])</f>
        <v>0</v>
      </c>
    </row>
    <row r="259" spans="1:128" hidden="1" x14ac:dyDescent="0.25">
      <c r="A259" s="2" t="s">
        <v>372</v>
      </c>
      <c r="B259" s="2" t="s">
        <v>14</v>
      </c>
      <c r="C259" s="2" t="s">
        <v>235</v>
      </c>
      <c r="D259" s="1">
        <v>402</v>
      </c>
      <c r="E259" s="2" t="s">
        <v>750</v>
      </c>
      <c r="F259" s="2" t="s">
        <v>19</v>
      </c>
      <c r="G259" s="321">
        <v>44586</v>
      </c>
      <c r="H259" s="2" t="s">
        <v>773</v>
      </c>
      <c r="I259" s="2"/>
      <c r="J259" s="4"/>
      <c r="K259" s="4"/>
      <c r="L259" s="4">
        <f>Tabela1[[#This Row],[parcela.cef
(total)]]-Tabela1[[#This Row],[parcela.cef
(realizado)]]</f>
        <v>0</v>
      </c>
      <c r="M259" s="4">
        <v>0</v>
      </c>
      <c r="N259" s="4">
        <v>120000</v>
      </c>
      <c r="O259" s="4">
        <v>0</v>
      </c>
      <c r="P259" s="4">
        <v>120000</v>
      </c>
      <c r="Q259" s="4">
        <f>SUM(Tabela1[[#This Row],[set/25]:[dez/30]])</f>
        <v>0</v>
      </c>
      <c r="R259" s="4">
        <v>120000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6">
        <v>0</v>
      </c>
      <c r="DV259" s="4">
        <f>SUM(Tabela1[[#This Row],[jan/25]:[mar/25]])</f>
        <v>0</v>
      </c>
      <c r="DW259" s="4">
        <f>SUM(Tabela1[[#This Row],[abr/25]:[ago/25]])</f>
        <v>0</v>
      </c>
      <c r="DX259" s="4">
        <f>SUM(Tabela1[[#This Row],[set/25]:[dez/30]])</f>
        <v>0</v>
      </c>
    </row>
    <row r="260" spans="1:128" hidden="1" x14ac:dyDescent="0.25">
      <c r="A260" s="2" t="s">
        <v>372</v>
      </c>
      <c r="B260" s="2" t="s">
        <v>14</v>
      </c>
      <c r="C260" s="2" t="s">
        <v>235</v>
      </c>
      <c r="D260" s="1">
        <v>403</v>
      </c>
      <c r="E260" s="2"/>
      <c r="F260" s="2" t="s">
        <v>16</v>
      </c>
      <c r="G260" s="321"/>
      <c r="H260" s="2"/>
      <c r="I260" s="2"/>
      <c r="J260" s="4"/>
      <c r="K260" s="4"/>
      <c r="L260" s="4">
        <f>Tabela1[[#This Row],[parcela.cef
(total)]]-Tabela1[[#This Row],[parcela.cef
(realizado)]]</f>
        <v>0</v>
      </c>
      <c r="M260" s="4">
        <v>0</v>
      </c>
      <c r="N260" s="4">
        <v>0</v>
      </c>
      <c r="O260" s="4">
        <v>0</v>
      </c>
      <c r="P260" s="4">
        <v>0</v>
      </c>
      <c r="Q260" s="4">
        <f>SUM(Tabela1[[#This Row],[set/25]:[dez/30]])</f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6">
        <v>0</v>
      </c>
      <c r="DV260" s="4">
        <f>SUM(Tabela1[[#This Row],[jan/25]:[mar/25]])</f>
        <v>0</v>
      </c>
      <c r="DW260" s="4">
        <f>SUM(Tabela1[[#This Row],[abr/25]:[ago/25]])</f>
        <v>0</v>
      </c>
      <c r="DX260" s="4">
        <f>SUM(Tabela1[[#This Row],[set/25]:[dez/30]])</f>
        <v>0</v>
      </c>
    </row>
    <row r="261" spans="1:128" hidden="1" x14ac:dyDescent="0.25">
      <c r="A261" s="2" t="s">
        <v>372</v>
      </c>
      <c r="B261" s="2" t="s">
        <v>14</v>
      </c>
      <c r="C261" s="2" t="s">
        <v>235</v>
      </c>
      <c r="D261" s="1">
        <v>404</v>
      </c>
      <c r="E261" s="2"/>
      <c r="F261" s="2" t="s">
        <v>16</v>
      </c>
      <c r="G261" s="321"/>
      <c r="H261" s="2"/>
      <c r="I261" s="2"/>
      <c r="J261" s="4"/>
      <c r="K261" s="4"/>
      <c r="L261" s="4">
        <f>Tabela1[[#This Row],[parcela.cef
(total)]]-Tabela1[[#This Row],[parcela.cef
(realizado)]]</f>
        <v>0</v>
      </c>
      <c r="M261" s="4">
        <v>0</v>
      </c>
      <c r="N261" s="4">
        <v>0</v>
      </c>
      <c r="O261" s="4">
        <v>0</v>
      </c>
      <c r="P261" s="4">
        <v>0</v>
      </c>
      <c r="Q261" s="4">
        <f>SUM(Tabela1[[#This Row],[set/25]:[dez/30]])</f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6">
        <v>0</v>
      </c>
      <c r="DV261" s="4">
        <f>SUM(Tabela1[[#This Row],[jan/25]:[mar/25]])</f>
        <v>0</v>
      </c>
      <c r="DW261" s="4">
        <f>SUM(Tabela1[[#This Row],[abr/25]:[ago/25]])</f>
        <v>0</v>
      </c>
      <c r="DX261" s="4">
        <f>SUM(Tabela1[[#This Row],[set/25]:[dez/30]])</f>
        <v>0</v>
      </c>
    </row>
    <row r="262" spans="1:128" hidden="1" x14ac:dyDescent="0.25">
      <c r="A262" s="2" t="s">
        <v>372</v>
      </c>
      <c r="B262" s="2" t="s">
        <v>14</v>
      </c>
      <c r="C262" s="2" t="s">
        <v>235</v>
      </c>
      <c r="D262" s="1">
        <v>405</v>
      </c>
      <c r="E262" s="2" t="s">
        <v>671</v>
      </c>
      <c r="F262" s="2" t="s">
        <v>19</v>
      </c>
      <c r="G262" s="321">
        <v>44581</v>
      </c>
      <c r="H262" s="2" t="s">
        <v>777</v>
      </c>
      <c r="I262" s="2"/>
      <c r="J262" s="4"/>
      <c r="K262" s="4"/>
      <c r="L262" s="4">
        <f>Tabela1[[#This Row],[parcela.cef
(total)]]-Tabela1[[#This Row],[parcela.cef
(realizado)]]</f>
        <v>0</v>
      </c>
      <c r="M262" s="4">
        <v>0</v>
      </c>
      <c r="N262" s="4">
        <v>117500</v>
      </c>
      <c r="O262" s="4">
        <v>0</v>
      </c>
      <c r="P262" s="4">
        <v>117500</v>
      </c>
      <c r="Q262" s="4">
        <f>SUM(Tabela1[[#This Row],[set/25]:[dez/30]])</f>
        <v>0</v>
      </c>
      <c r="R262" s="4">
        <v>117500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6">
        <v>0</v>
      </c>
      <c r="DV262" s="4">
        <f>SUM(Tabela1[[#This Row],[jan/25]:[mar/25]])</f>
        <v>0</v>
      </c>
      <c r="DW262" s="4">
        <f>SUM(Tabela1[[#This Row],[abr/25]:[ago/25]])</f>
        <v>0</v>
      </c>
      <c r="DX262" s="4">
        <f>SUM(Tabela1[[#This Row],[set/25]:[dez/30]])</f>
        <v>0</v>
      </c>
    </row>
    <row r="263" spans="1:128" hidden="1" x14ac:dyDescent="0.25">
      <c r="A263" s="2" t="s">
        <v>372</v>
      </c>
      <c r="B263" s="2" t="s">
        <v>14</v>
      </c>
      <c r="C263" s="2" t="s">
        <v>235</v>
      </c>
      <c r="D263" s="1">
        <v>406</v>
      </c>
      <c r="E263" s="2"/>
      <c r="F263" s="2" t="s">
        <v>16</v>
      </c>
      <c r="G263" s="321"/>
      <c r="H263" s="2"/>
      <c r="I263" s="2"/>
      <c r="J263" s="4"/>
      <c r="K263" s="4"/>
      <c r="L263" s="4">
        <f>Tabela1[[#This Row],[parcela.cef
(total)]]-Tabela1[[#This Row],[parcela.cef
(realizado)]]</f>
        <v>0</v>
      </c>
      <c r="M263" s="4">
        <v>0</v>
      </c>
      <c r="N263" s="4">
        <v>0</v>
      </c>
      <c r="O263" s="4">
        <v>0</v>
      </c>
      <c r="P263" s="4">
        <v>0</v>
      </c>
      <c r="Q263" s="4">
        <f>SUM(Tabela1[[#This Row],[set/25]:[dez/30]])</f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6">
        <v>0</v>
      </c>
      <c r="DV263" s="4">
        <f>SUM(Tabela1[[#This Row],[jan/25]:[mar/25]])</f>
        <v>0</v>
      </c>
      <c r="DW263" s="4">
        <f>SUM(Tabela1[[#This Row],[abr/25]:[ago/25]])</f>
        <v>0</v>
      </c>
      <c r="DX263" s="4">
        <f>SUM(Tabela1[[#This Row],[set/25]:[dez/30]])</f>
        <v>0</v>
      </c>
    </row>
    <row r="264" spans="1:128" hidden="1" x14ac:dyDescent="0.25">
      <c r="A264" s="2" t="s">
        <v>372</v>
      </c>
      <c r="B264" s="2" t="s">
        <v>14</v>
      </c>
      <c r="C264" s="2" t="s">
        <v>235</v>
      </c>
      <c r="D264" s="1">
        <v>407</v>
      </c>
      <c r="E264" s="2" t="s">
        <v>780</v>
      </c>
      <c r="F264" s="2" t="s">
        <v>19</v>
      </c>
      <c r="G264" s="321">
        <v>44581</v>
      </c>
      <c r="H264" s="2" t="s">
        <v>781</v>
      </c>
      <c r="I264" s="2"/>
      <c r="J264" s="4"/>
      <c r="K264" s="4"/>
      <c r="L264" s="4">
        <f>Tabela1[[#This Row],[parcela.cef
(total)]]-Tabela1[[#This Row],[parcela.cef
(realizado)]]</f>
        <v>0</v>
      </c>
      <c r="M264" s="4">
        <v>0</v>
      </c>
      <c r="N264" s="4">
        <v>117500</v>
      </c>
      <c r="O264" s="4">
        <v>0</v>
      </c>
      <c r="P264" s="4">
        <v>117500</v>
      </c>
      <c r="Q264" s="4">
        <f>SUM(Tabela1[[#This Row],[set/25]:[dez/30]])</f>
        <v>0</v>
      </c>
      <c r="R264" s="4">
        <v>117500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6">
        <v>0</v>
      </c>
      <c r="DV264" s="4">
        <f>SUM(Tabela1[[#This Row],[jan/25]:[mar/25]])</f>
        <v>0</v>
      </c>
      <c r="DW264" s="4">
        <f>SUM(Tabela1[[#This Row],[abr/25]:[ago/25]])</f>
        <v>0</v>
      </c>
      <c r="DX264" s="4">
        <f>SUM(Tabela1[[#This Row],[set/25]:[dez/30]])</f>
        <v>0</v>
      </c>
    </row>
    <row r="265" spans="1:128" hidden="1" x14ac:dyDescent="0.25">
      <c r="A265" s="2" t="s">
        <v>372</v>
      </c>
      <c r="B265" s="2" t="s">
        <v>14</v>
      </c>
      <c r="C265" s="2" t="s">
        <v>235</v>
      </c>
      <c r="D265" s="1">
        <v>408</v>
      </c>
      <c r="E265" s="2"/>
      <c r="F265" s="2" t="s">
        <v>46</v>
      </c>
      <c r="G265" s="321"/>
      <c r="H265" s="2"/>
      <c r="I265" s="2"/>
      <c r="J265" s="4"/>
      <c r="K265" s="4"/>
      <c r="L265" s="4">
        <f>Tabela1[[#This Row],[parcela.cef
(total)]]-Tabela1[[#This Row],[parcela.cef
(realizado)]]</f>
        <v>0</v>
      </c>
      <c r="M265" s="4">
        <v>0</v>
      </c>
      <c r="N265" s="4">
        <v>0</v>
      </c>
      <c r="O265" s="4">
        <v>0</v>
      </c>
      <c r="P265" s="4">
        <v>0</v>
      </c>
      <c r="Q265" s="4">
        <f>SUM(Tabela1[[#This Row],[set/25]:[dez/30]])</f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6">
        <v>0</v>
      </c>
      <c r="DV265" s="4">
        <f>SUM(Tabela1[[#This Row],[jan/25]:[mar/25]])</f>
        <v>0</v>
      </c>
      <c r="DW265" s="4">
        <f>SUM(Tabela1[[#This Row],[abr/25]:[ago/25]])</f>
        <v>0</v>
      </c>
      <c r="DX265" s="4">
        <f>SUM(Tabela1[[#This Row],[set/25]:[dez/30]])</f>
        <v>0</v>
      </c>
    </row>
    <row r="266" spans="1:128" hidden="1" x14ac:dyDescent="0.25">
      <c r="A266" s="2" t="s">
        <v>372</v>
      </c>
      <c r="B266" s="2" t="s">
        <v>14</v>
      </c>
      <c r="C266" s="2" t="s">
        <v>235</v>
      </c>
      <c r="D266" s="1">
        <v>409</v>
      </c>
      <c r="E266" s="2" t="s">
        <v>784</v>
      </c>
      <c r="F266" s="2" t="s">
        <v>19</v>
      </c>
      <c r="G266" s="321">
        <v>44581</v>
      </c>
      <c r="H266" s="2" t="s">
        <v>785</v>
      </c>
      <c r="I266" s="2"/>
      <c r="J266" s="4"/>
      <c r="K266" s="4"/>
      <c r="L266" s="4">
        <f>Tabela1[[#This Row],[parcela.cef
(total)]]-Tabela1[[#This Row],[parcela.cef
(realizado)]]</f>
        <v>0</v>
      </c>
      <c r="M266" s="4">
        <v>0</v>
      </c>
      <c r="N266" s="4">
        <v>117500</v>
      </c>
      <c r="O266" s="4">
        <v>0</v>
      </c>
      <c r="P266" s="4">
        <v>117500</v>
      </c>
      <c r="Q266" s="4">
        <f>SUM(Tabela1[[#This Row],[set/25]:[dez/30]])</f>
        <v>0</v>
      </c>
      <c r="R266" s="4">
        <v>117500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6">
        <v>0</v>
      </c>
      <c r="DV266" s="4">
        <f>SUM(Tabela1[[#This Row],[jan/25]:[mar/25]])</f>
        <v>0</v>
      </c>
      <c r="DW266" s="4">
        <f>SUM(Tabela1[[#This Row],[abr/25]:[ago/25]])</f>
        <v>0</v>
      </c>
      <c r="DX266" s="4">
        <f>SUM(Tabela1[[#This Row],[set/25]:[dez/30]])</f>
        <v>0</v>
      </c>
    </row>
    <row r="267" spans="1:128" hidden="1" x14ac:dyDescent="0.25">
      <c r="A267" s="2" t="s">
        <v>372</v>
      </c>
      <c r="B267" s="2" t="s">
        <v>14</v>
      </c>
      <c r="C267" s="2" t="s">
        <v>235</v>
      </c>
      <c r="D267" s="1">
        <v>410</v>
      </c>
      <c r="E267" s="2" t="s">
        <v>671</v>
      </c>
      <c r="F267" s="2" t="s">
        <v>19</v>
      </c>
      <c r="G267" s="321">
        <v>44581</v>
      </c>
      <c r="H267" s="2" t="s">
        <v>787</v>
      </c>
      <c r="I267" s="2"/>
      <c r="J267" s="4"/>
      <c r="K267" s="4"/>
      <c r="L267" s="4">
        <f>Tabela1[[#This Row],[parcela.cef
(total)]]-Tabela1[[#This Row],[parcela.cef
(realizado)]]</f>
        <v>0</v>
      </c>
      <c r="M267" s="4">
        <v>0</v>
      </c>
      <c r="N267" s="4">
        <v>117500</v>
      </c>
      <c r="O267" s="4">
        <v>0</v>
      </c>
      <c r="P267" s="4">
        <v>117500</v>
      </c>
      <c r="Q267" s="4">
        <f>SUM(Tabela1[[#This Row],[set/25]:[dez/30]])</f>
        <v>0</v>
      </c>
      <c r="R267" s="4">
        <v>117500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6">
        <v>0</v>
      </c>
      <c r="DV267" s="4">
        <f>SUM(Tabela1[[#This Row],[jan/25]:[mar/25]])</f>
        <v>0</v>
      </c>
      <c r="DW267" s="4">
        <f>SUM(Tabela1[[#This Row],[abr/25]:[ago/25]])</f>
        <v>0</v>
      </c>
      <c r="DX267" s="4">
        <f>SUM(Tabela1[[#This Row],[set/25]:[dez/30]])</f>
        <v>0</v>
      </c>
    </row>
    <row r="268" spans="1:128" hidden="1" x14ac:dyDescent="0.25">
      <c r="A268" s="2" t="s">
        <v>372</v>
      </c>
      <c r="B268" s="2" t="s">
        <v>14</v>
      </c>
      <c r="C268" s="2" t="s">
        <v>256</v>
      </c>
      <c r="D268" s="1">
        <v>503</v>
      </c>
      <c r="E268" s="2" t="s">
        <v>800</v>
      </c>
      <c r="F268" s="2" t="s">
        <v>19</v>
      </c>
      <c r="G268" s="321">
        <v>44788</v>
      </c>
      <c r="H268" s="2" t="s">
        <v>801</v>
      </c>
      <c r="I268" s="2"/>
      <c r="J268" s="4"/>
      <c r="K268" s="4"/>
      <c r="L268" s="4">
        <f>Tabela1[[#This Row],[parcela.cef
(total)]]-Tabela1[[#This Row],[parcela.cef
(realizado)]]</f>
        <v>0</v>
      </c>
      <c r="M268" s="4">
        <v>0</v>
      </c>
      <c r="N268" s="4">
        <v>252810</v>
      </c>
      <c r="O268" s="4">
        <v>0</v>
      </c>
      <c r="P268" s="4">
        <v>252810</v>
      </c>
      <c r="Q268" s="4">
        <f>SUM(Tabela1[[#This Row],[set/25]:[dez/30]])</f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252810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6">
        <v>0</v>
      </c>
      <c r="DV268" s="4">
        <f>SUM(Tabela1[[#This Row],[jan/25]:[mar/25]])</f>
        <v>0</v>
      </c>
      <c r="DW268" s="4">
        <f>SUM(Tabela1[[#This Row],[abr/25]:[ago/25]])</f>
        <v>0</v>
      </c>
      <c r="DX268" s="4">
        <f>SUM(Tabela1[[#This Row],[set/25]:[dez/30]])</f>
        <v>0</v>
      </c>
    </row>
    <row r="269" spans="1:128" hidden="1" x14ac:dyDescent="0.25">
      <c r="A269" s="2" t="s">
        <v>372</v>
      </c>
      <c r="B269" s="2" t="s">
        <v>14</v>
      </c>
      <c r="C269" s="2" t="s">
        <v>256</v>
      </c>
      <c r="D269" s="1">
        <v>508</v>
      </c>
      <c r="E269" s="2"/>
      <c r="F269" s="2" t="s">
        <v>16</v>
      </c>
      <c r="G269" s="321"/>
      <c r="H269" s="2"/>
      <c r="I269" s="2"/>
      <c r="J269" s="4"/>
      <c r="K269" s="4"/>
      <c r="L269" s="4">
        <f>Tabela1[[#This Row],[parcela.cef
(total)]]-Tabela1[[#This Row],[parcela.cef
(realizado)]]</f>
        <v>0</v>
      </c>
      <c r="M269" s="4">
        <v>0</v>
      </c>
      <c r="N269" s="4">
        <v>0</v>
      </c>
      <c r="O269" s="4">
        <v>0</v>
      </c>
      <c r="P269" s="4">
        <v>0</v>
      </c>
      <c r="Q269" s="4">
        <f>SUM(Tabela1[[#This Row],[set/25]:[dez/30]])</f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6">
        <v>0</v>
      </c>
      <c r="DV269" s="4">
        <f>SUM(Tabela1[[#This Row],[jan/25]:[mar/25]])</f>
        <v>0</v>
      </c>
      <c r="DW269" s="4">
        <f>SUM(Tabela1[[#This Row],[abr/25]:[ago/25]])</f>
        <v>0</v>
      </c>
      <c r="DX269" s="4">
        <f>SUM(Tabela1[[#This Row],[set/25]:[dez/30]])</f>
        <v>0</v>
      </c>
    </row>
    <row r="270" spans="1:128" hidden="1" x14ac:dyDescent="0.25">
      <c r="A270" s="2" t="s">
        <v>372</v>
      </c>
      <c r="B270" s="2" t="s">
        <v>14</v>
      </c>
      <c r="C270" s="2" t="s">
        <v>280</v>
      </c>
      <c r="D270" s="1">
        <v>601</v>
      </c>
      <c r="E270" s="2" t="s">
        <v>820</v>
      </c>
      <c r="F270" s="2" t="s">
        <v>19</v>
      </c>
      <c r="G270" s="321">
        <v>44647</v>
      </c>
      <c r="H270" s="2" t="s">
        <v>821</v>
      </c>
      <c r="I270" s="2"/>
      <c r="J270" s="4"/>
      <c r="K270" s="4"/>
      <c r="L270" s="4">
        <f>Tabela1[[#This Row],[parcela.cef
(total)]]-Tabela1[[#This Row],[parcela.cef
(realizado)]]</f>
        <v>0</v>
      </c>
      <c r="M270" s="4">
        <v>0</v>
      </c>
      <c r="N270" s="4">
        <v>257007.6</v>
      </c>
      <c r="O270" s="4">
        <v>0</v>
      </c>
      <c r="P270" s="4">
        <v>277443.63</v>
      </c>
      <c r="Q270" s="4">
        <f>SUM(Tabela1[[#This Row],[set/25]:[dez/30]])</f>
        <v>0</v>
      </c>
      <c r="R270" s="4">
        <v>0</v>
      </c>
      <c r="S270" s="4">
        <v>0</v>
      </c>
      <c r="T270" s="4">
        <v>4500</v>
      </c>
      <c r="U270" s="4">
        <v>13107.6</v>
      </c>
      <c r="V270" s="4">
        <v>15000</v>
      </c>
      <c r="W270" s="4">
        <v>15000</v>
      </c>
      <c r="X270" s="4">
        <v>2610</v>
      </c>
      <c r="Y270" s="4">
        <v>2786.76</v>
      </c>
      <c r="Z270" s="4">
        <v>2810.73</v>
      </c>
      <c r="AA270" s="4">
        <v>2813.26</v>
      </c>
      <c r="AB270" s="4">
        <v>35100.79</v>
      </c>
      <c r="AC270" s="4">
        <v>2819.17</v>
      </c>
      <c r="AD270" s="4">
        <v>2829.32</v>
      </c>
      <c r="AE270" s="4">
        <v>2831.86</v>
      </c>
      <c r="AF270" s="4">
        <v>2844.89</v>
      </c>
      <c r="AG270" s="4">
        <v>0</v>
      </c>
      <c r="AH270" s="4">
        <v>5699.74</v>
      </c>
      <c r="AI270" s="4">
        <v>2858.85</v>
      </c>
      <c r="AJ270" s="4">
        <v>2875.71</v>
      </c>
      <c r="AK270" s="4">
        <v>2896.13</v>
      </c>
      <c r="AL270" s="4">
        <v>2899.03</v>
      </c>
      <c r="AM270" s="4">
        <v>2903.96</v>
      </c>
      <c r="AN270" s="4">
        <v>36158.83</v>
      </c>
      <c r="AO270" s="4">
        <v>2919.66</v>
      </c>
      <c r="AP270" s="4">
        <v>2921.7</v>
      </c>
      <c r="AQ270" s="4">
        <v>2930.76</v>
      </c>
      <c r="AR270" s="4">
        <v>2938.67</v>
      </c>
      <c r="AS270" s="4">
        <v>2942.49</v>
      </c>
      <c r="AT270" s="4">
        <v>2950.73</v>
      </c>
      <c r="AU270" s="4">
        <v>2966.07</v>
      </c>
      <c r="AV270" s="4">
        <v>2991.58</v>
      </c>
      <c r="AW270" s="4">
        <v>54448.82</v>
      </c>
      <c r="AX270" s="4">
        <v>3034.52</v>
      </c>
      <c r="AY270" s="4">
        <v>35052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6">
        <v>0</v>
      </c>
      <c r="DV270" s="4">
        <f>SUM(Tabela1[[#This Row],[jan/25]:[mar/25]])</f>
        <v>0</v>
      </c>
      <c r="DW270" s="4">
        <f>SUM(Tabela1[[#This Row],[abr/25]:[ago/25]])</f>
        <v>0</v>
      </c>
      <c r="DX270" s="4">
        <f>SUM(Tabela1[[#This Row],[set/25]:[dez/30]])</f>
        <v>0</v>
      </c>
    </row>
    <row r="271" spans="1:128" hidden="1" x14ac:dyDescent="0.25">
      <c r="A271" s="2" t="s">
        <v>372</v>
      </c>
      <c r="B271" s="2" t="s">
        <v>14</v>
      </c>
      <c r="C271" s="2" t="s">
        <v>280</v>
      </c>
      <c r="D271" s="1">
        <v>602</v>
      </c>
      <c r="E271" s="2" t="s">
        <v>823</v>
      </c>
      <c r="F271" s="2" t="s">
        <v>19</v>
      </c>
      <c r="G271" s="321">
        <v>45870</v>
      </c>
      <c r="H271" s="2" t="s">
        <v>824</v>
      </c>
      <c r="I271" s="2" t="s">
        <v>825</v>
      </c>
      <c r="J271" s="4">
        <v>211200</v>
      </c>
      <c r="K271" s="4">
        <v>202429.72</v>
      </c>
      <c r="L271" s="4">
        <f>Tabela1[[#This Row],[parcela.cef
(total)]]-Tabela1[[#This Row],[parcela.cef
(realizado)]]</f>
        <v>8770.2799999999988</v>
      </c>
      <c r="M271" s="4">
        <v>0</v>
      </c>
      <c r="N271" s="4">
        <v>259150</v>
      </c>
      <c r="O271" s="4">
        <v>6059.28</v>
      </c>
      <c r="P271" s="4">
        <v>16574.13</v>
      </c>
      <c r="Q271" s="4">
        <f>SUM(Tabela1[[#This Row],[set/25]:[dez/30]])</f>
        <v>16574.129999999997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872.32</v>
      </c>
      <c r="BK271" s="4">
        <v>872.32</v>
      </c>
      <c r="BL271" s="4">
        <v>872.32</v>
      </c>
      <c r="BM271" s="4">
        <v>872.32</v>
      </c>
      <c r="BN271" s="4">
        <v>872.32</v>
      </c>
      <c r="BO271" s="4">
        <v>872.32</v>
      </c>
      <c r="BP271" s="4">
        <v>872.32</v>
      </c>
      <c r="BQ271" s="4">
        <v>872.32</v>
      </c>
      <c r="BR271" s="4">
        <v>872.32</v>
      </c>
      <c r="BS271" s="4">
        <v>872.32</v>
      </c>
      <c r="BT271" s="4">
        <v>872.32</v>
      </c>
      <c r="BU271" s="4">
        <v>872.32</v>
      </c>
      <c r="BV271" s="4">
        <v>872.32</v>
      </c>
      <c r="BW271" s="4">
        <v>872.32</v>
      </c>
      <c r="BX271" s="4">
        <v>872.32</v>
      </c>
      <c r="BY271" s="4">
        <v>872.32</v>
      </c>
      <c r="BZ271" s="4">
        <v>872.32</v>
      </c>
      <c r="CA271" s="4">
        <v>872.32</v>
      </c>
      <c r="CB271" s="4">
        <v>872.37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6">
        <v>0</v>
      </c>
      <c r="DV271" s="4">
        <f>SUM(Tabela1[[#This Row],[jan/25]:[mar/25]])</f>
        <v>0</v>
      </c>
      <c r="DW271" s="4">
        <f>SUM(Tabela1[[#This Row],[abr/25]:[ago/25]])</f>
        <v>0</v>
      </c>
      <c r="DX271" s="4">
        <f>SUM(Tabela1[[#This Row],[set/25]:[dez/30]])</f>
        <v>16574.129999999997</v>
      </c>
    </row>
    <row r="272" spans="1:128" hidden="1" x14ac:dyDescent="0.25">
      <c r="A272" s="2" t="s">
        <v>372</v>
      </c>
      <c r="B272" s="2" t="s">
        <v>14</v>
      </c>
      <c r="C272" s="2" t="s">
        <v>280</v>
      </c>
      <c r="D272" s="1">
        <v>603</v>
      </c>
      <c r="E272" s="2" t="s">
        <v>827</v>
      </c>
      <c r="F272" s="2" t="s">
        <v>19</v>
      </c>
      <c r="G272" s="321">
        <v>44934</v>
      </c>
      <c r="H272" s="2" t="s">
        <v>828</v>
      </c>
      <c r="I272" s="2" t="s">
        <v>829</v>
      </c>
      <c r="J272" s="4">
        <v>209600</v>
      </c>
      <c r="K272" s="4">
        <v>200899.91</v>
      </c>
      <c r="L272" s="4">
        <f>Tabela1[[#This Row],[parcela.cef
(total)]]-Tabela1[[#This Row],[parcela.cef
(realizado)]]</f>
        <v>8700.0899999999965</v>
      </c>
      <c r="M272" s="4">
        <v>0</v>
      </c>
      <c r="N272" s="4">
        <v>270827.28999999998</v>
      </c>
      <c r="O272" s="4">
        <v>5853.84</v>
      </c>
      <c r="P272" s="4">
        <v>120450.9</v>
      </c>
      <c r="Q272" s="4">
        <f>SUM(Tabela1[[#This Row],[set/25]:[dez/30]])</f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603.42999999999995</v>
      </c>
      <c r="AE272" s="4">
        <v>256.69</v>
      </c>
      <c r="AF272" s="4">
        <v>257.87</v>
      </c>
      <c r="AG272" s="4">
        <v>257.87</v>
      </c>
      <c r="AH272" s="4">
        <v>787.72</v>
      </c>
      <c r="AI272" s="4">
        <v>1001.43</v>
      </c>
      <c r="AJ272" s="4">
        <v>1007.34</v>
      </c>
      <c r="AK272" s="4">
        <v>1014.49</v>
      </c>
      <c r="AL272" s="4">
        <v>7131.51</v>
      </c>
      <c r="AM272" s="4">
        <v>1017.23</v>
      </c>
      <c r="AN272" s="4">
        <v>7010.69</v>
      </c>
      <c r="AO272" s="4">
        <v>2801.73</v>
      </c>
      <c r="AP272" s="4">
        <v>21138</v>
      </c>
      <c r="AQ272" s="4">
        <v>13014.29</v>
      </c>
      <c r="AR272" s="4">
        <v>7450.05</v>
      </c>
      <c r="AS272" s="4">
        <v>9695.99</v>
      </c>
      <c r="AT272" s="4">
        <v>8289.4699999999993</v>
      </c>
      <c r="AU272" s="4">
        <v>14530.25</v>
      </c>
      <c r="AV272" s="4">
        <v>1047.93</v>
      </c>
      <c r="AW272" s="4">
        <v>1055.3699999999999</v>
      </c>
      <c r="AX272" s="4">
        <v>4062.97</v>
      </c>
      <c r="AY272" s="4">
        <v>8070.41</v>
      </c>
      <c r="AZ272" s="4">
        <v>6783.23</v>
      </c>
      <c r="BA272" s="4">
        <v>2164.94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6">
        <v>0</v>
      </c>
      <c r="DV272" s="4">
        <f>SUM(Tabela1[[#This Row],[jan/25]:[mar/25]])</f>
        <v>0</v>
      </c>
      <c r="DW272" s="4">
        <f>SUM(Tabela1[[#This Row],[abr/25]:[ago/25]])</f>
        <v>0</v>
      </c>
      <c r="DX272" s="4">
        <f>SUM(Tabela1[[#This Row],[set/25]:[dez/30]])</f>
        <v>0</v>
      </c>
    </row>
    <row r="273" spans="1:128" hidden="1" x14ac:dyDescent="0.25">
      <c r="A273" s="2" t="s">
        <v>372</v>
      </c>
      <c r="B273" s="2" t="s">
        <v>14</v>
      </c>
      <c r="C273" s="2" t="s">
        <v>280</v>
      </c>
      <c r="D273" s="1">
        <v>607</v>
      </c>
      <c r="E273" s="2" t="s">
        <v>842</v>
      </c>
      <c r="F273" s="2" t="s">
        <v>19</v>
      </c>
      <c r="G273" s="321">
        <v>44934</v>
      </c>
      <c r="H273" s="2" t="s">
        <v>843</v>
      </c>
      <c r="I273" s="2" t="s">
        <v>844</v>
      </c>
      <c r="J273" s="4">
        <v>199681.45</v>
      </c>
      <c r="K273" s="4">
        <v>191102.78</v>
      </c>
      <c r="L273" s="4">
        <f>Tabela1[[#This Row],[parcela.cef
(total)]]-Tabela1[[#This Row],[parcela.cef
(realizado)]]</f>
        <v>8578.6700000000128</v>
      </c>
      <c r="M273" s="4">
        <v>0</v>
      </c>
      <c r="N273" s="4">
        <v>202834.5</v>
      </c>
      <c r="O273" s="4">
        <v>0</v>
      </c>
      <c r="P273" s="4">
        <v>60085.08</v>
      </c>
      <c r="Q273" s="4">
        <f>SUM(Tabela1[[#This Row],[set/25]:[dez/30]])</f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19833.91</v>
      </c>
      <c r="AQ273" s="4">
        <v>9848.33</v>
      </c>
      <c r="AR273" s="4">
        <v>6331.07</v>
      </c>
      <c r="AS273" s="4">
        <v>8544.3700000000008</v>
      </c>
      <c r="AT273" s="4">
        <v>7154.62</v>
      </c>
      <c r="AU273" s="4">
        <v>8372.7800000000007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6">
        <v>0</v>
      </c>
      <c r="DV273" s="4">
        <f>SUM(Tabela1[[#This Row],[jan/25]:[mar/25]])</f>
        <v>0</v>
      </c>
      <c r="DW273" s="4">
        <f>SUM(Tabela1[[#This Row],[abr/25]:[ago/25]])</f>
        <v>0</v>
      </c>
      <c r="DX273" s="4">
        <f>SUM(Tabela1[[#This Row],[set/25]:[dez/30]])</f>
        <v>0</v>
      </c>
    </row>
    <row r="274" spans="1:128" hidden="1" x14ac:dyDescent="0.25">
      <c r="A274" s="2" t="s">
        <v>372</v>
      </c>
      <c r="B274" s="2" t="s">
        <v>14</v>
      </c>
      <c r="C274" s="2" t="s">
        <v>280</v>
      </c>
      <c r="D274" s="1">
        <v>608</v>
      </c>
      <c r="E274" s="2"/>
      <c r="F274" s="2" t="s">
        <v>16</v>
      </c>
      <c r="G274" s="321"/>
      <c r="H274" s="2"/>
      <c r="I274" s="2"/>
      <c r="J274" s="4"/>
      <c r="K274" s="4"/>
      <c r="L274" s="4">
        <f>Tabela1[[#This Row],[parcela.cef
(total)]]-Tabela1[[#This Row],[parcela.cef
(realizado)]]</f>
        <v>0</v>
      </c>
      <c r="M274" s="4">
        <v>0</v>
      </c>
      <c r="N274" s="4">
        <v>0</v>
      </c>
      <c r="O274" s="4">
        <v>0</v>
      </c>
      <c r="P274" s="4">
        <v>0</v>
      </c>
      <c r="Q274" s="4">
        <f>SUM(Tabela1[[#This Row],[set/25]:[dez/30]])</f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6">
        <v>0</v>
      </c>
      <c r="DV274" s="4">
        <f>SUM(Tabela1[[#This Row],[jan/25]:[mar/25]])</f>
        <v>0</v>
      </c>
      <c r="DW274" s="4">
        <f>SUM(Tabela1[[#This Row],[abr/25]:[ago/25]])</f>
        <v>0</v>
      </c>
      <c r="DX274" s="4">
        <f>SUM(Tabela1[[#This Row],[set/25]:[dez/30]])</f>
        <v>0</v>
      </c>
    </row>
    <row r="275" spans="1:128" hidden="1" x14ac:dyDescent="0.25">
      <c r="A275" s="2" t="s">
        <v>372</v>
      </c>
      <c r="B275" s="2" t="s">
        <v>14</v>
      </c>
      <c r="C275" s="2" t="s">
        <v>304</v>
      </c>
      <c r="D275" s="1">
        <v>702</v>
      </c>
      <c r="E275" s="2" t="s">
        <v>851</v>
      </c>
      <c r="F275" s="2" t="s">
        <v>19</v>
      </c>
      <c r="G275" s="321">
        <v>45008</v>
      </c>
      <c r="H275" s="2" t="s">
        <v>852</v>
      </c>
      <c r="I275" s="2"/>
      <c r="J275" s="4"/>
      <c r="K275" s="4"/>
      <c r="L275" s="4">
        <f>Tabela1[[#This Row],[parcela.cef
(total)]]-Tabela1[[#This Row],[parcela.cef
(realizado)]]</f>
        <v>0</v>
      </c>
      <c r="M275" s="4">
        <v>0</v>
      </c>
      <c r="N275" s="4">
        <v>252810</v>
      </c>
      <c r="O275" s="4">
        <v>0</v>
      </c>
      <c r="P275" s="4">
        <v>252810</v>
      </c>
      <c r="Q275" s="4">
        <f>SUM(Tabela1[[#This Row],[set/25]:[dez/30]])</f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252810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6">
        <v>0</v>
      </c>
      <c r="DV275" s="4">
        <f>SUM(Tabela1[[#This Row],[jan/25]:[mar/25]])</f>
        <v>0</v>
      </c>
      <c r="DW275" s="4">
        <f>SUM(Tabela1[[#This Row],[abr/25]:[ago/25]])</f>
        <v>0</v>
      </c>
      <c r="DX275" s="4">
        <f>SUM(Tabela1[[#This Row],[set/25]:[dez/30]])</f>
        <v>0</v>
      </c>
    </row>
    <row r="276" spans="1:128" hidden="1" x14ac:dyDescent="0.25">
      <c r="A276" s="2" t="s">
        <v>372</v>
      </c>
      <c r="B276" s="2" t="s">
        <v>14</v>
      </c>
      <c r="C276" s="2" t="s">
        <v>304</v>
      </c>
      <c r="D276" s="1">
        <v>704</v>
      </c>
      <c r="E276" s="2" t="s">
        <v>857</v>
      </c>
      <c r="F276" s="2" t="s">
        <v>19</v>
      </c>
      <c r="G276" s="321">
        <v>44894</v>
      </c>
      <c r="H276" s="2" t="s">
        <v>858</v>
      </c>
      <c r="I276" s="2" t="s">
        <v>859</v>
      </c>
      <c r="J276" s="4">
        <v>209600</v>
      </c>
      <c r="K276" s="4">
        <v>200899.91</v>
      </c>
      <c r="L276" s="4">
        <f>Tabela1[[#This Row],[parcela.cef
(total)]]-Tabela1[[#This Row],[parcela.cef
(realizado)]]</f>
        <v>8700.0899999999965</v>
      </c>
      <c r="M276" s="4">
        <v>0</v>
      </c>
      <c r="N276" s="4">
        <v>271300.47999999998</v>
      </c>
      <c r="O276" s="4">
        <v>0</v>
      </c>
      <c r="P276" s="4">
        <v>65086.61</v>
      </c>
      <c r="Q276" s="4">
        <f>SUM(Tabela1[[#This Row],[set/25]:[dez/30]])</f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849.78</v>
      </c>
      <c r="AD276" s="4">
        <v>853.86</v>
      </c>
      <c r="AE276" s="4">
        <v>854.63</v>
      </c>
      <c r="AF276" s="4">
        <v>858.56</v>
      </c>
      <c r="AG276" s="4">
        <v>734.54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20114.55</v>
      </c>
      <c r="AQ276" s="4">
        <v>9987.67</v>
      </c>
      <c r="AR276" s="4">
        <v>6420.65</v>
      </c>
      <c r="AS276" s="4">
        <v>8665.26</v>
      </c>
      <c r="AT276" s="4">
        <v>7255.85</v>
      </c>
      <c r="AU276" s="4">
        <v>8491.26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6">
        <v>0</v>
      </c>
      <c r="DV276" s="4">
        <f>SUM(Tabela1[[#This Row],[jan/25]:[mar/25]])</f>
        <v>0</v>
      </c>
      <c r="DW276" s="4">
        <f>SUM(Tabela1[[#This Row],[abr/25]:[ago/25]])</f>
        <v>0</v>
      </c>
      <c r="DX276" s="4">
        <f>SUM(Tabela1[[#This Row],[set/25]:[dez/30]])</f>
        <v>0</v>
      </c>
    </row>
    <row r="277" spans="1:128" hidden="1" x14ac:dyDescent="0.25">
      <c r="A277" s="2" t="s">
        <v>372</v>
      </c>
      <c r="B277" s="2" t="s">
        <v>14</v>
      </c>
      <c r="C277" s="2" t="s">
        <v>304</v>
      </c>
      <c r="D277" s="1">
        <v>708</v>
      </c>
      <c r="E277" s="2"/>
      <c r="F277" s="2" t="s">
        <v>16</v>
      </c>
      <c r="G277" s="321"/>
      <c r="H277" s="2"/>
      <c r="I277" s="2"/>
      <c r="J277" s="4"/>
      <c r="K277" s="4"/>
      <c r="L277" s="4">
        <f>Tabela1[[#This Row],[parcela.cef
(total)]]-Tabela1[[#This Row],[parcela.cef
(realizado)]]</f>
        <v>0</v>
      </c>
      <c r="M277" s="4">
        <v>0</v>
      </c>
      <c r="N277" s="4">
        <v>0</v>
      </c>
      <c r="O277" s="4">
        <v>0</v>
      </c>
      <c r="P277" s="4">
        <v>0</v>
      </c>
      <c r="Q277" s="4">
        <f>SUM(Tabela1[[#This Row],[set/25]:[dez/30]])</f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6">
        <v>0</v>
      </c>
      <c r="DV277" s="4">
        <f>SUM(Tabela1[[#This Row],[jan/25]:[mar/25]])</f>
        <v>0</v>
      </c>
      <c r="DW277" s="4">
        <f>SUM(Tabela1[[#This Row],[abr/25]:[ago/25]])</f>
        <v>0</v>
      </c>
      <c r="DX277" s="4">
        <f>SUM(Tabela1[[#This Row],[set/25]:[dez/30]])</f>
        <v>0</v>
      </c>
    </row>
    <row r="278" spans="1:128" hidden="1" x14ac:dyDescent="0.25">
      <c r="A278" s="2" t="s">
        <v>372</v>
      </c>
      <c r="B278" s="2" t="s">
        <v>14</v>
      </c>
      <c r="C278" s="2" t="s">
        <v>324</v>
      </c>
      <c r="D278" s="1">
        <v>801</v>
      </c>
      <c r="E278" s="2" t="s">
        <v>873</v>
      </c>
      <c r="F278" s="2" t="s">
        <v>19</v>
      </c>
      <c r="G278" s="321">
        <v>45883</v>
      </c>
      <c r="H278" s="2" t="s">
        <v>874</v>
      </c>
      <c r="I278" s="2"/>
      <c r="J278" s="4"/>
      <c r="K278" s="4"/>
      <c r="L278" s="4">
        <f>Tabela1[[#This Row],[parcela.cef
(total)]]-Tabela1[[#This Row],[parcela.cef
(realizado)]]</f>
        <v>0</v>
      </c>
      <c r="M278" s="4">
        <v>0</v>
      </c>
      <c r="N278" s="4">
        <v>275474.05</v>
      </c>
      <c r="O278" s="4">
        <v>9494.49</v>
      </c>
      <c r="P278" s="4">
        <v>1735.77</v>
      </c>
      <c r="Q278" s="4">
        <f>SUM(Tabela1[[#This Row],[set/25]:[dez/30]])</f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900</v>
      </c>
      <c r="X278" s="4">
        <v>269.54000000000002</v>
      </c>
      <c r="Y278" s="4">
        <v>281.64999999999998</v>
      </c>
      <c r="Z278" s="4">
        <v>284.58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6">
        <v>0</v>
      </c>
      <c r="DV278" s="4">
        <f>SUM(Tabela1[[#This Row],[jan/25]:[mar/25]])</f>
        <v>0</v>
      </c>
      <c r="DW278" s="4">
        <f>SUM(Tabela1[[#This Row],[abr/25]:[ago/25]])</f>
        <v>0</v>
      </c>
      <c r="DX278" s="4">
        <f>SUM(Tabela1[[#This Row],[set/25]:[dez/30]])</f>
        <v>0</v>
      </c>
    </row>
    <row r="279" spans="1:128" hidden="1" x14ac:dyDescent="0.25">
      <c r="A279" s="2" t="s">
        <v>372</v>
      </c>
      <c r="B279" s="2" t="s">
        <v>14</v>
      </c>
      <c r="C279" s="2" t="s">
        <v>324</v>
      </c>
      <c r="D279" s="1">
        <v>804</v>
      </c>
      <c r="E279" s="2" t="s">
        <v>884</v>
      </c>
      <c r="F279" s="2" t="s">
        <v>19</v>
      </c>
      <c r="G279" s="321">
        <v>44885</v>
      </c>
      <c r="H279" s="2" t="s">
        <v>885</v>
      </c>
      <c r="I279" s="2" t="s">
        <v>886</v>
      </c>
      <c r="J279" s="4">
        <v>217421.77</v>
      </c>
      <c r="K279" s="4">
        <v>208330.62</v>
      </c>
      <c r="L279" s="4">
        <f>Tabela1[[#This Row],[parcela.cef
(total)]]-Tabela1[[#This Row],[parcela.cef
(realizado)]]</f>
        <v>9091.1499999999942</v>
      </c>
      <c r="M279" s="4">
        <v>0</v>
      </c>
      <c r="N279" s="4">
        <v>270175.73</v>
      </c>
      <c r="O279" s="4">
        <v>6087.96</v>
      </c>
      <c r="P279" s="4">
        <v>114870.29</v>
      </c>
      <c r="Q279" s="4">
        <f>SUM(Tabela1[[#This Row],[set/25]:[dez/30]])</f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1504.98</v>
      </c>
      <c r="AD279" s="4">
        <v>1479.69</v>
      </c>
      <c r="AE279" s="4">
        <v>6294.03</v>
      </c>
      <c r="AF279" s="4">
        <v>1487.84</v>
      </c>
      <c r="AG279" s="4">
        <v>1487.84</v>
      </c>
      <c r="AH279" s="4">
        <v>1493.05</v>
      </c>
      <c r="AI279" s="4">
        <v>2469.14</v>
      </c>
      <c r="AJ279" s="4">
        <v>1503.96</v>
      </c>
      <c r="AK279" s="4">
        <v>1514.64</v>
      </c>
      <c r="AL279" s="4">
        <v>1516.15</v>
      </c>
      <c r="AM279" s="4">
        <v>1518.73</v>
      </c>
      <c r="AN279" s="4">
        <v>1523.89</v>
      </c>
      <c r="AO279" s="4">
        <v>2581.83</v>
      </c>
      <c r="AP279" s="4">
        <v>22546.76</v>
      </c>
      <c r="AQ279" s="4">
        <v>11909.26</v>
      </c>
      <c r="AR279" s="4">
        <v>8246.17</v>
      </c>
      <c r="AS279" s="4">
        <v>10593.67</v>
      </c>
      <c r="AT279" s="4">
        <v>11239.25</v>
      </c>
      <c r="AU279" s="4">
        <v>10424.18</v>
      </c>
      <c r="AV279" s="4">
        <v>1564.56</v>
      </c>
      <c r="AW279" s="4">
        <v>1575.67</v>
      </c>
      <c r="AX279" s="4">
        <v>1587.01</v>
      </c>
      <c r="AY279" s="4">
        <v>1598.12</v>
      </c>
      <c r="AZ279" s="4">
        <v>1607.39</v>
      </c>
      <c r="BA279" s="4">
        <v>5602.48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6">
        <v>0</v>
      </c>
      <c r="DV279" s="4">
        <f>SUM(Tabela1[[#This Row],[jan/25]:[mar/25]])</f>
        <v>0</v>
      </c>
      <c r="DW279" s="4">
        <f>SUM(Tabela1[[#This Row],[abr/25]:[ago/25]])</f>
        <v>0</v>
      </c>
      <c r="DX279" s="4">
        <f>SUM(Tabela1[[#This Row],[set/25]:[dez/30]])</f>
        <v>0</v>
      </c>
    </row>
    <row r="280" spans="1:128" hidden="1" x14ac:dyDescent="0.25">
      <c r="A280" s="2" t="s">
        <v>372</v>
      </c>
      <c r="B280" s="2" t="s">
        <v>14</v>
      </c>
      <c r="C280" s="2" t="s">
        <v>324</v>
      </c>
      <c r="D280" s="1">
        <v>805</v>
      </c>
      <c r="E280" s="2" t="s">
        <v>888</v>
      </c>
      <c r="F280" s="2" t="s">
        <v>19</v>
      </c>
      <c r="G280" s="321">
        <v>44894</v>
      </c>
      <c r="H280" s="2" t="s">
        <v>889</v>
      </c>
      <c r="I280" s="2" t="s">
        <v>890</v>
      </c>
      <c r="J280" s="4">
        <v>150000</v>
      </c>
      <c r="K280" s="4">
        <v>144289.74</v>
      </c>
      <c r="L280" s="4">
        <f>Tabela1[[#This Row],[parcela.cef
(total)]]-Tabela1[[#This Row],[parcela.cef
(realizado)]]</f>
        <v>5710.2600000000093</v>
      </c>
      <c r="M280" s="4">
        <v>0</v>
      </c>
      <c r="N280" s="4">
        <v>247086.07999999999</v>
      </c>
      <c r="O280" s="4">
        <v>0</v>
      </c>
      <c r="P280" s="4">
        <v>123817.63</v>
      </c>
      <c r="Q280" s="4">
        <f>SUM(Tabela1[[#This Row],[set/25]:[dez/30]])</f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384.08</v>
      </c>
      <c r="AD280" s="4">
        <v>1667.58</v>
      </c>
      <c r="AE280" s="4">
        <v>1669.08</v>
      </c>
      <c r="AF280" s="4">
        <v>1676.76</v>
      </c>
      <c r="AG280" s="4">
        <v>1676.76</v>
      </c>
      <c r="AH280" s="4">
        <v>1682.63</v>
      </c>
      <c r="AI280" s="4">
        <v>1684.97</v>
      </c>
      <c r="AJ280" s="4">
        <v>1973.6</v>
      </c>
      <c r="AK280" s="4">
        <v>2693.44</v>
      </c>
      <c r="AL280" s="4">
        <v>2696.13</v>
      </c>
      <c r="AM280" s="4">
        <v>2700.72</v>
      </c>
      <c r="AN280" s="4">
        <v>2709.9</v>
      </c>
      <c r="AO280" s="4">
        <v>2715.32</v>
      </c>
      <c r="AP280" s="4">
        <v>26976.1</v>
      </c>
      <c r="AQ280" s="4">
        <v>9281</v>
      </c>
      <c r="AR280" s="4">
        <v>6947.16</v>
      </c>
      <c r="AS280" s="4">
        <v>8423.9599999999991</v>
      </c>
      <c r="AT280" s="4">
        <v>7506.57</v>
      </c>
      <c r="AU280" s="4">
        <v>21821.69</v>
      </c>
      <c r="AV280" s="4">
        <v>2782.21</v>
      </c>
      <c r="AW280" s="4">
        <v>14147.97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6">
        <v>0</v>
      </c>
      <c r="DV280" s="4">
        <f>SUM(Tabela1[[#This Row],[jan/25]:[mar/25]])</f>
        <v>0</v>
      </c>
      <c r="DW280" s="4">
        <f>SUM(Tabela1[[#This Row],[abr/25]:[ago/25]])</f>
        <v>0</v>
      </c>
      <c r="DX280" s="4">
        <f>SUM(Tabela1[[#This Row],[set/25]:[dez/30]])</f>
        <v>0</v>
      </c>
    </row>
    <row r="281" spans="1:128" hidden="1" x14ac:dyDescent="0.25">
      <c r="A281" s="2" t="s">
        <v>372</v>
      </c>
      <c r="B281" s="2" t="s">
        <v>14</v>
      </c>
      <c r="C281" s="2" t="s">
        <v>324</v>
      </c>
      <c r="D281" s="1">
        <v>806</v>
      </c>
      <c r="E281" s="2" t="s">
        <v>892</v>
      </c>
      <c r="F281" s="2" t="s">
        <v>19</v>
      </c>
      <c r="G281" s="321">
        <v>45824</v>
      </c>
      <c r="H281" s="2" t="s">
        <v>893</v>
      </c>
      <c r="I281" s="2" t="s">
        <v>894</v>
      </c>
      <c r="J281" s="4">
        <v>212314.07</v>
      </c>
      <c r="K281" s="4">
        <v>203510.21</v>
      </c>
      <c r="L281" s="4">
        <f>Tabela1[[#This Row],[parcela.cef
(total)]]-Tabela1[[#This Row],[parcela.cef
(realizado)]]</f>
        <v>8803.8600000000151</v>
      </c>
      <c r="M281" s="4">
        <v>0</v>
      </c>
      <c r="N281" s="4">
        <v>269874.31</v>
      </c>
      <c r="O281" s="4">
        <v>3086.28</v>
      </c>
      <c r="P281" s="4">
        <v>271.61</v>
      </c>
      <c r="Q281" s="4">
        <f>SUM(Tabela1[[#This Row],[set/25]:[dez/30]])</f>
        <v>271.61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271.61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6">
        <v>0</v>
      </c>
      <c r="DV281" s="4">
        <f>SUM(Tabela1[[#This Row],[jan/25]:[mar/25]])</f>
        <v>0</v>
      </c>
      <c r="DW281" s="4">
        <f>SUM(Tabela1[[#This Row],[abr/25]:[ago/25]])</f>
        <v>0</v>
      </c>
      <c r="DX281" s="4">
        <f>SUM(Tabela1[[#This Row],[set/25]:[dez/30]])</f>
        <v>271.61</v>
      </c>
    </row>
    <row r="282" spans="1:128" hidden="1" x14ac:dyDescent="0.25">
      <c r="A282" s="2" t="s">
        <v>372</v>
      </c>
      <c r="B282" s="2" t="s">
        <v>14</v>
      </c>
      <c r="C282" s="2" t="s">
        <v>324</v>
      </c>
      <c r="D282" s="1">
        <v>807</v>
      </c>
      <c r="E282" s="2"/>
      <c r="F282" s="2" t="s">
        <v>16</v>
      </c>
      <c r="G282" s="321"/>
      <c r="H282" s="2"/>
      <c r="I282" s="2"/>
      <c r="J282" s="4"/>
      <c r="K282" s="4"/>
      <c r="L282" s="4">
        <f>Tabela1[[#This Row],[parcela.cef
(total)]]-Tabela1[[#This Row],[parcela.cef
(realizado)]]</f>
        <v>0</v>
      </c>
      <c r="M282" s="4">
        <v>0</v>
      </c>
      <c r="N282" s="4">
        <v>0</v>
      </c>
      <c r="O282" s="4">
        <v>0</v>
      </c>
      <c r="P282" s="4">
        <v>0</v>
      </c>
      <c r="Q282" s="4">
        <f>SUM(Tabela1[[#This Row],[set/25]:[dez/30]])</f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6">
        <v>0</v>
      </c>
      <c r="DV282" s="4">
        <f>SUM(Tabela1[[#This Row],[jan/25]:[mar/25]])</f>
        <v>0</v>
      </c>
      <c r="DW282" s="4">
        <f>SUM(Tabela1[[#This Row],[abr/25]:[ago/25]])</f>
        <v>0</v>
      </c>
      <c r="DX282" s="4">
        <f>SUM(Tabela1[[#This Row],[set/25]:[dez/30]])</f>
        <v>0</v>
      </c>
    </row>
    <row r="283" spans="1:128" hidden="1" x14ac:dyDescent="0.25">
      <c r="A283" s="2" t="s">
        <v>372</v>
      </c>
      <c r="B283" s="2" t="s">
        <v>14</v>
      </c>
      <c r="C283" s="2" t="s">
        <v>324</v>
      </c>
      <c r="D283" s="1">
        <v>808</v>
      </c>
      <c r="E283" s="2"/>
      <c r="F283" s="2" t="s">
        <v>16</v>
      </c>
      <c r="G283" s="321"/>
      <c r="H283" s="2"/>
      <c r="I283" s="2"/>
      <c r="J283" s="4"/>
      <c r="K283" s="4"/>
      <c r="L283" s="4">
        <f>Tabela1[[#This Row],[parcela.cef
(total)]]-Tabela1[[#This Row],[parcela.cef
(realizado)]]</f>
        <v>0</v>
      </c>
      <c r="M283" s="4">
        <v>0</v>
      </c>
      <c r="N283" s="4">
        <v>0</v>
      </c>
      <c r="O283" s="4">
        <v>0</v>
      </c>
      <c r="P283" s="4">
        <v>0</v>
      </c>
      <c r="Q283" s="4">
        <f>SUM(Tabela1[[#This Row],[set/25]:[dez/30]])</f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6">
        <v>0</v>
      </c>
      <c r="DV283" s="4">
        <f>SUM(Tabela1[[#This Row],[jan/25]:[mar/25]])</f>
        <v>0</v>
      </c>
      <c r="DW283" s="4">
        <f>SUM(Tabela1[[#This Row],[abr/25]:[ago/25]])</f>
        <v>0</v>
      </c>
      <c r="DX283" s="4">
        <f>SUM(Tabela1[[#This Row],[set/25]:[dez/30]])</f>
        <v>0</v>
      </c>
    </row>
    <row r="284" spans="1:128" hidden="1" x14ac:dyDescent="0.25">
      <c r="A284" s="2" t="s">
        <v>372</v>
      </c>
      <c r="B284" s="2" t="s">
        <v>14</v>
      </c>
      <c r="C284" s="2" t="s">
        <v>349</v>
      </c>
      <c r="D284" s="1">
        <v>901</v>
      </c>
      <c r="E284" s="2" t="s">
        <v>898</v>
      </c>
      <c r="F284" s="2" t="s">
        <v>19</v>
      </c>
      <c r="G284" s="321">
        <v>45062</v>
      </c>
      <c r="H284" s="2" t="s">
        <v>899</v>
      </c>
      <c r="I284" s="2" t="s">
        <v>900</v>
      </c>
      <c r="J284" s="4">
        <v>243000</v>
      </c>
      <c r="K284" s="4">
        <v>232661.82</v>
      </c>
      <c r="L284" s="4">
        <f>Tabela1[[#This Row],[parcela.cef
(total)]]-Tabela1[[#This Row],[parcela.cef
(realizado)]]</f>
        <v>10338.179999999993</v>
      </c>
      <c r="M284" s="4">
        <v>0</v>
      </c>
      <c r="N284" s="4">
        <v>255000</v>
      </c>
      <c r="O284" s="4">
        <v>0</v>
      </c>
      <c r="P284" s="4">
        <v>72408.44</v>
      </c>
      <c r="Q284" s="4">
        <f>SUM(Tabela1[[#This Row],[set/25]:[dez/30]])</f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23901.82</v>
      </c>
      <c r="AQ284" s="4">
        <v>11868.2</v>
      </c>
      <c r="AR284" s="4">
        <v>7629.56</v>
      </c>
      <c r="AS284" s="4">
        <v>10296.799999999999</v>
      </c>
      <c r="AT284" s="4">
        <v>8622.02</v>
      </c>
      <c r="AU284" s="4">
        <v>10090.040000000001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6">
        <v>0</v>
      </c>
      <c r="DV284" s="4">
        <f>SUM(Tabela1[[#This Row],[jan/25]:[mar/25]])</f>
        <v>0</v>
      </c>
      <c r="DW284" s="4">
        <f>SUM(Tabela1[[#This Row],[abr/25]:[ago/25]])</f>
        <v>0</v>
      </c>
      <c r="DX284" s="4">
        <f>SUM(Tabela1[[#This Row],[set/25]:[dez/30]])</f>
        <v>0</v>
      </c>
    </row>
    <row r="285" spans="1:128" hidden="1" x14ac:dyDescent="0.25">
      <c r="A285" s="2" t="s">
        <v>372</v>
      </c>
      <c r="B285" s="2" t="s">
        <v>14</v>
      </c>
      <c r="C285" s="2" t="s">
        <v>349</v>
      </c>
      <c r="D285" s="1">
        <v>902</v>
      </c>
      <c r="E285" s="2" t="s">
        <v>902</v>
      </c>
      <c r="F285" s="2" t="s">
        <v>19</v>
      </c>
      <c r="G285" s="321">
        <v>45670</v>
      </c>
      <c r="H285" s="2" t="s">
        <v>214</v>
      </c>
      <c r="I285" s="2"/>
      <c r="J285" s="4"/>
      <c r="K285" s="4"/>
      <c r="L285" s="4">
        <f>Tabela1[[#This Row],[parcela.cef
(total)]]-Tabela1[[#This Row],[parcela.cef
(realizado)]]</f>
        <v>0</v>
      </c>
      <c r="M285" s="4">
        <v>0</v>
      </c>
      <c r="N285" s="4">
        <v>247113.67</v>
      </c>
      <c r="O285" s="4">
        <v>0</v>
      </c>
      <c r="P285" s="4">
        <v>74434.600000000006</v>
      </c>
      <c r="Q285" s="4">
        <f>SUM(Tabela1[[#This Row],[set/25]:[dez/30]])</f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6798.29</v>
      </c>
      <c r="AC285" s="4">
        <v>464.87</v>
      </c>
      <c r="AD285" s="4">
        <v>0</v>
      </c>
      <c r="AE285" s="4">
        <v>1004.13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21852.46</v>
      </c>
      <c r="AQ285" s="4">
        <v>11660.48</v>
      </c>
      <c r="AR285" s="4">
        <v>8073.11</v>
      </c>
      <c r="AS285" s="4">
        <v>8725.2099999999991</v>
      </c>
      <c r="AT285" s="4">
        <v>7306.05</v>
      </c>
      <c r="AU285" s="4">
        <v>8550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6">
        <v>0</v>
      </c>
      <c r="DV285" s="4">
        <f>SUM(Tabela1[[#This Row],[jan/25]:[mar/25]])</f>
        <v>0</v>
      </c>
      <c r="DW285" s="4">
        <f>SUM(Tabela1[[#This Row],[abr/25]:[ago/25]])</f>
        <v>0</v>
      </c>
      <c r="DX285" s="4">
        <f>SUM(Tabela1[[#This Row],[set/25]:[dez/30]])</f>
        <v>0</v>
      </c>
    </row>
    <row r="286" spans="1:128" hidden="1" x14ac:dyDescent="0.25">
      <c r="A286" s="2" t="s">
        <v>372</v>
      </c>
      <c r="B286" s="2" t="s">
        <v>14</v>
      </c>
      <c r="C286" s="2" t="s">
        <v>349</v>
      </c>
      <c r="D286" s="1">
        <v>903</v>
      </c>
      <c r="E286" s="2"/>
      <c r="F286" s="2" t="s">
        <v>46</v>
      </c>
      <c r="G286" s="321"/>
      <c r="H286" s="2"/>
      <c r="I286" s="2"/>
      <c r="J286" s="4"/>
      <c r="K286" s="4"/>
      <c r="L286" s="4">
        <f>Tabela1[[#This Row],[parcela.cef
(total)]]-Tabela1[[#This Row],[parcela.cef
(realizado)]]</f>
        <v>0</v>
      </c>
      <c r="M286" s="4">
        <v>0</v>
      </c>
      <c r="N286" s="4">
        <v>0</v>
      </c>
      <c r="O286" s="4">
        <v>0</v>
      </c>
      <c r="P286" s="4">
        <v>0</v>
      </c>
      <c r="Q286" s="4">
        <f>SUM(Tabela1[[#This Row],[set/25]:[dez/30]])</f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6">
        <v>0</v>
      </c>
      <c r="DV286" s="4">
        <f>SUM(Tabela1[[#This Row],[jan/25]:[mar/25]])</f>
        <v>0</v>
      </c>
      <c r="DW286" s="4">
        <f>SUM(Tabela1[[#This Row],[abr/25]:[ago/25]])</f>
        <v>0</v>
      </c>
      <c r="DX286" s="4">
        <f>SUM(Tabela1[[#This Row],[set/25]:[dez/30]])</f>
        <v>0</v>
      </c>
    </row>
    <row r="287" spans="1:128" hidden="1" x14ac:dyDescent="0.25">
      <c r="A287" s="2" t="s">
        <v>372</v>
      </c>
      <c r="B287" s="2" t="s">
        <v>14</v>
      </c>
      <c r="C287" s="2" t="s">
        <v>349</v>
      </c>
      <c r="D287" s="1">
        <v>907</v>
      </c>
      <c r="E287" s="2" t="s">
        <v>916</v>
      </c>
      <c r="F287" s="2" t="s">
        <v>19</v>
      </c>
      <c r="G287" s="321">
        <v>44894</v>
      </c>
      <c r="H287" s="2" t="s">
        <v>917</v>
      </c>
      <c r="I287" s="2" t="s">
        <v>918</v>
      </c>
      <c r="J287" s="4">
        <v>171200</v>
      </c>
      <c r="K287" s="4">
        <v>164045.38</v>
      </c>
      <c r="L287" s="4">
        <f>Tabela1[[#This Row],[parcela.cef
(total)]]-Tabela1[[#This Row],[parcela.cef
(realizado)]]</f>
        <v>7154.6199999999953</v>
      </c>
      <c r="M287" s="4">
        <v>0</v>
      </c>
      <c r="N287" s="4">
        <v>199347.84</v>
      </c>
      <c r="O287" s="4">
        <v>4590.3599999999997</v>
      </c>
      <c r="P287" s="4">
        <v>86157.26</v>
      </c>
      <c r="Q287" s="4">
        <f>SUM(Tabela1[[#This Row],[set/25]:[dez/30]])</f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3474.87</v>
      </c>
      <c r="AD287" s="4">
        <v>431.06</v>
      </c>
      <c r="AE287" s="4">
        <v>431.45</v>
      </c>
      <c r="AF287" s="4">
        <v>433.43</v>
      </c>
      <c r="AG287" s="4">
        <v>433.43</v>
      </c>
      <c r="AH287" s="4">
        <v>434.95</v>
      </c>
      <c r="AI287" s="4">
        <v>900.07</v>
      </c>
      <c r="AJ287" s="4">
        <v>1155.76</v>
      </c>
      <c r="AK287" s="4">
        <v>1170.83</v>
      </c>
      <c r="AL287" s="4">
        <v>1172</v>
      </c>
      <c r="AM287" s="4">
        <v>1173.99</v>
      </c>
      <c r="AN287" s="4">
        <v>1177.99</v>
      </c>
      <c r="AO287" s="4">
        <v>4463.8599999999997</v>
      </c>
      <c r="AP287" s="4">
        <v>17722.62</v>
      </c>
      <c r="AQ287" s="4">
        <v>9398.32</v>
      </c>
      <c r="AR287" s="4">
        <v>6468.13</v>
      </c>
      <c r="AS287" s="4">
        <v>8315.56</v>
      </c>
      <c r="AT287" s="4">
        <v>7159.84</v>
      </c>
      <c r="AU287" s="4">
        <v>8182</v>
      </c>
      <c r="AV287" s="4">
        <v>1317.42</v>
      </c>
      <c r="AW287" s="4">
        <v>1218.01</v>
      </c>
      <c r="AX287" s="4">
        <v>1226.78</v>
      </c>
      <c r="AY287" s="4">
        <v>1235.3599999999999</v>
      </c>
      <c r="AZ287" s="4">
        <v>1242.53</v>
      </c>
      <c r="BA287" s="4">
        <v>5817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6">
        <v>0</v>
      </c>
      <c r="DV287" s="4">
        <f>SUM(Tabela1[[#This Row],[jan/25]:[mar/25]])</f>
        <v>0</v>
      </c>
      <c r="DW287" s="4">
        <f>SUM(Tabela1[[#This Row],[abr/25]:[ago/25]])</f>
        <v>0</v>
      </c>
      <c r="DX287" s="4">
        <f>SUM(Tabela1[[#This Row],[set/25]:[dez/30]])</f>
        <v>0</v>
      </c>
    </row>
    <row r="288" spans="1:128" hidden="1" x14ac:dyDescent="0.25">
      <c r="A288" s="2" t="s">
        <v>372</v>
      </c>
      <c r="B288" s="2" t="s">
        <v>369</v>
      </c>
      <c r="C288" s="2" t="s">
        <v>370</v>
      </c>
      <c r="D288" s="1">
        <v>1</v>
      </c>
      <c r="E288" s="2"/>
      <c r="F288" s="2" t="s">
        <v>16</v>
      </c>
      <c r="G288" s="321"/>
      <c r="H288" s="2"/>
      <c r="I288" s="2"/>
      <c r="J288" s="4"/>
      <c r="K288" s="4"/>
      <c r="L288" s="4">
        <f>Tabela1[[#This Row],[parcela.cef
(total)]]-Tabela1[[#This Row],[parcela.cef
(realizado)]]</f>
        <v>0</v>
      </c>
      <c r="M288" s="4">
        <v>0</v>
      </c>
      <c r="N288" s="4">
        <v>0</v>
      </c>
      <c r="O288" s="4">
        <v>0</v>
      </c>
      <c r="P288" s="4">
        <v>0</v>
      </c>
      <c r="Q288" s="4">
        <f>SUM(Tabela1[[#This Row],[set/25]:[dez/30]])</f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6">
        <v>0</v>
      </c>
      <c r="DV288" s="4">
        <f>SUM(Tabela1[[#This Row],[jan/25]:[mar/25]])</f>
        <v>0</v>
      </c>
      <c r="DW288" s="4">
        <f>SUM(Tabela1[[#This Row],[abr/25]:[ago/25]])</f>
        <v>0</v>
      </c>
      <c r="DX288" s="4">
        <f>SUM(Tabela1[[#This Row],[set/25]:[dez/30]])</f>
        <v>0</v>
      </c>
    </row>
    <row r="289" spans="1:128" hidden="1" x14ac:dyDescent="0.25">
      <c r="A289" s="2" t="s">
        <v>925</v>
      </c>
      <c r="B289" s="2" t="s">
        <v>14</v>
      </c>
      <c r="C289" s="2" t="s">
        <v>15</v>
      </c>
      <c r="D289" s="1">
        <v>1001</v>
      </c>
      <c r="E289" s="2" t="s">
        <v>926</v>
      </c>
      <c r="F289" s="2" t="s">
        <v>19</v>
      </c>
      <c r="G289" s="321">
        <v>45803</v>
      </c>
      <c r="H289" s="2" t="s">
        <v>927</v>
      </c>
      <c r="I289" s="2" t="s">
        <v>928</v>
      </c>
      <c r="J289" s="4">
        <v>251404.56</v>
      </c>
      <c r="K289" s="4">
        <v>72905.64</v>
      </c>
      <c r="L289" s="4">
        <f>Tabela1[[#This Row],[parcela.cef
(total)]]-Tabela1[[#This Row],[parcela.cef
(realizado)]]</f>
        <v>178498.91999999998</v>
      </c>
      <c r="M289" s="4">
        <v>0</v>
      </c>
      <c r="N289" s="4">
        <v>314900</v>
      </c>
      <c r="O289" s="4">
        <v>1039.46</v>
      </c>
      <c r="P289" s="4">
        <v>78915.83</v>
      </c>
      <c r="Q289" s="4">
        <f>SUM(Tabela1[[#This Row],[set/25]:[dez/30]])</f>
        <v>68686.27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483.91</v>
      </c>
      <c r="BH289" s="4">
        <v>8112.05</v>
      </c>
      <c r="BI289" s="4">
        <v>1633.6</v>
      </c>
      <c r="BJ289" s="4">
        <v>0</v>
      </c>
      <c r="BK289" s="4">
        <v>1648.47</v>
      </c>
      <c r="BL289" s="4">
        <v>1648.47</v>
      </c>
      <c r="BM289" s="4">
        <v>1648.47</v>
      </c>
      <c r="BN289" s="4">
        <v>1648.47</v>
      </c>
      <c r="BO289" s="4">
        <v>1648.47</v>
      </c>
      <c r="BP289" s="4">
        <v>1648.47</v>
      </c>
      <c r="BQ289" s="4">
        <v>1648.47</v>
      </c>
      <c r="BR289" s="4">
        <v>1648.47</v>
      </c>
      <c r="BS289" s="4">
        <v>1648.47</v>
      </c>
      <c r="BT289" s="4">
        <v>12638.28</v>
      </c>
      <c r="BU289" s="4">
        <v>1648.47</v>
      </c>
      <c r="BV289" s="4">
        <v>1648.47</v>
      </c>
      <c r="BW289" s="4">
        <v>1648.47</v>
      </c>
      <c r="BX289" s="4">
        <v>1648.47</v>
      </c>
      <c r="BY289" s="4">
        <v>1648.47</v>
      </c>
      <c r="BZ289" s="4">
        <v>1648.47</v>
      </c>
      <c r="CA289" s="4">
        <v>1648.47</v>
      </c>
      <c r="CB289" s="4">
        <v>1648.47</v>
      </c>
      <c r="CC289" s="4">
        <v>1648.47</v>
      </c>
      <c r="CD289" s="4">
        <v>1648.47</v>
      </c>
      <c r="CE289" s="4">
        <v>1648.47</v>
      </c>
      <c r="CF289" s="4">
        <v>21979.61</v>
      </c>
      <c r="CG289" s="4">
        <v>1098.98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6">
        <v>0</v>
      </c>
      <c r="DV289" s="4">
        <f>SUM(Tabela1[[#This Row],[jan/25]:[mar/25]])</f>
        <v>0</v>
      </c>
      <c r="DW289" s="4">
        <f>SUM(Tabela1[[#This Row],[abr/25]:[ago/25]])</f>
        <v>10229.560000000001</v>
      </c>
      <c r="DX289" s="4">
        <f>SUM(Tabela1[[#This Row],[set/25]:[dez/30]])</f>
        <v>68686.27</v>
      </c>
    </row>
    <row r="290" spans="1:128" hidden="1" x14ac:dyDescent="0.25">
      <c r="A290" s="2" t="s">
        <v>925</v>
      </c>
      <c r="B290" s="2" t="s">
        <v>14</v>
      </c>
      <c r="C290" s="2" t="s">
        <v>15</v>
      </c>
      <c r="D290" s="1">
        <v>1002</v>
      </c>
      <c r="E290" s="2" t="s">
        <v>930</v>
      </c>
      <c r="F290" s="2" t="s">
        <v>19</v>
      </c>
      <c r="G290" s="321">
        <v>45769</v>
      </c>
      <c r="H290" s="2" t="s">
        <v>111</v>
      </c>
      <c r="I290" s="2"/>
      <c r="J290" s="4"/>
      <c r="K290" s="4"/>
      <c r="L290" s="4">
        <f>Tabela1[[#This Row],[parcela.cef
(total)]]-Tabela1[[#This Row],[parcela.cef
(realizado)]]</f>
        <v>0</v>
      </c>
      <c r="M290" s="4">
        <v>0</v>
      </c>
      <c r="N290" s="4">
        <v>313334.90000000002</v>
      </c>
      <c r="O290" s="4">
        <v>0</v>
      </c>
      <c r="P290" s="4">
        <v>329746.96000000002</v>
      </c>
      <c r="Q290" s="4">
        <f>SUM(Tabela1[[#This Row],[set/25]:[dez/30]])</f>
        <v>286477.32000000007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10725.61</v>
      </c>
      <c r="BG290" s="4">
        <v>10781.38</v>
      </c>
      <c r="BH290" s="4">
        <v>10843.91</v>
      </c>
      <c r="BI290" s="4">
        <v>10918.74</v>
      </c>
      <c r="BJ290" s="4">
        <v>11024.78</v>
      </c>
      <c r="BK290" s="4">
        <v>11018.1</v>
      </c>
      <c r="BL290" s="4">
        <v>11018.1</v>
      </c>
      <c r="BM290" s="4">
        <v>11018.1</v>
      </c>
      <c r="BN290" s="4">
        <v>11018.1</v>
      </c>
      <c r="BO290" s="4">
        <v>11018.1</v>
      </c>
      <c r="BP290" s="4">
        <v>11018.1</v>
      </c>
      <c r="BQ290" s="4">
        <v>11018.1</v>
      </c>
      <c r="BR290" s="4">
        <v>11018.1</v>
      </c>
      <c r="BS290" s="4">
        <v>11018.1</v>
      </c>
      <c r="BT290" s="4">
        <v>11018.1</v>
      </c>
      <c r="BU290" s="4">
        <v>11018.1</v>
      </c>
      <c r="BV290" s="4">
        <v>11018.1</v>
      </c>
      <c r="BW290" s="4">
        <v>11018.1</v>
      </c>
      <c r="BX290" s="4">
        <v>11018.1</v>
      </c>
      <c r="BY290" s="4">
        <v>11018.1</v>
      </c>
      <c r="BZ290" s="4">
        <v>11018.1</v>
      </c>
      <c r="CA290" s="4">
        <v>11018.1</v>
      </c>
      <c r="CB290" s="4">
        <v>11018.1</v>
      </c>
      <c r="CC290" s="4">
        <v>11018.1</v>
      </c>
      <c r="CD290" s="4">
        <v>11018.1</v>
      </c>
      <c r="CE290" s="4">
        <v>11018.1</v>
      </c>
      <c r="CF290" s="4">
        <v>11018.1</v>
      </c>
      <c r="CG290" s="4">
        <v>11018.1</v>
      </c>
      <c r="CH290" s="4">
        <v>11018.1</v>
      </c>
      <c r="CI290" s="4">
        <v>11018.14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6">
        <v>0</v>
      </c>
      <c r="DV290" s="4">
        <f>SUM(Tabela1[[#This Row],[jan/25]:[mar/25]])</f>
        <v>0</v>
      </c>
      <c r="DW290" s="4">
        <f>SUM(Tabela1[[#This Row],[abr/25]:[ago/25]])</f>
        <v>43269.64</v>
      </c>
      <c r="DX290" s="4">
        <f>SUM(Tabela1[[#This Row],[set/25]:[dez/30]])</f>
        <v>286477.32000000007</v>
      </c>
    </row>
    <row r="291" spans="1:128" hidden="1" x14ac:dyDescent="0.25">
      <c r="A291" s="2" t="s">
        <v>925</v>
      </c>
      <c r="B291" s="2" t="s">
        <v>14</v>
      </c>
      <c r="C291" s="2" t="s">
        <v>15</v>
      </c>
      <c r="D291" s="1">
        <v>1003</v>
      </c>
      <c r="E291" s="2"/>
      <c r="F291" s="2" t="s">
        <v>42</v>
      </c>
      <c r="G291" s="321"/>
      <c r="H291" s="2"/>
      <c r="I291" s="2"/>
      <c r="J291" s="4"/>
      <c r="K291" s="4"/>
      <c r="L291" s="4">
        <f>Tabela1[[#This Row],[parcela.cef
(total)]]-Tabela1[[#This Row],[parcela.cef
(realizado)]]</f>
        <v>0</v>
      </c>
      <c r="M291" s="4">
        <v>0</v>
      </c>
      <c r="N291" s="4">
        <v>0</v>
      </c>
      <c r="O291" s="4">
        <v>0</v>
      </c>
      <c r="P291" s="4">
        <v>0</v>
      </c>
      <c r="Q291" s="4">
        <f>SUM(Tabela1[[#This Row],[set/25]:[dez/30]])</f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6">
        <v>0</v>
      </c>
      <c r="DV291" s="4">
        <f>SUM(Tabela1[[#This Row],[jan/25]:[mar/25]])</f>
        <v>0</v>
      </c>
      <c r="DW291" s="4">
        <f>SUM(Tabela1[[#This Row],[abr/25]:[ago/25]])</f>
        <v>0</v>
      </c>
      <c r="DX291" s="4">
        <f>SUM(Tabela1[[#This Row],[set/25]:[dez/30]])</f>
        <v>0</v>
      </c>
    </row>
    <row r="292" spans="1:128" hidden="1" x14ac:dyDescent="0.25">
      <c r="A292" s="2" t="s">
        <v>925</v>
      </c>
      <c r="B292" s="2" t="s">
        <v>14</v>
      </c>
      <c r="C292" s="2" t="s">
        <v>15</v>
      </c>
      <c r="D292" s="1">
        <v>1004</v>
      </c>
      <c r="E292" s="2" t="s">
        <v>933</v>
      </c>
      <c r="F292" s="2" t="s">
        <v>19</v>
      </c>
      <c r="G292" s="321">
        <v>45866</v>
      </c>
      <c r="H292" s="2" t="s">
        <v>310</v>
      </c>
      <c r="I292" s="2" t="s">
        <v>934</v>
      </c>
      <c r="J292" s="4">
        <v>274793.12</v>
      </c>
      <c r="K292" s="4">
        <v>75155.72</v>
      </c>
      <c r="L292" s="4">
        <f>Tabela1[[#This Row],[parcela.cef
(total)]]-Tabela1[[#This Row],[parcela.cef
(realizado)]]</f>
        <v>199637.4</v>
      </c>
      <c r="M292" s="4">
        <v>0</v>
      </c>
      <c r="N292" s="4">
        <v>296100</v>
      </c>
      <c r="O292" s="4">
        <v>0</v>
      </c>
      <c r="P292" s="4">
        <v>31387.040000000001</v>
      </c>
      <c r="Q292" s="4">
        <f>SUM(Tabela1[[#This Row],[set/25]:[dez/30]])</f>
        <v>30943.839999999997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443.2</v>
      </c>
      <c r="BJ292" s="4">
        <v>0</v>
      </c>
      <c r="BK292" s="4">
        <v>447.23</v>
      </c>
      <c r="BL292" s="4">
        <v>447.23</v>
      </c>
      <c r="BM292" s="4">
        <v>447.23</v>
      </c>
      <c r="BN292" s="4">
        <v>447.23</v>
      </c>
      <c r="BO292" s="4">
        <v>447.23</v>
      </c>
      <c r="BP292" s="4">
        <v>447.23</v>
      </c>
      <c r="BQ292" s="4">
        <v>447.23</v>
      </c>
      <c r="BR292" s="4">
        <v>447.23</v>
      </c>
      <c r="BS292" s="4">
        <v>447.23</v>
      </c>
      <c r="BT292" s="4">
        <v>5250.99</v>
      </c>
      <c r="BU292" s="4">
        <v>750.17</v>
      </c>
      <c r="BV292" s="4">
        <v>750.17</v>
      </c>
      <c r="BW292" s="4">
        <v>750.17</v>
      </c>
      <c r="BX292" s="4">
        <v>750.17</v>
      </c>
      <c r="BY292" s="4">
        <v>750.17</v>
      </c>
      <c r="BZ292" s="4">
        <v>750.17</v>
      </c>
      <c r="CA292" s="4">
        <v>750.17</v>
      </c>
      <c r="CB292" s="4">
        <v>750.17</v>
      </c>
      <c r="CC292" s="4">
        <v>750.17</v>
      </c>
      <c r="CD292" s="4">
        <v>750.17</v>
      </c>
      <c r="CE292" s="4">
        <v>750.17</v>
      </c>
      <c r="CF292" s="4">
        <v>0</v>
      </c>
      <c r="CG292" s="4">
        <v>0</v>
      </c>
      <c r="CH292" s="4">
        <v>13415.91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6">
        <v>0</v>
      </c>
      <c r="DV292" s="4">
        <f>SUM(Tabela1[[#This Row],[jan/25]:[mar/25]])</f>
        <v>0</v>
      </c>
      <c r="DW292" s="4">
        <f>SUM(Tabela1[[#This Row],[abr/25]:[ago/25]])</f>
        <v>443.2</v>
      </c>
      <c r="DX292" s="4">
        <f>SUM(Tabela1[[#This Row],[set/25]:[dez/30]])</f>
        <v>30943.839999999997</v>
      </c>
    </row>
    <row r="293" spans="1:128" hidden="1" x14ac:dyDescent="0.25">
      <c r="A293" s="2" t="s">
        <v>925</v>
      </c>
      <c r="B293" s="2" t="s">
        <v>14</v>
      </c>
      <c r="C293" s="2" t="s">
        <v>15</v>
      </c>
      <c r="D293" s="1">
        <v>1005</v>
      </c>
      <c r="E293" s="2" t="s">
        <v>936</v>
      </c>
      <c r="F293" s="2" t="s">
        <v>19</v>
      </c>
      <c r="G293" s="321">
        <v>45485</v>
      </c>
      <c r="H293" s="2" t="s">
        <v>52</v>
      </c>
      <c r="I293" s="2"/>
      <c r="J293" s="4"/>
      <c r="K293" s="4"/>
      <c r="L293" s="4">
        <f>Tabela1[[#This Row],[parcela.cef
(total)]]-Tabela1[[#This Row],[parcela.cef
(realizado)]]</f>
        <v>0</v>
      </c>
      <c r="M293" s="4">
        <v>327866.93</v>
      </c>
      <c r="N293" s="4">
        <v>296100</v>
      </c>
      <c r="O293" s="4">
        <v>0</v>
      </c>
      <c r="P293" s="4">
        <v>6919.78</v>
      </c>
      <c r="Q293" s="4">
        <f>SUM(Tabela1[[#This Row],[set/25]:[dez/30]])</f>
        <v>6319.7799999999988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600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479.98</v>
      </c>
      <c r="BW293" s="4">
        <v>636.74</v>
      </c>
      <c r="BX293" s="4">
        <v>636.74</v>
      </c>
      <c r="BY293" s="4">
        <v>636.74</v>
      </c>
      <c r="BZ293" s="4">
        <v>636.74</v>
      </c>
      <c r="CA293" s="4">
        <v>636.74</v>
      </c>
      <c r="CB293" s="4">
        <v>636.74</v>
      </c>
      <c r="CC293" s="4">
        <v>636.74</v>
      </c>
      <c r="CD293" s="4">
        <v>636.74</v>
      </c>
      <c r="CE293" s="4">
        <v>636.74</v>
      </c>
      <c r="CF293" s="4">
        <v>0</v>
      </c>
      <c r="CG293" s="4">
        <v>109.14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6">
        <v>0</v>
      </c>
      <c r="DV293" s="4">
        <f>SUM(Tabela1[[#This Row],[jan/25]:[mar/25]])</f>
        <v>0</v>
      </c>
      <c r="DW293" s="4">
        <f>SUM(Tabela1[[#This Row],[abr/25]:[ago/25]])</f>
        <v>0</v>
      </c>
      <c r="DX293" s="4">
        <f>SUM(Tabela1[[#This Row],[set/25]:[dez/30]])</f>
        <v>6319.7799999999988</v>
      </c>
    </row>
    <row r="294" spans="1:128" hidden="1" x14ac:dyDescent="0.25">
      <c r="A294" s="2" t="s">
        <v>925</v>
      </c>
      <c r="B294" s="2" t="s">
        <v>14</v>
      </c>
      <c r="C294" s="2" t="s">
        <v>15</v>
      </c>
      <c r="D294" s="1">
        <v>1006</v>
      </c>
      <c r="E294" s="2" t="s">
        <v>938</v>
      </c>
      <c r="F294" s="2" t="s">
        <v>19</v>
      </c>
      <c r="G294" s="321">
        <v>45507</v>
      </c>
      <c r="H294" s="2" t="s">
        <v>939</v>
      </c>
      <c r="I294" s="2"/>
      <c r="J294" s="4"/>
      <c r="K294" s="4"/>
      <c r="L294" s="4">
        <f>Tabela1[[#This Row],[parcela.cef
(total)]]-Tabela1[[#This Row],[parcela.cef
(realizado)]]</f>
        <v>0</v>
      </c>
      <c r="M294" s="4">
        <v>0</v>
      </c>
      <c r="N294" s="4">
        <v>247690</v>
      </c>
      <c r="O294" s="4">
        <v>0</v>
      </c>
      <c r="P294" s="4">
        <v>256752.88</v>
      </c>
      <c r="Q294" s="4">
        <f>SUM(Tabela1[[#This Row],[set/25]:[dez/30]])</f>
        <v>164994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34190</v>
      </c>
      <c r="AX294" s="4">
        <v>0</v>
      </c>
      <c r="AY294" s="4">
        <v>0</v>
      </c>
      <c r="AZ294" s="4">
        <v>0</v>
      </c>
      <c r="BA294" s="4">
        <v>6265.13</v>
      </c>
      <c r="BB294" s="4">
        <v>6290.19</v>
      </c>
      <c r="BC294" s="4">
        <v>6321.64</v>
      </c>
      <c r="BD294" s="4">
        <v>6374.11</v>
      </c>
      <c r="BE294" s="4">
        <v>6399.6</v>
      </c>
      <c r="BF294" s="4">
        <v>6424.56</v>
      </c>
      <c r="BG294" s="4">
        <v>6457.97</v>
      </c>
      <c r="BH294" s="4">
        <v>6495.43</v>
      </c>
      <c r="BI294" s="4">
        <v>6540.25</v>
      </c>
      <c r="BJ294" s="4">
        <v>0</v>
      </c>
      <c r="BK294" s="4">
        <v>6599.76</v>
      </c>
      <c r="BL294" s="4">
        <v>6599.76</v>
      </c>
      <c r="BM294" s="4">
        <v>6599.76</v>
      </c>
      <c r="BN294" s="4">
        <v>6599.76</v>
      </c>
      <c r="BO294" s="4">
        <v>6599.76</v>
      </c>
      <c r="BP294" s="4">
        <v>6599.76</v>
      </c>
      <c r="BQ294" s="4">
        <v>6599.76</v>
      </c>
      <c r="BR294" s="4">
        <v>6599.76</v>
      </c>
      <c r="BS294" s="4">
        <v>6599.76</v>
      </c>
      <c r="BT294" s="4">
        <v>6599.76</v>
      </c>
      <c r="BU294" s="4">
        <v>6599.76</v>
      </c>
      <c r="BV294" s="4">
        <v>6599.76</v>
      </c>
      <c r="BW294" s="4">
        <v>6599.76</v>
      </c>
      <c r="BX294" s="4">
        <v>6599.76</v>
      </c>
      <c r="BY294" s="4">
        <v>6599.76</v>
      </c>
      <c r="BZ294" s="4">
        <v>6599.76</v>
      </c>
      <c r="CA294" s="4">
        <v>6599.76</v>
      </c>
      <c r="CB294" s="4">
        <v>6599.76</v>
      </c>
      <c r="CC294" s="4">
        <v>6599.76</v>
      </c>
      <c r="CD294" s="4">
        <v>6599.76</v>
      </c>
      <c r="CE294" s="4">
        <v>6599.76</v>
      </c>
      <c r="CF294" s="4">
        <v>6599.76</v>
      </c>
      <c r="CG294" s="4">
        <v>6599.76</v>
      </c>
      <c r="CH294" s="4">
        <v>6599.76</v>
      </c>
      <c r="CI294" s="4">
        <v>6599.76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6">
        <v>0</v>
      </c>
      <c r="DV294" s="4">
        <f>SUM(Tabela1[[#This Row],[jan/25]:[mar/25]])</f>
        <v>18985.939999999999</v>
      </c>
      <c r="DW294" s="4">
        <f>SUM(Tabela1[[#This Row],[abr/25]:[ago/25]])</f>
        <v>32317.81</v>
      </c>
      <c r="DX294" s="4">
        <f>SUM(Tabela1[[#This Row],[set/25]:[dez/30]])</f>
        <v>164994</v>
      </c>
    </row>
    <row r="295" spans="1:128" hidden="1" x14ac:dyDescent="0.25">
      <c r="A295" s="2" t="s">
        <v>925</v>
      </c>
      <c r="B295" s="2" t="s">
        <v>14</v>
      </c>
      <c r="C295" s="2" t="s">
        <v>15</v>
      </c>
      <c r="D295" s="1">
        <v>1007</v>
      </c>
      <c r="E295" s="2"/>
      <c r="F295" s="2" t="s">
        <v>42</v>
      </c>
      <c r="G295" s="321"/>
      <c r="H295" s="2"/>
      <c r="I295" s="2"/>
      <c r="J295" s="4"/>
      <c r="K295" s="4"/>
      <c r="L295" s="4">
        <f>Tabela1[[#This Row],[parcela.cef
(total)]]-Tabela1[[#This Row],[parcela.cef
(realizado)]]</f>
        <v>0</v>
      </c>
      <c r="M295" s="4">
        <v>0</v>
      </c>
      <c r="N295" s="4">
        <v>0</v>
      </c>
      <c r="O295" s="4">
        <v>0</v>
      </c>
      <c r="P295" s="4">
        <v>0</v>
      </c>
      <c r="Q295" s="4">
        <f>SUM(Tabela1[[#This Row],[set/25]:[dez/30]])</f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6">
        <v>0</v>
      </c>
      <c r="DV295" s="4">
        <f>SUM(Tabela1[[#This Row],[jan/25]:[mar/25]])</f>
        <v>0</v>
      </c>
      <c r="DW295" s="4">
        <f>SUM(Tabela1[[#This Row],[abr/25]:[ago/25]])</f>
        <v>0</v>
      </c>
      <c r="DX295" s="4">
        <f>SUM(Tabela1[[#This Row],[set/25]:[dez/30]])</f>
        <v>0</v>
      </c>
    </row>
    <row r="296" spans="1:128" hidden="1" x14ac:dyDescent="0.25">
      <c r="A296" s="2" t="s">
        <v>925</v>
      </c>
      <c r="B296" s="2" t="s">
        <v>14</v>
      </c>
      <c r="C296" s="2" t="s">
        <v>15</v>
      </c>
      <c r="D296" s="1">
        <v>1008</v>
      </c>
      <c r="E296" s="2" t="s">
        <v>942</v>
      </c>
      <c r="F296" s="2" t="s">
        <v>19</v>
      </c>
      <c r="G296" s="321">
        <v>45771</v>
      </c>
      <c r="H296" s="2" t="s">
        <v>529</v>
      </c>
      <c r="I296" s="2" t="s">
        <v>943</v>
      </c>
      <c r="J296" s="4">
        <v>269423.81</v>
      </c>
      <c r="K296" s="4">
        <v>76806.92</v>
      </c>
      <c r="L296" s="4">
        <f>Tabela1[[#This Row],[parcela.cef
(total)]]-Tabela1[[#This Row],[parcela.cef
(realizado)]]</f>
        <v>192616.89</v>
      </c>
      <c r="M296" s="4">
        <v>0</v>
      </c>
      <c r="N296" s="4">
        <v>300893.71999999997</v>
      </c>
      <c r="O296" s="4">
        <v>5517.02</v>
      </c>
      <c r="P296" s="4">
        <v>42121.99</v>
      </c>
      <c r="Q296" s="4">
        <f>SUM(Tabela1[[#This Row],[set/25]:[dez/30]])</f>
        <v>40001.82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347.3</v>
      </c>
      <c r="BG296" s="4">
        <v>349.11</v>
      </c>
      <c r="BH296" s="4">
        <v>351.13</v>
      </c>
      <c r="BI296" s="4">
        <v>1072.6300000000001</v>
      </c>
      <c r="BJ296" s="4">
        <v>1189.95</v>
      </c>
      <c r="BK296" s="4">
        <v>1189.23</v>
      </c>
      <c r="BL296" s="4">
        <v>1189.23</v>
      </c>
      <c r="BM296" s="4">
        <v>5765.59</v>
      </c>
      <c r="BN296" s="4">
        <v>1189.23</v>
      </c>
      <c r="BO296" s="4">
        <v>1189.23</v>
      </c>
      <c r="BP296" s="4">
        <v>1189.23</v>
      </c>
      <c r="BQ296" s="4">
        <v>1189.23</v>
      </c>
      <c r="BR296" s="4">
        <v>1189.23</v>
      </c>
      <c r="BS296" s="4">
        <v>1189.23</v>
      </c>
      <c r="BT296" s="4">
        <v>1189.23</v>
      </c>
      <c r="BU296" s="4">
        <v>1189.23</v>
      </c>
      <c r="BV296" s="4">
        <v>1189.23</v>
      </c>
      <c r="BW296" s="4">
        <v>1189.23</v>
      </c>
      <c r="BX296" s="4">
        <v>1189.23</v>
      </c>
      <c r="BY296" s="4">
        <v>5765.59</v>
      </c>
      <c r="BZ296" s="4">
        <v>1189.23</v>
      </c>
      <c r="CA296" s="4">
        <v>1189.23</v>
      </c>
      <c r="CB296" s="4">
        <v>1189.23</v>
      </c>
      <c r="CC296" s="4">
        <v>1189.23</v>
      </c>
      <c r="CD296" s="4">
        <v>1189.23</v>
      </c>
      <c r="CE296" s="4">
        <v>1189.23</v>
      </c>
      <c r="CF296" s="4">
        <v>4576.3599999999997</v>
      </c>
      <c r="CG296" s="4">
        <v>108.96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6">
        <v>0</v>
      </c>
      <c r="DV296" s="4">
        <f>SUM(Tabela1[[#This Row],[jan/25]:[mar/25]])</f>
        <v>0</v>
      </c>
      <c r="DW296" s="4">
        <f>SUM(Tabela1[[#This Row],[abr/25]:[ago/25]])</f>
        <v>2120.17</v>
      </c>
      <c r="DX296" s="4">
        <f>SUM(Tabela1[[#This Row],[set/25]:[dez/30]])</f>
        <v>40001.82</v>
      </c>
    </row>
    <row r="297" spans="1:128" hidden="1" x14ac:dyDescent="0.25">
      <c r="A297" s="2" t="s">
        <v>925</v>
      </c>
      <c r="B297" s="2" t="s">
        <v>14</v>
      </c>
      <c r="C297" s="2" t="s">
        <v>15</v>
      </c>
      <c r="D297" s="1">
        <v>1009</v>
      </c>
      <c r="E297" s="2" t="s">
        <v>945</v>
      </c>
      <c r="F297" s="2" t="s">
        <v>19</v>
      </c>
      <c r="G297" s="321">
        <v>45472</v>
      </c>
      <c r="H297" s="2" t="s">
        <v>946</v>
      </c>
      <c r="I297" s="2"/>
      <c r="J297" s="4"/>
      <c r="K297" s="4"/>
      <c r="L297" s="4">
        <f>Tabela1[[#This Row],[parcela.cef
(total)]]-Tabela1[[#This Row],[parcela.cef
(realizado)]]</f>
        <v>0</v>
      </c>
      <c r="M297" s="4">
        <v>0</v>
      </c>
      <c r="N297" s="4">
        <v>412472</v>
      </c>
      <c r="O297" s="4">
        <v>0</v>
      </c>
      <c r="P297" s="4">
        <v>434041.39</v>
      </c>
      <c r="Q297" s="4">
        <f>SUM(Tabela1[[#This Row],[set/25]:[dez/30]])</f>
        <v>252106.06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127632</v>
      </c>
      <c r="AW297" s="4">
        <v>4022.41</v>
      </c>
      <c r="AX297" s="4">
        <v>4051.38</v>
      </c>
      <c r="AY297" s="4">
        <v>4079.73</v>
      </c>
      <c r="AZ297" s="4">
        <v>4188.21</v>
      </c>
      <c r="BA297" s="4">
        <v>4131.3</v>
      </c>
      <c r="BB297" s="4">
        <v>4147.83</v>
      </c>
      <c r="BC297" s="4">
        <v>4168.5600000000004</v>
      </c>
      <c r="BD297" s="4">
        <v>4203.16</v>
      </c>
      <c r="BE297" s="4">
        <v>4219.9799999999996</v>
      </c>
      <c r="BF297" s="4">
        <v>4236.43</v>
      </c>
      <c r="BG297" s="4">
        <v>4258.46</v>
      </c>
      <c r="BH297" s="4">
        <v>4283.16</v>
      </c>
      <c r="BI297" s="4">
        <v>4312.72</v>
      </c>
      <c r="BJ297" s="4">
        <v>0</v>
      </c>
      <c r="BK297" s="4">
        <v>4351.96</v>
      </c>
      <c r="BL297" s="4">
        <v>4351.96</v>
      </c>
      <c r="BM297" s="4">
        <v>4351.96</v>
      </c>
      <c r="BN297" s="4">
        <v>4351.96</v>
      </c>
      <c r="BO297" s="4">
        <v>4351.96</v>
      </c>
      <c r="BP297" s="4">
        <v>4351.96</v>
      </c>
      <c r="BQ297" s="4">
        <v>4351.96</v>
      </c>
      <c r="BR297" s="4">
        <v>4351.96</v>
      </c>
      <c r="BS297" s="4">
        <v>4351.96</v>
      </c>
      <c r="BT297" s="4">
        <v>4351.96</v>
      </c>
      <c r="BU297" s="4">
        <v>4351.96</v>
      </c>
      <c r="BV297" s="4">
        <v>4351.96</v>
      </c>
      <c r="BW297" s="4">
        <v>4351.96</v>
      </c>
      <c r="BX297" s="4">
        <v>4351.96</v>
      </c>
      <c r="BY297" s="4">
        <v>4351.96</v>
      </c>
      <c r="BZ297" s="4">
        <v>4351.96</v>
      </c>
      <c r="CA297" s="4">
        <v>4351.96</v>
      </c>
      <c r="CB297" s="4">
        <v>4351.96</v>
      </c>
      <c r="CC297" s="4">
        <v>4351.96</v>
      </c>
      <c r="CD297" s="4">
        <v>4351.96</v>
      </c>
      <c r="CE297" s="4">
        <v>0</v>
      </c>
      <c r="CF297" s="4">
        <v>164847.06</v>
      </c>
      <c r="CG297" s="4">
        <v>0</v>
      </c>
      <c r="CH297" s="4">
        <v>219.8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6">
        <v>0</v>
      </c>
      <c r="DV297" s="4">
        <f>SUM(Tabela1[[#This Row],[jan/25]:[mar/25]])</f>
        <v>12519.55</v>
      </c>
      <c r="DW297" s="4">
        <f>SUM(Tabela1[[#This Row],[abr/25]:[ago/25]])</f>
        <v>21310.75</v>
      </c>
      <c r="DX297" s="4">
        <f>SUM(Tabela1[[#This Row],[set/25]:[dez/30]])</f>
        <v>252106.06</v>
      </c>
    </row>
    <row r="298" spans="1:128" hidden="1" x14ac:dyDescent="0.25">
      <c r="A298" s="2" t="s">
        <v>925</v>
      </c>
      <c r="B298" s="2" t="s">
        <v>14</v>
      </c>
      <c r="C298" s="2" t="s">
        <v>38</v>
      </c>
      <c r="D298" s="1">
        <v>101</v>
      </c>
      <c r="E298" s="2" t="s">
        <v>948</v>
      </c>
      <c r="F298" s="2" t="s">
        <v>19</v>
      </c>
      <c r="G298" s="321">
        <v>45769</v>
      </c>
      <c r="H298" s="2" t="s">
        <v>183</v>
      </c>
      <c r="I298" s="2" t="s">
        <v>949</v>
      </c>
      <c r="J298" s="4">
        <v>276800</v>
      </c>
      <c r="K298" s="4">
        <v>78251.94</v>
      </c>
      <c r="L298" s="4">
        <f>Tabela1[[#This Row],[parcela.cef
(total)]]-Tabela1[[#This Row],[parcela.cef
(realizado)]]</f>
        <v>198548.06</v>
      </c>
      <c r="M298" s="4">
        <v>0</v>
      </c>
      <c r="N298" s="4">
        <v>310200</v>
      </c>
      <c r="O298" s="4">
        <v>9820.18</v>
      </c>
      <c r="P298" s="4">
        <v>47375.78</v>
      </c>
      <c r="Q298" s="4">
        <f>SUM(Tabela1[[#This Row],[set/25]:[dez/30]])</f>
        <v>36414.69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5387.74</v>
      </c>
      <c r="BF298" s="4">
        <v>481.41</v>
      </c>
      <c r="BG298" s="4">
        <v>483.91</v>
      </c>
      <c r="BH298" s="4">
        <v>2974.42</v>
      </c>
      <c r="BI298" s="4">
        <v>1633.61</v>
      </c>
      <c r="BJ298" s="4">
        <v>0</v>
      </c>
      <c r="BK298" s="4">
        <v>1648.47</v>
      </c>
      <c r="BL298" s="4">
        <v>1648.47</v>
      </c>
      <c r="BM298" s="4">
        <v>1648.47</v>
      </c>
      <c r="BN298" s="4">
        <v>1648.47</v>
      </c>
      <c r="BO298" s="4">
        <v>1648.47</v>
      </c>
      <c r="BP298" s="4">
        <v>1648.47</v>
      </c>
      <c r="BQ298" s="4">
        <v>1648.47</v>
      </c>
      <c r="BR298" s="4">
        <v>1648.47</v>
      </c>
      <c r="BS298" s="4">
        <v>1648.47</v>
      </c>
      <c r="BT298" s="4">
        <v>8242.35</v>
      </c>
      <c r="BU298" s="4">
        <v>1648.47</v>
      </c>
      <c r="BV298" s="4">
        <v>1648.47</v>
      </c>
      <c r="BW298" s="4">
        <v>1648.47</v>
      </c>
      <c r="BX298" s="4">
        <v>1648.47</v>
      </c>
      <c r="BY298" s="4">
        <v>1648.47</v>
      </c>
      <c r="BZ298" s="4">
        <v>1648.47</v>
      </c>
      <c r="CA298" s="4">
        <v>1648.47</v>
      </c>
      <c r="CB298" s="4">
        <v>1648.47</v>
      </c>
      <c r="CC298" s="4">
        <v>0</v>
      </c>
      <c r="CD298" s="4">
        <v>0</v>
      </c>
      <c r="CE298" s="4">
        <v>0</v>
      </c>
      <c r="CF298" s="4">
        <v>0</v>
      </c>
      <c r="CG298" s="4">
        <v>148.35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6">
        <v>0</v>
      </c>
      <c r="DV298" s="4">
        <f>SUM(Tabela1[[#This Row],[jan/25]:[mar/25]])</f>
        <v>0</v>
      </c>
      <c r="DW298" s="4">
        <f>SUM(Tabela1[[#This Row],[abr/25]:[ago/25]])</f>
        <v>10961.09</v>
      </c>
      <c r="DX298" s="4">
        <f>SUM(Tabela1[[#This Row],[set/25]:[dez/30]])</f>
        <v>36414.69</v>
      </c>
    </row>
    <row r="299" spans="1:128" hidden="1" x14ac:dyDescent="0.25">
      <c r="A299" s="2" t="s">
        <v>925</v>
      </c>
      <c r="B299" s="2" t="s">
        <v>14</v>
      </c>
      <c r="C299" s="2" t="s">
        <v>38</v>
      </c>
      <c r="D299" s="1">
        <v>102</v>
      </c>
      <c r="E299" s="2" t="s">
        <v>951</v>
      </c>
      <c r="F299" s="2" t="s">
        <v>19</v>
      </c>
      <c r="G299" s="321">
        <v>45875</v>
      </c>
      <c r="H299" s="2" t="s">
        <v>24</v>
      </c>
      <c r="I299" s="2" t="s">
        <v>952</v>
      </c>
      <c r="J299" s="4">
        <v>248140.75</v>
      </c>
      <c r="K299" s="4">
        <v>79191.039999999994</v>
      </c>
      <c r="L299" s="4">
        <f>Tabela1[[#This Row],[parcela.cef
(total)]]-Tabela1[[#This Row],[parcela.cef
(realizado)]]</f>
        <v>168949.71000000002</v>
      </c>
      <c r="M299" s="4">
        <v>0</v>
      </c>
      <c r="N299" s="4">
        <v>322378.92</v>
      </c>
      <c r="O299" s="4">
        <v>0</v>
      </c>
      <c r="P299" s="4">
        <v>19612.98</v>
      </c>
      <c r="Q299" s="4">
        <f>SUM(Tabela1[[#This Row],[set/25]:[dez/30]])</f>
        <v>19612.98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19612.98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6">
        <v>0</v>
      </c>
      <c r="DV299" s="4">
        <f>SUM(Tabela1[[#This Row],[jan/25]:[mar/25]])</f>
        <v>0</v>
      </c>
      <c r="DW299" s="4">
        <f>SUM(Tabela1[[#This Row],[abr/25]:[ago/25]])</f>
        <v>0</v>
      </c>
      <c r="DX299" s="4">
        <f>SUM(Tabela1[[#This Row],[set/25]:[dez/30]])</f>
        <v>19612.98</v>
      </c>
    </row>
    <row r="300" spans="1:128" hidden="1" x14ac:dyDescent="0.25">
      <c r="A300" s="2" t="s">
        <v>925</v>
      </c>
      <c r="B300" s="2" t="s">
        <v>14</v>
      </c>
      <c r="C300" s="2" t="s">
        <v>38</v>
      </c>
      <c r="D300" s="1">
        <v>103</v>
      </c>
      <c r="E300" s="2" t="s">
        <v>954</v>
      </c>
      <c r="F300" s="2" t="s">
        <v>19</v>
      </c>
      <c r="G300" s="321">
        <v>45486</v>
      </c>
      <c r="H300" s="2" t="s">
        <v>81</v>
      </c>
      <c r="I300" s="2"/>
      <c r="J300" s="4"/>
      <c r="K300" s="4"/>
      <c r="L300" s="4">
        <f>Tabela1[[#This Row],[parcela.cef
(total)]]-Tabela1[[#This Row],[parcela.cef
(realizado)]]</f>
        <v>0</v>
      </c>
      <c r="M300" s="4">
        <v>0</v>
      </c>
      <c r="N300" s="4">
        <v>315934</v>
      </c>
      <c r="O300" s="4">
        <v>0</v>
      </c>
      <c r="P300" s="4">
        <v>334505.03999999998</v>
      </c>
      <c r="Q300" s="4">
        <f>SUM(Tabela1[[#This Row],[set/25]:[dez/30]])</f>
        <v>115062.79000000001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7500</v>
      </c>
      <c r="AW300" s="4">
        <v>98025.07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113917.18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114953.83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108.96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6">
        <v>0</v>
      </c>
      <c r="DV300" s="4">
        <f>SUM(Tabela1[[#This Row],[jan/25]:[mar/25]])</f>
        <v>0</v>
      </c>
      <c r="DW300" s="4">
        <f>SUM(Tabela1[[#This Row],[abr/25]:[ago/25]])</f>
        <v>113917.18</v>
      </c>
      <c r="DX300" s="4">
        <f>SUM(Tabela1[[#This Row],[set/25]:[dez/30]])</f>
        <v>115062.79000000001</v>
      </c>
    </row>
    <row r="301" spans="1:128" hidden="1" x14ac:dyDescent="0.25">
      <c r="A301" s="2" t="s">
        <v>925</v>
      </c>
      <c r="B301" s="2" t="s">
        <v>14</v>
      </c>
      <c r="C301" s="2" t="s">
        <v>38</v>
      </c>
      <c r="D301" s="1">
        <v>104</v>
      </c>
      <c r="E301" s="2" t="s">
        <v>956</v>
      </c>
      <c r="F301" s="2" t="s">
        <v>19</v>
      </c>
      <c r="G301" s="321">
        <v>45874</v>
      </c>
      <c r="H301" s="2" t="s">
        <v>326</v>
      </c>
      <c r="I301" s="2" t="s">
        <v>957</v>
      </c>
      <c r="J301" s="4">
        <v>277600</v>
      </c>
      <c r="K301" s="4">
        <v>78700.86</v>
      </c>
      <c r="L301" s="4">
        <f>Tabela1[[#This Row],[parcela.cef
(total)]]-Tabela1[[#This Row],[parcela.cef
(realizado)]]</f>
        <v>198899.14</v>
      </c>
      <c r="M301" s="4">
        <v>0</v>
      </c>
      <c r="N301" s="4">
        <v>305500</v>
      </c>
      <c r="O301" s="4">
        <v>0</v>
      </c>
      <c r="P301" s="4">
        <v>35969.760000000002</v>
      </c>
      <c r="Q301" s="4">
        <f>SUM(Tabela1[[#This Row],[set/25]:[dez/30]])</f>
        <v>35969.759999999987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591.05999999999995</v>
      </c>
      <c r="BK301" s="4">
        <v>591.05999999999995</v>
      </c>
      <c r="BL301" s="4">
        <v>591.05999999999995</v>
      </c>
      <c r="BM301" s="4">
        <v>2202.35</v>
      </c>
      <c r="BN301" s="4">
        <v>591.05999999999995</v>
      </c>
      <c r="BO301" s="4">
        <v>591.05999999999995</v>
      </c>
      <c r="BP301" s="4">
        <v>999.21</v>
      </c>
      <c r="BQ301" s="4">
        <v>1443.26</v>
      </c>
      <c r="BR301" s="4">
        <v>1443.26</v>
      </c>
      <c r="BS301" s="4">
        <v>1443.26</v>
      </c>
      <c r="BT301" s="4">
        <v>1443.26</v>
      </c>
      <c r="BU301" s="4">
        <v>1443.26</v>
      </c>
      <c r="BV301" s="4">
        <v>1443.26</v>
      </c>
      <c r="BW301" s="4">
        <v>1443.26</v>
      </c>
      <c r="BX301" s="4">
        <v>1443.26</v>
      </c>
      <c r="BY301" s="4">
        <v>6814.23</v>
      </c>
      <c r="BZ301" s="4">
        <v>1443.26</v>
      </c>
      <c r="CA301" s="4">
        <v>1443.26</v>
      </c>
      <c r="CB301" s="4">
        <v>1443.26</v>
      </c>
      <c r="CC301" s="4">
        <v>1443.26</v>
      </c>
      <c r="CD301" s="4">
        <v>1443.26</v>
      </c>
      <c r="CE301" s="4">
        <v>1443.26</v>
      </c>
      <c r="CF301" s="4">
        <v>2685.49</v>
      </c>
      <c r="CG301" s="4">
        <v>0</v>
      </c>
      <c r="CH301" s="4">
        <v>0</v>
      </c>
      <c r="CI301" s="4">
        <v>107.54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6">
        <v>0</v>
      </c>
      <c r="DV301" s="4">
        <f>SUM(Tabela1[[#This Row],[jan/25]:[mar/25]])</f>
        <v>0</v>
      </c>
      <c r="DW301" s="4">
        <f>SUM(Tabela1[[#This Row],[abr/25]:[ago/25]])</f>
        <v>0</v>
      </c>
      <c r="DX301" s="4">
        <f>SUM(Tabela1[[#This Row],[set/25]:[dez/30]])</f>
        <v>35969.759999999987</v>
      </c>
    </row>
    <row r="302" spans="1:128" hidden="1" x14ac:dyDescent="0.25">
      <c r="A302" s="2" t="s">
        <v>925</v>
      </c>
      <c r="B302" s="2" t="s">
        <v>14</v>
      </c>
      <c r="C302" s="2" t="s">
        <v>38</v>
      </c>
      <c r="D302" s="1">
        <v>105</v>
      </c>
      <c r="E302" s="2" t="s">
        <v>959</v>
      </c>
      <c r="F302" s="2" t="s">
        <v>19</v>
      </c>
      <c r="G302" s="321">
        <v>45804</v>
      </c>
      <c r="H302" s="2" t="s">
        <v>960</v>
      </c>
      <c r="I302" s="2" t="s">
        <v>961</v>
      </c>
      <c r="J302" s="4">
        <v>286125.12</v>
      </c>
      <c r="K302" s="4">
        <v>76598.77</v>
      </c>
      <c r="L302" s="4">
        <f>Tabela1[[#This Row],[parcela.cef
(total)]]-Tabela1[[#This Row],[parcela.cef
(realizado)]]</f>
        <v>209526.34999999998</v>
      </c>
      <c r="M302" s="4">
        <v>0</v>
      </c>
      <c r="N302" s="4">
        <v>289716.46000000002</v>
      </c>
      <c r="O302" s="4">
        <v>9609.68</v>
      </c>
      <c r="P302" s="4">
        <v>14064.05</v>
      </c>
      <c r="Q302" s="4">
        <f>SUM(Tabela1[[#This Row],[set/25]:[dez/30]])</f>
        <v>13725.92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111.17</v>
      </c>
      <c r="BH302" s="4">
        <v>111.81</v>
      </c>
      <c r="BI302" s="4">
        <v>115.15</v>
      </c>
      <c r="BJ302" s="4">
        <v>0</v>
      </c>
      <c r="BK302" s="4">
        <v>113.61</v>
      </c>
      <c r="BL302" s="4">
        <v>113.61</v>
      </c>
      <c r="BM302" s="4">
        <v>113.61</v>
      </c>
      <c r="BN302" s="4">
        <v>113.61</v>
      </c>
      <c r="BO302" s="4">
        <v>113.61</v>
      </c>
      <c r="BP302" s="4">
        <v>289.37</v>
      </c>
      <c r="BQ302" s="4">
        <v>378.67</v>
      </c>
      <c r="BR302" s="4">
        <v>378.67</v>
      </c>
      <c r="BS302" s="4">
        <v>378.67</v>
      </c>
      <c r="BT302" s="4">
        <v>378.67</v>
      </c>
      <c r="BU302" s="4">
        <v>378.67</v>
      </c>
      <c r="BV302" s="4">
        <v>378.67</v>
      </c>
      <c r="BW302" s="4">
        <v>378.67</v>
      </c>
      <c r="BX302" s="4">
        <v>378.67</v>
      </c>
      <c r="BY302" s="4">
        <v>378.67</v>
      </c>
      <c r="BZ302" s="4">
        <v>378.67</v>
      </c>
      <c r="CA302" s="4">
        <v>378.67</v>
      </c>
      <c r="CB302" s="4">
        <v>378.67</v>
      </c>
      <c r="CC302" s="4">
        <v>378.67</v>
      </c>
      <c r="CD302" s="4">
        <v>378.67</v>
      </c>
      <c r="CE302" s="4">
        <v>378.67</v>
      </c>
      <c r="CF302" s="4">
        <v>6854.14</v>
      </c>
      <c r="CG302" s="4">
        <v>0</v>
      </c>
      <c r="CH302" s="4">
        <v>334.31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6">
        <v>0</v>
      </c>
      <c r="DV302" s="4">
        <f>SUM(Tabela1[[#This Row],[jan/25]:[mar/25]])</f>
        <v>0</v>
      </c>
      <c r="DW302" s="4">
        <f>SUM(Tabela1[[#This Row],[abr/25]:[ago/25]])</f>
        <v>338.13</v>
      </c>
      <c r="DX302" s="4">
        <f>SUM(Tabela1[[#This Row],[set/25]:[dez/30]])</f>
        <v>13725.92</v>
      </c>
    </row>
    <row r="303" spans="1:128" hidden="1" x14ac:dyDescent="0.25">
      <c r="A303" s="2" t="s">
        <v>925</v>
      </c>
      <c r="B303" s="2" t="s">
        <v>14</v>
      </c>
      <c r="C303" s="2" t="s">
        <v>38</v>
      </c>
      <c r="D303" s="1">
        <v>106</v>
      </c>
      <c r="E303" s="2"/>
      <c r="F303" s="2" t="s">
        <v>42</v>
      </c>
      <c r="G303" s="321"/>
      <c r="H303" s="2" t="s">
        <v>963</v>
      </c>
      <c r="I303" s="2"/>
      <c r="J303" s="4"/>
      <c r="K303" s="4"/>
      <c r="L303" s="4">
        <f>Tabela1[[#This Row],[parcela.cef
(total)]]-Tabela1[[#This Row],[parcela.cef
(realizado)]]</f>
        <v>0</v>
      </c>
      <c r="M303" s="4">
        <v>0</v>
      </c>
      <c r="N303" s="4">
        <v>0</v>
      </c>
      <c r="O303" s="4">
        <v>0</v>
      </c>
      <c r="P303" s="4">
        <v>3791.39</v>
      </c>
      <c r="Q303" s="4">
        <f>SUM(Tabela1[[#This Row],[set/25]:[dez/30]])</f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300</v>
      </c>
      <c r="AW303" s="4">
        <v>243.21</v>
      </c>
      <c r="AX303" s="4">
        <v>244.97</v>
      </c>
      <c r="AY303" s="4">
        <v>246.68</v>
      </c>
      <c r="AZ303" s="4">
        <v>248.11</v>
      </c>
      <c r="BA303" s="4">
        <v>1491.03</v>
      </c>
      <c r="BB303" s="4">
        <v>250.8</v>
      </c>
      <c r="BC303" s="4">
        <v>252.05</v>
      </c>
      <c r="BD303" s="4">
        <v>259.38</v>
      </c>
      <c r="BE303" s="4">
        <v>255.16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6">
        <v>0</v>
      </c>
      <c r="DV303" s="4">
        <f>SUM(Tabela1[[#This Row],[jan/25]:[mar/25]])</f>
        <v>762.23</v>
      </c>
      <c r="DW303" s="4">
        <f>SUM(Tabela1[[#This Row],[abr/25]:[ago/25]])</f>
        <v>255.16</v>
      </c>
      <c r="DX303" s="4">
        <f>SUM(Tabela1[[#This Row],[set/25]:[dez/30]])</f>
        <v>0</v>
      </c>
    </row>
    <row r="304" spans="1:128" hidden="1" x14ac:dyDescent="0.25">
      <c r="A304" s="2" t="s">
        <v>925</v>
      </c>
      <c r="B304" s="2" t="s">
        <v>14</v>
      </c>
      <c r="C304" s="2" t="s">
        <v>38</v>
      </c>
      <c r="D304" s="1">
        <v>107</v>
      </c>
      <c r="E304" s="2" t="s">
        <v>965</v>
      </c>
      <c r="F304" s="2" t="s">
        <v>19</v>
      </c>
      <c r="G304" s="321">
        <v>45499</v>
      </c>
      <c r="H304" s="2" t="s">
        <v>966</v>
      </c>
      <c r="I304" s="2"/>
      <c r="J304" s="4"/>
      <c r="K304" s="4"/>
      <c r="L304" s="4">
        <f>Tabela1[[#This Row],[parcela.cef
(total)]]-Tabela1[[#This Row],[parcela.cef
(realizado)]]</f>
        <v>0</v>
      </c>
      <c r="M304" s="4">
        <v>205977.83</v>
      </c>
      <c r="N304" s="4">
        <v>232884.06</v>
      </c>
      <c r="O304" s="4">
        <v>0</v>
      </c>
      <c r="P304" s="4">
        <v>53744.24</v>
      </c>
      <c r="Q304" s="4">
        <f>SUM(Tabela1[[#This Row],[set/25]:[dez/30]])</f>
        <v>35412.250000000015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3000</v>
      </c>
      <c r="AX304" s="4">
        <v>0</v>
      </c>
      <c r="AY304" s="4">
        <v>0</v>
      </c>
      <c r="AZ304" s="4">
        <v>400.68</v>
      </c>
      <c r="BA304" s="4">
        <v>403.4</v>
      </c>
      <c r="BB304" s="4">
        <v>10290.01</v>
      </c>
      <c r="BC304" s="4">
        <v>407.04</v>
      </c>
      <c r="BD304" s="4">
        <v>418.77</v>
      </c>
      <c r="BE304" s="4">
        <v>412.06</v>
      </c>
      <c r="BF304" s="4">
        <v>413.67</v>
      </c>
      <c r="BG304" s="4">
        <v>415.82</v>
      </c>
      <c r="BH304" s="4">
        <v>766.82</v>
      </c>
      <c r="BI304" s="4">
        <v>1403.72</v>
      </c>
      <c r="BJ304" s="4">
        <v>1416.49</v>
      </c>
      <c r="BK304" s="4">
        <v>1416.49</v>
      </c>
      <c r="BL304" s="4">
        <v>1416.49</v>
      </c>
      <c r="BM304" s="4">
        <v>1416.49</v>
      </c>
      <c r="BN304" s="4">
        <v>1416.49</v>
      </c>
      <c r="BO304" s="4">
        <v>1416.49</v>
      </c>
      <c r="BP304" s="4">
        <v>1416.49</v>
      </c>
      <c r="BQ304" s="4">
        <v>1416.49</v>
      </c>
      <c r="BR304" s="4">
        <v>1416.49</v>
      </c>
      <c r="BS304" s="4">
        <v>1416.49</v>
      </c>
      <c r="BT304" s="4">
        <v>1416.49</v>
      </c>
      <c r="BU304" s="4">
        <v>1416.49</v>
      </c>
      <c r="BV304" s="4">
        <v>1416.49</v>
      </c>
      <c r="BW304" s="4">
        <v>1416.49</v>
      </c>
      <c r="BX304" s="4">
        <v>1416.49</v>
      </c>
      <c r="BY304" s="4">
        <v>1416.49</v>
      </c>
      <c r="BZ304" s="4">
        <v>1416.49</v>
      </c>
      <c r="CA304" s="4">
        <v>1416.49</v>
      </c>
      <c r="CB304" s="4">
        <v>1416.49</v>
      </c>
      <c r="CC304" s="4">
        <v>1416.49</v>
      </c>
      <c r="CD304" s="4">
        <v>1416.49</v>
      </c>
      <c r="CE304" s="4">
        <v>1416.49</v>
      </c>
      <c r="CF304" s="4">
        <v>1416.49</v>
      </c>
      <c r="CG304" s="4">
        <v>1416.49</v>
      </c>
      <c r="CH304" s="4">
        <v>1416.49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6">
        <v>0</v>
      </c>
      <c r="DV304" s="4">
        <f>SUM(Tabela1[[#This Row],[jan/25]:[mar/25]])</f>
        <v>11115.820000000002</v>
      </c>
      <c r="DW304" s="4">
        <f>SUM(Tabela1[[#This Row],[abr/25]:[ago/25]])</f>
        <v>3412.09</v>
      </c>
      <c r="DX304" s="4">
        <f>SUM(Tabela1[[#This Row],[set/25]:[dez/30]])</f>
        <v>35412.250000000015</v>
      </c>
    </row>
    <row r="305" spans="1:128" hidden="1" x14ac:dyDescent="0.25">
      <c r="A305" s="2" t="s">
        <v>925</v>
      </c>
      <c r="B305" s="2" t="s">
        <v>14</v>
      </c>
      <c r="C305" s="2" t="s">
        <v>38</v>
      </c>
      <c r="D305" s="1">
        <v>108</v>
      </c>
      <c r="E305" s="2"/>
      <c r="F305" s="2" t="s">
        <v>42</v>
      </c>
      <c r="G305" s="321"/>
      <c r="H305" s="2" t="s">
        <v>968</v>
      </c>
      <c r="I305" s="2"/>
      <c r="J305" s="4"/>
      <c r="K305" s="4"/>
      <c r="L305" s="4">
        <f>Tabela1[[#This Row],[parcela.cef
(total)]]-Tabela1[[#This Row],[parcela.cef
(realizado)]]</f>
        <v>0</v>
      </c>
      <c r="M305" s="4">
        <v>0</v>
      </c>
      <c r="N305" s="4">
        <v>0</v>
      </c>
      <c r="O305" s="4">
        <v>0</v>
      </c>
      <c r="P305" s="4">
        <v>12418.68</v>
      </c>
      <c r="Q305" s="4">
        <f>SUM(Tabela1[[#This Row],[set/25]:[dez/30]])</f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10169.16</v>
      </c>
      <c r="BA305" s="4">
        <v>453.06</v>
      </c>
      <c r="BB305" s="4">
        <v>454.87</v>
      </c>
      <c r="BC305" s="4">
        <v>457.15</v>
      </c>
      <c r="BD305" s="4">
        <v>441.34</v>
      </c>
      <c r="BE305" s="4">
        <v>443.1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6">
        <v>0</v>
      </c>
      <c r="DV305" s="4">
        <f>SUM(Tabela1[[#This Row],[jan/25]:[mar/25]])</f>
        <v>1353.36</v>
      </c>
      <c r="DW305" s="4">
        <f>SUM(Tabela1[[#This Row],[abr/25]:[ago/25]])</f>
        <v>443.1</v>
      </c>
      <c r="DX305" s="4">
        <f>SUM(Tabela1[[#This Row],[set/25]:[dez/30]])</f>
        <v>0</v>
      </c>
    </row>
    <row r="306" spans="1:128" hidden="1" x14ac:dyDescent="0.25">
      <c r="A306" s="2" t="s">
        <v>925</v>
      </c>
      <c r="B306" s="2" t="s">
        <v>14</v>
      </c>
      <c r="C306" s="2" t="s">
        <v>38</v>
      </c>
      <c r="D306" s="1">
        <v>109</v>
      </c>
      <c r="E306" s="2" t="s">
        <v>970</v>
      </c>
      <c r="F306" s="2" t="s">
        <v>19</v>
      </c>
      <c r="G306" s="321">
        <v>45895</v>
      </c>
      <c r="H306" s="2" t="s">
        <v>971</v>
      </c>
      <c r="I306" s="2"/>
      <c r="J306" s="4"/>
      <c r="K306" s="4"/>
      <c r="L306" s="4">
        <f>Tabela1[[#This Row],[parcela.cef
(total)]]-Tabela1[[#This Row],[parcela.cef
(realizado)]]</f>
        <v>0</v>
      </c>
      <c r="M306" s="4">
        <v>0</v>
      </c>
      <c r="N306" s="4">
        <v>452234</v>
      </c>
      <c r="O306" s="4">
        <v>0</v>
      </c>
      <c r="P306" s="4">
        <v>409795.51</v>
      </c>
      <c r="Q306" s="4">
        <f>SUM(Tabela1[[#This Row],[set/25]:[dez/30]])</f>
        <v>409795.50999999995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10091</v>
      </c>
      <c r="BK306" s="4">
        <v>10091</v>
      </c>
      <c r="BL306" s="4">
        <v>10091</v>
      </c>
      <c r="BM306" s="4">
        <v>60546</v>
      </c>
      <c r="BN306" s="4">
        <v>10091</v>
      </c>
      <c r="BO306" s="4">
        <v>10091</v>
      </c>
      <c r="BP306" s="4">
        <v>10091</v>
      </c>
      <c r="BQ306" s="4">
        <v>10091</v>
      </c>
      <c r="BR306" s="4">
        <v>10091</v>
      </c>
      <c r="BS306" s="4">
        <v>10091</v>
      </c>
      <c r="BT306" s="4">
        <v>10091</v>
      </c>
      <c r="BU306" s="4">
        <v>10091</v>
      </c>
      <c r="BV306" s="4">
        <v>10091</v>
      </c>
      <c r="BW306" s="4">
        <v>10091</v>
      </c>
      <c r="BX306" s="4">
        <v>10091</v>
      </c>
      <c r="BY306" s="4">
        <v>60546</v>
      </c>
      <c r="BZ306" s="4">
        <v>10091</v>
      </c>
      <c r="CA306" s="4">
        <v>10091</v>
      </c>
      <c r="CB306" s="4">
        <v>10091</v>
      </c>
      <c r="CC306" s="4">
        <v>10091</v>
      </c>
      <c r="CD306" s="4">
        <v>10091</v>
      </c>
      <c r="CE306" s="4">
        <v>86782.6</v>
      </c>
      <c r="CF306" s="4">
        <v>10091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100.91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6">
        <v>0</v>
      </c>
      <c r="DV306" s="4">
        <f>SUM(Tabela1[[#This Row],[jan/25]:[mar/25]])</f>
        <v>0</v>
      </c>
      <c r="DW306" s="4">
        <f>SUM(Tabela1[[#This Row],[abr/25]:[ago/25]])</f>
        <v>0</v>
      </c>
      <c r="DX306" s="4">
        <f>SUM(Tabela1[[#This Row],[set/25]:[dez/30]])</f>
        <v>409795.50999999995</v>
      </c>
    </row>
    <row r="307" spans="1:128" hidden="1" x14ac:dyDescent="0.25">
      <c r="A307" s="2" t="s">
        <v>925</v>
      </c>
      <c r="B307" s="2" t="s">
        <v>14</v>
      </c>
      <c r="C307" s="2" t="s">
        <v>55</v>
      </c>
      <c r="D307" s="1">
        <v>1101</v>
      </c>
      <c r="E307" s="2" t="s">
        <v>973</v>
      </c>
      <c r="F307" s="2" t="s">
        <v>19</v>
      </c>
      <c r="G307" s="321">
        <v>45769</v>
      </c>
      <c r="H307" s="2" t="s">
        <v>282</v>
      </c>
      <c r="I307" s="2" t="s">
        <v>974</v>
      </c>
      <c r="J307" s="4">
        <v>306649.25</v>
      </c>
      <c r="K307" s="4">
        <v>79722.83</v>
      </c>
      <c r="L307" s="4">
        <f>Tabela1[[#This Row],[parcela.cef
(total)]]-Tabela1[[#This Row],[parcela.cef
(realizado)]]</f>
        <v>226926.41999999998</v>
      </c>
      <c r="M307" s="4">
        <v>0</v>
      </c>
      <c r="N307" s="4">
        <v>324300</v>
      </c>
      <c r="O307" s="4">
        <v>9550.18</v>
      </c>
      <c r="P307" s="4">
        <v>18823.34</v>
      </c>
      <c r="Q307" s="4">
        <f>SUM(Tabela1[[#This Row],[set/25]:[dez/30]])</f>
        <v>107.45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1166.99</v>
      </c>
      <c r="BF307" s="4">
        <v>6471.44</v>
      </c>
      <c r="BG307" s="4">
        <v>282.91000000000003</v>
      </c>
      <c r="BH307" s="4">
        <v>10794.55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107.45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6">
        <v>0</v>
      </c>
      <c r="DV307" s="4">
        <f>SUM(Tabela1[[#This Row],[jan/25]:[mar/25]])</f>
        <v>0</v>
      </c>
      <c r="DW307" s="4">
        <f>SUM(Tabela1[[#This Row],[abr/25]:[ago/25]])</f>
        <v>18715.89</v>
      </c>
      <c r="DX307" s="4">
        <f>SUM(Tabela1[[#This Row],[set/25]:[dez/30]])</f>
        <v>107.45</v>
      </c>
    </row>
    <row r="308" spans="1:128" hidden="1" x14ac:dyDescent="0.25">
      <c r="A308" s="2" t="s">
        <v>925</v>
      </c>
      <c r="B308" s="2" t="s">
        <v>14</v>
      </c>
      <c r="C308" s="2" t="s">
        <v>55</v>
      </c>
      <c r="D308" s="1">
        <v>1102</v>
      </c>
      <c r="E308" s="2" t="s">
        <v>976</v>
      </c>
      <c r="F308" s="2" t="s">
        <v>19</v>
      </c>
      <c r="G308" s="321">
        <v>45889</v>
      </c>
      <c r="H308" s="2" t="s">
        <v>801</v>
      </c>
      <c r="I308" s="2"/>
      <c r="J308" s="4"/>
      <c r="K308" s="4"/>
      <c r="L308" s="4">
        <f>Tabela1[[#This Row],[parcela.cef
(total)]]-Tabela1[[#This Row],[parcela.cef
(realizado)]]</f>
        <v>0</v>
      </c>
      <c r="M308" s="4">
        <v>137136.69</v>
      </c>
      <c r="N308" s="4">
        <v>345544</v>
      </c>
      <c r="O308" s="4">
        <v>0</v>
      </c>
      <c r="P308" s="4">
        <v>207138.53</v>
      </c>
      <c r="Q308" s="4">
        <f>SUM(Tabela1[[#This Row],[set/25]:[dez/30]])</f>
        <v>99194.530000000028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107944</v>
      </c>
      <c r="BJ308" s="4">
        <v>0</v>
      </c>
      <c r="BK308" s="4">
        <v>3430.94</v>
      </c>
      <c r="BL308" s="4">
        <v>3430.94</v>
      </c>
      <c r="BM308" s="4">
        <v>3430.94</v>
      </c>
      <c r="BN308" s="4">
        <v>3430.94</v>
      </c>
      <c r="BO308" s="4">
        <v>3430.94</v>
      </c>
      <c r="BP308" s="4">
        <v>3430.94</v>
      </c>
      <c r="BQ308" s="4">
        <v>3430.94</v>
      </c>
      <c r="BR308" s="4">
        <v>3430.94</v>
      </c>
      <c r="BS308" s="4">
        <v>3430.94</v>
      </c>
      <c r="BT308" s="4">
        <v>13521.94</v>
      </c>
      <c r="BU308" s="4">
        <v>3430.94</v>
      </c>
      <c r="BV308" s="4">
        <v>3430.94</v>
      </c>
      <c r="BW308" s="4">
        <v>3430.94</v>
      </c>
      <c r="BX308" s="4">
        <v>3430.94</v>
      </c>
      <c r="BY308" s="4">
        <v>3430.94</v>
      </c>
      <c r="BZ308" s="4">
        <v>3430.94</v>
      </c>
      <c r="CA308" s="4">
        <v>3430.94</v>
      </c>
      <c r="CB308" s="4">
        <v>3430.94</v>
      </c>
      <c r="CC308" s="4">
        <v>3430.94</v>
      </c>
      <c r="CD308" s="4">
        <v>3430.94</v>
      </c>
      <c r="CE308" s="4">
        <v>3430.94</v>
      </c>
      <c r="CF308" s="4">
        <v>13521.94</v>
      </c>
      <c r="CG308" s="4">
        <v>3430.94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100.91</v>
      </c>
      <c r="CU308" s="4">
        <v>0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0</v>
      </c>
      <c r="DT308" s="4">
        <v>0</v>
      </c>
      <c r="DU308" s="6">
        <v>0</v>
      </c>
      <c r="DV308" s="4">
        <f>SUM(Tabela1[[#This Row],[jan/25]:[mar/25]])</f>
        <v>0</v>
      </c>
      <c r="DW308" s="4">
        <f>SUM(Tabela1[[#This Row],[abr/25]:[ago/25]])</f>
        <v>107944</v>
      </c>
      <c r="DX308" s="4">
        <f>SUM(Tabela1[[#This Row],[set/25]:[dez/30]])</f>
        <v>99194.530000000028</v>
      </c>
    </row>
    <row r="309" spans="1:128" hidden="1" x14ac:dyDescent="0.25">
      <c r="A309" s="2" t="s">
        <v>925</v>
      </c>
      <c r="B309" s="2" t="s">
        <v>14</v>
      </c>
      <c r="C309" s="2" t="s">
        <v>55</v>
      </c>
      <c r="D309" s="1">
        <v>1103</v>
      </c>
      <c r="E309" s="2" t="s">
        <v>978</v>
      </c>
      <c r="F309" s="2" t="s">
        <v>19</v>
      </c>
      <c r="G309" s="321">
        <v>45806</v>
      </c>
      <c r="H309" s="2" t="s">
        <v>979</v>
      </c>
      <c r="I309" s="2" t="s">
        <v>980</v>
      </c>
      <c r="J309" s="4">
        <v>248250.04</v>
      </c>
      <c r="K309" s="4">
        <v>71880.320000000007</v>
      </c>
      <c r="L309" s="4">
        <f>Tabela1[[#This Row],[parcela.cef
(total)]]-Tabela1[[#This Row],[parcela.cef
(realizado)]]</f>
        <v>176369.72</v>
      </c>
      <c r="M309" s="4">
        <v>0</v>
      </c>
      <c r="N309" s="4">
        <v>296400.8</v>
      </c>
      <c r="O309" s="4">
        <v>1029.56</v>
      </c>
      <c r="P309" s="4">
        <v>54540.24</v>
      </c>
      <c r="Q309" s="4">
        <f>SUM(Tabela1[[#This Row],[set/25]:[dez/30]])</f>
        <v>52686.500000000022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344.46</v>
      </c>
      <c r="BH309" s="4">
        <v>346.46</v>
      </c>
      <c r="BI309" s="4">
        <v>1162.82</v>
      </c>
      <c r="BJ309" s="4">
        <v>1173.4000000000001</v>
      </c>
      <c r="BK309" s="4">
        <v>1173.4000000000001</v>
      </c>
      <c r="BL309" s="4">
        <v>1173.4000000000001</v>
      </c>
      <c r="BM309" s="4">
        <v>1173.4000000000001</v>
      </c>
      <c r="BN309" s="4">
        <v>6369.21</v>
      </c>
      <c r="BO309" s="4">
        <v>1173.4000000000001</v>
      </c>
      <c r="BP309" s="4">
        <v>1173.4000000000001</v>
      </c>
      <c r="BQ309" s="4">
        <v>1173.4000000000001</v>
      </c>
      <c r="BR309" s="4">
        <v>1173.4000000000001</v>
      </c>
      <c r="BS309" s="4">
        <v>1173.4000000000001</v>
      </c>
      <c r="BT309" s="4">
        <v>11840.67</v>
      </c>
      <c r="BU309" s="4">
        <v>1173.4000000000001</v>
      </c>
      <c r="BV309" s="4">
        <v>1173.4000000000001</v>
      </c>
      <c r="BW309" s="4">
        <v>1173.4000000000001</v>
      </c>
      <c r="BX309" s="4">
        <v>1173.4000000000001</v>
      </c>
      <c r="BY309" s="4">
        <v>1173.4000000000001</v>
      </c>
      <c r="BZ309" s="4">
        <v>1173.4000000000001</v>
      </c>
      <c r="CA309" s="4">
        <v>1173.4000000000001</v>
      </c>
      <c r="CB309" s="4">
        <v>1173.4000000000001</v>
      </c>
      <c r="CC309" s="4">
        <v>1173.4000000000001</v>
      </c>
      <c r="CD309" s="4">
        <v>1173.4000000000001</v>
      </c>
      <c r="CE309" s="4">
        <v>1173.4000000000001</v>
      </c>
      <c r="CF309" s="4">
        <v>10667.27</v>
      </c>
      <c r="CG309" s="4">
        <v>0</v>
      </c>
      <c r="CH309" s="4">
        <v>0</v>
      </c>
      <c r="CI309" s="4">
        <v>0</v>
      </c>
      <c r="CJ309" s="4">
        <v>341.35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6">
        <v>0</v>
      </c>
      <c r="DV309" s="4">
        <f>SUM(Tabela1[[#This Row],[jan/25]:[mar/25]])</f>
        <v>0</v>
      </c>
      <c r="DW309" s="4">
        <f>SUM(Tabela1[[#This Row],[abr/25]:[ago/25]])</f>
        <v>1853.7399999999998</v>
      </c>
      <c r="DX309" s="4">
        <f>SUM(Tabela1[[#This Row],[set/25]:[dez/30]])</f>
        <v>52686.500000000022</v>
      </c>
    </row>
    <row r="310" spans="1:128" hidden="1" x14ac:dyDescent="0.25">
      <c r="A310" s="2" t="s">
        <v>925</v>
      </c>
      <c r="B310" s="2" t="s">
        <v>14</v>
      </c>
      <c r="C310" s="2" t="s">
        <v>55</v>
      </c>
      <c r="D310" s="1">
        <v>1104</v>
      </c>
      <c r="E310" s="2" t="s">
        <v>982</v>
      </c>
      <c r="F310" s="2" t="s">
        <v>19</v>
      </c>
      <c r="G310" s="321">
        <v>45606</v>
      </c>
      <c r="H310" s="2" t="s">
        <v>983</v>
      </c>
      <c r="I310" s="2"/>
      <c r="J310" s="4"/>
      <c r="K310" s="4"/>
      <c r="L310" s="4">
        <f>Tabela1[[#This Row],[parcela.cef
(total)]]-Tabela1[[#This Row],[parcela.cef
(realizado)]]</f>
        <v>0</v>
      </c>
      <c r="M310" s="4">
        <v>279991.92</v>
      </c>
      <c r="N310" s="4">
        <v>298995.20000000001</v>
      </c>
      <c r="O310" s="4">
        <v>0</v>
      </c>
      <c r="P310" s="4">
        <v>36599.22</v>
      </c>
      <c r="Q310" s="4">
        <f>SUM(Tabela1[[#This Row],[set/25]:[dez/30]])</f>
        <v>32724.259999999995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600</v>
      </c>
      <c r="BA310" s="4">
        <v>356.41</v>
      </c>
      <c r="BB310" s="4">
        <v>357.83</v>
      </c>
      <c r="BC310" s="4">
        <v>359.62</v>
      </c>
      <c r="BD310" s="4">
        <v>362.61</v>
      </c>
      <c r="BE310" s="4">
        <v>364.06</v>
      </c>
      <c r="BF310" s="4">
        <v>365.48</v>
      </c>
      <c r="BG310" s="4">
        <v>367.38</v>
      </c>
      <c r="BH310" s="4">
        <v>369.51</v>
      </c>
      <c r="BI310" s="4">
        <v>372.06</v>
      </c>
      <c r="BJ310" s="4">
        <v>0</v>
      </c>
      <c r="BK310" s="4">
        <v>375.44</v>
      </c>
      <c r="BL310" s="4">
        <v>375.44</v>
      </c>
      <c r="BM310" s="4">
        <v>1966.3</v>
      </c>
      <c r="BN310" s="4">
        <v>375.44</v>
      </c>
      <c r="BO310" s="4">
        <v>375.44</v>
      </c>
      <c r="BP310" s="4">
        <v>375.44</v>
      </c>
      <c r="BQ310" s="4">
        <v>375.44</v>
      </c>
      <c r="BR310" s="4">
        <v>1100.03</v>
      </c>
      <c r="BS310" s="4">
        <v>1251.48</v>
      </c>
      <c r="BT310" s="4">
        <v>1251.48</v>
      </c>
      <c r="BU310" s="4">
        <v>1251.48</v>
      </c>
      <c r="BV310" s="4">
        <v>1251.48</v>
      </c>
      <c r="BW310" s="4">
        <v>1251.48</v>
      </c>
      <c r="BX310" s="4">
        <v>1251.48</v>
      </c>
      <c r="BY310" s="4">
        <v>6554.36</v>
      </c>
      <c r="BZ310" s="4">
        <v>1251.48</v>
      </c>
      <c r="CA310" s="4">
        <v>1251.48</v>
      </c>
      <c r="CB310" s="4">
        <v>1251.48</v>
      </c>
      <c r="CC310" s="4">
        <v>1251.48</v>
      </c>
      <c r="CD310" s="4">
        <v>1251.48</v>
      </c>
      <c r="CE310" s="4">
        <v>1251.48</v>
      </c>
      <c r="CF310" s="4">
        <v>5302.88</v>
      </c>
      <c r="CG310" s="4">
        <v>0</v>
      </c>
      <c r="CH310" s="4">
        <v>0</v>
      </c>
      <c r="CI310" s="4">
        <v>0</v>
      </c>
      <c r="CJ310" s="4">
        <v>0</v>
      </c>
      <c r="CK310" s="4">
        <v>530.29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6">
        <v>0</v>
      </c>
      <c r="DV310" s="4">
        <f>SUM(Tabela1[[#This Row],[jan/25]:[mar/25]])</f>
        <v>1080.06</v>
      </c>
      <c r="DW310" s="4">
        <f>SUM(Tabela1[[#This Row],[abr/25]:[ago/25]])</f>
        <v>1838.49</v>
      </c>
      <c r="DX310" s="4">
        <f>SUM(Tabela1[[#This Row],[set/25]:[dez/30]])</f>
        <v>32724.259999999995</v>
      </c>
    </row>
    <row r="311" spans="1:128" hidden="1" x14ac:dyDescent="0.25">
      <c r="A311" s="2" t="s">
        <v>925</v>
      </c>
      <c r="B311" s="2" t="s">
        <v>14</v>
      </c>
      <c r="C311" s="2" t="s">
        <v>55</v>
      </c>
      <c r="D311" s="1">
        <v>1105</v>
      </c>
      <c r="E311" s="2" t="s">
        <v>985</v>
      </c>
      <c r="F311" s="2" t="s">
        <v>19</v>
      </c>
      <c r="G311" s="321">
        <v>45770</v>
      </c>
      <c r="H311" s="2" t="s">
        <v>986</v>
      </c>
      <c r="I311" s="2" t="s">
        <v>987</v>
      </c>
      <c r="J311" s="4">
        <v>289459.83</v>
      </c>
      <c r="K311" s="4">
        <v>77010.27</v>
      </c>
      <c r="L311" s="4">
        <f>Tabela1[[#This Row],[parcela.cef
(total)]]-Tabela1[[#This Row],[parcela.cef
(realizado)]]</f>
        <v>212449.56</v>
      </c>
      <c r="M311" s="4">
        <v>0</v>
      </c>
      <c r="N311" s="4">
        <v>298047.68</v>
      </c>
      <c r="O311" s="4">
        <v>2340.69</v>
      </c>
      <c r="P311" s="4">
        <v>13937.39</v>
      </c>
      <c r="Q311" s="4">
        <f>SUM(Tabela1[[#This Row],[set/25]:[dez/30]])</f>
        <v>11786.880000000003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541.17999999999995</v>
      </c>
      <c r="BG311" s="4">
        <v>533.15</v>
      </c>
      <c r="BH311" s="4">
        <v>536.24</v>
      </c>
      <c r="BI311" s="4">
        <v>539.94000000000005</v>
      </c>
      <c r="BJ311" s="4">
        <v>0</v>
      </c>
      <c r="BK311" s="4">
        <v>544.85</v>
      </c>
      <c r="BL311" s="4">
        <v>544.85</v>
      </c>
      <c r="BM311" s="4">
        <v>544.85</v>
      </c>
      <c r="BN311" s="4">
        <v>544.85</v>
      </c>
      <c r="BO311" s="4">
        <v>544.85</v>
      </c>
      <c r="BP311" s="4">
        <v>544.85</v>
      </c>
      <c r="BQ311" s="4">
        <v>544.85</v>
      </c>
      <c r="BR311" s="4">
        <v>544.85</v>
      </c>
      <c r="BS311" s="4">
        <v>544.85</v>
      </c>
      <c r="BT311" s="4">
        <v>544.85</v>
      </c>
      <c r="BU311" s="4">
        <v>544.85</v>
      </c>
      <c r="BV311" s="4">
        <v>544.85</v>
      </c>
      <c r="BW311" s="4">
        <v>544.85</v>
      </c>
      <c r="BX311" s="4">
        <v>544.85</v>
      </c>
      <c r="BY311" s="4">
        <v>544.85</v>
      </c>
      <c r="BZ311" s="4">
        <v>544.85</v>
      </c>
      <c r="CA311" s="4">
        <v>544.85</v>
      </c>
      <c r="CB311" s="4">
        <v>544.85</v>
      </c>
      <c r="CC311" s="4">
        <v>544.85</v>
      </c>
      <c r="CD311" s="4">
        <v>544.85</v>
      </c>
      <c r="CE311" s="4">
        <v>544.74</v>
      </c>
      <c r="CF311" s="4">
        <v>0</v>
      </c>
      <c r="CG311" s="4">
        <v>0</v>
      </c>
      <c r="CH311" s="4">
        <v>345.14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6">
        <v>0</v>
      </c>
      <c r="DV311" s="4">
        <f>SUM(Tabela1[[#This Row],[jan/25]:[mar/25]])</f>
        <v>0</v>
      </c>
      <c r="DW311" s="4">
        <f>SUM(Tabela1[[#This Row],[abr/25]:[ago/25]])</f>
        <v>2150.5100000000002</v>
      </c>
      <c r="DX311" s="4">
        <f>SUM(Tabela1[[#This Row],[set/25]:[dez/30]])</f>
        <v>11786.880000000003</v>
      </c>
    </row>
    <row r="312" spans="1:128" hidden="1" x14ac:dyDescent="0.25">
      <c r="A312" s="2" t="s">
        <v>925</v>
      </c>
      <c r="B312" s="2" t="s">
        <v>14</v>
      </c>
      <c r="C312" s="2" t="s">
        <v>55</v>
      </c>
      <c r="D312" s="1">
        <v>1106</v>
      </c>
      <c r="E312" s="2" t="s">
        <v>989</v>
      </c>
      <c r="F312" s="2" t="s">
        <v>19</v>
      </c>
      <c r="G312" s="321">
        <v>45480</v>
      </c>
      <c r="H312" s="2" t="s">
        <v>198</v>
      </c>
      <c r="I312" s="2" t="s">
        <v>990</v>
      </c>
      <c r="J312" s="4">
        <v>213003.34</v>
      </c>
      <c r="K312" s="4">
        <v>55607.11</v>
      </c>
      <c r="L312" s="4">
        <f>Tabela1[[#This Row],[parcela.cef
(total)]]-Tabela1[[#This Row],[parcela.cef
(realizado)]]</f>
        <v>157396.22999999998</v>
      </c>
      <c r="M312" s="4">
        <v>0</v>
      </c>
      <c r="N312" s="4">
        <v>252860</v>
      </c>
      <c r="O312" s="4">
        <v>0</v>
      </c>
      <c r="P312" s="4">
        <v>55126.01</v>
      </c>
      <c r="Q312" s="4">
        <f>SUM(Tabela1[[#This Row],[set/25]:[dez/30]])</f>
        <v>39491.63999999997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2400</v>
      </c>
      <c r="AW312" s="4">
        <v>604.26</v>
      </c>
      <c r="AX312" s="4">
        <v>608.61</v>
      </c>
      <c r="AY312" s="4">
        <v>0</v>
      </c>
      <c r="AZ312" s="4">
        <v>918.34</v>
      </c>
      <c r="BA312" s="4">
        <v>3327.08</v>
      </c>
      <c r="BB312" s="4">
        <v>950.87</v>
      </c>
      <c r="BC312" s="4">
        <v>955.63</v>
      </c>
      <c r="BD312" s="4">
        <v>963.56</v>
      </c>
      <c r="BE312" s="4">
        <v>988.04</v>
      </c>
      <c r="BF312" s="4">
        <v>971.18</v>
      </c>
      <c r="BG312" s="4">
        <v>976.23</v>
      </c>
      <c r="BH312" s="4">
        <v>981.9</v>
      </c>
      <c r="BI312" s="4">
        <v>988.67</v>
      </c>
      <c r="BJ312" s="4">
        <v>997.67</v>
      </c>
      <c r="BK312" s="4">
        <v>997.67</v>
      </c>
      <c r="BL312" s="4">
        <v>997.67</v>
      </c>
      <c r="BM312" s="4">
        <v>9714.5499999999993</v>
      </c>
      <c r="BN312" s="4">
        <v>997.67</v>
      </c>
      <c r="BO312" s="4">
        <v>997.67</v>
      </c>
      <c r="BP312" s="4">
        <v>997.67</v>
      </c>
      <c r="BQ312" s="4">
        <v>997.67</v>
      </c>
      <c r="BR312" s="4">
        <v>997.67</v>
      </c>
      <c r="BS312" s="4">
        <v>997.67</v>
      </c>
      <c r="BT312" s="4">
        <v>997.67</v>
      </c>
      <c r="BU312" s="4">
        <v>997.67</v>
      </c>
      <c r="BV312" s="4">
        <v>997.67</v>
      </c>
      <c r="BW312" s="4">
        <v>997.67</v>
      </c>
      <c r="BX312" s="4">
        <v>997.67</v>
      </c>
      <c r="BY312" s="4">
        <v>9714.5499999999993</v>
      </c>
      <c r="BZ312" s="4">
        <v>997.67</v>
      </c>
      <c r="CA312" s="4">
        <v>997.67</v>
      </c>
      <c r="CB312" s="4">
        <v>997.67</v>
      </c>
      <c r="CC312" s="4">
        <v>997.67</v>
      </c>
      <c r="CD312" s="4">
        <v>997.67</v>
      </c>
      <c r="CE312" s="4">
        <v>997.67</v>
      </c>
      <c r="CF312" s="4">
        <v>0</v>
      </c>
      <c r="CG312" s="4">
        <v>109.14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6">
        <v>0</v>
      </c>
      <c r="DV312" s="4">
        <f>SUM(Tabela1[[#This Row],[jan/25]:[mar/25]])</f>
        <v>2870.06</v>
      </c>
      <c r="DW312" s="4">
        <f>SUM(Tabela1[[#This Row],[abr/25]:[ago/25]])</f>
        <v>4906.0199999999995</v>
      </c>
      <c r="DX312" s="4">
        <f>SUM(Tabela1[[#This Row],[set/25]:[dez/30]])</f>
        <v>39491.63999999997</v>
      </c>
    </row>
    <row r="313" spans="1:128" hidden="1" x14ac:dyDescent="0.25">
      <c r="A313" s="2" t="s">
        <v>925</v>
      </c>
      <c r="B313" s="2" t="s">
        <v>14</v>
      </c>
      <c r="C313" s="2" t="s">
        <v>55</v>
      </c>
      <c r="D313" s="1">
        <v>1107</v>
      </c>
      <c r="E313" s="2" t="s">
        <v>938</v>
      </c>
      <c r="F313" s="2" t="s">
        <v>19</v>
      </c>
      <c r="G313" s="321">
        <v>45507</v>
      </c>
      <c r="H313" s="2" t="s">
        <v>992</v>
      </c>
      <c r="I313" s="2"/>
      <c r="J313" s="4"/>
      <c r="K313" s="4"/>
      <c r="L313" s="4">
        <f>Tabela1[[#This Row],[parcela.cef
(total)]]-Tabela1[[#This Row],[parcela.cef
(realizado)]]</f>
        <v>0</v>
      </c>
      <c r="M313" s="4">
        <v>0</v>
      </c>
      <c r="N313" s="4">
        <v>247690</v>
      </c>
      <c r="O313" s="4">
        <v>0</v>
      </c>
      <c r="P313" s="4">
        <v>256752.88</v>
      </c>
      <c r="Q313" s="4">
        <f>SUM(Tabela1[[#This Row],[set/25]:[dez/30]])</f>
        <v>164994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34190</v>
      </c>
      <c r="AX313" s="4">
        <v>0</v>
      </c>
      <c r="AY313" s="4">
        <v>0</v>
      </c>
      <c r="AZ313" s="4">
        <v>0</v>
      </c>
      <c r="BA313" s="4">
        <v>6265.13</v>
      </c>
      <c r="BB313" s="4">
        <v>6290.19</v>
      </c>
      <c r="BC313" s="4">
        <v>6321.64</v>
      </c>
      <c r="BD313" s="4">
        <v>6374.11</v>
      </c>
      <c r="BE313" s="4">
        <v>6399.6</v>
      </c>
      <c r="BF313" s="4">
        <v>6424.56</v>
      </c>
      <c r="BG313" s="4">
        <v>6457.97</v>
      </c>
      <c r="BH313" s="4">
        <v>6495.43</v>
      </c>
      <c r="BI313" s="4">
        <v>6540.25</v>
      </c>
      <c r="BJ313" s="4">
        <v>0</v>
      </c>
      <c r="BK313" s="4">
        <v>6599.76</v>
      </c>
      <c r="BL313" s="4">
        <v>6599.76</v>
      </c>
      <c r="BM313" s="4">
        <v>6599.76</v>
      </c>
      <c r="BN313" s="4">
        <v>6599.76</v>
      </c>
      <c r="BO313" s="4">
        <v>6599.76</v>
      </c>
      <c r="BP313" s="4">
        <v>6599.76</v>
      </c>
      <c r="BQ313" s="4">
        <v>6599.76</v>
      </c>
      <c r="BR313" s="4">
        <v>6599.76</v>
      </c>
      <c r="BS313" s="4">
        <v>6599.76</v>
      </c>
      <c r="BT313" s="4">
        <v>6599.76</v>
      </c>
      <c r="BU313" s="4">
        <v>6599.76</v>
      </c>
      <c r="BV313" s="4">
        <v>6599.76</v>
      </c>
      <c r="BW313" s="4">
        <v>6599.76</v>
      </c>
      <c r="BX313" s="4">
        <v>6599.76</v>
      </c>
      <c r="BY313" s="4">
        <v>6599.76</v>
      </c>
      <c r="BZ313" s="4">
        <v>6599.76</v>
      </c>
      <c r="CA313" s="4">
        <v>6599.76</v>
      </c>
      <c r="CB313" s="4">
        <v>6599.76</v>
      </c>
      <c r="CC313" s="4">
        <v>6599.76</v>
      </c>
      <c r="CD313" s="4">
        <v>6599.76</v>
      </c>
      <c r="CE313" s="4">
        <v>6599.76</v>
      </c>
      <c r="CF313" s="4">
        <v>6599.76</v>
      </c>
      <c r="CG313" s="4">
        <v>6599.76</v>
      </c>
      <c r="CH313" s="4">
        <v>6599.76</v>
      </c>
      <c r="CI313" s="4">
        <v>6599.76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6">
        <v>0</v>
      </c>
      <c r="DV313" s="4">
        <f>SUM(Tabela1[[#This Row],[jan/25]:[mar/25]])</f>
        <v>18985.939999999999</v>
      </c>
      <c r="DW313" s="4">
        <f>SUM(Tabela1[[#This Row],[abr/25]:[ago/25]])</f>
        <v>32317.81</v>
      </c>
      <c r="DX313" s="4">
        <f>SUM(Tabela1[[#This Row],[set/25]:[dez/30]])</f>
        <v>164994</v>
      </c>
    </row>
    <row r="314" spans="1:128" hidden="1" x14ac:dyDescent="0.25">
      <c r="A314" s="2" t="s">
        <v>925</v>
      </c>
      <c r="B314" s="2" t="s">
        <v>14</v>
      </c>
      <c r="C314" s="2" t="s">
        <v>55</v>
      </c>
      <c r="D314" s="1">
        <v>1108</v>
      </c>
      <c r="E314" s="2" t="s">
        <v>994</v>
      </c>
      <c r="F314" s="2" t="s">
        <v>19</v>
      </c>
      <c r="G314" s="321">
        <v>45770</v>
      </c>
      <c r="H314" s="2" t="s">
        <v>995</v>
      </c>
      <c r="I314" s="2" t="s">
        <v>996</v>
      </c>
      <c r="J314" s="4">
        <v>273600</v>
      </c>
      <c r="K314" s="4">
        <v>77322.25</v>
      </c>
      <c r="L314" s="4">
        <f>Tabela1[[#This Row],[parcela.cef
(total)]]-Tabela1[[#This Row],[parcela.cef
(realizado)]]</f>
        <v>196277.75</v>
      </c>
      <c r="M314" s="4">
        <v>0</v>
      </c>
      <c r="N314" s="4">
        <v>311793.3</v>
      </c>
      <c r="O314" s="4">
        <v>1013.67</v>
      </c>
      <c r="P314" s="4">
        <v>45132.82</v>
      </c>
      <c r="Q314" s="4">
        <f>SUM(Tabela1[[#This Row],[set/25]:[dez/30]])</f>
        <v>39005.62000000001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1518.8</v>
      </c>
      <c r="BG314" s="4">
        <v>1526.7</v>
      </c>
      <c r="BH314" s="4">
        <v>1535.55</v>
      </c>
      <c r="BI314" s="4">
        <v>1546.15</v>
      </c>
      <c r="BJ314" s="4">
        <v>0</v>
      </c>
      <c r="BK314" s="4">
        <v>1560.22</v>
      </c>
      <c r="BL314" s="4">
        <v>1560.22</v>
      </c>
      <c r="BM314" s="4">
        <v>1560.22</v>
      </c>
      <c r="BN314" s="4">
        <v>1560.22</v>
      </c>
      <c r="BO314" s="4">
        <v>1560.22</v>
      </c>
      <c r="BP314" s="4">
        <v>1560.22</v>
      </c>
      <c r="BQ314" s="4">
        <v>1560.22</v>
      </c>
      <c r="BR314" s="4">
        <v>1560.22</v>
      </c>
      <c r="BS314" s="4">
        <v>1560.22</v>
      </c>
      <c r="BT314" s="4">
        <v>1560.22</v>
      </c>
      <c r="BU314" s="4">
        <v>1560.22</v>
      </c>
      <c r="BV314" s="4">
        <v>1560.22</v>
      </c>
      <c r="BW314" s="4">
        <v>1560.22</v>
      </c>
      <c r="BX314" s="4">
        <v>1560.22</v>
      </c>
      <c r="BY314" s="4">
        <v>1560.22</v>
      </c>
      <c r="BZ314" s="4">
        <v>1560.22</v>
      </c>
      <c r="CA314" s="4">
        <v>1560.22</v>
      </c>
      <c r="CB314" s="4">
        <v>1560.22</v>
      </c>
      <c r="CC314" s="4">
        <v>1560.22</v>
      </c>
      <c r="CD314" s="4">
        <v>1560.22</v>
      </c>
      <c r="CE314" s="4">
        <v>1560.22</v>
      </c>
      <c r="CF314" s="4">
        <v>1560.22</v>
      </c>
      <c r="CG314" s="4">
        <v>1560.22</v>
      </c>
      <c r="CH314" s="4">
        <v>1560.22</v>
      </c>
      <c r="CI314" s="4">
        <v>1560.34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6">
        <v>0</v>
      </c>
      <c r="DV314" s="4">
        <f>SUM(Tabela1[[#This Row],[jan/25]:[mar/25]])</f>
        <v>0</v>
      </c>
      <c r="DW314" s="4">
        <f>SUM(Tabela1[[#This Row],[abr/25]:[ago/25]])</f>
        <v>6127.2000000000007</v>
      </c>
      <c r="DX314" s="4">
        <f>SUM(Tabela1[[#This Row],[set/25]:[dez/30]])</f>
        <v>39005.62000000001</v>
      </c>
    </row>
    <row r="315" spans="1:128" hidden="1" x14ac:dyDescent="0.25">
      <c r="A315" s="2" t="s">
        <v>925</v>
      </c>
      <c r="B315" s="2" t="s">
        <v>14</v>
      </c>
      <c r="C315" s="2" t="s">
        <v>55</v>
      </c>
      <c r="D315" s="1">
        <v>1109</v>
      </c>
      <c r="E315" s="2" t="s">
        <v>998</v>
      </c>
      <c r="F315" s="2" t="s">
        <v>19</v>
      </c>
      <c r="G315" s="321">
        <v>45867</v>
      </c>
      <c r="H315" s="2" t="s">
        <v>559</v>
      </c>
      <c r="I315" s="2" t="s">
        <v>999</v>
      </c>
      <c r="J315" s="4">
        <v>295837.96999999997</v>
      </c>
      <c r="K315" s="4">
        <v>98491.32</v>
      </c>
      <c r="L315" s="4">
        <f>Tabela1[[#This Row],[parcela.cef
(total)]]-Tabela1[[#This Row],[parcela.cef
(realizado)]]</f>
        <v>197346.64999999997</v>
      </c>
      <c r="M315" s="4">
        <v>0</v>
      </c>
      <c r="N315" s="4">
        <v>431460</v>
      </c>
      <c r="O315" s="4">
        <v>0</v>
      </c>
      <c r="P315" s="4">
        <v>127754.71</v>
      </c>
      <c r="Q315" s="4">
        <f>SUM(Tabela1[[#This Row],[set/25]:[dez/30]])</f>
        <v>124629.64000000003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3125.07</v>
      </c>
      <c r="BJ315" s="4">
        <v>0</v>
      </c>
      <c r="BK315" s="4">
        <v>3083.6</v>
      </c>
      <c r="BL315" s="4">
        <v>3083.6</v>
      </c>
      <c r="BM315" s="4">
        <v>19427.740000000002</v>
      </c>
      <c r="BN315" s="4">
        <v>3083.6</v>
      </c>
      <c r="BO315" s="4">
        <v>3083.6</v>
      </c>
      <c r="BP315" s="4">
        <v>3083.6</v>
      </c>
      <c r="BQ315" s="4">
        <v>3083.6</v>
      </c>
      <c r="BR315" s="4">
        <v>3083.6</v>
      </c>
      <c r="BS315" s="4">
        <v>3083.6</v>
      </c>
      <c r="BT315" s="4">
        <v>3083.6</v>
      </c>
      <c r="BU315" s="4">
        <v>3083.6</v>
      </c>
      <c r="BV315" s="4">
        <v>3083.6</v>
      </c>
      <c r="BW315" s="4">
        <v>3083.6</v>
      </c>
      <c r="BX315" s="4">
        <v>3083.6</v>
      </c>
      <c r="BY315" s="4">
        <v>19427.740000000002</v>
      </c>
      <c r="BZ315" s="4">
        <v>3083.6</v>
      </c>
      <c r="CA315" s="4">
        <v>3083.6</v>
      </c>
      <c r="CB315" s="4">
        <v>3083.6</v>
      </c>
      <c r="CC315" s="4">
        <v>3083.6</v>
      </c>
      <c r="CD315" s="4">
        <v>3083.6</v>
      </c>
      <c r="CE315" s="4">
        <v>3083.6</v>
      </c>
      <c r="CF315" s="4">
        <v>27076.799999999999</v>
      </c>
      <c r="CG315" s="4">
        <v>108.96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6">
        <v>0</v>
      </c>
      <c r="DV315" s="4">
        <f>SUM(Tabela1[[#This Row],[jan/25]:[mar/25]])</f>
        <v>0</v>
      </c>
      <c r="DW315" s="4">
        <f>SUM(Tabela1[[#This Row],[abr/25]:[ago/25]])</f>
        <v>3125.07</v>
      </c>
      <c r="DX315" s="4">
        <f>SUM(Tabela1[[#This Row],[set/25]:[dez/30]])</f>
        <v>124629.64000000003</v>
      </c>
    </row>
    <row r="316" spans="1:128" hidden="1" x14ac:dyDescent="0.25">
      <c r="A316" s="2" t="s">
        <v>925</v>
      </c>
      <c r="B316" s="2" t="s">
        <v>14</v>
      </c>
      <c r="C316" s="2" t="s">
        <v>83</v>
      </c>
      <c r="D316" s="1">
        <v>1201</v>
      </c>
      <c r="E316" s="2" t="s">
        <v>1001</v>
      </c>
      <c r="F316" s="2" t="s">
        <v>19</v>
      </c>
      <c r="G316" s="321">
        <v>45867</v>
      </c>
      <c r="H316" s="2" t="s">
        <v>1002</v>
      </c>
      <c r="I316" s="2" t="s">
        <v>1003</v>
      </c>
      <c r="J316" s="4">
        <v>247194.4</v>
      </c>
      <c r="K316" s="4">
        <v>72386.100000000006</v>
      </c>
      <c r="L316" s="4">
        <f>Tabela1[[#This Row],[parcela.cef
(total)]]-Tabela1[[#This Row],[parcela.cef
(realizado)]]</f>
        <v>174808.3</v>
      </c>
      <c r="M316" s="4">
        <v>0</v>
      </c>
      <c r="N316" s="4">
        <v>330785.83</v>
      </c>
      <c r="O316" s="4">
        <v>0</v>
      </c>
      <c r="P316" s="4">
        <v>85812.13</v>
      </c>
      <c r="Q316" s="4">
        <f>SUM(Tabela1[[#This Row],[set/25]:[dez/30]])</f>
        <v>85248.420000000013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563.71</v>
      </c>
      <c r="BJ316" s="4">
        <v>0</v>
      </c>
      <c r="BK316" s="4">
        <v>568.84</v>
      </c>
      <c r="BL316" s="4">
        <v>568.84</v>
      </c>
      <c r="BM316" s="4">
        <v>17429.78</v>
      </c>
      <c r="BN316" s="4">
        <v>1896.15</v>
      </c>
      <c r="BO316" s="4">
        <v>1896.15</v>
      </c>
      <c r="BP316" s="4">
        <v>1896.15</v>
      </c>
      <c r="BQ316" s="4">
        <v>1896.15</v>
      </c>
      <c r="BR316" s="4">
        <v>1896.15</v>
      </c>
      <c r="BS316" s="4">
        <v>1896.15</v>
      </c>
      <c r="BT316" s="4">
        <v>1896.15</v>
      </c>
      <c r="BU316" s="4">
        <v>1896.15</v>
      </c>
      <c r="BV316" s="4">
        <v>1896.15</v>
      </c>
      <c r="BW316" s="4">
        <v>1896.15</v>
      </c>
      <c r="BX316" s="4">
        <v>1896.15</v>
      </c>
      <c r="BY316" s="4">
        <v>17697.34</v>
      </c>
      <c r="BZ316" s="4">
        <v>1896.15</v>
      </c>
      <c r="CA316" s="4">
        <v>1896.15</v>
      </c>
      <c r="CB316" s="4">
        <v>1896.15</v>
      </c>
      <c r="CC316" s="4">
        <v>1896.15</v>
      </c>
      <c r="CD316" s="4">
        <v>1896.15</v>
      </c>
      <c r="CE316" s="4">
        <v>1896.15</v>
      </c>
      <c r="CF316" s="4">
        <v>15801.19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947.88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6">
        <v>0</v>
      </c>
      <c r="DV316" s="4">
        <f>SUM(Tabela1[[#This Row],[jan/25]:[mar/25]])</f>
        <v>0</v>
      </c>
      <c r="DW316" s="4">
        <f>SUM(Tabela1[[#This Row],[abr/25]:[ago/25]])</f>
        <v>563.71</v>
      </c>
      <c r="DX316" s="4">
        <f>SUM(Tabela1[[#This Row],[set/25]:[dez/30]])</f>
        <v>85248.420000000013</v>
      </c>
    </row>
    <row r="317" spans="1:128" hidden="1" x14ac:dyDescent="0.25">
      <c r="A317" s="2" t="s">
        <v>925</v>
      </c>
      <c r="B317" s="2" t="s">
        <v>14</v>
      </c>
      <c r="C317" s="2" t="s">
        <v>83</v>
      </c>
      <c r="D317" s="1">
        <v>1202</v>
      </c>
      <c r="E317" s="2" t="s">
        <v>1005</v>
      </c>
      <c r="F317" s="2" t="s">
        <v>19</v>
      </c>
      <c r="G317" s="321">
        <v>45866</v>
      </c>
      <c r="H317" s="2" t="s">
        <v>1006</v>
      </c>
      <c r="I317" s="2" t="s">
        <v>1007</v>
      </c>
      <c r="J317" s="4">
        <v>278297.88</v>
      </c>
      <c r="K317" s="4">
        <v>75731.149999999994</v>
      </c>
      <c r="L317" s="4">
        <f>Tabela1[[#This Row],[parcela.cef
(total)]]-Tabela1[[#This Row],[parcela.cef
(realizado)]]</f>
        <v>202566.73</v>
      </c>
      <c r="M317" s="4">
        <v>0</v>
      </c>
      <c r="N317" s="4">
        <v>330134.49</v>
      </c>
      <c r="O317" s="4">
        <v>0</v>
      </c>
      <c r="P317" s="4">
        <v>47233.03</v>
      </c>
      <c r="Q317" s="4">
        <f>SUM(Tabela1[[#This Row],[set/25]:[dez/30]])</f>
        <v>46945.339999999982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287.69</v>
      </c>
      <c r="BJ317" s="4">
        <v>0</v>
      </c>
      <c r="BK317" s="4">
        <v>290.31</v>
      </c>
      <c r="BL317" s="4">
        <v>290.31</v>
      </c>
      <c r="BM317" s="4">
        <v>290.31</v>
      </c>
      <c r="BN317" s="4">
        <v>290.31</v>
      </c>
      <c r="BO317" s="4">
        <v>290.31</v>
      </c>
      <c r="BP317" s="4">
        <v>290.31</v>
      </c>
      <c r="BQ317" s="4">
        <v>476.23</v>
      </c>
      <c r="BR317" s="4">
        <v>967.69</v>
      </c>
      <c r="BS317" s="4">
        <v>16376.74</v>
      </c>
      <c r="BT317" s="4">
        <v>967.69</v>
      </c>
      <c r="BU317" s="4">
        <v>967.69</v>
      </c>
      <c r="BV317" s="4">
        <v>967.69</v>
      </c>
      <c r="BW317" s="4">
        <v>967.69</v>
      </c>
      <c r="BX317" s="4">
        <v>967.69</v>
      </c>
      <c r="BY317" s="4">
        <v>967.69</v>
      </c>
      <c r="BZ317" s="4">
        <v>967.69</v>
      </c>
      <c r="CA317" s="4">
        <v>967.69</v>
      </c>
      <c r="CB317" s="4">
        <v>967.69</v>
      </c>
      <c r="CC317" s="4">
        <v>967.69</v>
      </c>
      <c r="CD317" s="4">
        <v>967.69</v>
      </c>
      <c r="CE317" s="4">
        <v>16376.74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361.49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6">
        <v>0</v>
      </c>
      <c r="DV317" s="4">
        <f>SUM(Tabela1[[#This Row],[jan/25]:[mar/25]])</f>
        <v>0</v>
      </c>
      <c r="DW317" s="4">
        <f>SUM(Tabela1[[#This Row],[abr/25]:[ago/25]])</f>
        <v>287.69</v>
      </c>
      <c r="DX317" s="4">
        <f>SUM(Tabela1[[#This Row],[set/25]:[dez/30]])</f>
        <v>46945.339999999982</v>
      </c>
    </row>
    <row r="318" spans="1:128" hidden="1" x14ac:dyDescent="0.25">
      <c r="A318" s="2" t="s">
        <v>925</v>
      </c>
      <c r="B318" s="2" t="s">
        <v>14</v>
      </c>
      <c r="C318" s="2" t="s">
        <v>83</v>
      </c>
      <c r="D318" s="1">
        <v>1203</v>
      </c>
      <c r="E318" s="2"/>
      <c r="F318" s="2" t="s">
        <v>42</v>
      </c>
      <c r="G318" s="321"/>
      <c r="H318" s="2" t="s">
        <v>777</v>
      </c>
      <c r="I318" s="2"/>
      <c r="J318" s="4"/>
      <c r="K318" s="4"/>
      <c r="L318" s="4">
        <f>Tabela1[[#This Row],[parcela.cef
(total)]]-Tabela1[[#This Row],[parcela.cef
(realizado)]]</f>
        <v>0</v>
      </c>
      <c r="M318" s="4">
        <v>0</v>
      </c>
      <c r="N318" s="4">
        <v>0</v>
      </c>
      <c r="O318" s="4">
        <v>0</v>
      </c>
      <c r="P318" s="4">
        <v>2609.65</v>
      </c>
      <c r="Q318" s="4">
        <f>SUM(Tabela1[[#This Row],[set/25]:[dez/30]])</f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600</v>
      </c>
      <c r="AZ318" s="4">
        <v>329.09</v>
      </c>
      <c r="BA318" s="4">
        <v>338.07</v>
      </c>
      <c r="BB318" s="4">
        <v>332.65</v>
      </c>
      <c r="BC318" s="4">
        <v>334.31</v>
      </c>
      <c r="BD318" s="4">
        <v>337.09</v>
      </c>
      <c r="BE318" s="4">
        <v>338.44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6">
        <v>0</v>
      </c>
      <c r="DV318" s="4">
        <f>SUM(Tabela1[[#This Row],[jan/25]:[mar/25]])</f>
        <v>1004.05</v>
      </c>
      <c r="DW318" s="4">
        <f>SUM(Tabela1[[#This Row],[abr/25]:[ago/25]])</f>
        <v>338.44</v>
      </c>
      <c r="DX318" s="4">
        <f>SUM(Tabela1[[#This Row],[set/25]:[dez/30]])</f>
        <v>0</v>
      </c>
    </row>
    <row r="319" spans="1:128" hidden="1" x14ac:dyDescent="0.25">
      <c r="A319" s="2" t="s">
        <v>925</v>
      </c>
      <c r="B319" s="2" t="s">
        <v>14</v>
      </c>
      <c r="C319" s="2" t="s">
        <v>83</v>
      </c>
      <c r="D319" s="1">
        <v>1204</v>
      </c>
      <c r="E319" s="2" t="s">
        <v>1010</v>
      </c>
      <c r="F319" s="2" t="s">
        <v>19</v>
      </c>
      <c r="G319" s="321">
        <v>45775</v>
      </c>
      <c r="H319" s="2" t="s">
        <v>1011</v>
      </c>
      <c r="I319" s="2" t="s">
        <v>1012</v>
      </c>
      <c r="J319" s="4">
        <v>236384.04</v>
      </c>
      <c r="K319" s="4">
        <v>70416.05</v>
      </c>
      <c r="L319" s="4">
        <f>Tabela1[[#This Row],[parcela.cef
(total)]]-Tabela1[[#This Row],[parcela.cef
(realizado)]]</f>
        <v>165967.99</v>
      </c>
      <c r="M319" s="4">
        <v>0</v>
      </c>
      <c r="N319" s="4">
        <v>297245.86</v>
      </c>
      <c r="O319" s="4">
        <v>2059.12</v>
      </c>
      <c r="P319" s="4">
        <v>65742.3</v>
      </c>
      <c r="Q319" s="4">
        <f>SUM(Tabela1[[#This Row],[set/25]:[dez/30]])</f>
        <v>57285.400000000009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811.98</v>
      </c>
      <c r="BG319" s="4">
        <v>816.21</v>
      </c>
      <c r="BH319" s="4">
        <v>4744.1400000000003</v>
      </c>
      <c r="BI319" s="4">
        <v>2084.5700000000002</v>
      </c>
      <c r="BJ319" s="4">
        <v>2103.54</v>
      </c>
      <c r="BK319" s="4">
        <v>2103.54</v>
      </c>
      <c r="BL319" s="4">
        <v>2103.54</v>
      </c>
      <c r="BM319" s="4">
        <v>2103.54</v>
      </c>
      <c r="BN319" s="4">
        <v>2103.54</v>
      </c>
      <c r="BO319" s="4">
        <v>2103.54</v>
      </c>
      <c r="BP319" s="4">
        <v>2103.54</v>
      </c>
      <c r="BQ319" s="4">
        <v>2103.54</v>
      </c>
      <c r="BR319" s="4">
        <v>2103.54</v>
      </c>
      <c r="BS319" s="4">
        <v>2103.54</v>
      </c>
      <c r="BT319" s="4">
        <v>7437.18</v>
      </c>
      <c r="BU319" s="4">
        <v>2103.54</v>
      </c>
      <c r="BV319" s="4">
        <v>2103.54</v>
      </c>
      <c r="BW319" s="4">
        <v>2103.54</v>
      </c>
      <c r="BX319" s="4">
        <v>2103.54</v>
      </c>
      <c r="BY319" s="4">
        <v>2103.54</v>
      </c>
      <c r="BZ319" s="4">
        <v>2103.54</v>
      </c>
      <c r="CA319" s="4">
        <v>2103.54</v>
      </c>
      <c r="CB319" s="4">
        <v>2103.54</v>
      </c>
      <c r="CC319" s="4">
        <v>2103.54</v>
      </c>
      <c r="CD319" s="4">
        <v>2103.54</v>
      </c>
      <c r="CE319" s="4">
        <v>2103.4899999999998</v>
      </c>
      <c r="CF319" s="4">
        <v>5333.64</v>
      </c>
      <c r="CG319" s="4">
        <v>0</v>
      </c>
      <c r="CH319" s="4">
        <v>0</v>
      </c>
      <c r="CI319" s="4">
        <v>0</v>
      </c>
      <c r="CJ319" s="4">
        <v>340.29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0</v>
      </c>
      <c r="DU319" s="6">
        <v>0</v>
      </c>
      <c r="DV319" s="4">
        <f>SUM(Tabela1[[#This Row],[jan/25]:[mar/25]])</f>
        <v>0</v>
      </c>
      <c r="DW319" s="4">
        <f>SUM(Tabela1[[#This Row],[abr/25]:[ago/25]])</f>
        <v>8456.9</v>
      </c>
      <c r="DX319" s="4">
        <f>SUM(Tabela1[[#This Row],[set/25]:[dez/30]])</f>
        <v>57285.400000000009</v>
      </c>
    </row>
    <row r="320" spans="1:128" hidden="1" x14ac:dyDescent="0.25">
      <c r="A320" s="2" t="s">
        <v>925</v>
      </c>
      <c r="B320" s="2" t="s">
        <v>14</v>
      </c>
      <c r="C320" s="2" t="s">
        <v>83</v>
      </c>
      <c r="D320" s="1">
        <v>1205</v>
      </c>
      <c r="E320" s="2" t="s">
        <v>1014</v>
      </c>
      <c r="F320" s="2" t="s">
        <v>19</v>
      </c>
      <c r="G320" s="321">
        <v>45779</v>
      </c>
      <c r="H320" s="2" t="s">
        <v>346</v>
      </c>
      <c r="I320" s="2" t="s">
        <v>1015</v>
      </c>
      <c r="J320" s="4">
        <v>267200</v>
      </c>
      <c r="K320" s="4">
        <v>74263.399999999994</v>
      </c>
      <c r="L320" s="4">
        <f>Tabela1[[#This Row],[parcela.cef
(total)]]-Tabela1[[#This Row],[parcela.cef
(realizado)]]</f>
        <v>192936.6</v>
      </c>
      <c r="M320" s="4">
        <v>0</v>
      </c>
      <c r="N320" s="4">
        <v>299860</v>
      </c>
      <c r="O320" s="4">
        <v>9460.18</v>
      </c>
      <c r="P320" s="4">
        <v>47213.68</v>
      </c>
      <c r="Q320" s="4">
        <f>SUM(Tabela1[[#This Row],[set/25]:[dez/30]])</f>
        <v>40884.310000000005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492.34</v>
      </c>
      <c r="BG320" s="4">
        <v>494.9</v>
      </c>
      <c r="BH320" s="4">
        <v>4840.92</v>
      </c>
      <c r="BI320" s="4">
        <v>501.21</v>
      </c>
      <c r="BJ320" s="4">
        <v>505.77</v>
      </c>
      <c r="BK320" s="4">
        <v>505.77</v>
      </c>
      <c r="BL320" s="4">
        <v>505.77</v>
      </c>
      <c r="BM320" s="4">
        <v>505.77</v>
      </c>
      <c r="BN320" s="4">
        <v>505.77</v>
      </c>
      <c r="BO320" s="4">
        <v>505.77</v>
      </c>
      <c r="BP320" s="4">
        <v>505.77</v>
      </c>
      <c r="BQ320" s="4">
        <v>505.77</v>
      </c>
      <c r="BR320" s="4">
        <v>505.77</v>
      </c>
      <c r="BS320" s="4">
        <v>505.77</v>
      </c>
      <c r="BT320" s="4">
        <v>14420.13</v>
      </c>
      <c r="BU320" s="4">
        <v>658.32</v>
      </c>
      <c r="BV320" s="4">
        <v>658.32</v>
      </c>
      <c r="BW320" s="4">
        <v>658.32</v>
      </c>
      <c r="BX320" s="4">
        <v>658.32</v>
      </c>
      <c r="BY320" s="4">
        <v>658.32</v>
      </c>
      <c r="BZ320" s="4">
        <v>658.32</v>
      </c>
      <c r="CA320" s="4">
        <v>658.32</v>
      </c>
      <c r="CB320" s="4">
        <v>658.32</v>
      </c>
      <c r="CC320" s="4">
        <v>658.32</v>
      </c>
      <c r="CD320" s="4">
        <v>658.32</v>
      </c>
      <c r="CE320" s="4">
        <v>658.36</v>
      </c>
      <c r="CF320" s="4">
        <v>13620.12</v>
      </c>
      <c r="CG320" s="4">
        <v>544.79999999999995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6">
        <v>0</v>
      </c>
      <c r="DV320" s="4">
        <f>SUM(Tabela1[[#This Row],[jan/25]:[mar/25]])</f>
        <v>0</v>
      </c>
      <c r="DW320" s="4">
        <f>SUM(Tabela1[[#This Row],[abr/25]:[ago/25]])</f>
        <v>6329.37</v>
      </c>
      <c r="DX320" s="4">
        <f>SUM(Tabela1[[#This Row],[set/25]:[dez/30]])</f>
        <v>40884.310000000005</v>
      </c>
    </row>
    <row r="321" spans="1:128" hidden="1" x14ac:dyDescent="0.25">
      <c r="A321" s="2" t="s">
        <v>925</v>
      </c>
      <c r="B321" s="2" t="s">
        <v>14</v>
      </c>
      <c r="C321" s="2" t="s">
        <v>83</v>
      </c>
      <c r="D321" s="1">
        <v>1206</v>
      </c>
      <c r="E321" s="2" t="s">
        <v>938</v>
      </c>
      <c r="F321" s="2" t="s">
        <v>19</v>
      </c>
      <c r="G321" s="321">
        <v>45507</v>
      </c>
      <c r="H321" s="2" t="s">
        <v>1017</v>
      </c>
      <c r="I321" s="2"/>
      <c r="J321" s="4"/>
      <c r="K321" s="4"/>
      <c r="L321" s="4">
        <f>Tabela1[[#This Row],[parcela.cef
(total)]]-Tabela1[[#This Row],[parcela.cef
(realizado)]]</f>
        <v>0</v>
      </c>
      <c r="M321" s="4">
        <v>0</v>
      </c>
      <c r="N321" s="4">
        <v>247690</v>
      </c>
      <c r="O321" s="4">
        <v>0</v>
      </c>
      <c r="P321" s="4">
        <v>256752.88</v>
      </c>
      <c r="Q321" s="4">
        <f>SUM(Tabela1[[#This Row],[set/25]:[dez/30]])</f>
        <v>164994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34190</v>
      </c>
      <c r="AX321" s="4">
        <v>0</v>
      </c>
      <c r="AY321" s="4">
        <v>0</v>
      </c>
      <c r="AZ321" s="4">
        <v>0</v>
      </c>
      <c r="BA321" s="4">
        <v>6265.13</v>
      </c>
      <c r="BB321" s="4">
        <v>6290.19</v>
      </c>
      <c r="BC321" s="4">
        <v>6321.64</v>
      </c>
      <c r="BD321" s="4">
        <v>6374.11</v>
      </c>
      <c r="BE321" s="4">
        <v>6399.6</v>
      </c>
      <c r="BF321" s="4">
        <v>6424.56</v>
      </c>
      <c r="BG321" s="4">
        <v>6457.97</v>
      </c>
      <c r="BH321" s="4">
        <v>6495.43</v>
      </c>
      <c r="BI321" s="4">
        <v>6540.25</v>
      </c>
      <c r="BJ321" s="4">
        <v>0</v>
      </c>
      <c r="BK321" s="4">
        <v>6599.76</v>
      </c>
      <c r="BL321" s="4">
        <v>6599.76</v>
      </c>
      <c r="BM321" s="4">
        <v>6599.76</v>
      </c>
      <c r="BN321" s="4">
        <v>6599.76</v>
      </c>
      <c r="BO321" s="4">
        <v>6599.76</v>
      </c>
      <c r="BP321" s="4">
        <v>6599.76</v>
      </c>
      <c r="BQ321" s="4">
        <v>6599.76</v>
      </c>
      <c r="BR321" s="4">
        <v>6599.76</v>
      </c>
      <c r="BS321" s="4">
        <v>6599.76</v>
      </c>
      <c r="BT321" s="4">
        <v>6599.76</v>
      </c>
      <c r="BU321" s="4">
        <v>6599.76</v>
      </c>
      <c r="BV321" s="4">
        <v>6599.76</v>
      </c>
      <c r="BW321" s="4">
        <v>6599.76</v>
      </c>
      <c r="BX321" s="4">
        <v>6599.76</v>
      </c>
      <c r="BY321" s="4">
        <v>6599.76</v>
      </c>
      <c r="BZ321" s="4">
        <v>6599.76</v>
      </c>
      <c r="CA321" s="4">
        <v>6599.76</v>
      </c>
      <c r="CB321" s="4">
        <v>6599.76</v>
      </c>
      <c r="CC321" s="4">
        <v>6599.76</v>
      </c>
      <c r="CD321" s="4">
        <v>6599.76</v>
      </c>
      <c r="CE321" s="4">
        <v>6599.76</v>
      </c>
      <c r="CF321" s="4">
        <v>6599.76</v>
      </c>
      <c r="CG321" s="4">
        <v>6599.76</v>
      </c>
      <c r="CH321" s="4">
        <v>6599.76</v>
      </c>
      <c r="CI321" s="4">
        <v>6599.76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6">
        <v>0</v>
      </c>
      <c r="DV321" s="4">
        <f>SUM(Tabela1[[#This Row],[jan/25]:[mar/25]])</f>
        <v>18985.939999999999</v>
      </c>
      <c r="DW321" s="4">
        <f>SUM(Tabela1[[#This Row],[abr/25]:[ago/25]])</f>
        <v>32317.81</v>
      </c>
      <c r="DX321" s="4">
        <f>SUM(Tabela1[[#This Row],[set/25]:[dez/30]])</f>
        <v>164994</v>
      </c>
    </row>
    <row r="322" spans="1:128" hidden="1" x14ac:dyDescent="0.25">
      <c r="A322" s="2" t="s">
        <v>925</v>
      </c>
      <c r="B322" s="2" t="s">
        <v>14</v>
      </c>
      <c r="C322" s="2" t="s">
        <v>83</v>
      </c>
      <c r="D322" s="1">
        <v>1207</v>
      </c>
      <c r="E322" s="2" t="s">
        <v>1019</v>
      </c>
      <c r="F322" s="2" t="s">
        <v>19</v>
      </c>
      <c r="G322" s="321">
        <v>45473</v>
      </c>
      <c r="H322" s="2" t="s">
        <v>1020</v>
      </c>
      <c r="I322" s="2"/>
      <c r="J322" s="4"/>
      <c r="K322" s="4"/>
      <c r="L322" s="4">
        <f>Tabela1[[#This Row],[parcela.cef
(total)]]-Tabela1[[#This Row],[parcela.cef
(realizado)]]</f>
        <v>0</v>
      </c>
      <c r="M322" s="4">
        <v>197205.33</v>
      </c>
      <c r="N322" s="4">
        <v>252860</v>
      </c>
      <c r="O322" s="4">
        <v>0</v>
      </c>
      <c r="P322" s="4">
        <v>83544.820000000007</v>
      </c>
      <c r="Q322" s="4">
        <f>SUM(Tabela1[[#This Row],[set/25]:[dez/30]])</f>
        <v>30812.140000000021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600</v>
      </c>
      <c r="AW322" s="4">
        <v>35815.730000000003</v>
      </c>
      <c r="AX322" s="4">
        <v>920.77</v>
      </c>
      <c r="AY322" s="4">
        <v>927.21</v>
      </c>
      <c r="AZ322" s="4">
        <v>932.59</v>
      </c>
      <c r="BA322" s="4">
        <v>938.93</v>
      </c>
      <c r="BB322" s="4">
        <v>942.69</v>
      </c>
      <c r="BC322" s="4">
        <v>966.67</v>
      </c>
      <c r="BD322" s="4">
        <v>955.26</v>
      </c>
      <c r="BE322" s="4">
        <v>959.09</v>
      </c>
      <c r="BF322" s="4">
        <v>962.83</v>
      </c>
      <c r="BG322" s="4">
        <v>967.83</v>
      </c>
      <c r="BH322" s="4">
        <v>5840.68</v>
      </c>
      <c r="BI322" s="4">
        <v>1002.4</v>
      </c>
      <c r="BJ322" s="4">
        <v>0</v>
      </c>
      <c r="BK322" s="4">
        <v>989.08</v>
      </c>
      <c r="BL322" s="4">
        <v>989.08</v>
      </c>
      <c r="BM322" s="4">
        <v>989.08</v>
      </c>
      <c r="BN322" s="4">
        <v>989.08</v>
      </c>
      <c r="BO322" s="4">
        <v>989.08</v>
      </c>
      <c r="BP322" s="4">
        <v>989.08</v>
      </c>
      <c r="BQ322" s="4">
        <v>989.08</v>
      </c>
      <c r="BR322" s="4">
        <v>989.08</v>
      </c>
      <c r="BS322" s="4">
        <v>989.08</v>
      </c>
      <c r="BT322" s="4">
        <v>5934.49</v>
      </c>
      <c r="BU322" s="4">
        <v>989.08</v>
      </c>
      <c r="BV322" s="4">
        <v>989.08</v>
      </c>
      <c r="BW322" s="4">
        <v>989.08</v>
      </c>
      <c r="BX322" s="4">
        <v>989.08</v>
      </c>
      <c r="BY322" s="4">
        <v>989.08</v>
      </c>
      <c r="BZ322" s="4">
        <v>989.08</v>
      </c>
      <c r="CA322" s="4">
        <v>989.08</v>
      </c>
      <c r="CB322" s="4">
        <v>989.08</v>
      </c>
      <c r="CC322" s="4">
        <v>989.08</v>
      </c>
      <c r="CD322" s="4">
        <v>989.08</v>
      </c>
      <c r="CE322" s="4">
        <v>989.08</v>
      </c>
      <c r="CF322" s="4">
        <v>5055.3100000000004</v>
      </c>
      <c r="CG322" s="4">
        <v>0</v>
      </c>
      <c r="CH322" s="4">
        <v>40.74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6">
        <v>0</v>
      </c>
      <c r="DV322" s="4">
        <f>SUM(Tabela1[[#This Row],[jan/25]:[mar/25]])</f>
        <v>2864.62</v>
      </c>
      <c r="DW322" s="4">
        <f>SUM(Tabela1[[#This Row],[abr/25]:[ago/25]])</f>
        <v>9732.83</v>
      </c>
      <c r="DX322" s="4">
        <f>SUM(Tabela1[[#This Row],[set/25]:[dez/30]])</f>
        <v>30812.140000000021</v>
      </c>
    </row>
    <row r="323" spans="1:128" hidden="1" x14ac:dyDescent="0.25">
      <c r="A323" s="2" t="s">
        <v>925</v>
      </c>
      <c r="B323" s="2" t="s">
        <v>14</v>
      </c>
      <c r="C323" s="2" t="s">
        <v>83</v>
      </c>
      <c r="D323" s="1">
        <v>1208</v>
      </c>
      <c r="E323" s="2" t="s">
        <v>1022</v>
      </c>
      <c r="F323" s="2" t="s">
        <v>19</v>
      </c>
      <c r="G323" s="321">
        <v>45870</v>
      </c>
      <c r="H323" s="2" t="s">
        <v>366</v>
      </c>
      <c r="I323" s="2" t="s">
        <v>1023</v>
      </c>
      <c r="J323" s="4">
        <v>203513.78</v>
      </c>
      <c r="K323" s="4">
        <v>68673.61</v>
      </c>
      <c r="L323" s="4">
        <f>Tabela1[[#This Row],[parcela.cef
(total)]]-Tabela1[[#This Row],[parcela.cef
(realizado)]]</f>
        <v>134840.16999999998</v>
      </c>
      <c r="M323" s="4">
        <v>0</v>
      </c>
      <c r="N323" s="4">
        <v>313710.90000000002</v>
      </c>
      <c r="O323" s="4">
        <v>0</v>
      </c>
      <c r="P323" s="4">
        <v>68835.520000000004</v>
      </c>
      <c r="Q323" s="4">
        <f>SUM(Tabela1[[#This Row],[set/25]:[dez/30]])</f>
        <v>50239.190000000017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18596.330000000002</v>
      </c>
      <c r="BJ323" s="4">
        <v>0</v>
      </c>
      <c r="BK323" s="4">
        <v>649.15</v>
      </c>
      <c r="BL323" s="4">
        <v>649.15</v>
      </c>
      <c r="BM323" s="4">
        <v>18500.97</v>
      </c>
      <c r="BN323" s="4">
        <v>649.15</v>
      </c>
      <c r="BO323" s="4">
        <v>649.15</v>
      </c>
      <c r="BP323" s="4">
        <v>649.15</v>
      </c>
      <c r="BQ323" s="4">
        <v>649.15</v>
      </c>
      <c r="BR323" s="4">
        <v>649.15</v>
      </c>
      <c r="BS323" s="4">
        <v>649.15</v>
      </c>
      <c r="BT323" s="4">
        <v>649.15</v>
      </c>
      <c r="BU323" s="4">
        <v>649.15</v>
      </c>
      <c r="BV323" s="4">
        <v>649.15</v>
      </c>
      <c r="BW323" s="4">
        <v>649.15</v>
      </c>
      <c r="BX323" s="4">
        <v>649.15</v>
      </c>
      <c r="BY323" s="4">
        <v>19041.919999999998</v>
      </c>
      <c r="BZ323" s="4">
        <v>649.15</v>
      </c>
      <c r="CA323" s="4">
        <v>649.15</v>
      </c>
      <c r="CB323" s="4">
        <v>649.15</v>
      </c>
      <c r="CC323" s="4">
        <v>649.15</v>
      </c>
      <c r="CD323" s="4">
        <v>649.15</v>
      </c>
      <c r="CE323" s="4">
        <v>649.15</v>
      </c>
      <c r="CF323" s="4">
        <v>0</v>
      </c>
      <c r="CG323" s="4">
        <v>0</v>
      </c>
      <c r="CH323" s="4">
        <v>362.45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6">
        <v>0</v>
      </c>
      <c r="DV323" s="4">
        <f>SUM(Tabela1[[#This Row],[jan/25]:[mar/25]])</f>
        <v>0</v>
      </c>
      <c r="DW323" s="4">
        <f>SUM(Tabela1[[#This Row],[abr/25]:[ago/25]])</f>
        <v>18596.330000000002</v>
      </c>
      <c r="DX323" s="4">
        <f>SUM(Tabela1[[#This Row],[set/25]:[dez/30]])</f>
        <v>50239.190000000017</v>
      </c>
    </row>
    <row r="324" spans="1:128" hidden="1" x14ac:dyDescent="0.25">
      <c r="A324" s="2" t="s">
        <v>925</v>
      </c>
      <c r="B324" s="2" t="s">
        <v>14</v>
      </c>
      <c r="C324" s="2" t="s">
        <v>83</v>
      </c>
      <c r="D324" s="1">
        <v>1209</v>
      </c>
      <c r="E324" s="2" t="s">
        <v>1025</v>
      </c>
      <c r="F324" s="2" t="s">
        <v>19</v>
      </c>
      <c r="G324" s="321">
        <v>45471</v>
      </c>
      <c r="H324" s="2" t="s">
        <v>1026</v>
      </c>
      <c r="I324" s="2"/>
      <c r="J324" s="4"/>
      <c r="K324" s="4"/>
      <c r="L324" s="4">
        <f>Tabela1[[#This Row],[parcela.cef
(total)]]-Tabela1[[#This Row],[parcela.cef
(realizado)]]</f>
        <v>0</v>
      </c>
      <c r="M324" s="4">
        <v>0</v>
      </c>
      <c r="N324" s="4">
        <v>431460</v>
      </c>
      <c r="O324" s="4">
        <v>0</v>
      </c>
      <c r="P324" s="4">
        <v>449440.76</v>
      </c>
      <c r="Q324" s="4">
        <f>SUM(Tabela1[[#This Row],[set/25]:[dez/30]])</f>
        <v>148362.35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53792.800000000003</v>
      </c>
      <c r="AW324" s="4">
        <v>3047.28</v>
      </c>
      <c r="AX324" s="4">
        <v>3069.22</v>
      </c>
      <c r="AY324" s="4">
        <v>83025.710000000006</v>
      </c>
      <c r="AZ324" s="4">
        <v>11877.63</v>
      </c>
      <c r="BA324" s="4">
        <v>12067.77</v>
      </c>
      <c r="BB324" s="4">
        <v>0</v>
      </c>
      <c r="BC324" s="4">
        <v>3158</v>
      </c>
      <c r="BD324" s="4">
        <v>12413.21</v>
      </c>
      <c r="BE324" s="4">
        <v>3196.95</v>
      </c>
      <c r="BF324" s="4">
        <v>54505.42</v>
      </c>
      <c r="BG324" s="4">
        <v>3226.11</v>
      </c>
      <c r="BH324" s="4">
        <v>3244.82</v>
      </c>
      <c r="BI324" s="4">
        <v>54453.49</v>
      </c>
      <c r="BJ324" s="4">
        <v>3296.94</v>
      </c>
      <c r="BK324" s="4">
        <v>3296.94</v>
      </c>
      <c r="BL324" s="4">
        <v>3296.94</v>
      </c>
      <c r="BM324" s="4">
        <v>3296.94</v>
      </c>
      <c r="BN324" s="4">
        <v>0</v>
      </c>
      <c r="BO324" s="4">
        <v>0</v>
      </c>
      <c r="BP324" s="4">
        <v>54949.02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80225.570000000007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6">
        <v>0</v>
      </c>
      <c r="DV324" s="4">
        <f>SUM(Tabela1[[#This Row],[jan/25]:[mar/25]])</f>
        <v>15571.21</v>
      </c>
      <c r="DW324" s="4">
        <f>SUM(Tabela1[[#This Row],[abr/25]:[ago/25]])</f>
        <v>118626.79</v>
      </c>
      <c r="DX324" s="4">
        <f>SUM(Tabela1[[#This Row],[set/25]:[dez/30]])</f>
        <v>148362.35</v>
      </c>
    </row>
    <row r="325" spans="1:128" hidden="1" x14ac:dyDescent="0.25">
      <c r="A325" s="2" t="s">
        <v>925</v>
      </c>
      <c r="B325" s="2" t="s">
        <v>14</v>
      </c>
      <c r="C325" s="2" t="s">
        <v>104</v>
      </c>
      <c r="D325" s="1">
        <v>1301</v>
      </c>
      <c r="E325" s="2" t="s">
        <v>1028</v>
      </c>
      <c r="F325" s="2" t="s">
        <v>19</v>
      </c>
      <c r="G325" s="321">
        <v>45770</v>
      </c>
      <c r="H325" s="2" t="s">
        <v>1029</v>
      </c>
      <c r="I325" s="2" t="s">
        <v>1030</v>
      </c>
      <c r="J325" s="4">
        <v>269600</v>
      </c>
      <c r="K325" s="4">
        <v>75150.95</v>
      </c>
      <c r="L325" s="4">
        <f>Tabela1[[#This Row],[parcela.cef
(total)]]-Tabela1[[#This Row],[parcela.cef
(realizado)]]</f>
        <v>194449.05</v>
      </c>
      <c r="M325" s="4">
        <v>0</v>
      </c>
      <c r="N325" s="4">
        <v>329788.65999999997</v>
      </c>
      <c r="O325" s="4">
        <v>0</v>
      </c>
      <c r="P325" s="4">
        <v>51803.45</v>
      </c>
      <c r="Q325" s="4">
        <f>SUM(Tabela1[[#This Row],[set/25]:[dez/30]])</f>
        <v>44401.889999999963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6771.13</v>
      </c>
      <c r="BG325" s="4">
        <v>630.42999999999995</v>
      </c>
      <c r="BH325" s="4">
        <v>0</v>
      </c>
      <c r="BI325" s="4">
        <v>0</v>
      </c>
      <c r="BJ325" s="4">
        <v>644.27</v>
      </c>
      <c r="BK325" s="4">
        <v>644.27</v>
      </c>
      <c r="BL325" s="4">
        <v>7652.61</v>
      </c>
      <c r="BM325" s="4">
        <v>644.27</v>
      </c>
      <c r="BN325" s="4">
        <v>644.27</v>
      </c>
      <c r="BO325" s="4">
        <v>644.27</v>
      </c>
      <c r="BP325" s="4">
        <v>644.27</v>
      </c>
      <c r="BQ325" s="4">
        <v>644.27</v>
      </c>
      <c r="BR325" s="4">
        <v>23759.41</v>
      </c>
      <c r="BS325" s="4">
        <v>644.27</v>
      </c>
      <c r="BT325" s="4">
        <v>644.27</v>
      </c>
      <c r="BU325" s="4">
        <v>644.27</v>
      </c>
      <c r="BV325" s="4">
        <v>644.27</v>
      </c>
      <c r="BW325" s="4">
        <v>644.27</v>
      </c>
      <c r="BX325" s="4">
        <v>644.27</v>
      </c>
      <c r="BY325" s="4">
        <v>644.27</v>
      </c>
      <c r="BZ325" s="4">
        <v>644.27</v>
      </c>
      <c r="CA325" s="4">
        <v>644.27</v>
      </c>
      <c r="CB325" s="4">
        <v>644.27</v>
      </c>
      <c r="CC325" s="4">
        <v>644.27</v>
      </c>
      <c r="CD325" s="4">
        <v>644.27</v>
      </c>
      <c r="CE325" s="4">
        <v>644.34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104.4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6">
        <v>0</v>
      </c>
      <c r="DV325" s="4">
        <f>SUM(Tabela1[[#This Row],[jan/25]:[mar/25]])</f>
        <v>0</v>
      </c>
      <c r="DW325" s="4">
        <f>SUM(Tabela1[[#This Row],[abr/25]:[ago/25]])</f>
        <v>7401.56</v>
      </c>
      <c r="DX325" s="4">
        <f>SUM(Tabela1[[#This Row],[set/25]:[dez/30]])</f>
        <v>44401.889999999963</v>
      </c>
    </row>
    <row r="326" spans="1:128" hidden="1" x14ac:dyDescent="0.25">
      <c r="A326" s="2" t="s">
        <v>925</v>
      </c>
      <c r="B326" s="2" t="s">
        <v>14</v>
      </c>
      <c r="C326" s="2" t="s">
        <v>104</v>
      </c>
      <c r="D326" s="1">
        <v>1302</v>
      </c>
      <c r="E326" s="2" t="s">
        <v>1032</v>
      </c>
      <c r="F326" s="2" t="s">
        <v>19</v>
      </c>
      <c r="G326" s="321">
        <v>45769</v>
      </c>
      <c r="H326" s="2" t="s">
        <v>1033</v>
      </c>
      <c r="I326" s="2" t="s">
        <v>1034</v>
      </c>
      <c r="J326" s="4">
        <v>249534.93</v>
      </c>
      <c r="K326" s="4">
        <v>72181.81</v>
      </c>
      <c r="L326" s="4">
        <f>Tabela1[[#This Row],[parcela.cef
(total)]]-Tabela1[[#This Row],[parcela.cef
(realizado)]]</f>
        <v>177353.12</v>
      </c>
      <c r="M326" s="4">
        <v>0</v>
      </c>
      <c r="N326" s="4">
        <v>330005.83</v>
      </c>
      <c r="O326" s="4">
        <v>0</v>
      </c>
      <c r="P326" s="4">
        <v>41572.6</v>
      </c>
      <c r="Q326" s="4">
        <f>SUM(Tabela1[[#This Row],[set/25]:[dez/30]])</f>
        <v>35039.560000000012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1619.4</v>
      </c>
      <c r="BG326" s="4">
        <v>1627.82</v>
      </c>
      <c r="BH326" s="4">
        <v>1637.26</v>
      </c>
      <c r="BI326" s="4">
        <v>1648.56</v>
      </c>
      <c r="BJ326" s="4">
        <v>0</v>
      </c>
      <c r="BK326" s="4">
        <v>1663.56</v>
      </c>
      <c r="BL326" s="4">
        <v>1663.56</v>
      </c>
      <c r="BM326" s="4">
        <v>1663.56</v>
      </c>
      <c r="BN326" s="4">
        <v>1663.56</v>
      </c>
      <c r="BO326" s="4">
        <v>1663.56</v>
      </c>
      <c r="BP326" s="4">
        <v>1663.56</v>
      </c>
      <c r="BQ326" s="4">
        <v>1663.56</v>
      </c>
      <c r="BR326" s="4">
        <v>1663.56</v>
      </c>
      <c r="BS326" s="4">
        <v>1663.56</v>
      </c>
      <c r="BT326" s="4">
        <v>1663.56</v>
      </c>
      <c r="BU326" s="4">
        <v>1663.56</v>
      </c>
      <c r="BV326" s="4">
        <v>1663.56</v>
      </c>
      <c r="BW326" s="4">
        <v>1663.56</v>
      </c>
      <c r="BX326" s="4">
        <v>1663.56</v>
      </c>
      <c r="BY326" s="4">
        <v>1663.56</v>
      </c>
      <c r="BZ326" s="4">
        <v>1663.56</v>
      </c>
      <c r="CA326" s="4">
        <v>1663.56</v>
      </c>
      <c r="CB326" s="4">
        <v>1663.56</v>
      </c>
      <c r="CC326" s="4">
        <v>1663.56</v>
      </c>
      <c r="CD326" s="4">
        <v>1663.56</v>
      </c>
      <c r="CE326" s="4">
        <v>1663.44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104.92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6">
        <v>0</v>
      </c>
      <c r="DV326" s="4">
        <f>SUM(Tabela1[[#This Row],[jan/25]:[mar/25]])</f>
        <v>0</v>
      </c>
      <c r="DW326" s="4">
        <f>SUM(Tabela1[[#This Row],[abr/25]:[ago/25]])</f>
        <v>6533.0400000000009</v>
      </c>
      <c r="DX326" s="4">
        <f>SUM(Tabela1[[#This Row],[set/25]:[dez/30]])</f>
        <v>35039.560000000012</v>
      </c>
    </row>
    <row r="327" spans="1:128" hidden="1" x14ac:dyDescent="0.25">
      <c r="A327" s="2" t="s">
        <v>925</v>
      </c>
      <c r="B327" s="2" t="s">
        <v>14</v>
      </c>
      <c r="C327" s="2" t="s">
        <v>104</v>
      </c>
      <c r="D327" s="1">
        <v>1303</v>
      </c>
      <c r="E327" s="2" t="s">
        <v>1036</v>
      </c>
      <c r="F327" s="2" t="s">
        <v>19</v>
      </c>
      <c r="G327" s="321">
        <v>45798</v>
      </c>
      <c r="H327" s="2" t="s">
        <v>1037</v>
      </c>
      <c r="I327" s="2" t="s">
        <v>1038</v>
      </c>
      <c r="J327" s="4">
        <v>259203.8</v>
      </c>
      <c r="K327" s="4">
        <v>73232.009999999995</v>
      </c>
      <c r="L327" s="4">
        <f>Tabela1[[#This Row],[parcela.cef
(total)]]-Tabela1[[#This Row],[parcela.cef
(realizado)]]</f>
        <v>185971.78999999998</v>
      </c>
      <c r="M327" s="4">
        <v>0</v>
      </c>
      <c r="N327" s="4">
        <v>305654.15999999997</v>
      </c>
      <c r="O327" s="4">
        <v>0</v>
      </c>
      <c r="P327" s="4">
        <v>48866.37</v>
      </c>
      <c r="Q327" s="4">
        <f>SUM(Tabela1[[#This Row],[set/25]:[dez/30]])</f>
        <v>47831.819999999992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311.33999999999997</v>
      </c>
      <c r="BH327" s="4">
        <v>313.14999999999998</v>
      </c>
      <c r="BI327" s="4">
        <v>410.06</v>
      </c>
      <c r="BJ327" s="4">
        <v>0</v>
      </c>
      <c r="BK327" s="4">
        <v>1060.57</v>
      </c>
      <c r="BL327" s="4">
        <v>11666.32</v>
      </c>
      <c r="BM327" s="4">
        <v>1060.57</v>
      </c>
      <c r="BN327" s="4">
        <v>1060.57</v>
      </c>
      <c r="BO327" s="4">
        <v>1060.57</v>
      </c>
      <c r="BP327" s="4">
        <v>1060.57</v>
      </c>
      <c r="BQ327" s="4">
        <v>1060.57</v>
      </c>
      <c r="BR327" s="4">
        <v>1060.57</v>
      </c>
      <c r="BS327" s="4">
        <v>1060.57</v>
      </c>
      <c r="BT327" s="4">
        <v>1060.57</v>
      </c>
      <c r="BU327" s="4">
        <v>1060.57</v>
      </c>
      <c r="BV327" s="4">
        <v>1060.57</v>
      </c>
      <c r="BW327" s="4">
        <v>1060.57</v>
      </c>
      <c r="BX327" s="4">
        <v>11666.32</v>
      </c>
      <c r="BY327" s="4">
        <v>1060.57</v>
      </c>
      <c r="BZ327" s="4">
        <v>1060.57</v>
      </c>
      <c r="CA327" s="4">
        <v>1060.57</v>
      </c>
      <c r="CB327" s="4">
        <v>1060.57</v>
      </c>
      <c r="CC327" s="4">
        <v>1060.57</v>
      </c>
      <c r="CD327" s="4">
        <v>1060.57</v>
      </c>
      <c r="CE327" s="4">
        <v>1060.57</v>
      </c>
      <c r="CF327" s="4">
        <v>3181.72</v>
      </c>
      <c r="CG327" s="4">
        <v>1060.57</v>
      </c>
      <c r="CH327" s="4">
        <v>0</v>
      </c>
      <c r="CI327" s="4">
        <v>0</v>
      </c>
      <c r="CJ327" s="4">
        <v>0</v>
      </c>
      <c r="CK327" s="4">
        <v>106.06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6">
        <v>0</v>
      </c>
      <c r="DV327" s="4">
        <f>SUM(Tabela1[[#This Row],[jan/25]:[mar/25]])</f>
        <v>0</v>
      </c>
      <c r="DW327" s="4">
        <f>SUM(Tabela1[[#This Row],[abr/25]:[ago/25]])</f>
        <v>1034.55</v>
      </c>
      <c r="DX327" s="4">
        <f>SUM(Tabela1[[#This Row],[set/25]:[dez/30]])</f>
        <v>47831.819999999992</v>
      </c>
    </row>
    <row r="328" spans="1:128" hidden="1" x14ac:dyDescent="0.25">
      <c r="A328" s="2" t="s">
        <v>925</v>
      </c>
      <c r="B328" s="2" t="s">
        <v>14</v>
      </c>
      <c r="C328" s="2" t="s">
        <v>104</v>
      </c>
      <c r="D328" s="1">
        <v>1304</v>
      </c>
      <c r="E328" s="2" t="s">
        <v>1040</v>
      </c>
      <c r="F328" s="2" t="s">
        <v>19</v>
      </c>
      <c r="G328" s="321">
        <v>45771</v>
      </c>
      <c r="H328" s="2" t="s">
        <v>1041</v>
      </c>
      <c r="I328" s="2" t="s">
        <v>1042</v>
      </c>
      <c r="J328" s="4">
        <v>251446.34</v>
      </c>
      <c r="K328" s="4">
        <v>72274.73</v>
      </c>
      <c r="L328" s="4">
        <f>Tabela1[[#This Row],[parcela.cef
(total)]]-Tabela1[[#This Row],[parcela.cef
(realizado)]]</f>
        <v>179171.61</v>
      </c>
      <c r="M328" s="4">
        <v>0</v>
      </c>
      <c r="N328" s="4">
        <v>306534</v>
      </c>
      <c r="O328" s="4">
        <v>0</v>
      </c>
      <c r="P328" s="4">
        <v>60686.17</v>
      </c>
      <c r="Q328" s="4">
        <f>SUM(Tabela1[[#This Row],[set/25]:[dez/30]])</f>
        <v>54937.639999999992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402.64</v>
      </c>
      <c r="BG328" s="4">
        <v>404.74</v>
      </c>
      <c r="BH328" s="4">
        <v>407.09</v>
      </c>
      <c r="BI328" s="4">
        <v>4534.0600000000004</v>
      </c>
      <c r="BJ328" s="4">
        <v>0</v>
      </c>
      <c r="BK328" s="4">
        <v>1378.74</v>
      </c>
      <c r="BL328" s="4">
        <v>1378.74</v>
      </c>
      <c r="BM328" s="4">
        <v>1378.74</v>
      </c>
      <c r="BN328" s="4">
        <v>1378.74</v>
      </c>
      <c r="BO328" s="4">
        <v>1378.74</v>
      </c>
      <c r="BP328" s="4">
        <v>1378.74</v>
      </c>
      <c r="BQ328" s="4">
        <v>1378.74</v>
      </c>
      <c r="BR328" s="4">
        <v>1378.74</v>
      </c>
      <c r="BS328" s="4">
        <v>1378.74</v>
      </c>
      <c r="BT328" s="4">
        <v>13893.53</v>
      </c>
      <c r="BU328" s="4">
        <v>1378.74</v>
      </c>
      <c r="BV328" s="4">
        <v>1378.74</v>
      </c>
      <c r="BW328" s="4">
        <v>1378.74</v>
      </c>
      <c r="BX328" s="4">
        <v>1378.74</v>
      </c>
      <c r="BY328" s="4">
        <v>1378.74</v>
      </c>
      <c r="BZ328" s="4">
        <v>1378.74</v>
      </c>
      <c r="CA328" s="4">
        <v>1378.74</v>
      </c>
      <c r="CB328" s="4">
        <v>1378.74</v>
      </c>
      <c r="CC328" s="4">
        <v>1378.74</v>
      </c>
      <c r="CD328" s="4">
        <v>1378.74</v>
      </c>
      <c r="CE328" s="4">
        <v>1378.74</v>
      </c>
      <c r="CF328" s="4">
        <v>12514.79</v>
      </c>
      <c r="CG328" s="4">
        <v>0</v>
      </c>
      <c r="CH328" s="4">
        <v>0</v>
      </c>
      <c r="CI328" s="4">
        <v>0</v>
      </c>
      <c r="CJ328" s="4">
        <v>0</v>
      </c>
      <c r="CK328" s="4">
        <v>954.52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6">
        <v>0</v>
      </c>
      <c r="DV328" s="4">
        <f>SUM(Tabela1[[#This Row],[jan/25]:[mar/25]])</f>
        <v>0</v>
      </c>
      <c r="DW328" s="4">
        <f>SUM(Tabela1[[#This Row],[abr/25]:[ago/25]])</f>
        <v>5748.5300000000007</v>
      </c>
      <c r="DX328" s="4">
        <f>SUM(Tabela1[[#This Row],[set/25]:[dez/30]])</f>
        <v>54937.639999999992</v>
      </c>
    </row>
    <row r="329" spans="1:128" hidden="1" x14ac:dyDescent="0.25">
      <c r="A329" s="2" t="s">
        <v>925</v>
      </c>
      <c r="B329" s="2" t="s">
        <v>14</v>
      </c>
      <c r="C329" s="2" t="s">
        <v>104</v>
      </c>
      <c r="D329" s="1">
        <v>1305</v>
      </c>
      <c r="E329" s="2" t="s">
        <v>1044</v>
      </c>
      <c r="F329" s="2" t="s">
        <v>19</v>
      </c>
      <c r="G329" s="321">
        <v>45771</v>
      </c>
      <c r="H329" s="2" t="s">
        <v>881</v>
      </c>
      <c r="I329" s="2" t="s">
        <v>1045</v>
      </c>
      <c r="J329" s="4">
        <v>267021.90999999997</v>
      </c>
      <c r="K329" s="4">
        <v>74241.429999999993</v>
      </c>
      <c r="L329" s="4">
        <f>Tabela1[[#This Row],[parcela.cef
(total)]]-Tabela1[[#This Row],[parcela.cef
(realizado)]]</f>
        <v>192780.47999999998</v>
      </c>
      <c r="M329" s="4">
        <v>0</v>
      </c>
      <c r="N329" s="4">
        <v>296964.8</v>
      </c>
      <c r="O329" s="4">
        <v>9359.64</v>
      </c>
      <c r="P329" s="4">
        <v>38132.47</v>
      </c>
      <c r="Q329" s="4">
        <f>SUM(Tabela1[[#This Row],[set/25]:[dez/30]])</f>
        <v>34728.9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372.84</v>
      </c>
      <c r="BG329" s="4">
        <v>374.78</v>
      </c>
      <c r="BH329" s="4">
        <v>1495.01</v>
      </c>
      <c r="BI329" s="4">
        <v>1160.94</v>
      </c>
      <c r="BJ329" s="4">
        <v>0</v>
      </c>
      <c r="BK329" s="4">
        <v>1276.68</v>
      </c>
      <c r="BL329" s="4">
        <v>1276.68</v>
      </c>
      <c r="BM329" s="4">
        <v>1276.68</v>
      </c>
      <c r="BN329" s="4">
        <v>1276.68</v>
      </c>
      <c r="BO329" s="4">
        <v>1276.68</v>
      </c>
      <c r="BP329" s="4">
        <v>1276.68</v>
      </c>
      <c r="BQ329" s="4">
        <v>1276.68</v>
      </c>
      <c r="BR329" s="4">
        <v>1276.68</v>
      </c>
      <c r="BS329" s="4">
        <v>1276.68</v>
      </c>
      <c r="BT329" s="4">
        <v>5063.42</v>
      </c>
      <c r="BU329" s="4">
        <v>1276.68</v>
      </c>
      <c r="BV329" s="4">
        <v>1276.68</v>
      </c>
      <c r="BW329" s="4">
        <v>1276.68</v>
      </c>
      <c r="BX329" s="4">
        <v>1276.68</v>
      </c>
      <c r="BY329" s="4">
        <v>1276.68</v>
      </c>
      <c r="BZ329" s="4">
        <v>1276.68</v>
      </c>
      <c r="CA329" s="4">
        <v>1276.68</v>
      </c>
      <c r="CB329" s="4">
        <v>1276.68</v>
      </c>
      <c r="CC329" s="4">
        <v>1276.68</v>
      </c>
      <c r="CD329" s="4">
        <v>1276.68</v>
      </c>
      <c r="CE329" s="4">
        <v>1276.68</v>
      </c>
      <c r="CF329" s="4">
        <v>3786.74</v>
      </c>
      <c r="CG329" s="4">
        <v>0</v>
      </c>
      <c r="CH329" s="4">
        <v>345.14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6">
        <v>0</v>
      </c>
      <c r="DV329" s="4">
        <f>SUM(Tabela1[[#This Row],[jan/25]:[mar/25]])</f>
        <v>0</v>
      </c>
      <c r="DW329" s="4">
        <f>SUM(Tabela1[[#This Row],[abr/25]:[ago/25]])</f>
        <v>3403.57</v>
      </c>
      <c r="DX329" s="4">
        <f>SUM(Tabela1[[#This Row],[set/25]:[dez/30]])</f>
        <v>34728.9</v>
      </c>
    </row>
    <row r="330" spans="1:128" hidden="1" x14ac:dyDescent="0.25">
      <c r="A330" s="2" t="s">
        <v>925</v>
      </c>
      <c r="B330" s="2" t="s">
        <v>14</v>
      </c>
      <c r="C330" s="2" t="s">
        <v>104</v>
      </c>
      <c r="D330" s="1">
        <v>1306</v>
      </c>
      <c r="E330" s="2" t="s">
        <v>1047</v>
      </c>
      <c r="F330" s="2" t="s">
        <v>19</v>
      </c>
      <c r="G330" s="321">
        <v>45500</v>
      </c>
      <c r="H330" s="2" t="s">
        <v>43</v>
      </c>
      <c r="I330" s="2"/>
      <c r="J330" s="4"/>
      <c r="K330" s="4"/>
      <c r="L330" s="4">
        <f>Tabela1[[#This Row],[parcela.cef
(total)]]-Tabela1[[#This Row],[parcela.cef
(realizado)]]</f>
        <v>0</v>
      </c>
      <c r="M330" s="4">
        <v>181079.42</v>
      </c>
      <c r="N330" s="4">
        <v>249852</v>
      </c>
      <c r="O330" s="4">
        <v>0</v>
      </c>
      <c r="P330" s="4">
        <v>93667.520000000004</v>
      </c>
      <c r="Q330" s="4">
        <f>SUM(Tabela1[[#This Row],[set/25]:[dez/30]])</f>
        <v>41122.33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44052</v>
      </c>
      <c r="AX330" s="4">
        <v>1270.7</v>
      </c>
      <c r="AY330" s="4">
        <v>646.39</v>
      </c>
      <c r="AZ330" s="4">
        <v>636.97</v>
      </c>
      <c r="BA330" s="4">
        <v>641.29999999999995</v>
      </c>
      <c r="BB330" s="4">
        <v>643.87</v>
      </c>
      <c r="BC330" s="4">
        <v>661.13</v>
      </c>
      <c r="BD330" s="4">
        <v>0</v>
      </c>
      <c r="BE330" s="4">
        <v>1324.54</v>
      </c>
      <c r="BF330" s="4">
        <v>657.62</v>
      </c>
      <c r="BG330" s="4">
        <v>661.04</v>
      </c>
      <c r="BH330" s="4">
        <v>680.16</v>
      </c>
      <c r="BI330" s="4">
        <v>669.47</v>
      </c>
      <c r="BJ330" s="4">
        <v>675.97</v>
      </c>
      <c r="BK330" s="4">
        <v>675.56</v>
      </c>
      <c r="BL330" s="4">
        <v>675.56</v>
      </c>
      <c r="BM330" s="4">
        <v>6123.61</v>
      </c>
      <c r="BN330" s="4">
        <v>675.56</v>
      </c>
      <c r="BO330" s="4">
        <v>675.56</v>
      </c>
      <c r="BP330" s="4">
        <v>675.56</v>
      </c>
      <c r="BQ330" s="4">
        <v>675.56</v>
      </c>
      <c r="BR330" s="4">
        <v>675.56</v>
      </c>
      <c r="BS330" s="4">
        <v>675.56</v>
      </c>
      <c r="BT330" s="4">
        <v>675.56</v>
      </c>
      <c r="BU330" s="4">
        <v>675.56</v>
      </c>
      <c r="BV330" s="4">
        <v>675.56</v>
      </c>
      <c r="BW330" s="4">
        <v>675.56</v>
      </c>
      <c r="BX330" s="4">
        <v>675.56</v>
      </c>
      <c r="BY330" s="4">
        <v>6123.61</v>
      </c>
      <c r="BZ330" s="4">
        <v>675.56</v>
      </c>
      <c r="CA330" s="4">
        <v>675.56</v>
      </c>
      <c r="CB330" s="4">
        <v>675.56</v>
      </c>
      <c r="CC330" s="4">
        <v>675.56</v>
      </c>
      <c r="CD330" s="4">
        <v>675.56</v>
      </c>
      <c r="CE330" s="4">
        <v>675.56</v>
      </c>
      <c r="CF330" s="4">
        <v>15254.54</v>
      </c>
      <c r="CG330" s="4">
        <v>108.96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6">
        <v>0</v>
      </c>
      <c r="DV330" s="4">
        <f>SUM(Tabela1[[#This Row],[jan/25]:[mar/25]])</f>
        <v>1305</v>
      </c>
      <c r="DW330" s="4">
        <f>SUM(Tabela1[[#This Row],[abr/25]:[ago/25]])</f>
        <v>3992.83</v>
      </c>
      <c r="DX330" s="4">
        <f>SUM(Tabela1[[#This Row],[set/25]:[dez/30]])</f>
        <v>41122.33</v>
      </c>
    </row>
    <row r="331" spans="1:128" hidden="1" x14ac:dyDescent="0.25">
      <c r="A331" s="2" t="s">
        <v>925</v>
      </c>
      <c r="B331" s="2" t="s">
        <v>14</v>
      </c>
      <c r="C331" s="2" t="s">
        <v>104</v>
      </c>
      <c r="D331" s="1">
        <v>1307</v>
      </c>
      <c r="E331" s="2" t="s">
        <v>1049</v>
      </c>
      <c r="F331" s="2" t="s">
        <v>19</v>
      </c>
      <c r="G331" s="321">
        <v>45770</v>
      </c>
      <c r="H331" s="2" t="s">
        <v>342</v>
      </c>
      <c r="I331" s="2"/>
      <c r="J331" s="4"/>
      <c r="K331" s="4"/>
      <c r="L331" s="4">
        <f>Tabela1[[#This Row],[parcela.cef
(total)]]-Tabela1[[#This Row],[parcela.cef
(realizado)]]</f>
        <v>0</v>
      </c>
      <c r="M331" s="4">
        <v>242870.77</v>
      </c>
      <c r="N331" s="4">
        <v>252860</v>
      </c>
      <c r="O331" s="4">
        <v>0</v>
      </c>
      <c r="P331" s="4">
        <v>21061.06</v>
      </c>
      <c r="Q331" s="4">
        <f>SUM(Tabela1[[#This Row],[set/25]:[dez/30]])</f>
        <v>18328.670000000009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525.59</v>
      </c>
      <c r="BG331" s="4">
        <v>527.80999999999995</v>
      </c>
      <c r="BH331" s="4">
        <v>1155.6199999999999</v>
      </c>
      <c r="BI331" s="4">
        <v>523.37</v>
      </c>
      <c r="BJ331" s="4">
        <v>0</v>
      </c>
      <c r="BK331" s="4">
        <v>528.14</v>
      </c>
      <c r="BL331" s="4">
        <v>528.14</v>
      </c>
      <c r="BM331" s="4">
        <v>528.14</v>
      </c>
      <c r="BN331" s="4">
        <v>528.14</v>
      </c>
      <c r="BO331" s="4">
        <v>528.14</v>
      </c>
      <c r="BP331" s="4">
        <v>528.14</v>
      </c>
      <c r="BQ331" s="4">
        <v>528.14</v>
      </c>
      <c r="BR331" s="4">
        <v>528.19000000000005</v>
      </c>
      <c r="BS331" s="4">
        <v>781.4</v>
      </c>
      <c r="BT331" s="4">
        <v>2985.84</v>
      </c>
      <c r="BU331" s="4">
        <v>912.78</v>
      </c>
      <c r="BV331" s="4">
        <v>912.78</v>
      </c>
      <c r="BW331" s="4">
        <v>912.78</v>
      </c>
      <c r="BX331" s="4">
        <v>912.78</v>
      </c>
      <c r="BY331" s="4">
        <v>912.78</v>
      </c>
      <c r="BZ331" s="4">
        <v>912.78</v>
      </c>
      <c r="CA331" s="4">
        <v>912.78</v>
      </c>
      <c r="CB331" s="4">
        <v>912.78</v>
      </c>
      <c r="CC331" s="4">
        <v>912.78</v>
      </c>
      <c r="CD331" s="4">
        <v>912.78</v>
      </c>
      <c r="CE331" s="4">
        <v>912.83</v>
      </c>
      <c r="CF331" s="4">
        <v>0</v>
      </c>
      <c r="CG331" s="4">
        <v>295.63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6">
        <v>0</v>
      </c>
      <c r="DV331" s="4">
        <f>SUM(Tabela1[[#This Row],[jan/25]:[mar/25]])</f>
        <v>0</v>
      </c>
      <c r="DW331" s="4">
        <f>SUM(Tabela1[[#This Row],[abr/25]:[ago/25]])</f>
        <v>2732.39</v>
      </c>
      <c r="DX331" s="4">
        <f>SUM(Tabela1[[#This Row],[set/25]:[dez/30]])</f>
        <v>18328.670000000009</v>
      </c>
    </row>
    <row r="332" spans="1:128" hidden="1" x14ac:dyDescent="0.25">
      <c r="A332" s="2" t="s">
        <v>925</v>
      </c>
      <c r="B332" s="2" t="s">
        <v>14</v>
      </c>
      <c r="C332" s="2" t="s">
        <v>104</v>
      </c>
      <c r="D332" s="1">
        <v>1308</v>
      </c>
      <c r="E332" s="2" t="s">
        <v>1051</v>
      </c>
      <c r="F332" s="2" t="s">
        <v>19</v>
      </c>
      <c r="G332" s="321">
        <v>45770</v>
      </c>
      <c r="H332" s="2" t="s">
        <v>718</v>
      </c>
      <c r="I332" s="2" t="s">
        <v>1052</v>
      </c>
      <c r="J332" s="4">
        <v>273600</v>
      </c>
      <c r="K332" s="4">
        <v>77322.25</v>
      </c>
      <c r="L332" s="4">
        <f>Tabela1[[#This Row],[parcela.cef
(total)]]-Tabela1[[#This Row],[parcela.cef
(realizado)]]</f>
        <v>196277.75</v>
      </c>
      <c r="M332" s="4">
        <v>0</v>
      </c>
      <c r="N332" s="4">
        <v>314900</v>
      </c>
      <c r="O332" s="4">
        <v>2170.6799999999998</v>
      </c>
      <c r="P332" s="4">
        <v>53231.6</v>
      </c>
      <c r="Q332" s="4">
        <f>SUM(Tabela1[[#This Row],[set/25]:[dez/30]])</f>
        <v>51271.329999999987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485.91</v>
      </c>
      <c r="BG332" s="4">
        <v>488.43</v>
      </c>
      <c r="BH332" s="4">
        <v>491.27</v>
      </c>
      <c r="BI332" s="4">
        <v>494.66</v>
      </c>
      <c r="BJ332" s="4">
        <v>0</v>
      </c>
      <c r="BK332" s="4">
        <v>499.16</v>
      </c>
      <c r="BL332" s="4">
        <v>499.16</v>
      </c>
      <c r="BM332" s="4">
        <v>7257.91</v>
      </c>
      <c r="BN332" s="4">
        <v>1367.89</v>
      </c>
      <c r="BO332" s="4">
        <v>1367.89</v>
      </c>
      <c r="BP332" s="4">
        <v>1367.89</v>
      </c>
      <c r="BQ332" s="4">
        <v>1367.89</v>
      </c>
      <c r="BR332" s="4">
        <v>1367.89</v>
      </c>
      <c r="BS332" s="4">
        <v>1367.89</v>
      </c>
      <c r="BT332" s="4">
        <v>1367.89</v>
      </c>
      <c r="BU332" s="4">
        <v>1367.89</v>
      </c>
      <c r="BV332" s="4">
        <v>1367.89</v>
      </c>
      <c r="BW332" s="4">
        <v>1367.89</v>
      </c>
      <c r="BX332" s="4">
        <v>1367.89</v>
      </c>
      <c r="BY332" s="4">
        <v>12187.17</v>
      </c>
      <c r="BZ332" s="4">
        <v>1367.89</v>
      </c>
      <c r="CA332" s="4">
        <v>1367.89</v>
      </c>
      <c r="CB332" s="4">
        <v>1367.89</v>
      </c>
      <c r="CC332" s="4">
        <v>1367.89</v>
      </c>
      <c r="CD332" s="4">
        <v>1367.89</v>
      </c>
      <c r="CE332" s="4">
        <v>1367.86</v>
      </c>
      <c r="CF332" s="4">
        <v>7465.31</v>
      </c>
      <c r="CG332" s="4">
        <v>0</v>
      </c>
      <c r="CH332" s="4">
        <v>108.52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6">
        <v>0</v>
      </c>
      <c r="DV332" s="4">
        <f>SUM(Tabela1[[#This Row],[jan/25]:[mar/25]])</f>
        <v>0</v>
      </c>
      <c r="DW332" s="4">
        <f>SUM(Tabela1[[#This Row],[abr/25]:[ago/25]])</f>
        <v>1960.2700000000002</v>
      </c>
      <c r="DX332" s="4">
        <f>SUM(Tabela1[[#This Row],[set/25]:[dez/30]])</f>
        <v>51271.329999999987</v>
      </c>
    </row>
    <row r="333" spans="1:128" hidden="1" x14ac:dyDescent="0.25">
      <c r="A333" s="2" t="s">
        <v>925</v>
      </c>
      <c r="B333" s="2" t="s">
        <v>14</v>
      </c>
      <c r="C333" s="2" t="s">
        <v>104</v>
      </c>
      <c r="D333" s="1">
        <v>1309</v>
      </c>
      <c r="E333" s="2" t="s">
        <v>1054</v>
      </c>
      <c r="F333" s="2" t="s">
        <v>19</v>
      </c>
      <c r="G333" s="321">
        <v>45771</v>
      </c>
      <c r="H333" s="2" t="s">
        <v>1055</v>
      </c>
      <c r="I333" s="2" t="s">
        <v>1056</v>
      </c>
      <c r="J333" s="4">
        <v>257102.6</v>
      </c>
      <c r="K333" s="4">
        <v>93711.38</v>
      </c>
      <c r="L333" s="4">
        <f>Tabela1[[#This Row],[parcela.cef
(total)]]-Tabela1[[#This Row],[parcela.cef
(realizado)]]</f>
        <v>163391.22</v>
      </c>
      <c r="M333" s="4">
        <v>0</v>
      </c>
      <c r="N333" s="4">
        <v>440472.89</v>
      </c>
      <c r="O333" s="4">
        <v>0</v>
      </c>
      <c r="P333" s="4">
        <v>157286.03</v>
      </c>
      <c r="Q333" s="4">
        <f>SUM(Tabela1[[#This Row],[set/25]:[dez/30]])</f>
        <v>114338.57999999997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1589.93</v>
      </c>
      <c r="BG333" s="4">
        <v>1598.19</v>
      </c>
      <c r="BH333" s="4">
        <v>38140.769999999997</v>
      </c>
      <c r="BI333" s="4">
        <v>1618.56</v>
      </c>
      <c r="BJ333" s="4">
        <v>0</v>
      </c>
      <c r="BK333" s="4">
        <v>1633.28</v>
      </c>
      <c r="BL333" s="4">
        <v>1633.28</v>
      </c>
      <c r="BM333" s="4">
        <v>1633.28</v>
      </c>
      <c r="BN333" s="4">
        <v>1633.28</v>
      </c>
      <c r="BO333" s="4">
        <v>1633.28</v>
      </c>
      <c r="BP333" s="4">
        <v>1633.28</v>
      </c>
      <c r="BQ333" s="4">
        <v>1633.28</v>
      </c>
      <c r="BR333" s="4">
        <v>1633.28</v>
      </c>
      <c r="BS333" s="4">
        <v>1633.28</v>
      </c>
      <c r="BT333" s="4">
        <v>38753.42</v>
      </c>
      <c r="BU333" s="4">
        <v>1633.28</v>
      </c>
      <c r="BV333" s="4">
        <v>1633.28</v>
      </c>
      <c r="BW333" s="4">
        <v>1633.28</v>
      </c>
      <c r="BX333" s="4">
        <v>1633.28</v>
      </c>
      <c r="BY333" s="4">
        <v>1633.28</v>
      </c>
      <c r="BZ333" s="4">
        <v>1633.28</v>
      </c>
      <c r="CA333" s="4">
        <v>1633.28</v>
      </c>
      <c r="CB333" s="4">
        <v>1633.28</v>
      </c>
      <c r="CC333" s="4">
        <v>1633.28</v>
      </c>
      <c r="CD333" s="4">
        <v>1633.28</v>
      </c>
      <c r="CE333" s="4">
        <v>1633.28</v>
      </c>
      <c r="CF333" s="4">
        <v>42423.02</v>
      </c>
      <c r="CG333" s="4">
        <v>0</v>
      </c>
      <c r="CH333" s="4">
        <v>0</v>
      </c>
      <c r="CI333" s="4">
        <v>0</v>
      </c>
      <c r="CJ333" s="4">
        <v>0</v>
      </c>
      <c r="CK333" s="4">
        <v>496.54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6">
        <v>0</v>
      </c>
      <c r="DV333" s="4">
        <f>SUM(Tabela1[[#This Row],[jan/25]:[mar/25]])</f>
        <v>0</v>
      </c>
      <c r="DW333" s="4">
        <f>SUM(Tabela1[[#This Row],[abr/25]:[ago/25]])</f>
        <v>42947.45</v>
      </c>
      <c r="DX333" s="4">
        <f>SUM(Tabela1[[#This Row],[set/25]:[dez/30]])</f>
        <v>114338.57999999997</v>
      </c>
    </row>
    <row r="334" spans="1:128" hidden="1" x14ac:dyDescent="0.25">
      <c r="A334" s="2" t="s">
        <v>925</v>
      </c>
      <c r="B334" s="2" t="s">
        <v>14</v>
      </c>
      <c r="C334" s="2" t="s">
        <v>126</v>
      </c>
      <c r="D334" s="1">
        <v>1401</v>
      </c>
      <c r="E334" s="2" t="s">
        <v>1058</v>
      </c>
      <c r="F334" s="2" t="s">
        <v>19</v>
      </c>
      <c r="G334" s="321">
        <v>45806</v>
      </c>
      <c r="H334" s="2" t="s">
        <v>1059</v>
      </c>
      <c r="I334" s="2" t="s">
        <v>1060</v>
      </c>
      <c r="J334" s="4">
        <v>299013.28999999998</v>
      </c>
      <c r="K334" s="4">
        <v>78780.56</v>
      </c>
      <c r="L334" s="4">
        <f>Tabela1[[#This Row],[parcela.cef
(total)]]-Tabela1[[#This Row],[parcela.cef
(realizado)]]</f>
        <v>220232.72999999998</v>
      </c>
      <c r="M334" s="4">
        <v>0</v>
      </c>
      <c r="N334" s="4">
        <v>330785.81</v>
      </c>
      <c r="O334" s="4">
        <v>0</v>
      </c>
      <c r="P334" s="4">
        <v>36920.04</v>
      </c>
      <c r="Q334" s="4">
        <f>SUM(Tabela1[[#This Row],[set/25]:[dez/30]])</f>
        <v>35980.1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309.23</v>
      </c>
      <c r="BH334" s="4">
        <v>317.54000000000002</v>
      </c>
      <c r="BI334" s="4">
        <v>313.17</v>
      </c>
      <c r="BJ334" s="4">
        <v>316.02</v>
      </c>
      <c r="BK334" s="4">
        <v>316.02</v>
      </c>
      <c r="BL334" s="4">
        <v>316.02</v>
      </c>
      <c r="BM334" s="4">
        <v>2528.1799999999998</v>
      </c>
      <c r="BN334" s="4">
        <v>316.02</v>
      </c>
      <c r="BO334" s="4">
        <v>316.02</v>
      </c>
      <c r="BP334" s="4">
        <v>316.02</v>
      </c>
      <c r="BQ334" s="4">
        <v>316.02</v>
      </c>
      <c r="BR334" s="4">
        <v>316.02</v>
      </c>
      <c r="BS334" s="4">
        <v>316.02</v>
      </c>
      <c r="BT334" s="4">
        <v>933.34</v>
      </c>
      <c r="BU334" s="4">
        <v>1053.4100000000001</v>
      </c>
      <c r="BV334" s="4">
        <v>1053.4100000000001</v>
      </c>
      <c r="BW334" s="4">
        <v>1053.4100000000001</v>
      </c>
      <c r="BX334" s="4">
        <v>1053.4100000000001</v>
      </c>
      <c r="BY334" s="4">
        <v>8427.2999999999993</v>
      </c>
      <c r="BZ334" s="4">
        <v>1053.4100000000001</v>
      </c>
      <c r="CA334" s="4">
        <v>1053.4100000000001</v>
      </c>
      <c r="CB334" s="4">
        <v>1053.4100000000001</v>
      </c>
      <c r="CC334" s="4">
        <v>1053.4100000000001</v>
      </c>
      <c r="CD334" s="4">
        <v>1053.4100000000001</v>
      </c>
      <c r="CE334" s="4">
        <v>1053.4100000000001</v>
      </c>
      <c r="CF334" s="4">
        <v>10341.35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371.65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6">
        <v>0</v>
      </c>
      <c r="DV334" s="4">
        <f>SUM(Tabela1[[#This Row],[jan/25]:[mar/25]])</f>
        <v>0</v>
      </c>
      <c r="DW334" s="4">
        <f>SUM(Tabela1[[#This Row],[abr/25]:[ago/25]])</f>
        <v>939.94</v>
      </c>
      <c r="DX334" s="4">
        <f>SUM(Tabela1[[#This Row],[set/25]:[dez/30]])</f>
        <v>35980.1</v>
      </c>
    </row>
    <row r="335" spans="1:128" hidden="1" x14ac:dyDescent="0.25">
      <c r="A335" s="2" t="s">
        <v>925</v>
      </c>
      <c r="B335" s="2" t="s">
        <v>14</v>
      </c>
      <c r="C335" s="2" t="s">
        <v>126</v>
      </c>
      <c r="D335" s="1">
        <v>1402</v>
      </c>
      <c r="E335" s="2" t="s">
        <v>1062</v>
      </c>
      <c r="F335" s="2" t="s">
        <v>19</v>
      </c>
      <c r="G335" s="321">
        <v>45636</v>
      </c>
      <c r="H335" s="2" t="s">
        <v>1063</v>
      </c>
      <c r="I335" s="2"/>
      <c r="J335" s="4"/>
      <c r="K335" s="4"/>
      <c r="L335" s="4">
        <f>Tabela1[[#This Row],[parcela.cef
(total)]]-Tabela1[[#This Row],[parcela.cef
(realizado)]]</f>
        <v>0</v>
      </c>
      <c r="M335" s="4">
        <v>278100.84000000003</v>
      </c>
      <c r="N335" s="4">
        <v>330786.09000000003</v>
      </c>
      <c r="O335" s="4">
        <v>0</v>
      </c>
      <c r="P335" s="4">
        <v>69803.41</v>
      </c>
      <c r="Q335" s="4">
        <f>SUM(Tabela1[[#This Row],[set/25]:[dez/30]])</f>
        <v>65170.490000000013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1500</v>
      </c>
      <c r="BB335" s="4">
        <v>0</v>
      </c>
      <c r="BC335" s="4">
        <v>0</v>
      </c>
      <c r="BD335" s="4">
        <v>1328.92</v>
      </c>
      <c r="BE335" s="4">
        <v>0</v>
      </c>
      <c r="BF335" s="4">
        <v>449.61</v>
      </c>
      <c r="BG335" s="4">
        <v>449.55</v>
      </c>
      <c r="BH335" s="4">
        <v>904.84</v>
      </c>
      <c r="BI335" s="4">
        <v>0</v>
      </c>
      <c r="BJ335" s="4">
        <v>450.33</v>
      </c>
      <c r="BK335" s="4">
        <v>450.33</v>
      </c>
      <c r="BL335" s="4">
        <v>450.33</v>
      </c>
      <c r="BM335" s="4">
        <v>2662.5</v>
      </c>
      <c r="BN335" s="4">
        <v>1832.22</v>
      </c>
      <c r="BO335" s="4">
        <v>2615.9699999999998</v>
      </c>
      <c r="BP335" s="4">
        <v>2615.9699999999998</v>
      </c>
      <c r="BQ335" s="4">
        <v>2615.9699999999998</v>
      </c>
      <c r="BR335" s="4">
        <v>2615.9699999999998</v>
      </c>
      <c r="BS335" s="4">
        <v>2615.9699999999998</v>
      </c>
      <c r="BT335" s="4">
        <v>2615.9699999999998</v>
      </c>
      <c r="BU335" s="4">
        <v>2615.9699999999998</v>
      </c>
      <c r="BV335" s="4">
        <v>2615.9699999999998</v>
      </c>
      <c r="BW335" s="4">
        <v>2615.9699999999998</v>
      </c>
      <c r="BX335" s="4">
        <v>2615.9699999999998</v>
      </c>
      <c r="BY335" s="4">
        <v>9989.86</v>
      </c>
      <c r="BZ335" s="4">
        <v>2615.9699999999998</v>
      </c>
      <c r="CA335" s="4">
        <v>2615.9699999999998</v>
      </c>
      <c r="CB335" s="4">
        <v>2615.9699999999998</v>
      </c>
      <c r="CC335" s="4">
        <v>2615.9699999999998</v>
      </c>
      <c r="CD335" s="4">
        <v>2615.9699999999998</v>
      </c>
      <c r="CE335" s="4">
        <v>2615.9699999999998</v>
      </c>
      <c r="CF335" s="4">
        <v>7373.89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105.51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6">
        <v>0</v>
      </c>
      <c r="DV335" s="4">
        <f>SUM(Tabela1[[#This Row],[jan/25]:[mar/25]])</f>
        <v>1328.92</v>
      </c>
      <c r="DW335" s="4">
        <f>SUM(Tabela1[[#This Row],[abr/25]:[ago/25]])</f>
        <v>1804</v>
      </c>
      <c r="DX335" s="4">
        <f>SUM(Tabela1[[#This Row],[set/25]:[dez/30]])</f>
        <v>65170.490000000013</v>
      </c>
    </row>
    <row r="336" spans="1:128" hidden="1" x14ac:dyDescent="0.25">
      <c r="A336" s="2" t="s">
        <v>925</v>
      </c>
      <c r="B336" s="2" t="s">
        <v>14</v>
      </c>
      <c r="C336" s="2" t="s">
        <v>126</v>
      </c>
      <c r="D336" s="1">
        <v>1403</v>
      </c>
      <c r="E336" s="2" t="s">
        <v>1065</v>
      </c>
      <c r="F336" s="2" t="s">
        <v>19</v>
      </c>
      <c r="G336" s="321">
        <v>45771</v>
      </c>
      <c r="H336" s="2" t="s">
        <v>150</v>
      </c>
      <c r="I336" s="2" t="s">
        <v>1066</v>
      </c>
      <c r="J336" s="4">
        <v>303073.26</v>
      </c>
      <c r="K336" s="4">
        <v>78645.5</v>
      </c>
      <c r="L336" s="4">
        <f>Tabela1[[#This Row],[parcela.cef
(total)]]-Tabela1[[#This Row],[parcela.cef
(realizado)]]</f>
        <v>224427.76</v>
      </c>
      <c r="M336" s="4">
        <v>0</v>
      </c>
      <c r="N336" s="4">
        <v>299860</v>
      </c>
      <c r="O336" s="4">
        <v>9620.52</v>
      </c>
      <c r="P336" s="4">
        <v>1962.9</v>
      </c>
      <c r="Q336" s="4">
        <f>SUM(Tabela1[[#This Row],[set/25]:[dez/30]])</f>
        <v>1405.01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138.29</v>
      </c>
      <c r="BG336" s="4">
        <v>139.01</v>
      </c>
      <c r="BH336" s="4">
        <v>139.81</v>
      </c>
      <c r="BI336" s="4">
        <v>140.78</v>
      </c>
      <c r="BJ336" s="4">
        <v>0</v>
      </c>
      <c r="BK336" s="4">
        <v>142.06</v>
      </c>
      <c r="BL336" s="4">
        <v>142.06</v>
      </c>
      <c r="BM336" s="4">
        <v>142.06</v>
      </c>
      <c r="BN336" s="4">
        <v>142.06</v>
      </c>
      <c r="BO336" s="4">
        <v>255.65</v>
      </c>
      <c r="BP336" s="4">
        <v>473.53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107.59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6">
        <v>0</v>
      </c>
      <c r="DV336" s="4">
        <f>SUM(Tabela1[[#This Row],[jan/25]:[mar/25]])</f>
        <v>0</v>
      </c>
      <c r="DW336" s="4">
        <f>SUM(Tabela1[[#This Row],[abr/25]:[ago/25]])</f>
        <v>557.89</v>
      </c>
      <c r="DX336" s="4">
        <f>SUM(Tabela1[[#This Row],[set/25]:[dez/30]])</f>
        <v>1405.01</v>
      </c>
    </row>
    <row r="337" spans="1:128" hidden="1" x14ac:dyDescent="0.25">
      <c r="A337" s="2" t="s">
        <v>925</v>
      </c>
      <c r="B337" s="2" t="s">
        <v>14</v>
      </c>
      <c r="C337" s="2" t="s">
        <v>126</v>
      </c>
      <c r="D337" s="1">
        <v>1404</v>
      </c>
      <c r="E337" s="2"/>
      <c r="F337" s="2" t="s">
        <v>42</v>
      </c>
      <c r="G337" s="321"/>
      <c r="H337" s="2"/>
      <c r="I337" s="2"/>
      <c r="J337" s="4"/>
      <c r="K337" s="4"/>
      <c r="L337" s="4">
        <f>Tabela1[[#This Row],[parcela.cef
(total)]]-Tabela1[[#This Row],[parcela.cef
(realizado)]]</f>
        <v>0</v>
      </c>
      <c r="M337" s="4">
        <v>0</v>
      </c>
      <c r="N337" s="4">
        <v>0</v>
      </c>
      <c r="O337" s="4">
        <v>0</v>
      </c>
      <c r="P337" s="4">
        <v>0</v>
      </c>
      <c r="Q337" s="4">
        <f>SUM(Tabela1[[#This Row],[set/25]:[dez/30]])</f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6">
        <v>0</v>
      </c>
      <c r="DV337" s="4">
        <f>SUM(Tabela1[[#This Row],[jan/25]:[mar/25]])</f>
        <v>0</v>
      </c>
      <c r="DW337" s="4">
        <f>SUM(Tabela1[[#This Row],[abr/25]:[ago/25]])</f>
        <v>0</v>
      </c>
      <c r="DX337" s="4">
        <f>SUM(Tabela1[[#This Row],[set/25]:[dez/30]])</f>
        <v>0</v>
      </c>
    </row>
    <row r="338" spans="1:128" hidden="1" x14ac:dyDescent="0.25">
      <c r="A338" s="2" t="s">
        <v>925</v>
      </c>
      <c r="B338" s="2" t="s">
        <v>14</v>
      </c>
      <c r="C338" s="2" t="s">
        <v>126</v>
      </c>
      <c r="D338" s="1">
        <v>1405</v>
      </c>
      <c r="E338" s="2" t="s">
        <v>1069</v>
      </c>
      <c r="F338" s="2" t="s">
        <v>19</v>
      </c>
      <c r="G338" s="321">
        <v>45531</v>
      </c>
      <c r="H338" s="2" t="s">
        <v>754</v>
      </c>
      <c r="I338" s="2"/>
      <c r="J338" s="4"/>
      <c r="K338" s="4"/>
      <c r="L338" s="4">
        <f>Tabela1[[#This Row],[parcela.cef
(total)]]-Tabela1[[#This Row],[parcela.cef
(realizado)]]</f>
        <v>0</v>
      </c>
      <c r="M338" s="4">
        <v>296674.64</v>
      </c>
      <c r="N338" s="4">
        <v>299860</v>
      </c>
      <c r="O338" s="4">
        <v>0</v>
      </c>
      <c r="P338" s="4">
        <v>36605.32</v>
      </c>
      <c r="Q338" s="4">
        <f>SUM(Tabela1[[#This Row],[set/25]:[dez/30]])</f>
        <v>26431.739999999998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5937.67</v>
      </c>
      <c r="AY338" s="4">
        <v>517.95000000000005</v>
      </c>
      <c r="AZ338" s="4">
        <v>520.61</v>
      </c>
      <c r="BA338" s="4">
        <v>0</v>
      </c>
      <c r="BB338" s="4">
        <v>1061.67</v>
      </c>
      <c r="BC338" s="4">
        <v>528.70000000000005</v>
      </c>
      <c r="BD338" s="4">
        <v>533.94000000000005</v>
      </c>
      <c r="BE338" s="4">
        <v>535.73</v>
      </c>
      <c r="BF338" s="4">
        <v>537.30999999999995</v>
      </c>
      <c r="BG338" s="4">
        <v>0</v>
      </c>
      <c r="BH338" s="4">
        <v>0</v>
      </c>
      <c r="BI338" s="4">
        <v>0</v>
      </c>
      <c r="BJ338" s="4">
        <v>541.29</v>
      </c>
      <c r="BK338" s="4">
        <v>540.96</v>
      </c>
      <c r="BL338" s="4">
        <v>540.96</v>
      </c>
      <c r="BM338" s="4">
        <v>773.57</v>
      </c>
      <c r="BN338" s="4">
        <v>540.96</v>
      </c>
      <c r="BO338" s="4">
        <v>540.96</v>
      </c>
      <c r="BP338" s="4">
        <v>540.96</v>
      </c>
      <c r="BQ338" s="4">
        <v>540.96</v>
      </c>
      <c r="BR338" s="4">
        <v>540.96</v>
      </c>
      <c r="BS338" s="4">
        <v>540.96</v>
      </c>
      <c r="BT338" s="4">
        <v>540.96</v>
      </c>
      <c r="BU338" s="4">
        <v>540.96</v>
      </c>
      <c r="BV338" s="4">
        <v>540.96</v>
      </c>
      <c r="BW338" s="4">
        <v>540.96</v>
      </c>
      <c r="BX338" s="4">
        <v>540.96</v>
      </c>
      <c r="BY338" s="4">
        <v>773.57</v>
      </c>
      <c r="BZ338" s="4">
        <v>540.96</v>
      </c>
      <c r="CA338" s="4">
        <v>540.96</v>
      </c>
      <c r="CB338" s="4">
        <v>540.96</v>
      </c>
      <c r="CC338" s="4">
        <v>540.96</v>
      </c>
      <c r="CD338" s="4">
        <v>540.96</v>
      </c>
      <c r="CE338" s="4">
        <v>540.96</v>
      </c>
      <c r="CF338" s="4">
        <v>13740.49</v>
      </c>
      <c r="CG338" s="4">
        <v>0</v>
      </c>
      <c r="CH338" s="4">
        <v>324.58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6">
        <v>0</v>
      </c>
      <c r="DV338" s="4">
        <f>SUM(Tabela1[[#This Row],[jan/25]:[mar/25]])</f>
        <v>2124.3100000000004</v>
      </c>
      <c r="DW338" s="4">
        <f>SUM(Tabela1[[#This Row],[abr/25]:[ago/25]])</f>
        <v>1073.04</v>
      </c>
      <c r="DX338" s="4">
        <f>SUM(Tabela1[[#This Row],[set/25]:[dez/30]])</f>
        <v>26431.739999999998</v>
      </c>
    </row>
    <row r="339" spans="1:128" hidden="1" x14ac:dyDescent="0.25">
      <c r="A339" s="2" t="s">
        <v>925</v>
      </c>
      <c r="B339" s="2" t="s">
        <v>14</v>
      </c>
      <c r="C339" s="2" t="s">
        <v>126</v>
      </c>
      <c r="D339" s="1">
        <v>1406</v>
      </c>
      <c r="E339" s="2" t="s">
        <v>1071</v>
      </c>
      <c r="F339" s="2" t="s">
        <v>19</v>
      </c>
      <c r="G339" s="321">
        <v>45771</v>
      </c>
      <c r="H339" s="2" t="s">
        <v>1072</v>
      </c>
      <c r="I339" s="2" t="s">
        <v>1073</v>
      </c>
      <c r="J339" s="4">
        <v>303509.09999999998</v>
      </c>
      <c r="K339" s="4">
        <v>92055.360000000001</v>
      </c>
      <c r="L339" s="4">
        <f>Tabela1[[#This Row],[parcela.cef
(total)]]-Tabela1[[#This Row],[parcela.cef
(realizado)]]</f>
        <v>211453.74</v>
      </c>
      <c r="M339" s="4">
        <v>0</v>
      </c>
      <c r="N339" s="4">
        <v>390100</v>
      </c>
      <c r="O339" s="4">
        <v>10166.709999999999</v>
      </c>
      <c r="P339" s="4">
        <v>77076.72</v>
      </c>
      <c r="Q339" s="4">
        <f>SUM(Tabela1[[#This Row],[set/25]:[dez/30]])</f>
        <v>68323.909999999989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2159.08</v>
      </c>
      <c r="BG339" s="4">
        <v>2170.3000000000002</v>
      </c>
      <c r="BH339" s="4">
        <v>2225.48</v>
      </c>
      <c r="BI339" s="4">
        <v>2197.9499999999998</v>
      </c>
      <c r="BJ339" s="4">
        <v>0</v>
      </c>
      <c r="BK339" s="4">
        <v>2217.96</v>
      </c>
      <c r="BL339" s="4">
        <v>2217.96</v>
      </c>
      <c r="BM339" s="4">
        <v>2217.96</v>
      </c>
      <c r="BN339" s="4">
        <v>2217.96</v>
      </c>
      <c r="BO339" s="4">
        <v>2217.96</v>
      </c>
      <c r="BP339" s="4">
        <v>2217.96</v>
      </c>
      <c r="BQ339" s="4">
        <v>2217.96</v>
      </c>
      <c r="BR339" s="4">
        <v>2217.96</v>
      </c>
      <c r="BS339" s="4">
        <v>2217.96</v>
      </c>
      <c r="BT339" s="4">
        <v>13037.24</v>
      </c>
      <c r="BU339" s="4">
        <v>2217.96</v>
      </c>
      <c r="BV339" s="4">
        <v>2217.96</v>
      </c>
      <c r="BW339" s="4">
        <v>2217.96</v>
      </c>
      <c r="BX339" s="4">
        <v>2217.96</v>
      </c>
      <c r="BY339" s="4">
        <v>2217.96</v>
      </c>
      <c r="BZ339" s="4">
        <v>2217.96</v>
      </c>
      <c r="CA339" s="4">
        <v>2217.96</v>
      </c>
      <c r="CB339" s="4">
        <v>2217.96</v>
      </c>
      <c r="CC339" s="4">
        <v>2217.96</v>
      </c>
      <c r="CD339" s="4">
        <v>2217.96</v>
      </c>
      <c r="CE339" s="4">
        <v>2217.96</v>
      </c>
      <c r="CF339" s="4">
        <v>10819.28</v>
      </c>
      <c r="CG339" s="4">
        <v>0</v>
      </c>
      <c r="CH339" s="4">
        <v>108.19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6">
        <v>0</v>
      </c>
      <c r="DV339" s="4">
        <f>SUM(Tabela1[[#This Row],[jan/25]:[mar/25]])</f>
        <v>0</v>
      </c>
      <c r="DW339" s="4">
        <f>SUM(Tabela1[[#This Row],[abr/25]:[ago/25]])</f>
        <v>8752.8100000000013</v>
      </c>
      <c r="DX339" s="4">
        <f>SUM(Tabela1[[#This Row],[set/25]:[dez/30]])</f>
        <v>68323.909999999989</v>
      </c>
    </row>
    <row r="340" spans="1:128" hidden="1" x14ac:dyDescent="0.25">
      <c r="A340" s="2" t="s">
        <v>925</v>
      </c>
      <c r="B340" s="2" t="s">
        <v>14</v>
      </c>
      <c r="C340" s="2" t="s">
        <v>126</v>
      </c>
      <c r="D340" s="1">
        <v>1407</v>
      </c>
      <c r="E340" s="2" t="s">
        <v>1075</v>
      </c>
      <c r="F340" s="2" t="s">
        <v>19</v>
      </c>
      <c r="G340" s="321">
        <v>45895</v>
      </c>
      <c r="H340" s="2" t="s">
        <v>1076</v>
      </c>
      <c r="I340" s="2"/>
      <c r="J340" s="4"/>
      <c r="K340" s="4"/>
      <c r="L340" s="4">
        <f>Tabela1[[#This Row],[parcela.cef
(total)]]-Tabela1[[#This Row],[parcela.cef
(realizado)]]</f>
        <v>0</v>
      </c>
      <c r="M340" s="4">
        <v>0</v>
      </c>
      <c r="N340" s="4">
        <v>452234</v>
      </c>
      <c r="O340" s="4">
        <v>0</v>
      </c>
      <c r="P340" s="4">
        <v>409795.51</v>
      </c>
      <c r="Q340" s="4">
        <f>SUM(Tabela1[[#This Row],[set/25]:[dez/30]])</f>
        <v>409795.50999999995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10091</v>
      </c>
      <c r="BK340" s="4">
        <v>10091</v>
      </c>
      <c r="BL340" s="4">
        <v>10091</v>
      </c>
      <c r="BM340" s="4">
        <v>60546</v>
      </c>
      <c r="BN340" s="4">
        <v>10091</v>
      </c>
      <c r="BO340" s="4">
        <v>10091</v>
      </c>
      <c r="BP340" s="4">
        <v>10091</v>
      </c>
      <c r="BQ340" s="4">
        <v>10091</v>
      </c>
      <c r="BR340" s="4">
        <v>10091</v>
      </c>
      <c r="BS340" s="4">
        <v>10091</v>
      </c>
      <c r="BT340" s="4">
        <v>10091</v>
      </c>
      <c r="BU340" s="4">
        <v>10091</v>
      </c>
      <c r="BV340" s="4">
        <v>10091</v>
      </c>
      <c r="BW340" s="4">
        <v>10091</v>
      </c>
      <c r="BX340" s="4">
        <v>10091</v>
      </c>
      <c r="BY340" s="4">
        <v>60546</v>
      </c>
      <c r="BZ340" s="4">
        <v>10091</v>
      </c>
      <c r="CA340" s="4">
        <v>10091</v>
      </c>
      <c r="CB340" s="4">
        <v>10091</v>
      </c>
      <c r="CC340" s="4">
        <v>10091</v>
      </c>
      <c r="CD340" s="4">
        <v>10091</v>
      </c>
      <c r="CE340" s="4">
        <v>86782.6</v>
      </c>
      <c r="CF340" s="4">
        <v>10091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100.91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6">
        <v>0</v>
      </c>
      <c r="DV340" s="4">
        <f>SUM(Tabela1[[#This Row],[jan/25]:[mar/25]])</f>
        <v>0</v>
      </c>
      <c r="DW340" s="4">
        <f>SUM(Tabela1[[#This Row],[abr/25]:[ago/25]])</f>
        <v>0</v>
      </c>
      <c r="DX340" s="4">
        <f>SUM(Tabela1[[#This Row],[set/25]:[dez/30]])</f>
        <v>409795.50999999995</v>
      </c>
    </row>
    <row r="341" spans="1:128" hidden="1" x14ac:dyDescent="0.25">
      <c r="A341" s="2" t="s">
        <v>925</v>
      </c>
      <c r="B341" s="2" t="s">
        <v>14</v>
      </c>
      <c r="C341" s="2" t="s">
        <v>148</v>
      </c>
      <c r="D341" s="1">
        <v>1501</v>
      </c>
      <c r="E341" s="2" t="s">
        <v>1078</v>
      </c>
      <c r="F341" s="2" t="s">
        <v>19</v>
      </c>
      <c r="G341" s="321">
        <v>45769</v>
      </c>
      <c r="H341" s="2" t="s">
        <v>214</v>
      </c>
      <c r="I341" s="2" t="s">
        <v>1079</v>
      </c>
      <c r="J341" s="4">
        <v>223610.04</v>
      </c>
      <c r="K341" s="4">
        <v>69475.8</v>
      </c>
      <c r="L341" s="4">
        <f>Tabela1[[#This Row],[parcela.cef
(total)]]-Tabela1[[#This Row],[parcela.cef
(realizado)]]</f>
        <v>154134.24</v>
      </c>
      <c r="M341" s="4">
        <v>0</v>
      </c>
      <c r="N341" s="4">
        <v>324300</v>
      </c>
      <c r="O341" s="4">
        <v>9449.64</v>
      </c>
      <c r="P341" s="4">
        <v>88115.21</v>
      </c>
      <c r="Q341" s="4">
        <f>SUM(Tabela1[[#This Row],[set/25]:[dez/30]])</f>
        <v>66271.37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6015.55</v>
      </c>
      <c r="BF341" s="4">
        <v>2492.1799999999998</v>
      </c>
      <c r="BG341" s="4">
        <v>2505.14</v>
      </c>
      <c r="BH341" s="4">
        <v>8293.91</v>
      </c>
      <c r="BI341" s="4">
        <v>2537.06</v>
      </c>
      <c r="BJ341" s="4">
        <v>0</v>
      </c>
      <c r="BK341" s="4">
        <v>2560.14</v>
      </c>
      <c r="BL341" s="4">
        <v>2560.14</v>
      </c>
      <c r="BM341" s="4">
        <v>2560.14</v>
      </c>
      <c r="BN341" s="4">
        <v>2560.14</v>
      </c>
      <c r="BO341" s="4">
        <v>2560.14</v>
      </c>
      <c r="BP341" s="4">
        <v>2560.14</v>
      </c>
      <c r="BQ341" s="4">
        <v>2560.14</v>
      </c>
      <c r="BR341" s="4">
        <v>2560.14</v>
      </c>
      <c r="BS341" s="4">
        <v>2560.14</v>
      </c>
      <c r="BT341" s="4">
        <v>8427.1299999999992</v>
      </c>
      <c r="BU341" s="4">
        <v>2560.14</v>
      </c>
      <c r="BV341" s="4">
        <v>2560.14</v>
      </c>
      <c r="BW341" s="4">
        <v>2560.14</v>
      </c>
      <c r="BX341" s="4">
        <v>2560.14</v>
      </c>
      <c r="BY341" s="4">
        <v>2560.14</v>
      </c>
      <c r="BZ341" s="4">
        <v>2560.14</v>
      </c>
      <c r="CA341" s="4">
        <v>2560.14</v>
      </c>
      <c r="CB341" s="4">
        <v>2560.14</v>
      </c>
      <c r="CC341" s="4">
        <v>2560.14</v>
      </c>
      <c r="CD341" s="4">
        <v>2560.14</v>
      </c>
      <c r="CE341" s="4">
        <v>2560.14</v>
      </c>
      <c r="CF341" s="4">
        <v>5866.99</v>
      </c>
      <c r="CG341" s="4">
        <v>0</v>
      </c>
      <c r="CH341" s="4">
        <v>0</v>
      </c>
      <c r="CI341" s="4">
        <v>0</v>
      </c>
      <c r="CJ341" s="4">
        <v>774.45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s="4">
        <v>0</v>
      </c>
      <c r="DT341" s="4">
        <v>0</v>
      </c>
      <c r="DU341" s="6">
        <v>0</v>
      </c>
      <c r="DV341" s="4">
        <f>SUM(Tabela1[[#This Row],[jan/25]:[mar/25]])</f>
        <v>0</v>
      </c>
      <c r="DW341" s="4">
        <f>SUM(Tabela1[[#This Row],[abr/25]:[ago/25]])</f>
        <v>21843.84</v>
      </c>
      <c r="DX341" s="4">
        <f>SUM(Tabela1[[#This Row],[set/25]:[dez/30]])</f>
        <v>66271.37</v>
      </c>
    </row>
    <row r="342" spans="1:128" hidden="1" x14ac:dyDescent="0.25">
      <c r="A342" s="2" t="s">
        <v>925</v>
      </c>
      <c r="B342" s="2" t="s">
        <v>14</v>
      </c>
      <c r="C342" s="2" t="s">
        <v>148</v>
      </c>
      <c r="D342" s="1">
        <v>1502</v>
      </c>
      <c r="E342" s="2" t="s">
        <v>1081</v>
      </c>
      <c r="F342" s="2" t="s">
        <v>19</v>
      </c>
      <c r="G342" s="321">
        <v>45769</v>
      </c>
      <c r="H342" s="2" t="s">
        <v>1082</v>
      </c>
      <c r="I342" s="2" t="s">
        <v>1083</v>
      </c>
      <c r="J342" s="4">
        <v>305796.21999999997</v>
      </c>
      <c r="K342" s="4">
        <v>79124.45</v>
      </c>
      <c r="L342" s="4">
        <f>Tabela1[[#This Row],[parcela.cef
(total)]]-Tabela1[[#This Row],[parcela.cef
(realizado)]]</f>
        <v>226671.76999999996</v>
      </c>
      <c r="M342" s="4">
        <v>0</v>
      </c>
      <c r="N342" s="4">
        <v>329505.63</v>
      </c>
      <c r="O342" s="4">
        <v>0</v>
      </c>
      <c r="P342" s="4">
        <v>24566.91</v>
      </c>
      <c r="Q342" s="4">
        <f>SUM(Tabela1[[#This Row],[set/25]:[dez/30]])</f>
        <v>22328.720000000005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171.98</v>
      </c>
      <c r="BG342" s="4">
        <v>169.31</v>
      </c>
      <c r="BH342" s="4">
        <v>1725.43</v>
      </c>
      <c r="BI342" s="4">
        <v>171.47</v>
      </c>
      <c r="BJ342" s="4">
        <v>0</v>
      </c>
      <c r="BK342" s="4">
        <v>173.03</v>
      </c>
      <c r="BL342" s="4">
        <v>475.28</v>
      </c>
      <c r="BM342" s="4">
        <v>538.78</v>
      </c>
      <c r="BN342" s="4">
        <v>538.78</v>
      </c>
      <c r="BO342" s="4">
        <v>538.78</v>
      </c>
      <c r="BP342" s="4">
        <v>538.78</v>
      </c>
      <c r="BQ342" s="4">
        <v>538.78</v>
      </c>
      <c r="BR342" s="4">
        <v>538.78</v>
      </c>
      <c r="BS342" s="4">
        <v>538.78</v>
      </c>
      <c r="BT342" s="4">
        <v>5805.84</v>
      </c>
      <c r="BU342" s="4">
        <v>538.78</v>
      </c>
      <c r="BV342" s="4">
        <v>538.78</v>
      </c>
      <c r="BW342" s="4">
        <v>538.78</v>
      </c>
      <c r="BX342" s="4">
        <v>538.78</v>
      </c>
      <c r="BY342" s="4">
        <v>538.78</v>
      </c>
      <c r="BZ342" s="4">
        <v>538.78</v>
      </c>
      <c r="CA342" s="4">
        <v>538.78</v>
      </c>
      <c r="CB342" s="4">
        <v>538.78</v>
      </c>
      <c r="CC342" s="4">
        <v>538.78</v>
      </c>
      <c r="CD342" s="4">
        <v>538.78</v>
      </c>
      <c r="CE342" s="4">
        <v>538.78</v>
      </c>
      <c r="CF342" s="4">
        <v>5805.84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370.69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6">
        <v>0</v>
      </c>
      <c r="DV342" s="4">
        <f>SUM(Tabela1[[#This Row],[jan/25]:[mar/25]])</f>
        <v>0</v>
      </c>
      <c r="DW342" s="4">
        <f>SUM(Tabela1[[#This Row],[abr/25]:[ago/25]])</f>
        <v>2238.19</v>
      </c>
      <c r="DX342" s="4">
        <f>SUM(Tabela1[[#This Row],[set/25]:[dez/30]])</f>
        <v>22328.720000000005</v>
      </c>
    </row>
    <row r="343" spans="1:128" hidden="1" x14ac:dyDescent="0.25">
      <c r="A343" s="2" t="s">
        <v>925</v>
      </c>
      <c r="B343" s="2" t="s">
        <v>14</v>
      </c>
      <c r="C343" s="2" t="s">
        <v>148</v>
      </c>
      <c r="D343" s="1">
        <v>1503</v>
      </c>
      <c r="E343" s="2" t="s">
        <v>1085</v>
      </c>
      <c r="F343" s="2" t="s">
        <v>19</v>
      </c>
      <c r="G343" s="321">
        <v>45771</v>
      </c>
      <c r="H343" s="2" t="s">
        <v>57</v>
      </c>
      <c r="I343" s="2" t="s">
        <v>1086</v>
      </c>
      <c r="J343" s="4">
        <v>206531.88</v>
      </c>
      <c r="K343" s="4">
        <v>66732.289999999994</v>
      </c>
      <c r="L343" s="4">
        <f>Tabela1[[#This Row],[parcela.cef
(total)]]-Tabela1[[#This Row],[parcela.cef
(realizado)]]</f>
        <v>139799.59000000003</v>
      </c>
      <c r="M343" s="4">
        <v>0</v>
      </c>
      <c r="N343" s="4">
        <v>282000</v>
      </c>
      <c r="O343" s="4">
        <v>9259.64</v>
      </c>
      <c r="P343" s="4">
        <v>42344.25</v>
      </c>
      <c r="Q343" s="4">
        <f>SUM(Tabela1[[#This Row],[set/25]:[dez/30]])</f>
        <v>35690.309999999983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1649.37</v>
      </c>
      <c r="BG343" s="4">
        <v>1657.94</v>
      </c>
      <c r="BH343" s="4">
        <v>1667.56</v>
      </c>
      <c r="BI343" s="4">
        <v>1679.07</v>
      </c>
      <c r="BJ343" s="4">
        <v>0</v>
      </c>
      <c r="BK343" s="4">
        <v>1694.35</v>
      </c>
      <c r="BL343" s="4">
        <v>1694.35</v>
      </c>
      <c r="BM343" s="4">
        <v>1694.35</v>
      </c>
      <c r="BN343" s="4">
        <v>1694.35</v>
      </c>
      <c r="BO343" s="4">
        <v>1694.35</v>
      </c>
      <c r="BP343" s="4">
        <v>1694.35</v>
      </c>
      <c r="BQ343" s="4">
        <v>1694.35</v>
      </c>
      <c r="BR343" s="4">
        <v>1694.35</v>
      </c>
      <c r="BS343" s="4">
        <v>1694.35</v>
      </c>
      <c r="BT343" s="4">
        <v>1694.35</v>
      </c>
      <c r="BU343" s="4">
        <v>1694.35</v>
      </c>
      <c r="BV343" s="4">
        <v>1694.35</v>
      </c>
      <c r="BW343" s="4">
        <v>1694.35</v>
      </c>
      <c r="BX343" s="4">
        <v>1694.35</v>
      </c>
      <c r="BY343" s="4">
        <v>1694.35</v>
      </c>
      <c r="BZ343" s="4">
        <v>1694.35</v>
      </c>
      <c r="CA343" s="4">
        <v>1694.35</v>
      </c>
      <c r="CB343" s="4">
        <v>1694.35</v>
      </c>
      <c r="CC343" s="4">
        <v>1694.35</v>
      </c>
      <c r="CD343" s="4">
        <v>1694.35</v>
      </c>
      <c r="CE343" s="4">
        <v>1694.35</v>
      </c>
      <c r="CF343" s="4">
        <v>0</v>
      </c>
      <c r="CG343" s="4">
        <v>108.96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6">
        <v>0</v>
      </c>
      <c r="DV343" s="4">
        <f>SUM(Tabela1[[#This Row],[jan/25]:[mar/25]])</f>
        <v>0</v>
      </c>
      <c r="DW343" s="4">
        <f>SUM(Tabela1[[#This Row],[abr/25]:[ago/25]])</f>
        <v>6653.94</v>
      </c>
      <c r="DX343" s="4">
        <f>SUM(Tabela1[[#This Row],[set/25]:[dez/30]])</f>
        <v>35690.309999999983</v>
      </c>
    </row>
    <row r="344" spans="1:128" hidden="1" x14ac:dyDescent="0.25">
      <c r="A344" s="2" t="s">
        <v>925</v>
      </c>
      <c r="B344" s="2" t="s">
        <v>14</v>
      </c>
      <c r="C344" s="2" t="s">
        <v>148</v>
      </c>
      <c r="D344" s="1">
        <v>1504</v>
      </c>
      <c r="E344" s="2" t="s">
        <v>1088</v>
      </c>
      <c r="F344" s="2" t="s">
        <v>19</v>
      </c>
      <c r="G344" s="321">
        <v>45867</v>
      </c>
      <c r="H344" s="2" t="s">
        <v>20</v>
      </c>
      <c r="I344" s="2" t="s">
        <v>1089</v>
      </c>
      <c r="J344" s="4">
        <v>274986.59000000003</v>
      </c>
      <c r="K344" s="4">
        <v>75179.600000000006</v>
      </c>
      <c r="L344" s="4">
        <f>Tabela1[[#This Row],[parcela.cef
(total)]]-Tabela1[[#This Row],[parcela.cef
(realizado)]]</f>
        <v>199806.99000000002</v>
      </c>
      <c r="M344" s="4">
        <v>0</v>
      </c>
      <c r="N344" s="4">
        <v>299860</v>
      </c>
      <c r="O344" s="4">
        <v>0</v>
      </c>
      <c r="P344" s="4">
        <v>34464.94</v>
      </c>
      <c r="Q344" s="4">
        <f>SUM(Tabela1[[#This Row],[set/25]:[dez/30]])</f>
        <v>34127.210000000014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337.73</v>
      </c>
      <c r="BJ344" s="4">
        <v>340.81</v>
      </c>
      <c r="BK344" s="4">
        <v>340.81</v>
      </c>
      <c r="BL344" s="4">
        <v>340.81</v>
      </c>
      <c r="BM344" s="4">
        <v>2274.36</v>
      </c>
      <c r="BN344" s="4">
        <v>340.81</v>
      </c>
      <c r="BO344" s="4">
        <v>340.81</v>
      </c>
      <c r="BP344" s="4">
        <v>340.81</v>
      </c>
      <c r="BQ344" s="4">
        <v>905.49</v>
      </c>
      <c r="BR344" s="4">
        <v>1136.04</v>
      </c>
      <c r="BS344" s="4">
        <v>1136.04</v>
      </c>
      <c r="BT344" s="4">
        <v>1136.04</v>
      </c>
      <c r="BU344" s="4">
        <v>1136.04</v>
      </c>
      <c r="BV344" s="4">
        <v>1136.04</v>
      </c>
      <c r="BW344" s="4">
        <v>1136.04</v>
      </c>
      <c r="BX344" s="4">
        <v>1136.04</v>
      </c>
      <c r="BY344" s="4">
        <v>7581.2</v>
      </c>
      <c r="BZ344" s="4">
        <v>1136.04</v>
      </c>
      <c r="CA344" s="4">
        <v>1136.04</v>
      </c>
      <c r="CB344" s="4">
        <v>1136.04</v>
      </c>
      <c r="CC344" s="4">
        <v>1136.04</v>
      </c>
      <c r="CD344" s="4">
        <v>1136.04</v>
      </c>
      <c r="CE344" s="4">
        <v>1136.04</v>
      </c>
      <c r="CF344" s="4">
        <v>6445.16</v>
      </c>
      <c r="CG344" s="4">
        <v>0</v>
      </c>
      <c r="CH344" s="4">
        <v>0</v>
      </c>
      <c r="CI344" s="4">
        <v>107.62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6">
        <v>0</v>
      </c>
      <c r="DV344" s="4">
        <f>SUM(Tabela1[[#This Row],[jan/25]:[mar/25]])</f>
        <v>0</v>
      </c>
      <c r="DW344" s="4">
        <f>SUM(Tabela1[[#This Row],[abr/25]:[ago/25]])</f>
        <v>337.73</v>
      </c>
      <c r="DX344" s="4">
        <f>SUM(Tabela1[[#This Row],[set/25]:[dez/30]])</f>
        <v>34127.210000000014</v>
      </c>
    </row>
    <row r="345" spans="1:128" hidden="1" x14ac:dyDescent="0.25">
      <c r="A345" s="2" t="s">
        <v>925</v>
      </c>
      <c r="B345" s="2" t="s">
        <v>14</v>
      </c>
      <c r="C345" s="2" t="s">
        <v>148</v>
      </c>
      <c r="D345" s="1">
        <v>1505</v>
      </c>
      <c r="E345" s="2" t="s">
        <v>1091</v>
      </c>
      <c r="F345" s="2" t="s">
        <v>19</v>
      </c>
      <c r="G345" s="321">
        <v>45917</v>
      </c>
      <c r="H345" s="2" t="s">
        <v>1092</v>
      </c>
      <c r="I345" s="2" t="s">
        <v>1093</v>
      </c>
      <c r="J345" s="4">
        <v>269203.53000000003</v>
      </c>
      <c r="K345" s="4">
        <v>75015.08</v>
      </c>
      <c r="L345" s="4">
        <f>Tabela1[[#This Row],[parcela.cef
(total)]]-Tabela1[[#This Row],[parcela.cef
(realizado)]]</f>
        <v>194188.45</v>
      </c>
      <c r="M345" s="4">
        <v>0</v>
      </c>
      <c r="N345" s="4">
        <v>305658.28000000003</v>
      </c>
      <c r="O345" s="4">
        <v>0</v>
      </c>
      <c r="P345" s="4">
        <v>30542.14</v>
      </c>
      <c r="Q345" s="4">
        <f>SUM(Tabela1[[#This Row],[set/25]:[dez/30]])</f>
        <v>30542.140000000007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1242.92</v>
      </c>
      <c r="BL345" s="4">
        <v>1242.92</v>
      </c>
      <c r="BM345" s="4">
        <v>1242.92</v>
      </c>
      <c r="BN345" s="4">
        <v>1242.92</v>
      </c>
      <c r="BO345" s="4">
        <v>1242.94</v>
      </c>
      <c r="BP345" s="4">
        <v>786.86</v>
      </c>
      <c r="BQ345" s="4">
        <v>786.86</v>
      </c>
      <c r="BR345" s="4">
        <v>786.86</v>
      </c>
      <c r="BS345" s="4">
        <v>786.86</v>
      </c>
      <c r="BT345" s="4">
        <v>6089.74</v>
      </c>
      <c r="BU345" s="4">
        <v>786.86</v>
      </c>
      <c r="BV345" s="4">
        <v>786.86</v>
      </c>
      <c r="BW345" s="4">
        <v>786.86</v>
      </c>
      <c r="BX345" s="4">
        <v>786.86</v>
      </c>
      <c r="BY345" s="4">
        <v>786.86</v>
      </c>
      <c r="BZ345" s="4">
        <v>786.86</v>
      </c>
      <c r="CA345" s="4">
        <v>786.86</v>
      </c>
      <c r="CB345" s="4">
        <v>786.86</v>
      </c>
      <c r="CC345" s="4">
        <v>786.86</v>
      </c>
      <c r="CD345" s="4">
        <v>786.86</v>
      </c>
      <c r="CE345" s="4">
        <v>786.86</v>
      </c>
      <c r="CF345" s="4">
        <v>6089.79</v>
      </c>
      <c r="CG345" s="4">
        <v>0</v>
      </c>
      <c r="CH345" s="4">
        <v>0</v>
      </c>
      <c r="CI345" s="4">
        <v>0</v>
      </c>
      <c r="CJ345" s="4">
        <v>0</v>
      </c>
      <c r="CK345" s="4">
        <v>345.09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6">
        <v>0</v>
      </c>
      <c r="DV345" s="4">
        <f>SUM(Tabela1[[#This Row],[jan/25]:[mar/25]])</f>
        <v>0</v>
      </c>
      <c r="DW345" s="4">
        <f>SUM(Tabela1[[#This Row],[abr/25]:[ago/25]])</f>
        <v>0</v>
      </c>
      <c r="DX345" s="4">
        <f>SUM(Tabela1[[#This Row],[set/25]:[dez/30]])</f>
        <v>30542.140000000007</v>
      </c>
    </row>
    <row r="346" spans="1:128" hidden="1" x14ac:dyDescent="0.25">
      <c r="A346" s="2" t="s">
        <v>925</v>
      </c>
      <c r="B346" s="2" t="s">
        <v>14</v>
      </c>
      <c r="C346" s="2" t="s">
        <v>148</v>
      </c>
      <c r="D346" s="1">
        <v>1506</v>
      </c>
      <c r="E346" s="2" t="s">
        <v>1095</v>
      </c>
      <c r="F346" s="2" t="s">
        <v>19</v>
      </c>
      <c r="G346" s="321">
        <v>45771</v>
      </c>
      <c r="H346" s="2" t="s">
        <v>1096</v>
      </c>
      <c r="I346" s="2" t="s">
        <v>1097</v>
      </c>
      <c r="J346" s="4">
        <v>280000</v>
      </c>
      <c r="K346" s="4">
        <v>89154.33</v>
      </c>
      <c r="L346" s="4">
        <f>Tabela1[[#This Row],[parcela.cef
(total)]]-Tabela1[[#This Row],[parcela.cef
(realizado)]]</f>
        <v>190845.66999999998</v>
      </c>
      <c r="M346" s="4">
        <v>0</v>
      </c>
      <c r="N346" s="4">
        <v>387280</v>
      </c>
      <c r="O346" s="4">
        <v>10139.870000000001</v>
      </c>
      <c r="P346" s="4">
        <v>76524.72</v>
      </c>
      <c r="Q346" s="4">
        <f>SUM(Tabela1[[#This Row],[set/25]:[dez/30]])</f>
        <v>56987.229999999996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12260.54</v>
      </c>
      <c r="BF346" s="4">
        <v>1803.8</v>
      </c>
      <c r="BG346" s="4">
        <v>1813.18</v>
      </c>
      <c r="BH346" s="4">
        <v>1823.69</v>
      </c>
      <c r="BI346" s="4">
        <v>1836.28</v>
      </c>
      <c r="BJ346" s="4">
        <v>1854.11</v>
      </c>
      <c r="BK346" s="4">
        <v>1852.99</v>
      </c>
      <c r="BL346" s="4">
        <v>1852.99</v>
      </c>
      <c r="BM346" s="4">
        <v>7223.96</v>
      </c>
      <c r="BN346" s="4">
        <v>1852.99</v>
      </c>
      <c r="BO346" s="4">
        <v>1852.99</v>
      </c>
      <c r="BP346" s="4">
        <v>1852.99</v>
      </c>
      <c r="BQ346" s="4">
        <v>1852.99</v>
      </c>
      <c r="BR346" s="4">
        <v>1852.99</v>
      </c>
      <c r="BS346" s="4">
        <v>1852.99</v>
      </c>
      <c r="BT346" s="4">
        <v>1852.99</v>
      </c>
      <c r="BU346" s="4">
        <v>1852.99</v>
      </c>
      <c r="BV346" s="4">
        <v>1852.99</v>
      </c>
      <c r="BW346" s="4">
        <v>1852.99</v>
      </c>
      <c r="BX346" s="4">
        <v>1852.99</v>
      </c>
      <c r="BY346" s="4">
        <v>7223.96</v>
      </c>
      <c r="BZ346" s="4">
        <v>1852.99</v>
      </c>
      <c r="CA346" s="4">
        <v>1852.99</v>
      </c>
      <c r="CB346" s="4">
        <v>1852.99</v>
      </c>
      <c r="CC346" s="4">
        <v>1852.99</v>
      </c>
      <c r="CD346" s="4">
        <v>1852.99</v>
      </c>
      <c r="CE346" s="4">
        <v>1852.99</v>
      </c>
      <c r="CF346" s="4">
        <v>5370.97</v>
      </c>
      <c r="CG346" s="4">
        <v>0</v>
      </c>
      <c r="CH346" s="4">
        <v>0</v>
      </c>
      <c r="CI346" s="4">
        <v>107.42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6">
        <v>0</v>
      </c>
      <c r="DV346" s="4">
        <f>SUM(Tabela1[[#This Row],[jan/25]:[mar/25]])</f>
        <v>0</v>
      </c>
      <c r="DW346" s="4">
        <f>SUM(Tabela1[[#This Row],[abr/25]:[ago/25]])</f>
        <v>19537.489999999998</v>
      </c>
      <c r="DX346" s="4">
        <f>SUM(Tabela1[[#This Row],[set/25]:[dez/30]])</f>
        <v>56987.229999999996</v>
      </c>
    </row>
    <row r="347" spans="1:128" hidden="1" x14ac:dyDescent="0.25">
      <c r="A347" s="2" t="s">
        <v>925</v>
      </c>
      <c r="B347" s="2" t="s">
        <v>14</v>
      </c>
      <c r="C347" s="2" t="s">
        <v>148</v>
      </c>
      <c r="D347" s="1">
        <v>1507</v>
      </c>
      <c r="E347" s="2" t="s">
        <v>1099</v>
      </c>
      <c r="F347" s="2" t="s">
        <v>19</v>
      </c>
      <c r="G347" s="321">
        <v>45472</v>
      </c>
      <c r="H347" s="2" t="s">
        <v>253</v>
      </c>
      <c r="I347" s="2"/>
      <c r="J347" s="4"/>
      <c r="K347" s="4"/>
      <c r="L347" s="4">
        <f>Tabela1[[#This Row],[parcela.cef
(total)]]-Tabela1[[#This Row],[parcela.cef
(realizado)]]</f>
        <v>0</v>
      </c>
      <c r="M347" s="4">
        <v>0</v>
      </c>
      <c r="N347" s="4">
        <v>411720</v>
      </c>
      <c r="O347" s="4">
        <v>0</v>
      </c>
      <c r="P347" s="4">
        <v>432264.1</v>
      </c>
      <c r="Q347" s="4">
        <f>SUM(Tabela1[[#This Row],[set/25]:[dez/30]])</f>
        <v>277712.30999999994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73720</v>
      </c>
      <c r="AW347" s="4">
        <v>5078.8100000000004</v>
      </c>
      <c r="AX347" s="4">
        <v>17374.37</v>
      </c>
      <c r="AY347" s="4">
        <v>5266.24</v>
      </c>
      <c r="AZ347" s="4">
        <v>5181.0600000000004</v>
      </c>
      <c r="BA347" s="4">
        <v>5216.29</v>
      </c>
      <c r="BB347" s="4">
        <v>5237.1499999999996</v>
      </c>
      <c r="BC347" s="4">
        <v>5263.34</v>
      </c>
      <c r="BD347" s="4">
        <v>5307.02</v>
      </c>
      <c r="BE347" s="4">
        <v>5328.25</v>
      </c>
      <c r="BF347" s="4">
        <v>5349.03</v>
      </c>
      <c r="BG347" s="4">
        <v>5376.85</v>
      </c>
      <c r="BH347" s="4">
        <v>5408.03</v>
      </c>
      <c r="BI347" s="4">
        <v>5445.35</v>
      </c>
      <c r="BJ347" s="4">
        <v>0</v>
      </c>
      <c r="BK347" s="4">
        <v>5494.9</v>
      </c>
      <c r="BL347" s="4">
        <v>5494.9</v>
      </c>
      <c r="BM347" s="4">
        <v>5494.9</v>
      </c>
      <c r="BN347" s="4">
        <v>5494.9</v>
      </c>
      <c r="BO347" s="4">
        <v>5494.9</v>
      </c>
      <c r="BP347" s="4">
        <v>5494.9</v>
      </c>
      <c r="BQ347" s="4">
        <v>5494.9</v>
      </c>
      <c r="BR347" s="4">
        <v>5494.9</v>
      </c>
      <c r="BS347" s="4">
        <v>5494.9</v>
      </c>
      <c r="BT347" s="4">
        <v>5494.9</v>
      </c>
      <c r="BU347" s="4">
        <v>5494.9</v>
      </c>
      <c r="BV347" s="4">
        <v>5494.9</v>
      </c>
      <c r="BW347" s="4">
        <v>5494.9</v>
      </c>
      <c r="BX347" s="4">
        <v>5494.9</v>
      </c>
      <c r="BY347" s="4">
        <v>5494.9</v>
      </c>
      <c r="BZ347" s="4">
        <v>5494.9</v>
      </c>
      <c r="CA347" s="4">
        <v>5494.9</v>
      </c>
      <c r="CB347" s="4">
        <v>5494.9</v>
      </c>
      <c r="CC347" s="4">
        <v>0</v>
      </c>
      <c r="CD347" s="4">
        <v>0</v>
      </c>
      <c r="CE347" s="4">
        <v>0</v>
      </c>
      <c r="CF347" s="4">
        <v>178804.11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6">
        <v>0</v>
      </c>
      <c r="DV347" s="4">
        <f>SUM(Tabela1[[#This Row],[jan/25]:[mar/25]])</f>
        <v>15807.51</v>
      </c>
      <c r="DW347" s="4">
        <f>SUM(Tabela1[[#This Row],[abr/25]:[ago/25]])</f>
        <v>26907.510000000002</v>
      </c>
      <c r="DX347" s="4">
        <f>SUM(Tabela1[[#This Row],[set/25]:[dez/30]])</f>
        <v>277712.30999999994</v>
      </c>
    </row>
    <row r="348" spans="1:128" hidden="1" x14ac:dyDescent="0.25">
      <c r="A348" s="2" t="s">
        <v>925</v>
      </c>
      <c r="B348" s="2" t="s">
        <v>14</v>
      </c>
      <c r="C348" s="2" t="s">
        <v>170</v>
      </c>
      <c r="D348" s="1">
        <v>1601</v>
      </c>
      <c r="E348" s="2" t="s">
        <v>1101</v>
      </c>
      <c r="F348" s="2" t="s">
        <v>19</v>
      </c>
      <c r="G348" s="321">
        <v>45797</v>
      </c>
      <c r="H348" s="2" t="s">
        <v>1102</v>
      </c>
      <c r="I348" s="2" t="s">
        <v>1103</v>
      </c>
      <c r="J348" s="4">
        <v>303300</v>
      </c>
      <c r="K348" s="4">
        <v>79309.53</v>
      </c>
      <c r="L348" s="4">
        <f>Tabela1[[#This Row],[parcela.cef
(total)]]-Tabela1[[#This Row],[parcela.cef
(realizado)]]</f>
        <v>223990.47</v>
      </c>
      <c r="M348" s="4">
        <v>0</v>
      </c>
      <c r="N348" s="4">
        <v>324300</v>
      </c>
      <c r="O348" s="4">
        <v>9707.7199999999993</v>
      </c>
      <c r="P348" s="4">
        <v>30288.720000000001</v>
      </c>
      <c r="Q348" s="4">
        <f>SUM(Tabela1[[#This Row],[set/25]:[dez/30]])</f>
        <v>27082.370000000003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1054.79</v>
      </c>
      <c r="BH348" s="4">
        <v>1060.9000000000001</v>
      </c>
      <c r="BI348" s="4">
        <v>1090.6600000000001</v>
      </c>
      <c r="BJ348" s="4">
        <v>0</v>
      </c>
      <c r="BK348" s="4">
        <v>1077.95</v>
      </c>
      <c r="BL348" s="4">
        <v>1077.95</v>
      </c>
      <c r="BM348" s="4">
        <v>2689.24</v>
      </c>
      <c r="BN348" s="4">
        <v>1077.95</v>
      </c>
      <c r="BO348" s="4">
        <v>1077.95</v>
      </c>
      <c r="BP348" s="4">
        <v>1077.95</v>
      </c>
      <c r="BQ348" s="4">
        <v>1077.95</v>
      </c>
      <c r="BR348" s="4">
        <v>1077.95</v>
      </c>
      <c r="BS348" s="4">
        <v>1077.95</v>
      </c>
      <c r="BT348" s="4">
        <v>1077.95</v>
      </c>
      <c r="BU348" s="4">
        <v>1077.95</v>
      </c>
      <c r="BV348" s="4">
        <v>1077.95</v>
      </c>
      <c r="BW348" s="4">
        <v>1077.95</v>
      </c>
      <c r="BX348" s="4">
        <v>1077.95</v>
      </c>
      <c r="BY348" s="4">
        <v>2689.24</v>
      </c>
      <c r="BZ348" s="4">
        <v>1077.8699999999999</v>
      </c>
      <c r="CA348" s="4">
        <v>1185.9000000000001</v>
      </c>
      <c r="CB348" s="4">
        <v>1329.84</v>
      </c>
      <c r="CC348" s="4">
        <v>1329.84</v>
      </c>
      <c r="CD348" s="4">
        <v>1329.84</v>
      </c>
      <c r="CE348" s="4">
        <v>1329.83</v>
      </c>
      <c r="CF348" s="4">
        <v>0</v>
      </c>
      <c r="CG348" s="4">
        <v>0</v>
      </c>
      <c r="CH348" s="4">
        <v>0</v>
      </c>
      <c r="CI348" s="4">
        <v>107.42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6">
        <v>0</v>
      </c>
      <c r="DV348" s="4">
        <f>SUM(Tabela1[[#This Row],[jan/25]:[mar/25]])</f>
        <v>0</v>
      </c>
      <c r="DW348" s="4">
        <f>SUM(Tabela1[[#This Row],[abr/25]:[ago/25]])</f>
        <v>3206.3500000000004</v>
      </c>
      <c r="DX348" s="4">
        <f>SUM(Tabela1[[#This Row],[set/25]:[dez/30]])</f>
        <v>27082.370000000003</v>
      </c>
    </row>
    <row r="349" spans="1:128" hidden="1" x14ac:dyDescent="0.25">
      <c r="A349" s="2" t="s">
        <v>925</v>
      </c>
      <c r="B349" s="2" t="s">
        <v>14</v>
      </c>
      <c r="C349" s="2" t="s">
        <v>170</v>
      </c>
      <c r="D349" s="1">
        <v>1602</v>
      </c>
      <c r="E349" s="2" t="s">
        <v>1105</v>
      </c>
      <c r="F349" s="2" t="s">
        <v>19</v>
      </c>
      <c r="G349" s="321">
        <v>45770</v>
      </c>
      <c r="H349" s="2" t="s">
        <v>877</v>
      </c>
      <c r="I349" s="2" t="s">
        <v>1106</v>
      </c>
      <c r="J349" s="4">
        <v>291985.99</v>
      </c>
      <c r="K349" s="4">
        <v>77420.27</v>
      </c>
      <c r="L349" s="4">
        <f>Tabela1[[#This Row],[parcela.cef
(total)]]-Tabela1[[#This Row],[parcela.cef
(realizado)]]</f>
        <v>214565.71999999997</v>
      </c>
      <c r="M349" s="4">
        <v>0</v>
      </c>
      <c r="N349" s="4">
        <v>330786.01</v>
      </c>
      <c r="O349" s="4">
        <v>1029.56</v>
      </c>
      <c r="P349" s="4">
        <v>42486.7</v>
      </c>
      <c r="Q349" s="4">
        <f>SUM(Tabela1[[#This Row],[set/25]:[dez/30]])</f>
        <v>41014.490000000005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364.93</v>
      </c>
      <c r="BG349" s="4">
        <v>366.83</v>
      </c>
      <c r="BH349" s="4">
        <v>368.95</v>
      </c>
      <c r="BI349" s="4">
        <v>371.5</v>
      </c>
      <c r="BJ349" s="4">
        <v>374.88</v>
      </c>
      <c r="BK349" s="4">
        <v>374.88</v>
      </c>
      <c r="BL349" s="4">
        <v>374.88</v>
      </c>
      <c r="BM349" s="4">
        <v>3522.52</v>
      </c>
      <c r="BN349" s="4">
        <v>374.88</v>
      </c>
      <c r="BO349" s="4">
        <v>374.88</v>
      </c>
      <c r="BP349" s="4">
        <v>374.88</v>
      </c>
      <c r="BQ349" s="4">
        <v>374.93</v>
      </c>
      <c r="BR349" s="4">
        <v>775.72</v>
      </c>
      <c r="BS349" s="4">
        <v>979.88</v>
      </c>
      <c r="BT349" s="4">
        <v>979.88</v>
      </c>
      <c r="BU349" s="4">
        <v>979.88</v>
      </c>
      <c r="BV349" s="4">
        <v>979.88</v>
      </c>
      <c r="BW349" s="4">
        <v>979.88</v>
      </c>
      <c r="BX349" s="4">
        <v>979.88</v>
      </c>
      <c r="BY349" s="4">
        <v>11472.04</v>
      </c>
      <c r="BZ349" s="4">
        <v>979.88</v>
      </c>
      <c r="CA349" s="4">
        <v>979.88</v>
      </c>
      <c r="CB349" s="4">
        <v>979.88</v>
      </c>
      <c r="CC349" s="4">
        <v>979.88</v>
      </c>
      <c r="CD349" s="4">
        <v>979.88</v>
      </c>
      <c r="CE349" s="4">
        <v>11472.1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369.22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6">
        <v>0</v>
      </c>
      <c r="DV349" s="4">
        <f>SUM(Tabela1[[#This Row],[jan/25]:[mar/25]])</f>
        <v>0</v>
      </c>
      <c r="DW349" s="4">
        <f>SUM(Tabela1[[#This Row],[abr/25]:[ago/25]])</f>
        <v>1472.21</v>
      </c>
      <c r="DX349" s="4">
        <f>SUM(Tabela1[[#This Row],[set/25]:[dez/30]])</f>
        <v>41014.490000000005</v>
      </c>
    </row>
    <row r="350" spans="1:128" hidden="1" x14ac:dyDescent="0.25">
      <c r="A350" s="2" t="s">
        <v>925</v>
      </c>
      <c r="B350" s="2" t="s">
        <v>14</v>
      </c>
      <c r="C350" s="2" t="s">
        <v>170</v>
      </c>
      <c r="D350" s="1">
        <v>1603</v>
      </c>
      <c r="E350" s="2" t="s">
        <v>1108</v>
      </c>
      <c r="F350" s="2" t="s">
        <v>19</v>
      </c>
      <c r="G350" s="321">
        <v>45770</v>
      </c>
      <c r="H350" s="2" t="s">
        <v>402</v>
      </c>
      <c r="I350" s="2" t="s">
        <v>1109</v>
      </c>
      <c r="J350" s="4">
        <v>272000</v>
      </c>
      <c r="K350" s="4">
        <v>76940.179999999993</v>
      </c>
      <c r="L350" s="4">
        <f>Tabela1[[#This Row],[parcela.cef
(total)]]-Tabela1[[#This Row],[parcela.cef
(realizado)]]</f>
        <v>195059.82</v>
      </c>
      <c r="M350" s="4">
        <v>0</v>
      </c>
      <c r="N350" s="4">
        <v>314278.65999999997</v>
      </c>
      <c r="O350" s="4">
        <v>2120.84</v>
      </c>
      <c r="P350" s="4">
        <v>46787.1</v>
      </c>
      <c r="Q350" s="4">
        <f>SUM(Tabela1[[#This Row],[set/25]:[dez/30]])</f>
        <v>44332.69999999999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617.79999999999995</v>
      </c>
      <c r="BG350" s="4">
        <v>608.44000000000005</v>
      </c>
      <c r="BH350" s="4">
        <v>611.97</v>
      </c>
      <c r="BI350" s="4">
        <v>616.19000000000005</v>
      </c>
      <c r="BJ350" s="4">
        <v>0</v>
      </c>
      <c r="BK350" s="4">
        <v>621.79999999999995</v>
      </c>
      <c r="BL350" s="4">
        <v>621.79999999999995</v>
      </c>
      <c r="BM350" s="4">
        <v>621.79999999999995</v>
      </c>
      <c r="BN350" s="4">
        <v>621.76</v>
      </c>
      <c r="BO350" s="4">
        <v>728.11</v>
      </c>
      <c r="BP350" s="4">
        <v>6307.45</v>
      </c>
      <c r="BQ350" s="4">
        <v>1293.8399999999999</v>
      </c>
      <c r="BR350" s="4">
        <v>1293.8399999999999</v>
      </c>
      <c r="BS350" s="4">
        <v>1293.8399999999999</v>
      </c>
      <c r="BT350" s="4">
        <v>1293.8399999999999</v>
      </c>
      <c r="BU350" s="4">
        <v>1293.8399999999999</v>
      </c>
      <c r="BV350" s="4">
        <v>6307.45</v>
      </c>
      <c r="BW350" s="4">
        <v>1293.8399999999999</v>
      </c>
      <c r="BX350" s="4">
        <v>1293.8399999999999</v>
      </c>
      <c r="BY350" s="4">
        <v>1293.8399999999999</v>
      </c>
      <c r="BZ350" s="4">
        <v>1293.8399999999999</v>
      </c>
      <c r="CA350" s="4">
        <v>1293.8399999999999</v>
      </c>
      <c r="CB350" s="4">
        <v>6307.45</v>
      </c>
      <c r="CC350" s="4">
        <v>1293.8399999999999</v>
      </c>
      <c r="CD350" s="4">
        <v>1293.8399999999999</v>
      </c>
      <c r="CE350" s="4">
        <v>1293.77</v>
      </c>
      <c r="CF350" s="4">
        <v>0</v>
      </c>
      <c r="CG350" s="4">
        <v>0</v>
      </c>
      <c r="CH350" s="4">
        <v>5013.6099999999997</v>
      </c>
      <c r="CI350" s="4">
        <v>0</v>
      </c>
      <c r="CJ350" s="4">
        <v>361.62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4">
        <v>0</v>
      </c>
      <c r="DU350" s="6">
        <v>0</v>
      </c>
      <c r="DV350" s="4">
        <f>SUM(Tabela1[[#This Row],[jan/25]:[mar/25]])</f>
        <v>0</v>
      </c>
      <c r="DW350" s="4">
        <f>SUM(Tabela1[[#This Row],[abr/25]:[ago/25]])</f>
        <v>2454.4</v>
      </c>
      <c r="DX350" s="4">
        <f>SUM(Tabela1[[#This Row],[set/25]:[dez/30]])</f>
        <v>44332.69999999999</v>
      </c>
    </row>
    <row r="351" spans="1:128" hidden="1" x14ac:dyDescent="0.25">
      <c r="A351" s="2" t="s">
        <v>925</v>
      </c>
      <c r="B351" s="2" t="s">
        <v>14</v>
      </c>
      <c r="C351" s="2" t="s">
        <v>170</v>
      </c>
      <c r="D351" s="1">
        <v>1604</v>
      </c>
      <c r="E351" s="2" t="s">
        <v>1111</v>
      </c>
      <c r="F351" s="2" t="s">
        <v>19</v>
      </c>
      <c r="G351" s="321">
        <v>45754</v>
      </c>
      <c r="H351" s="2" t="s">
        <v>1112</v>
      </c>
      <c r="I351" s="2" t="s">
        <v>1113</v>
      </c>
      <c r="J351" s="4">
        <v>269650.09999999998</v>
      </c>
      <c r="K351" s="4">
        <v>76650.210000000006</v>
      </c>
      <c r="L351" s="4">
        <f>Tabela1[[#This Row],[parcela.cef
(total)]]-Tabela1[[#This Row],[parcela.cef
(realizado)]]</f>
        <v>192999.88999999996</v>
      </c>
      <c r="M351" s="4">
        <v>0</v>
      </c>
      <c r="N351" s="4">
        <v>323158.46000000002</v>
      </c>
      <c r="O351" s="4">
        <v>0</v>
      </c>
      <c r="P351" s="4">
        <v>6317.55</v>
      </c>
      <c r="Q351" s="4">
        <f>SUM(Tabela1[[#This Row],[set/25]:[dez/30]])</f>
        <v>5442.1900000000005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220.39</v>
      </c>
      <c r="BG351" s="4">
        <v>216.98</v>
      </c>
      <c r="BH351" s="4">
        <v>218.24</v>
      </c>
      <c r="BI351" s="4">
        <v>219.75</v>
      </c>
      <c r="BJ351" s="4">
        <v>221.75</v>
      </c>
      <c r="BK351" s="4">
        <v>221.75</v>
      </c>
      <c r="BL351" s="4">
        <v>221.75</v>
      </c>
      <c r="BM351" s="4">
        <v>221.75</v>
      </c>
      <c r="BN351" s="4">
        <v>221.75</v>
      </c>
      <c r="BO351" s="4">
        <v>221.75</v>
      </c>
      <c r="BP351" s="4">
        <v>221.75</v>
      </c>
      <c r="BQ351" s="4">
        <v>221.75</v>
      </c>
      <c r="BR351" s="4">
        <v>221.75</v>
      </c>
      <c r="BS351" s="4">
        <v>221.75</v>
      </c>
      <c r="BT351" s="4">
        <v>221.75</v>
      </c>
      <c r="BU351" s="4">
        <v>221.75</v>
      </c>
      <c r="BV351" s="4">
        <v>221.75</v>
      </c>
      <c r="BW351" s="4">
        <v>221.75</v>
      </c>
      <c r="BX351" s="4">
        <v>221.75</v>
      </c>
      <c r="BY351" s="4">
        <v>221.75</v>
      </c>
      <c r="BZ351" s="4">
        <v>221.75</v>
      </c>
      <c r="CA351" s="4">
        <v>221.75</v>
      </c>
      <c r="CB351" s="4">
        <v>221.75</v>
      </c>
      <c r="CC351" s="4">
        <v>221.75</v>
      </c>
      <c r="CD351" s="4">
        <v>221.75</v>
      </c>
      <c r="CE351" s="4">
        <v>221.75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563.69000000000005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0</v>
      </c>
      <c r="DS351" s="4">
        <v>0</v>
      </c>
      <c r="DT351" s="4">
        <v>0</v>
      </c>
      <c r="DU351" s="6">
        <v>0</v>
      </c>
      <c r="DV351" s="4">
        <f>SUM(Tabela1[[#This Row],[jan/25]:[mar/25]])</f>
        <v>0</v>
      </c>
      <c r="DW351" s="4">
        <f>SUM(Tabela1[[#This Row],[abr/25]:[ago/25]])</f>
        <v>875.36</v>
      </c>
      <c r="DX351" s="4">
        <f>SUM(Tabela1[[#This Row],[set/25]:[dez/30]])</f>
        <v>5442.1900000000005</v>
      </c>
    </row>
    <row r="352" spans="1:128" hidden="1" x14ac:dyDescent="0.25">
      <c r="A352" s="2" t="s">
        <v>925</v>
      </c>
      <c r="B352" s="2" t="s">
        <v>14</v>
      </c>
      <c r="C352" s="2" t="s">
        <v>170</v>
      </c>
      <c r="D352" s="1">
        <v>1605</v>
      </c>
      <c r="E352" s="2" t="s">
        <v>1115</v>
      </c>
      <c r="F352" s="2" t="s">
        <v>19</v>
      </c>
      <c r="G352" s="321">
        <v>45472</v>
      </c>
      <c r="H352" s="2" t="s">
        <v>1116</v>
      </c>
      <c r="I352" s="2"/>
      <c r="J352" s="4"/>
      <c r="K352" s="4"/>
      <c r="L352" s="4">
        <f>Tabela1[[#This Row],[parcela.cef
(total)]]-Tabela1[[#This Row],[parcela.cef
(realizado)]]</f>
        <v>0</v>
      </c>
      <c r="M352" s="4">
        <v>286324.90000000002</v>
      </c>
      <c r="N352" s="4">
        <v>299860</v>
      </c>
      <c r="O352" s="4">
        <v>0</v>
      </c>
      <c r="P352" s="4">
        <v>51693.11</v>
      </c>
      <c r="Q352" s="4">
        <f>SUM(Tabela1[[#This Row],[set/25]:[dez/30]])</f>
        <v>39055.54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3000</v>
      </c>
      <c r="AW352" s="4">
        <v>427.17</v>
      </c>
      <c r="AX352" s="4">
        <v>430.24</v>
      </c>
      <c r="AY352" s="4">
        <v>433.26</v>
      </c>
      <c r="AZ352" s="4">
        <v>435.77</v>
      </c>
      <c r="BA352" s="4">
        <v>1377.66</v>
      </c>
      <c r="BB352" s="4">
        <v>440.49</v>
      </c>
      <c r="BC352" s="4">
        <v>442.69</v>
      </c>
      <c r="BD352" s="4">
        <v>446.36</v>
      </c>
      <c r="BE352" s="4">
        <v>448.15</v>
      </c>
      <c r="BF352" s="4">
        <v>449.9</v>
      </c>
      <c r="BG352" s="4">
        <v>1263</v>
      </c>
      <c r="BH352" s="4">
        <v>1516.21</v>
      </c>
      <c r="BI352" s="4">
        <v>1526.67</v>
      </c>
      <c r="BJ352" s="4">
        <v>0</v>
      </c>
      <c r="BK352" s="4">
        <v>1540.56</v>
      </c>
      <c r="BL352" s="4">
        <v>1540.56</v>
      </c>
      <c r="BM352" s="4">
        <v>4837.5</v>
      </c>
      <c r="BN352" s="4">
        <v>1540.56</v>
      </c>
      <c r="BO352" s="4">
        <v>1540.56</v>
      </c>
      <c r="BP352" s="4">
        <v>1540.56</v>
      </c>
      <c r="BQ352" s="4">
        <v>1540.56</v>
      </c>
      <c r="BR352" s="4">
        <v>1540.56</v>
      </c>
      <c r="BS352" s="4">
        <v>1540.56</v>
      </c>
      <c r="BT352" s="4">
        <v>1540.56</v>
      </c>
      <c r="BU352" s="4">
        <v>1540.56</v>
      </c>
      <c r="BV352" s="4">
        <v>1540.56</v>
      </c>
      <c r="BW352" s="4">
        <v>1540.56</v>
      </c>
      <c r="BX352" s="4">
        <v>1540.56</v>
      </c>
      <c r="BY352" s="4">
        <v>4837.5</v>
      </c>
      <c r="BZ352" s="4">
        <v>1540.56</v>
      </c>
      <c r="CA352" s="4">
        <v>1540.56</v>
      </c>
      <c r="CB352" s="4">
        <v>1540.56</v>
      </c>
      <c r="CC352" s="4">
        <v>1540.56</v>
      </c>
      <c r="CD352" s="4">
        <v>1540.56</v>
      </c>
      <c r="CE352" s="4">
        <v>1540.56</v>
      </c>
      <c r="CF352" s="4">
        <v>0</v>
      </c>
      <c r="CG352" s="4">
        <v>0</v>
      </c>
      <c r="CH352" s="4">
        <v>109.9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6">
        <v>0</v>
      </c>
      <c r="DV352" s="4">
        <f>SUM(Tabela1[[#This Row],[jan/25]:[mar/25]])</f>
        <v>1329.54</v>
      </c>
      <c r="DW352" s="4">
        <f>SUM(Tabela1[[#This Row],[abr/25]:[ago/25]])</f>
        <v>5203.93</v>
      </c>
      <c r="DX352" s="4">
        <f>SUM(Tabela1[[#This Row],[set/25]:[dez/30]])</f>
        <v>39055.54</v>
      </c>
    </row>
    <row r="353" spans="1:128" hidden="1" x14ac:dyDescent="0.25">
      <c r="A353" s="2" t="s">
        <v>925</v>
      </c>
      <c r="B353" s="2" t="s">
        <v>14</v>
      </c>
      <c r="C353" s="2" t="s">
        <v>170</v>
      </c>
      <c r="D353" s="1">
        <v>1606</v>
      </c>
      <c r="E353" s="2" t="s">
        <v>1118</v>
      </c>
      <c r="F353" s="2" t="s">
        <v>19</v>
      </c>
      <c r="G353" s="321">
        <v>45797</v>
      </c>
      <c r="H353" s="2" t="s">
        <v>1119</v>
      </c>
      <c r="I353" s="2" t="s">
        <v>1120</v>
      </c>
      <c r="J353" s="4">
        <v>350000</v>
      </c>
      <c r="K353" s="4">
        <v>97792.33</v>
      </c>
      <c r="L353" s="4">
        <f>Tabela1[[#This Row],[parcela.cef
(total)]]-Tabela1[[#This Row],[parcela.cef
(realizado)]]</f>
        <v>252207.66999999998</v>
      </c>
      <c r="M353" s="4">
        <v>0</v>
      </c>
      <c r="N353" s="4">
        <v>387280</v>
      </c>
      <c r="O353" s="4">
        <v>10112.25</v>
      </c>
      <c r="P353" s="4">
        <v>47710.69</v>
      </c>
      <c r="Q353" s="4">
        <f>SUM(Tabela1[[#This Row],[set/25]:[dez/30]])</f>
        <v>45061.770000000004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877.55</v>
      </c>
      <c r="BH353" s="4">
        <v>882.64</v>
      </c>
      <c r="BI353" s="4">
        <v>888.73</v>
      </c>
      <c r="BJ353" s="4">
        <v>0</v>
      </c>
      <c r="BK353" s="4">
        <v>896.82</v>
      </c>
      <c r="BL353" s="4">
        <v>896.82</v>
      </c>
      <c r="BM353" s="4">
        <v>2792.9</v>
      </c>
      <c r="BN353" s="4">
        <v>1578.43</v>
      </c>
      <c r="BO353" s="4">
        <v>1578.43</v>
      </c>
      <c r="BP353" s="4">
        <v>1578.43</v>
      </c>
      <c r="BQ353" s="4">
        <v>1578.43</v>
      </c>
      <c r="BR353" s="4">
        <v>1578.43</v>
      </c>
      <c r="BS353" s="4">
        <v>1578.43</v>
      </c>
      <c r="BT353" s="4">
        <v>1578.43</v>
      </c>
      <c r="BU353" s="4">
        <v>1578.43</v>
      </c>
      <c r="BV353" s="4">
        <v>1578.43</v>
      </c>
      <c r="BW353" s="4">
        <v>1578.43</v>
      </c>
      <c r="BX353" s="4">
        <v>1578.43</v>
      </c>
      <c r="BY353" s="4">
        <v>7556.08</v>
      </c>
      <c r="BZ353" s="4">
        <v>1578.43</v>
      </c>
      <c r="CA353" s="4">
        <v>1578.43</v>
      </c>
      <c r="CB353" s="4">
        <v>1578.43</v>
      </c>
      <c r="CC353" s="4">
        <v>1578.43</v>
      </c>
      <c r="CD353" s="4">
        <v>1578.43</v>
      </c>
      <c r="CE353" s="4">
        <v>1578.43</v>
      </c>
      <c r="CF353" s="4">
        <v>5977.65</v>
      </c>
      <c r="CG353" s="4">
        <v>0</v>
      </c>
      <c r="CH353" s="4">
        <v>108.19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0</v>
      </c>
      <c r="DT353" s="4">
        <v>0</v>
      </c>
      <c r="DU353" s="6">
        <v>0</v>
      </c>
      <c r="DV353" s="4">
        <f>SUM(Tabela1[[#This Row],[jan/25]:[mar/25]])</f>
        <v>0</v>
      </c>
      <c r="DW353" s="4">
        <f>SUM(Tabela1[[#This Row],[abr/25]:[ago/25]])</f>
        <v>2648.92</v>
      </c>
      <c r="DX353" s="4">
        <f>SUM(Tabela1[[#This Row],[set/25]:[dez/30]])</f>
        <v>45061.770000000004</v>
      </c>
    </row>
    <row r="354" spans="1:128" hidden="1" x14ac:dyDescent="0.25">
      <c r="A354" s="2" t="s">
        <v>925</v>
      </c>
      <c r="B354" s="2" t="s">
        <v>14</v>
      </c>
      <c r="C354" s="2" t="s">
        <v>170</v>
      </c>
      <c r="D354" s="1">
        <v>1607</v>
      </c>
      <c r="E354" s="2" t="s">
        <v>1122</v>
      </c>
      <c r="F354" s="2" t="s">
        <v>19</v>
      </c>
      <c r="G354" s="321">
        <v>45770</v>
      </c>
      <c r="H354" s="2" t="s">
        <v>1123</v>
      </c>
      <c r="I354" s="2" t="s">
        <v>1124</v>
      </c>
      <c r="J354" s="4">
        <v>320000</v>
      </c>
      <c r="K354" s="4">
        <v>101472.91</v>
      </c>
      <c r="L354" s="4">
        <f>Tabela1[[#This Row],[parcela.cef
(total)]]-Tabela1[[#This Row],[parcela.cef
(realizado)]]</f>
        <v>218527.09</v>
      </c>
      <c r="M354" s="4">
        <v>0</v>
      </c>
      <c r="N354" s="4">
        <v>431460</v>
      </c>
      <c r="O354" s="4">
        <v>3008.64</v>
      </c>
      <c r="P354" s="4">
        <v>116461.66</v>
      </c>
      <c r="Q354" s="4">
        <f>SUM(Tabela1[[#This Row],[set/25]:[dez/30]])</f>
        <v>111588.97000000002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1150.3599999999999</v>
      </c>
      <c r="BG354" s="4">
        <v>1156.3399999999999</v>
      </c>
      <c r="BH354" s="4">
        <v>1163.05</v>
      </c>
      <c r="BI354" s="4">
        <v>1402.94</v>
      </c>
      <c r="BJ354" s="4">
        <v>0</v>
      </c>
      <c r="BK354" s="4">
        <v>3022.83</v>
      </c>
      <c r="BL354" s="4">
        <v>3022.83</v>
      </c>
      <c r="BM354" s="4">
        <v>19023.73</v>
      </c>
      <c r="BN354" s="4">
        <v>3022.83</v>
      </c>
      <c r="BO354" s="4">
        <v>3022.83</v>
      </c>
      <c r="BP354" s="4">
        <v>3022.83</v>
      </c>
      <c r="BQ354" s="4">
        <v>3022.83</v>
      </c>
      <c r="BR354" s="4">
        <v>3022.83</v>
      </c>
      <c r="BS354" s="4">
        <v>3022.83</v>
      </c>
      <c r="BT354" s="4">
        <v>3022.83</v>
      </c>
      <c r="BU354" s="4">
        <v>3022.83</v>
      </c>
      <c r="BV354" s="4">
        <v>3022.83</v>
      </c>
      <c r="BW354" s="4">
        <v>3022.83</v>
      </c>
      <c r="BX354" s="4">
        <v>3022.83</v>
      </c>
      <c r="BY354" s="4">
        <v>19023.73</v>
      </c>
      <c r="BZ354" s="4">
        <v>3022.83</v>
      </c>
      <c r="CA354" s="4">
        <v>3022.83</v>
      </c>
      <c r="CB354" s="4">
        <v>3022.83</v>
      </c>
      <c r="CC354" s="4">
        <v>3022.83</v>
      </c>
      <c r="CD354" s="4">
        <v>3022.83</v>
      </c>
      <c r="CE354" s="4">
        <v>3022.83</v>
      </c>
      <c r="CF354" s="4">
        <v>16000.9</v>
      </c>
      <c r="CG354" s="4">
        <v>0</v>
      </c>
      <c r="CH354" s="4">
        <v>0</v>
      </c>
      <c r="CI354" s="4">
        <v>0</v>
      </c>
      <c r="CJ354" s="4">
        <v>106.84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6">
        <v>0</v>
      </c>
      <c r="DV354" s="4">
        <f>SUM(Tabela1[[#This Row],[jan/25]:[mar/25]])</f>
        <v>0</v>
      </c>
      <c r="DW354" s="4">
        <f>SUM(Tabela1[[#This Row],[abr/25]:[ago/25]])</f>
        <v>4872.6900000000005</v>
      </c>
      <c r="DX354" s="4">
        <f>SUM(Tabela1[[#This Row],[set/25]:[dez/30]])</f>
        <v>111588.97000000002</v>
      </c>
    </row>
    <row r="355" spans="1:128" hidden="1" x14ac:dyDescent="0.25">
      <c r="A355" s="2" t="s">
        <v>925</v>
      </c>
      <c r="B355" s="2" t="s">
        <v>14</v>
      </c>
      <c r="C355" s="2" t="s">
        <v>193</v>
      </c>
      <c r="D355" s="1">
        <v>201</v>
      </c>
      <c r="E355" s="2" t="s">
        <v>1126</v>
      </c>
      <c r="F355" s="2" t="s">
        <v>19</v>
      </c>
      <c r="G355" s="321">
        <v>45769</v>
      </c>
      <c r="H355" s="2" t="s">
        <v>704</v>
      </c>
      <c r="I355" s="2" t="s">
        <v>1127</v>
      </c>
      <c r="J355" s="4">
        <v>260281.73</v>
      </c>
      <c r="K355" s="4">
        <v>74001.08</v>
      </c>
      <c r="L355" s="4">
        <f>Tabela1[[#This Row],[parcela.cef
(total)]]-Tabela1[[#This Row],[parcela.cef
(realizado)]]</f>
        <v>186280.65000000002</v>
      </c>
      <c r="M355" s="4">
        <v>0</v>
      </c>
      <c r="N355" s="4">
        <v>305500</v>
      </c>
      <c r="O355" s="4">
        <v>808.1</v>
      </c>
      <c r="P355" s="4">
        <v>54845.65</v>
      </c>
      <c r="Q355" s="4">
        <f>SUM(Tabela1[[#This Row],[set/25]:[dez/30]])</f>
        <v>52166.880000000005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664.01</v>
      </c>
      <c r="BG355" s="4">
        <v>667.46</v>
      </c>
      <c r="BH355" s="4">
        <v>671.33</v>
      </c>
      <c r="BI355" s="4">
        <v>675.97</v>
      </c>
      <c r="BJ355" s="4">
        <v>0</v>
      </c>
      <c r="BK355" s="4">
        <v>682.12</v>
      </c>
      <c r="BL355" s="4">
        <v>682.12</v>
      </c>
      <c r="BM355" s="4">
        <v>682.12</v>
      </c>
      <c r="BN355" s="4">
        <v>682.12</v>
      </c>
      <c r="BO355" s="4">
        <v>682.07</v>
      </c>
      <c r="BP355" s="4">
        <v>964.98</v>
      </c>
      <c r="BQ355" s="4">
        <v>1072.18</v>
      </c>
      <c r="BR355" s="4">
        <v>1072.18</v>
      </c>
      <c r="BS355" s="4">
        <v>1072.18</v>
      </c>
      <c r="BT355" s="4">
        <v>1072.18</v>
      </c>
      <c r="BU355" s="4">
        <v>1072.18</v>
      </c>
      <c r="BV355" s="4">
        <v>1072.18</v>
      </c>
      <c r="BW355" s="4">
        <v>1072.18</v>
      </c>
      <c r="BX355" s="4">
        <v>1072.18</v>
      </c>
      <c r="BY355" s="4">
        <v>15237.1</v>
      </c>
      <c r="BZ355" s="4">
        <v>1072.18</v>
      </c>
      <c r="CA355" s="4">
        <v>1072.18</v>
      </c>
      <c r="CB355" s="4">
        <v>1072.18</v>
      </c>
      <c r="CC355" s="4">
        <v>1072.18</v>
      </c>
      <c r="CD355" s="4">
        <v>1072.18</v>
      </c>
      <c r="CE355" s="4">
        <v>1072.0999999999999</v>
      </c>
      <c r="CF355" s="4">
        <v>17433.759999999998</v>
      </c>
      <c r="CG355" s="4">
        <v>110.05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6">
        <v>0</v>
      </c>
      <c r="DV355" s="4">
        <f>SUM(Tabela1[[#This Row],[jan/25]:[mar/25]])</f>
        <v>0</v>
      </c>
      <c r="DW355" s="4">
        <f>SUM(Tabela1[[#This Row],[abr/25]:[ago/25]])</f>
        <v>2678.7700000000004</v>
      </c>
      <c r="DX355" s="4">
        <f>SUM(Tabela1[[#This Row],[set/25]:[dez/30]])</f>
        <v>52166.880000000005</v>
      </c>
    </row>
    <row r="356" spans="1:128" hidden="1" x14ac:dyDescent="0.25">
      <c r="A356" s="2" t="s">
        <v>925</v>
      </c>
      <c r="B356" s="2" t="s">
        <v>14</v>
      </c>
      <c r="C356" s="2" t="s">
        <v>193</v>
      </c>
      <c r="D356" s="1">
        <v>202</v>
      </c>
      <c r="E356" s="2" t="s">
        <v>1129</v>
      </c>
      <c r="F356" s="2" t="s">
        <v>19</v>
      </c>
      <c r="G356" s="321">
        <v>45798</v>
      </c>
      <c r="H356" s="2" t="s">
        <v>436</v>
      </c>
      <c r="I356" s="2" t="s">
        <v>1130</v>
      </c>
      <c r="J356" s="4">
        <v>272559.2</v>
      </c>
      <c r="K356" s="4">
        <v>75023</v>
      </c>
      <c r="L356" s="4">
        <f>Tabela1[[#This Row],[parcela.cef
(total)]]-Tabela1[[#This Row],[parcela.cef
(realizado)]]</f>
        <v>197536.2</v>
      </c>
      <c r="M356" s="4">
        <v>0</v>
      </c>
      <c r="N356" s="4">
        <v>312337.06</v>
      </c>
      <c r="O356" s="4">
        <v>0</v>
      </c>
      <c r="P356" s="4">
        <v>47609.2</v>
      </c>
      <c r="Q356" s="4">
        <f>SUM(Tabela1[[#This Row],[set/25]:[dez/30]])</f>
        <v>44602.19000000001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957.53</v>
      </c>
      <c r="BI356" s="4">
        <v>2049.48</v>
      </c>
      <c r="BJ356" s="4">
        <v>477.55</v>
      </c>
      <c r="BK356" s="4">
        <v>477.26</v>
      </c>
      <c r="BL356" s="4">
        <v>477.26</v>
      </c>
      <c r="BM356" s="4">
        <v>477.26</v>
      </c>
      <c r="BN356" s="4">
        <v>477.26</v>
      </c>
      <c r="BO356" s="4">
        <v>1562.2</v>
      </c>
      <c r="BP356" s="4">
        <v>1590.86</v>
      </c>
      <c r="BQ356" s="4">
        <v>1590.86</v>
      </c>
      <c r="BR356" s="4">
        <v>1590.86</v>
      </c>
      <c r="BS356" s="4">
        <v>1590.86</v>
      </c>
      <c r="BT356" s="4">
        <v>1590.86</v>
      </c>
      <c r="BU356" s="4">
        <v>6893.74</v>
      </c>
      <c r="BV356" s="4">
        <v>1590.86</v>
      </c>
      <c r="BW356" s="4">
        <v>1590.86</v>
      </c>
      <c r="BX356" s="4">
        <v>1590.86</v>
      </c>
      <c r="BY356" s="4">
        <v>1590.86</v>
      </c>
      <c r="BZ356" s="4">
        <v>1590.86</v>
      </c>
      <c r="CA356" s="4">
        <v>1590.86</v>
      </c>
      <c r="CB356" s="4">
        <v>1590.86</v>
      </c>
      <c r="CC356" s="4">
        <v>1590.86</v>
      </c>
      <c r="CD356" s="4">
        <v>1590.86</v>
      </c>
      <c r="CE356" s="4">
        <v>1590.86</v>
      </c>
      <c r="CF356" s="4">
        <v>1590.86</v>
      </c>
      <c r="CG356" s="4">
        <v>7954.32</v>
      </c>
      <c r="CH356" s="4">
        <v>0</v>
      </c>
      <c r="CI356" s="4">
        <v>0</v>
      </c>
      <c r="CJ356" s="4">
        <v>0</v>
      </c>
      <c r="CK356" s="4">
        <v>351.58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6">
        <v>0</v>
      </c>
      <c r="DV356" s="4">
        <f>SUM(Tabela1[[#This Row],[jan/25]:[mar/25]])</f>
        <v>0</v>
      </c>
      <c r="DW356" s="4">
        <f>SUM(Tabela1[[#This Row],[abr/25]:[ago/25]])</f>
        <v>3007.01</v>
      </c>
      <c r="DX356" s="4">
        <f>SUM(Tabela1[[#This Row],[set/25]:[dez/30]])</f>
        <v>44602.19000000001</v>
      </c>
    </row>
    <row r="357" spans="1:128" hidden="1" x14ac:dyDescent="0.25">
      <c r="A357" s="2" t="s">
        <v>925</v>
      </c>
      <c r="B357" s="2" t="s">
        <v>14</v>
      </c>
      <c r="C357" s="2" t="s">
        <v>193</v>
      </c>
      <c r="D357" s="1">
        <v>203</v>
      </c>
      <c r="E357" s="2" t="s">
        <v>1132</v>
      </c>
      <c r="F357" s="2" t="s">
        <v>19</v>
      </c>
      <c r="G357" s="321">
        <v>45769</v>
      </c>
      <c r="H357" s="2" t="s">
        <v>744</v>
      </c>
      <c r="I357" s="2" t="s">
        <v>1133</v>
      </c>
      <c r="J357" s="4">
        <v>225034.48</v>
      </c>
      <c r="K357" s="4">
        <v>69015.509999999995</v>
      </c>
      <c r="L357" s="4">
        <f>Tabela1[[#This Row],[parcela.cef
(total)]]-Tabela1[[#This Row],[parcela.cef
(realizado)]]</f>
        <v>156018.97000000003</v>
      </c>
      <c r="M357" s="4">
        <v>0</v>
      </c>
      <c r="N357" s="4">
        <v>296269.38</v>
      </c>
      <c r="O357" s="4">
        <v>0</v>
      </c>
      <c r="P357" s="4">
        <v>71672.55</v>
      </c>
      <c r="Q357" s="4">
        <f>SUM(Tabela1[[#This Row],[set/25]:[dez/30]])</f>
        <v>65604.590000000026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1315.75</v>
      </c>
      <c r="BG357" s="4">
        <v>1574.34</v>
      </c>
      <c r="BH357" s="4">
        <v>1583.47</v>
      </c>
      <c r="BI357" s="4">
        <v>1594.4</v>
      </c>
      <c r="BJ357" s="4">
        <v>0</v>
      </c>
      <c r="BK357" s="4">
        <v>1608.9</v>
      </c>
      <c r="BL357" s="4">
        <v>1608.9</v>
      </c>
      <c r="BM357" s="4">
        <v>12214.65</v>
      </c>
      <c r="BN357" s="4">
        <v>1608.9</v>
      </c>
      <c r="BO357" s="4">
        <v>1608.9</v>
      </c>
      <c r="BP357" s="4">
        <v>1608.9</v>
      </c>
      <c r="BQ357" s="4">
        <v>1608.9</v>
      </c>
      <c r="BR357" s="4">
        <v>1608.9</v>
      </c>
      <c r="BS357" s="4">
        <v>1608.9</v>
      </c>
      <c r="BT357" s="4">
        <v>1608.9</v>
      </c>
      <c r="BU357" s="4">
        <v>1608.9</v>
      </c>
      <c r="BV357" s="4">
        <v>1608.9</v>
      </c>
      <c r="BW357" s="4">
        <v>1608.9</v>
      </c>
      <c r="BX357" s="4">
        <v>1608.9</v>
      </c>
      <c r="BY357" s="4">
        <v>12214.65</v>
      </c>
      <c r="BZ357" s="4">
        <v>1608.9</v>
      </c>
      <c r="CA357" s="4">
        <v>1608.9</v>
      </c>
      <c r="CB357" s="4">
        <v>1608.9</v>
      </c>
      <c r="CC357" s="4">
        <v>1608.9</v>
      </c>
      <c r="CD357" s="4">
        <v>1608.9</v>
      </c>
      <c r="CE357" s="4">
        <v>1609.02</v>
      </c>
      <c r="CF357" s="4">
        <v>10499.69</v>
      </c>
      <c r="CG357" s="4">
        <v>0</v>
      </c>
      <c r="CH357" s="4">
        <v>0</v>
      </c>
      <c r="CI357" s="4">
        <v>0</v>
      </c>
      <c r="CJ357" s="4">
        <v>0</v>
      </c>
      <c r="CK357" s="4">
        <v>106.38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4">
        <v>0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s="4">
        <v>0</v>
      </c>
      <c r="DT357" s="4">
        <v>0</v>
      </c>
      <c r="DU357" s="6">
        <v>0</v>
      </c>
      <c r="DV357" s="4">
        <f>SUM(Tabela1[[#This Row],[jan/25]:[mar/25]])</f>
        <v>0</v>
      </c>
      <c r="DW357" s="4">
        <f>SUM(Tabela1[[#This Row],[abr/25]:[ago/25]])</f>
        <v>6067.9600000000009</v>
      </c>
      <c r="DX357" s="4">
        <f>SUM(Tabela1[[#This Row],[set/25]:[dez/30]])</f>
        <v>65604.590000000026</v>
      </c>
    </row>
    <row r="358" spans="1:128" hidden="1" x14ac:dyDescent="0.25">
      <c r="A358" s="2" t="s">
        <v>925</v>
      </c>
      <c r="B358" s="2" t="s">
        <v>14</v>
      </c>
      <c r="C358" s="2" t="s">
        <v>193</v>
      </c>
      <c r="D358" s="1">
        <v>204</v>
      </c>
      <c r="E358" s="2" t="s">
        <v>1135</v>
      </c>
      <c r="F358" s="2" t="s">
        <v>19</v>
      </c>
      <c r="G358" s="321">
        <v>45771</v>
      </c>
      <c r="H358" s="2" t="s">
        <v>525</v>
      </c>
      <c r="I358" s="2" t="s">
        <v>1136</v>
      </c>
      <c r="J358" s="4">
        <v>270820.11</v>
      </c>
      <c r="K358" s="4">
        <v>74665.460000000006</v>
      </c>
      <c r="L358" s="4">
        <f>Tabela1[[#This Row],[parcela.cef
(total)]]-Tabela1[[#This Row],[parcela.cef
(realizado)]]</f>
        <v>196154.64999999997</v>
      </c>
      <c r="M358" s="4">
        <v>0</v>
      </c>
      <c r="N358" s="4">
        <v>290460</v>
      </c>
      <c r="O358" s="4">
        <v>9259.64</v>
      </c>
      <c r="P358" s="4">
        <v>24271.73</v>
      </c>
      <c r="Q358" s="4">
        <f>SUM(Tabela1[[#This Row],[set/25]:[dez/30]])</f>
        <v>20871.619999999992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620.09</v>
      </c>
      <c r="BG358" s="4">
        <v>914.47</v>
      </c>
      <c r="BH358" s="4">
        <v>939.42</v>
      </c>
      <c r="BI358" s="4">
        <v>926.13</v>
      </c>
      <c r="BJ358" s="4">
        <v>934.55</v>
      </c>
      <c r="BK358" s="4">
        <v>934.55</v>
      </c>
      <c r="BL358" s="4">
        <v>934.55</v>
      </c>
      <c r="BM358" s="4">
        <v>934.55</v>
      </c>
      <c r="BN358" s="4">
        <v>934.55</v>
      </c>
      <c r="BO358" s="4">
        <v>934.55</v>
      </c>
      <c r="BP358" s="4">
        <v>934.55</v>
      </c>
      <c r="BQ358" s="4">
        <v>934.55</v>
      </c>
      <c r="BR358" s="4">
        <v>934.55</v>
      </c>
      <c r="BS358" s="4">
        <v>934.55</v>
      </c>
      <c r="BT358" s="4">
        <v>934.55</v>
      </c>
      <c r="BU358" s="4">
        <v>934.55</v>
      </c>
      <c r="BV358" s="4">
        <v>934.55</v>
      </c>
      <c r="BW358" s="4">
        <v>934.55</v>
      </c>
      <c r="BX358" s="4">
        <v>934.55</v>
      </c>
      <c r="BY358" s="4">
        <v>934.55</v>
      </c>
      <c r="BZ358" s="4">
        <v>934.55</v>
      </c>
      <c r="CA358" s="4">
        <v>934.55</v>
      </c>
      <c r="CB358" s="4">
        <v>934.55</v>
      </c>
      <c r="CC358" s="4">
        <v>934.55</v>
      </c>
      <c r="CD358" s="4">
        <v>934.55</v>
      </c>
      <c r="CE358" s="4">
        <v>934.55</v>
      </c>
      <c r="CF358" s="4">
        <v>0</v>
      </c>
      <c r="CG358" s="4">
        <v>0</v>
      </c>
      <c r="CH358" s="4">
        <v>0</v>
      </c>
      <c r="CI358" s="4">
        <v>311.52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6">
        <v>0</v>
      </c>
      <c r="DV358" s="4">
        <f>SUM(Tabela1[[#This Row],[jan/25]:[mar/25]])</f>
        <v>0</v>
      </c>
      <c r="DW358" s="4">
        <f>SUM(Tabela1[[#This Row],[abr/25]:[ago/25]])</f>
        <v>3400.11</v>
      </c>
      <c r="DX358" s="4">
        <f>SUM(Tabela1[[#This Row],[set/25]:[dez/30]])</f>
        <v>20871.619999999992</v>
      </c>
    </row>
    <row r="359" spans="1:128" hidden="1" x14ac:dyDescent="0.25">
      <c r="A359" s="2" t="s">
        <v>925</v>
      </c>
      <c r="B359" s="2" t="s">
        <v>14</v>
      </c>
      <c r="C359" s="2" t="s">
        <v>193</v>
      </c>
      <c r="D359" s="1">
        <v>205</v>
      </c>
      <c r="E359" s="2" t="s">
        <v>1138</v>
      </c>
      <c r="F359" s="2" t="s">
        <v>19</v>
      </c>
      <c r="G359" s="321">
        <v>45917</v>
      </c>
      <c r="H359" s="2" t="s">
        <v>394</v>
      </c>
      <c r="I359" s="2"/>
      <c r="J359" s="4"/>
      <c r="K359" s="4"/>
      <c r="L359" s="4">
        <f>Tabela1[[#This Row],[parcela.cef
(total)]]-Tabela1[[#This Row],[parcela.cef
(realizado)]]</f>
        <v>0</v>
      </c>
      <c r="M359" s="4">
        <v>0</v>
      </c>
      <c r="N359" s="4">
        <v>290460</v>
      </c>
      <c r="O359" s="4">
        <v>0</v>
      </c>
      <c r="P359" s="4">
        <v>321.64999999999998</v>
      </c>
      <c r="Q359" s="4">
        <f>SUM(Tabela1[[#This Row],[set/25]:[dez/30]])</f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321.64999999999998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0</v>
      </c>
      <c r="DU359" s="6">
        <v>0</v>
      </c>
      <c r="DV359" s="4">
        <f>SUM(Tabela1[[#This Row],[jan/25]:[mar/25]])</f>
        <v>0</v>
      </c>
      <c r="DW359" s="4">
        <f>SUM(Tabela1[[#This Row],[abr/25]:[ago/25]])</f>
        <v>321.64999999999998</v>
      </c>
      <c r="DX359" s="4">
        <f>SUM(Tabela1[[#This Row],[set/25]:[dez/30]])</f>
        <v>0</v>
      </c>
    </row>
    <row r="360" spans="1:128" hidden="1" x14ac:dyDescent="0.25">
      <c r="A360" s="2" t="s">
        <v>925</v>
      </c>
      <c r="B360" s="2" t="s">
        <v>14</v>
      </c>
      <c r="C360" s="2" t="s">
        <v>193</v>
      </c>
      <c r="D360" s="1">
        <v>206</v>
      </c>
      <c r="E360" s="2" t="s">
        <v>938</v>
      </c>
      <c r="F360" s="2" t="s">
        <v>19</v>
      </c>
      <c r="G360" s="321">
        <v>45507</v>
      </c>
      <c r="H360" s="2" t="s">
        <v>874</v>
      </c>
      <c r="I360" s="2"/>
      <c r="J360" s="4"/>
      <c r="K360" s="4"/>
      <c r="L360" s="4">
        <f>Tabela1[[#This Row],[parcela.cef
(total)]]-Tabela1[[#This Row],[parcela.cef
(realizado)]]</f>
        <v>0</v>
      </c>
      <c r="M360" s="4">
        <v>0</v>
      </c>
      <c r="N360" s="4">
        <v>227950</v>
      </c>
      <c r="O360" s="4">
        <v>0</v>
      </c>
      <c r="P360" s="4">
        <v>236121.35</v>
      </c>
      <c r="Q360" s="4">
        <f>SUM(Tabela1[[#This Row],[set/25]:[dez/30]])</f>
        <v>148765.00000000006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35450</v>
      </c>
      <c r="AX360" s="4">
        <v>0</v>
      </c>
      <c r="AY360" s="4">
        <v>0</v>
      </c>
      <c r="AZ360" s="4">
        <v>0</v>
      </c>
      <c r="BA360" s="4">
        <v>5648.88</v>
      </c>
      <c r="BB360" s="4">
        <v>5671.48</v>
      </c>
      <c r="BC360" s="4">
        <v>5699.84</v>
      </c>
      <c r="BD360" s="4">
        <v>5747.15</v>
      </c>
      <c r="BE360" s="4">
        <v>5770.13</v>
      </c>
      <c r="BF360" s="4">
        <v>5792.64</v>
      </c>
      <c r="BG360" s="4">
        <v>5822.76</v>
      </c>
      <c r="BH360" s="4">
        <v>5856.53</v>
      </c>
      <c r="BI360" s="4">
        <v>5896.94</v>
      </c>
      <c r="BJ360" s="4">
        <v>0</v>
      </c>
      <c r="BK360" s="4">
        <v>5950.6</v>
      </c>
      <c r="BL360" s="4">
        <v>5950.6</v>
      </c>
      <c r="BM360" s="4">
        <v>5950.6</v>
      </c>
      <c r="BN360" s="4">
        <v>5950.6</v>
      </c>
      <c r="BO360" s="4">
        <v>5950.6</v>
      </c>
      <c r="BP360" s="4">
        <v>5950.6</v>
      </c>
      <c r="BQ360" s="4">
        <v>5950.6</v>
      </c>
      <c r="BR360" s="4">
        <v>5950.6</v>
      </c>
      <c r="BS360" s="4">
        <v>5950.6</v>
      </c>
      <c r="BT360" s="4">
        <v>5950.6</v>
      </c>
      <c r="BU360" s="4">
        <v>5950.6</v>
      </c>
      <c r="BV360" s="4">
        <v>5950.6</v>
      </c>
      <c r="BW360" s="4">
        <v>5950.6</v>
      </c>
      <c r="BX360" s="4">
        <v>5950.6</v>
      </c>
      <c r="BY360" s="4">
        <v>5950.6</v>
      </c>
      <c r="BZ360" s="4">
        <v>5950.6</v>
      </c>
      <c r="CA360" s="4">
        <v>5950.6</v>
      </c>
      <c r="CB360" s="4">
        <v>5950.6</v>
      </c>
      <c r="CC360" s="4">
        <v>5950.6</v>
      </c>
      <c r="CD360" s="4">
        <v>5950.6</v>
      </c>
      <c r="CE360" s="4">
        <v>5950.6</v>
      </c>
      <c r="CF360" s="4">
        <v>5950.6</v>
      </c>
      <c r="CG360" s="4">
        <v>5950.6</v>
      </c>
      <c r="CH360" s="4">
        <v>5950.6</v>
      </c>
      <c r="CI360" s="4">
        <v>5950.6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6">
        <v>0</v>
      </c>
      <c r="DV360" s="4">
        <f>SUM(Tabela1[[#This Row],[jan/25]:[mar/25]])</f>
        <v>17118.47</v>
      </c>
      <c r="DW360" s="4">
        <f>SUM(Tabela1[[#This Row],[abr/25]:[ago/25]])</f>
        <v>29138.999999999996</v>
      </c>
      <c r="DX360" s="4">
        <f>SUM(Tabela1[[#This Row],[set/25]:[dez/30]])</f>
        <v>148765.00000000006</v>
      </c>
    </row>
    <row r="361" spans="1:128" hidden="1" x14ac:dyDescent="0.25">
      <c r="A361" s="2" t="s">
        <v>925</v>
      </c>
      <c r="B361" s="2" t="s">
        <v>14</v>
      </c>
      <c r="C361" s="2" t="s">
        <v>193</v>
      </c>
      <c r="D361" s="1">
        <v>207</v>
      </c>
      <c r="E361" s="2" t="s">
        <v>1141</v>
      </c>
      <c r="F361" s="2" t="s">
        <v>19</v>
      </c>
      <c r="G361" s="321">
        <v>45472</v>
      </c>
      <c r="H361" s="2" t="s">
        <v>266</v>
      </c>
      <c r="I361" s="2"/>
      <c r="J361" s="4"/>
      <c r="K361" s="4"/>
      <c r="L361" s="4">
        <f>Tabela1[[#This Row],[parcela.cef
(total)]]-Tabela1[[#This Row],[parcela.cef
(realizado)]]</f>
        <v>0</v>
      </c>
      <c r="M361" s="4">
        <v>236514.59</v>
      </c>
      <c r="N361" s="4">
        <v>234060</v>
      </c>
      <c r="O361" s="4">
        <v>0</v>
      </c>
      <c r="P361" s="4">
        <v>29011.42</v>
      </c>
      <c r="Q361" s="4">
        <f>SUM(Tabela1[[#This Row],[set/25]:[dez/30]])</f>
        <v>24612.760000000006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1500</v>
      </c>
      <c r="AW361" s="4">
        <v>215.05</v>
      </c>
      <c r="AX361" s="4">
        <v>216.6</v>
      </c>
      <c r="AY361" s="4">
        <v>218.11</v>
      </c>
      <c r="AZ361" s="4">
        <v>219.38</v>
      </c>
      <c r="BA361" s="4">
        <v>220.87</v>
      </c>
      <c r="BB361" s="4">
        <v>221.75</v>
      </c>
      <c r="BC361" s="4">
        <v>222.86</v>
      </c>
      <c r="BD361" s="4">
        <v>224.71</v>
      </c>
      <c r="BE361" s="4">
        <v>225.61</v>
      </c>
      <c r="BF361" s="4">
        <v>226.49</v>
      </c>
      <c r="BG361" s="4">
        <v>227.67</v>
      </c>
      <c r="BH361" s="4">
        <v>228.99</v>
      </c>
      <c r="BI361" s="4">
        <v>230.57</v>
      </c>
      <c r="BJ361" s="4">
        <v>0</v>
      </c>
      <c r="BK361" s="4">
        <v>232.67</v>
      </c>
      <c r="BL361" s="4">
        <v>232.67</v>
      </c>
      <c r="BM361" s="4">
        <v>1551.45</v>
      </c>
      <c r="BN361" s="4">
        <v>509.55</v>
      </c>
      <c r="BO361" s="4">
        <v>775.56</v>
      </c>
      <c r="BP361" s="4">
        <v>775.56</v>
      </c>
      <c r="BQ361" s="4">
        <v>775.56</v>
      </c>
      <c r="BR361" s="4">
        <v>775.56</v>
      </c>
      <c r="BS361" s="4">
        <v>775.56</v>
      </c>
      <c r="BT361" s="4">
        <v>775.56</v>
      </c>
      <c r="BU361" s="4">
        <v>775.56</v>
      </c>
      <c r="BV361" s="4">
        <v>775.56</v>
      </c>
      <c r="BW361" s="4">
        <v>775.56</v>
      </c>
      <c r="BX361" s="4">
        <v>775.56</v>
      </c>
      <c r="BY361" s="4">
        <v>5171.4799999999996</v>
      </c>
      <c r="BZ361" s="4">
        <v>775.56</v>
      </c>
      <c r="CA361" s="4">
        <v>775.56</v>
      </c>
      <c r="CB361" s="4">
        <v>775.56</v>
      </c>
      <c r="CC361" s="4">
        <v>775.56</v>
      </c>
      <c r="CD361" s="4">
        <v>775.56</v>
      </c>
      <c r="CE361" s="4">
        <v>775.56</v>
      </c>
      <c r="CF361" s="4">
        <v>4395.92</v>
      </c>
      <c r="CG361" s="4">
        <v>0</v>
      </c>
      <c r="CH361" s="4">
        <v>110.06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0</v>
      </c>
      <c r="CU361" s="4">
        <v>0</v>
      </c>
      <c r="CV361" s="4">
        <v>0</v>
      </c>
      <c r="CW361" s="4">
        <v>0</v>
      </c>
      <c r="CX361" s="4">
        <v>0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0</v>
      </c>
      <c r="DK361" s="4">
        <v>0</v>
      </c>
      <c r="DL361" s="4">
        <v>0</v>
      </c>
      <c r="DM361" s="4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0</v>
      </c>
      <c r="DS361" s="4">
        <v>0</v>
      </c>
      <c r="DT361" s="4">
        <v>0</v>
      </c>
      <c r="DU361" s="6">
        <v>0</v>
      </c>
      <c r="DV361" s="4">
        <f>SUM(Tabela1[[#This Row],[jan/25]:[mar/25]])</f>
        <v>669.32</v>
      </c>
      <c r="DW361" s="4">
        <f>SUM(Tabela1[[#This Row],[abr/25]:[ago/25]])</f>
        <v>1139.33</v>
      </c>
      <c r="DX361" s="4">
        <f>SUM(Tabela1[[#This Row],[set/25]:[dez/30]])</f>
        <v>24612.760000000006</v>
      </c>
    </row>
    <row r="362" spans="1:128" hidden="1" x14ac:dyDescent="0.25">
      <c r="A362" s="2" t="s">
        <v>925</v>
      </c>
      <c r="B362" s="2" t="s">
        <v>14</v>
      </c>
      <c r="C362" s="2" t="s">
        <v>193</v>
      </c>
      <c r="D362" s="1">
        <v>208</v>
      </c>
      <c r="E362" s="2" t="s">
        <v>1143</v>
      </c>
      <c r="F362" s="2" t="s">
        <v>19</v>
      </c>
      <c r="G362" s="321">
        <v>45867</v>
      </c>
      <c r="H362" s="2" t="s">
        <v>1144</v>
      </c>
      <c r="I362" s="2" t="s">
        <v>1145</v>
      </c>
      <c r="J362" s="4">
        <v>285450.73</v>
      </c>
      <c r="K362" s="4">
        <v>78784.639999999999</v>
      </c>
      <c r="L362" s="4">
        <f>Tabela1[[#This Row],[parcela.cef
(total)]]-Tabela1[[#This Row],[parcela.cef
(realizado)]]</f>
        <v>206666.08999999997</v>
      </c>
      <c r="M362" s="4">
        <v>0</v>
      </c>
      <c r="N362" s="4">
        <v>311591.67</v>
      </c>
      <c r="O362" s="4">
        <v>0</v>
      </c>
      <c r="P362" s="4">
        <v>29440.59</v>
      </c>
      <c r="Q362" s="4">
        <f>SUM(Tabela1[[#This Row],[set/25]:[dez/30]])</f>
        <v>29129.39000000001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311.2</v>
      </c>
      <c r="BJ362" s="4">
        <v>0</v>
      </c>
      <c r="BK362" s="4">
        <v>314.02999999999997</v>
      </c>
      <c r="BL362" s="4">
        <v>314.02999999999997</v>
      </c>
      <c r="BM362" s="4">
        <v>314.02999999999997</v>
      </c>
      <c r="BN362" s="4">
        <v>314.02999999999997</v>
      </c>
      <c r="BO362" s="4">
        <v>314.02999999999997</v>
      </c>
      <c r="BP362" s="4">
        <v>314.02999999999997</v>
      </c>
      <c r="BQ362" s="4">
        <v>586.04</v>
      </c>
      <c r="BR362" s="4">
        <v>1046.79</v>
      </c>
      <c r="BS362" s="4">
        <v>1046.79</v>
      </c>
      <c r="BT362" s="4">
        <v>6349.66</v>
      </c>
      <c r="BU362" s="4">
        <v>1046.79</v>
      </c>
      <c r="BV362" s="4">
        <v>1046.79</v>
      </c>
      <c r="BW362" s="4">
        <v>1046.79</v>
      </c>
      <c r="BX362" s="4">
        <v>1046.79</v>
      </c>
      <c r="BY362" s="4">
        <v>1046.79</v>
      </c>
      <c r="BZ362" s="4">
        <v>1046.79</v>
      </c>
      <c r="CA362" s="4">
        <v>1046.79</v>
      </c>
      <c r="CB362" s="4">
        <v>1046.79</v>
      </c>
      <c r="CC362" s="4">
        <v>1046.79</v>
      </c>
      <c r="CD362" s="4">
        <v>1046.79</v>
      </c>
      <c r="CE362" s="4">
        <v>1046.79</v>
      </c>
      <c r="CF362" s="4">
        <v>6349.66</v>
      </c>
      <c r="CG362" s="4">
        <v>0</v>
      </c>
      <c r="CH362" s="4">
        <v>0</v>
      </c>
      <c r="CI362" s="4">
        <v>0</v>
      </c>
      <c r="CJ362" s="4">
        <v>0</v>
      </c>
      <c r="CK362" s="4">
        <v>351.58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6">
        <v>0</v>
      </c>
      <c r="DV362" s="4">
        <f>SUM(Tabela1[[#This Row],[jan/25]:[mar/25]])</f>
        <v>0</v>
      </c>
      <c r="DW362" s="4">
        <f>SUM(Tabela1[[#This Row],[abr/25]:[ago/25]])</f>
        <v>311.2</v>
      </c>
      <c r="DX362" s="4">
        <f>SUM(Tabela1[[#This Row],[set/25]:[dez/30]])</f>
        <v>29129.39000000001</v>
      </c>
    </row>
    <row r="363" spans="1:128" hidden="1" x14ac:dyDescent="0.25">
      <c r="A363" s="2" t="s">
        <v>925</v>
      </c>
      <c r="B363" s="2" t="s">
        <v>14</v>
      </c>
      <c r="C363" s="2" t="s">
        <v>193</v>
      </c>
      <c r="D363" s="1">
        <v>209</v>
      </c>
      <c r="E363" s="2" t="s">
        <v>1147</v>
      </c>
      <c r="F363" s="2" t="s">
        <v>19</v>
      </c>
      <c r="G363" s="321">
        <v>45867</v>
      </c>
      <c r="H363" s="2" t="s">
        <v>378</v>
      </c>
      <c r="I363" s="2" t="s">
        <v>1148</v>
      </c>
      <c r="J363" s="4">
        <v>336145.41</v>
      </c>
      <c r="K363" s="4">
        <v>103465.26</v>
      </c>
      <c r="L363" s="4">
        <f>Tabela1[[#This Row],[parcela.cef
(total)]]-Tabela1[[#This Row],[parcela.cef
(realizado)]]</f>
        <v>232680.14999999997</v>
      </c>
      <c r="M363" s="4">
        <v>0</v>
      </c>
      <c r="N363" s="4">
        <v>412660</v>
      </c>
      <c r="O363" s="4">
        <v>0</v>
      </c>
      <c r="P363" s="4">
        <v>21204.37</v>
      </c>
      <c r="Q363" s="4">
        <f>SUM(Tabela1[[#This Row],[set/25]:[dez/30]])</f>
        <v>20248.829999999994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955.54</v>
      </c>
      <c r="BJ363" s="4">
        <v>0</v>
      </c>
      <c r="BK363" s="4">
        <v>964.23</v>
      </c>
      <c r="BL363" s="4">
        <v>964.23</v>
      </c>
      <c r="BM363" s="4">
        <v>964.23</v>
      </c>
      <c r="BN363" s="4">
        <v>964.23</v>
      </c>
      <c r="BO363" s="4">
        <v>964.23</v>
      </c>
      <c r="BP363" s="4">
        <v>964.23</v>
      </c>
      <c r="BQ363" s="4">
        <v>964.23</v>
      </c>
      <c r="BR363" s="4">
        <v>964.23</v>
      </c>
      <c r="BS363" s="4">
        <v>964.23</v>
      </c>
      <c r="BT363" s="4">
        <v>964.23</v>
      </c>
      <c r="BU363" s="4">
        <v>964.23</v>
      </c>
      <c r="BV363" s="4">
        <v>964.23</v>
      </c>
      <c r="BW363" s="4">
        <v>964.23</v>
      </c>
      <c r="BX363" s="4">
        <v>964.23</v>
      </c>
      <c r="BY363" s="4">
        <v>964.23</v>
      </c>
      <c r="BZ363" s="4">
        <v>964.23</v>
      </c>
      <c r="CA363" s="4">
        <v>964.23</v>
      </c>
      <c r="CB363" s="4">
        <v>964.23</v>
      </c>
      <c r="CC363" s="4">
        <v>964.23</v>
      </c>
      <c r="CD363" s="4">
        <v>964.23</v>
      </c>
      <c r="CE363" s="4">
        <v>964.23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0</v>
      </c>
      <c r="CZ363" s="4">
        <v>0</v>
      </c>
      <c r="DA363" s="4">
        <v>0</v>
      </c>
      <c r="DB363" s="4">
        <v>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0</v>
      </c>
      <c r="DK363" s="4">
        <v>0</v>
      </c>
      <c r="DL363" s="4">
        <v>0</v>
      </c>
      <c r="DM363" s="4">
        <v>0</v>
      </c>
      <c r="DN363" s="4">
        <v>0</v>
      </c>
      <c r="DO363" s="4">
        <v>0</v>
      </c>
      <c r="DP363" s="4">
        <v>0</v>
      </c>
      <c r="DQ363" s="4">
        <v>0</v>
      </c>
      <c r="DR363" s="4">
        <v>0</v>
      </c>
      <c r="DS363" s="4">
        <v>0</v>
      </c>
      <c r="DT363" s="4">
        <v>0</v>
      </c>
      <c r="DU363" s="6">
        <v>0</v>
      </c>
      <c r="DV363" s="4">
        <f>SUM(Tabela1[[#This Row],[jan/25]:[mar/25]])</f>
        <v>0</v>
      </c>
      <c r="DW363" s="4">
        <f>SUM(Tabela1[[#This Row],[abr/25]:[ago/25]])</f>
        <v>955.54</v>
      </c>
      <c r="DX363" s="4">
        <f>SUM(Tabela1[[#This Row],[set/25]:[dez/30]])</f>
        <v>20248.829999999994</v>
      </c>
    </row>
    <row r="364" spans="1:128" hidden="1" x14ac:dyDescent="0.25">
      <c r="A364" s="2" t="s">
        <v>925</v>
      </c>
      <c r="B364" s="2" t="s">
        <v>14</v>
      </c>
      <c r="C364" s="2" t="s">
        <v>212</v>
      </c>
      <c r="D364" s="1">
        <v>301</v>
      </c>
      <c r="E364" s="2" t="s">
        <v>1150</v>
      </c>
      <c r="F364" s="2" t="s">
        <v>19</v>
      </c>
      <c r="G364" s="321">
        <v>45472</v>
      </c>
      <c r="H364" s="2" t="s">
        <v>1151</v>
      </c>
      <c r="I364" s="2"/>
      <c r="J364" s="4"/>
      <c r="K364" s="4"/>
      <c r="L364" s="4">
        <f>Tabela1[[#This Row],[parcela.cef
(total)]]-Tabela1[[#This Row],[parcela.cef
(realizado)]]</f>
        <v>0</v>
      </c>
      <c r="M364" s="4">
        <v>301350.55</v>
      </c>
      <c r="N364" s="4">
        <v>305500</v>
      </c>
      <c r="O364" s="4">
        <v>0</v>
      </c>
      <c r="P364" s="4">
        <v>45083.66</v>
      </c>
      <c r="Q364" s="4">
        <f>SUM(Tabela1[[#This Row],[set/25]:[dez/30]])</f>
        <v>40548.240000000005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1500</v>
      </c>
      <c r="AW364" s="4">
        <v>225.19</v>
      </c>
      <c r="AX364" s="4">
        <v>226.82</v>
      </c>
      <c r="AY364" s="4">
        <v>228.4</v>
      </c>
      <c r="AZ364" s="4">
        <v>229.73</v>
      </c>
      <c r="BA364" s="4">
        <v>231.29</v>
      </c>
      <c r="BB364" s="4">
        <v>232.22</v>
      </c>
      <c r="BC364" s="4">
        <v>233.38</v>
      </c>
      <c r="BD364" s="4">
        <v>235.31</v>
      </c>
      <c r="BE364" s="4">
        <v>236.25</v>
      </c>
      <c r="BF364" s="4">
        <v>237.18</v>
      </c>
      <c r="BG364" s="4">
        <v>238.41</v>
      </c>
      <c r="BH364" s="4">
        <v>239.79</v>
      </c>
      <c r="BI364" s="4">
        <v>241.45</v>
      </c>
      <c r="BJ364" s="4">
        <v>0</v>
      </c>
      <c r="BK364" s="4">
        <v>243.64</v>
      </c>
      <c r="BL364" s="4">
        <v>243.64</v>
      </c>
      <c r="BM364" s="4">
        <v>3540.58</v>
      </c>
      <c r="BN364" s="4">
        <v>585.87</v>
      </c>
      <c r="BO364" s="4">
        <v>812.15</v>
      </c>
      <c r="BP364" s="4">
        <v>812.15</v>
      </c>
      <c r="BQ364" s="4">
        <v>812.15</v>
      </c>
      <c r="BR364" s="4">
        <v>812.15</v>
      </c>
      <c r="BS364" s="4">
        <v>812.15</v>
      </c>
      <c r="BT364" s="4">
        <v>812.15</v>
      </c>
      <c r="BU364" s="4">
        <v>812.15</v>
      </c>
      <c r="BV364" s="4">
        <v>812.15</v>
      </c>
      <c r="BW364" s="4">
        <v>812.15</v>
      </c>
      <c r="BX364" s="4">
        <v>812.15</v>
      </c>
      <c r="BY364" s="4">
        <v>11801.95</v>
      </c>
      <c r="BZ364" s="4">
        <v>812.15</v>
      </c>
      <c r="CA364" s="4">
        <v>812.15</v>
      </c>
      <c r="CB364" s="4">
        <v>812.15</v>
      </c>
      <c r="CC364" s="4">
        <v>812.15</v>
      </c>
      <c r="CD364" s="4">
        <v>812.15</v>
      </c>
      <c r="CE364" s="4">
        <v>812.15</v>
      </c>
      <c r="CF364" s="4">
        <v>10989.8</v>
      </c>
      <c r="CG364" s="4">
        <v>0</v>
      </c>
      <c r="CH364" s="4">
        <v>148.36000000000001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0</v>
      </c>
      <c r="CZ364" s="4">
        <v>0</v>
      </c>
      <c r="DA364" s="4">
        <v>0</v>
      </c>
      <c r="DB364" s="4">
        <v>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0</v>
      </c>
      <c r="DK364" s="4">
        <v>0</v>
      </c>
      <c r="DL364" s="4">
        <v>0</v>
      </c>
      <c r="DM364" s="4">
        <v>0</v>
      </c>
      <c r="DN364" s="4">
        <v>0</v>
      </c>
      <c r="DO364" s="4">
        <v>0</v>
      </c>
      <c r="DP364" s="4">
        <v>0</v>
      </c>
      <c r="DQ364" s="4">
        <v>0</v>
      </c>
      <c r="DR364" s="4">
        <v>0</v>
      </c>
      <c r="DS364" s="4">
        <v>0</v>
      </c>
      <c r="DT364" s="4">
        <v>0</v>
      </c>
      <c r="DU364" s="6">
        <v>0</v>
      </c>
      <c r="DV364" s="4">
        <f>SUM(Tabela1[[#This Row],[jan/25]:[mar/25]])</f>
        <v>700.91000000000008</v>
      </c>
      <c r="DW364" s="4">
        <f>SUM(Tabela1[[#This Row],[abr/25]:[ago/25]])</f>
        <v>1193.08</v>
      </c>
      <c r="DX364" s="4">
        <f>SUM(Tabela1[[#This Row],[set/25]:[dez/30]])</f>
        <v>40548.240000000005</v>
      </c>
    </row>
    <row r="365" spans="1:128" hidden="1" x14ac:dyDescent="0.25">
      <c r="A365" s="2" t="s">
        <v>925</v>
      </c>
      <c r="B365" s="2" t="s">
        <v>14</v>
      </c>
      <c r="C365" s="2" t="s">
        <v>212</v>
      </c>
      <c r="D365" s="1">
        <v>302</v>
      </c>
      <c r="E365" s="2"/>
      <c r="F365" s="2" t="s">
        <v>42</v>
      </c>
      <c r="G365" s="321"/>
      <c r="H365" s="2" t="s">
        <v>416</v>
      </c>
      <c r="I365" s="2"/>
      <c r="J365" s="4"/>
      <c r="K365" s="4"/>
      <c r="L365" s="4">
        <f>Tabela1[[#This Row],[parcela.cef
(total)]]-Tabela1[[#This Row],[parcela.cef
(realizado)]]</f>
        <v>0</v>
      </c>
      <c r="M365" s="4">
        <v>0</v>
      </c>
      <c r="N365" s="4">
        <v>0</v>
      </c>
      <c r="O365" s="4">
        <v>0</v>
      </c>
      <c r="P365" s="4">
        <v>11207.07</v>
      </c>
      <c r="Q365" s="4">
        <f>SUM(Tabela1[[#This Row],[set/25]:[dez/30]])</f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6500</v>
      </c>
      <c r="BA365" s="4">
        <v>1167.8900000000001</v>
      </c>
      <c r="BB365" s="4">
        <v>1172.56</v>
      </c>
      <c r="BC365" s="4">
        <v>1178.42</v>
      </c>
      <c r="BD365" s="4">
        <v>1188.2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0</v>
      </c>
      <c r="CU365" s="4">
        <v>0</v>
      </c>
      <c r="CV365" s="4">
        <v>0</v>
      </c>
      <c r="CW365" s="4">
        <v>0</v>
      </c>
      <c r="CX365" s="4">
        <v>0</v>
      </c>
      <c r="CY365" s="4">
        <v>0</v>
      </c>
      <c r="CZ365" s="4">
        <v>0</v>
      </c>
      <c r="DA365" s="4">
        <v>0</v>
      </c>
      <c r="DB365" s="4">
        <v>0</v>
      </c>
      <c r="DC365" s="4">
        <v>0</v>
      </c>
      <c r="DD365" s="4">
        <v>0</v>
      </c>
      <c r="DE365" s="4">
        <v>0</v>
      </c>
      <c r="DF365" s="4">
        <v>0</v>
      </c>
      <c r="DG365" s="4">
        <v>0</v>
      </c>
      <c r="DH365" s="4">
        <v>0</v>
      </c>
      <c r="DI365" s="4">
        <v>0</v>
      </c>
      <c r="DJ365" s="4">
        <v>0</v>
      </c>
      <c r="DK365" s="4">
        <v>0</v>
      </c>
      <c r="DL365" s="4">
        <v>0</v>
      </c>
      <c r="DM365" s="4">
        <v>0</v>
      </c>
      <c r="DN365" s="4">
        <v>0</v>
      </c>
      <c r="DO365" s="4">
        <v>0</v>
      </c>
      <c r="DP365" s="4">
        <v>0</v>
      </c>
      <c r="DQ365" s="4">
        <v>0</v>
      </c>
      <c r="DR365" s="4">
        <v>0</v>
      </c>
      <c r="DS365" s="4">
        <v>0</v>
      </c>
      <c r="DT365" s="4">
        <v>0</v>
      </c>
      <c r="DU365" s="6">
        <v>0</v>
      </c>
      <c r="DV365" s="4">
        <f>SUM(Tabela1[[#This Row],[jan/25]:[mar/25]])</f>
        <v>3539.1800000000003</v>
      </c>
      <c r="DW365" s="4">
        <f>SUM(Tabela1[[#This Row],[abr/25]:[ago/25]])</f>
        <v>0</v>
      </c>
      <c r="DX365" s="4">
        <f>SUM(Tabela1[[#This Row],[set/25]:[dez/30]])</f>
        <v>0</v>
      </c>
    </row>
    <row r="366" spans="1:128" hidden="1" x14ac:dyDescent="0.25">
      <c r="A366" s="2" t="s">
        <v>925</v>
      </c>
      <c r="B366" s="2" t="s">
        <v>14</v>
      </c>
      <c r="C366" s="2" t="s">
        <v>212</v>
      </c>
      <c r="D366" s="1">
        <v>303</v>
      </c>
      <c r="E366" s="2" t="s">
        <v>1154</v>
      </c>
      <c r="F366" s="2" t="s">
        <v>19</v>
      </c>
      <c r="G366" s="321">
        <v>45779</v>
      </c>
      <c r="H366" s="2" t="s">
        <v>154</v>
      </c>
      <c r="I366" s="2" t="s">
        <v>1155</v>
      </c>
      <c r="J366" s="4">
        <v>294029.86</v>
      </c>
      <c r="K366" s="4">
        <v>77529.55</v>
      </c>
      <c r="L366" s="4">
        <f>Tabela1[[#This Row],[parcela.cef
(total)]]-Tabela1[[#This Row],[parcela.cef
(realizado)]]</f>
        <v>216500.31</v>
      </c>
      <c r="M366" s="4">
        <v>0</v>
      </c>
      <c r="N366" s="4">
        <v>290460</v>
      </c>
      <c r="O366" s="4">
        <v>530.89</v>
      </c>
      <c r="P366" s="4">
        <v>7643.9</v>
      </c>
      <c r="Q366" s="4">
        <f>SUM(Tabela1[[#This Row],[set/25]:[dez/30]])</f>
        <v>6887.050000000002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185.7</v>
      </c>
      <c r="BG366" s="4">
        <v>190.52</v>
      </c>
      <c r="BH366" s="4">
        <v>187.75</v>
      </c>
      <c r="BI366" s="4">
        <v>192.88</v>
      </c>
      <c r="BJ366" s="4">
        <v>190.76</v>
      </c>
      <c r="BK366" s="4">
        <v>190.76</v>
      </c>
      <c r="BL366" s="4">
        <v>190.76</v>
      </c>
      <c r="BM366" s="4">
        <v>190.76</v>
      </c>
      <c r="BN366" s="4">
        <v>190.76</v>
      </c>
      <c r="BO366" s="4">
        <v>190.76</v>
      </c>
      <c r="BP366" s="4">
        <v>190.76</v>
      </c>
      <c r="BQ366" s="4">
        <v>190.76</v>
      </c>
      <c r="BR366" s="4">
        <v>190.76</v>
      </c>
      <c r="BS366" s="4">
        <v>190.76</v>
      </c>
      <c r="BT366" s="4">
        <v>190.76</v>
      </c>
      <c r="BU366" s="4">
        <v>190.76</v>
      </c>
      <c r="BV366" s="4">
        <v>190.76</v>
      </c>
      <c r="BW366" s="4">
        <v>190.76</v>
      </c>
      <c r="BX366" s="4">
        <v>190.76</v>
      </c>
      <c r="BY366" s="4">
        <v>190.76</v>
      </c>
      <c r="BZ366" s="4">
        <v>190.76</v>
      </c>
      <c r="CA366" s="4">
        <v>190.76</v>
      </c>
      <c r="CB366" s="4">
        <v>190.76</v>
      </c>
      <c r="CC366" s="4">
        <v>190.76</v>
      </c>
      <c r="CD366" s="4">
        <v>190.76</v>
      </c>
      <c r="CE366" s="4">
        <v>190.88</v>
      </c>
      <c r="CF366" s="4">
        <v>2582.79</v>
      </c>
      <c r="CG366" s="4">
        <v>0</v>
      </c>
      <c r="CH366" s="4">
        <v>0</v>
      </c>
      <c r="CI366" s="4">
        <v>107.42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6">
        <v>0</v>
      </c>
      <c r="DV366" s="4">
        <f>SUM(Tabela1[[#This Row],[jan/25]:[mar/25]])</f>
        <v>0</v>
      </c>
      <c r="DW366" s="4">
        <f>SUM(Tabela1[[#This Row],[abr/25]:[ago/25]])</f>
        <v>756.85</v>
      </c>
      <c r="DX366" s="4">
        <f>SUM(Tabela1[[#This Row],[set/25]:[dez/30]])</f>
        <v>6887.050000000002</v>
      </c>
    </row>
    <row r="367" spans="1:128" hidden="1" x14ac:dyDescent="0.25">
      <c r="A367" s="2" t="s">
        <v>925</v>
      </c>
      <c r="B367" s="2" t="s">
        <v>14</v>
      </c>
      <c r="C367" s="2" t="s">
        <v>212</v>
      </c>
      <c r="D367" s="1">
        <v>304</v>
      </c>
      <c r="E367" s="2"/>
      <c r="F367" s="2" t="s">
        <v>42</v>
      </c>
      <c r="G367" s="321"/>
      <c r="H367" s="2" t="s">
        <v>1157</v>
      </c>
      <c r="I367" s="2"/>
      <c r="J367" s="4"/>
      <c r="K367" s="4"/>
      <c r="L367" s="4">
        <f>Tabela1[[#This Row],[parcela.cef
(total)]]-Tabela1[[#This Row],[parcela.cef
(realizado)]]</f>
        <v>0</v>
      </c>
      <c r="M367" s="4">
        <v>0</v>
      </c>
      <c r="N367" s="4">
        <v>0</v>
      </c>
      <c r="O367" s="4">
        <v>0</v>
      </c>
      <c r="P367" s="4">
        <v>6918.06</v>
      </c>
      <c r="Q367" s="4">
        <f>SUM(Tabela1[[#This Row],[set/25]:[dez/30]])</f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750</v>
      </c>
      <c r="AY367" s="4">
        <v>760.69</v>
      </c>
      <c r="AZ367" s="4">
        <v>765.1</v>
      </c>
      <c r="BA367" s="4">
        <v>770.3</v>
      </c>
      <c r="BB367" s="4">
        <v>765.65</v>
      </c>
      <c r="BC367" s="4">
        <v>769.48</v>
      </c>
      <c r="BD367" s="4">
        <v>775.86</v>
      </c>
      <c r="BE367" s="4">
        <v>778.97</v>
      </c>
      <c r="BF367" s="4">
        <v>782.01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0</v>
      </c>
      <c r="CY367" s="4">
        <v>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0</v>
      </c>
      <c r="DK367" s="4">
        <v>0</v>
      </c>
      <c r="DL367" s="4">
        <v>0</v>
      </c>
      <c r="DM367" s="4">
        <v>0</v>
      </c>
      <c r="DN367" s="4">
        <v>0</v>
      </c>
      <c r="DO367" s="4">
        <v>0</v>
      </c>
      <c r="DP367" s="4">
        <v>0</v>
      </c>
      <c r="DQ367" s="4">
        <v>0</v>
      </c>
      <c r="DR367" s="4">
        <v>0</v>
      </c>
      <c r="DS367" s="4">
        <v>0</v>
      </c>
      <c r="DT367" s="4">
        <v>0</v>
      </c>
      <c r="DU367" s="6">
        <v>0</v>
      </c>
      <c r="DV367" s="4">
        <f>SUM(Tabela1[[#This Row],[jan/25]:[mar/25]])</f>
        <v>2310.9900000000002</v>
      </c>
      <c r="DW367" s="4">
        <f>SUM(Tabela1[[#This Row],[abr/25]:[ago/25]])</f>
        <v>1560.98</v>
      </c>
      <c r="DX367" s="4">
        <f>SUM(Tabela1[[#This Row],[set/25]:[dez/30]])</f>
        <v>0</v>
      </c>
    </row>
    <row r="368" spans="1:128" hidden="1" x14ac:dyDescent="0.25">
      <c r="A368" s="2" t="s">
        <v>925</v>
      </c>
      <c r="B368" s="2" t="s">
        <v>14</v>
      </c>
      <c r="C368" s="2" t="s">
        <v>212</v>
      </c>
      <c r="D368" s="1">
        <v>305</v>
      </c>
      <c r="E368" s="2" t="s">
        <v>1159</v>
      </c>
      <c r="F368" s="2" t="s">
        <v>19</v>
      </c>
      <c r="G368" s="321">
        <v>45806</v>
      </c>
      <c r="H368" s="2" t="s">
        <v>1160</v>
      </c>
      <c r="I368" s="2" t="s">
        <v>1161</v>
      </c>
      <c r="J368" s="4">
        <v>227553.14</v>
      </c>
      <c r="K368" s="4">
        <v>69370.990000000005</v>
      </c>
      <c r="L368" s="4">
        <f>Tabela1[[#This Row],[parcela.cef
(total)]]-Tabela1[[#This Row],[parcela.cef
(realizado)]]</f>
        <v>158182.15000000002</v>
      </c>
      <c r="M368" s="4">
        <v>0</v>
      </c>
      <c r="N368" s="4">
        <v>290460</v>
      </c>
      <c r="O368" s="4">
        <v>2059.12</v>
      </c>
      <c r="P368" s="4">
        <v>29647.07</v>
      </c>
      <c r="Q368" s="4">
        <f>SUM(Tabela1[[#This Row],[set/25]:[dez/30]])</f>
        <v>27729.670000000006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635.21</v>
      </c>
      <c r="BH368" s="4">
        <v>638.89</v>
      </c>
      <c r="BI368" s="4">
        <v>643.29999999999995</v>
      </c>
      <c r="BJ368" s="4">
        <v>649.15</v>
      </c>
      <c r="BK368" s="4">
        <v>649.15</v>
      </c>
      <c r="BL368" s="4">
        <v>649.15</v>
      </c>
      <c r="BM368" s="4">
        <v>3424.3</v>
      </c>
      <c r="BN368" s="4">
        <v>649.15</v>
      </c>
      <c r="BO368" s="4">
        <v>649.15</v>
      </c>
      <c r="BP368" s="4">
        <v>649.15</v>
      </c>
      <c r="BQ368" s="4">
        <v>649.15</v>
      </c>
      <c r="BR368" s="4">
        <v>649.15</v>
      </c>
      <c r="BS368" s="4">
        <v>649.15</v>
      </c>
      <c r="BT368" s="4">
        <v>649.15</v>
      </c>
      <c r="BU368" s="4">
        <v>649.15</v>
      </c>
      <c r="BV368" s="4">
        <v>649.15</v>
      </c>
      <c r="BW368" s="4">
        <v>649.15</v>
      </c>
      <c r="BX368" s="4">
        <v>649.15</v>
      </c>
      <c r="BY368" s="4">
        <v>3424.3</v>
      </c>
      <c r="BZ368" s="4">
        <v>649.15</v>
      </c>
      <c r="CA368" s="4">
        <v>649.15</v>
      </c>
      <c r="CB368" s="4">
        <v>649.15</v>
      </c>
      <c r="CC368" s="4">
        <v>649.15</v>
      </c>
      <c r="CD368" s="4">
        <v>649.15</v>
      </c>
      <c r="CE368" s="4">
        <v>649.15</v>
      </c>
      <c r="CF368" s="4">
        <v>7789.88</v>
      </c>
      <c r="CG368" s="4">
        <v>0</v>
      </c>
      <c r="CH368" s="4">
        <v>108.19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>
        <v>0</v>
      </c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6">
        <v>0</v>
      </c>
      <c r="DV368" s="4">
        <f>SUM(Tabela1[[#This Row],[jan/25]:[mar/25]])</f>
        <v>0</v>
      </c>
      <c r="DW368" s="4">
        <f>SUM(Tabela1[[#This Row],[abr/25]:[ago/25]])</f>
        <v>1917.3999999999999</v>
      </c>
      <c r="DX368" s="4">
        <f>SUM(Tabela1[[#This Row],[set/25]:[dez/30]])</f>
        <v>27729.670000000006</v>
      </c>
    </row>
    <row r="369" spans="1:128" hidden="1" x14ac:dyDescent="0.25">
      <c r="A369" s="2" t="s">
        <v>925</v>
      </c>
      <c r="B369" s="2" t="s">
        <v>14</v>
      </c>
      <c r="C369" s="2" t="s">
        <v>212</v>
      </c>
      <c r="D369" s="1">
        <v>306</v>
      </c>
      <c r="E369" s="2" t="s">
        <v>1163</v>
      </c>
      <c r="F369" s="2" t="s">
        <v>19</v>
      </c>
      <c r="G369" s="321">
        <v>45472</v>
      </c>
      <c r="H369" s="2" t="s">
        <v>1164</v>
      </c>
      <c r="I369" s="2"/>
      <c r="J369" s="4"/>
      <c r="K369" s="4"/>
      <c r="L369" s="4">
        <f>Tabela1[[#This Row],[parcela.cef
(total)]]-Tabela1[[#This Row],[parcela.cef
(realizado)]]</f>
        <v>0</v>
      </c>
      <c r="M369" s="4">
        <v>0</v>
      </c>
      <c r="N369" s="4">
        <v>205860</v>
      </c>
      <c r="O369" s="4">
        <v>0</v>
      </c>
      <c r="P369" s="4">
        <v>205860</v>
      </c>
      <c r="Q369" s="4">
        <f>SUM(Tabela1[[#This Row],[set/25]:[dez/30]])</f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205860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0</v>
      </c>
      <c r="CZ369" s="4">
        <v>0</v>
      </c>
      <c r="DA369" s="4">
        <v>0</v>
      </c>
      <c r="DB369" s="4">
        <v>0</v>
      </c>
      <c r="DC369" s="4">
        <v>0</v>
      </c>
      <c r="DD369" s="4">
        <v>0</v>
      </c>
      <c r="DE369" s="4">
        <v>0</v>
      </c>
      <c r="DF369" s="4">
        <v>0</v>
      </c>
      <c r="DG369" s="4">
        <v>0</v>
      </c>
      <c r="DH369" s="4">
        <v>0</v>
      </c>
      <c r="DI369" s="4">
        <v>0</v>
      </c>
      <c r="DJ369" s="4">
        <v>0</v>
      </c>
      <c r="DK369" s="4">
        <v>0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</v>
      </c>
      <c r="DT369" s="4">
        <v>0</v>
      </c>
      <c r="DU369" s="6">
        <v>0</v>
      </c>
      <c r="DV369" s="4">
        <f>SUM(Tabela1[[#This Row],[jan/25]:[mar/25]])</f>
        <v>0</v>
      </c>
      <c r="DW369" s="4">
        <f>SUM(Tabela1[[#This Row],[abr/25]:[ago/25]])</f>
        <v>0</v>
      </c>
      <c r="DX369" s="4">
        <f>SUM(Tabela1[[#This Row],[set/25]:[dez/30]])</f>
        <v>0</v>
      </c>
    </row>
    <row r="370" spans="1:128" hidden="1" x14ac:dyDescent="0.25">
      <c r="A370" s="2" t="s">
        <v>925</v>
      </c>
      <c r="B370" s="2" t="s">
        <v>14</v>
      </c>
      <c r="C370" s="2" t="s">
        <v>212</v>
      </c>
      <c r="D370" s="1">
        <v>307</v>
      </c>
      <c r="E370" s="2" t="s">
        <v>1166</v>
      </c>
      <c r="F370" s="2" t="s">
        <v>19</v>
      </c>
      <c r="G370" s="321">
        <v>45882</v>
      </c>
      <c r="H370" s="2" t="s">
        <v>889</v>
      </c>
      <c r="I370" s="2" t="s">
        <v>1167</v>
      </c>
      <c r="J370" s="4">
        <v>200000</v>
      </c>
      <c r="K370" s="4">
        <v>54002.5</v>
      </c>
      <c r="L370" s="4">
        <f>Tabela1[[#This Row],[parcela.cef
(total)]]-Tabela1[[#This Row],[parcela.cef
(realizado)]]</f>
        <v>145997.5</v>
      </c>
      <c r="M370" s="4">
        <v>0</v>
      </c>
      <c r="N370" s="4">
        <v>234060</v>
      </c>
      <c r="O370" s="4">
        <v>0</v>
      </c>
      <c r="P370" s="4">
        <v>41574.47</v>
      </c>
      <c r="Q370" s="4">
        <f>SUM(Tabela1[[#This Row],[set/25]:[dez/30]])</f>
        <v>41574.469999999994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1241.8499999999999</v>
      </c>
      <c r="BL370" s="4">
        <v>1241.8499999999999</v>
      </c>
      <c r="BM370" s="4">
        <v>5637.77</v>
      </c>
      <c r="BN370" s="4">
        <v>1241.8499999999999</v>
      </c>
      <c r="BO370" s="4">
        <v>1241.8499999999999</v>
      </c>
      <c r="BP370" s="4">
        <v>1241.8499999999999</v>
      </c>
      <c r="BQ370" s="4">
        <v>1241.8499999999999</v>
      </c>
      <c r="BR370" s="4">
        <v>1241.8499999999999</v>
      </c>
      <c r="BS370" s="4">
        <v>4538.79</v>
      </c>
      <c r="BT370" s="4">
        <v>1241.8499999999999</v>
      </c>
      <c r="BU370" s="4">
        <v>1241.8499999999999</v>
      </c>
      <c r="BV370" s="4">
        <v>1241.8499999999999</v>
      </c>
      <c r="BW370" s="4">
        <v>1241.8499999999999</v>
      </c>
      <c r="BX370" s="4">
        <v>1241.8499999999999</v>
      </c>
      <c r="BY370" s="4">
        <v>5637.77</v>
      </c>
      <c r="BZ370" s="4">
        <v>1241.8499999999999</v>
      </c>
      <c r="CA370" s="4">
        <v>1241.8499999999999</v>
      </c>
      <c r="CB370" s="4">
        <v>1241.8499999999999</v>
      </c>
      <c r="CC370" s="4">
        <v>1241.8499999999999</v>
      </c>
      <c r="CD370" s="4">
        <v>1241.8499999999999</v>
      </c>
      <c r="CE370" s="4">
        <v>1241.8499999999999</v>
      </c>
      <c r="CF370" s="4">
        <v>3296.94</v>
      </c>
      <c r="CG370" s="4">
        <v>109.9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0</v>
      </c>
      <c r="CZ370" s="4">
        <v>0</v>
      </c>
      <c r="DA370" s="4">
        <v>0</v>
      </c>
      <c r="DB370" s="4">
        <v>0</v>
      </c>
      <c r="DC370" s="4">
        <v>0</v>
      </c>
      <c r="DD370" s="4">
        <v>0</v>
      </c>
      <c r="DE370" s="4">
        <v>0</v>
      </c>
      <c r="DF370" s="4">
        <v>0</v>
      </c>
      <c r="DG370" s="4">
        <v>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6">
        <v>0</v>
      </c>
      <c r="DV370" s="4">
        <f>SUM(Tabela1[[#This Row],[jan/25]:[mar/25]])</f>
        <v>0</v>
      </c>
      <c r="DW370" s="4">
        <f>SUM(Tabela1[[#This Row],[abr/25]:[ago/25]])</f>
        <v>0</v>
      </c>
      <c r="DX370" s="4">
        <f>SUM(Tabela1[[#This Row],[set/25]:[dez/30]])</f>
        <v>41574.469999999994</v>
      </c>
    </row>
    <row r="371" spans="1:128" hidden="1" x14ac:dyDescent="0.25">
      <c r="A371" s="2" t="s">
        <v>925</v>
      </c>
      <c r="B371" s="2" t="s">
        <v>14</v>
      </c>
      <c r="C371" s="2" t="s">
        <v>212</v>
      </c>
      <c r="D371" s="1">
        <v>308</v>
      </c>
      <c r="E371" s="2" t="s">
        <v>1169</v>
      </c>
      <c r="F371" s="2" t="s">
        <v>19</v>
      </c>
      <c r="G371" s="321">
        <v>45769</v>
      </c>
      <c r="H371" s="2" t="s">
        <v>1170</v>
      </c>
      <c r="I371" s="2" t="s">
        <v>1171</v>
      </c>
      <c r="J371" s="4">
        <v>273600</v>
      </c>
      <c r="K371" s="4">
        <v>77322.25</v>
      </c>
      <c r="L371" s="4">
        <f>Tabela1[[#This Row],[parcela.cef
(total)]]-Tabela1[[#This Row],[parcela.cef
(realizado)]]</f>
        <v>196277.75</v>
      </c>
      <c r="M371" s="4">
        <v>0</v>
      </c>
      <c r="N371" s="4">
        <v>298920</v>
      </c>
      <c r="O371" s="4">
        <v>9700.18</v>
      </c>
      <c r="P371" s="4">
        <v>33443.21</v>
      </c>
      <c r="Q371" s="4">
        <f>SUM(Tabela1[[#This Row],[set/25]:[dez/30]])</f>
        <v>31828.890000000003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400.15</v>
      </c>
      <c r="BG371" s="4">
        <v>402.24</v>
      </c>
      <c r="BH371" s="4">
        <v>404.57</v>
      </c>
      <c r="BI371" s="4">
        <v>407.36</v>
      </c>
      <c r="BJ371" s="4">
        <v>0</v>
      </c>
      <c r="BK371" s="4">
        <v>670.73</v>
      </c>
      <c r="BL371" s="4">
        <v>1092.68</v>
      </c>
      <c r="BM371" s="4">
        <v>1092.68</v>
      </c>
      <c r="BN371" s="4">
        <v>1092.68</v>
      </c>
      <c r="BO371" s="4">
        <v>1092.68</v>
      </c>
      <c r="BP371" s="4">
        <v>1092.68</v>
      </c>
      <c r="BQ371" s="4">
        <v>1092.68</v>
      </c>
      <c r="BR371" s="4">
        <v>1092.68</v>
      </c>
      <c r="BS371" s="4">
        <v>1092.68</v>
      </c>
      <c r="BT371" s="4">
        <v>1092.68</v>
      </c>
      <c r="BU371" s="4">
        <v>1092.68</v>
      </c>
      <c r="BV371" s="4">
        <v>1092.68</v>
      </c>
      <c r="BW371" s="4">
        <v>1092.68</v>
      </c>
      <c r="BX371" s="4">
        <v>1092.68</v>
      </c>
      <c r="BY371" s="4">
        <v>1092.68</v>
      </c>
      <c r="BZ371" s="4">
        <v>1092.68</v>
      </c>
      <c r="CA371" s="4">
        <v>1092.68</v>
      </c>
      <c r="CB371" s="4">
        <v>1092.68</v>
      </c>
      <c r="CC371" s="4">
        <v>1092.68</v>
      </c>
      <c r="CD371" s="4">
        <v>1092.68</v>
      </c>
      <c r="CE371" s="4">
        <v>1092.6600000000001</v>
      </c>
      <c r="CF371" s="4">
        <v>9196.39</v>
      </c>
      <c r="CG371" s="4">
        <v>0</v>
      </c>
      <c r="CH371" s="4">
        <v>108.19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0</v>
      </c>
      <c r="CZ371" s="4">
        <v>0</v>
      </c>
      <c r="DA371" s="4">
        <v>0</v>
      </c>
      <c r="DB371" s="4">
        <v>0</v>
      </c>
      <c r="DC371" s="4">
        <v>0</v>
      </c>
      <c r="DD371" s="4">
        <v>0</v>
      </c>
      <c r="DE371" s="4">
        <v>0</v>
      </c>
      <c r="DF371" s="4">
        <v>0</v>
      </c>
      <c r="DG371" s="4">
        <v>0</v>
      </c>
      <c r="DH371" s="4">
        <v>0</v>
      </c>
      <c r="DI371" s="4">
        <v>0</v>
      </c>
      <c r="DJ371" s="4">
        <v>0</v>
      </c>
      <c r="DK371" s="4">
        <v>0</v>
      </c>
      <c r="DL371" s="4">
        <v>0</v>
      </c>
      <c r="DM371" s="4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0</v>
      </c>
      <c r="DS371" s="4">
        <v>0</v>
      </c>
      <c r="DT371" s="4">
        <v>0</v>
      </c>
      <c r="DU371" s="6">
        <v>0</v>
      </c>
      <c r="DV371" s="4">
        <f>SUM(Tabela1[[#This Row],[jan/25]:[mar/25]])</f>
        <v>0</v>
      </c>
      <c r="DW371" s="4">
        <f>SUM(Tabela1[[#This Row],[abr/25]:[ago/25]])</f>
        <v>1614.3200000000002</v>
      </c>
      <c r="DX371" s="4">
        <f>SUM(Tabela1[[#This Row],[set/25]:[dez/30]])</f>
        <v>31828.890000000003</v>
      </c>
    </row>
    <row r="372" spans="1:128" hidden="1" x14ac:dyDescent="0.25">
      <c r="A372" s="2" t="s">
        <v>925</v>
      </c>
      <c r="B372" s="2" t="s">
        <v>14</v>
      </c>
      <c r="C372" s="2" t="s">
        <v>212</v>
      </c>
      <c r="D372" s="1">
        <v>309</v>
      </c>
      <c r="E372" s="2" t="s">
        <v>1173</v>
      </c>
      <c r="F372" s="2" t="s">
        <v>19</v>
      </c>
      <c r="G372" s="321">
        <v>45807</v>
      </c>
      <c r="H372" s="2" t="s">
        <v>262</v>
      </c>
      <c r="I372" s="2" t="s">
        <v>1174</v>
      </c>
      <c r="J372" s="4">
        <v>332817.71000000002</v>
      </c>
      <c r="K372" s="4">
        <v>103054.62</v>
      </c>
      <c r="L372" s="4">
        <f>Tabela1[[#This Row],[parcela.cef
(total)]]-Tabela1[[#This Row],[parcela.cef
(realizado)]]</f>
        <v>229763.09000000003</v>
      </c>
      <c r="M372" s="4">
        <v>0</v>
      </c>
      <c r="N372" s="4">
        <v>407960</v>
      </c>
      <c r="O372" s="4">
        <v>3078.18</v>
      </c>
      <c r="P372" s="4">
        <v>91611.74</v>
      </c>
      <c r="Q372" s="4">
        <f>SUM(Tabela1[[#This Row],[set/25]:[dez/30]])</f>
        <v>81720.60000000002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319.86</v>
      </c>
      <c r="BH372" s="4">
        <v>0</v>
      </c>
      <c r="BI372" s="4">
        <v>9571.2800000000007</v>
      </c>
      <c r="BJ372" s="4">
        <v>1089.5999999999999</v>
      </c>
      <c r="BK372" s="4">
        <v>1089.5999999999999</v>
      </c>
      <c r="BL372" s="4">
        <v>1089.5999999999999</v>
      </c>
      <c r="BM372" s="4">
        <v>1089.5999999999999</v>
      </c>
      <c r="BN372" s="4">
        <v>1089.5999999999999</v>
      </c>
      <c r="BO372" s="4">
        <v>1089.5999999999999</v>
      </c>
      <c r="BP372" s="4">
        <v>6646.62</v>
      </c>
      <c r="BQ372" s="4">
        <v>1089.5999999999999</v>
      </c>
      <c r="BR372" s="4">
        <v>544.79999999999995</v>
      </c>
      <c r="BS372" s="4">
        <v>544.79999999999995</v>
      </c>
      <c r="BT372" s="4">
        <v>15799.34</v>
      </c>
      <c r="BU372" s="4">
        <v>544.79999999999995</v>
      </c>
      <c r="BV372" s="4">
        <v>544.79999999999995</v>
      </c>
      <c r="BW372" s="4">
        <v>544.79999999999995</v>
      </c>
      <c r="BX372" s="4">
        <v>544.79999999999995</v>
      </c>
      <c r="BY372" s="4">
        <v>23426.61</v>
      </c>
      <c r="BZ372" s="4">
        <v>544.79999999999995</v>
      </c>
      <c r="CA372" s="4">
        <v>544.79999999999995</v>
      </c>
      <c r="CB372" s="4">
        <v>13293.23</v>
      </c>
      <c r="CC372" s="4">
        <v>544.79999999999995</v>
      </c>
      <c r="CD372" s="4">
        <v>544.79999999999995</v>
      </c>
      <c r="CE372" s="4">
        <v>544.79999999999995</v>
      </c>
      <c r="CF372" s="4">
        <v>8825.84</v>
      </c>
      <c r="CG372" s="4">
        <v>108.96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4">
        <v>0</v>
      </c>
      <c r="DJ372" s="4">
        <v>0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6">
        <v>0</v>
      </c>
      <c r="DV372" s="4">
        <f>SUM(Tabela1[[#This Row],[jan/25]:[mar/25]])</f>
        <v>0</v>
      </c>
      <c r="DW372" s="4">
        <f>SUM(Tabela1[[#This Row],[abr/25]:[ago/25]])</f>
        <v>9891.1400000000012</v>
      </c>
      <c r="DX372" s="4">
        <f>SUM(Tabela1[[#This Row],[set/25]:[dez/30]])</f>
        <v>81720.60000000002</v>
      </c>
    </row>
    <row r="373" spans="1:128" hidden="1" x14ac:dyDescent="0.25">
      <c r="A373" s="2" t="s">
        <v>925</v>
      </c>
      <c r="B373" s="2" t="s">
        <v>14</v>
      </c>
      <c r="C373" s="2" t="s">
        <v>235</v>
      </c>
      <c r="D373" s="1">
        <v>401</v>
      </c>
      <c r="E373" s="2" t="s">
        <v>1176</v>
      </c>
      <c r="F373" s="2" t="s">
        <v>19</v>
      </c>
      <c r="G373" s="321">
        <v>45769</v>
      </c>
      <c r="H373" s="2" t="s">
        <v>362</v>
      </c>
      <c r="I373" s="2" t="s">
        <v>1177</v>
      </c>
      <c r="J373" s="4">
        <v>241358.82</v>
      </c>
      <c r="K373" s="4">
        <v>71666</v>
      </c>
      <c r="L373" s="4">
        <f>Tabela1[[#This Row],[parcela.cef
(total)]]-Tabela1[[#This Row],[parcela.cef
(realizado)]]</f>
        <v>169692.82</v>
      </c>
      <c r="M373" s="4">
        <v>0</v>
      </c>
      <c r="N373" s="4">
        <v>305500</v>
      </c>
      <c r="O373" s="4">
        <v>9449.64</v>
      </c>
      <c r="P373" s="4">
        <v>76297.67</v>
      </c>
      <c r="Q373" s="4">
        <f>SUM(Tabela1[[#This Row],[set/25]:[dez/30]])</f>
        <v>66720.569999999992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1133.55</v>
      </c>
      <c r="BG373" s="4">
        <v>3408.48</v>
      </c>
      <c r="BH373" s="4">
        <v>2508.88</v>
      </c>
      <c r="BI373" s="4">
        <v>2526.19</v>
      </c>
      <c r="BJ373" s="4">
        <v>0</v>
      </c>
      <c r="BK373" s="4">
        <v>2549.1799999999998</v>
      </c>
      <c r="BL373" s="4">
        <v>2549.1799999999998</v>
      </c>
      <c r="BM373" s="4">
        <v>2549.1799999999998</v>
      </c>
      <c r="BN373" s="4">
        <v>2549.1799999999998</v>
      </c>
      <c r="BO373" s="4">
        <v>2549.1799999999998</v>
      </c>
      <c r="BP373" s="4">
        <v>2549.1799999999998</v>
      </c>
      <c r="BQ373" s="4">
        <v>2549.1799999999998</v>
      </c>
      <c r="BR373" s="4">
        <v>2549.1799999999998</v>
      </c>
      <c r="BS373" s="4">
        <v>9143.06</v>
      </c>
      <c r="BT373" s="4">
        <v>2549.1799999999998</v>
      </c>
      <c r="BU373" s="4">
        <v>2549.1799999999998</v>
      </c>
      <c r="BV373" s="4">
        <v>2549.1799999999998</v>
      </c>
      <c r="BW373" s="4">
        <v>2549.1799999999998</v>
      </c>
      <c r="BX373" s="4">
        <v>2549.1799999999998</v>
      </c>
      <c r="BY373" s="4">
        <v>2549.1799999999998</v>
      </c>
      <c r="BZ373" s="4">
        <v>2549.1799999999998</v>
      </c>
      <c r="CA373" s="4">
        <v>2549.1799999999998</v>
      </c>
      <c r="CB373" s="4">
        <v>2549.1799999999998</v>
      </c>
      <c r="CC373" s="4">
        <v>2549.1799999999998</v>
      </c>
      <c r="CD373" s="4">
        <v>2549.1799999999998</v>
      </c>
      <c r="CE373" s="4">
        <v>2549.1999999999998</v>
      </c>
      <c r="CF373" s="4">
        <v>6483.99</v>
      </c>
      <c r="CG373" s="4">
        <v>109.9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0</v>
      </c>
      <c r="DK373" s="4">
        <v>0</v>
      </c>
      <c r="DL373" s="4">
        <v>0</v>
      </c>
      <c r="DM373" s="4">
        <v>0</v>
      </c>
      <c r="DN373" s="4">
        <v>0</v>
      </c>
      <c r="DO373" s="4">
        <v>0</v>
      </c>
      <c r="DP373" s="4">
        <v>0</v>
      </c>
      <c r="DQ373" s="4">
        <v>0</v>
      </c>
      <c r="DR373" s="4">
        <v>0</v>
      </c>
      <c r="DS373" s="4">
        <v>0</v>
      </c>
      <c r="DT373" s="4">
        <v>0</v>
      </c>
      <c r="DU373" s="6">
        <v>0</v>
      </c>
      <c r="DV373" s="4">
        <f>SUM(Tabela1[[#This Row],[jan/25]:[mar/25]])</f>
        <v>0</v>
      </c>
      <c r="DW373" s="4">
        <f>SUM(Tabela1[[#This Row],[abr/25]:[ago/25]])</f>
        <v>9577.1</v>
      </c>
      <c r="DX373" s="4">
        <f>SUM(Tabela1[[#This Row],[set/25]:[dez/30]])</f>
        <v>66720.569999999992</v>
      </c>
    </row>
    <row r="374" spans="1:128" hidden="1" x14ac:dyDescent="0.25">
      <c r="A374" s="2" t="s">
        <v>925</v>
      </c>
      <c r="B374" s="2" t="s">
        <v>14</v>
      </c>
      <c r="C374" s="2" t="s">
        <v>235</v>
      </c>
      <c r="D374" s="1">
        <v>402</v>
      </c>
      <c r="E374" s="2" t="s">
        <v>1179</v>
      </c>
      <c r="F374" s="2" t="s">
        <v>19</v>
      </c>
      <c r="G374" s="321">
        <v>45754</v>
      </c>
      <c r="H374" s="2" t="s">
        <v>862</v>
      </c>
      <c r="I374" s="2" t="s">
        <v>1180</v>
      </c>
      <c r="J374" s="4">
        <v>229702.04</v>
      </c>
      <c r="K374" s="4">
        <v>69734.429999999993</v>
      </c>
      <c r="L374" s="4">
        <f>Tabela1[[#This Row],[parcela.cef
(total)]]-Tabela1[[#This Row],[parcela.cef
(realizado)]]</f>
        <v>159967.61000000002</v>
      </c>
      <c r="M374" s="4">
        <v>0</v>
      </c>
      <c r="N374" s="4">
        <v>301535.08</v>
      </c>
      <c r="O374" s="4">
        <v>2059.12</v>
      </c>
      <c r="P374" s="4">
        <v>72004.929999999993</v>
      </c>
      <c r="Q374" s="4">
        <f>SUM(Tabela1[[#This Row],[set/25]:[dez/30]])</f>
        <v>49783.419999999991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5051.5600000000004</v>
      </c>
      <c r="BF374" s="4">
        <v>2434.39</v>
      </c>
      <c r="BG374" s="4">
        <v>2447.0500000000002</v>
      </c>
      <c r="BH374" s="4">
        <v>9810.2900000000009</v>
      </c>
      <c r="BI374" s="4">
        <v>2478.2199999999998</v>
      </c>
      <c r="BJ374" s="4">
        <v>0</v>
      </c>
      <c r="BK374" s="4">
        <v>2500.7600000000002</v>
      </c>
      <c r="BL374" s="4">
        <v>1600.09</v>
      </c>
      <c r="BM374" s="4">
        <v>1600.09</v>
      </c>
      <c r="BN374" s="4">
        <v>1600.09</v>
      </c>
      <c r="BO374" s="4">
        <v>1600.09</v>
      </c>
      <c r="BP374" s="4">
        <v>1600.09</v>
      </c>
      <c r="BQ374" s="4">
        <v>1600.09</v>
      </c>
      <c r="BR374" s="4">
        <v>1600.09</v>
      </c>
      <c r="BS374" s="4">
        <v>1600.09</v>
      </c>
      <c r="BT374" s="4">
        <v>9067.18</v>
      </c>
      <c r="BU374" s="4">
        <v>1600.09</v>
      </c>
      <c r="BV374" s="4">
        <v>1600.09</v>
      </c>
      <c r="BW374" s="4">
        <v>1600.09</v>
      </c>
      <c r="BX374" s="4">
        <v>1600.09</v>
      </c>
      <c r="BY374" s="4">
        <v>1600.09</v>
      </c>
      <c r="BZ374" s="4">
        <v>1600.09</v>
      </c>
      <c r="CA374" s="4">
        <v>1600.09</v>
      </c>
      <c r="CB374" s="4">
        <v>1600.09</v>
      </c>
      <c r="CC374" s="4">
        <v>1600.09</v>
      </c>
      <c r="CD374" s="4">
        <v>1600.09</v>
      </c>
      <c r="CE374" s="4">
        <v>1600.09</v>
      </c>
      <c r="CF374" s="4">
        <v>7467.09</v>
      </c>
      <c r="CG374" s="4">
        <v>0</v>
      </c>
      <c r="CH374" s="4">
        <v>0</v>
      </c>
      <c r="CI374" s="4">
        <v>0</v>
      </c>
      <c r="CJ374" s="4">
        <v>346.68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0</v>
      </c>
      <c r="CZ374" s="4">
        <v>0</v>
      </c>
      <c r="DA374" s="4">
        <v>0</v>
      </c>
      <c r="DB374" s="4">
        <v>0</v>
      </c>
      <c r="DC374" s="4">
        <v>0</v>
      </c>
      <c r="DD374" s="4">
        <v>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0</v>
      </c>
      <c r="DK374" s="4">
        <v>0</v>
      </c>
      <c r="DL374" s="4">
        <v>0</v>
      </c>
      <c r="DM374" s="4">
        <v>0</v>
      </c>
      <c r="DN374" s="4">
        <v>0</v>
      </c>
      <c r="DO374" s="4">
        <v>0</v>
      </c>
      <c r="DP374" s="4">
        <v>0</v>
      </c>
      <c r="DQ374" s="4">
        <v>0</v>
      </c>
      <c r="DR374" s="4">
        <v>0</v>
      </c>
      <c r="DS374" s="4">
        <v>0</v>
      </c>
      <c r="DT374" s="4">
        <v>0</v>
      </c>
      <c r="DU374" s="6">
        <v>0</v>
      </c>
      <c r="DV374" s="4">
        <f>SUM(Tabela1[[#This Row],[jan/25]:[mar/25]])</f>
        <v>0</v>
      </c>
      <c r="DW374" s="4">
        <f>SUM(Tabela1[[#This Row],[abr/25]:[ago/25]])</f>
        <v>22221.510000000002</v>
      </c>
      <c r="DX374" s="4">
        <f>SUM(Tabela1[[#This Row],[set/25]:[dez/30]])</f>
        <v>49783.419999999991</v>
      </c>
    </row>
    <row r="375" spans="1:128" hidden="1" x14ac:dyDescent="0.25">
      <c r="A375" s="2" t="s">
        <v>925</v>
      </c>
      <c r="B375" s="2" t="s">
        <v>14</v>
      </c>
      <c r="C375" s="2" t="s">
        <v>235</v>
      </c>
      <c r="D375" s="1">
        <v>403</v>
      </c>
      <c r="E375" s="2" t="s">
        <v>1182</v>
      </c>
      <c r="F375" s="2" t="s">
        <v>19</v>
      </c>
      <c r="G375" s="321">
        <v>45502</v>
      </c>
      <c r="H375" s="2" t="s">
        <v>1183</v>
      </c>
      <c r="I375" s="2"/>
      <c r="J375" s="4"/>
      <c r="K375" s="4"/>
      <c r="L375" s="4">
        <f>Tabela1[[#This Row],[parcela.cef
(total)]]-Tabela1[[#This Row],[parcela.cef
(realizado)]]</f>
        <v>0</v>
      </c>
      <c r="M375" s="4">
        <v>298667.95</v>
      </c>
      <c r="N375" s="4">
        <v>290460</v>
      </c>
      <c r="O375" s="4">
        <v>0</v>
      </c>
      <c r="P375" s="4">
        <v>28500.959999999999</v>
      </c>
      <c r="Q375" s="4">
        <f>SUM(Tabela1[[#This Row],[set/25]:[dez/30]])</f>
        <v>24821.229999999996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550.33000000000004</v>
      </c>
      <c r="AX375" s="4">
        <v>252.14</v>
      </c>
      <c r="AY375" s="4">
        <v>253.9</v>
      </c>
      <c r="AZ375" s="4">
        <v>255.37</v>
      </c>
      <c r="BA375" s="4">
        <v>257.11</v>
      </c>
      <c r="BB375" s="4">
        <v>258.14</v>
      </c>
      <c r="BC375" s="4">
        <v>259.43</v>
      </c>
      <c r="BD375" s="4">
        <v>261.58</v>
      </c>
      <c r="BE375" s="4">
        <v>262.63</v>
      </c>
      <c r="BF375" s="4">
        <v>263.64999999999998</v>
      </c>
      <c r="BG375" s="4">
        <v>265.02999999999997</v>
      </c>
      <c r="BH375" s="4">
        <v>266.56</v>
      </c>
      <c r="BI375" s="4">
        <v>273.86</v>
      </c>
      <c r="BJ375" s="4">
        <v>0</v>
      </c>
      <c r="BK375" s="4">
        <v>270.83999999999997</v>
      </c>
      <c r="BL375" s="4">
        <v>270.83999999999997</v>
      </c>
      <c r="BM375" s="4">
        <v>1905.25</v>
      </c>
      <c r="BN375" s="4">
        <v>270.83999999999997</v>
      </c>
      <c r="BO375" s="4">
        <v>270.83999999999997</v>
      </c>
      <c r="BP375" s="4">
        <v>270.83999999999997</v>
      </c>
      <c r="BQ375" s="4">
        <v>270.83999999999997</v>
      </c>
      <c r="BR375" s="4">
        <v>270.83999999999997</v>
      </c>
      <c r="BS375" s="4">
        <v>270.83999999999997</v>
      </c>
      <c r="BT375" s="4">
        <v>270.83999999999997</v>
      </c>
      <c r="BU375" s="4">
        <v>445.16</v>
      </c>
      <c r="BV375" s="4">
        <v>902.82</v>
      </c>
      <c r="BW375" s="4">
        <v>902.82</v>
      </c>
      <c r="BX375" s="4">
        <v>902.82</v>
      </c>
      <c r="BY375" s="4">
        <v>6350.87</v>
      </c>
      <c r="BZ375" s="4">
        <v>902.82</v>
      </c>
      <c r="CA375" s="4">
        <v>902.82</v>
      </c>
      <c r="CB375" s="4">
        <v>902.82</v>
      </c>
      <c r="CC375" s="4">
        <v>902.82</v>
      </c>
      <c r="CD375" s="4">
        <v>902.82</v>
      </c>
      <c r="CE375" s="4">
        <v>902.82</v>
      </c>
      <c r="CF375" s="4">
        <v>5448.05</v>
      </c>
      <c r="CG375" s="4">
        <v>108.96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0</v>
      </c>
      <c r="CZ375" s="4">
        <v>0</v>
      </c>
      <c r="DA375" s="4">
        <v>0</v>
      </c>
      <c r="DB375" s="4">
        <v>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0</v>
      </c>
      <c r="DK375" s="4">
        <v>0</v>
      </c>
      <c r="DL375" s="4">
        <v>0</v>
      </c>
      <c r="DM375" s="4">
        <v>0</v>
      </c>
      <c r="DN375" s="4">
        <v>0</v>
      </c>
      <c r="DO375" s="4">
        <v>0</v>
      </c>
      <c r="DP375" s="4">
        <v>0</v>
      </c>
      <c r="DQ375" s="4">
        <v>0</v>
      </c>
      <c r="DR375" s="4">
        <v>0</v>
      </c>
      <c r="DS375" s="4">
        <v>0</v>
      </c>
      <c r="DT375" s="4">
        <v>0</v>
      </c>
      <c r="DU375" s="6">
        <v>0</v>
      </c>
      <c r="DV375" s="4">
        <f>SUM(Tabela1[[#This Row],[jan/25]:[mar/25]])</f>
        <v>779.14999999999986</v>
      </c>
      <c r="DW375" s="4">
        <f>SUM(Tabela1[[#This Row],[abr/25]:[ago/25]])</f>
        <v>1331.73</v>
      </c>
      <c r="DX375" s="4">
        <f>SUM(Tabela1[[#This Row],[set/25]:[dez/30]])</f>
        <v>24821.229999999996</v>
      </c>
    </row>
    <row r="376" spans="1:128" hidden="1" x14ac:dyDescent="0.25">
      <c r="A376" s="2" t="s">
        <v>925</v>
      </c>
      <c r="B376" s="2" t="s">
        <v>14</v>
      </c>
      <c r="C376" s="2" t="s">
        <v>235</v>
      </c>
      <c r="D376" s="1">
        <v>404</v>
      </c>
      <c r="E376" s="2" t="s">
        <v>1185</v>
      </c>
      <c r="F376" s="2" t="s">
        <v>19</v>
      </c>
      <c r="G376" s="321">
        <v>45779</v>
      </c>
      <c r="H376" s="2" t="s">
        <v>614</v>
      </c>
      <c r="I376" s="2"/>
      <c r="J376" s="4"/>
      <c r="K376" s="4"/>
      <c r="L376" s="4">
        <f>Tabela1[[#This Row],[parcela.cef
(total)]]-Tabela1[[#This Row],[parcela.cef
(realizado)]]</f>
        <v>0</v>
      </c>
      <c r="M376" s="4">
        <v>277798.93</v>
      </c>
      <c r="N376" s="4">
        <v>286700</v>
      </c>
      <c r="O376" s="4">
        <v>0</v>
      </c>
      <c r="P376" s="4">
        <v>31482.61</v>
      </c>
      <c r="Q376" s="4">
        <f>SUM(Tabela1[[#This Row],[set/25]:[dez/30]])</f>
        <v>29734.260000000002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433.38</v>
      </c>
      <c r="BG376" s="4">
        <v>435.63</v>
      </c>
      <c r="BH376" s="4">
        <v>438.16</v>
      </c>
      <c r="BI376" s="4">
        <v>441.18</v>
      </c>
      <c r="BJ376" s="4">
        <v>445.2</v>
      </c>
      <c r="BK376" s="4">
        <v>445.2</v>
      </c>
      <c r="BL376" s="4">
        <v>445.2</v>
      </c>
      <c r="BM376" s="4">
        <v>2079.62</v>
      </c>
      <c r="BN376" s="4">
        <v>445.2</v>
      </c>
      <c r="BO376" s="4">
        <v>445.2</v>
      </c>
      <c r="BP376" s="4">
        <v>445.2</v>
      </c>
      <c r="BQ376" s="4">
        <v>445.23</v>
      </c>
      <c r="BR376" s="4">
        <v>717.6</v>
      </c>
      <c r="BS376" s="4">
        <v>826.56</v>
      </c>
      <c r="BT376" s="4">
        <v>826.56</v>
      </c>
      <c r="BU376" s="4">
        <v>826.56</v>
      </c>
      <c r="BV376" s="4">
        <v>826.56</v>
      </c>
      <c r="BW376" s="4">
        <v>826.56</v>
      </c>
      <c r="BX376" s="4">
        <v>826.56</v>
      </c>
      <c r="BY376" s="4">
        <v>6274.6</v>
      </c>
      <c r="BZ376" s="4">
        <v>826.56</v>
      </c>
      <c r="CA376" s="4">
        <v>826.56</v>
      </c>
      <c r="CB376" s="4">
        <v>826.56</v>
      </c>
      <c r="CC376" s="4">
        <v>826.56</v>
      </c>
      <c r="CD376" s="4">
        <v>826.56</v>
      </c>
      <c r="CE376" s="4">
        <v>826.59</v>
      </c>
      <c r="CF376" s="4">
        <v>7518.3</v>
      </c>
      <c r="CG376" s="4">
        <v>108.96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  <c r="DF376" s="4">
        <v>0</v>
      </c>
      <c r="DG376" s="4">
        <v>0</v>
      </c>
      <c r="DH376" s="4">
        <v>0</v>
      </c>
      <c r="DI376" s="4">
        <v>0</v>
      </c>
      <c r="DJ376" s="4">
        <v>0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6">
        <v>0</v>
      </c>
      <c r="DV376" s="4">
        <f>SUM(Tabela1[[#This Row],[jan/25]:[mar/25]])</f>
        <v>0</v>
      </c>
      <c r="DW376" s="4">
        <f>SUM(Tabela1[[#This Row],[abr/25]:[ago/25]])</f>
        <v>1748.3500000000001</v>
      </c>
      <c r="DX376" s="4">
        <f>SUM(Tabela1[[#This Row],[set/25]:[dez/30]])</f>
        <v>29734.260000000002</v>
      </c>
    </row>
    <row r="377" spans="1:128" hidden="1" x14ac:dyDescent="0.25">
      <c r="A377" s="2" t="s">
        <v>925</v>
      </c>
      <c r="B377" s="2" t="s">
        <v>14</v>
      </c>
      <c r="C377" s="2" t="s">
        <v>235</v>
      </c>
      <c r="D377" s="1">
        <v>405</v>
      </c>
      <c r="E377" s="2" t="s">
        <v>1187</v>
      </c>
      <c r="F377" s="2" t="s">
        <v>19</v>
      </c>
      <c r="G377" s="321">
        <v>45789</v>
      </c>
      <c r="H377" s="2" t="s">
        <v>642</v>
      </c>
      <c r="I377" s="2" t="s">
        <v>1188</v>
      </c>
      <c r="J377" s="4">
        <v>243919.34</v>
      </c>
      <c r="K377" s="4">
        <v>71390.58</v>
      </c>
      <c r="L377" s="4">
        <f>Tabela1[[#This Row],[parcela.cef
(total)]]-Tabela1[[#This Row],[parcela.cef
(realizado)]]</f>
        <v>172528.76</v>
      </c>
      <c r="M377" s="4">
        <v>0</v>
      </c>
      <c r="N377" s="4">
        <v>287610.86</v>
      </c>
      <c r="O377" s="4">
        <v>2103.08</v>
      </c>
      <c r="P377" s="4">
        <v>53334.5</v>
      </c>
      <c r="Q377" s="4">
        <f>SUM(Tabela1[[#This Row],[set/25]:[dez/30]])</f>
        <v>48285.19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495.46</v>
      </c>
      <c r="BH377" s="4">
        <v>2881.27</v>
      </c>
      <c r="BI377" s="4">
        <v>1672.58</v>
      </c>
      <c r="BJ377" s="4">
        <v>1687.8</v>
      </c>
      <c r="BK377" s="4">
        <v>1687.8</v>
      </c>
      <c r="BL377" s="4">
        <v>1687.8</v>
      </c>
      <c r="BM377" s="4">
        <v>1687.8</v>
      </c>
      <c r="BN377" s="4">
        <v>1687.8</v>
      </c>
      <c r="BO377" s="4">
        <v>1687.8</v>
      </c>
      <c r="BP377" s="4">
        <v>1687.8</v>
      </c>
      <c r="BQ377" s="4">
        <v>1687.8</v>
      </c>
      <c r="BR377" s="4">
        <v>1687.8</v>
      </c>
      <c r="BS377" s="4">
        <v>1687.8</v>
      </c>
      <c r="BT377" s="4">
        <v>7097.44</v>
      </c>
      <c r="BU377" s="4">
        <v>1687.8</v>
      </c>
      <c r="BV377" s="4">
        <v>1687.8</v>
      </c>
      <c r="BW377" s="4">
        <v>1687.8</v>
      </c>
      <c r="BX377" s="4">
        <v>1687.8</v>
      </c>
      <c r="BY377" s="4">
        <v>1687.8</v>
      </c>
      <c r="BZ377" s="4">
        <v>1687.8</v>
      </c>
      <c r="CA377" s="4">
        <v>1687.8</v>
      </c>
      <c r="CB377" s="4">
        <v>1687.8</v>
      </c>
      <c r="CC377" s="4">
        <v>1687.8</v>
      </c>
      <c r="CD377" s="4">
        <v>1687.8</v>
      </c>
      <c r="CE377" s="4">
        <v>1687.8</v>
      </c>
      <c r="CF377" s="4">
        <v>5409.64</v>
      </c>
      <c r="CG377" s="4">
        <v>0</v>
      </c>
      <c r="CH377" s="4">
        <v>334.31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0</v>
      </c>
      <c r="DK377" s="4">
        <v>0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0</v>
      </c>
      <c r="DR377" s="4">
        <v>0</v>
      </c>
      <c r="DS377" s="4">
        <v>0</v>
      </c>
      <c r="DT377" s="4">
        <v>0</v>
      </c>
      <c r="DU377" s="6">
        <v>0</v>
      </c>
      <c r="DV377" s="4">
        <f>SUM(Tabela1[[#This Row],[jan/25]:[mar/25]])</f>
        <v>0</v>
      </c>
      <c r="DW377" s="4">
        <f>SUM(Tabela1[[#This Row],[abr/25]:[ago/25]])</f>
        <v>5049.3099999999995</v>
      </c>
      <c r="DX377" s="4">
        <f>SUM(Tabela1[[#This Row],[set/25]:[dez/30]])</f>
        <v>48285.19</v>
      </c>
    </row>
    <row r="378" spans="1:128" hidden="1" x14ac:dyDescent="0.25">
      <c r="A378" s="2" t="s">
        <v>925</v>
      </c>
      <c r="B378" s="2" t="s">
        <v>14</v>
      </c>
      <c r="C378" s="2" t="s">
        <v>235</v>
      </c>
      <c r="D378" s="1">
        <v>406</v>
      </c>
      <c r="E378" s="2" t="s">
        <v>1190</v>
      </c>
      <c r="F378" s="2" t="s">
        <v>19</v>
      </c>
      <c r="G378" s="321">
        <v>45771</v>
      </c>
      <c r="H378" s="2" t="s">
        <v>728</v>
      </c>
      <c r="I378" s="2" t="s">
        <v>1191</v>
      </c>
      <c r="J378" s="4">
        <v>207034.87</v>
      </c>
      <c r="K378" s="4">
        <v>54870.61</v>
      </c>
      <c r="L378" s="4">
        <f>Tabela1[[#This Row],[parcela.cef
(total)]]-Tabela1[[#This Row],[parcela.cef
(realizado)]]</f>
        <v>152164.26</v>
      </c>
      <c r="M378" s="4">
        <v>0</v>
      </c>
      <c r="N378" s="4">
        <v>231240</v>
      </c>
      <c r="O378" s="4">
        <v>8443.64</v>
      </c>
      <c r="P378" s="4">
        <v>32271.919999999998</v>
      </c>
      <c r="Q378" s="4">
        <f>SUM(Tabela1[[#This Row],[set/25]:[dez/30]])</f>
        <v>25452.600000000002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123.8</v>
      </c>
      <c r="BG378" s="4">
        <v>124.44</v>
      </c>
      <c r="BH378" s="4">
        <v>6150.98</v>
      </c>
      <c r="BI378" s="4">
        <v>420.1</v>
      </c>
      <c r="BJ378" s="4">
        <v>0</v>
      </c>
      <c r="BK378" s="4">
        <v>423.93</v>
      </c>
      <c r="BL378" s="4">
        <v>423.93</v>
      </c>
      <c r="BM378" s="4">
        <v>423.93</v>
      </c>
      <c r="BN378" s="4">
        <v>423.93</v>
      </c>
      <c r="BO378" s="4">
        <v>423.93</v>
      </c>
      <c r="BP378" s="4">
        <v>423.93</v>
      </c>
      <c r="BQ378" s="4">
        <v>423.93</v>
      </c>
      <c r="BR378" s="4">
        <v>423.93</v>
      </c>
      <c r="BS378" s="4">
        <v>423.93</v>
      </c>
      <c r="BT378" s="4">
        <v>8563.31</v>
      </c>
      <c r="BU378" s="4">
        <v>423.93</v>
      </c>
      <c r="BV378" s="4">
        <v>423.93</v>
      </c>
      <c r="BW378" s="4">
        <v>423.93</v>
      </c>
      <c r="BX378" s="4">
        <v>423.93</v>
      </c>
      <c r="BY378" s="4">
        <v>423.93</v>
      </c>
      <c r="BZ378" s="4">
        <v>423.93</v>
      </c>
      <c r="CA378" s="4">
        <v>423.93</v>
      </c>
      <c r="CB378" s="4">
        <v>423.93</v>
      </c>
      <c r="CC378" s="4">
        <v>423.93</v>
      </c>
      <c r="CD378" s="4">
        <v>423.93</v>
      </c>
      <c r="CE378" s="4">
        <v>423.93</v>
      </c>
      <c r="CF378" s="4">
        <v>8139.38</v>
      </c>
      <c r="CG378" s="4">
        <v>271.31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6">
        <v>0</v>
      </c>
      <c r="DV378" s="4">
        <f>SUM(Tabela1[[#This Row],[jan/25]:[mar/25]])</f>
        <v>0</v>
      </c>
      <c r="DW378" s="4">
        <f>SUM(Tabela1[[#This Row],[abr/25]:[ago/25]])</f>
        <v>6819.32</v>
      </c>
      <c r="DX378" s="4">
        <f>SUM(Tabela1[[#This Row],[set/25]:[dez/30]])</f>
        <v>25452.600000000002</v>
      </c>
    </row>
    <row r="379" spans="1:128" hidden="1" x14ac:dyDescent="0.25">
      <c r="A379" s="2" t="s">
        <v>925</v>
      </c>
      <c r="B379" s="2" t="s">
        <v>14</v>
      </c>
      <c r="C379" s="2" t="s">
        <v>235</v>
      </c>
      <c r="D379" s="1">
        <v>407</v>
      </c>
      <c r="E379" s="2" t="s">
        <v>1193</v>
      </c>
      <c r="F379" s="2" t="s">
        <v>19</v>
      </c>
      <c r="G379" s="321">
        <v>45769</v>
      </c>
      <c r="H379" s="2" t="s">
        <v>1194</v>
      </c>
      <c r="I379" s="2" t="s">
        <v>1195</v>
      </c>
      <c r="J379" s="4">
        <v>222856.22</v>
      </c>
      <c r="K379" s="4">
        <v>56822.97</v>
      </c>
      <c r="L379" s="4">
        <f>Tabela1[[#This Row],[parcela.cef
(total)]]-Tabela1[[#This Row],[parcela.cef
(realizado)]]</f>
        <v>166033.25</v>
      </c>
      <c r="M379" s="4">
        <v>0</v>
      </c>
      <c r="N379" s="4">
        <v>234102.3</v>
      </c>
      <c r="O379" s="4">
        <v>6664.58</v>
      </c>
      <c r="P379" s="4">
        <v>21215.119999999999</v>
      </c>
      <c r="Q379" s="4">
        <f>SUM(Tabela1[[#This Row],[set/25]:[dez/30]])</f>
        <v>19684.43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379.42</v>
      </c>
      <c r="BG379" s="4">
        <v>381.4</v>
      </c>
      <c r="BH379" s="4">
        <v>383.61</v>
      </c>
      <c r="BI379" s="4">
        <v>386.26</v>
      </c>
      <c r="BJ379" s="4">
        <v>0</v>
      </c>
      <c r="BK379" s="4">
        <v>389.77</v>
      </c>
      <c r="BL379" s="4">
        <v>389.77</v>
      </c>
      <c r="BM379" s="4">
        <v>2257.84</v>
      </c>
      <c r="BN379" s="4">
        <v>601.54</v>
      </c>
      <c r="BO379" s="4">
        <v>701.33</v>
      </c>
      <c r="BP379" s="4">
        <v>701.33</v>
      </c>
      <c r="BQ379" s="4">
        <v>701.33</v>
      </c>
      <c r="BR379" s="4">
        <v>701.33</v>
      </c>
      <c r="BS379" s="4">
        <v>701.33</v>
      </c>
      <c r="BT379" s="4">
        <v>701.33</v>
      </c>
      <c r="BU379" s="4">
        <v>701.33</v>
      </c>
      <c r="BV379" s="4">
        <v>701.33</v>
      </c>
      <c r="BW379" s="4">
        <v>701.33</v>
      </c>
      <c r="BX379" s="4">
        <v>701.33</v>
      </c>
      <c r="BY379" s="4">
        <v>6928.16</v>
      </c>
      <c r="BZ379" s="4">
        <v>701.33</v>
      </c>
      <c r="CA379" s="4">
        <v>701.33</v>
      </c>
      <c r="CB379" s="4">
        <v>701.39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0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0</v>
      </c>
      <c r="DO379" s="4">
        <v>0</v>
      </c>
      <c r="DP379" s="4">
        <v>0</v>
      </c>
      <c r="DQ379" s="4">
        <v>0</v>
      </c>
      <c r="DR379" s="4">
        <v>0</v>
      </c>
      <c r="DS379" s="4">
        <v>0</v>
      </c>
      <c r="DT379" s="4">
        <v>0</v>
      </c>
      <c r="DU379" s="6">
        <v>0</v>
      </c>
      <c r="DV379" s="4">
        <f>SUM(Tabela1[[#This Row],[jan/25]:[mar/25]])</f>
        <v>0</v>
      </c>
      <c r="DW379" s="4">
        <f>SUM(Tabela1[[#This Row],[abr/25]:[ago/25]])</f>
        <v>1530.6899999999998</v>
      </c>
      <c r="DX379" s="4">
        <f>SUM(Tabela1[[#This Row],[set/25]:[dez/30]])</f>
        <v>19684.43</v>
      </c>
    </row>
    <row r="380" spans="1:128" hidden="1" x14ac:dyDescent="0.25">
      <c r="A380" s="2" t="s">
        <v>925</v>
      </c>
      <c r="B380" s="2" t="s">
        <v>14</v>
      </c>
      <c r="C380" s="2" t="s">
        <v>235</v>
      </c>
      <c r="D380" s="1">
        <v>408</v>
      </c>
      <c r="E380" s="2" t="s">
        <v>1197</v>
      </c>
      <c r="F380" s="2" t="s">
        <v>19</v>
      </c>
      <c r="G380" s="321">
        <v>45771</v>
      </c>
      <c r="H380" s="2" t="s">
        <v>187</v>
      </c>
      <c r="I380" s="2" t="s">
        <v>1198</v>
      </c>
      <c r="J380" s="4">
        <v>251643.8</v>
      </c>
      <c r="K380" s="4">
        <v>74612.87</v>
      </c>
      <c r="L380" s="4">
        <f>Tabela1[[#This Row],[parcela.cef
(total)]]-Tabela1[[#This Row],[parcela.cef
(realizado)]]</f>
        <v>177030.93</v>
      </c>
      <c r="M380" s="4">
        <v>0</v>
      </c>
      <c r="N380" s="4">
        <v>305688.94</v>
      </c>
      <c r="O380" s="4">
        <v>9599.64</v>
      </c>
      <c r="P380" s="4">
        <v>39061.370000000003</v>
      </c>
      <c r="Q380" s="4">
        <f>SUM(Tabela1[[#This Row],[set/25]:[dez/30]])</f>
        <v>35694.989999999991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834.45</v>
      </c>
      <c r="BG380" s="4">
        <v>838.79</v>
      </c>
      <c r="BH380" s="4">
        <v>843.66</v>
      </c>
      <c r="BI380" s="4">
        <v>849.48</v>
      </c>
      <c r="BJ380" s="4">
        <v>0</v>
      </c>
      <c r="BK380" s="4">
        <v>857.21</v>
      </c>
      <c r="BL380" s="4">
        <v>857.21</v>
      </c>
      <c r="BM380" s="4">
        <v>9649.0499999999993</v>
      </c>
      <c r="BN380" s="4">
        <v>857.21</v>
      </c>
      <c r="BO380" s="4">
        <v>857.21</v>
      </c>
      <c r="BP380" s="4">
        <v>857.21</v>
      </c>
      <c r="BQ380" s="4">
        <v>857.21</v>
      </c>
      <c r="BR380" s="4">
        <v>857.21</v>
      </c>
      <c r="BS380" s="4">
        <v>857.21</v>
      </c>
      <c r="BT380" s="4">
        <v>857.21</v>
      </c>
      <c r="BU380" s="4">
        <v>857.21</v>
      </c>
      <c r="BV380" s="4">
        <v>857.21</v>
      </c>
      <c r="BW380" s="4">
        <v>857.21</v>
      </c>
      <c r="BX380" s="4">
        <v>857.21</v>
      </c>
      <c r="BY380" s="4">
        <v>9649.0499999999993</v>
      </c>
      <c r="BZ380" s="4">
        <v>857.21</v>
      </c>
      <c r="CA380" s="4">
        <v>857.21</v>
      </c>
      <c r="CB380" s="4">
        <v>857.21</v>
      </c>
      <c r="CC380" s="4">
        <v>857.21</v>
      </c>
      <c r="CD380" s="4">
        <v>857.21</v>
      </c>
      <c r="CE380" s="4">
        <v>857.21</v>
      </c>
      <c r="CF380" s="4">
        <v>0</v>
      </c>
      <c r="CG380" s="4">
        <v>109.9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  <c r="DF380" s="4">
        <v>0</v>
      </c>
      <c r="DG380" s="4">
        <v>0</v>
      </c>
      <c r="DH380" s="4">
        <v>0</v>
      </c>
      <c r="DI380" s="4">
        <v>0</v>
      </c>
      <c r="DJ380" s="4">
        <v>0</v>
      </c>
      <c r="DK380" s="4">
        <v>0</v>
      </c>
      <c r="DL380" s="4">
        <v>0</v>
      </c>
      <c r="DM380" s="4">
        <v>0</v>
      </c>
      <c r="DN380" s="4">
        <v>0</v>
      </c>
      <c r="DO380" s="4">
        <v>0</v>
      </c>
      <c r="DP380" s="4">
        <v>0</v>
      </c>
      <c r="DQ380" s="4">
        <v>0</v>
      </c>
      <c r="DR380" s="4">
        <v>0</v>
      </c>
      <c r="DS380" s="4">
        <v>0</v>
      </c>
      <c r="DT380" s="4">
        <v>0</v>
      </c>
      <c r="DU380" s="6">
        <v>0</v>
      </c>
      <c r="DV380" s="4">
        <f>SUM(Tabela1[[#This Row],[jan/25]:[mar/25]])</f>
        <v>0</v>
      </c>
      <c r="DW380" s="4">
        <f>SUM(Tabela1[[#This Row],[abr/25]:[ago/25]])</f>
        <v>3366.38</v>
      </c>
      <c r="DX380" s="4">
        <f>SUM(Tabela1[[#This Row],[set/25]:[dez/30]])</f>
        <v>35694.989999999991</v>
      </c>
    </row>
    <row r="381" spans="1:128" hidden="1" x14ac:dyDescent="0.25">
      <c r="A381" s="2" t="s">
        <v>925</v>
      </c>
      <c r="B381" s="2" t="s">
        <v>14</v>
      </c>
      <c r="C381" s="2" t="s">
        <v>235</v>
      </c>
      <c r="D381" s="1">
        <v>409</v>
      </c>
      <c r="E381" s="2" t="s">
        <v>1200</v>
      </c>
      <c r="F381" s="2" t="s">
        <v>19</v>
      </c>
      <c r="G381" s="321">
        <v>45806</v>
      </c>
      <c r="H381" s="2" t="s">
        <v>249</v>
      </c>
      <c r="I381" s="2" t="s">
        <v>1201</v>
      </c>
      <c r="J381" s="4">
        <v>389972.71</v>
      </c>
      <c r="K381" s="4">
        <v>110107.56</v>
      </c>
      <c r="L381" s="4">
        <f>Tabela1[[#This Row],[parcela.cef
(total)]]-Tabela1[[#This Row],[parcela.cef
(realizado)]]</f>
        <v>279865.15000000002</v>
      </c>
      <c r="M381" s="4">
        <v>0</v>
      </c>
      <c r="N381" s="4">
        <v>412660</v>
      </c>
      <c r="O381" s="4">
        <v>11731.93</v>
      </c>
      <c r="P381" s="4">
        <v>19827.77</v>
      </c>
      <c r="Q381" s="4">
        <f>SUM(Tabela1[[#This Row],[set/25]:[dez/30]])</f>
        <v>17519.830000000005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764.59</v>
      </c>
      <c r="BH381" s="4">
        <v>769.02</v>
      </c>
      <c r="BI381" s="4">
        <v>774.33</v>
      </c>
      <c r="BJ381" s="4">
        <v>781.37</v>
      </c>
      <c r="BK381" s="4">
        <v>781.37</v>
      </c>
      <c r="BL381" s="4">
        <v>781.37</v>
      </c>
      <c r="BM381" s="4">
        <v>781.37</v>
      </c>
      <c r="BN381" s="4">
        <v>781.37</v>
      </c>
      <c r="BO381" s="4">
        <v>781.37</v>
      </c>
      <c r="BP381" s="4">
        <v>781.37</v>
      </c>
      <c r="BQ381" s="4">
        <v>781.37</v>
      </c>
      <c r="BR381" s="4">
        <v>781.37</v>
      </c>
      <c r="BS381" s="4">
        <v>781.37</v>
      </c>
      <c r="BT381" s="4">
        <v>781.37</v>
      </c>
      <c r="BU381" s="4">
        <v>781.37</v>
      </c>
      <c r="BV381" s="4">
        <v>781.37</v>
      </c>
      <c r="BW381" s="4">
        <v>781.37</v>
      </c>
      <c r="BX381" s="4">
        <v>781.37</v>
      </c>
      <c r="BY381" s="4">
        <v>781.37</v>
      </c>
      <c r="BZ381" s="4">
        <v>781.37</v>
      </c>
      <c r="CA381" s="4">
        <v>781.37</v>
      </c>
      <c r="CB381" s="4">
        <v>781.37</v>
      </c>
      <c r="CC381" s="4">
        <v>781.37</v>
      </c>
      <c r="CD381" s="4">
        <v>781.37</v>
      </c>
      <c r="CE381" s="4">
        <v>781.37</v>
      </c>
      <c r="CF381" s="4">
        <v>0</v>
      </c>
      <c r="CG381" s="4">
        <v>329.69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4">
        <v>0</v>
      </c>
      <c r="CY381" s="4">
        <v>0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  <c r="DF381" s="4">
        <v>0</v>
      </c>
      <c r="DG381" s="4">
        <v>0</v>
      </c>
      <c r="DH381" s="4">
        <v>0</v>
      </c>
      <c r="DI381" s="4">
        <v>0</v>
      </c>
      <c r="DJ381" s="4">
        <v>0</v>
      </c>
      <c r="DK381" s="4">
        <v>0</v>
      </c>
      <c r="DL381" s="4">
        <v>0</v>
      </c>
      <c r="DM381" s="4">
        <v>0</v>
      </c>
      <c r="DN381" s="4">
        <v>0</v>
      </c>
      <c r="DO381" s="4">
        <v>0</v>
      </c>
      <c r="DP381" s="4">
        <v>0</v>
      </c>
      <c r="DQ381" s="4">
        <v>0</v>
      </c>
      <c r="DR381" s="4">
        <v>0</v>
      </c>
      <c r="DS381" s="4">
        <v>0</v>
      </c>
      <c r="DT381" s="4">
        <v>0</v>
      </c>
      <c r="DU381" s="6">
        <v>0</v>
      </c>
      <c r="DV381" s="4">
        <f>SUM(Tabela1[[#This Row],[jan/25]:[mar/25]])</f>
        <v>0</v>
      </c>
      <c r="DW381" s="4">
        <f>SUM(Tabela1[[#This Row],[abr/25]:[ago/25]])</f>
        <v>2307.94</v>
      </c>
      <c r="DX381" s="4">
        <f>SUM(Tabela1[[#This Row],[set/25]:[dez/30]])</f>
        <v>17519.830000000005</v>
      </c>
    </row>
    <row r="382" spans="1:128" hidden="1" x14ac:dyDescent="0.25">
      <c r="A382" s="2" t="s">
        <v>925</v>
      </c>
      <c r="B382" s="2" t="s">
        <v>14</v>
      </c>
      <c r="C382" s="2" t="s">
        <v>256</v>
      </c>
      <c r="D382" s="1">
        <v>501</v>
      </c>
      <c r="E382" s="2" t="s">
        <v>1203</v>
      </c>
      <c r="F382" s="2" t="s">
        <v>19</v>
      </c>
      <c r="G382" s="321">
        <v>45771</v>
      </c>
      <c r="H382" s="2" t="s">
        <v>1204</v>
      </c>
      <c r="I382" s="2" t="s">
        <v>1205</v>
      </c>
      <c r="J382" s="4">
        <v>232862.77</v>
      </c>
      <c r="K382" s="4">
        <v>70617.59</v>
      </c>
      <c r="L382" s="4">
        <f>Tabela1[[#This Row],[parcela.cef
(total)]]-Tabela1[[#This Row],[parcela.cef
(realizado)]]</f>
        <v>162245.18</v>
      </c>
      <c r="M382" s="4">
        <v>0</v>
      </c>
      <c r="N382" s="4">
        <v>305500</v>
      </c>
      <c r="O382" s="4">
        <v>9349.64</v>
      </c>
      <c r="P382" s="4">
        <v>87193.44</v>
      </c>
      <c r="Q382" s="4">
        <f>SUM(Tabela1[[#This Row],[set/25]:[dez/30]])</f>
        <v>81064.079999999987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487.84</v>
      </c>
      <c r="BG382" s="4">
        <v>490.37</v>
      </c>
      <c r="BH382" s="4">
        <v>3495.76</v>
      </c>
      <c r="BI382" s="4">
        <v>1655.39</v>
      </c>
      <c r="BJ382" s="4">
        <v>0</v>
      </c>
      <c r="BK382" s="4">
        <v>1670.45</v>
      </c>
      <c r="BL382" s="4">
        <v>1670.45</v>
      </c>
      <c r="BM382" s="4">
        <v>1670.45</v>
      </c>
      <c r="BN382" s="4">
        <v>7165.35</v>
      </c>
      <c r="BO382" s="4">
        <v>1670.45</v>
      </c>
      <c r="BP382" s="4">
        <v>1670.45</v>
      </c>
      <c r="BQ382" s="4">
        <v>1670.45</v>
      </c>
      <c r="BR382" s="4">
        <v>1670.45</v>
      </c>
      <c r="BS382" s="4">
        <v>1670.45</v>
      </c>
      <c r="BT382" s="4">
        <v>7165.35</v>
      </c>
      <c r="BU382" s="4">
        <v>1670.45</v>
      </c>
      <c r="BV382" s="4">
        <v>1670.45</v>
      </c>
      <c r="BW382" s="4">
        <v>1670.45</v>
      </c>
      <c r="BX382" s="4">
        <v>1670.45</v>
      </c>
      <c r="BY382" s="4">
        <v>1670.45</v>
      </c>
      <c r="BZ382" s="4">
        <v>7165.35</v>
      </c>
      <c r="CA382" s="4">
        <v>1670.45</v>
      </c>
      <c r="CB382" s="4">
        <v>1670.45</v>
      </c>
      <c r="CC382" s="4">
        <v>1670.45</v>
      </c>
      <c r="CD382" s="4">
        <v>1670.45</v>
      </c>
      <c r="CE382" s="4">
        <v>1670.45</v>
      </c>
      <c r="CF382" s="4">
        <v>29390.03</v>
      </c>
      <c r="CG382" s="4">
        <v>0</v>
      </c>
      <c r="CH382" s="4">
        <v>109.9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0</v>
      </c>
      <c r="CZ382" s="4">
        <v>0</v>
      </c>
      <c r="DA382" s="4">
        <v>0</v>
      </c>
      <c r="DB382" s="4">
        <v>0</v>
      </c>
      <c r="DC382" s="4">
        <v>0</v>
      </c>
      <c r="DD382" s="4">
        <v>0</v>
      </c>
      <c r="DE382" s="4">
        <v>0</v>
      </c>
      <c r="DF382" s="4">
        <v>0</v>
      </c>
      <c r="DG382" s="4">
        <v>0</v>
      </c>
      <c r="DH382" s="4">
        <v>0</v>
      </c>
      <c r="DI382" s="4">
        <v>0</v>
      </c>
      <c r="DJ382" s="4">
        <v>0</v>
      </c>
      <c r="DK382" s="4">
        <v>0</v>
      </c>
      <c r="DL382" s="4">
        <v>0</v>
      </c>
      <c r="DM382" s="4">
        <v>0</v>
      </c>
      <c r="DN382" s="4">
        <v>0</v>
      </c>
      <c r="DO382" s="4">
        <v>0</v>
      </c>
      <c r="DP382" s="4">
        <v>0</v>
      </c>
      <c r="DQ382" s="4">
        <v>0</v>
      </c>
      <c r="DR382" s="4">
        <v>0</v>
      </c>
      <c r="DS382" s="4">
        <v>0</v>
      </c>
      <c r="DT382" s="4">
        <v>0</v>
      </c>
      <c r="DU382" s="6">
        <v>0</v>
      </c>
      <c r="DV382" s="4">
        <f>SUM(Tabela1[[#This Row],[jan/25]:[mar/25]])</f>
        <v>0</v>
      </c>
      <c r="DW382" s="4">
        <f>SUM(Tabela1[[#This Row],[abr/25]:[ago/25]])</f>
        <v>6129.3600000000006</v>
      </c>
      <c r="DX382" s="4">
        <f>SUM(Tabela1[[#This Row],[set/25]:[dez/30]])</f>
        <v>81064.079999999987</v>
      </c>
    </row>
    <row r="383" spans="1:128" hidden="1" x14ac:dyDescent="0.25">
      <c r="A383" s="2" t="s">
        <v>925</v>
      </c>
      <c r="B383" s="2" t="s">
        <v>14</v>
      </c>
      <c r="C383" s="2" t="s">
        <v>256</v>
      </c>
      <c r="D383" s="1">
        <v>502</v>
      </c>
      <c r="E383" s="2" t="s">
        <v>1207</v>
      </c>
      <c r="F383" s="2" t="s">
        <v>19</v>
      </c>
      <c r="G383" s="321">
        <v>45771</v>
      </c>
      <c r="H383" s="2" t="s">
        <v>1208</v>
      </c>
      <c r="I383" s="2" t="s">
        <v>1209</v>
      </c>
      <c r="J383" s="4">
        <v>281225.2</v>
      </c>
      <c r="K383" s="4">
        <v>76092.39</v>
      </c>
      <c r="L383" s="4">
        <f>Tabela1[[#This Row],[parcela.cef
(total)]]-Tabela1[[#This Row],[parcela.cef
(realizado)]]</f>
        <v>205132.81</v>
      </c>
      <c r="M383" s="4">
        <v>0</v>
      </c>
      <c r="N383" s="4">
        <v>305500</v>
      </c>
      <c r="O383" s="4">
        <v>9460.18</v>
      </c>
      <c r="P383" s="4">
        <v>109.9</v>
      </c>
      <c r="Q383" s="4">
        <f>SUM(Tabela1[[#This Row],[set/25]:[dez/30]])</f>
        <v>109.9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109.9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0</v>
      </c>
      <c r="CU383" s="4">
        <v>0</v>
      </c>
      <c r="CV383" s="4">
        <v>0</v>
      </c>
      <c r="CW383" s="4">
        <v>0</v>
      </c>
      <c r="CX383" s="4">
        <v>0</v>
      </c>
      <c r="CY383" s="4">
        <v>0</v>
      </c>
      <c r="CZ383" s="4">
        <v>0</v>
      </c>
      <c r="DA383" s="4">
        <v>0</v>
      </c>
      <c r="DB383" s="4">
        <v>0</v>
      </c>
      <c r="DC383" s="4">
        <v>0</v>
      </c>
      <c r="DD383" s="4">
        <v>0</v>
      </c>
      <c r="DE383" s="4">
        <v>0</v>
      </c>
      <c r="DF383" s="4">
        <v>0</v>
      </c>
      <c r="DG383" s="4">
        <v>0</v>
      </c>
      <c r="DH383" s="4">
        <v>0</v>
      </c>
      <c r="DI383" s="4">
        <v>0</v>
      </c>
      <c r="DJ383" s="4">
        <v>0</v>
      </c>
      <c r="DK383" s="4">
        <v>0</v>
      </c>
      <c r="DL383" s="4">
        <v>0</v>
      </c>
      <c r="DM383" s="4">
        <v>0</v>
      </c>
      <c r="DN383" s="4">
        <v>0</v>
      </c>
      <c r="DO383" s="4">
        <v>0</v>
      </c>
      <c r="DP383" s="4">
        <v>0</v>
      </c>
      <c r="DQ383" s="4">
        <v>0</v>
      </c>
      <c r="DR383" s="4">
        <v>0</v>
      </c>
      <c r="DS383" s="4">
        <v>0</v>
      </c>
      <c r="DT383" s="4">
        <v>0</v>
      </c>
      <c r="DU383" s="6">
        <v>0</v>
      </c>
      <c r="DV383" s="4">
        <f>SUM(Tabela1[[#This Row],[jan/25]:[mar/25]])</f>
        <v>0</v>
      </c>
      <c r="DW383" s="4">
        <f>SUM(Tabela1[[#This Row],[abr/25]:[ago/25]])</f>
        <v>0</v>
      </c>
      <c r="DX383" s="4">
        <f>SUM(Tabela1[[#This Row],[set/25]:[dez/30]])</f>
        <v>109.9</v>
      </c>
    </row>
    <row r="384" spans="1:128" hidden="1" x14ac:dyDescent="0.25">
      <c r="A384" s="2" t="s">
        <v>925</v>
      </c>
      <c r="B384" s="2" t="s">
        <v>14</v>
      </c>
      <c r="C384" s="2" t="s">
        <v>256</v>
      </c>
      <c r="D384" s="1">
        <v>503</v>
      </c>
      <c r="E384" s="2" t="s">
        <v>1211</v>
      </c>
      <c r="F384" s="2" t="s">
        <v>19</v>
      </c>
      <c r="G384" s="321">
        <v>45867</v>
      </c>
      <c r="H384" s="2" t="s">
        <v>321</v>
      </c>
      <c r="I384" s="2" t="s">
        <v>1212</v>
      </c>
      <c r="J384" s="4">
        <v>282930.95</v>
      </c>
      <c r="K384" s="4">
        <v>76159.929999999993</v>
      </c>
      <c r="L384" s="4">
        <f>Tabela1[[#This Row],[parcela.cef
(total)]]-Tabela1[[#This Row],[parcela.cef
(realizado)]]</f>
        <v>206771.02000000002</v>
      </c>
      <c r="M384" s="4">
        <v>0</v>
      </c>
      <c r="N384" s="4">
        <v>290460</v>
      </c>
      <c r="O384" s="4">
        <v>0</v>
      </c>
      <c r="P384" s="4">
        <v>17061.32</v>
      </c>
      <c r="Q384" s="4">
        <f>SUM(Tabela1[[#This Row],[set/25]:[dez/30]])</f>
        <v>16575.419999999998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485.9</v>
      </c>
      <c r="BJ384" s="4">
        <v>0</v>
      </c>
      <c r="BK384" s="4">
        <v>942.07</v>
      </c>
      <c r="BL384" s="4">
        <v>1634.42</v>
      </c>
      <c r="BM384" s="4">
        <v>1634.42</v>
      </c>
      <c r="BN384" s="4">
        <v>1634.42</v>
      </c>
      <c r="BO384" s="4">
        <v>1634.42</v>
      </c>
      <c r="BP384" s="4">
        <v>1634.42</v>
      </c>
      <c r="BQ384" s="4">
        <v>1634.42</v>
      </c>
      <c r="BR384" s="4">
        <v>1634.42</v>
      </c>
      <c r="BS384" s="4">
        <v>1634.42</v>
      </c>
      <c r="BT384" s="4">
        <v>2557.9899999999998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0</v>
      </c>
      <c r="CZ384" s="4">
        <v>0</v>
      </c>
      <c r="DA384" s="4">
        <v>0</v>
      </c>
      <c r="DB384" s="4">
        <v>0</v>
      </c>
      <c r="DC384" s="4">
        <v>0</v>
      </c>
      <c r="DD384" s="4">
        <v>0</v>
      </c>
      <c r="DE384" s="4">
        <v>0</v>
      </c>
      <c r="DF384" s="4">
        <v>0</v>
      </c>
      <c r="DG384" s="4">
        <v>0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6">
        <v>0</v>
      </c>
      <c r="DV384" s="4">
        <f>SUM(Tabela1[[#This Row],[jan/25]:[mar/25]])</f>
        <v>0</v>
      </c>
      <c r="DW384" s="4">
        <f>SUM(Tabela1[[#This Row],[abr/25]:[ago/25]])</f>
        <v>485.9</v>
      </c>
      <c r="DX384" s="4">
        <f>SUM(Tabela1[[#This Row],[set/25]:[dez/30]])</f>
        <v>16575.419999999998</v>
      </c>
    </row>
    <row r="385" spans="1:128" hidden="1" x14ac:dyDescent="0.25">
      <c r="A385" s="2" t="s">
        <v>925</v>
      </c>
      <c r="B385" s="2" t="s">
        <v>14</v>
      </c>
      <c r="C385" s="2" t="s">
        <v>256</v>
      </c>
      <c r="D385" s="1">
        <v>504</v>
      </c>
      <c r="E385" s="2" t="s">
        <v>1214</v>
      </c>
      <c r="F385" s="2" t="s">
        <v>19</v>
      </c>
      <c r="G385" s="321">
        <v>45800</v>
      </c>
      <c r="H385" s="2" t="s">
        <v>1215</v>
      </c>
      <c r="I385" s="2" t="s">
        <v>1216</v>
      </c>
      <c r="J385" s="4">
        <v>260221.26</v>
      </c>
      <c r="K385" s="4">
        <v>73357.56</v>
      </c>
      <c r="L385" s="4">
        <f>Tabela1[[#This Row],[parcela.cef
(total)]]-Tabela1[[#This Row],[parcela.cef
(realizado)]]</f>
        <v>186863.7</v>
      </c>
      <c r="M385" s="4">
        <v>0</v>
      </c>
      <c r="N385" s="4">
        <v>290460</v>
      </c>
      <c r="O385" s="4">
        <v>9359.64</v>
      </c>
      <c r="P385" s="4">
        <v>41195.53</v>
      </c>
      <c r="Q385" s="4">
        <f>SUM(Tabela1[[#This Row],[set/25]:[dez/30]])</f>
        <v>37509.300000000003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791.21</v>
      </c>
      <c r="BH385" s="4">
        <v>2093.73</v>
      </c>
      <c r="BI385" s="4">
        <v>801.29</v>
      </c>
      <c r="BJ385" s="4">
        <v>0</v>
      </c>
      <c r="BK385" s="4">
        <v>1329.18</v>
      </c>
      <c r="BL385" s="4">
        <v>1363.91</v>
      </c>
      <c r="BM385" s="4">
        <v>1363.91</v>
      </c>
      <c r="BN385" s="4">
        <v>1363.91</v>
      </c>
      <c r="BO385" s="4">
        <v>1363.91</v>
      </c>
      <c r="BP385" s="4">
        <v>1363.91</v>
      </c>
      <c r="BQ385" s="4">
        <v>1363.91</v>
      </c>
      <c r="BR385" s="4">
        <v>1363.91</v>
      </c>
      <c r="BS385" s="4">
        <v>1363.91</v>
      </c>
      <c r="BT385" s="4">
        <v>5759.82</v>
      </c>
      <c r="BU385" s="4">
        <v>1363.91</v>
      </c>
      <c r="BV385" s="4">
        <v>1363.91</v>
      </c>
      <c r="BW385" s="4">
        <v>1363.91</v>
      </c>
      <c r="BX385" s="4">
        <v>1363.91</v>
      </c>
      <c r="BY385" s="4">
        <v>1363.91</v>
      </c>
      <c r="BZ385" s="4">
        <v>1363.91</v>
      </c>
      <c r="CA385" s="4">
        <v>1363.91</v>
      </c>
      <c r="CB385" s="4">
        <v>1363.91</v>
      </c>
      <c r="CC385" s="4">
        <v>1363.91</v>
      </c>
      <c r="CD385" s="4">
        <v>1363.91</v>
      </c>
      <c r="CE385" s="4">
        <v>1363.93</v>
      </c>
      <c r="CF385" s="4">
        <v>4395.91</v>
      </c>
      <c r="CG385" s="4">
        <v>0</v>
      </c>
      <c r="CH385" s="4">
        <v>110.08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0</v>
      </c>
      <c r="CZ385" s="4">
        <v>0</v>
      </c>
      <c r="DA385" s="4">
        <v>0</v>
      </c>
      <c r="DB385" s="4">
        <v>0</v>
      </c>
      <c r="DC385" s="4">
        <v>0</v>
      </c>
      <c r="DD385" s="4">
        <v>0</v>
      </c>
      <c r="DE385" s="4">
        <v>0</v>
      </c>
      <c r="DF385" s="4">
        <v>0</v>
      </c>
      <c r="DG385" s="4">
        <v>0</v>
      </c>
      <c r="DH385" s="4">
        <v>0</v>
      </c>
      <c r="DI385" s="4">
        <v>0</v>
      </c>
      <c r="DJ385" s="4">
        <v>0</v>
      </c>
      <c r="DK385" s="4">
        <v>0</v>
      </c>
      <c r="DL385" s="4">
        <v>0</v>
      </c>
      <c r="DM385" s="4">
        <v>0</v>
      </c>
      <c r="DN385" s="4">
        <v>0</v>
      </c>
      <c r="DO385" s="4">
        <v>0</v>
      </c>
      <c r="DP385" s="4">
        <v>0</v>
      </c>
      <c r="DQ385" s="4">
        <v>0</v>
      </c>
      <c r="DR385" s="4">
        <v>0</v>
      </c>
      <c r="DS385" s="4">
        <v>0</v>
      </c>
      <c r="DT385" s="4">
        <v>0</v>
      </c>
      <c r="DU385" s="6">
        <v>0</v>
      </c>
      <c r="DV385" s="4">
        <f>SUM(Tabela1[[#This Row],[jan/25]:[mar/25]])</f>
        <v>0</v>
      </c>
      <c r="DW385" s="4">
        <f>SUM(Tabela1[[#This Row],[abr/25]:[ago/25]])</f>
        <v>3686.23</v>
      </c>
      <c r="DX385" s="4">
        <f>SUM(Tabela1[[#This Row],[set/25]:[dez/30]])</f>
        <v>37509.300000000003</v>
      </c>
    </row>
    <row r="386" spans="1:128" hidden="1" x14ac:dyDescent="0.25">
      <c r="A386" s="2" t="s">
        <v>925</v>
      </c>
      <c r="B386" s="2" t="s">
        <v>14</v>
      </c>
      <c r="C386" s="2" t="s">
        <v>256</v>
      </c>
      <c r="D386" s="1">
        <v>505</v>
      </c>
      <c r="E386" s="2" t="s">
        <v>1218</v>
      </c>
      <c r="F386" s="2" t="s">
        <v>19</v>
      </c>
      <c r="G386" s="321">
        <v>45770</v>
      </c>
      <c r="H386" s="2" t="s">
        <v>241</v>
      </c>
      <c r="I386" s="2" t="s">
        <v>1219</v>
      </c>
      <c r="J386" s="4">
        <v>283794.61</v>
      </c>
      <c r="K386" s="4">
        <v>76311.179999999993</v>
      </c>
      <c r="L386" s="4">
        <f>Tabela1[[#This Row],[parcela.cef
(total)]]-Tabela1[[#This Row],[parcela.cef
(realizado)]]</f>
        <v>207483.43</v>
      </c>
      <c r="M386" s="4">
        <v>0</v>
      </c>
      <c r="N386" s="4">
        <v>290460</v>
      </c>
      <c r="O386" s="4">
        <v>9460.18</v>
      </c>
      <c r="P386" s="4">
        <v>11993.35</v>
      </c>
      <c r="Q386" s="4">
        <f>SUM(Tabela1[[#This Row],[set/25]:[dez/30]])</f>
        <v>10147.290000000001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464.78</v>
      </c>
      <c r="BG386" s="4">
        <v>457.6</v>
      </c>
      <c r="BH386" s="4">
        <v>460.25</v>
      </c>
      <c r="BI386" s="4">
        <v>463.43</v>
      </c>
      <c r="BJ386" s="4">
        <v>0</v>
      </c>
      <c r="BK386" s="4">
        <v>467.64</v>
      </c>
      <c r="BL386" s="4">
        <v>467.64</v>
      </c>
      <c r="BM386" s="4">
        <v>467.64</v>
      </c>
      <c r="BN386" s="4">
        <v>467.64</v>
      </c>
      <c r="BO386" s="4">
        <v>467.64</v>
      </c>
      <c r="BP386" s="4">
        <v>467.64</v>
      </c>
      <c r="BQ386" s="4">
        <v>467.64</v>
      </c>
      <c r="BR386" s="4">
        <v>467.64</v>
      </c>
      <c r="BS386" s="4">
        <v>467.64</v>
      </c>
      <c r="BT386" s="4">
        <v>467.64</v>
      </c>
      <c r="BU386" s="4">
        <v>467.64</v>
      </c>
      <c r="BV386" s="4">
        <v>467.64</v>
      </c>
      <c r="BW386" s="4">
        <v>467.64</v>
      </c>
      <c r="BX386" s="4">
        <v>467.64</v>
      </c>
      <c r="BY386" s="4">
        <v>467.64</v>
      </c>
      <c r="BZ386" s="4">
        <v>467.64</v>
      </c>
      <c r="CA386" s="4">
        <v>467.64</v>
      </c>
      <c r="CB386" s="4">
        <v>467.64</v>
      </c>
      <c r="CC386" s="4">
        <v>467.64</v>
      </c>
      <c r="CD386" s="4">
        <v>467.64</v>
      </c>
      <c r="CE386" s="4">
        <v>467.61</v>
      </c>
      <c r="CF386" s="4">
        <v>0</v>
      </c>
      <c r="CG386" s="4">
        <v>326.88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6">
        <v>0</v>
      </c>
      <c r="DV386" s="4">
        <f>SUM(Tabela1[[#This Row],[jan/25]:[mar/25]])</f>
        <v>0</v>
      </c>
      <c r="DW386" s="4">
        <f>SUM(Tabela1[[#This Row],[abr/25]:[ago/25]])</f>
        <v>1846.0600000000002</v>
      </c>
      <c r="DX386" s="4">
        <f>SUM(Tabela1[[#This Row],[set/25]:[dez/30]])</f>
        <v>10147.290000000001</v>
      </c>
    </row>
    <row r="387" spans="1:128" hidden="1" x14ac:dyDescent="0.25">
      <c r="A387" s="2" t="s">
        <v>925</v>
      </c>
      <c r="B387" s="2" t="s">
        <v>14</v>
      </c>
      <c r="C387" s="2" t="s">
        <v>256</v>
      </c>
      <c r="D387" s="1">
        <v>506</v>
      </c>
      <c r="E387" s="2" t="s">
        <v>1221</v>
      </c>
      <c r="F387" s="2" t="s">
        <v>19</v>
      </c>
      <c r="G387" s="321">
        <v>45803</v>
      </c>
      <c r="H387" s="2" t="s">
        <v>1222</v>
      </c>
      <c r="I387" s="2" t="s">
        <v>1223</v>
      </c>
      <c r="J387" s="4">
        <v>213003.34</v>
      </c>
      <c r="K387" s="4">
        <v>55607.12</v>
      </c>
      <c r="L387" s="4">
        <f>Tabela1[[#This Row],[parcela.cef
(total)]]-Tabela1[[#This Row],[parcela.cef
(realizado)]]</f>
        <v>157396.22</v>
      </c>
      <c r="M387" s="4">
        <v>0</v>
      </c>
      <c r="N387" s="4">
        <v>243460</v>
      </c>
      <c r="O387" s="4">
        <v>8443.64</v>
      </c>
      <c r="P387" s="4">
        <v>32029.439999999999</v>
      </c>
      <c r="Q387" s="4">
        <f>SUM(Tabela1[[#This Row],[set/25]:[dez/30]])</f>
        <v>31707.599999999991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106.62</v>
      </c>
      <c r="BH387" s="4">
        <v>107.24</v>
      </c>
      <c r="BI387" s="4">
        <v>107.98</v>
      </c>
      <c r="BJ387" s="4">
        <v>108.96</v>
      </c>
      <c r="BK387" s="4">
        <v>108.96</v>
      </c>
      <c r="BL387" s="4">
        <v>108.96</v>
      </c>
      <c r="BM387" s="4">
        <v>5557</v>
      </c>
      <c r="BN387" s="4">
        <v>108.96</v>
      </c>
      <c r="BO387" s="4">
        <v>108.96</v>
      </c>
      <c r="BP387" s="4">
        <v>108.96</v>
      </c>
      <c r="BQ387" s="4">
        <v>108.96</v>
      </c>
      <c r="BR387" s="4">
        <v>108.96</v>
      </c>
      <c r="BS387" s="4">
        <v>108.96</v>
      </c>
      <c r="BT387" s="4">
        <v>108.96</v>
      </c>
      <c r="BU387" s="4">
        <v>108.96</v>
      </c>
      <c r="BV387" s="4">
        <v>108.96</v>
      </c>
      <c r="BW387" s="4">
        <v>108.96</v>
      </c>
      <c r="BX387" s="4">
        <v>108.96</v>
      </c>
      <c r="BY387" s="4">
        <v>5557</v>
      </c>
      <c r="BZ387" s="4">
        <v>108.96</v>
      </c>
      <c r="CA387" s="4">
        <v>108.96</v>
      </c>
      <c r="CB387" s="4">
        <v>108.96</v>
      </c>
      <c r="CC387" s="4">
        <v>108.96</v>
      </c>
      <c r="CD387" s="4">
        <v>108.96</v>
      </c>
      <c r="CE387" s="4">
        <v>108.96</v>
      </c>
      <c r="CF387" s="4">
        <v>18305.439999999999</v>
      </c>
      <c r="CG387" s="4">
        <v>108.96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0</v>
      </c>
      <c r="DF387" s="4">
        <v>0</v>
      </c>
      <c r="DG387" s="4">
        <v>0</v>
      </c>
      <c r="DH387" s="4">
        <v>0</v>
      </c>
      <c r="DI387" s="4">
        <v>0</v>
      </c>
      <c r="DJ387" s="4">
        <v>0</v>
      </c>
      <c r="DK387" s="4">
        <v>0</v>
      </c>
      <c r="DL387" s="4">
        <v>0</v>
      </c>
      <c r="DM387" s="4">
        <v>0</v>
      </c>
      <c r="DN387" s="4">
        <v>0</v>
      </c>
      <c r="DO387" s="4">
        <v>0</v>
      </c>
      <c r="DP387" s="4">
        <v>0</v>
      </c>
      <c r="DQ387" s="4">
        <v>0</v>
      </c>
      <c r="DR387" s="4">
        <v>0</v>
      </c>
      <c r="DS387" s="4">
        <v>0</v>
      </c>
      <c r="DT387" s="4">
        <v>0</v>
      </c>
      <c r="DU387" s="6">
        <v>0</v>
      </c>
      <c r="DV387" s="4">
        <f>SUM(Tabela1[[#This Row],[jan/25]:[mar/25]])</f>
        <v>0</v>
      </c>
      <c r="DW387" s="4">
        <f>SUM(Tabela1[[#This Row],[abr/25]:[ago/25]])</f>
        <v>321.84000000000003</v>
      </c>
      <c r="DX387" s="4">
        <f>SUM(Tabela1[[#This Row],[set/25]:[dez/30]])</f>
        <v>31707.599999999991</v>
      </c>
    </row>
    <row r="388" spans="1:128" hidden="1" x14ac:dyDescent="0.25">
      <c r="A388" s="2" t="s">
        <v>925</v>
      </c>
      <c r="B388" s="2" t="s">
        <v>14</v>
      </c>
      <c r="C388" s="2" t="s">
        <v>256</v>
      </c>
      <c r="D388" s="1">
        <v>507</v>
      </c>
      <c r="E388" s="2"/>
      <c r="F388" s="2" t="s">
        <v>42</v>
      </c>
      <c r="G388" s="321"/>
      <c r="H388" s="2" t="s">
        <v>1225</v>
      </c>
      <c r="I388" s="2"/>
      <c r="J388" s="4"/>
      <c r="K388" s="4"/>
      <c r="L388" s="4">
        <f>Tabela1[[#This Row],[parcela.cef
(total)]]-Tabela1[[#This Row],[parcela.cef
(realizado)]]</f>
        <v>0</v>
      </c>
      <c r="M388" s="4">
        <v>0</v>
      </c>
      <c r="N388" s="4">
        <v>0</v>
      </c>
      <c r="O388" s="4">
        <v>0</v>
      </c>
      <c r="P388" s="4">
        <v>5462.92</v>
      </c>
      <c r="Q388" s="4">
        <f>SUM(Tabela1[[#This Row],[set/25]:[dez/30]])</f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900</v>
      </c>
      <c r="AW388" s="4">
        <v>906.39</v>
      </c>
      <c r="AX388" s="4">
        <v>912.92</v>
      </c>
      <c r="AY388" s="4">
        <v>919.31</v>
      </c>
      <c r="AZ388" s="4">
        <v>0</v>
      </c>
      <c r="BA388" s="4">
        <v>908.77</v>
      </c>
      <c r="BB388" s="4">
        <v>915.53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0</v>
      </c>
      <c r="DG388" s="4">
        <v>0</v>
      </c>
      <c r="DH388" s="4">
        <v>0</v>
      </c>
      <c r="DI388" s="4">
        <v>0</v>
      </c>
      <c r="DJ388" s="4">
        <v>0</v>
      </c>
      <c r="DK388" s="4">
        <v>0</v>
      </c>
      <c r="DL388" s="4">
        <v>0</v>
      </c>
      <c r="DM388" s="4">
        <v>0</v>
      </c>
      <c r="DN388" s="4">
        <v>0</v>
      </c>
      <c r="DO388" s="4">
        <v>0</v>
      </c>
      <c r="DP388" s="4">
        <v>0</v>
      </c>
      <c r="DQ388" s="4">
        <v>0</v>
      </c>
      <c r="DR388" s="4">
        <v>0</v>
      </c>
      <c r="DS388" s="4">
        <v>0</v>
      </c>
      <c r="DT388" s="4">
        <v>0</v>
      </c>
      <c r="DU388" s="6">
        <v>0</v>
      </c>
      <c r="DV388" s="4">
        <f>SUM(Tabela1[[#This Row],[jan/25]:[mar/25]])</f>
        <v>915.53</v>
      </c>
      <c r="DW388" s="4">
        <f>SUM(Tabela1[[#This Row],[abr/25]:[ago/25]])</f>
        <v>0</v>
      </c>
      <c r="DX388" s="4">
        <f>SUM(Tabela1[[#This Row],[set/25]:[dez/30]])</f>
        <v>0</v>
      </c>
    </row>
    <row r="389" spans="1:128" hidden="1" x14ac:dyDescent="0.25">
      <c r="A389" s="2" t="s">
        <v>925</v>
      </c>
      <c r="B389" s="2" t="s">
        <v>14</v>
      </c>
      <c r="C389" s="2" t="s">
        <v>256</v>
      </c>
      <c r="D389" s="1">
        <v>508</v>
      </c>
      <c r="E389" s="2" t="s">
        <v>1227</v>
      </c>
      <c r="F389" s="2" t="s">
        <v>19</v>
      </c>
      <c r="G389" s="321">
        <v>45867</v>
      </c>
      <c r="H389" s="2" t="s">
        <v>1228</v>
      </c>
      <c r="I389" s="2" t="s">
        <v>1229</v>
      </c>
      <c r="J389" s="4">
        <v>245597.02</v>
      </c>
      <c r="K389" s="4">
        <v>73866.69</v>
      </c>
      <c r="L389" s="4">
        <f>Tabela1[[#This Row],[parcela.cef
(total)]]-Tabela1[[#This Row],[parcela.cef
(realizado)]]</f>
        <v>171730.33</v>
      </c>
      <c r="M389" s="4">
        <v>0</v>
      </c>
      <c r="N389" s="4">
        <v>302609.5</v>
      </c>
      <c r="O389" s="4">
        <v>0</v>
      </c>
      <c r="P389" s="4">
        <v>52903.48</v>
      </c>
      <c r="Q389" s="4">
        <f>SUM(Tabela1[[#This Row],[set/25]:[dez/30]])</f>
        <v>51379.039999999994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1524.44</v>
      </c>
      <c r="BJ389" s="4">
        <v>1538.31</v>
      </c>
      <c r="BK389" s="4">
        <v>1538.31</v>
      </c>
      <c r="BL389" s="4">
        <v>1538.31</v>
      </c>
      <c r="BM389" s="4">
        <v>1538.31</v>
      </c>
      <c r="BN389" s="4">
        <v>1538.31</v>
      </c>
      <c r="BO389" s="4">
        <v>1538.31</v>
      </c>
      <c r="BP389" s="4">
        <v>1538.31</v>
      </c>
      <c r="BQ389" s="4">
        <v>1538.31</v>
      </c>
      <c r="BR389" s="4">
        <v>1538.31</v>
      </c>
      <c r="BS389" s="4">
        <v>1538.31</v>
      </c>
      <c r="BT389" s="4">
        <v>10131.86</v>
      </c>
      <c r="BU389" s="4">
        <v>1538.31</v>
      </c>
      <c r="BV389" s="4">
        <v>1538.31</v>
      </c>
      <c r="BW389" s="4">
        <v>1538.31</v>
      </c>
      <c r="BX389" s="4">
        <v>1538.31</v>
      </c>
      <c r="BY389" s="4">
        <v>1538.31</v>
      </c>
      <c r="BZ389" s="4">
        <v>1538.31</v>
      </c>
      <c r="CA389" s="4">
        <v>1538.31</v>
      </c>
      <c r="CB389" s="4">
        <v>1538.31</v>
      </c>
      <c r="CC389" s="4">
        <v>1538.31</v>
      </c>
      <c r="CD389" s="4">
        <v>1538.31</v>
      </c>
      <c r="CE389" s="4">
        <v>1538.32</v>
      </c>
      <c r="CF389" s="4">
        <v>8593.5499999999993</v>
      </c>
      <c r="CG389" s="4">
        <v>0</v>
      </c>
      <c r="CH389" s="4">
        <v>0</v>
      </c>
      <c r="CI389" s="4">
        <v>349.11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0</v>
      </c>
      <c r="CZ389" s="4">
        <v>0</v>
      </c>
      <c r="DA389" s="4">
        <v>0</v>
      </c>
      <c r="DB389" s="4">
        <v>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0</v>
      </c>
      <c r="DJ389" s="4">
        <v>0</v>
      </c>
      <c r="DK389" s="4">
        <v>0</v>
      </c>
      <c r="DL389" s="4">
        <v>0</v>
      </c>
      <c r="DM389" s="4">
        <v>0</v>
      </c>
      <c r="DN389" s="4">
        <v>0</v>
      </c>
      <c r="DO389" s="4">
        <v>0</v>
      </c>
      <c r="DP389" s="4">
        <v>0</v>
      </c>
      <c r="DQ389" s="4">
        <v>0</v>
      </c>
      <c r="DR389" s="4">
        <v>0</v>
      </c>
      <c r="DS389" s="4">
        <v>0</v>
      </c>
      <c r="DT389" s="4">
        <v>0</v>
      </c>
      <c r="DU389" s="6">
        <v>0</v>
      </c>
      <c r="DV389" s="4">
        <f>SUM(Tabela1[[#This Row],[jan/25]:[mar/25]])</f>
        <v>0</v>
      </c>
      <c r="DW389" s="4">
        <f>SUM(Tabela1[[#This Row],[abr/25]:[ago/25]])</f>
        <v>1524.44</v>
      </c>
      <c r="DX389" s="4">
        <f>SUM(Tabela1[[#This Row],[set/25]:[dez/30]])</f>
        <v>51379.039999999994</v>
      </c>
    </row>
    <row r="390" spans="1:128" hidden="1" x14ac:dyDescent="0.25">
      <c r="A390" s="2" t="s">
        <v>925</v>
      </c>
      <c r="B390" s="2" t="s">
        <v>14</v>
      </c>
      <c r="C390" s="2" t="s">
        <v>256</v>
      </c>
      <c r="D390" s="1">
        <v>509</v>
      </c>
      <c r="E390" s="2" t="s">
        <v>1231</v>
      </c>
      <c r="F390" s="2" t="s">
        <v>19</v>
      </c>
      <c r="G390" s="321">
        <v>45754</v>
      </c>
      <c r="H390" s="2" t="s">
        <v>106</v>
      </c>
      <c r="I390" s="2" t="s">
        <v>1232</v>
      </c>
      <c r="J390" s="4">
        <v>211312.83</v>
      </c>
      <c r="K390" s="4">
        <v>88060.92</v>
      </c>
      <c r="L390" s="4">
        <f>Tabela1[[#This Row],[parcela.cef
(total)]]-Tabela1[[#This Row],[parcela.cef
(realizado)]]</f>
        <v>123251.90999999999</v>
      </c>
      <c r="M390" s="4">
        <v>0</v>
      </c>
      <c r="N390" s="4">
        <v>399594</v>
      </c>
      <c r="O390" s="4">
        <v>13130.61</v>
      </c>
      <c r="P390" s="4">
        <v>136310.18</v>
      </c>
      <c r="Q390" s="4">
        <f>SUM(Tabela1[[#This Row],[set/25]:[dez/30]])</f>
        <v>136310.18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43584.39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43584.39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49032.44</v>
      </c>
      <c r="CG390" s="4">
        <v>108.96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6">
        <v>0</v>
      </c>
      <c r="DV390" s="4">
        <f>SUM(Tabela1[[#This Row],[jan/25]:[mar/25]])</f>
        <v>0</v>
      </c>
      <c r="DW390" s="4">
        <f>SUM(Tabela1[[#This Row],[abr/25]:[ago/25]])</f>
        <v>0</v>
      </c>
      <c r="DX390" s="4">
        <f>SUM(Tabela1[[#This Row],[set/25]:[dez/30]])</f>
        <v>136310.18</v>
      </c>
    </row>
    <row r="391" spans="1:128" hidden="1" x14ac:dyDescent="0.25">
      <c r="A391" s="2" t="s">
        <v>925</v>
      </c>
      <c r="B391" s="2" t="s">
        <v>14</v>
      </c>
      <c r="C391" s="2" t="s">
        <v>280</v>
      </c>
      <c r="D391" s="1">
        <v>601</v>
      </c>
      <c r="E391" s="2" t="s">
        <v>1234</v>
      </c>
      <c r="F391" s="2" t="s">
        <v>19</v>
      </c>
      <c r="G391" s="321">
        <v>45577</v>
      </c>
      <c r="H391" s="2" t="s">
        <v>1235</v>
      </c>
      <c r="I391" s="2"/>
      <c r="J391" s="4"/>
      <c r="K391" s="4"/>
      <c r="L391" s="4">
        <f>Tabela1[[#This Row],[parcela.cef
(total)]]-Tabela1[[#This Row],[parcela.cef
(realizado)]]</f>
        <v>0</v>
      </c>
      <c r="M391" s="4">
        <v>314577.73</v>
      </c>
      <c r="N391" s="4">
        <v>310200</v>
      </c>
      <c r="O391" s="4">
        <v>0</v>
      </c>
      <c r="P391" s="4">
        <v>15306.67</v>
      </c>
      <c r="Q391" s="4">
        <f>SUM(Tabela1[[#This Row],[set/25]:[dez/30]])</f>
        <v>106.67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15200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106.67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0</v>
      </c>
      <c r="CZ391" s="4">
        <v>0</v>
      </c>
      <c r="DA391" s="4">
        <v>0</v>
      </c>
      <c r="DB391" s="4">
        <v>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0</v>
      </c>
      <c r="DK391" s="4">
        <v>0</v>
      </c>
      <c r="DL391" s="4">
        <v>0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0</v>
      </c>
      <c r="DS391" s="4">
        <v>0</v>
      </c>
      <c r="DT391" s="4">
        <v>0</v>
      </c>
      <c r="DU391" s="6">
        <v>0</v>
      </c>
      <c r="DV391" s="4">
        <f>SUM(Tabela1[[#This Row],[jan/25]:[mar/25]])</f>
        <v>0</v>
      </c>
      <c r="DW391" s="4">
        <f>SUM(Tabela1[[#This Row],[abr/25]:[ago/25]])</f>
        <v>0</v>
      </c>
      <c r="DX391" s="4">
        <f>SUM(Tabela1[[#This Row],[set/25]:[dez/30]])</f>
        <v>106.67</v>
      </c>
    </row>
    <row r="392" spans="1:128" hidden="1" x14ac:dyDescent="0.25">
      <c r="A392" s="2" t="s">
        <v>925</v>
      </c>
      <c r="B392" s="2" t="s">
        <v>14</v>
      </c>
      <c r="C392" s="2" t="s">
        <v>280</v>
      </c>
      <c r="D392" s="1">
        <v>602</v>
      </c>
      <c r="E392" s="2" t="s">
        <v>1237</v>
      </c>
      <c r="F392" s="2" t="s">
        <v>19</v>
      </c>
      <c r="G392" s="321">
        <v>45820</v>
      </c>
      <c r="H392" s="2" t="s">
        <v>1238</v>
      </c>
      <c r="I392" s="2" t="s">
        <v>1239</v>
      </c>
      <c r="J392" s="4">
        <v>242345.67</v>
      </c>
      <c r="K392" s="4">
        <v>71294.649999999994</v>
      </c>
      <c r="L392" s="4">
        <f>Tabela1[[#This Row],[parcela.cef
(total)]]-Tabela1[[#This Row],[parcela.cef
(realizado)]]</f>
        <v>171051.02000000002</v>
      </c>
      <c r="M392" s="4">
        <v>0</v>
      </c>
      <c r="N392" s="4">
        <v>305500</v>
      </c>
      <c r="O392" s="4">
        <v>2081.0700000000002</v>
      </c>
      <c r="P392" s="4">
        <v>73561.539999999994</v>
      </c>
      <c r="Q392" s="4">
        <f>SUM(Tabela1[[#This Row],[set/25]:[dez/30]])</f>
        <v>69027.030000000028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1359.3</v>
      </c>
      <c r="BH392" s="4">
        <v>0</v>
      </c>
      <c r="BI392" s="4">
        <v>3175.21</v>
      </c>
      <c r="BJ392" s="4">
        <v>2272.0500000000002</v>
      </c>
      <c r="BK392" s="4">
        <v>2272.0500000000002</v>
      </c>
      <c r="BL392" s="4">
        <v>2272.0500000000002</v>
      </c>
      <c r="BM392" s="4">
        <v>7681.69</v>
      </c>
      <c r="BN392" s="4">
        <v>2272.0500000000002</v>
      </c>
      <c r="BO392" s="4">
        <v>2272.0500000000002</v>
      </c>
      <c r="BP392" s="4">
        <v>2272.0500000000002</v>
      </c>
      <c r="BQ392" s="4">
        <v>2272.0500000000002</v>
      </c>
      <c r="BR392" s="4">
        <v>2272.0500000000002</v>
      </c>
      <c r="BS392" s="4">
        <v>2272.0500000000002</v>
      </c>
      <c r="BT392" s="4">
        <v>2272.0500000000002</v>
      </c>
      <c r="BU392" s="4">
        <v>2272.0500000000002</v>
      </c>
      <c r="BV392" s="4">
        <v>2272.0500000000002</v>
      </c>
      <c r="BW392" s="4">
        <v>2272.0500000000002</v>
      </c>
      <c r="BX392" s="4">
        <v>2272.0500000000002</v>
      </c>
      <c r="BY392" s="4">
        <v>7681.69</v>
      </c>
      <c r="BZ392" s="4">
        <v>2272.0500000000002</v>
      </c>
      <c r="CA392" s="4">
        <v>2272.0500000000002</v>
      </c>
      <c r="CB392" s="4">
        <v>2272.0500000000002</v>
      </c>
      <c r="CC392" s="4">
        <v>2272.0500000000002</v>
      </c>
      <c r="CD392" s="4">
        <v>2272.0500000000002</v>
      </c>
      <c r="CE392" s="4">
        <v>2272.0500000000002</v>
      </c>
      <c r="CF392" s="4">
        <v>8114.46</v>
      </c>
      <c r="CG392" s="4">
        <v>0</v>
      </c>
      <c r="CH392" s="4">
        <v>108.19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</v>
      </c>
      <c r="CU392" s="4">
        <v>0</v>
      </c>
      <c r="CV392" s="4">
        <v>0</v>
      </c>
      <c r="CW392" s="4">
        <v>0</v>
      </c>
      <c r="CX392" s="4">
        <v>0</v>
      </c>
      <c r="CY392" s="4">
        <v>0</v>
      </c>
      <c r="CZ392" s="4">
        <v>0</v>
      </c>
      <c r="DA392" s="4">
        <v>0</v>
      </c>
      <c r="DB392" s="4">
        <v>0</v>
      </c>
      <c r="DC392" s="4">
        <v>0</v>
      </c>
      <c r="DD392" s="4">
        <v>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>
        <v>0</v>
      </c>
      <c r="DK392" s="4">
        <v>0</v>
      </c>
      <c r="DL392" s="4">
        <v>0</v>
      </c>
      <c r="DM392" s="4">
        <v>0</v>
      </c>
      <c r="DN392" s="4">
        <v>0</v>
      </c>
      <c r="DO392" s="4">
        <v>0</v>
      </c>
      <c r="DP392" s="4">
        <v>0</v>
      </c>
      <c r="DQ392" s="4">
        <v>0</v>
      </c>
      <c r="DR392" s="4">
        <v>0</v>
      </c>
      <c r="DS392" s="4">
        <v>0</v>
      </c>
      <c r="DT392" s="4">
        <v>0</v>
      </c>
      <c r="DU392" s="6">
        <v>0</v>
      </c>
      <c r="DV392" s="4">
        <f>SUM(Tabela1[[#This Row],[jan/25]:[mar/25]])</f>
        <v>0</v>
      </c>
      <c r="DW392" s="4">
        <f>SUM(Tabela1[[#This Row],[abr/25]:[ago/25]])</f>
        <v>4534.51</v>
      </c>
      <c r="DX392" s="4">
        <f>SUM(Tabela1[[#This Row],[set/25]:[dez/30]])</f>
        <v>69027.030000000028</v>
      </c>
    </row>
    <row r="393" spans="1:128" hidden="1" x14ac:dyDescent="0.25">
      <c r="A393" s="2" t="s">
        <v>925</v>
      </c>
      <c r="B393" s="2" t="s">
        <v>14</v>
      </c>
      <c r="C393" s="2" t="s">
        <v>280</v>
      </c>
      <c r="D393" s="1">
        <v>603</v>
      </c>
      <c r="E393" s="2" t="s">
        <v>1241</v>
      </c>
      <c r="F393" s="2" t="s">
        <v>19</v>
      </c>
      <c r="G393" s="321">
        <v>45874</v>
      </c>
      <c r="H393" s="2" t="s">
        <v>1242</v>
      </c>
      <c r="I393" s="2"/>
      <c r="J393" s="4"/>
      <c r="K393" s="4"/>
      <c r="L393" s="4">
        <f>Tabela1[[#This Row],[parcela.cef
(total)]]-Tabela1[[#This Row],[parcela.cef
(realizado)]]</f>
        <v>0</v>
      </c>
      <c r="M393" s="4">
        <v>302963.09999999998</v>
      </c>
      <c r="N393" s="4">
        <v>361620</v>
      </c>
      <c r="O393" s="4">
        <v>0</v>
      </c>
      <c r="P393" s="4">
        <v>61336.72</v>
      </c>
      <c r="Q393" s="4">
        <f>SUM(Tabela1[[#This Row],[set/25]:[dez/30]])</f>
        <v>60736.719999999987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600</v>
      </c>
      <c r="BJ393" s="4">
        <v>0</v>
      </c>
      <c r="BK393" s="4">
        <v>605.46</v>
      </c>
      <c r="BL393" s="4">
        <v>605.46</v>
      </c>
      <c r="BM393" s="4">
        <v>10514.82</v>
      </c>
      <c r="BN393" s="4">
        <v>2018.2</v>
      </c>
      <c r="BO393" s="4">
        <v>2018.2</v>
      </c>
      <c r="BP393" s="4">
        <v>2018.2</v>
      </c>
      <c r="BQ393" s="4">
        <v>2018.2</v>
      </c>
      <c r="BR393" s="4">
        <v>2018.2</v>
      </c>
      <c r="BS393" s="4">
        <v>2018.2</v>
      </c>
      <c r="BT393" s="4">
        <v>2018.2</v>
      </c>
      <c r="BU393" s="4">
        <v>2018.2</v>
      </c>
      <c r="BV393" s="4">
        <v>2018.2</v>
      </c>
      <c r="BW393" s="4">
        <v>2018.2</v>
      </c>
      <c r="BX393" s="4">
        <v>2018.2</v>
      </c>
      <c r="BY393" s="4">
        <v>12311.02</v>
      </c>
      <c r="BZ393" s="4">
        <v>2018.2</v>
      </c>
      <c r="CA393" s="4">
        <v>2018.2</v>
      </c>
      <c r="CB393" s="4">
        <v>2018.2</v>
      </c>
      <c r="CC393" s="4">
        <v>2018.2</v>
      </c>
      <c r="CD393" s="4">
        <v>2018.2</v>
      </c>
      <c r="CE393" s="4">
        <v>2018.2</v>
      </c>
      <c r="CF393" s="4">
        <v>2018.2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  <c r="CS393" s="4">
        <v>0</v>
      </c>
      <c r="CT393" s="4">
        <v>372.36</v>
      </c>
      <c r="CU393" s="4">
        <v>0</v>
      </c>
      <c r="CV393" s="4">
        <v>0</v>
      </c>
      <c r="CW393" s="4">
        <v>0</v>
      </c>
      <c r="CX393" s="4">
        <v>0</v>
      </c>
      <c r="CY393" s="4">
        <v>0</v>
      </c>
      <c r="CZ393" s="4">
        <v>0</v>
      </c>
      <c r="DA393" s="4">
        <v>0</v>
      </c>
      <c r="DB393" s="4">
        <v>0</v>
      </c>
      <c r="DC393" s="4">
        <v>0</v>
      </c>
      <c r="DD393" s="4">
        <v>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4">
        <v>0</v>
      </c>
      <c r="DN393" s="4">
        <v>0</v>
      </c>
      <c r="DO393" s="4">
        <v>0</v>
      </c>
      <c r="DP393" s="4">
        <v>0</v>
      </c>
      <c r="DQ393" s="4">
        <v>0</v>
      </c>
      <c r="DR393" s="4">
        <v>0</v>
      </c>
      <c r="DS393" s="4">
        <v>0</v>
      </c>
      <c r="DT393" s="4">
        <v>0</v>
      </c>
      <c r="DU393" s="6">
        <v>0</v>
      </c>
      <c r="DV393" s="4">
        <f>SUM(Tabela1[[#This Row],[jan/25]:[mar/25]])</f>
        <v>0</v>
      </c>
      <c r="DW393" s="4">
        <f>SUM(Tabela1[[#This Row],[abr/25]:[ago/25]])</f>
        <v>600</v>
      </c>
      <c r="DX393" s="4">
        <f>SUM(Tabela1[[#This Row],[set/25]:[dez/30]])</f>
        <v>60736.719999999987</v>
      </c>
    </row>
    <row r="394" spans="1:128" hidden="1" x14ac:dyDescent="0.25">
      <c r="A394" s="2" t="s">
        <v>925</v>
      </c>
      <c r="B394" s="2" t="s">
        <v>14</v>
      </c>
      <c r="C394" s="2" t="s">
        <v>280</v>
      </c>
      <c r="D394" s="1">
        <v>604</v>
      </c>
      <c r="E394" s="2" t="s">
        <v>1244</v>
      </c>
      <c r="F394" s="2" t="s">
        <v>19</v>
      </c>
      <c r="G394" s="321">
        <v>45867</v>
      </c>
      <c r="H394" s="2" t="s">
        <v>793</v>
      </c>
      <c r="I394" s="2" t="s">
        <v>1245</v>
      </c>
      <c r="J394" s="4">
        <v>293762.55</v>
      </c>
      <c r="K394" s="4">
        <v>77496.55</v>
      </c>
      <c r="L394" s="4">
        <f>Tabela1[[#This Row],[parcela.cef
(total)]]-Tabela1[[#This Row],[parcela.cef
(realizado)]]</f>
        <v>216266</v>
      </c>
      <c r="M394" s="4">
        <v>0</v>
      </c>
      <c r="N394" s="4">
        <v>296100</v>
      </c>
      <c r="O394" s="4">
        <v>0</v>
      </c>
      <c r="P394" s="4">
        <v>6825.6</v>
      </c>
      <c r="Q394" s="4">
        <f>SUM(Tabela1[[#This Row],[set/25]:[dez/30]])</f>
        <v>6667.0300000000007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158.57</v>
      </c>
      <c r="BJ394" s="4">
        <v>0</v>
      </c>
      <c r="BK394" s="4">
        <v>160.01</v>
      </c>
      <c r="BL394" s="4">
        <v>160.01</v>
      </c>
      <c r="BM394" s="4">
        <v>160.01</v>
      </c>
      <c r="BN394" s="4">
        <v>160.01</v>
      </c>
      <c r="BO394" s="4">
        <v>160.01</v>
      </c>
      <c r="BP394" s="4">
        <v>160.01</v>
      </c>
      <c r="BQ394" s="4">
        <v>160.01</v>
      </c>
      <c r="BR394" s="4">
        <v>160.01</v>
      </c>
      <c r="BS394" s="4">
        <v>160.01</v>
      </c>
      <c r="BT394" s="4">
        <v>160.01</v>
      </c>
      <c r="BU394" s="4">
        <v>160.01</v>
      </c>
      <c r="BV394" s="4">
        <v>160.01</v>
      </c>
      <c r="BW394" s="4">
        <v>160.01</v>
      </c>
      <c r="BX394" s="4">
        <v>160.01</v>
      </c>
      <c r="BY394" s="4">
        <v>160.01</v>
      </c>
      <c r="BZ394" s="4">
        <v>533.36</v>
      </c>
      <c r="CA394" s="4">
        <v>533.36</v>
      </c>
      <c r="CB394" s="4">
        <v>533.36</v>
      </c>
      <c r="CC394" s="4">
        <v>533.36</v>
      </c>
      <c r="CD394" s="4">
        <v>533.36</v>
      </c>
      <c r="CE394" s="4">
        <v>533.36</v>
      </c>
      <c r="CF394" s="4">
        <v>0</v>
      </c>
      <c r="CG394" s="4">
        <v>0</v>
      </c>
      <c r="CH394" s="4">
        <v>0</v>
      </c>
      <c r="CI394" s="4">
        <v>0</v>
      </c>
      <c r="CJ394" s="4">
        <v>1066.72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6">
        <v>0</v>
      </c>
      <c r="DV394" s="4">
        <f>SUM(Tabela1[[#This Row],[jan/25]:[mar/25]])</f>
        <v>0</v>
      </c>
      <c r="DW394" s="4">
        <f>SUM(Tabela1[[#This Row],[abr/25]:[ago/25]])</f>
        <v>158.57</v>
      </c>
      <c r="DX394" s="4">
        <f>SUM(Tabela1[[#This Row],[set/25]:[dez/30]])</f>
        <v>6667.0300000000007</v>
      </c>
    </row>
    <row r="395" spans="1:128" hidden="1" x14ac:dyDescent="0.25">
      <c r="A395" s="2" t="s">
        <v>925</v>
      </c>
      <c r="B395" s="2" t="s">
        <v>14</v>
      </c>
      <c r="C395" s="2" t="s">
        <v>280</v>
      </c>
      <c r="D395" s="1">
        <v>605</v>
      </c>
      <c r="E395" s="2"/>
      <c r="F395" s="2" t="s">
        <v>42</v>
      </c>
      <c r="G395" s="321"/>
      <c r="H395" s="2" t="s">
        <v>40</v>
      </c>
      <c r="I395" s="2"/>
      <c r="J395" s="4"/>
      <c r="K395" s="4"/>
      <c r="L395" s="4">
        <f>Tabela1[[#This Row],[parcela.cef
(total)]]-Tabela1[[#This Row],[parcela.cef
(realizado)]]</f>
        <v>0</v>
      </c>
      <c r="M395" s="4">
        <v>0</v>
      </c>
      <c r="N395" s="4">
        <v>0</v>
      </c>
      <c r="O395" s="4">
        <v>0</v>
      </c>
      <c r="P395" s="4">
        <v>25472.12</v>
      </c>
      <c r="Q395" s="4">
        <f>SUM(Tabela1[[#This Row],[set/25]:[dez/30]])</f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7500</v>
      </c>
      <c r="AW395" s="4">
        <v>362.56</v>
      </c>
      <c r="AX395" s="4">
        <v>751.74</v>
      </c>
      <c r="AY395" s="4">
        <v>1225.74</v>
      </c>
      <c r="AZ395" s="4">
        <v>1232.8499999999999</v>
      </c>
      <c r="BA395" s="4">
        <v>1241.23</v>
      </c>
      <c r="BB395" s="4">
        <v>1246.2</v>
      </c>
      <c r="BC395" s="4">
        <v>1252.43</v>
      </c>
      <c r="BD395" s="4">
        <v>1262.83</v>
      </c>
      <c r="BE395" s="4">
        <v>1267.8800000000001</v>
      </c>
      <c r="BF395" s="4">
        <v>1272.82</v>
      </c>
      <c r="BG395" s="4">
        <v>1279.44</v>
      </c>
      <c r="BH395" s="4">
        <v>5576.4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</v>
      </c>
      <c r="DS395" s="4">
        <v>0</v>
      </c>
      <c r="DT395" s="4">
        <v>0</v>
      </c>
      <c r="DU395" s="6">
        <v>0</v>
      </c>
      <c r="DV395" s="4">
        <f>SUM(Tabela1[[#This Row],[jan/25]:[mar/25]])</f>
        <v>3761.46</v>
      </c>
      <c r="DW395" s="4">
        <f>SUM(Tabela1[[#This Row],[abr/25]:[ago/25]])</f>
        <v>9396.5399999999991</v>
      </c>
      <c r="DX395" s="4">
        <f>SUM(Tabela1[[#This Row],[set/25]:[dez/30]])</f>
        <v>0</v>
      </c>
    </row>
    <row r="396" spans="1:128" hidden="1" x14ac:dyDescent="0.25">
      <c r="A396" s="2" t="s">
        <v>925</v>
      </c>
      <c r="B396" s="2" t="s">
        <v>14</v>
      </c>
      <c r="C396" s="2" t="s">
        <v>280</v>
      </c>
      <c r="D396" s="1">
        <v>606</v>
      </c>
      <c r="E396" s="2" t="s">
        <v>1248</v>
      </c>
      <c r="F396" s="2" t="s">
        <v>19</v>
      </c>
      <c r="G396" s="321">
        <v>45867</v>
      </c>
      <c r="H396" s="2" t="s">
        <v>388</v>
      </c>
      <c r="I396" s="2" t="s">
        <v>1249</v>
      </c>
      <c r="J396" s="4">
        <v>226000</v>
      </c>
      <c r="K396" s="4">
        <v>57210.91</v>
      </c>
      <c r="L396" s="4">
        <f>Tabela1[[#This Row],[parcela.cef
(total)]]-Tabela1[[#This Row],[parcela.cef
(realizado)]]</f>
        <v>168789.09</v>
      </c>
      <c r="M396" s="4">
        <v>0</v>
      </c>
      <c r="N396" s="4">
        <v>262260</v>
      </c>
      <c r="O396" s="4">
        <v>0</v>
      </c>
      <c r="P396" s="4">
        <v>34476.18</v>
      </c>
      <c r="Q396" s="4">
        <f>SUM(Tabela1[[#This Row],[set/25]:[dez/30]])</f>
        <v>33959.680000000008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516.5</v>
      </c>
      <c r="BJ396" s="4">
        <v>0</v>
      </c>
      <c r="BK396" s="4">
        <v>521.20000000000005</v>
      </c>
      <c r="BL396" s="4">
        <v>521.20000000000005</v>
      </c>
      <c r="BM396" s="4">
        <v>1211.02</v>
      </c>
      <c r="BN396" s="4">
        <v>521.20000000000005</v>
      </c>
      <c r="BO396" s="4">
        <v>521.20000000000005</v>
      </c>
      <c r="BP396" s="4">
        <v>521.20000000000005</v>
      </c>
      <c r="BQ396" s="4">
        <v>761.36</v>
      </c>
      <c r="BR396" s="4">
        <v>1737.33</v>
      </c>
      <c r="BS396" s="4">
        <v>1737.33</v>
      </c>
      <c r="BT396" s="4">
        <v>1737.33</v>
      </c>
      <c r="BU396" s="4">
        <v>1737.33</v>
      </c>
      <c r="BV396" s="4">
        <v>1737.33</v>
      </c>
      <c r="BW396" s="4">
        <v>1737.33</v>
      </c>
      <c r="BX396" s="4">
        <v>1737.33</v>
      </c>
      <c r="BY396" s="4">
        <v>4036.73</v>
      </c>
      <c r="BZ396" s="4">
        <v>1737.33</v>
      </c>
      <c r="CA396" s="4">
        <v>1737.33</v>
      </c>
      <c r="CB396" s="4">
        <v>1737.33</v>
      </c>
      <c r="CC396" s="4">
        <v>1737.33</v>
      </c>
      <c r="CD396" s="4">
        <v>1737.33</v>
      </c>
      <c r="CE396" s="4">
        <v>4292.22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204.39</v>
      </c>
      <c r="CS396" s="4">
        <v>0</v>
      </c>
      <c r="CT396" s="4">
        <v>0</v>
      </c>
      <c r="CU396" s="4">
        <v>0</v>
      </c>
      <c r="CV396" s="4">
        <v>0</v>
      </c>
      <c r="CW396" s="4">
        <v>0</v>
      </c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6">
        <v>0</v>
      </c>
      <c r="DV396" s="4">
        <f>SUM(Tabela1[[#This Row],[jan/25]:[mar/25]])</f>
        <v>0</v>
      </c>
      <c r="DW396" s="4">
        <f>SUM(Tabela1[[#This Row],[abr/25]:[ago/25]])</f>
        <v>516.5</v>
      </c>
      <c r="DX396" s="4">
        <f>SUM(Tabela1[[#This Row],[set/25]:[dez/30]])</f>
        <v>33959.680000000008</v>
      </c>
    </row>
    <row r="397" spans="1:128" hidden="1" x14ac:dyDescent="0.25">
      <c r="A397" s="2" t="s">
        <v>925</v>
      </c>
      <c r="B397" s="2" t="s">
        <v>14</v>
      </c>
      <c r="C397" s="2" t="s">
        <v>280</v>
      </c>
      <c r="D397" s="1">
        <v>607</v>
      </c>
      <c r="E397" s="2" t="s">
        <v>1251</v>
      </c>
      <c r="F397" s="2" t="s">
        <v>19</v>
      </c>
      <c r="G397" s="321">
        <v>45771</v>
      </c>
      <c r="H397" s="2" t="s">
        <v>141</v>
      </c>
      <c r="I397" s="2" t="s">
        <v>1252</v>
      </c>
      <c r="J397" s="4">
        <v>211003.2</v>
      </c>
      <c r="K397" s="4">
        <v>55360.31</v>
      </c>
      <c r="L397" s="4">
        <f>Tabela1[[#This Row],[parcela.cef
(total)]]-Tabela1[[#This Row],[parcela.cef
(realizado)]]</f>
        <v>155642.89000000001</v>
      </c>
      <c r="M397" s="4">
        <v>0</v>
      </c>
      <c r="N397" s="4">
        <v>243460</v>
      </c>
      <c r="O397" s="4">
        <v>1466.2</v>
      </c>
      <c r="P397" s="4">
        <v>44379.28</v>
      </c>
      <c r="Q397" s="4">
        <f>SUM(Tabela1[[#This Row],[set/25]:[dez/30]])</f>
        <v>41756.730000000003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320.95</v>
      </c>
      <c r="BG397" s="4">
        <v>322.62</v>
      </c>
      <c r="BH397" s="4">
        <v>1652.25</v>
      </c>
      <c r="BI397" s="4">
        <v>326.73</v>
      </c>
      <c r="BJ397" s="4">
        <v>0</v>
      </c>
      <c r="BK397" s="4">
        <v>1098.98</v>
      </c>
      <c r="BL397" s="4">
        <v>1098.98</v>
      </c>
      <c r="BM397" s="4">
        <v>1098.98</v>
      </c>
      <c r="BN397" s="4">
        <v>5494.9</v>
      </c>
      <c r="BO397" s="4">
        <v>1098.98</v>
      </c>
      <c r="BP397" s="4">
        <v>1098.98</v>
      </c>
      <c r="BQ397" s="4">
        <v>1098.98</v>
      </c>
      <c r="BR397" s="4">
        <v>1098.98</v>
      </c>
      <c r="BS397" s="4">
        <v>1098.98</v>
      </c>
      <c r="BT397" s="4">
        <v>5494.9</v>
      </c>
      <c r="BU397" s="4">
        <v>1098.98</v>
      </c>
      <c r="BV397" s="4">
        <v>1098.98</v>
      </c>
      <c r="BW397" s="4">
        <v>1098.98</v>
      </c>
      <c r="BX397" s="4">
        <v>1098.98</v>
      </c>
      <c r="BY397" s="4">
        <v>1098.98</v>
      </c>
      <c r="BZ397" s="4">
        <v>5494.9</v>
      </c>
      <c r="CA397" s="4">
        <v>1098.98</v>
      </c>
      <c r="CB397" s="4">
        <v>1098.98</v>
      </c>
      <c r="CC397" s="4">
        <v>1098.98</v>
      </c>
      <c r="CD397" s="4">
        <v>1098.98</v>
      </c>
      <c r="CE397" s="4">
        <v>1098.98</v>
      </c>
      <c r="CF397" s="4">
        <v>5380.49</v>
      </c>
      <c r="CG397" s="4">
        <v>0</v>
      </c>
      <c r="CH397" s="4">
        <v>109.9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0</v>
      </c>
      <c r="DS397" s="4">
        <v>0</v>
      </c>
      <c r="DT397" s="4">
        <v>0</v>
      </c>
      <c r="DU397" s="6">
        <v>0</v>
      </c>
      <c r="DV397" s="4">
        <f>SUM(Tabela1[[#This Row],[jan/25]:[mar/25]])</f>
        <v>0</v>
      </c>
      <c r="DW397" s="4">
        <f>SUM(Tabela1[[#This Row],[abr/25]:[ago/25]])</f>
        <v>2622.5499999999997</v>
      </c>
      <c r="DX397" s="4">
        <f>SUM(Tabela1[[#This Row],[set/25]:[dez/30]])</f>
        <v>41756.730000000003</v>
      </c>
    </row>
    <row r="398" spans="1:128" hidden="1" x14ac:dyDescent="0.25">
      <c r="A398" s="2" t="s">
        <v>925</v>
      </c>
      <c r="B398" s="2" t="s">
        <v>14</v>
      </c>
      <c r="C398" s="2" t="s">
        <v>280</v>
      </c>
      <c r="D398" s="1">
        <v>608</v>
      </c>
      <c r="E398" s="2"/>
      <c r="F398" s="2" t="s">
        <v>42</v>
      </c>
      <c r="G398" s="321"/>
      <c r="H398" s="2" t="s">
        <v>1254</v>
      </c>
      <c r="I398" s="2"/>
      <c r="J398" s="4"/>
      <c r="K398" s="4"/>
      <c r="L398" s="4">
        <f>Tabela1[[#This Row],[parcela.cef
(total)]]-Tabela1[[#This Row],[parcela.cef
(realizado)]]</f>
        <v>0</v>
      </c>
      <c r="M398" s="4">
        <v>0</v>
      </c>
      <c r="N398" s="4">
        <v>0</v>
      </c>
      <c r="O398" s="4">
        <v>0</v>
      </c>
      <c r="P398" s="4">
        <v>8210.93</v>
      </c>
      <c r="Q398" s="4">
        <f>SUM(Tabela1[[#This Row],[set/25]:[dez/30]])</f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3231.06</v>
      </c>
      <c r="AY398" s="4">
        <v>232.68</v>
      </c>
      <c r="AZ398" s="4">
        <v>234.03</v>
      </c>
      <c r="BA398" s="4">
        <v>3316.83</v>
      </c>
      <c r="BB398" s="4">
        <v>236.56</v>
      </c>
      <c r="BC398" s="4">
        <v>237.75</v>
      </c>
      <c r="BD398" s="4">
        <v>239.72</v>
      </c>
      <c r="BE398" s="4">
        <v>240.68</v>
      </c>
      <c r="BF398" s="4">
        <v>241.62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0</v>
      </c>
      <c r="CZ398" s="4">
        <v>0</v>
      </c>
      <c r="DA398" s="4">
        <v>0</v>
      </c>
      <c r="DB398" s="4">
        <v>0</v>
      </c>
      <c r="DC398" s="4">
        <v>0</v>
      </c>
      <c r="DD398" s="4">
        <v>0</v>
      </c>
      <c r="DE398" s="4">
        <v>0</v>
      </c>
      <c r="DF398" s="4">
        <v>0</v>
      </c>
      <c r="DG398" s="4">
        <v>0</v>
      </c>
      <c r="DH398" s="4">
        <v>0</v>
      </c>
      <c r="DI398" s="4">
        <v>0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6">
        <v>0</v>
      </c>
      <c r="DV398" s="4">
        <f>SUM(Tabela1[[#This Row],[jan/25]:[mar/25]])</f>
        <v>714.03</v>
      </c>
      <c r="DW398" s="4">
        <f>SUM(Tabela1[[#This Row],[abr/25]:[ago/25]])</f>
        <v>482.3</v>
      </c>
      <c r="DX398" s="4">
        <f>SUM(Tabela1[[#This Row],[set/25]:[dez/30]])</f>
        <v>0</v>
      </c>
    </row>
    <row r="399" spans="1:128" hidden="1" x14ac:dyDescent="0.25">
      <c r="A399" s="2" t="s">
        <v>925</v>
      </c>
      <c r="B399" s="2" t="s">
        <v>14</v>
      </c>
      <c r="C399" s="2" t="s">
        <v>280</v>
      </c>
      <c r="D399" s="1">
        <v>609</v>
      </c>
      <c r="E399" s="2" t="s">
        <v>1256</v>
      </c>
      <c r="F399" s="2" t="s">
        <v>19</v>
      </c>
      <c r="G399" s="321">
        <v>45868</v>
      </c>
      <c r="H399" s="2" t="s">
        <v>32</v>
      </c>
      <c r="I399" s="2" t="s">
        <v>1257</v>
      </c>
      <c r="J399" s="4">
        <v>355637.32</v>
      </c>
      <c r="K399" s="4">
        <v>105870.56</v>
      </c>
      <c r="L399" s="4">
        <f>Tabela1[[#This Row],[parcela.cef
(total)]]-Tabela1[[#This Row],[parcela.cef
(realizado)]]</f>
        <v>249766.76</v>
      </c>
      <c r="M399" s="4">
        <v>0</v>
      </c>
      <c r="N399" s="4">
        <v>422060</v>
      </c>
      <c r="O399" s="4">
        <v>0</v>
      </c>
      <c r="P399" s="4">
        <v>86700.3</v>
      </c>
      <c r="Q399" s="4">
        <f>SUM(Tabela1[[#This Row],[set/25]:[dez/30]])</f>
        <v>85900.939999999988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799.36</v>
      </c>
      <c r="BJ399" s="4">
        <v>0</v>
      </c>
      <c r="BK399" s="4">
        <v>806.63</v>
      </c>
      <c r="BL399" s="4">
        <v>1037.98</v>
      </c>
      <c r="BM399" s="4">
        <v>2688.78</v>
      </c>
      <c r="BN399" s="4">
        <v>2688.78</v>
      </c>
      <c r="BO399" s="4">
        <v>2688.78</v>
      </c>
      <c r="BP399" s="4">
        <v>2688.78</v>
      </c>
      <c r="BQ399" s="4">
        <v>2688.78</v>
      </c>
      <c r="BR399" s="4">
        <v>2688.78</v>
      </c>
      <c r="BS399" s="4">
        <v>2688.78</v>
      </c>
      <c r="BT399" s="4">
        <v>19173.48</v>
      </c>
      <c r="BU399" s="4">
        <v>2688.78</v>
      </c>
      <c r="BV399" s="4">
        <v>2688.78</v>
      </c>
      <c r="BW399" s="4">
        <v>2688.78</v>
      </c>
      <c r="BX399" s="4">
        <v>2688.78</v>
      </c>
      <c r="BY399" s="4">
        <v>2688.78</v>
      </c>
      <c r="BZ399" s="4">
        <v>2688.78</v>
      </c>
      <c r="CA399" s="4">
        <v>2688.78</v>
      </c>
      <c r="CB399" s="4">
        <v>2688.78</v>
      </c>
      <c r="CC399" s="4">
        <v>2688.78</v>
      </c>
      <c r="CD399" s="4">
        <v>2688.78</v>
      </c>
      <c r="CE399" s="4">
        <v>2688.78</v>
      </c>
      <c r="CF399" s="4">
        <v>15991.26</v>
      </c>
      <c r="CG399" s="4">
        <v>0</v>
      </c>
      <c r="CH399" s="4">
        <v>493.55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0</v>
      </c>
      <c r="CZ399" s="4">
        <v>0</v>
      </c>
      <c r="DA399" s="4">
        <v>0</v>
      </c>
      <c r="DB399" s="4">
        <v>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0</v>
      </c>
      <c r="DK399" s="4">
        <v>0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0</v>
      </c>
      <c r="DS399" s="4">
        <v>0</v>
      </c>
      <c r="DT399" s="4">
        <v>0</v>
      </c>
      <c r="DU399" s="6">
        <v>0</v>
      </c>
      <c r="DV399" s="4">
        <f>SUM(Tabela1[[#This Row],[jan/25]:[mar/25]])</f>
        <v>0</v>
      </c>
      <c r="DW399" s="4">
        <f>SUM(Tabela1[[#This Row],[abr/25]:[ago/25]])</f>
        <v>799.36</v>
      </c>
      <c r="DX399" s="4">
        <f>SUM(Tabela1[[#This Row],[set/25]:[dez/30]])</f>
        <v>85900.939999999988</v>
      </c>
    </row>
    <row r="400" spans="1:128" hidden="1" x14ac:dyDescent="0.25">
      <c r="A400" s="2" t="s">
        <v>925</v>
      </c>
      <c r="B400" s="2" t="s">
        <v>14</v>
      </c>
      <c r="C400" s="2" t="s">
        <v>304</v>
      </c>
      <c r="D400" s="1">
        <v>701</v>
      </c>
      <c r="E400" s="2"/>
      <c r="F400" s="2" t="s">
        <v>42</v>
      </c>
      <c r="G400" s="321"/>
      <c r="H400" s="2" t="s">
        <v>479</v>
      </c>
      <c r="I400" s="2"/>
      <c r="J400" s="4"/>
      <c r="K400" s="4"/>
      <c r="L400" s="4">
        <f>Tabela1[[#This Row],[parcela.cef
(total)]]-Tabela1[[#This Row],[parcela.cef
(realizado)]]</f>
        <v>0</v>
      </c>
      <c r="M400" s="4">
        <v>295382.94</v>
      </c>
      <c r="N400" s="4">
        <v>0</v>
      </c>
      <c r="O400" s="4">
        <v>0</v>
      </c>
      <c r="P400" s="4">
        <v>38106.160000000003</v>
      </c>
      <c r="Q400" s="4">
        <f>SUM(Tabela1[[#This Row],[set/25]:[dez/30]])</f>
        <v>34516.109999999993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716.4</v>
      </c>
      <c r="BA400" s="4">
        <v>350.76</v>
      </c>
      <c r="BB400" s="4">
        <v>352.16</v>
      </c>
      <c r="BC400" s="4">
        <v>353.92</v>
      </c>
      <c r="BD400" s="4">
        <v>356.86</v>
      </c>
      <c r="BE400" s="4">
        <v>365.7</v>
      </c>
      <c r="BF400" s="4">
        <v>0</v>
      </c>
      <c r="BG400" s="4">
        <v>730.6</v>
      </c>
      <c r="BH400" s="4">
        <v>363.65</v>
      </c>
      <c r="BI400" s="4">
        <v>0</v>
      </c>
      <c r="BJ400" s="4">
        <v>378.54</v>
      </c>
      <c r="BK400" s="4">
        <v>369.49</v>
      </c>
      <c r="BL400" s="4">
        <v>369.49</v>
      </c>
      <c r="BM400" s="4">
        <v>2278.5300000000002</v>
      </c>
      <c r="BN400" s="4">
        <v>369.49</v>
      </c>
      <c r="BO400" s="4">
        <v>369.49</v>
      </c>
      <c r="BP400" s="4">
        <v>369.49</v>
      </c>
      <c r="BQ400" s="4">
        <v>369.49</v>
      </c>
      <c r="BR400" s="4">
        <v>797.81</v>
      </c>
      <c r="BS400" s="4">
        <v>1231.6400000000001</v>
      </c>
      <c r="BT400" s="4">
        <v>1231.6400000000001</v>
      </c>
      <c r="BU400" s="4">
        <v>1231.6400000000001</v>
      </c>
      <c r="BV400" s="4">
        <v>1231.6400000000001</v>
      </c>
      <c r="BW400" s="4">
        <v>1231.6400000000001</v>
      </c>
      <c r="BX400" s="4">
        <v>1231.6400000000001</v>
      </c>
      <c r="BY400" s="4">
        <v>7595.09</v>
      </c>
      <c r="BZ400" s="4">
        <v>1231.6400000000001</v>
      </c>
      <c r="CA400" s="4">
        <v>1231.6400000000001</v>
      </c>
      <c r="CB400" s="4">
        <v>1231.6400000000001</v>
      </c>
      <c r="CC400" s="4">
        <v>1231.6400000000001</v>
      </c>
      <c r="CD400" s="4">
        <v>1231.6400000000001</v>
      </c>
      <c r="CE400" s="4">
        <v>1231.6400000000001</v>
      </c>
      <c r="CF400" s="4">
        <v>6363.45</v>
      </c>
      <c r="CG400" s="4">
        <v>0</v>
      </c>
      <c r="CH400" s="4">
        <v>0</v>
      </c>
      <c r="CI400" s="4">
        <v>0</v>
      </c>
      <c r="CJ400" s="4">
        <v>0</v>
      </c>
      <c r="CK400" s="4">
        <v>106.07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6">
        <v>0</v>
      </c>
      <c r="DV400" s="4">
        <f>SUM(Tabela1[[#This Row],[jan/25]:[mar/25]])</f>
        <v>1062.94</v>
      </c>
      <c r="DW400" s="4">
        <f>SUM(Tabela1[[#This Row],[abr/25]:[ago/25]])</f>
        <v>1459.9499999999998</v>
      </c>
      <c r="DX400" s="4">
        <f>SUM(Tabela1[[#This Row],[set/25]:[dez/30]])</f>
        <v>34516.109999999993</v>
      </c>
    </row>
    <row r="401" spans="1:128" hidden="1" x14ac:dyDescent="0.25">
      <c r="A401" s="2" t="s">
        <v>925</v>
      </c>
      <c r="B401" s="2" t="s">
        <v>14</v>
      </c>
      <c r="C401" s="2" t="s">
        <v>304</v>
      </c>
      <c r="D401" s="1">
        <v>702</v>
      </c>
      <c r="E401" s="2" t="s">
        <v>1260</v>
      </c>
      <c r="F401" s="2" t="s">
        <v>19</v>
      </c>
      <c r="G401" s="321">
        <v>45771</v>
      </c>
      <c r="H401" s="2" t="s">
        <v>358</v>
      </c>
      <c r="I401" s="2" t="s">
        <v>1261</v>
      </c>
      <c r="J401" s="4">
        <v>230330.99</v>
      </c>
      <c r="K401" s="4">
        <v>69812.039999999994</v>
      </c>
      <c r="L401" s="4">
        <f>Tabela1[[#This Row],[parcela.cef
(total)]]-Tabela1[[#This Row],[parcela.cef
(realizado)]]</f>
        <v>160518.95000000001</v>
      </c>
      <c r="M401" s="4">
        <v>0</v>
      </c>
      <c r="N401" s="4">
        <v>299014</v>
      </c>
      <c r="O401" s="4">
        <v>11313.71</v>
      </c>
      <c r="P401" s="4">
        <v>108.96</v>
      </c>
      <c r="Q401" s="4">
        <f>SUM(Tabela1[[#This Row],[set/25]:[dez/30]])</f>
        <v>108.96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108.96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0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0</v>
      </c>
      <c r="DR401" s="4">
        <v>0</v>
      </c>
      <c r="DS401" s="4">
        <v>0</v>
      </c>
      <c r="DT401" s="4">
        <v>0</v>
      </c>
      <c r="DU401" s="6">
        <v>0</v>
      </c>
      <c r="DV401" s="4">
        <f>SUM(Tabela1[[#This Row],[jan/25]:[mar/25]])</f>
        <v>0</v>
      </c>
      <c r="DW401" s="4">
        <f>SUM(Tabela1[[#This Row],[abr/25]:[ago/25]])</f>
        <v>0</v>
      </c>
      <c r="DX401" s="4">
        <f>SUM(Tabela1[[#This Row],[set/25]:[dez/30]])</f>
        <v>108.96</v>
      </c>
    </row>
    <row r="402" spans="1:128" hidden="1" x14ac:dyDescent="0.25">
      <c r="A402" s="2" t="s">
        <v>925</v>
      </c>
      <c r="B402" s="2" t="s">
        <v>14</v>
      </c>
      <c r="C402" s="2" t="s">
        <v>304</v>
      </c>
      <c r="D402" s="1">
        <v>703</v>
      </c>
      <c r="E402" s="2" t="s">
        <v>1263</v>
      </c>
      <c r="F402" s="2" t="s">
        <v>19</v>
      </c>
      <c r="G402" s="321">
        <v>45866</v>
      </c>
      <c r="H402" s="2" t="s">
        <v>61</v>
      </c>
      <c r="I402" s="2" t="s">
        <v>1264</v>
      </c>
      <c r="J402" s="4">
        <v>256105.39</v>
      </c>
      <c r="K402" s="4">
        <v>72849.66</v>
      </c>
      <c r="L402" s="4">
        <f>Tabela1[[#This Row],[parcela.cef
(total)]]-Tabela1[[#This Row],[parcela.cef
(realizado)]]</f>
        <v>183255.73</v>
      </c>
      <c r="M402" s="4">
        <v>0</v>
      </c>
      <c r="N402" s="4">
        <v>315000</v>
      </c>
      <c r="O402" s="4">
        <v>0</v>
      </c>
      <c r="P402" s="4">
        <v>58197.24</v>
      </c>
      <c r="Q402" s="4">
        <f>SUM(Tabela1[[#This Row],[set/25]:[dez/30]])</f>
        <v>56526.820000000007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1670.42</v>
      </c>
      <c r="BJ402" s="4">
        <v>1685.62</v>
      </c>
      <c r="BK402" s="4">
        <v>1685.62</v>
      </c>
      <c r="BL402" s="4">
        <v>1685.62</v>
      </c>
      <c r="BM402" s="4">
        <v>8130.78</v>
      </c>
      <c r="BN402" s="4">
        <v>1685.62</v>
      </c>
      <c r="BO402" s="4">
        <v>1685.62</v>
      </c>
      <c r="BP402" s="4">
        <v>1685.62</v>
      </c>
      <c r="BQ402" s="4">
        <v>1685.62</v>
      </c>
      <c r="BR402" s="4">
        <v>1685.62</v>
      </c>
      <c r="BS402" s="4">
        <v>1685.62</v>
      </c>
      <c r="BT402" s="4">
        <v>1685.62</v>
      </c>
      <c r="BU402" s="4">
        <v>1685.62</v>
      </c>
      <c r="BV402" s="4">
        <v>1685.62</v>
      </c>
      <c r="BW402" s="4">
        <v>1685.62</v>
      </c>
      <c r="BX402" s="4">
        <v>1685.62</v>
      </c>
      <c r="BY402" s="4">
        <v>8130.78</v>
      </c>
      <c r="BZ402" s="4">
        <v>1685.62</v>
      </c>
      <c r="CA402" s="4">
        <v>1685.62</v>
      </c>
      <c r="CB402" s="4">
        <v>1685.62</v>
      </c>
      <c r="CC402" s="4">
        <v>1685.62</v>
      </c>
      <c r="CD402" s="4">
        <v>1685.62</v>
      </c>
      <c r="CE402" s="4">
        <v>1685.62</v>
      </c>
      <c r="CF402" s="4">
        <v>6445.16</v>
      </c>
      <c r="CG402" s="4">
        <v>0</v>
      </c>
      <c r="CH402" s="4">
        <v>0</v>
      </c>
      <c r="CI402" s="4">
        <v>107.7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6">
        <v>0</v>
      </c>
      <c r="DV402" s="4">
        <f>SUM(Tabela1[[#This Row],[jan/25]:[mar/25]])</f>
        <v>0</v>
      </c>
      <c r="DW402" s="4">
        <f>SUM(Tabela1[[#This Row],[abr/25]:[ago/25]])</f>
        <v>1670.42</v>
      </c>
      <c r="DX402" s="4">
        <f>SUM(Tabela1[[#This Row],[set/25]:[dez/30]])</f>
        <v>56526.820000000007</v>
      </c>
    </row>
    <row r="403" spans="1:128" hidden="1" x14ac:dyDescent="0.25">
      <c r="A403" s="2" t="s">
        <v>925</v>
      </c>
      <c r="B403" s="2" t="s">
        <v>14</v>
      </c>
      <c r="C403" s="2" t="s">
        <v>304</v>
      </c>
      <c r="D403" s="1">
        <v>704</v>
      </c>
      <c r="E403" s="2" t="s">
        <v>1266</v>
      </c>
      <c r="F403" s="2" t="s">
        <v>19</v>
      </c>
      <c r="G403" s="321">
        <v>45775</v>
      </c>
      <c r="H403" s="2" t="s">
        <v>581</v>
      </c>
      <c r="I403" s="2" t="s">
        <v>1267</v>
      </c>
      <c r="J403" s="4">
        <v>267200</v>
      </c>
      <c r="K403" s="4">
        <v>74218.73</v>
      </c>
      <c r="L403" s="4">
        <f>Tabela1[[#This Row],[parcela.cef
(total)]]-Tabela1[[#This Row],[parcela.cef
(realizado)]]</f>
        <v>192981.27000000002</v>
      </c>
      <c r="M403" s="4">
        <v>0</v>
      </c>
      <c r="N403" s="4">
        <v>296100</v>
      </c>
      <c r="O403" s="4">
        <v>0</v>
      </c>
      <c r="P403" s="4">
        <v>43289.17</v>
      </c>
      <c r="Q403" s="4">
        <f>SUM(Tabela1[[#This Row],[set/25]:[dez/30]])</f>
        <v>37434.819999999992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752.91</v>
      </c>
      <c r="BG403" s="4">
        <v>772.22</v>
      </c>
      <c r="BH403" s="4">
        <v>2613.1799999999998</v>
      </c>
      <c r="BI403" s="4">
        <v>1716.04</v>
      </c>
      <c r="BJ403" s="4">
        <v>1696.59</v>
      </c>
      <c r="BK403" s="4">
        <v>1696.59</v>
      </c>
      <c r="BL403" s="4">
        <v>1696.59</v>
      </c>
      <c r="BM403" s="4">
        <v>1696.59</v>
      </c>
      <c r="BN403" s="4">
        <v>1696.59</v>
      </c>
      <c r="BO403" s="4">
        <v>1696.59</v>
      </c>
      <c r="BP403" s="4">
        <v>1696.59</v>
      </c>
      <c r="BQ403" s="4">
        <v>1696.59</v>
      </c>
      <c r="BR403" s="4">
        <v>1696.59</v>
      </c>
      <c r="BS403" s="4">
        <v>1696.59</v>
      </c>
      <c r="BT403" s="4">
        <v>1696.59</v>
      </c>
      <c r="BU403" s="4">
        <v>1696.59</v>
      </c>
      <c r="BV403" s="4">
        <v>1696.59</v>
      </c>
      <c r="BW403" s="4">
        <v>1696.59</v>
      </c>
      <c r="BX403" s="4">
        <v>1696.59</v>
      </c>
      <c r="BY403" s="4">
        <v>1696.59</v>
      </c>
      <c r="BZ403" s="4">
        <v>1696.59</v>
      </c>
      <c r="CA403" s="4">
        <v>1696.59</v>
      </c>
      <c r="CB403" s="4">
        <v>1696.59</v>
      </c>
      <c r="CC403" s="4">
        <v>1696.59</v>
      </c>
      <c r="CD403" s="4">
        <v>1696.59</v>
      </c>
      <c r="CE403" s="4">
        <v>1696.53</v>
      </c>
      <c r="CF403" s="4">
        <v>0</v>
      </c>
      <c r="CG403" s="4">
        <v>0</v>
      </c>
      <c r="CH403" s="4">
        <v>109.9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0</v>
      </c>
      <c r="CZ403" s="4">
        <v>0</v>
      </c>
      <c r="DA403" s="4">
        <v>0</v>
      </c>
      <c r="DB403" s="4">
        <v>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4">
        <v>0</v>
      </c>
      <c r="DJ403" s="4">
        <v>0</v>
      </c>
      <c r="DK403" s="4">
        <v>0</v>
      </c>
      <c r="DL403" s="4">
        <v>0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s="4">
        <v>0</v>
      </c>
      <c r="DT403" s="4">
        <v>0</v>
      </c>
      <c r="DU403" s="6">
        <v>0</v>
      </c>
      <c r="DV403" s="4">
        <f>SUM(Tabela1[[#This Row],[jan/25]:[mar/25]])</f>
        <v>0</v>
      </c>
      <c r="DW403" s="4">
        <f>SUM(Tabela1[[#This Row],[abr/25]:[ago/25]])</f>
        <v>5854.3499999999995</v>
      </c>
      <c r="DX403" s="4">
        <f>SUM(Tabela1[[#This Row],[set/25]:[dez/30]])</f>
        <v>37434.819999999992</v>
      </c>
    </row>
    <row r="404" spans="1:128" hidden="1" x14ac:dyDescent="0.25">
      <c r="A404" s="2" t="s">
        <v>925</v>
      </c>
      <c r="B404" s="2" t="s">
        <v>14</v>
      </c>
      <c r="C404" s="2" t="s">
        <v>304</v>
      </c>
      <c r="D404" s="1">
        <v>705</v>
      </c>
      <c r="E404" s="2" t="s">
        <v>1269</v>
      </c>
      <c r="F404" s="2" t="s">
        <v>19</v>
      </c>
      <c r="G404" s="321">
        <v>45799</v>
      </c>
      <c r="H404" s="2" t="s">
        <v>334</v>
      </c>
      <c r="I404" s="2" t="s">
        <v>1270</v>
      </c>
      <c r="J404" s="4">
        <v>267200</v>
      </c>
      <c r="K404" s="4">
        <v>74263.399999999994</v>
      </c>
      <c r="L404" s="4">
        <f>Tabela1[[#This Row],[parcela.cef
(total)]]-Tabela1[[#This Row],[parcela.cef
(realizado)]]</f>
        <v>192936.6</v>
      </c>
      <c r="M404" s="4">
        <v>0</v>
      </c>
      <c r="N404" s="4">
        <v>290460.14</v>
      </c>
      <c r="O404" s="4">
        <v>0</v>
      </c>
      <c r="P404" s="4">
        <v>31715.65</v>
      </c>
      <c r="Q404" s="4">
        <f>SUM(Tabela1[[#This Row],[set/25]:[dez/30]])</f>
        <v>28450.679999999986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340.98</v>
      </c>
      <c r="BH404" s="4">
        <v>2062.85</v>
      </c>
      <c r="BI404" s="4">
        <v>861.14</v>
      </c>
      <c r="BJ404" s="4">
        <v>0</v>
      </c>
      <c r="BK404" s="4">
        <v>867.96</v>
      </c>
      <c r="BL404" s="4">
        <v>867.96</v>
      </c>
      <c r="BM404" s="4">
        <v>867.96</v>
      </c>
      <c r="BN404" s="4">
        <v>867.96</v>
      </c>
      <c r="BO404" s="4">
        <v>867.96</v>
      </c>
      <c r="BP404" s="4">
        <v>867.96</v>
      </c>
      <c r="BQ404" s="4">
        <v>867.96</v>
      </c>
      <c r="BR404" s="4">
        <v>867.96</v>
      </c>
      <c r="BS404" s="4">
        <v>867.96</v>
      </c>
      <c r="BT404" s="4">
        <v>5195.67</v>
      </c>
      <c r="BU404" s="4">
        <v>867.96</v>
      </c>
      <c r="BV404" s="4">
        <v>867.96</v>
      </c>
      <c r="BW404" s="4">
        <v>867.96</v>
      </c>
      <c r="BX404" s="4">
        <v>867.96</v>
      </c>
      <c r="BY404" s="4">
        <v>867.96</v>
      </c>
      <c r="BZ404" s="4">
        <v>867.96</v>
      </c>
      <c r="CA404" s="4">
        <v>867.96</v>
      </c>
      <c r="CB404" s="4">
        <v>867.96</v>
      </c>
      <c r="CC404" s="4">
        <v>867.96</v>
      </c>
      <c r="CD404" s="4">
        <v>867.96</v>
      </c>
      <c r="CE404" s="4">
        <v>867.96</v>
      </c>
      <c r="CF404" s="4">
        <v>4439.78</v>
      </c>
      <c r="CG404" s="4">
        <v>112.07</v>
      </c>
      <c r="CH404" s="4">
        <v>447.46</v>
      </c>
      <c r="CI404" s="4">
        <v>112.07</v>
      </c>
      <c r="CJ404" s="4">
        <v>112.07</v>
      </c>
      <c r="CK404" s="4">
        <v>112.07</v>
      </c>
      <c r="CL404" s="4">
        <v>112.07</v>
      </c>
      <c r="CM404" s="4">
        <v>112.07</v>
      </c>
      <c r="CN404" s="4">
        <v>112.07</v>
      </c>
      <c r="CO404" s="4">
        <v>112.07</v>
      </c>
      <c r="CP404" s="4">
        <v>112.01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6">
        <v>0</v>
      </c>
      <c r="DV404" s="4">
        <f>SUM(Tabela1[[#This Row],[jan/25]:[mar/25]])</f>
        <v>0</v>
      </c>
      <c r="DW404" s="4">
        <f>SUM(Tabela1[[#This Row],[abr/25]:[ago/25]])</f>
        <v>3264.97</v>
      </c>
      <c r="DX404" s="4">
        <f>SUM(Tabela1[[#This Row],[set/25]:[dez/30]])</f>
        <v>28450.679999999986</v>
      </c>
    </row>
    <row r="405" spans="1:128" hidden="1" x14ac:dyDescent="0.25">
      <c r="A405" s="2" t="s">
        <v>925</v>
      </c>
      <c r="B405" s="2" t="s">
        <v>14</v>
      </c>
      <c r="C405" s="2" t="s">
        <v>304</v>
      </c>
      <c r="D405" s="1">
        <v>706</v>
      </c>
      <c r="E405" s="2" t="s">
        <v>1272</v>
      </c>
      <c r="F405" s="2" t="s">
        <v>19</v>
      </c>
      <c r="G405" s="321">
        <v>45769</v>
      </c>
      <c r="H405" s="2" t="s">
        <v>297</v>
      </c>
      <c r="I405" s="2" t="s">
        <v>1273</v>
      </c>
      <c r="J405" s="4">
        <v>200000</v>
      </c>
      <c r="K405" s="4">
        <v>54002.5</v>
      </c>
      <c r="L405" s="4">
        <f>Tabela1[[#This Row],[parcela.cef
(total)]]-Tabela1[[#This Row],[parcela.cef
(realizado)]]</f>
        <v>145997.5</v>
      </c>
      <c r="M405" s="4">
        <v>0</v>
      </c>
      <c r="N405" s="4">
        <v>243460</v>
      </c>
      <c r="O405" s="4">
        <v>1392.9</v>
      </c>
      <c r="P405" s="4">
        <v>52850.79</v>
      </c>
      <c r="Q405" s="4">
        <f>SUM(Tabela1[[#This Row],[set/25]:[dez/30]])</f>
        <v>50078.450000000004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535.21</v>
      </c>
      <c r="BG405" s="4">
        <v>537.99</v>
      </c>
      <c r="BH405" s="4">
        <v>541.11</v>
      </c>
      <c r="BI405" s="4">
        <v>1158.03</v>
      </c>
      <c r="BJ405" s="4">
        <v>0</v>
      </c>
      <c r="BK405" s="4">
        <v>1168.57</v>
      </c>
      <c r="BL405" s="4">
        <v>1532.3</v>
      </c>
      <c r="BM405" s="4">
        <v>8428.68</v>
      </c>
      <c r="BN405" s="4">
        <v>1681.19</v>
      </c>
      <c r="BO405" s="4">
        <v>1681.19</v>
      </c>
      <c r="BP405" s="4">
        <v>1681.19</v>
      </c>
      <c r="BQ405" s="4">
        <v>1681.19</v>
      </c>
      <c r="BR405" s="4">
        <v>1681.19</v>
      </c>
      <c r="BS405" s="4">
        <v>1681.19</v>
      </c>
      <c r="BT405" s="4">
        <v>1681.19</v>
      </c>
      <c r="BU405" s="4">
        <v>1681.19</v>
      </c>
      <c r="BV405" s="4">
        <v>1681.19</v>
      </c>
      <c r="BW405" s="4">
        <v>1681.19</v>
      </c>
      <c r="BX405" s="4">
        <v>1681.19</v>
      </c>
      <c r="BY405" s="4">
        <v>10368.67</v>
      </c>
      <c r="BZ405" s="4">
        <v>1681.19</v>
      </c>
      <c r="CA405" s="4">
        <v>1681.19</v>
      </c>
      <c r="CB405" s="4">
        <v>1681.19</v>
      </c>
      <c r="CC405" s="4">
        <v>1681.19</v>
      </c>
      <c r="CD405" s="4">
        <v>1681.19</v>
      </c>
      <c r="CE405" s="4">
        <v>1681.19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  <c r="DF405" s="4">
        <v>0</v>
      </c>
      <c r="DG405" s="4">
        <v>0</v>
      </c>
      <c r="DH405" s="4">
        <v>0</v>
      </c>
      <c r="DI405" s="4">
        <v>0</v>
      </c>
      <c r="DJ405" s="4">
        <v>0</v>
      </c>
      <c r="DK405" s="4">
        <v>0</v>
      </c>
      <c r="DL405" s="4">
        <v>0</v>
      </c>
      <c r="DM405" s="4">
        <v>0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0</v>
      </c>
      <c r="DT405" s="4">
        <v>0</v>
      </c>
      <c r="DU405" s="6">
        <v>0</v>
      </c>
      <c r="DV405" s="4">
        <f>SUM(Tabela1[[#This Row],[jan/25]:[mar/25]])</f>
        <v>0</v>
      </c>
      <c r="DW405" s="4">
        <f>SUM(Tabela1[[#This Row],[abr/25]:[ago/25]])</f>
        <v>2772.34</v>
      </c>
      <c r="DX405" s="4">
        <f>SUM(Tabela1[[#This Row],[set/25]:[dez/30]])</f>
        <v>50078.450000000004</v>
      </c>
    </row>
    <row r="406" spans="1:128" hidden="1" x14ac:dyDescent="0.25">
      <c r="A406" s="2" t="s">
        <v>925</v>
      </c>
      <c r="B406" s="2" t="s">
        <v>14</v>
      </c>
      <c r="C406" s="2" t="s">
        <v>304</v>
      </c>
      <c r="D406" s="1">
        <v>707</v>
      </c>
      <c r="E406" s="2" t="s">
        <v>1275</v>
      </c>
      <c r="F406" s="2" t="s">
        <v>19</v>
      </c>
      <c r="G406" s="321">
        <v>45472</v>
      </c>
      <c r="H406" s="2" t="s">
        <v>1276</v>
      </c>
      <c r="I406" s="2"/>
      <c r="J406" s="4"/>
      <c r="K406" s="4"/>
      <c r="L406" s="4">
        <f>Tabela1[[#This Row],[parcela.cef
(total)]]-Tabela1[[#This Row],[parcela.cef
(realizado)]]</f>
        <v>0</v>
      </c>
      <c r="M406" s="4">
        <v>241441.23</v>
      </c>
      <c r="N406" s="4">
        <v>243460</v>
      </c>
      <c r="O406" s="4">
        <v>0</v>
      </c>
      <c r="P406" s="4">
        <v>32777.550000000003</v>
      </c>
      <c r="Q406" s="4">
        <f>SUM(Tabela1[[#This Row],[set/25]:[dez/30]])</f>
        <v>29190.460000000014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450</v>
      </c>
      <c r="AW406" s="4">
        <v>274.26</v>
      </c>
      <c r="AX406" s="4">
        <v>276.23</v>
      </c>
      <c r="AY406" s="4">
        <v>278.16000000000003</v>
      </c>
      <c r="AZ406" s="4">
        <v>279.77999999999997</v>
      </c>
      <c r="BA406" s="4">
        <v>281.68</v>
      </c>
      <c r="BB406" s="4">
        <v>282.81</v>
      </c>
      <c r="BC406" s="4">
        <v>290.17</v>
      </c>
      <c r="BD406" s="4">
        <v>0</v>
      </c>
      <c r="BE406" s="4">
        <v>294.41000000000003</v>
      </c>
      <c r="BF406" s="4">
        <v>582.83000000000004</v>
      </c>
      <c r="BG406" s="4">
        <v>0</v>
      </c>
      <c r="BH406" s="4">
        <v>296.76</v>
      </c>
      <c r="BI406" s="4">
        <v>0</v>
      </c>
      <c r="BJ406" s="4">
        <v>296.72000000000003</v>
      </c>
      <c r="BK406" s="4">
        <v>296.72000000000003</v>
      </c>
      <c r="BL406" s="4">
        <v>296.72000000000003</v>
      </c>
      <c r="BM406" s="4">
        <v>296.72000000000003</v>
      </c>
      <c r="BN406" s="4">
        <v>482.62</v>
      </c>
      <c r="BO406" s="4">
        <v>989.08</v>
      </c>
      <c r="BP406" s="4">
        <v>989.08</v>
      </c>
      <c r="BQ406" s="4">
        <v>989.08</v>
      </c>
      <c r="BR406" s="4">
        <v>989.08</v>
      </c>
      <c r="BS406" s="4">
        <v>989.08</v>
      </c>
      <c r="BT406" s="4">
        <v>6200.05</v>
      </c>
      <c r="BU406" s="4">
        <v>989.08</v>
      </c>
      <c r="BV406" s="4">
        <v>989.08</v>
      </c>
      <c r="BW406" s="4">
        <v>989.08</v>
      </c>
      <c r="BX406" s="4">
        <v>989.08</v>
      </c>
      <c r="BY406" s="4">
        <v>989.08</v>
      </c>
      <c r="BZ406" s="4">
        <v>989.08</v>
      </c>
      <c r="CA406" s="4">
        <v>989.08</v>
      </c>
      <c r="CB406" s="4">
        <v>989.08</v>
      </c>
      <c r="CC406" s="4">
        <v>989.08</v>
      </c>
      <c r="CD406" s="4">
        <v>989.08</v>
      </c>
      <c r="CE406" s="4">
        <v>989.08</v>
      </c>
      <c r="CF406" s="4">
        <v>5210.97</v>
      </c>
      <c r="CG406" s="4">
        <v>0</v>
      </c>
      <c r="CH406" s="4">
        <v>284.66000000000003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6">
        <v>0</v>
      </c>
      <c r="DV406" s="4">
        <f>SUM(Tabela1[[#This Row],[jan/25]:[mar/25]])</f>
        <v>572.98</v>
      </c>
      <c r="DW406" s="4">
        <f>SUM(Tabela1[[#This Row],[abr/25]:[ago/25]])</f>
        <v>1174</v>
      </c>
      <c r="DX406" s="4">
        <f>SUM(Tabela1[[#This Row],[set/25]:[dez/30]])</f>
        <v>29190.460000000014</v>
      </c>
    </row>
    <row r="407" spans="1:128" hidden="1" x14ac:dyDescent="0.25">
      <c r="A407" s="2" t="s">
        <v>925</v>
      </c>
      <c r="B407" s="2" t="s">
        <v>14</v>
      </c>
      <c r="C407" s="2" t="s">
        <v>304</v>
      </c>
      <c r="D407" s="1">
        <v>708</v>
      </c>
      <c r="E407" s="2" t="s">
        <v>1278</v>
      </c>
      <c r="F407" s="2" t="s">
        <v>19</v>
      </c>
      <c r="G407" s="321">
        <v>45797</v>
      </c>
      <c r="H407" s="2" t="s">
        <v>222</v>
      </c>
      <c r="I407" s="2" t="s">
        <v>1279</v>
      </c>
      <c r="J407" s="4">
        <v>273600</v>
      </c>
      <c r="K407" s="4">
        <v>77322.25</v>
      </c>
      <c r="L407" s="4">
        <f>Tabela1[[#This Row],[parcela.cef
(total)]]-Tabela1[[#This Row],[parcela.cef
(realizado)]]</f>
        <v>196277.75</v>
      </c>
      <c r="M407" s="4">
        <v>0</v>
      </c>
      <c r="N407" s="4">
        <v>309260</v>
      </c>
      <c r="O407" s="4">
        <v>9866.69</v>
      </c>
      <c r="P407" s="4">
        <v>36109.440000000002</v>
      </c>
      <c r="Q407" s="4">
        <f>SUM(Tabela1[[#This Row],[set/25]:[dez/30]])</f>
        <v>31643.23000000001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1500.23</v>
      </c>
      <c r="BH407" s="4">
        <v>1477.89</v>
      </c>
      <c r="BI407" s="4">
        <v>1488.09</v>
      </c>
      <c r="BJ407" s="4">
        <v>0</v>
      </c>
      <c r="BK407" s="4">
        <v>1501.63</v>
      </c>
      <c r="BL407" s="4">
        <v>1501.63</v>
      </c>
      <c r="BM407" s="4">
        <v>1501.63</v>
      </c>
      <c r="BN407" s="4">
        <v>1501.63</v>
      </c>
      <c r="BO407" s="4">
        <v>1501.63</v>
      </c>
      <c r="BP407" s="4">
        <v>1501.63</v>
      </c>
      <c r="BQ407" s="4">
        <v>1501.63</v>
      </c>
      <c r="BR407" s="4">
        <v>1501.63</v>
      </c>
      <c r="BS407" s="4">
        <v>1501.63</v>
      </c>
      <c r="BT407" s="4">
        <v>1501.63</v>
      </c>
      <c r="BU407" s="4">
        <v>1501.63</v>
      </c>
      <c r="BV407" s="4">
        <v>1501.63</v>
      </c>
      <c r="BW407" s="4">
        <v>1501.63</v>
      </c>
      <c r="BX407" s="4">
        <v>1501.63</v>
      </c>
      <c r="BY407" s="4">
        <v>1501.63</v>
      </c>
      <c r="BZ407" s="4">
        <v>1501.63</v>
      </c>
      <c r="CA407" s="4">
        <v>1501.63</v>
      </c>
      <c r="CB407" s="4">
        <v>1501.63</v>
      </c>
      <c r="CC407" s="4">
        <v>1501.63</v>
      </c>
      <c r="CD407" s="4">
        <v>1501.63</v>
      </c>
      <c r="CE407" s="4">
        <v>1501.67</v>
      </c>
      <c r="CF407" s="4">
        <v>0</v>
      </c>
      <c r="CG407" s="4">
        <v>108.96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0</v>
      </c>
      <c r="CU407" s="4">
        <v>0</v>
      </c>
      <c r="CV407" s="4">
        <v>0</v>
      </c>
      <c r="CW407" s="4">
        <v>0</v>
      </c>
      <c r="CX407" s="4">
        <v>0</v>
      </c>
      <c r="CY407" s="4">
        <v>0</v>
      </c>
      <c r="CZ407" s="4">
        <v>0</v>
      </c>
      <c r="DA407" s="4">
        <v>0</v>
      </c>
      <c r="DB407" s="4">
        <v>0</v>
      </c>
      <c r="DC407" s="4">
        <v>0</v>
      </c>
      <c r="DD407" s="4">
        <v>0</v>
      </c>
      <c r="DE407" s="4">
        <v>0</v>
      </c>
      <c r="DF407" s="4">
        <v>0</v>
      </c>
      <c r="DG407" s="4">
        <v>0</v>
      </c>
      <c r="DH407" s="4">
        <v>0</v>
      </c>
      <c r="DI407" s="4">
        <v>0</v>
      </c>
      <c r="DJ407" s="4">
        <v>0</v>
      </c>
      <c r="DK407" s="4">
        <v>0</v>
      </c>
      <c r="DL407" s="4">
        <v>0</v>
      </c>
      <c r="DM407" s="4">
        <v>0</v>
      </c>
      <c r="DN407" s="4">
        <v>0</v>
      </c>
      <c r="DO407" s="4">
        <v>0</v>
      </c>
      <c r="DP407" s="4">
        <v>0</v>
      </c>
      <c r="DQ407" s="4">
        <v>0</v>
      </c>
      <c r="DR407" s="4">
        <v>0</v>
      </c>
      <c r="DS407" s="4">
        <v>0</v>
      </c>
      <c r="DT407" s="4">
        <v>0</v>
      </c>
      <c r="DU407" s="6">
        <v>0</v>
      </c>
      <c r="DV407" s="4">
        <f>SUM(Tabela1[[#This Row],[jan/25]:[mar/25]])</f>
        <v>0</v>
      </c>
      <c r="DW407" s="4">
        <f>SUM(Tabela1[[#This Row],[abr/25]:[ago/25]])</f>
        <v>4466.21</v>
      </c>
      <c r="DX407" s="4">
        <f>SUM(Tabela1[[#This Row],[set/25]:[dez/30]])</f>
        <v>31643.23000000001</v>
      </c>
    </row>
    <row r="408" spans="1:128" hidden="1" x14ac:dyDescent="0.25">
      <c r="A408" s="2" t="s">
        <v>925</v>
      </c>
      <c r="B408" s="2" t="s">
        <v>14</v>
      </c>
      <c r="C408" s="2" t="s">
        <v>304</v>
      </c>
      <c r="D408" s="1">
        <v>709</v>
      </c>
      <c r="E408" s="2" t="s">
        <v>1281</v>
      </c>
      <c r="F408" s="2" t="s">
        <v>19</v>
      </c>
      <c r="G408" s="321">
        <v>45866</v>
      </c>
      <c r="H408" s="2" t="s">
        <v>622</v>
      </c>
      <c r="I408" s="2" t="s">
        <v>1282</v>
      </c>
      <c r="J408" s="4">
        <v>400000</v>
      </c>
      <c r="K408" s="4">
        <v>111344.92</v>
      </c>
      <c r="L408" s="4">
        <f>Tabela1[[#This Row],[parcela.cef
(total)]]-Tabela1[[#This Row],[parcela.cef
(realizado)]]</f>
        <v>288655.08</v>
      </c>
      <c r="M408" s="4">
        <v>0</v>
      </c>
      <c r="N408" s="4">
        <v>407960</v>
      </c>
      <c r="O408" s="4">
        <v>0</v>
      </c>
      <c r="P408" s="4">
        <v>12762.72</v>
      </c>
      <c r="Q408" s="4">
        <f>SUM(Tabela1[[#This Row],[set/25]:[dez/30]])</f>
        <v>12252.98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509.74</v>
      </c>
      <c r="BJ408" s="4">
        <v>0</v>
      </c>
      <c r="BK408" s="4">
        <v>514.38</v>
      </c>
      <c r="BL408" s="4">
        <v>514.38</v>
      </c>
      <c r="BM408" s="4">
        <v>514.38</v>
      </c>
      <c r="BN408" s="4">
        <v>514.38</v>
      </c>
      <c r="BO408" s="4">
        <v>514.38</v>
      </c>
      <c r="BP408" s="4">
        <v>514.38</v>
      </c>
      <c r="BQ408" s="4">
        <v>514.38</v>
      </c>
      <c r="BR408" s="4">
        <v>514.38</v>
      </c>
      <c r="BS408" s="4">
        <v>514.38</v>
      </c>
      <c r="BT408" s="4">
        <v>514.38</v>
      </c>
      <c r="BU408" s="4">
        <v>514.38</v>
      </c>
      <c r="BV408" s="4">
        <v>514.38</v>
      </c>
      <c r="BW408" s="4">
        <v>514.38</v>
      </c>
      <c r="BX408" s="4">
        <v>514.38</v>
      </c>
      <c r="BY408" s="4">
        <v>514.38</v>
      </c>
      <c r="BZ408" s="4">
        <v>514.41</v>
      </c>
      <c r="CA408" s="4">
        <v>551.72</v>
      </c>
      <c r="CB408" s="4">
        <v>841.08</v>
      </c>
      <c r="CC408" s="4">
        <v>841.08</v>
      </c>
      <c r="CD408" s="4">
        <v>841.08</v>
      </c>
      <c r="CE408" s="4">
        <v>841.09</v>
      </c>
      <c r="CF408" s="4">
        <v>0</v>
      </c>
      <c r="CG408" s="4">
        <v>0</v>
      </c>
      <c r="CH408" s="4">
        <v>0</v>
      </c>
      <c r="CI408" s="4">
        <v>0</v>
      </c>
      <c r="CJ408" s="4">
        <v>106.82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0</v>
      </c>
      <c r="CZ408" s="4">
        <v>0</v>
      </c>
      <c r="DA408" s="4">
        <v>0</v>
      </c>
      <c r="DB408" s="4">
        <v>0</v>
      </c>
      <c r="DC408" s="4">
        <v>0</v>
      </c>
      <c r="DD408" s="4">
        <v>0</v>
      </c>
      <c r="DE408" s="4">
        <v>0</v>
      </c>
      <c r="DF408" s="4">
        <v>0</v>
      </c>
      <c r="DG408" s="4">
        <v>0</v>
      </c>
      <c r="DH408" s="4">
        <v>0</v>
      </c>
      <c r="DI408" s="4">
        <v>0</v>
      </c>
      <c r="DJ408" s="4">
        <v>0</v>
      </c>
      <c r="DK408" s="4">
        <v>0</v>
      </c>
      <c r="DL408" s="4">
        <v>0</v>
      </c>
      <c r="DM408" s="4">
        <v>0</v>
      </c>
      <c r="DN408" s="4">
        <v>0</v>
      </c>
      <c r="DO408" s="4">
        <v>0</v>
      </c>
      <c r="DP408" s="4">
        <v>0</v>
      </c>
      <c r="DQ408" s="4">
        <v>0</v>
      </c>
      <c r="DR408" s="4">
        <v>0</v>
      </c>
      <c r="DS408" s="4">
        <v>0</v>
      </c>
      <c r="DT408" s="4">
        <v>0</v>
      </c>
      <c r="DU408" s="6">
        <v>0</v>
      </c>
      <c r="DV408" s="4">
        <f>SUM(Tabela1[[#This Row],[jan/25]:[mar/25]])</f>
        <v>0</v>
      </c>
      <c r="DW408" s="4">
        <f>SUM(Tabela1[[#This Row],[abr/25]:[ago/25]])</f>
        <v>509.74</v>
      </c>
      <c r="DX408" s="4">
        <f>SUM(Tabela1[[#This Row],[set/25]:[dez/30]])</f>
        <v>12252.98</v>
      </c>
    </row>
    <row r="409" spans="1:128" hidden="1" x14ac:dyDescent="0.25">
      <c r="A409" s="2" t="s">
        <v>925</v>
      </c>
      <c r="B409" s="2" t="s">
        <v>14</v>
      </c>
      <c r="C409" s="2" t="s">
        <v>324</v>
      </c>
      <c r="D409" s="1">
        <v>801</v>
      </c>
      <c r="E409" s="2" t="s">
        <v>1284</v>
      </c>
      <c r="F409" s="2" t="s">
        <v>19</v>
      </c>
      <c r="G409" s="321">
        <v>45771</v>
      </c>
      <c r="H409" s="2" t="s">
        <v>576</v>
      </c>
      <c r="I409" s="2" t="s">
        <v>1285</v>
      </c>
      <c r="J409" s="4">
        <v>249316.36</v>
      </c>
      <c r="K409" s="4">
        <v>72647.960000000006</v>
      </c>
      <c r="L409" s="4">
        <f>Tabela1[[#This Row],[parcela.cef
(total)]]-Tabela1[[#This Row],[parcela.cef
(realizado)]]</f>
        <v>176668.39999999997</v>
      </c>
      <c r="M409" s="4">
        <v>0</v>
      </c>
      <c r="N409" s="4">
        <v>314900</v>
      </c>
      <c r="O409" s="4">
        <v>9449.64</v>
      </c>
      <c r="P409" s="4">
        <v>47561.75</v>
      </c>
      <c r="Q409" s="4">
        <f>SUM(Tabela1[[#This Row],[set/25]:[dez/30]])</f>
        <v>45276.029999999984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566.58000000000004</v>
      </c>
      <c r="BG409" s="4">
        <v>569.53</v>
      </c>
      <c r="BH409" s="4">
        <v>572.83000000000004</v>
      </c>
      <c r="BI409" s="4">
        <v>576.78</v>
      </c>
      <c r="BJ409" s="4">
        <v>0</v>
      </c>
      <c r="BK409" s="4">
        <v>582.03</v>
      </c>
      <c r="BL409" s="4">
        <v>582.03</v>
      </c>
      <c r="BM409" s="4">
        <v>11478.13</v>
      </c>
      <c r="BN409" s="4">
        <v>582.03</v>
      </c>
      <c r="BO409" s="4">
        <v>582.03</v>
      </c>
      <c r="BP409" s="4">
        <v>582.03</v>
      </c>
      <c r="BQ409" s="4">
        <v>582.03</v>
      </c>
      <c r="BR409" s="4">
        <v>582.03</v>
      </c>
      <c r="BS409" s="4">
        <v>582.03</v>
      </c>
      <c r="BT409" s="4">
        <v>582.03</v>
      </c>
      <c r="BU409" s="4">
        <v>582.03</v>
      </c>
      <c r="BV409" s="4">
        <v>582.03</v>
      </c>
      <c r="BW409" s="4">
        <v>582.03</v>
      </c>
      <c r="BX409" s="4">
        <v>582.03</v>
      </c>
      <c r="BY409" s="4">
        <v>11478.13</v>
      </c>
      <c r="BZ409" s="4">
        <v>582.03</v>
      </c>
      <c r="CA409" s="4">
        <v>582.03</v>
      </c>
      <c r="CB409" s="4">
        <v>582.03</v>
      </c>
      <c r="CC409" s="4">
        <v>582.03</v>
      </c>
      <c r="CD409" s="4">
        <v>582.03</v>
      </c>
      <c r="CE409" s="4">
        <v>582.03</v>
      </c>
      <c r="CF409" s="4">
        <v>10896.1</v>
      </c>
      <c r="CG409" s="4">
        <v>365.1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0</v>
      </c>
      <c r="CT409" s="4">
        <v>0</v>
      </c>
      <c r="CU409" s="4">
        <v>0</v>
      </c>
      <c r="CV409" s="4">
        <v>0</v>
      </c>
      <c r="CW409" s="4">
        <v>0</v>
      </c>
      <c r="CX409" s="4">
        <v>0</v>
      </c>
      <c r="CY409" s="4">
        <v>0</v>
      </c>
      <c r="CZ409" s="4">
        <v>0</v>
      </c>
      <c r="DA409" s="4">
        <v>0</v>
      </c>
      <c r="DB409" s="4">
        <v>0</v>
      </c>
      <c r="DC409" s="4">
        <v>0</v>
      </c>
      <c r="DD409" s="4">
        <v>0</v>
      </c>
      <c r="DE409" s="4">
        <v>0</v>
      </c>
      <c r="DF409" s="4">
        <v>0</v>
      </c>
      <c r="DG409" s="4">
        <v>0</v>
      </c>
      <c r="DH409" s="4">
        <v>0</v>
      </c>
      <c r="DI409" s="4">
        <v>0</v>
      </c>
      <c r="DJ409" s="4">
        <v>0</v>
      </c>
      <c r="DK409" s="4">
        <v>0</v>
      </c>
      <c r="DL409" s="4">
        <v>0</v>
      </c>
      <c r="DM409" s="4">
        <v>0</v>
      </c>
      <c r="DN409" s="4">
        <v>0</v>
      </c>
      <c r="DO409" s="4">
        <v>0</v>
      </c>
      <c r="DP409" s="4">
        <v>0</v>
      </c>
      <c r="DQ409" s="4">
        <v>0</v>
      </c>
      <c r="DR409" s="4">
        <v>0</v>
      </c>
      <c r="DS409" s="4">
        <v>0</v>
      </c>
      <c r="DT409" s="4">
        <v>0</v>
      </c>
      <c r="DU409" s="6">
        <v>0</v>
      </c>
      <c r="DV409" s="4">
        <f>SUM(Tabela1[[#This Row],[jan/25]:[mar/25]])</f>
        <v>0</v>
      </c>
      <c r="DW409" s="4">
        <f>SUM(Tabela1[[#This Row],[abr/25]:[ago/25]])</f>
        <v>2285.7200000000003</v>
      </c>
      <c r="DX409" s="4">
        <f>SUM(Tabela1[[#This Row],[set/25]:[dez/30]])</f>
        <v>45276.029999999984</v>
      </c>
    </row>
    <row r="410" spans="1:128" hidden="1" x14ac:dyDescent="0.25">
      <c r="A410" s="2" t="s">
        <v>925</v>
      </c>
      <c r="B410" s="2" t="s">
        <v>14</v>
      </c>
      <c r="C410" s="2" t="s">
        <v>324</v>
      </c>
      <c r="D410" s="1">
        <v>802</v>
      </c>
      <c r="E410" s="2" t="s">
        <v>1287</v>
      </c>
      <c r="F410" s="2" t="s">
        <v>19</v>
      </c>
      <c r="G410" s="321">
        <v>45771</v>
      </c>
      <c r="H410" s="2" t="s">
        <v>1288</v>
      </c>
      <c r="I410" s="2" t="s">
        <v>1289</v>
      </c>
      <c r="J410" s="4">
        <v>166658.53</v>
      </c>
      <c r="K410" s="4">
        <v>61954.87</v>
      </c>
      <c r="L410" s="4">
        <f>Tabela1[[#This Row],[parcela.cef
(total)]]-Tabela1[[#This Row],[parcela.cef
(realizado)]]</f>
        <v>104703.66</v>
      </c>
      <c r="M410" s="4">
        <v>0</v>
      </c>
      <c r="N410" s="4">
        <v>310200</v>
      </c>
      <c r="O410" s="4">
        <v>9426.76</v>
      </c>
      <c r="P410" s="4">
        <v>107844.92</v>
      </c>
      <c r="Q410" s="4">
        <f>SUM(Tabela1[[#This Row],[set/25]:[dez/30]])</f>
        <v>87031.23000000001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2579.1799999999998</v>
      </c>
      <c r="BG410" s="4">
        <v>2538.44</v>
      </c>
      <c r="BH410" s="4">
        <v>13125.29</v>
      </c>
      <c r="BI410" s="4">
        <v>2570.7800000000002</v>
      </c>
      <c r="BJ410" s="4">
        <v>0</v>
      </c>
      <c r="BK410" s="4">
        <v>2594.1799999999998</v>
      </c>
      <c r="BL410" s="4">
        <v>2594.1799999999998</v>
      </c>
      <c r="BM410" s="4">
        <v>2594.1799999999998</v>
      </c>
      <c r="BN410" s="4">
        <v>2594.1799999999998</v>
      </c>
      <c r="BO410" s="4">
        <v>2594.1799999999998</v>
      </c>
      <c r="BP410" s="4">
        <v>2594.1799999999998</v>
      </c>
      <c r="BQ410" s="4">
        <v>2594.1799999999998</v>
      </c>
      <c r="BR410" s="4">
        <v>2594.1799999999998</v>
      </c>
      <c r="BS410" s="4">
        <v>2594.1799999999998</v>
      </c>
      <c r="BT410" s="4">
        <v>13336.12</v>
      </c>
      <c r="BU410" s="4">
        <v>2594.1799999999998</v>
      </c>
      <c r="BV410" s="4">
        <v>2594.1799999999998</v>
      </c>
      <c r="BW410" s="4">
        <v>2594.1799999999998</v>
      </c>
      <c r="BX410" s="4">
        <v>2594.1799999999998</v>
      </c>
      <c r="BY410" s="4">
        <v>2594.1799999999998</v>
      </c>
      <c r="BZ410" s="4">
        <v>2594.1799999999998</v>
      </c>
      <c r="CA410" s="4">
        <v>2594.1799999999998</v>
      </c>
      <c r="CB410" s="4">
        <v>2594.1799999999998</v>
      </c>
      <c r="CC410" s="4">
        <v>2594.1799999999998</v>
      </c>
      <c r="CD410" s="4">
        <v>2594.1799999999998</v>
      </c>
      <c r="CE410" s="4">
        <v>2594.1799999999998</v>
      </c>
      <c r="CF410" s="4">
        <v>21483.88</v>
      </c>
      <c r="CG410" s="4">
        <v>0</v>
      </c>
      <c r="CH410" s="4">
        <v>0</v>
      </c>
      <c r="CI410" s="4">
        <v>327.63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0</v>
      </c>
      <c r="CY410" s="4">
        <v>0</v>
      </c>
      <c r="CZ410" s="4">
        <v>0</v>
      </c>
      <c r="DA410" s="4">
        <v>0</v>
      </c>
      <c r="DB410" s="4">
        <v>0</v>
      </c>
      <c r="DC410" s="4">
        <v>0</v>
      </c>
      <c r="DD410" s="4">
        <v>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0</v>
      </c>
      <c r="DK410" s="4">
        <v>0</v>
      </c>
      <c r="DL410" s="4">
        <v>0</v>
      </c>
      <c r="DM410" s="4">
        <v>0</v>
      </c>
      <c r="DN410" s="4">
        <v>0</v>
      </c>
      <c r="DO410" s="4">
        <v>0</v>
      </c>
      <c r="DP410" s="4">
        <v>0</v>
      </c>
      <c r="DQ410" s="4">
        <v>0</v>
      </c>
      <c r="DR410" s="4">
        <v>0</v>
      </c>
      <c r="DS410" s="4">
        <v>0</v>
      </c>
      <c r="DT410" s="4">
        <v>0</v>
      </c>
      <c r="DU410" s="6">
        <v>0</v>
      </c>
      <c r="DV410" s="4">
        <f>SUM(Tabela1[[#This Row],[jan/25]:[mar/25]])</f>
        <v>0</v>
      </c>
      <c r="DW410" s="4">
        <f>SUM(Tabela1[[#This Row],[abr/25]:[ago/25]])</f>
        <v>20813.689999999999</v>
      </c>
      <c r="DX410" s="4">
        <f>SUM(Tabela1[[#This Row],[set/25]:[dez/30]])</f>
        <v>87031.23000000001</v>
      </c>
    </row>
    <row r="411" spans="1:128" hidden="1" x14ac:dyDescent="0.25">
      <c r="A411" s="2" t="s">
        <v>925</v>
      </c>
      <c r="B411" s="2" t="s">
        <v>14</v>
      </c>
      <c r="C411" s="2" t="s">
        <v>324</v>
      </c>
      <c r="D411" s="1">
        <v>803</v>
      </c>
      <c r="E411" s="2" t="s">
        <v>1291</v>
      </c>
      <c r="F411" s="2" t="s">
        <v>19</v>
      </c>
      <c r="G411" s="321">
        <v>45771</v>
      </c>
      <c r="H411" s="2" t="s">
        <v>1292</v>
      </c>
      <c r="I411" s="2" t="s">
        <v>1293</v>
      </c>
      <c r="J411" s="4">
        <v>228488.33</v>
      </c>
      <c r="K411" s="4">
        <v>69441.72</v>
      </c>
      <c r="L411" s="4">
        <f>Tabela1[[#This Row],[parcela.cef
(total)]]-Tabela1[[#This Row],[parcela.cef
(realizado)]]</f>
        <v>159046.60999999999</v>
      </c>
      <c r="M411" s="4">
        <v>0</v>
      </c>
      <c r="N411" s="4">
        <v>296100</v>
      </c>
      <c r="O411" s="4">
        <v>2063.2399999999998</v>
      </c>
      <c r="P411" s="4">
        <v>77210.47</v>
      </c>
      <c r="Q411" s="4">
        <f>SUM(Tabela1[[#This Row],[set/25]:[dez/30]])</f>
        <v>75061.31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532.73</v>
      </c>
      <c r="BG411" s="4">
        <v>535.5</v>
      </c>
      <c r="BH411" s="4">
        <v>538.61</v>
      </c>
      <c r="BI411" s="4">
        <v>542.32000000000005</v>
      </c>
      <c r="BJ411" s="4">
        <v>0</v>
      </c>
      <c r="BK411" s="4">
        <v>547.26</v>
      </c>
      <c r="BL411" s="4">
        <v>547.26</v>
      </c>
      <c r="BM411" s="4">
        <v>13094.9</v>
      </c>
      <c r="BN411" s="4">
        <v>1824.18</v>
      </c>
      <c r="BO411" s="4">
        <v>1824.18</v>
      </c>
      <c r="BP411" s="4">
        <v>1824.18</v>
      </c>
      <c r="BQ411" s="4">
        <v>1824.18</v>
      </c>
      <c r="BR411" s="4">
        <v>1824.18</v>
      </c>
      <c r="BS411" s="4">
        <v>1824.18</v>
      </c>
      <c r="BT411" s="4">
        <v>1824.18</v>
      </c>
      <c r="BU411" s="4">
        <v>1824.18</v>
      </c>
      <c r="BV411" s="4">
        <v>1824.18</v>
      </c>
      <c r="BW411" s="4">
        <v>1824.18</v>
      </c>
      <c r="BX411" s="4">
        <v>1824.18</v>
      </c>
      <c r="BY411" s="4">
        <v>13640.31</v>
      </c>
      <c r="BZ411" s="4">
        <v>1824.18</v>
      </c>
      <c r="CA411" s="4">
        <v>1824.18</v>
      </c>
      <c r="CB411" s="4">
        <v>1824.18</v>
      </c>
      <c r="CC411" s="4">
        <v>1824.18</v>
      </c>
      <c r="CD411" s="4">
        <v>1824.18</v>
      </c>
      <c r="CE411" s="4">
        <v>1824.18</v>
      </c>
      <c r="CF411" s="4">
        <v>16112.91</v>
      </c>
      <c r="CG411" s="4">
        <v>0</v>
      </c>
      <c r="CH411" s="4">
        <v>0</v>
      </c>
      <c r="CI411" s="4">
        <v>107.61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0</v>
      </c>
      <c r="CZ411" s="4">
        <v>0</v>
      </c>
      <c r="DA411" s="4">
        <v>0</v>
      </c>
      <c r="DB411" s="4">
        <v>0</v>
      </c>
      <c r="DC411" s="4">
        <v>0</v>
      </c>
      <c r="DD411" s="4">
        <v>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0</v>
      </c>
      <c r="DK411" s="4">
        <v>0</v>
      </c>
      <c r="DL411" s="4">
        <v>0</v>
      </c>
      <c r="DM411" s="4">
        <v>0</v>
      </c>
      <c r="DN411" s="4">
        <v>0</v>
      </c>
      <c r="DO411" s="4">
        <v>0</v>
      </c>
      <c r="DP411" s="4">
        <v>0</v>
      </c>
      <c r="DQ411" s="4">
        <v>0</v>
      </c>
      <c r="DR411" s="4">
        <v>0</v>
      </c>
      <c r="DS411" s="4">
        <v>0</v>
      </c>
      <c r="DT411" s="4">
        <v>0</v>
      </c>
      <c r="DU411" s="6">
        <v>0</v>
      </c>
      <c r="DV411" s="4">
        <f>SUM(Tabela1[[#This Row],[jan/25]:[mar/25]])</f>
        <v>0</v>
      </c>
      <c r="DW411" s="4">
        <f>SUM(Tabela1[[#This Row],[abr/25]:[ago/25]])</f>
        <v>2149.1600000000003</v>
      </c>
      <c r="DX411" s="4">
        <f>SUM(Tabela1[[#This Row],[set/25]:[dez/30]])</f>
        <v>75061.31</v>
      </c>
    </row>
    <row r="412" spans="1:128" hidden="1" x14ac:dyDescent="0.25">
      <c r="A412" s="2" t="s">
        <v>925</v>
      </c>
      <c r="B412" s="2" t="s">
        <v>14</v>
      </c>
      <c r="C412" s="2" t="s">
        <v>324</v>
      </c>
      <c r="D412" s="1">
        <v>804</v>
      </c>
      <c r="E412" s="2" t="s">
        <v>1295</v>
      </c>
      <c r="F412" s="2" t="s">
        <v>19</v>
      </c>
      <c r="G412" s="321">
        <v>45545</v>
      </c>
      <c r="H412" s="2" t="s">
        <v>131</v>
      </c>
      <c r="I412" s="2"/>
      <c r="J412" s="4"/>
      <c r="K412" s="4"/>
      <c r="L412" s="4">
        <f>Tabela1[[#This Row],[parcela.cef
(total)]]-Tabela1[[#This Row],[parcela.cef
(realizado)]]</f>
        <v>0</v>
      </c>
      <c r="M412" s="4">
        <v>318500.90000000002</v>
      </c>
      <c r="N412" s="4">
        <v>296100</v>
      </c>
      <c r="O412" s="4">
        <v>0</v>
      </c>
      <c r="P412" s="4">
        <v>10942.96</v>
      </c>
      <c r="Q412" s="4">
        <f>SUM(Tabela1[[#This Row],[set/25]:[dez/30]])</f>
        <v>5929.79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3000</v>
      </c>
      <c r="AY412" s="4">
        <v>177.63</v>
      </c>
      <c r="AZ412" s="4">
        <v>178.67</v>
      </c>
      <c r="BA412" s="4">
        <v>179.88</v>
      </c>
      <c r="BB412" s="4">
        <v>180.6</v>
      </c>
      <c r="BC412" s="4">
        <v>185.49</v>
      </c>
      <c r="BD412" s="4">
        <v>183.01</v>
      </c>
      <c r="BE412" s="4">
        <v>183.74</v>
      </c>
      <c r="BF412" s="4">
        <v>184.46</v>
      </c>
      <c r="BG412" s="4">
        <v>185.42</v>
      </c>
      <c r="BH412" s="4">
        <v>186.49</v>
      </c>
      <c r="BI412" s="4">
        <v>187.78</v>
      </c>
      <c r="BJ412" s="4">
        <v>0</v>
      </c>
      <c r="BK412" s="4">
        <v>189.49</v>
      </c>
      <c r="BL412" s="4">
        <v>189.49</v>
      </c>
      <c r="BM412" s="4">
        <v>189.49</v>
      </c>
      <c r="BN412" s="4">
        <v>189.49</v>
      </c>
      <c r="BO412" s="4">
        <v>189.49</v>
      </c>
      <c r="BP412" s="4">
        <v>189.49</v>
      </c>
      <c r="BQ412" s="4">
        <v>189.49</v>
      </c>
      <c r="BR412" s="4">
        <v>189.49</v>
      </c>
      <c r="BS412" s="4">
        <v>189.49</v>
      </c>
      <c r="BT412" s="4">
        <v>189.49</v>
      </c>
      <c r="BU412" s="4">
        <v>189.49</v>
      </c>
      <c r="BV412" s="4">
        <v>189.49</v>
      </c>
      <c r="BW412" s="4">
        <v>189.49</v>
      </c>
      <c r="BX412" s="4">
        <v>189.49</v>
      </c>
      <c r="BY412" s="4">
        <v>189.49</v>
      </c>
      <c r="BZ412" s="4">
        <v>189.49</v>
      </c>
      <c r="CA412" s="4">
        <v>228.59</v>
      </c>
      <c r="CB412" s="4">
        <v>631.63</v>
      </c>
      <c r="CC412" s="4">
        <v>631.63</v>
      </c>
      <c r="CD412" s="4">
        <v>631.63</v>
      </c>
      <c r="CE412" s="4">
        <v>631.63</v>
      </c>
      <c r="CF412" s="4">
        <v>0</v>
      </c>
      <c r="CG412" s="4">
        <v>0</v>
      </c>
      <c r="CH412" s="4">
        <v>0</v>
      </c>
      <c r="CI412" s="4">
        <v>142.84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0</v>
      </c>
      <c r="CZ412" s="4">
        <v>0</v>
      </c>
      <c r="DA412" s="4">
        <v>0</v>
      </c>
      <c r="DB412" s="4">
        <v>0</v>
      </c>
      <c r="DC412" s="4">
        <v>0</v>
      </c>
      <c r="DD412" s="4">
        <v>0</v>
      </c>
      <c r="DE412" s="4">
        <v>0</v>
      </c>
      <c r="DF412" s="4">
        <v>0</v>
      </c>
      <c r="DG412" s="4">
        <v>0</v>
      </c>
      <c r="DH412" s="4">
        <v>0</v>
      </c>
      <c r="DI412" s="4">
        <v>0</v>
      </c>
      <c r="DJ412" s="4">
        <v>0</v>
      </c>
      <c r="DK412" s="4">
        <v>0</v>
      </c>
      <c r="DL412" s="4">
        <v>0</v>
      </c>
      <c r="DM412" s="4">
        <v>0</v>
      </c>
      <c r="DN412" s="4">
        <v>0</v>
      </c>
      <c r="DO412" s="4">
        <v>0</v>
      </c>
      <c r="DP412" s="4">
        <v>0</v>
      </c>
      <c r="DQ412" s="4">
        <v>0</v>
      </c>
      <c r="DR412" s="4">
        <v>0</v>
      </c>
      <c r="DS412" s="4">
        <v>0</v>
      </c>
      <c r="DT412" s="4">
        <v>0</v>
      </c>
      <c r="DU412" s="6">
        <v>0</v>
      </c>
      <c r="DV412" s="4">
        <f>SUM(Tabela1[[#This Row],[jan/25]:[mar/25]])</f>
        <v>549.1</v>
      </c>
      <c r="DW412" s="4">
        <f>SUM(Tabela1[[#This Row],[abr/25]:[ago/25]])</f>
        <v>927.89</v>
      </c>
      <c r="DX412" s="4">
        <f>SUM(Tabela1[[#This Row],[set/25]:[dez/30]])</f>
        <v>5929.79</v>
      </c>
    </row>
    <row r="413" spans="1:128" hidden="1" x14ac:dyDescent="0.25">
      <c r="A413" s="2" t="s">
        <v>925</v>
      </c>
      <c r="B413" s="2" t="s">
        <v>14</v>
      </c>
      <c r="C413" s="2" t="s">
        <v>324</v>
      </c>
      <c r="D413" s="1">
        <v>805</v>
      </c>
      <c r="E413" s="2" t="s">
        <v>1297</v>
      </c>
      <c r="F413" s="2" t="s">
        <v>19</v>
      </c>
      <c r="G413" s="321">
        <v>45803</v>
      </c>
      <c r="H413" s="2" t="s">
        <v>691</v>
      </c>
      <c r="I413" s="2" t="s">
        <v>1298</v>
      </c>
      <c r="J413" s="4">
        <v>267200</v>
      </c>
      <c r="K413" s="4">
        <v>74263.399999999994</v>
      </c>
      <c r="L413" s="4">
        <f>Tabela1[[#This Row],[parcela.cef
(total)]]-Tabela1[[#This Row],[parcela.cef
(realizado)]]</f>
        <v>192936.6</v>
      </c>
      <c r="M413" s="4">
        <v>0</v>
      </c>
      <c r="N413" s="4">
        <v>296100</v>
      </c>
      <c r="O413" s="4">
        <v>0</v>
      </c>
      <c r="P413" s="4">
        <v>39932.39</v>
      </c>
      <c r="Q413" s="4">
        <f>SUM(Tabela1[[#This Row],[set/25]:[dez/30]])</f>
        <v>38913.580000000016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506.15</v>
      </c>
      <c r="BH413" s="4">
        <v>0</v>
      </c>
      <c r="BI413" s="4">
        <v>512.66</v>
      </c>
      <c r="BJ413" s="4">
        <v>519.03</v>
      </c>
      <c r="BK413" s="4">
        <v>506.62</v>
      </c>
      <c r="BL413" s="4">
        <v>506.62</v>
      </c>
      <c r="BM413" s="4">
        <v>4807.0600000000004</v>
      </c>
      <c r="BN413" s="4">
        <v>1137.74</v>
      </c>
      <c r="BO413" s="4">
        <v>1137.74</v>
      </c>
      <c r="BP413" s="4">
        <v>1137.74</v>
      </c>
      <c r="BQ413" s="4">
        <v>1137.74</v>
      </c>
      <c r="BR413" s="4">
        <v>1137.74</v>
      </c>
      <c r="BS413" s="4">
        <v>1137.74</v>
      </c>
      <c r="BT413" s="4">
        <v>1137.74</v>
      </c>
      <c r="BU413" s="4">
        <v>1137.74</v>
      </c>
      <c r="BV413" s="4">
        <v>1137.74</v>
      </c>
      <c r="BW413" s="4">
        <v>1137.74</v>
      </c>
      <c r="BX413" s="4">
        <v>1137.74</v>
      </c>
      <c r="BY413" s="4">
        <v>7675.4</v>
      </c>
      <c r="BZ413" s="4">
        <v>1137.74</v>
      </c>
      <c r="CA413" s="4">
        <v>1137.74</v>
      </c>
      <c r="CB413" s="4">
        <v>1137.74</v>
      </c>
      <c r="CC413" s="4">
        <v>1137.74</v>
      </c>
      <c r="CD413" s="4">
        <v>1137.74</v>
      </c>
      <c r="CE413" s="4">
        <v>1137.74</v>
      </c>
      <c r="CF413" s="4">
        <v>5448.04</v>
      </c>
      <c r="CG413" s="4">
        <v>109.23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0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0</v>
      </c>
      <c r="DK413" s="4">
        <v>0</v>
      </c>
      <c r="DL413" s="4">
        <v>0</v>
      </c>
      <c r="DM413" s="4">
        <v>0</v>
      </c>
      <c r="DN413" s="4">
        <v>0</v>
      </c>
      <c r="DO413" s="4">
        <v>0</v>
      </c>
      <c r="DP413" s="4">
        <v>0</v>
      </c>
      <c r="DQ413" s="4">
        <v>0</v>
      </c>
      <c r="DR413" s="4">
        <v>0</v>
      </c>
      <c r="DS413" s="4">
        <v>0</v>
      </c>
      <c r="DT413" s="4">
        <v>0</v>
      </c>
      <c r="DU413" s="6">
        <v>0</v>
      </c>
      <c r="DV413" s="4">
        <f>SUM(Tabela1[[#This Row],[jan/25]:[mar/25]])</f>
        <v>0</v>
      </c>
      <c r="DW413" s="4">
        <f>SUM(Tabela1[[#This Row],[abr/25]:[ago/25]])</f>
        <v>1018.81</v>
      </c>
      <c r="DX413" s="4">
        <f>SUM(Tabela1[[#This Row],[set/25]:[dez/30]])</f>
        <v>38913.580000000016</v>
      </c>
    </row>
    <row r="414" spans="1:128" hidden="1" x14ac:dyDescent="0.25">
      <c r="A414" s="2" t="s">
        <v>925</v>
      </c>
      <c r="B414" s="2" t="s">
        <v>14</v>
      </c>
      <c r="C414" s="2" t="s">
        <v>324</v>
      </c>
      <c r="D414" s="1">
        <v>806</v>
      </c>
      <c r="E414" s="2" t="s">
        <v>1300</v>
      </c>
      <c r="F414" s="2" t="s">
        <v>19</v>
      </c>
      <c r="G414" s="321">
        <v>45800</v>
      </c>
      <c r="H414" s="2" t="s">
        <v>1301</v>
      </c>
      <c r="I414" s="2" t="s">
        <v>1302</v>
      </c>
      <c r="J414" s="4">
        <v>186570.7</v>
      </c>
      <c r="K414" s="4">
        <v>52345.33</v>
      </c>
      <c r="L414" s="4">
        <f>Tabela1[[#This Row],[parcela.cef
(total)]]-Tabela1[[#This Row],[parcela.cef
(realizado)]]</f>
        <v>134225.37</v>
      </c>
      <c r="M414" s="4">
        <v>0</v>
      </c>
      <c r="N414" s="4">
        <v>243460</v>
      </c>
      <c r="O414" s="4">
        <v>1452.02</v>
      </c>
      <c r="P414" s="4">
        <v>67794.570000000007</v>
      </c>
      <c r="Q414" s="4">
        <f>SUM(Tabela1[[#This Row],[set/25]:[dez/30]])</f>
        <v>63617.05999999999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491.99</v>
      </c>
      <c r="BH414" s="4">
        <v>2398.46</v>
      </c>
      <c r="BI414" s="4">
        <v>1287.06</v>
      </c>
      <c r="BJ414" s="4">
        <v>0</v>
      </c>
      <c r="BK414" s="4">
        <v>1272.06</v>
      </c>
      <c r="BL414" s="4">
        <v>1272.06</v>
      </c>
      <c r="BM414" s="4">
        <v>1272.06</v>
      </c>
      <c r="BN414" s="4">
        <v>5667.97</v>
      </c>
      <c r="BO414" s="4">
        <v>1272.06</v>
      </c>
      <c r="BP414" s="4">
        <v>1272.06</v>
      </c>
      <c r="BQ414" s="4">
        <v>1272.06</v>
      </c>
      <c r="BR414" s="4">
        <v>1272.06</v>
      </c>
      <c r="BS414" s="4">
        <v>1272.06</v>
      </c>
      <c r="BT414" s="4">
        <v>5667.97</v>
      </c>
      <c r="BU414" s="4">
        <v>1272.06</v>
      </c>
      <c r="BV414" s="4">
        <v>1272.06</v>
      </c>
      <c r="BW414" s="4">
        <v>1272.06</v>
      </c>
      <c r="BX414" s="4">
        <v>1272.06</v>
      </c>
      <c r="BY414" s="4">
        <v>1272.06</v>
      </c>
      <c r="BZ414" s="4">
        <v>5667.97</v>
      </c>
      <c r="CA414" s="4">
        <v>1272.06</v>
      </c>
      <c r="CB414" s="4">
        <v>1272.06</v>
      </c>
      <c r="CC414" s="4">
        <v>1272.06</v>
      </c>
      <c r="CD414" s="4">
        <v>1272.06</v>
      </c>
      <c r="CE414" s="4">
        <v>1272.1300000000001</v>
      </c>
      <c r="CF414" s="4">
        <v>0</v>
      </c>
      <c r="CG414" s="4">
        <v>23431.360000000001</v>
      </c>
      <c r="CH414" s="4">
        <v>284.64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0</v>
      </c>
      <c r="CZ414" s="4">
        <v>0</v>
      </c>
      <c r="DA414" s="4">
        <v>0</v>
      </c>
      <c r="DB414" s="4">
        <v>0</v>
      </c>
      <c r="DC414" s="4">
        <v>0</v>
      </c>
      <c r="DD414" s="4">
        <v>0</v>
      </c>
      <c r="DE414" s="4">
        <v>0</v>
      </c>
      <c r="DF414" s="4">
        <v>0</v>
      </c>
      <c r="DG414" s="4">
        <v>0</v>
      </c>
      <c r="DH414" s="4">
        <v>0</v>
      </c>
      <c r="DI414" s="4">
        <v>0</v>
      </c>
      <c r="DJ414" s="4">
        <v>0</v>
      </c>
      <c r="DK414" s="4">
        <v>0</v>
      </c>
      <c r="DL414" s="4">
        <v>0</v>
      </c>
      <c r="DM414" s="4">
        <v>0</v>
      </c>
      <c r="DN414" s="4">
        <v>0</v>
      </c>
      <c r="DO414" s="4">
        <v>0</v>
      </c>
      <c r="DP414" s="4">
        <v>0</v>
      </c>
      <c r="DQ414" s="4">
        <v>0</v>
      </c>
      <c r="DR414" s="4">
        <v>0</v>
      </c>
      <c r="DS414" s="4">
        <v>0</v>
      </c>
      <c r="DT414" s="4">
        <v>0</v>
      </c>
      <c r="DU414" s="6">
        <v>0</v>
      </c>
      <c r="DV414" s="4">
        <f>SUM(Tabela1[[#This Row],[jan/25]:[mar/25]])</f>
        <v>0</v>
      </c>
      <c r="DW414" s="4">
        <f>SUM(Tabela1[[#This Row],[abr/25]:[ago/25]])</f>
        <v>4177.51</v>
      </c>
      <c r="DX414" s="4">
        <f>SUM(Tabela1[[#This Row],[set/25]:[dez/30]])</f>
        <v>63617.05999999999</v>
      </c>
    </row>
    <row r="415" spans="1:128" hidden="1" x14ac:dyDescent="0.25">
      <c r="A415" s="2" t="s">
        <v>925</v>
      </c>
      <c r="B415" s="2" t="s">
        <v>14</v>
      </c>
      <c r="C415" s="2" t="s">
        <v>324</v>
      </c>
      <c r="D415" s="1">
        <v>807</v>
      </c>
      <c r="E415" s="2" t="s">
        <v>1304</v>
      </c>
      <c r="F415" s="2" t="s">
        <v>19</v>
      </c>
      <c r="G415" s="321">
        <v>45800</v>
      </c>
      <c r="H415" s="2" t="s">
        <v>1305</v>
      </c>
      <c r="I415" s="2" t="s">
        <v>1306</v>
      </c>
      <c r="J415" s="4">
        <v>177801.92</v>
      </c>
      <c r="K415" s="4">
        <v>51263.26</v>
      </c>
      <c r="L415" s="4">
        <f>Tabela1[[#This Row],[parcela.cef
(total)]]-Tabela1[[#This Row],[parcela.cef
(realizado)]]</f>
        <v>126538.66</v>
      </c>
      <c r="M415" s="4">
        <v>0</v>
      </c>
      <c r="N415" s="4">
        <v>243460</v>
      </c>
      <c r="O415" s="4">
        <v>1864.75</v>
      </c>
      <c r="P415" s="4">
        <v>3668.15</v>
      </c>
      <c r="Q415" s="4">
        <f>SUM(Tabela1[[#This Row],[set/25]:[dez/30]])</f>
        <v>3229.3700000000008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145.36000000000001</v>
      </c>
      <c r="BH415" s="4">
        <v>146.21</v>
      </c>
      <c r="BI415" s="4">
        <v>147.21</v>
      </c>
      <c r="BJ415" s="4">
        <v>0</v>
      </c>
      <c r="BK415" s="4">
        <v>148.55000000000001</v>
      </c>
      <c r="BL415" s="4">
        <v>148.55000000000001</v>
      </c>
      <c r="BM415" s="4">
        <v>148.55000000000001</v>
      </c>
      <c r="BN415" s="4">
        <v>148.55000000000001</v>
      </c>
      <c r="BO415" s="4">
        <v>148.55000000000001</v>
      </c>
      <c r="BP415" s="4">
        <v>148.55000000000001</v>
      </c>
      <c r="BQ415" s="4">
        <v>148.55000000000001</v>
      </c>
      <c r="BR415" s="4">
        <v>148.55000000000001</v>
      </c>
      <c r="BS415" s="4">
        <v>148.55000000000001</v>
      </c>
      <c r="BT415" s="4">
        <v>148.55000000000001</v>
      </c>
      <c r="BU415" s="4">
        <v>148.55000000000001</v>
      </c>
      <c r="BV415" s="4">
        <v>148.55000000000001</v>
      </c>
      <c r="BW415" s="4">
        <v>148.55000000000001</v>
      </c>
      <c r="BX415" s="4">
        <v>148.55000000000001</v>
      </c>
      <c r="BY415" s="4">
        <v>148.55000000000001</v>
      </c>
      <c r="BZ415" s="4">
        <v>148.55000000000001</v>
      </c>
      <c r="CA415" s="4">
        <v>148.55000000000001</v>
      </c>
      <c r="CB415" s="4">
        <v>148.55000000000001</v>
      </c>
      <c r="CC415" s="4">
        <v>148.55000000000001</v>
      </c>
      <c r="CD415" s="4">
        <v>148.55000000000001</v>
      </c>
      <c r="CE415" s="4">
        <v>148.46</v>
      </c>
      <c r="CF415" s="4">
        <v>0</v>
      </c>
      <c r="CG415" s="4">
        <v>0</v>
      </c>
      <c r="CH415" s="4">
        <v>109.91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0</v>
      </c>
      <c r="CZ415" s="4">
        <v>0</v>
      </c>
      <c r="DA415" s="4">
        <v>0</v>
      </c>
      <c r="DB415" s="4">
        <v>0</v>
      </c>
      <c r="DC415" s="4">
        <v>0</v>
      </c>
      <c r="DD415" s="4">
        <v>0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0</v>
      </c>
      <c r="DK415" s="4">
        <v>0</v>
      </c>
      <c r="DL415" s="4">
        <v>0</v>
      </c>
      <c r="DM415" s="4">
        <v>0</v>
      </c>
      <c r="DN415" s="4">
        <v>0</v>
      </c>
      <c r="DO415" s="4">
        <v>0</v>
      </c>
      <c r="DP415" s="4">
        <v>0</v>
      </c>
      <c r="DQ415" s="4">
        <v>0</v>
      </c>
      <c r="DR415" s="4">
        <v>0</v>
      </c>
      <c r="DS415" s="4">
        <v>0</v>
      </c>
      <c r="DT415" s="4">
        <v>0</v>
      </c>
      <c r="DU415" s="6">
        <v>0</v>
      </c>
      <c r="DV415" s="4">
        <f>SUM(Tabela1[[#This Row],[jan/25]:[mar/25]])</f>
        <v>0</v>
      </c>
      <c r="DW415" s="4">
        <f>SUM(Tabela1[[#This Row],[abr/25]:[ago/25]])</f>
        <v>438.78000000000009</v>
      </c>
      <c r="DX415" s="4">
        <f>SUM(Tabela1[[#This Row],[set/25]:[dez/30]])</f>
        <v>3229.3700000000008</v>
      </c>
    </row>
    <row r="416" spans="1:128" hidden="1" x14ac:dyDescent="0.25">
      <c r="A416" s="2" t="s">
        <v>925</v>
      </c>
      <c r="B416" s="2" t="s">
        <v>14</v>
      </c>
      <c r="C416" s="2" t="s">
        <v>324</v>
      </c>
      <c r="D416" s="1">
        <v>808</v>
      </c>
      <c r="E416" s="2" t="s">
        <v>1308</v>
      </c>
      <c r="F416" s="2" t="s">
        <v>19</v>
      </c>
      <c r="G416" s="321">
        <v>45771</v>
      </c>
      <c r="H416" s="2" t="s">
        <v>226</v>
      </c>
      <c r="I416" s="2" t="s">
        <v>1309</v>
      </c>
      <c r="J416" s="4">
        <v>273053.78999999998</v>
      </c>
      <c r="K416" s="4">
        <v>77254.86</v>
      </c>
      <c r="L416" s="4">
        <f>Tabela1[[#This Row],[parcela.cef
(total)]]-Tabela1[[#This Row],[parcela.cef
(realizado)]]</f>
        <v>195798.93</v>
      </c>
      <c r="M416" s="4">
        <v>0</v>
      </c>
      <c r="N416" s="4">
        <v>309549.52</v>
      </c>
      <c r="O416" s="4">
        <v>2163.6</v>
      </c>
      <c r="P416" s="4">
        <v>39391.58</v>
      </c>
      <c r="Q416" s="4">
        <f>SUM(Tabela1[[#This Row],[set/25]:[dez/30]])</f>
        <v>36292.78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768.12</v>
      </c>
      <c r="BG416" s="4">
        <v>772.12</v>
      </c>
      <c r="BH416" s="4">
        <v>776.6</v>
      </c>
      <c r="BI416" s="4">
        <v>781.96</v>
      </c>
      <c r="BJ416" s="4">
        <v>0</v>
      </c>
      <c r="BK416" s="4">
        <v>789.07</v>
      </c>
      <c r="BL416" s="4">
        <v>789.07</v>
      </c>
      <c r="BM416" s="4">
        <v>789.07</v>
      </c>
      <c r="BN416" s="4">
        <v>789.07</v>
      </c>
      <c r="BO416" s="4">
        <v>789.07</v>
      </c>
      <c r="BP416" s="4">
        <v>789.07</v>
      </c>
      <c r="BQ416" s="4">
        <v>11778.88</v>
      </c>
      <c r="BR416" s="4">
        <v>789.07</v>
      </c>
      <c r="BS416" s="4">
        <v>789.07</v>
      </c>
      <c r="BT416" s="4">
        <v>789.07</v>
      </c>
      <c r="BU416" s="4">
        <v>789.07</v>
      </c>
      <c r="BV416" s="4">
        <v>789.07</v>
      </c>
      <c r="BW416" s="4">
        <v>789.07</v>
      </c>
      <c r="BX416" s="4">
        <v>789.07</v>
      </c>
      <c r="BY416" s="4">
        <v>789.07</v>
      </c>
      <c r="BZ416" s="4">
        <v>789.07</v>
      </c>
      <c r="CA416" s="4">
        <v>789.07</v>
      </c>
      <c r="CB416" s="4">
        <v>789.07</v>
      </c>
      <c r="CC416" s="4">
        <v>10989.81</v>
      </c>
      <c r="CD416" s="4">
        <v>0</v>
      </c>
      <c r="CE416" s="4">
        <v>0</v>
      </c>
      <c r="CF416" s="4">
        <v>0</v>
      </c>
      <c r="CG416" s="4">
        <v>109.9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0</v>
      </c>
      <c r="CZ416" s="4">
        <v>0</v>
      </c>
      <c r="DA416" s="4">
        <v>0</v>
      </c>
      <c r="DB416" s="4">
        <v>0</v>
      </c>
      <c r="DC416" s="4">
        <v>0</v>
      </c>
      <c r="DD416" s="4">
        <v>0</v>
      </c>
      <c r="DE416" s="4">
        <v>0</v>
      </c>
      <c r="DF416" s="4">
        <v>0</v>
      </c>
      <c r="DG416" s="4">
        <v>0</v>
      </c>
      <c r="DH416" s="4">
        <v>0</v>
      </c>
      <c r="DI416" s="4">
        <v>0</v>
      </c>
      <c r="DJ416" s="4">
        <v>0</v>
      </c>
      <c r="DK416" s="4">
        <v>0</v>
      </c>
      <c r="DL416" s="4">
        <v>0</v>
      </c>
      <c r="DM416" s="4">
        <v>0</v>
      </c>
      <c r="DN416" s="4">
        <v>0</v>
      </c>
      <c r="DO416" s="4">
        <v>0</v>
      </c>
      <c r="DP416" s="4">
        <v>0</v>
      </c>
      <c r="DQ416" s="4">
        <v>0</v>
      </c>
      <c r="DR416" s="4">
        <v>0</v>
      </c>
      <c r="DS416" s="4">
        <v>0</v>
      </c>
      <c r="DT416" s="4">
        <v>0</v>
      </c>
      <c r="DU416" s="6">
        <v>0</v>
      </c>
      <c r="DV416" s="4">
        <f>SUM(Tabela1[[#This Row],[jan/25]:[mar/25]])</f>
        <v>0</v>
      </c>
      <c r="DW416" s="4">
        <f>SUM(Tabela1[[#This Row],[abr/25]:[ago/25]])</f>
        <v>3098.8</v>
      </c>
      <c r="DX416" s="4">
        <f>SUM(Tabela1[[#This Row],[set/25]:[dez/30]])</f>
        <v>36292.78</v>
      </c>
    </row>
    <row r="417" spans="1:128" hidden="1" x14ac:dyDescent="0.25">
      <c r="A417" s="2" t="s">
        <v>925</v>
      </c>
      <c r="B417" s="2" t="s">
        <v>14</v>
      </c>
      <c r="C417" s="2" t="s">
        <v>324</v>
      </c>
      <c r="D417" s="1">
        <v>809</v>
      </c>
      <c r="E417" s="2" t="s">
        <v>1311</v>
      </c>
      <c r="F417" s="2" t="s">
        <v>19</v>
      </c>
      <c r="G417" s="321">
        <v>45769</v>
      </c>
      <c r="H417" s="2" t="s">
        <v>541</v>
      </c>
      <c r="I417" s="2" t="s">
        <v>1312</v>
      </c>
      <c r="J417" s="4">
        <v>366420.24</v>
      </c>
      <c r="K417" s="4">
        <v>107201.18</v>
      </c>
      <c r="L417" s="4">
        <f>Tabela1[[#This Row],[parcela.cef
(total)]]-Tabela1[[#This Row],[parcela.cef
(realizado)]]</f>
        <v>259219.06</v>
      </c>
      <c r="M417" s="4">
        <v>0</v>
      </c>
      <c r="N417" s="4">
        <v>430501.16</v>
      </c>
      <c r="O417" s="4">
        <v>0</v>
      </c>
      <c r="P417" s="4">
        <v>66929.69</v>
      </c>
      <c r="Q417" s="4">
        <f>SUM(Tabela1[[#This Row],[set/25]:[dez/30]])</f>
        <v>64937.710000000006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493.77</v>
      </c>
      <c r="BG417" s="4">
        <v>496.34</v>
      </c>
      <c r="BH417" s="4">
        <v>499.21</v>
      </c>
      <c r="BI417" s="4">
        <v>502.66</v>
      </c>
      <c r="BJ417" s="4">
        <v>0</v>
      </c>
      <c r="BK417" s="4">
        <v>507.23</v>
      </c>
      <c r="BL417" s="4">
        <v>507.23</v>
      </c>
      <c r="BM417" s="4">
        <v>10930.56</v>
      </c>
      <c r="BN417" s="4">
        <v>1505.65</v>
      </c>
      <c r="BO417" s="4">
        <v>1505.65</v>
      </c>
      <c r="BP417" s="4">
        <v>1505.65</v>
      </c>
      <c r="BQ417" s="4">
        <v>1505.65</v>
      </c>
      <c r="BR417" s="4">
        <v>1505.65</v>
      </c>
      <c r="BS417" s="4">
        <v>1505.65</v>
      </c>
      <c r="BT417" s="4">
        <v>1505.65</v>
      </c>
      <c r="BU417" s="4">
        <v>1505.65</v>
      </c>
      <c r="BV417" s="4">
        <v>1505.65</v>
      </c>
      <c r="BW417" s="4">
        <v>1505.65</v>
      </c>
      <c r="BX417" s="4">
        <v>1505.65</v>
      </c>
      <c r="BY417" s="4">
        <v>14146.59</v>
      </c>
      <c r="BZ417" s="4">
        <v>1505.65</v>
      </c>
      <c r="CA417" s="4">
        <v>1505.65</v>
      </c>
      <c r="CB417" s="4">
        <v>1505.65</v>
      </c>
      <c r="CC417" s="4">
        <v>1505.65</v>
      </c>
      <c r="CD417" s="4">
        <v>1505.65</v>
      </c>
      <c r="CE417" s="4">
        <v>1505.7</v>
      </c>
      <c r="CF417" s="4">
        <v>13144.66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105.34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0</v>
      </c>
      <c r="CZ417" s="4">
        <v>0</v>
      </c>
      <c r="DA417" s="4">
        <v>0</v>
      </c>
      <c r="DB417" s="4">
        <v>0</v>
      </c>
      <c r="DC417" s="4">
        <v>0</v>
      </c>
      <c r="DD417" s="4">
        <v>0</v>
      </c>
      <c r="DE417" s="4">
        <v>0</v>
      </c>
      <c r="DF417" s="4">
        <v>0</v>
      </c>
      <c r="DG417" s="4">
        <v>0</v>
      </c>
      <c r="DH417" s="4">
        <v>0</v>
      </c>
      <c r="DI417" s="4">
        <v>0</v>
      </c>
      <c r="DJ417" s="4">
        <v>0</v>
      </c>
      <c r="DK417" s="4">
        <v>0</v>
      </c>
      <c r="DL417" s="4">
        <v>0</v>
      </c>
      <c r="DM417" s="4">
        <v>0</v>
      </c>
      <c r="DN417" s="4">
        <v>0</v>
      </c>
      <c r="DO417" s="4">
        <v>0</v>
      </c>
      <c r="DP417" s="4">
        <v>0</v>
      </c>
      <c r="DQ417" s="4">
        <v>0</v>
      </c>
      <c r="DR417" s="4">
        <v>0</v>
      </c>
      <c r="DS417" s="4">
        <v>0</v>
      </c>
      <c r="DT417" s="4">
        <v>0</v>
      </c>
      <c r="DU417" s="6">
        <v>0</v>
      </c>
      <c r="DV417" s="4">
        <f>SUM(Tabela1[[#This Row],[jan/25]:[mar/25]])</f>
        <v>0</v>
      </c>
      <c r="DW417" s="4">
        <f>SUM(Tabela1[[#This Row],[abr/25]:[ago/25]])</f>
        <v>1991.98</v>
      </c>
      <c r="DX417" s="4">
        <f>SUM(Tabela1[[#This Row],[set/25]:[dez/30]])</f>
        <v>64937.710000000006</v>
      </c>
    </row>
    <row r="418" spans="1:128" hidden="1" x14ac:dyDescent="0.25">
      <c r="A418" s="2" t="s">
        <v>925</v>
      </c>
      <c r="B418" s="2" t="s">
        <v>14</v>
      </c>
      <c r="C418" s="2" t="s">
        <v>349</v>
      </c>
      <c r="D418" s="1">
        <v>901</v>
      </c>
      <c r="E418" s="2" t="s">
        <v>1314</v>
      </c>
      <c r="F418" s="2" t="s">
        <v>19</v>
      </c>
      <c r="G418" s="321">
        <v>45769</v>
      </c>
      <c r="H418" s="2" t="s">
        <v>1315</v>
      </c>
      <c r="I418" s="2" t="s">
        <v>1316</v>
      </c>
      <c r="J418" s="4">
        <v>269600</v>
      </c>
      <c r="K418" s="4">
        <v>75150.95</v>
      </c>
      <c r="L418" s="4">
        <f>Tabela1[[#This Row],[parcela.cef
(total)]]-Tabela1[[#This Row],[parcela.cef
(realizado)]]</f>
        <v>194449.05</v>
      </c>
      <c r="M418" s="4">
        <v>0</v>
      </c>
      <c r="N418" s="4">
        <v>314900</v>
      </c>
      <c r="O418" s="4">
        <v>1500.74</v>
      </c>
      <c r="P418" s="4">
        <v>54553.48</v>
      </c>
      <c r="Q418" s="4">
        <f>SUM(Tabela1[[#This Row],[set/25]:[dez/30]])</f>
        <v>51991.189999999988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635.14</v>
      </c>
      <c r="BG418" s="4">
        <v>638.44000000000005</v>
      </c>
      <c r="BH418" s="4">
        <v>642.14</v>
      </c>
      <c r="BI418" s="4">
        <v>646.57000000000005</v>
      </c>
      <c r="BJ418" s="4">
        <v>0</v>
      </c>
      <c r="BK418" s="4">
        <v>652.48</v>
      </c>
      <c r="BL418" s="4">
        <v>793.11</v>
      </c>
      <c r="BM418" s="4">
        <v>6970.92</v>
      </c>
      <c r="BN418" s="4">
        <v>1561.28</v>
      </c>
      <c r="BO418" s="4">
        <v>1561.28</v>
      </c>
      <c r="BP418" s="4">
        <v>1561.28</v>
      </c>
      <c r="BQ418" s="4">
        <v>1561.28</v>
      </c>
      <c r="BR418" s="4">
        <v>1561.28</v>
      </c>
      <c r="BS418" s="4">
        <v>1561.28</v>
      </c>
      <c r="BT418" s="4">
        <v>1561.28</v>
      </c>
      <c r="BU418" s="4">
        <v>1561.28</v>
      </c>
      <c r="BV418" s="4">
        <v>1561.28</v>
      </c>
      <c r="BW418" s="4">
        <v>1561.28</v>
      </c>
      <c r="BX418" s="4">
        <v>1561.28</v>
      </c>
      <c r="BY418" s="4">
        <v>6970.92</v>
      </c>
      <c r="BZ418" s="4">
        <v>1561.28</v>
      </c>
      <c r="CA418" s="4">
        <v>1561.28</v>
      </c>
      <c r="CB418" s="4">
        <v>1561.28</v>
      </c>
      <c r="CC418" s="4">
        <v>1561.28</v>
      </c>
      <c r="CD418" s="4">
        <v>1561.28</v>
      </c>
      <c r="CE418" s="4">
        <v>1561.35</v>
      </c>
      <c r="CF418" s="4">
        <v>9953.74</v>
      </c>
      <c r="CG418" s="4">
        <v>0</v>
      </c>
      <c r="CH418" s="4">
        <v>108.19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6">
        <v>0</v>
      </c>
      <c r="DV418" s="4">
        <f>SUM(Tabela1[[#This Row],[jan/25]:[mar/25]])</f>
        <v>0</v>
      </c>
      <c r="DW418" s="4">
        <f>SUM(Tabela1[[#This Row],[abr/25]:[ago/25]])</f>
        <v>2562.29</v>
      </c>
      <c r="DX418" s="4">
        <f>SUM(Tabela1[[#This Row],[set/25]:[dez/30]])</f>
        <v>51991.189999999988</v>
      </c>
    </row>
    <row r="419" spans="1:128" hidden="1" x14ac:dyDescent="0.25">
      <c r="A419" s="2" t="s">
        <v>925</v>
      </c>
      <c r="B419" s="2" t="s">
        <v>14</v>
      </c>
      <c r="C419" s="2" t="s">
        <v>349</v>
      </c>
      <c r="D419" s="1">
        <v>902</v>
      </c>
      <c r="E419" s="2" t="s">
        <v>1318</v>
      </c>
      <c r="F419" s="2" t="s">
        <v>19</v>
      </c>
      <c r="G419" s="321">
        <v>45490</v>
      </c>
      <c r="H419" s="2" t="s">
        <v>210</v>
      </c>
      <c r="I419" s="2"/>
      <c r="J419" s="4"/>
      <c r="K419" s="4"/>
      <c r="L419" s="4">
        <f>Tabela1[[#This Row],[parcela.cef
(total)]]-Tabela1[[#This Row],[parcela.cef
(realizado)]]</f>
        <v>0</v>
      </c>
      <c r="M419" s="4">
        <v>0</v>
      </c>
      <c r="N419" s="4">
        <v>305782</v>
      </c>
      <c r="O419" s="4">
        <v>0</v>
      </c>
      <c r="P419" s="4">
        <v>321788.25</v>
      </c>
      <c r="Q419" s="4">
        <f>SUM(Tabela1[[#This Row],[set/25]:[dez/30]])</f>
        <v>145114.16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100482</v>
      </c>
      <c r="AW419" s="4">
        <v>1591.22</v>
      </c>
      <c r="AX419" s="4">
        <v>1602.67</v>
      </c>
      <c r="AY419" s="4">
        <v>1613.89</v>
      </c>
      <c r="AZ419" s="4">
        <v>1623.25</v>
      </c>
      <c r="BA419" s="4">
        <v>1634.29</v>
      </c>
      <c r="BB419" s="4">
        <v>1640.83</v>
      </c>
      <c r="BC419" s="4">
        <v>1649.03</v>
      </c>
      <c r="BD419" s="4">
        <v>1662.72</v>
      </c>
      <c r="BE419" s="4">
        <v>1669.37</v>
      </c>
      <c r="BF419" s="4">
        <v>1675.88</v>
      </c>
      <c r="BG419" s="4">
        <v>1684.6</v>
      </c>
      <c r="BH419" s="4">
        <v>56438.28</v>
      </c>
      <c r="BI419" s="4">
        <v>1706.06</v>
      </c>
      <c r="BJ419" s="4">
        <v>0</v>
      </c>
      <c r="BK419" s="4">
        <v>1721.58</v>
      </c>
      <c r="BL419" s="4">
        <v>1721.58</v>
      </c>
      <c r="BM419" s="4">
        <v>1721.58</v>
      </c>
      <c r="BN419" s="4">
        <v>1721.58</v>
      </c>
      <c r="BO419" s="4">
        <v>1721.58</v>
      </c>
      <c r="BP419" s="4">
        <v>1721.58</v>
      </c>
      <c r="BQ419" s="4">
        <v>1721.58</v>
      </c>
      <c r="BR419" s="4">
        <v>1721.58</v>
      </c>
      <c r="BS419" s="4">
        <v>1721.58</v>
      </c>
      <c r="BT419" s="4">
        <v>56202.07</v>
      </c>
      <c r="BU419" s="4">
        <v>1721.58</v>
      </c>
      <c r="BV419" s="4">
        <v>1721.58</v>
      </c>
      <c r="BW419" s="4">
        <v>1721.58</v>
      </c>
      <c r="BX419" s="4">
        <v>1721.58</v>
      </c>
      <c r="BY419" s="4">
        <v>1721.58</v>
      </c>
      <c r="BZ419" s="4">
        <v>1721.58</v>
      </c>
      <c r="CA419" s="4">
        <v>1721.58</v>
      </c>
      <c r="CB419" s="4">
        <v>1721.58</v>
      </c>
      <c r="CC419" s="4">
        <v>1721.58</v>
      </c>
      <c r="CD419" s="4">
        <v>1721.58</v>
      </c>
      <c r="CE419" s="4">
        <v>1721.58</v>
      </c>
      <c r="CF419" s="4">
        <v>54480.49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0</v>
      </c>
      <c r="CZ419" s="4">
        <v>0</v>
      </c>
      <c r="DA419" s="4">
        <v>0</v>
      </c>
      <c r="DB419" s="4">
        <v>0</v>
      </c>
      <c r="DC419" s="4">
        <v>0</v>
      </c>
      <c r="DD419" s="4">
        <v>0</v>
      </c>
      <c r="DE419" s="4">
        <v>0</v>
      </c>
      <c r="DF419" s="4">
        <v>0</v>
      </c>
      <c r="DG419" s="4">
        <v>0</v>
      </c>
      <c r="DH419" s="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0</v>
      </c>
      <c r="DO419" s="4">
        <v>0</v>
      </c>
      <c r="DP419" s="4">
        <v>0</v>
      </c>
      <c r="DQ419" s="4">
        <v>0</v>
      </c>
      <c r="DR419" s="4">
        <v>0</v>
      </c>
      <c r="DS419" s="4">
        <v>0</v>
      </c>
      <c r="DT419" s="4">
        <v>0</v>
      </c>
      <c r="DU419" s="6">
        <v>0</v>
      </c>
      <c r="DV419" s="4">
        <f>SUM(Tabela1[[#This Row],[jan/25]:[mar/25]])</f>
        <v>4952.58</v>
      </c>
      <c r="DW419" s="4">
        <f>SUM(Tabela1[[#This Row],[abr/25]:[ago/25]])</f>
        <v>63174.189999999995</v>
      </c>
      <c r="DX419" s="4">
        <f>SUM(Tabela1[[#This Row],[set/25]:[dez/30]])</f>
        <v>145114.16</v>
      </c>
    </row>
    <row r="420" spans="1:128" hidden="1" x14ac:dyDescent="0.25">
      <c r="A420" s="2" t="s">
        <v>925</v>
      </c>
      <c r="B420" s="2" t="s">
        <v>14</v>
      </c>
      <c r="C420" s="2" t="s">
        <v>349</v>
      </c>
      <c r="D420" s="1">
        <v>903</v>
      </c>
      <c r="E420" s="2" t="s">
        <v>1320</v>
      </c>
      <c r="F420" s="2" t="s">
        <v>19</v>
      </c>
      <c r="G420" s="321">
        <v>45771</v>
      </c>
      <c r="H420" s="2" t="s">
        <v>917</v>
      </c>
      <c r="I420" s="2" t="s">
        <v>1321</v>
      </c>
      <c r="J420" s="4">
        <v>207281.55</v>
      </c>
      <c r="K420" s="4">
        <v>66824.800000000003</v>
      </c>
      <c r="L420" s="4">
        <f>Tabela1[[#This Row],[parcela.cef
(total)]]-Tabela1[[#This Row],[parcela.cef
(realizado)]]</f>
        <v>140456.75</v>
      </c>
      <c r="M420" s="4">
        <v>0</v>
      </c>
      <c r="N420" s="4">
        <v>281154</v>
      </c>
      <c r="O420" s="4">
        <v>1018.76</v>
      </c>
      <c r="P420" s="4">
        <v>107.42</v>
      </c>
      <c r="Q420" s="4">
        <f>SUM(Tabela1[[#This Row],[set/25]:[dez/30]])</f>
        <v>107.42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107.42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0</v>
      </c>
      <c r="CY420" s="4">
        <v>0</v>
      </c>
      <c r="CZ420" s="4">
        <v>0</v>
      </c>
      <c r="DA420" s="4">
        <v>0</v>
      </c>
      <c r="DB420" s="4">
        <v>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0</v>
      </c>
      <c r="DK420" s="4">
        <v>0</v>
      </c>
      <c r="DL420" s="4">
        <v>0</v>
      </c>
      <c r="DM420" s="4">
        <v>0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s="4">
        <v>0</v>
      </c>
      <c r="DT420" s="4">
        <v>0</v>
      </c>
      <c r="DU420" s="6">
        <v>0</v>
      </c>
      <c r="DV420" s="4">
        <f>SUM(Tabela1[[#This Row],[jan/25]:[mar/25]])</f>
        <v>0</v>
      </c>
      <c r="DW420" s="4">
        <f>SUM(Tabela1[[#This Row],[abr/25]:[ago/25]])</f>
        <v>0</v>
      </c>
      <c r="DX420" s="4">
        <f>SUM(Tabela1[[#This Row],[set/25]:[dez/30]])</f>
        <v>107.42</v>
      </c>
    </row>
    <row r="421" spans="1:128" hidden="1" x14ac:dyDescent="0.25">
      <c r="A421" s="2" t="s">
        <v>925</v>
      </c>
      <c r="B421" s="2" t="s">
        <v>14</v>
      </c>
      <c r="C421" s="2" t="s">
        <v>349</v>
      </c>
      <c r="D421" s="1">
        <v>904</v>
      </c>
      <c r="E421" s="2" t="s">
        <v>1323</v>
      </c>
      <c r="F421" s="2" t="s">
        <v>19</v>
      </c>
      <c r="G421" s="321">
        <v>45866</v>
      </c>
      <c r="H421" s="2" t="s">
        <v>258</v>
      </c>
      <c r="I421" s="2" t="s">
        <v>1324</v>
      </c>
      <c r="J421" s="4">
        <v>267200</v>
      </c>
      <c r="K421" s="4">
        <v>74218.73</v>
      </c>
      <c r="L421" s="4">
        <f>Tabela1[[#This Row],[parcela.cef
(total)]]-Tabela1[[#This Row],[parcela.cef
(realizado)]]</f>
        <v>192981.27000000002</v>
      </c>
      <c r="M421" s="4">
        <v>0</v>
      </c>
      <c r="N421" s="4">
        <v>296029.5</v>
      </c>
      <c r="O421" s="4">
        <v>0</v>
      </c>
      <c r="P421" s="4">
        <v>37462.89</v>
      </c>
      <c r="Q421" s="4">
        <f>SUM(Tabela1[[#This Row],[set/25]:[dez/30]])</f>
        <v>36808.000000000015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654.89</v>
      </c>
      <c r="BJ421" s="4">
        <v>0</v>
      </c>
      <c r="BK421" s="4">
        <v>660.85</v>
      </c>
      <c r="BL421" s="4">
        <v>660.85</v>
      </c>
      <c r="BM421" s="4">
        <v>2272.14</v>
      </c>
      <c r="BN421" s="4">
        <v>660.85</v>
      </c>
      <c r="BO421" s="4">
        <v>660.85</v>
      </c>
      <c r="BP421" s="4">
        <v>660.85</v>
      </c>
      <c r="BQ421" s="4">
        <v>660.85</v>
      </c>
      <c r="BR421" s="4">
        <v>660.85</v>
      </c>
      <c r="BS421" s="4">
        <v>1064.2</v>
      </c>
      <c r="BT421" s="4">
        <v>6851.42</v>
      </c>
      <c r="BU421" s="4">
        <v>1480.45</v>
      </c>
      <c r="BV421" s="4">
        <v>1480.45</v>
      </c>
      <c r="BW421" s="4">
        <v>1480.45</v>
      </c>
      <c r="BX421" s="4">
        <v>1480.45</v>
      </c>
      <c r="BY421" s="4">
        <v>1480.45</v>
      </c>
      <c r="BZ421" s="4">
        <v>1480.45</v>
      </c>
      <c r="CA421" s="4">
        <v>1480.45</v>
      </c>
      <c r="CB421" s="4">
        <v>1480.45</v>
      </c>
      <c r="CC421" s="4">
        <v>1480.45</v>
      </c>
      <c r="CD421" s="4">
        <v>1480.45</v>
      </c>
      <c r="CE421" s="4">
        <v>1480.45</v>
      </c>
      <c r="CF421" s="4">
        <v>5370.97</v>
      </c>
      <c r="CG421" s="4">
        <v>0</v>
      </c>
      <c r="CH421" s="4">
        <v>0</v>
      </c>
      <c r="CI421" s="4">
        <v>338.37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  <c r="DF421" s="4">
        <v>0</v>
      </c>
      <c r="DG421" s="4">
        <v>0</v>
      </c>
      <c r="DH421" s="4">
        <v>0</v>
      </c>
      <c r="DI421" s="4">
        <v>0</v>
      </c>
      <c r="DJ421" s="4">
        <v>0</v>
      </c>
      <c r="DK421" s="4">
        <v>0</v>
      </c>
      <c r="DL421" s="4">
        <v>0</v>
      </c>
      <c r="DM421" s="4">
        <v>0</v>
      </c>
      <c r="DN421" s="4">
        <v>0</v>
      </c>
      <c r="DO421" s="4">
        <v>0</v>
      </c>
      <c r="DP421" s="4">
        <v>0</v>
      </c>
      <c r="DQ421" s="4">
        <v>0</v>
      </c>
      <c r="DR421" s="4">
        <v>0</v>
      </c>
      <c r="DS421" s="4">
        <v>0</v>
      </c>
      <c r="DT421" s="4">
        <v>0</v>
      </c>
      <c r="DU421" s="6">
        <v>0</v>
      </c>
      <c r="DV421" s="4">
        <f>SUM(Tabela1[[#This Row],[jan/25]:[mar/25]])</f>
        <v>0</v>
      </c>
      <c r="DW421" s="4">
        <f>SUM(Tabela1[[#This Row],[abr/25]:[ago/25]])</f>
        <v>654.89</v>
      </c>
      <c r="DX421" s="4">
        <f>SUM(Tabela1[[#This Row],[set/25]:[dez/30]])</f>
        <v>36808.000000000015</v>
      </c>
    </row>
    <row r="422" spans="1:128" hidden="1" x14ac:dyDescent="0.25">
      <c r="A422" s="2" t="s">
        <v>925</v>
      </c>
      <c r="B422" s="2" t="s">
        <v>14</v>
      </c>
      <c r="C422" s="2" t="s">
        <v>349</v>
      </c>
      <c r="D422" s="1">
        <v>905</v>
      </c>
      <c r="E422" s="2" t="s">
        <v>1326</v>
      </c>
      <c r="F422" s="2" t="s">
        <v>19</v>
      </c>
      <c r="G422" s="321">
        <v>45867</v>
      </c>
      <c r="H422" s="2" t="s">
        <v>123</v>
      </c>
      <c r="I422" s="2" t="s">
        <v>1327</v>
      </c>
      <c r="J422" s="4">
        <v>267200</v>
      </c>
      <c r="K422" s="4">
        <v>74263.399999999994</v>
      </c>
      <c r="L422" s="4">
        <f>Tabela1[[#This Row],[parcela.cef
(total)]]-Tabela1[[#This Row],[parcela.cef
(realizado)]]</f>
        <v>192936.6</v>
      </c>
      <c r="M422" s="4">
        <v>0</v>
      </c>
      <c r="N422" s="4">
        <v>293764.09999999998</v>
      </c>
      <c r="O422" s="4">
        <v>0</v>
      </c>
      <c r="P422" s="4">
        <v>37182.17</v>
      </c>
      <c r="Q422" s="4">
        <f>SUM(Tabela1[[#This Row],[set/25]:[dez/30]])</f>
        <v>36076.400000000001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1105.77</v>
      </c>
      <c r="BJ422" s="4">
        <v>0</v>
      </c>
      <c r="BK422" s="4">
        <v>1115.83</v>
      </c>
      <c r="BL422" s="4">
        <v>1115.83</v>
      </c>
      <c r="BM422" s="4">
        <v>1115.83</v>
      </c>
      <c r="BN422" s="4">
        <v>1115.8499999999999</v>
      </c>
      <c r="BO422" s="4">
        <v>1279.26</v>
      </c>
      <c r="BP422" s="4">
        <v>1279.26</v>
      </c>
      <c r="BQ422" s="4">
        <v>1279.26</v>
      </c>
      <c r="BR422" s="4">
        <v>1279.26</v>
      </c>
      <c r="BS422" s="4">
        <v>1279.26</v>
      </c>
      <c r="BT422" s="4">
        <v>1279.26</v>
      </c>
      <c r="BU422" s="4">
        <v>1279.28</v>
      </c>
      <c r="BV422" s="4">
        <v>1899.47</v>
      </c>
      <c r="BW422" s="4">
        <v>1965.74</v>
      </c>
      <c r="BX422" s="4">
        <v>1965.73</v>
      </c>
      <c r="BY422" s="4">
        <v>1420.91</v>
      </c>
      <c r="BZ422" s="4">
        <v>1420.91</v>
      </c>
      <c r="CA422" s="4">
        <v>1420.91</v>
      </c>
      <c r="CB422" s="4">
        <v>1420.91</v>
      </c>
      <c r="CC422" s="4">
        <v>1420.91</v>
      </c>
      <c r="CD422" s="4">
        <v>1420.91</v>
      </c>
      <c r="CE422" s="4">
        <v>1420.93</v>
      </c>
      <c r="CF422" s="4">
        <v>6537.66</v>
      </c>
      <c r="CG422" s="4">
        <v>343.23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6">
        <v>0</v>
      </c>
      <c r="DV422" s="4">
        <f>SUM(Tabela1[[#This Row],[jan/25]:[mar/25]])</f>
        <v>0</v>
      </c>
      <c r="DW422" s="4">
        <f>SUM(Tabela1[[#This Row],[abr/25]:[ago/25]])</f>
        <v>1105.77</v>
      </c>
      <c r="DX422" s="4">
        <f>SUM(Tabela1[[#This Row],[set/25]:[dez/30]])</f>
        <v>36076.400000000001</v>
      </c>
    </row>
    <row r="423" spans="1:128" hidden="1" x14ac:dyDescent="0.25">
      <c r="A423" s="2" t="s">
        <v>925</v>
      </c>
      <c r="B423" s="2" t="s">
        <v>14</v>
      </c>
      <c r="C423" s="2" t="s">
        <v>349</v>
      </c>
      <c r="D423" s="1">
        <v>906</v>
      </c>
      <c r="E423" s="2" t="s">
        <v>1329</v>
      </c>
      <c r="F423" s="2" t="s">
        <v>19</v>
      </c>
      <c r="G423" s="321">
        <v>45803</v>
      </c>
      <c r="H423" s="2" t="s">
        <v>910</v>
      </c>
      <c r="I423" s="2" t="s">
        <v>1330</v>
      </c>
      <c r="J423" s="4">
        <v>143192.44</v>
      </c>
      <c r="K423" s="4">
        <v>46992.46</v>
      </c>
      <c r="L423" s="4">
        <f>Tabela1[[#This Row],[parcela.cef
(total)]]-Tabela1[[#This Row],[parcela.cef
(realizado)]]</f>
        <v>96199.98000000001</v>
      </c>
      <c r="M423" s="4">
        <v>0</v>
      </c>
      <c r="N423" s="4">
        <v>234009</v>
      </c>
      <c r="O423" s="4">
        <v>804.29</v>
      </c>
      <c r="P423" s="4">
        <v>73289.210000000006</v>
      </c>
      <c r="Q423" s="4">
        <f>SUM(Tabela1[[#This Row],[set/25]:[dez/30]])</f>
        <v>57541.099999999991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1688.41</v>
      </c>
      <c r="BH423" s="4">
        <v>12386.04</v>
      </c>
      <c r="BI423" s="4">
        <v>1673.66</v>
      </c>
      <c r="BJ423" s="4">
        <v>0</v>
      </c>
      <c r="BK423" s="4">
        <v>1688.89</v>
      </c>
      <c r="BL423" s="4">
        <v>1688.89</v>
      </c>
      <c r="BM423" s="4">
        <v>1688.89</v>
      </c>
      <c r="BN423" s="4">
        <v>1688.89</v>
      </c>
      <c r="BO423" s="4">
        <v>1688.89</v>
      </c>
      <c r="BP423" s="4">
        <v>1688.89</v>
      </c>
      <c r="BQ423" s="4">
        <v>1688.89</v>
      </c>
      <c r="BR423" s="4">
        <v>1688.89</v>
      </c>
      <c r="BS423" s="4">
        <v>1688.89</v>
      </c>
      <c r="BT423" s="4">
        <v>12584.99</v>
      </c>
      <c r="BU423" s="4">
        <v>1688.89</v>
      </c>
      <c r="BV423" s="4">
        <v>1688.89</v>
      </c>
      <c r="BW423" s="4">
        <v>1688.89</v>
      </c>
      <c r="BX423" s="4">
        <v>1688.89</v>
      </c>
      <c r="BY423" s="4">
        <v>1688.89</v>
      </c>
      <c r="BZ423" s="4">
        <v>1688.89</v>
      </c>
      <c r="CA423" s="4">
        <v>1688.89</v>
      </c>
      <c r="CB423" s="4">
        <v>1688.89</v>
      </c>
      <c r="CC423" s="4">
        <v>1688.89</v>
      </c>
      <c r="CD423" s="4">
        <v>1688.89</v>
      </c>
      <c r="CE423" s="4">
        <v>1688.89</v>
      </c>
      <c r="CF423" s="4">
        <v>10896.1</v>
      </c>
      <c r="CG423" s="4">
        <v>282.20999999999998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0</v>
      </c>
      <c r="DK423" s="4">
        <v>0</v>
      </c>
      <c r="DL423" s="4">
        <v>0</v>
      </c>
      <c r="DM423" s="4">
        <v>0</v>
      </c>
      <c r="DN423" s="4">
        <v>0</v>
      </c>
      <c r="DO423" s="4">
        <v>0</v>
      </c>
      <c r="DP423" s="4">
        <v>0</v>
      </c>
      <c r="DQ423" s="4">
        <v>0</v>
      </c>
      <c r="DR423" s="4">
        <v>0</v>
      </c>
      <c r="DS423" s="4">
        <v>0</v>
      </c>
      <c r="DT423" s="4">
        <v>0</v>
      </c>
      <c r="DU423" s="6">
        <v>0</v>
      </c>
      <c r="DV423" s="4">
        <f>SUM(Tabela1[[#This Row],[jan/25]:[mar/25]])</f>
        <v>0</v>
      </c>
      <c r="DW423" s="4">
        <f>SUM(Tabela1[[#This Row],[abr/25]:[ago/25]])</f>
        <v>15748.11</v>
      </c>
      <c r="DX423" s="4">
        <f>SUM(Tabela1[[#This Row],[set/25]:[dez/30]])</f>
        <v>57541.099999999991</v>
      </c>
    </row>
    <row r="424" spans="1:128" hidden="1" x14ac:dyDescent="0.25">
      <c r="A424" s="2" t="s">
        <v>925</v>
      </c>
      <c r="B424" s="2" t="s">
        <v>14</v>
      </c>
      <c r="C424" s="2" t="s">
        <v>349</v>
      </c>
      <c r="D424" s="1">
        <v>907</v>
      </c>
      <c r="E424" s="2" t="s">
        <v>1332</v>
      </c>
      <c r="F424" s="2" t="s">
        <v>19</v>
      </c>
      <c r="G424" s="321">
        <v>45793</v>
      </c>
      <c r="H424" s="2" t="s">
        <v>115</v>
      </c>
      <c r="I424" s="2" t="s">
        <v>1333</v>
      </c>
      <c r="J424" s="4">
        <v>214710.45</v>
      </c>
      <c r="K424" s="4">
        <v>55817.78</v>
      </c>
      <c r="L424" s="4">
        <f>Tabela1[[#This Row],[parcela.cef
(total)]]-Tabela1[[#This Row],[parcela.cef
(realizado)]]</f>
        <v>158892.67000000001</v>
      </c>
      <c r="M424" s="4">
        <v>0</v>
      </c>
      <c r="N424" s="4">
        <v>243460</v>
      </c>
      <c r="O424" s="4">
        <v>6664.58</v>
      </c>
      <c r="P424" s="4">
        <v>28001.55</v>
      </c>
      <c r="Q424" s="4">
        <f>SUM(Tabela1[[#This Row],[set/25]:[dez/30]])</f>
        <v>22569.219999999998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733.86</v>
      </c>
      <c r="BH424" s="4">
        <v>3955.26</v>
      </c>
      <c r="BI424" s="4">
        <v>743.21</v>
      </c>
      <c r="BJ424" s="4">
        <v>0</v>
      </c>
      <c r="BK424" s="4">
        <v>749.97</v>
      </c>
      <c r="BL424" s="4">
        <v>749.97</v>
      </c>
      <c r="BM424" s="4">
        <v>749.97</v>
      </c>
      <c r="BN424" s="4">
        <v>749.97</v>
      </c>
      <c r="BO424" s="4">
        <v>749.97</v>
      </c>
      <c r="BP424" s="4">
        <v>749.97</v>
      </c>
      <c r="BQ424" s="4">
        <v>749.97</v>
      </c>
      <c r="BR424" s="4">
        <v>749.97</v>
      </c>
      <c r="BS424" s="4">
        <v>749.97</v>
      </c>
      <c r="BT424" s="4">
        <v>4018.79</v>
      </c>
      <c r="BU424" s="4">
        <v>749.97</v>
      </c>
      <c r="BV424" s="4">
        <v>749.97</v>
      </c>
      <c r="BW424" s="4">
        <v>749.97</v>
      </c>
      <c r="BX424" s="4">
        <v>749.97</v>
      </c>
      <c r="BY424" s="4">
        <v>749.97</v>
      </c>
      <c r="BZ424" s="4">
        <v>749.97</v>
      </c>
      <c r="CA424" s="4">
        <v>749.97</v>
      </c>
      <c r="CB424" s="4">
        <v>749.97</v>
      </c>
      <c r="CC424" s="4">
        <v>749.97</v>
      </c>
      <c r="CD424" s="4">
        <v>749.97</v>
      </c>
      <c r="CE424" s="4">
        <v>749.97</v>
      </c>
      <c r="CF424" s="4">
        <v>3268.82</v>
      </c>
      <c r="CG424" s="4">
        <v>282.20999999999998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6">
        <v>0</v>
      </c>
      <c r="DV424" s="4">
        <f>SUM(Tabela1[[#This Row],[jan/25]:[mar/25]])</f>
        <v>0</v>
      </c>
      <c r="DW424" s="4">
        <f>SUM(Tabela1[[#This Row],[abr/25]:[ago/25]])</f>
        <v>5432.33</v>
      </c>
      <c r="DX424" s="4">
        <f>SUM(Tabela1[[#This Row],[set/25]:[dez/30]])</f>
        <v>22569.219999999998</v>
      </c>
    </row>
    <row r="425" spans="1:128" hidden="1" x14ac:dyDescent="0.25">
      <c r="A425" s="2" t="s">
        <v>925</v>
      </c>
      <c r="B425" s="2" t="s">
        <v>14</v>
      </c>
      <c r="C425" s="2" t="s">
        <v>349</v>
      </c>
      <c r="D425" s="1">
        <v>908</v>
      </c>
      <c r="E425" s="2" t="s">
        <v>1335</v>
      </c>
      <c r="F425" s="2" t="s">
        <v>19</v>
      </c>
      <c r="G425" s="321">
        <v>45771</v>
      </c>
      <c r="H425" s="2" t="s">
        <v>245</v>
      </c>
      <c r="I425" s="2" t="s">
        <v>1336</v>
      </c>
      <c r="J425" s="4">
        <v>243729.21</v>
      </c>
      <c r="K425" s="4">
        <v>73636.2</v>
      </c>
      <c r="L425" s="4">
        <f>Tabela1[[#This Row],[parcela.cef
(total)]]-Tabela1[[#This Row],[parcela.cef
(realizado)]]</f>
        <v>170093.01</v>
      </c>
      <c r="M425" s="4">
        <v>0</v>
      </c>
      <c r="N425" s="4">
        <v>308991.15999999997</v>
      </c>
      <c r="O425" s="4">
        <v>9599.64</v>
      </c>
      <c r="P425" s="4">
        <v>34242.93</v>
      </c>
      <c r="Q425" s="4">
        <f>SUM(Tabela1[[#This Row],[set/25]:[dez/30]])</f>
        <v>28848.120000000006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1337.26</v>
      </c>
      <c r="BG425" s="4">
        <v>1344.21</v>
      </c>
      <c r="BH425" s="4">
        <v>1352.01</v>
      </c>
      <c r="BI425" s="4">
        <v>1361.33</v>
      </c>
      <c r="BJ425" s="4">
        <v>0</v>
      </c>
      <c r="BK425" s="4">
        <v>1373.72</v>
      </c>
      <c r="BL425" s="4">
        <v>1373.72</v>
      </c>
      <c r="BM425" s="4">
        <v>1373.72</v>
      </c>
      <c r="BN425" s="4">
        <v>1373.72</v>
      </c>
      <c r="BO425" s="4">
        <v>1373.72</v>
      </c>
      <c r="BP425" s="4">
        <v>1373.72</v>
      </c>
      <c r="BQ425" s="4">
        <v>1373.72</v>
      </c>
      <c r="BR425" s="4">
        <v>1373.72</v>
      </c>
      <c r="BS425" s="4">
        <v>1373.72</v>
      </c>
      <c r="BT425" s="4">
        <v>1373.72</v>
      </c>
      <c r="BU425" s="4">
        <v>1373.72</v>
      </c>
      <c r="BV425" s="4">
        <v>1373.72</v>
      </c>
      <c r="BW425" s="4">
        <v>1373.72</v>
      </c>
      <c r="BX425" s="4">
        <v>1373.72</v>
      </c>
      <c r="BY425" s="4">
        <v>1373.72</v>
      </c>
      <c r="BZ425" s="4">
        <v>1373.72</v>
      </c>
      <c r="CA425" s="4">
        <v>1373.72</v>
      </c>
      <c r="CB425" s="4">
        <v>1373.72</v>
      </c>
      <c r="CC425" s="4">
        <v>1373.72</v>
      </c>
      <c r="CD425" s="4">
        <v>1373.72</v>
      </c>
      <c r="CE425" s="4">
        <v>1373.72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0</v>
      </c>
      <c r="CZ425" s="4">
        <v>0</v>
      </c>
      <c r="DA425" s="4">
        <v>0</v>
      </c>
      <c r="DB425" s="4">
        <v>0</v>
      </c>
      <c r="DC425" s="4">
        <v>0</v>
      </c>
      <c r="DD425" s="4">
        <v>0</v>
      </c>
      <c r="DE425" s="4">
        <v>0</v>
      </c>
      <c r="DF425" s="4">
        <v>0</v>
      </c>
      <c r="DG425" s="4">
        <v>0</v>
      </c>
      <c r="DH425" s="4">
        <v>0</v>
      </c>
      <c r="DI425" s="4">
        <v>0</v>
      </c>
      <c r="DJ425" s="4">
        <v>0</v>
      </c>
      <c r="DK425" s="4">
        <v>0</v>
      </c>
      <c r="DL425" s="4">
        <v>0</v>
      </c>
      <c r="DM425" s="4">
        <v>0</v>
      </c>
      <c r="DN425" s="4">
        <v>0</v>
      </c>
      <c r="DO425" s="4">
        <v>0</v>
      </c>
      <c r="DP425" s="4">
        <v>0</v>
      </c>
      <c r="DQ425" s="4">
        <v>0</v>
      </c>
      <c r="DR425" s="4">
        <v>0</v>
      </c>
      <c r="DS425" s="4">
        <v>0</v>
      </c>
      <c r="DT425" s="4">
        <v>0</v>
      </c>
      <c r="DU425" s="6">
        <v>0</v>
      </c>
      <c r="DV425" s="4">
        <f>SUM(Tabela1[[#This Row],[jan/25]:[mar/25]])</f>
        <v>0</v>
      </c>
      <c r="DW425" s="4">
        <f>SUM(Tabela1[[#This Row],[abr/25]:[ago/25]])</f>
        <v>5394.81</v>
      </c>
      <c r="DX425" s="4">
        <f>SUM(Tabela1[[#This Row],[set/25]:[dez/30]])</f>
        <v>28848.120000000006</v>
      </c>
    </row>
    <row r="426" spans="1:128" hidden="1" x14ac:dyDescent="0.25">
      <c r="A426" s="2" t="s">
        <v>925</v>
      </c>
      <c r="B426" s="2" t="s">
        <v>14</v>
      </c>
      <c r="C426" s="2" t="s">
        <v>349</v>
      </c>
      <c r="D426" s="1">
        <v>909</v>
      </c>
      <c r="E426" s="2" t="s">
        <v>1338</v>
      </c>
      <c r="F426" s="2" t="s">
        <v>19</v>
      </c>
      <c r="G426" s="321">
        <v>45867</v>
      </c>
      <c r="H426" s="2" t="s">
        <v>1339</v>
      </c>
      <c r="I426" s="2" t="s">
        <v>1340</v>
      </c>
      <c r="J426" s="4">
        <v>300830.44</v>
      </c>
      <c r="K426" s="4">
        <v>99107.39</v>
      </c>
      <c r="L426" s="4">
        <f>Tabela1[[#This Row],[parcela.cef
(total)]]-Tabela1[[#This Row],[parcela.cef
(realizado)]]</f>
        <v>201723.05</v>
      </c>
      <c r="M426" s="4">
        <v>0</v>
      </c>
      <c r="N426" s="4">
        <v>417297.02</v>
      </c>
      <c r="O426" s="4">
        <v>0</v>
      </c>
      <c r="P426" s="4">
        <v>104886.17</v>
      </c>
      <c r="Q426" s="4">
        <f>SUM(Tabela1[[#This Row],[set/25]:[dez/30]])</f>
        <v>101979.13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2907.04</v>
      </c>
      <c r="BJ426" s="4">
        <v>2933.5</v>
      </c>
      <c r="BK426" s="4">
        <v>2933.5</v>
      </c>
      <c r="BL426" s="4">
        <v>2933.5</v>
      </c>
      <c r="BM426" s="4">
        <v>13600.77</v>
      </c>
      <c r="BN426" s="4">
        <v>2933.5</v>
      </c>
      <c r="BO426" s="4">
        <v>2933.5</v>
      </c>
      <c r="BP426" s="4">
        <v>2933.5</v>
      </c>
      <c r="BQ426" s="4">
        <v>2933.5</v>
      </c>
      <c r="BR426" s="4">
        <v>2933.5</v>
      </c>
      <c r="BS426" s="4">
        <v>2933.5</v>
      </c>
      <c r="BT426" s="4">
        <v>2933.5</v>
      </c>
      <c r="BU426" s="4">
        <v>2933.5</v>
      </c>
      <c r="BV426" s="4">
        <v>2933.5</v>
      </c>
      <c r="BW426" s="4">
        <v>2933.5</v>
      </c>
      <c r="BX426" s="4">
        <v>2933.5</v>
      </c>
      <c r="BY426" s="4">
        <v>13600.77</v>
      </c>
      <c r="BZ426" s="4">
        <v>2933.5</v>
      </c>
      <c r="CA426" s="4">
        <v>2933.5</v>
      </c>
      <c r="CB426" s="4">
        <v>2933.5</v>
      </c>
      <c r="CC426" s="4">
        <v>2933.5</v>
      </c>
      <c r="CD426" s="4">
        <v>2933.5</v>
      </c>
      <c r="CE426" s="4">
        <v>2933.5</v>
      </c>
      <c r="CF426" s="4">
        <v>16000.91</v>
      </c>
      <c r="CG426" s="4">
        <v>0</v>
      </c>
      <c r="CH426" s="4">
        <v>0</v>
      </c>
      <c r="CI426" s="4">
        <v>0</v>
      </c>
      <c r="CJ426" s="4">
        <v>106.68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</v>
      </c>
      <c r="DF426" s="4">
        <v>0</v>
      </c>
      <c r="DG426" s="4">
        <v>0</v>
      </c>
      <c r="DH426" s="4">
        <v>0</v>
      </c>
      <c r="DI426" s="4">
        <v>0</v>
      </c>
      <c r="DJ426" s="4">
        <v>0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6">
        <v>0</v>
      </c>
      <c r="DV426" s="4">
        <f>SUM(Tabela1[[#This Row],[jan/25]:[mar/25]])</f>
        <v>0</v>
      </c>
      <c r="DW426" s="4">
        <f>SUM(Tabela1[[#This Row],[abr/25]:[ago/25]])</f>
        <v>2907.04</v>
      </c>
      <c r="DX426" s="4">
        <f>SUM(Tabela1[[#This Row],[set/25]:[dez/30]])</f>
        <v>101979.13</v>
      </c>
    </row>
    <row r="427" spans="1:128" hidden="1" x14ac:dyDescent="0.25">
      <c r="A427" s="2" t="s">
        <v>925</v>
      </c>
      <c r="B427" s="2" t="s">
        <v>369</v>
      </c>
      <c r="C427" s="2" t="s">
        <v>370</v>
      </c>
      <c r="D427" s="1">
        <v>1</v>
      </c>
      <c r="E427" s="2"/>
      <c r="F427" s="2" t="s">
        <v>42</v>
      </c>
      <c r="G427" s="321"/>
      <c r="H427" s="2"/>
      <c r="I427" s="2"/>
      <c r="J427" s="4"/>
      <c r="K427" s="4"/>
      <c r="L427" s="4">
        <f>Tabela1[[#This Row],[parcela.cef
(total)]]-Tabela1[[#This Row],[parcela.cef
(realizado)]]</f>
        <v>0</v>
      </c>
      <c r="M427" s="4">
        <v>0</v>
      </c>
      <c r="N427" s="4">
        <v>0</v>
      </c>
      <c r="O427" s="4">
        <v>0</v>
      </c>
      <c r="P427" s="4">
        <v>0</v>
      </c>
      <c r="Q427" s="4">
        <f>SUM(Tabela1[[#This Row],[set/25]:[dez/30]])</f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0</v>
      </c>
      <c r="DA427" s="4">
        <v>0</v>
      </c>
      <c r="DB427" s="4">
        <v>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0</v>
      </c>
      <c r="DK427" s="4">
        <v>0</v>
      </c>
      <c r="DL427" s="4">
        <v>0</v>
      </c>
      <c r="DM427" s="4">
        <v>0</v>
      </c>
      <c r="DN427" s="4">
        <v>0</v>
      </c>
      <c r="DO427" s="4">
        <v>0</v>
      </c>
      <c r="DP427" s="4">
        <v>0</v>
      </c>
      <c r="DQ427" s="4">
        <v>0</v>
      </c>
      <c r="DR427" s="4">
        <v>0</v>
      </c>
      <c r="DS427" s="4">
        <v>0</v>
      </c>
      <c r="DT427" s="4">
        <v>0</v>
      </c>
      <c r="DU427" s="6">
        <v>0</v>
      </c>
      <c r="DV427" s="4">
        <f>SUM(Tabela1[[#This Row],[jan/25]:[mar/25]])</f>
        <v>0</v>
      </c>
      <c r="DW427" s="4">
        <f>SUM(Tabela1[[#This Row],[abr/25]:[ago/25]])</f>
        <v>0</v>
      </c>
      <c r="DX427" s="4">
        <f>SUM(Tabela1[[#This Row],[set/25]:[dez/30]])</f>
        <v>0</v>
      </c>
    </row>
    <row r="428" spans="1:128" hidden="1" x14ac:dyDescent="0.25">
      <c r="A428" s="2" t="s">
        <v>925</v>
      </c>
      <c r="B428" s="2" t="s">
        <v>369</v>
      </c>
      <c r="C428" s="2" t="s">
        <v>370</v>
      </c>
      <c r="D428" s="1">
        <v>2</v>
      </c>
      <c r="E428" s="2"/>
      <c r="F428" s="2" t="s">
        <v>42</v>
      </c>
      <c r="G428" s="321"/>
      <c r="H428" s="2"/>
      <c r="I428" s="2"/>
      <c r="J428" s="4"/>
      <c r="K428" s="4"/>
      <c r="L428" s="4">
        <f>Tabela1[[#This Row],[parcela.cef
(total)]]-Tabela1[[#This Row],[parcela.cef
(realizado)]]</f>
        <v>0</v>
      </c>
      <c r="M428" s="4">
        <v>0</v>
      </c>
      <c r="N428" s="4">
        <v>0</v>
      </c>
      <c r="O428" s="4">
        <v>0</v>
      </c>
      <c r="P428" s="4">
        <v>0</v>
      </c>
      <c r="Q428" s="4">
        <f>SUM(Tabela1[[#This Row],[set/25]:[dez/30]])</f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6">
        <v>0</v>
      </c>
      <c r="DV428" s="4">
        <f>SUM(Tabela1[[#This Row],[jan/25]:[mar/25]])</f>
        <v>0</v>
      </c>
      <c r="DW428" s="4">
        <f>SUM(Tabela1[[#This Row],[abr/25]:[ago/25]])</f>
        <v>0</v>
      </c>
      <c r="DX428" s="4">
        <f>SUM(Tabela1[[#This Row],[set/25]:[dez/30]])</f>
        <v>0</v>
      </c>
    </row>
    <row r="429" spans="1:128" hidden="1" x14ac:dyDescent="0.25">
      <c r="A429" s="2" t="s">
        <v>925</v>
      </c>
      <c r="B429" s="2" t="s">
        <v>369</v>
      </c>
      <c r="C429" s="2" t="s">
        <v>1344</v>
      </c>
      <c r="D429" s="1">
        <v>3</v>
      </c>
      <c r="E429" s="2"/>
      <c r="F429" s="2" t="s">
        <v>42</v>
      </c>
      <c r="G429" s="321"/>
      <c r="H429" s="2"/>
      <c r="I429" s="2"/>
      <c r="J429" s="4"/>
      <c r="K429" s="4"/>
      <c r="L429" s="4">
        <f>Tabela1[[#This Row],[parcela.cef
(total)]]-Tabela1[[#This Row],[parcela.cef
(realizado)]]</f>
        <v>0</v>
      </c>
      <c r="M429" s="4">
        <v>0</v>
      </c>
      <c r="N429" s="4">
        <v>0</v>
      </c>
      <c r="O429" s="4">
        <v>0</v>
      </c>
      <c r="P429" s="4">
        <v>0</v>
      </c>
      <c r="Q429" s="4">
        <f>SUM(Tabela1[[#This Row],[set/25]:[dez/30]])</f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0</v>
      </c>
      <c r="DN429" s="4">
        <v>0</v>
      </c>
      <c r="DO429" s="4">
        <v>0</v>
      </c>
      <c r="DP429" s="4">
        <v>0</v>
      </c>
      <c r="DQ429" s="4">
        <v>0</v>
      </c>
      <c r="DR429" s="4">
        <v>0</v>
      </c>
      <c r="DS429" s="4">
        <v>0</v>
      </c>
      <c r="DT429" s="4">
        <v>0</v>
      </c>
      <c r="DU429" s="6">
        <v>0</v>
      </c>
      <c r="DV429" s="4">
        <f>SUM(Tabela1[[#This Row],[jan/25]:[mar/25]])</f>
        <v>0</v>
      </c>
      <c r="DW429" s="4">
        <f>SUM(Tabela1[[#This Row],[abr/25]:[ago/25]])</f>
        <v>0</v>
      </c>
      <c r="DX429" s="4">
        <f>SUM(Tabela1[[#This Row],[set/25]:[dez/30]])</f>
        <v>0</v>
      </c>
    </row>
    <row r="430" spans="1:128" hidden="1" x14ac:dyDescent="0.25">
      <c r="A430" s="2" t="s">
        <v>1346</v>
      </c>
      <c r="B430" s="2" t="s">
        <v>14</v>
      </c>
      <c r="C430" s="2" t="s">
        <v>15</v>
      </c>
      <c r="D430" s="1">
        <v>1001</v>
      </c>
      <c r="E430" s="2" t="s">
        <v>1347</v>
      </c>
      <c r="F430" s="2" t="s">
        <v>19</v>
      </c>
      <c r="G430" s="321">
        <v>45688</v>
      </c>
      <c r="H430" s="2" t="s">
        <v>135</v>
      </c>
      <c r="I430" s="2"/>
      <c r="J430" s="4"/>
      <c r="K430" s="4"/>
      <c r="L430" s="4">
        <f>Tabela1[[#This Row],[parcela.cef
(total)]]-Tabela1[[#This Row],[parcela.cef
(realizado)]]</f>
        <v>0</v>
      </c>
      <c r="M430" s="4">
        <v>264940.53000000003</v>
      </c>
      <c r="N430" s="4">
        <v>292340</v>
      </c>
      <c r="O430" s="4">
        <v>0</v>
      </c>
      <c r="P430" s="4">
        <v>41403.769999999997</v>
      </c>
      <c r="Q430" s="4">
        <f>SUM(Tabela1[[#This Row],[set/25]:[dez/30]])</f>
        <v>38135.770000000011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600</v>
      </c>
      <c r="BD430" s="4">
        <v>608</v>
      </c>
      <c r="BE430" s="4">
        <v>610.44000000000005</v>
      </c>
      <c r="BF430" s="4">
        <v>612.82000000000005</v>
      </c>
      <c r="BG430" s="4">
        <v>277.2</v>
      </c>
      <c r="BH430" s="4">
        <v>278.81</v>
      </c>
      <c r="BI430" s="4">
        <v>280.73</v>
      </c>
      <c r="BJ430" s="4">
        <v>0</v>
      </c>
      <c r="BK430" s="4">
        <v>283.29000000000002</v>
      </c>
      <c r="BL430" s="4">
        <v>283.29000000000002</v>
      </c>
      <c r="BM430" s="4">
        <v>2329.2600000000002</v>
      </c>
      <c r="BN430" s="4">
        <v>283.29000000000002</v>
      </c>
      <c r="BO430" s="4">
        <v>283.29000000000002</v>
      </c>
      <c r="BP430" s="4">
        <v>283.29000000000002</v>
      </c>
      <c r="BQ430" s="4">
        <v>283.29000000000002</v>
      </c>
      <c r="BR430" s="4">
        <v>283.29000000000002</v>
      </c>
      <c r="BS430" s="4">
        <v>283.29000000000002</v>
      </c>
      <c r="BT430" s="4">
        <v>608.54</v>
      </c>
      <c r="BU430" s="4">
        <v>944.29</v>
      </c>
      <c r="BV430" s="4">
        <v>944.29</v>
      </c>
      <c r="BW430" s="4">
        <v>944.29</v>
      </c>
      <c r="BX430" s="4">
        <v>944.29</v>
      </c>
      <c r="BY430" s="4">
        <v>7764.19</v>
      </c>
      <c r="BZ430" s="4">
        <v>944.29</v>
      </c>
      <c r="CA430" s="4">
        <v>944.29</v>
      </c>
      <c r="CB430" s="4">
        <v>944.29</v>
      </c>
      <c r="CC430" s="4">
        <v>944.29</v>
      </c>
      <c r="CD430" s="4">
        <v>944.29</v>
      </c>
      <c r="CE430" s="4">
        <v>944.29</v>
      </c>
      <c r="CF430" s="4">
        <v>944.29</v>
      </c>
      <c r="CG430" s="4">
        <v>944.29</v>
      </c>
      <c r="CH430" s="4">
        <v>944.29</v>
      </c>
      <c r="CI430" s="4">
        <v>944.29</v>
      </c>
      <c r="CJ430" s="4">
        <v>944.29</v>
      </c>
      <c r="CK430" s="4">
        <v>944.29</v>
      </c>
      <c r="CL430" s="4">
        <v>944.29</v>
      </c>
      <c r="CM430" s="4">
        <v>944.29</v>
      </c>
      <c r="CN430" s="4">
        <v>7764.19</v>
      </c>
      <c r="CO430" s="4">
        <v>0</v>
      </c>
      <c r="CP430" s="4">
        <v>0</v>
      </c>
      <c r="CQ430" s="4">
        <v>0</v>
      </c>
      <c r="CR430" s="4">
        <v>406.05</v>
      </c>
      <c r="CS430" s="4">
        <v>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0</v>
      </c>
      <c r="DG430" s="4">
        <v>0</v>
      </c>
      <c r="DH430" s="4">
        <v>0</v>
      </c>
      <c r="DI430" s="4">
        <v>0</v>
      </c>
      <c r="DJ430" s="4">
        <v>0</v>
      </c>
      <c r="DK430" s="4">
        <v>0</v>
      </c>
      <c r="DL430" s="4">
        <v>0</v>
      </c>
      <c r="DM430" s="4">
        <v>0</v>
      </c>
      <c r="DN430" s="4">
        <v>0</v>
      </c>
      <c r="DO430" s="4">
        <v>0</v>
      </c>
      <c r="DP430" s="4">
        <v>0</v>
      </c>
      <c r="DQ430" s="4">
        <v>0</v>
      </c>
      <c r="DR430" s="4">
        <v>0</v>
      </c>
      <c r="DS430" s="4">
        <v>0</v>
      </c>
      <c r="DT430" s="4">
        <v>0</v>
      </c>
      <c r="DU430" s="6">
        <v>0</v>
      </c>
      <c r="DV430" s="4">
        <f>SUM(Tabela1[[#This Row],[jan/25]:[mar/25]])</f>
        <v>1208</v>
      </c>
      <c r="DW430" s="4">
        <f>SUM(Tabela1[[#This Row],[abr/25]:[ago/25]])</f>
        <v>2060</v>
      </c>
      <c r="DX430" s="4">
        <f>SUM(Tabela1[[#This Row],[set/25]:[dez/30]])</f>
        <v>38135.770000000011</v>
      </c>
    </row>
    <row r="431" spans="1:128" hidden="1" x14ac:dyDescent="0.25">
      <c r="A431" s="2" t="s">
        <v>1346</v>
      </c>
      <c r="B431" s="2" t="s">
        <v>14</v>
      </c>
      <c r="C431" s="2" t="s">
        <v>15</v>
      </c>
      <c r="D431" s="1">
        <v>1002</v>
      </c>
      <c r="E431" s="2" t="s">
        <v>1349</v>
      </c>
      <c r="F431" s="2" t="s">
        <v>19</v>
      </c>
      <c r="G431" s="321">
        <v>45626</v>
      </c>
      <c r="H431" s="2" t="s">
        <v>1350</v>
      </c>
      <c r="I431" s="2"/>
      <c r="J431" s="4"/>
      <c r="K431" s="4"/>
      <c r="L431" s="4">
        <f>Tabela1[[#This Row],[parcela.cef
(total)]]-Tabela1[[#This Row],[parcela.cef
(realizado)]]</f>
        <v>0</v>
      </c>
      <c r="M431" s="4">
        <v>326248.96000000002</v>
      </c>
      <c r="N431" s="4">
        <v>361900</v>
      </c>
      <c r="O431" s="4">
        <v>0</v>
      </c>
      <c r="P431" s="4">
        <v>57024.73</v>
      </c>
      <c r="Q431" s="4">
        <f>SUM(Tabela1[[#This Row],[set/25]:[dez/30]])</f>
        <v>49202.670000000013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3465</v>
      </c>
      <c r="BB431" s="4">
        <v>1167.51</v>
      </c>
      <c r="BC431" s="4">
        <v>1173.3399999999999</v>
      </c>
      <c r="BD431" s="4">
        <v>1183.08</v>
      </c>
      <c r="BE431" s="4">
        <v>164.98</v>
      </c>
      <c r="BF431" s="4">
        <v>165.62</v>
      </c>
      <c r="BG431" s="4">
        <v>166.48</v>
      </c>
      <c r="BH431" s="4">
        <v>167.45</v>
      </c>
      <c r="BI431" s="4">
        <v>168.6</v>
      </c>
      <c r="BJ431" s="4">
        <v>0</v>
      </c>
      <c r="BK431" s="4">
        <v>170.14</v>
      </c>
      <c r="BL431" s="4">
        <v>170.14</v>
      </c>
      <c r="BM431" s="4">
        <v>8642.7999999999993</v>
      </c>
      <c r="BN431" s="4">
        <v>567.11</v>
      </c>
      <c r="BO431" s="4">
        <v>567.11</v>
      </c>
      <c r="BP431" s="4">
        <v>567.11</v>
      </c>
      <c r="BQ431" s="4">
        <v>567.11</v>
      </c>
      <c r="BR431" s="4">
        <v>567.11</v>
      </c>
      <c r="BS431" s="4">
        <v>567.11</v>
      </c>
      <c r="BT431" s="4">
        <v>567.11</v>
      </c>
      <c r="BU431" s="4">
        <v>567.11</v>
      </c>
      <c r="BV431" s="4">
        <v>567.11</v>
      </c>
      <c r="BW431" s="4">
        <v>567.11</v>
      </c>
      <c r="BX431" s="4">
        <v>567.11</v>
      </c>
      <c r="BY431" s="4">
        <v>12816.76</v>
      </c>
      <c r="BZ431" s="4">
        <v>567.11</v>
      </c>
      <c r="CA431" s="4">
        <v>567.11</v>
      </c>
      <c r="CB431" s="4">
        <v>567.11</v>
      </c>
      <c r="CC431" s="4">
        <v>567.11</v>
      </c>
      <c r="CD431" s="4">
        <v>567.11</v>
      </c>
      <c r="CE431" s="4">
        <v>567.11</v>
      </c>
      <c r="CF431" s="4">
        <v>567.11</v>
      </c>
      <c r="CG431" s="4">
        <v>567.11</v>
      </c>
      <c r="CH431" s="4">
        <v>567.11</v>
      </c>
      <c r="CI431" s="4">
        <v>567.11</v>
      </c>
      <c r="CJ431" s="4">
        <v>567.11</v>
      </c>
      <c r="CK431" s="4">
        <v>12816.76</v>
      </c>
      <c r="CL431" s="4">
        <v>567.11</v>
      </c>
      <c r="CM431" s="4">
        <v>567.11</v>
      </c>
      <c r="CN431" s="4">
        <v>567.11</v>
      </c>
      <c r="CO431" s="4">
        <v>0</v>
      </c>
      <c r="CP431" s="4">
        <v>0</v>
      </c>
      <c r="CQ431" s="4">
        <v>408.32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0</v>
      </c>
      <c r="CZ431" s="4">
        <v>0</v>
      </c>
      <c r="DA431" s="4">
        <v>0</v>
      </c>
      <c r="DB431" s="4">
        <v>0</v>
      </c>
      <c r="DC431" s="4">
        <v>0</v>
      </c>
      <c r="DD431" s="4">
        <v>0</v>
      </c>
      <c r="DE431" s="4">
        <v>0</v>
      </c>
      <c r="DF431" s="4">
        <v>0</v>
      </c>
      <c r="DG431" s="4">
        <v>0</v>
      </c>
      <c r="DH431" s="4">
        <v>0</v>
      </c>
      <c r="DI431" s="4">
        <v>0</v>
      </c>
      <c r="DJ431" s="4">
        <v>0</v>
      </c>
      <c r="DK431" s="4">
        <v>0</v>
      </c>
      <c r="DL431" s="4">
        <v>0</v>
      </c>
      <c r="DM431" s="4">
        <v>0</v>
      </c>
      <c r="DN431" s="4">
        <v>0</v>
      </c>
      <c r="DO431" s="4">
        <v>0</v>
      </c>
      <c r="DP431" s="4">
        <v>0</v>
      </c>
      <c r="DQ431" s="4">
        <v>0</v>
      </c>
      <c r="DR431" s="4">
        <v>0</v>
      </c>
      <c r="DS431" s="4">
        <v>0</v>
      </c>
      <c r="DT431" s="4">
        <v>0</v>
      </c>
      <c r="DU431" s="6">
        <v>0</v>
      </c>
      <c r="DV431" s="4">
        <f>SUM(Tabela1[[#This Row],[jan/25]:[mar/25]])</f>
        <v>3523.93</v>
      </c>
      <c r="DW431" s="4">
        <f>SUM(Tabela1[[#This Row],[abr/25]:[ago/25]])</f>
        <v>833.13</v>
      </c>
      <c r="DX431" s="4">
        <f>SUM(Tabela1[[#This Row],[set/25]:[dez/30]])</f>
        <v>49202.670000000013</v>
      </c>
    </row>
    <row r="432" spans="1:128" hidden="1" x14ac:dyDescent="0.25">
      <c r="A432" s="2" t="s">
        <v>1346</v>
      </c>
      <c r="B432" s="2" t="s">
        <v>14</v>
      </c>
      <c r="C432" s="2" t="s">
        <v>15</v>
      </c>
      <c r="D432" s="1">
        <v>1003</v>
      </c>
      <c r="E432" s="2" t="s">
        <v>1352</v>
      </c>
      <c r="F432" s="2" t="s">
        <v>19</v>
      </c>
      <c r="G432" s="321">
        <v>45626</v>
      </c>
      <c r="H432" s="2" t="s">
        <v>195</v>
      </c>
      <c r="I432" s="2"/>
      <c r="J432" s="4"/>
      <c r="K432" s="4"/>
      <c r="L432" s="4">
        <f>Tabela1[[#This Row],[parcela.cef
(total)]]-Tabela1[[#This Row],[parcela.cef
(realizado)]]</f>
        <v>0</v>
      </c>
      <c r="M432" s="4">
        <v>326098.32</v>
      </c>
      <c r="N432" s="4">
        <v>375060</v>
      </c>
      <c r="O432" s="4">
        <v>0</v>
      </c>
      <c r="P432" s="4">
        <v>70813.009999999995</v>
      </c>
      <c r="Q432" s="4">
        <f>SUM(Tabela1[[#This Row],[set/25]:[dez/30]])</f>
        <v>61614.979999999989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6000</v>
      </c>
      <c r="BB432" s="4">
        <v>392.1</v>
      </c>
      <c r="BC432" s="4">
        <v>394.06</v>
      </c>
      <c r="BD432" s="4">
        <v>397.33</v>
      </c>
      <c r="BE432" s="4">
        <v>398.92</v>
      </c>
      <c r="BF432" s="4">
        <v>400.48</v>
      </c>
      <c r="BG432" s="4">
        <v>402.56</v>
      </c>
      <c r="BH432" s="4">
        <v>404.89</v>
      </c>
      <c r="BI432" s="4">
        <v>407.69</v>
      </c>
      <c r="BJ432" s="4">
        <v>0</v>
      </c>
      <c r="BK432" s="4">
        <v>411.4</v>
      </c>
      <c r="BL432" s="4">
        <v>428.47</v>
      </c>
      <c r="BM432" s="4">
        <v>8795.35</v>
      </c>
      <c r="BN432" s="4">
        <v>1371.32</v>
      </c>
      <c r="BO432" s="4">
        <v>1371.32</v>
      </c>
      <c r="BP432" s="4">
        <v>1371.32</v>
      </c>
      <c r="BQ432" s="4">
        <v>1371.32</v>
      </c>
      <c r="BR432" s="4">
        <v>1371.32</v>
      </c>
      <c r="BS432" s="4">
        <v>1371.32</v>
      </c>
      <c r="BT432" s="4">
        <v>1371.32</v>
      </c>
      <c r="BU432" s="4">
        <v>1371.32</v>
      </c>
      <c r="BV432" s="4">
        <v>1371.32</v>
      </c>
      <c r="BW432" s="4">
        <v>1371.32</v>
      </c>
      <c r="BX432" s="4">
        <v>1371.32</v>
      </c>
      <c r="BY432" s="4">
        <v>8795.35</v>
      </c>
      <c r="BZ432" s="4">
        <v>1371.32</v>
      </c>
      <c r="CA432" s="4">
        <v>1371.32</v>
      </c>
      <c r="CB432" s="4">
        <v>1371.32</v>
      </c>
      <c r="CC432" s="4">
        <v>1371.32</v>
      </c>
      <c r="CD432" s="4">
        <v>1371.32</v>
      </c>
      <c r="CE432" s="4">
        <v>1371.32</v>
      </c>
      <c r="CF432" s="4">
        <v>1371.32</v>
      </c>
      <c r="CG432" s="4">
        <v>1371.32</v>
      </c>
      <c r="CH432" s="4">
        <v>1371.32</v>
      </c>
      <c r="CI432" s="4">
        <v>1371.32</v>
      </c>
      <c r="CJ432" s="4">
        <v>1371.32</v>
      </c>
      <c r="CK432" s="4">
        <v>8795.35</v>
      </c>
      <c r="CL432" s="4">
        <v>1371.32</v>
      </c>
      <c r="CM432" s="4">
        <v>1371.32</v>
      </c>
      <c r="CN432" s="4">
        <v>1371.32</v>
      </c>
      <c r="CO432" s="4">
        <v>0</v>
      </c>
      <c r="CP432" s="4">
        <v>0</v>
      </c>
      <c r="CQ432" s="4">
        <v>106.06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>
        <v>0</v>
      </c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6">
        <v>0</v>
      </c>
      <c r="DV432" s="4">
        <f>SUM(Tabela1[[#This Row],[jan/25]:[mar/25]])</f>
        <v>1183.49</v>
      </c>
      <c r="DW432" s="4">
        <f>SUM(Tabela1[[#This Row],[abr/25]:[ago/25]])</f>
        <v>2014.54</v>
      </c>
      <c r="DX432" s="4">
        <f>SUM(Tabela1[[#This Row],[set/25]:[dez/30]])</f>
        <v>61614.979999999989</v>
      </c>
    </row>
    <row r="433" spans="1:128" hidden="1" x14ac:dyDescent="0.25">
      <c r="A433" s="2" t="s">
        <v>1346</v>
      </c>
      <c r="B433" s="2" t="s">
        <v>14</v>
      </c>
      <c r="C433" s="2" t="s">
        <v>15</v>
      </c>
      <c r="D433" s="1">
        <v>1004</v>
      </c>
      <c r="E433" s="2" t="s">
        <v>1354</v>
      </c>
      <c r="F433" s="2" t="s">
        <v>19</v>
      </c>
      <c r="G433" s="321">
        <v>45627</v>
      </c>
      <c r="H433" s="2" t="s">
        <v>36</v>
      </c>
      <c r="I433" s="2"/>
      <c r="J433" s="4"/>
      <c r="K433" s="4"/>
      <c r="L433" s="4">
        <f>Tabela1[[#This Row],[parcela.cef
(total)]]-Tabela1[[#This Row],[parcela.cef
(realizado)]]</f>
        <v>0</v>
      </c>
      <c r="M433" s="4">
        <v>251661.2</v>
      </c>
      <c r="N433" s="4">
        <v>281060</v>
      </c>
      <c r="O433" s="4">
        <v>0</v>
      </c>
      <c r="P433" s="4">
        <v>44005.84</v>
      </c>
      <c r="Q433" s="4">
        <f>SUM(Tabela1[[#This Row],[set/25]:[dez/30]])</f>
        <v>37953.939999999981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2691</v>
      </c>
      <c r="BB433" s="4">
        <v>900.59</v>
      </c>
      <c r="BC433" s="4">
        <v>905.09</v>
      </c>
      <c r="BD433" s="4">
        <v>912.6</v>
      </c>
      <c r="BE433" s="4">
        <v>127.25</v>
      </c>
      <c r="BF433" s="4">
        <v>127.75</v>
      </c>
      <c r="BG433" s="4">
        <v>128.41</v>
      </c>
      <c r="BH433" s="4">
        <v>129.16</v>
      </c>
      <c r="BI433" s="4">
        <v>130.05000000000001</v>
      </c>
      <c r="BJ433" s="4">
        <v>0</v>
      </c>
      <c r="BK433" s="4">
        <v>131.22999999999999</v>
      </c>
      <c r="BL433" s="4">
        <v>131.22999999999999</v>
      </c>
      <c r="BM433" s="4">
        <v>6666.87</v>
      </c>
      <c r="BN433" s="4">
        <v>437.46</v>
      </c>
      <c r="BO433" s="4">
        <v>437.46</v>
      </c>
      <c r="BP433" s="4">
        <v>437.46</v>
      </c>
      <c r="BQ433" s="4">
        <v>437.46</v>
      </c>
      <c r="BR433" s="4">
        <v>437.46</v>
      </c>
      <c r="BS433" s="4">
        <v>437.46</v>
      </c>
      <c r="BT433" s="4">
        <v>437.46</v>
      </c>
      <c r="BU433" s="4">
        <v>437.46</v>
      </c>
      <c r="BV433" s="4">
        <v>437.46</v>
      </c>
      <c r="BW433" s="4">
        <v>437.46</v>
      </c>
      <c r="BX433" s="4">
        <v>437.46</v>
      </c>
      <c r="BY433" s="4">
        <v>9886.57</v>
      </c>
      <c r="BZ433" s="4">
        <v>437.46</v>
      </c>
      <c r="CA433" s="4">
        <v>437.46</v>
      </c>
      <c r="CB433" s="4">
        <v>437.46</v>
      </c>
      <c r="CC433" s="4">
        <v>437.46</v>
      </c>
      <c r="CD433" s="4">
        <v>437.46</v>
      </c>
      <c r="CE433" s="4">
        <v>437.46</v>
      </c>
      <c r="CF433" s="4">
        <v>437.46</v>
      </c>
      <c r="CG433" s="4">
        <v>437.46</v>
      </c>
      <c r="CH433" s="4">
        <v>437.46</v>
      </c>
      <c r="CI433" s="4">
        <v>437.46</v>
      </c>
      <c r="CJ433" s="4">
        <v>437.46</v>
      </c>
      <c r="CK433" s="4">
        <v>9886.57</v>
      </c>
      <c r="CL433" s="4">
        <v>437.46</v>
      </c>
      <c r="CM433" s="4">
        <v>437.46</v>
      </c>
      <c r="CN433" s="4">
        <v>437.46</v>
      </c>
      <c r="CO433" s="4">
        <v>0</v>
      </c>
      <c r="CP433" s="4">
        <v>0</v>
      </c>
      <c r="CQ433" s="4">
        <v>314.97000000000003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0</v>
      </c>
      <c r="CZ433" s="4">
        <v>0</v>
      </c>
      <c r="DA433" s="4">
        <v>0</v>
      </c>
      <c r="DB433" s="4">
        <v>0</v>
      </c>
      <c r="DC433" s="4">
        <v>0</v>
      </c>
      <c r="DD433" s="4">
        <v>0</v>
      </c>
      <c r="DE433" s="4">
        <v>0</v>
      </c>
      <c r="DF433" s="4">
        <v>0</v>
      </c>
      <c r="DG433" s="4">
        <v>0</v>
      </c>
      <c r="DH433" s="4">
        <v>0</v>
      </c>
      <c r="DI433" s="4">
        <v>0</v>
      </c>
      <c r="DJ433" s="4">
        <v>0</v>
      </c>
      <c r="DK433" s="4">
        <v>0</v>
      </c>
      <c r="DL433" s="4">
        <v>0</v>
      </c>
      <c r="DM433" s="4">
        <v>0</v>
      </c>
      <c r="DN433" s="4">
        <v>0</v>
      </c>
      <c r="DO433" s="4">
        <v>0</v>
      </c>
      <c r="DP433" s="4">
        <v>0</v>
      </c>
      <c r="DQ433" s="4">
        <v>0</v>
      </c>
      <c r="DR433" s="4">
        <v>0</v>
      </c>
      <c r="DS433" s="4">
        <v>0</v>
      </c>
      <c r="DT433" s="4">
        <v>0</v>
      </c>
      <c r="DU433" s="6">
        <v>0</v>
      </c>
      <c r="DV433" s="4">
        <f>SUM(Tabela1[[#This Row],[jan/25]:[mar/25]])</f>
        <v>2718.28</v>
      </c>
      <c r="DW433" s="4">
        <f>SUM(Tabela1[[#This Row],[abr/25]:[ago/25]])</f>
        <v>642.61999999999989</v>
      </c>
      <c r="DX433" s="4">
        <f>SUM(Tabela1[[#This Row],[set/25]:[dez/30]])</f>
        <v>37953.939999999981</v>
      </c>
    </row>
    <row r="434" spans="1:128" hidden="1" x14ac:dyDescent="0.25">
      <c r="A434" s="2" t="s">
        <v>1346</v>
      </c>
      <c r="B434" s="2" t="s">
        <v>14</v>
      </c>
      <c r="C434" s="2" t="s">
        <v>15</v>
      </c>
      <c r="D434" s="1">
        <v>1005</v>
      </c>
      <c r="E434" s="2"/>
      <c r="F434" s="2" t="s">
        <v>16</v>
      </c>
      <c r="G434" s="321"/>
      <c r="H434" s="2"/>
      <c r="I434" s="2"/>
      <c r="J434" s="4"/>
      <c r="K434" s="4"/>
      <c r="L434" s="4">
        <f>Tabela1[[#This Row],[parcela.cef
(total)]]-Tabela1[[#This Row],[parcela.cef
(realizado)]]</f>
        <v>0</v>
      </c>
      <c r="M434" s="4">
        <v>0</v>
      </c>
      <c r="N434" s="4">
        <v>0</v>
      </c>
      <c r="O434" s="4">
        <v>0</v>
      </c>
      <c r="P434" s="4">
        <v>0</v>
      </c>
      <c r="Q434" s="4">
        <f>SUM(Tabela1[[#This Row],[set/25]:[dez/30]])</f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>
        <v>0</v>
      </c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6">
        <v>0</v>
      </c>
      <c r="DV434" s="4">
        <f>SUM(Tabela1[[#This Row],[jan/25]:[mar/25]])</f>
        <v>0</v>
      </c>
      <c r="DW434" s="4">
        <f>SUM(Tabela1[[#This Row],[abr/25]:[ago/25]])</f>
        <v>0</v>
      </c>
      <c r="DX434" s="4">
        <f>SUM(Tabela1[[#This Row],[set/25]:[dez/30]])</f>
        <v>0</v>
      </c>
    </row>
    <row r="435" spans="1:128" hidden="1" x14ac:dyDescent="0.25">
      <c r="A435" s="2" t="s">
        <v>1346</v>
      </c>
      <c r="B435" s="2" t="s">
        <v>14</v>
      </c>
      <c r="C435" s="2" t="s">
        <v>15</v>
      </c>
      <c r="D435" s="1">
        <v>1006</v>
      </c>
      <c r="E435" s="2" t="s">
        <v>1357</v>
      </c>
      <c r="F435" s="2" t="s">
        <v>19</v>
      </c>
      <c r="G435" s="321">
        <v>45860</v>
      </c>
      <c r="H435" s="2" t="s">
        <v>1358</v>
      </c>
      <c r="I435" s="2"/>
      <c r="J435" s="4"/>
      <c r="K435" s="4"/>
      <c r="L435" s="4">
        <f>Tabela1[[#This Row],[parcela.cef
(total)]]-Tabela1[[#This Row],[parcela.cef
(realizado)]]</f>
        <v>0</v>
      </c>
      <c r="M435" s="4">
        <v>266000</v>
      </c>
      <c r="N435" s="4">
        <v>281060</v>
      </c>
      <c r="O435" s="4">
        <v>0</v>
      </c>
      <c r="P435" s="4">
        <v>8807.51</v>
      </c>
      <c r="Q435" s="4">
        <f>SUM(Tabela1[[#This Row],[set/25]:[dez/30]])</f>
        <v>8686.7300000000032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120.78</v>
      </c>
      <c r="BJ435" s="4">
        <v>0</v>
      </c>
      <c r="BK435" s="4">
        <v>118.29</v>
      </c>
      <c r="BL435" s="4">
        <v>118.29</v>
      </c>
      <c r="BM435" s="4">
        <v>118.29</v>
      </c>
      <c r="BN435" s="4">
        <v>118.29</v>
      </c>
      <c r="BO435" s="4">
        <v>118.29</v>
      </c>
      <c r="BP435" s="4">
        <v>118.29</v>
      </c>
      <c r="BQ435" s="4">
        <v>118.29</v>
      </c>
      <c r="BR435" s="4">
        <v>118.29</v>
      </c>
      <c r="BS435" s="4">
        <v>118.29</v>
      </c>
      <c r="BT435" s="4">
        <v>118.29</v>
      </c>
      <c r="BU435" s="4">
        <v>275</v>
      </c>
      <c r="BV435" s="4">
        <v>394.3</v>
      </c>
      <c r="BW435" s="4">
        <v>394.3</v>
      </c>
      <c r="BX435" s="4">
        <v>394.3</v>
      </c>
      <c r="BY435" s="4">
        <v>394.3</v>
      </c>
      <c r="BZ435" s="4">
        <v>394.3</v>
      </c>
      <c r="CA435" s="4">
        <v>394.3</v>
      </c>
      <c r="CB435" s="4">
        <v>394.3</v>
      </c>
      <c r="CC435" s="4">
        <v>394.3</v>
      </c>
      <c r="CD435" s="4">
        <v>394.3</v>
      </c>
      <c r="CE435" s="4">
        <v>394.3</v>
      </c>
      <c r="CF435" s="4">
        <v>394.3</v>
      </c>
      <c r="CG435" s="4">
        <v>394.3</v>
      </c>
      <c r="CH435" s="4">
        <v>394.3</v>
      </c>
      <c r="CI435" s="4">
        <v>394.3</v>
      </c>
      <c r="CJ435" s="4">
        <v>394.3</v>
      </c>
      <c r="CK435" s="4">
        <v>394.3</v>
      </c>
      <c r="CL435" s="4">
        <v>394.3</v>
      </c>
      <c r="CM435" s="4">
        <v>394.3</v>
      </c>
      <c r="CN435" s="4">
        <v>0</v>
      </c>
      <c r="CO435" s="4">
        <v>0</v>
      </c>
      <c r="CP435" s="4">
        <v>0</v>
      </c>
      <c r="CQ435" s="4">
        <v>0</v>
      </c>
      <c r="CR435" s="4">
        <v>131.43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0</v>
      </c>
      <c r="CZ435" s="4">
        <v>0</v>
      </c>
      <c r="DA435" s="4">
        <v>0</v>
      </c>
      <c r="DB435" s="4">
        <v>0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0</v>
      </c>
      <c r="DJ435" s="4">
        <v>0</v>
      </c>
      <c r="DK435" s="4">
        <v>0</v>
      </c>
      <c r="DL435" s="4">
        <v>0</v>
      </c>
      <c r="DM435" s="4">
        <v>0</v>
      </c>
      <c r="DN435" s="4">
        <v>0</v>
      </c>
      <c r="DO435" s="4">
        <v>0</v>
      </c>
      <c r="DP435" s="4">
        <v>0</v>
      </c>
      <c r="DQ435" s="4">
        <v>0</v>
      </c>
      <c r="DR435" s="4">
        <v>0</v>
      </c>
      <c r="DS435" s="4">
        <v>0</v>
      </c>
      <c r="DT435" s="4">
        <v>0</v>
      </c>
      <c r="DU435" s="6">
        <v>0</v>
      </c>
      <c r="DV435" s="4">
        <f>SUM(Tabela1[[#This Row],[jan/25]:[mar/25]])</f>
        <v>0</v>
      </c>
      <c r="DW435" s="4">
        <f>SUM(Tabela1[[#This Row],[abr/25]:[ago/25]])</f>
        <v>120.78</v>
      </c>
      <c r="DX435" s="4">
        <f>SUM(Tabela1[[#This Row],[set/25]:[dez/30]])</f>
        <v>8686.7300000000032</v>
      </c>
    </row>
    <row r="436" spans="1:128" hidden="1" x14ac:dyDescent="0.25">
      <c r="A436" s="2" t="s">
        <v>1346</v>
      </c>
      <c r="B436" s="2" t="s">
        <v>14</v>
      </c>
      <c r="C436" s="2" t="s">
        <v>15</v>
      </c>
      <c r="D436" s="1">
        <v>1007</v>
      </c>
      <c r="E436" s="2"/>
      <c r="F436" s="2" t="s">
        <v>42</v>
      </c>
      <c r="G436" s="321"/>
      <c r="H436" s="2" t="s">
        <v>73</v>
      </c>
      <c r="I436" s="2"/>
      <c r="J436" s="4"/>
      <c r="K436" s="4"/>
      <c r="L436" s="4">
        <f>Tabela1[[#This Row],[parcela.cef
(total)]]-Tabela1[[#This Row],[parcela.cef
(realizado)]]</f>
        <v>0</v>
      </c>
      <c r="M436" s="4">
        <v>0</v>
      </c>
      <c r="N436" s="4">
        <v>0</v>
      </c>
      <c r="O436" s="4">
        <v>0</v>
      </c>
      <c r="P436" s="4">
        <v>2256.9699999999998</v>
      </c>
      <c r="Q436" s="4">
        <f>SUM(Tabela1[[#This Row],[set/25]:[dez/30]])</f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500</v>
      </c>
      <c r="BB436" s="4">
        <v>217.33</v>
      </c>
      <c r="BC436" s="4">
        <v>218.41</v>
      </c>
      <c r="BD436" s="4">
        <v>220.23</v>
      </c>
      <c r="BE436" s="4">
        <v>218.02</v>
      </c>
      <c r="BF436" s="4">
        <v>218.87</v>
      </c>
      <c r="BG436" s="4">
        <v>220.01</v>
      </c>
      <c r="BH436" s="4">
        <v>221.29</v>
      </c>
      <c r="BI436" s="4">
        <v>222.81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>
        <v>0</v>
      </c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6">
        <v>0</v>
      </c>
      <c r="DV436" s="4">
        <f>SUM(Tabela1[[#This Row],[jan/25]:[mar/25]])</f>
        <v>655.97</v>
      </c>
      <c r="DW436" s="4">
        <f>SUM(Tabela1[[#This Row],[abr/25]:[ago/25]])</f>
        <v>1101</v>
      </c>
      <c r="DX436" s="4">
        <f>SUM(Tabela1[[#This Row],[set/25]:[dez/30]])</f>
        <v>0</v>
      </c>
    </row>
    <row r="437" spans="1:128" hidden="1" x14ac:dyDescent="0.25">
      <c r="A437" s="2" t="s">
        <v>1346</v>
      </c>
      <c r="B437" s="2" t="s">
        <v>14</v>
      </c>
      <c r="C437" s="2" t="s">
        <v>15</v>
      </c>
      <c r="D437" s="1">
        <v>1008</v>
      </c>
      <c r="E437" s="2" t="s">
        <v>1361</v>
      </c>
      <c r="F437" s="2" t="s">
        <v>19</v>
      </c>
      <c r="G437" s="321">
        <v>45668</v>
      </c>
      <c r="H437" s="2" t="s">
        <v>81</v>
      </c>
      <c r="I437" s="2"/>
      <c r="J437" s="4"/>
      <c r="K437" s="4"/>
      <c r="L437" s="4">
        <f>Tabela1[[#This Row],[parcela.cef
(total)]]-Tabela1[[#This Row],[parcela.cef
(realizado)]]</f>
        <v>0</v>
      </c>
      <c r="M437" s="4">
        <v>242368.76</v>
      </c>
      <c r="N437" s="4">
        <v>281060</v>
      </c>
      <c r="O437" s="4">
        <v>0</v>
      </c>
      <c r="P437" s="4">
        <v>51089.31</v>
      </c>
      <c r="Q437" s="4">
        <f>SUM(Tabela1[[#This Row],[set/25]:[dez/30]])</f>
        <v>41809.130000000019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6000</v>
      </c>
      <c r="BC437" s="4">
        <v>307.23</v>
      </c>
      <c r="BD437" s="4">
        <v>309.77999999999997</v>
      </c>
      <c r="BE437" s="4">
        <v>311.02</v>
      </c>
      <c r="BF437" s="4">
        <v>312.23</v>
      </c>
      <c r="BG437" s="4">
        <v>313.85000000000002</v>
      </c>
      <c r="BH437" s="4">
        <v>666.56</v>
      </c>
      <c r="BI437" s="4">
        <v>1059.51</v>
      </c>
      <c r="BJ437" s="4">
        <v>0</v>
      </c>
      <c r="BK437" s="4">
        <v>1069.1500000000001</v>
      </c>
      <c r="BL437" s="4">
        <v>1069.1500000000001</v>
      </c>
      <c r="BM437" s="4">
        <v>4216.8</v>
      </c>
      <c r="BN437" s="4">
        <v>1069.1500000000001</v>
      </c>
      <c r="BO437" s="4">
        <v>1069.1500000000001</v>
      </c>
      <c r="BP437" s="4">
        <v>1069.1500000000001</v>
      </c>
      <c r="BQ437" s="4">
        <v>1069.1500000000001</v>
      </c>
      <c r="BR437" s="4">
        <v>1069.1500000000001</v>
      </c>
      <c r="BS437" s="4">
        <v>1069.1500000000001</v>
      </c>
      <c r="BT437" s="4">
        <v>1069.1500000000001</v>
      </c>
      <c r="BU437" s="4">
        <v>1069.1500000000001</v>
      </c>
      <c r="BV437" s="4">
        <v>1069.1500000000001</v>
      </c>
      <c r="BW437" s="4">
        <v>1069.1500000000001</v>
      </c>
      <c r="BX437" s="4">
        <v>1069.1500000000001</v>
      </c>
      <c r="BY437" s="4">
        <v>4216.8</v>
      </c>
      <c r="BZ437" s="4">
        <v>1069.1500000000001</v>
      </c>
      <c r="CA437" s="4">
        <v>1069.1500000000001</v>
      </c>
      <c r="CB437" s="4">
        <v>1069.1500000000001</v>
      </c>
      <c r="CC437" s="4">
        <v>1069.1500000000001</v>
      </c>
      <c r="CD437" s="4">
        <v>1069.1500000000001</v>
      </c>
      <c r="CE437" s="4">
        <v>1069.1500000000001</v>
      </c>
      <c r="CF437" s="4">
        <v>1069.1500000000001</v>
      </c>
      <c r="CG437" s="4">
        <v>1069.1500000000001</v>
      </c>
      <c r="CH437" s="4">
        <v>1069.1500000000001</v>
      </c>
      <c r="CI437" s="4">
        <v>1069.1500000000001</v>
      </c>
      <c r="CJ437" s="4">
        <v>1069.1500000000001</v>
      </c>
      <c r="CK437" s="4">
        <v>4216.8</v>
      </c>
      <c r="CL437" s="4">
        <v>1069.1500000000001</v>
      </c>
      <c r="CM437" s="4">
        <v>1069.1500000000001</v>
      </c>
      <c r="CN437" s="4">
        <v>1069.1500000000001</v>
      </c>
      <c r="CO437" s="4">
        <v>0</v>
      </c>
      <c r="CP437" s="4">
        <v>0</v>
      </c>
      <c r="CQ437" s="4">
        <v>0</v>
      </c>
      <c r="CR437" s="4">
        <v>291.68</v>
      </c>
      <c r="CS437" s="4">
        <v>0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0</v>
      </c>
      <c r="CZ437" s="4">
        <v>0</v>
      </c>
      <c r="DA437" s="4">
        <v>0</v>
      </c>
      <c r="DB437" s="4">
        <v>0</v>
      </c>
      <c r="DC437" s="4">
        <v>0</v>
      </c>
      <c r="DD437" s="4">
        <v>0</v>
      </c>
      <c r="DE437" s="4">
        <v>0</v>
      </c>
      <c r="DF437" s="4">
        <v>0</v>
      </c>
      <c r="DG437" s="4">
        <v>0</v>
      </c>
      <c r="DH437" s="4">
        <v>0</v>
      </c>
      <c r="DI437" s="4">
        <v>0</v>
      </c>
      <c r="DJ437" s="4">
        <v>0</v>
      </c>
      <c r="DK437" s="4">
        <v>0</v>
      </c>
      <c r="DL437" s="4">
        <v>0</v>
      </c>
      <c r="DM437" s="4">
        <v>0</v>
      </c>
      <c r="DN437" s="4">
        <v>0</v>
      </c>
      <c r="DO437" s="4">
        <v>0</v>
      </c>
      <c r="DP437" s="4">
        <v>0</v>
      </c>
      <c r="DQ437" s="4">
        <v>0</v>
      </c>
      <c r="DR437" s="4">
        <v>0</v>
      </c>
      <c r="DS437" s="4">
        <v>0</v>
      </c>
      <c r="DT437" s="4">
        <v>0</v>
      </c>
      <c r="DU437" s="6">
        <v>0</v>
      </c>
      <c r="DV437" s="4">
        <f>SUM(Tabela1[[#This Row],[jan/25]:[mar/25]])</f>
        <v>6617.0099999999993</v>
      </c>
      <c r="DW437" s="4">
        <f>SUM(Tabela1[[#This Row],[abr/25]:[ago/25]])</f>
        <v>2663.17</v>
      </c>
      <c r="DX437" s="4">
        <f>SUM(Tabela1[[#This Row],[set/25]:[dez/30]])</f>
        <v>41809.130000000019</v>
      </c>
    </row>
    <row r="438" spans="1:128" hidden="1" x14ac:dyDescent="0.25">
      <c r="A438" s="2" t="s">
        <v>1346</v>
      </c>
      <c r="B438" s="2" t="s">
        <v>14</v>
      </c>
      <c r="C438" s="2" t="s">
        <v>15</v>
      </c>
      <c r="D438" s="1">
        <v>1009</v>
      </c>
      <c r="E438" s="2" t="s">
        <v>1363</v>
      </c>
      <c r="F438" s="2" t="s">
        <v>19</v>
      </c>
      <c r="G438" s="321">
        <v>45640</v>
      </c>
      <c r="H438" s="2" t="s">
        <v>1364</v>
      </c>
      <c r="I438" s="2"/>
      <c r="J438" s="4"/>
      <c r="K438" s="4"/>
      <c r="L438" s="4">
        <f>Tabela1[[#This Row],[parcela.cef
(total)]]-Tabela1[[#This Row],[parcela.cef
(realizado)]]</f>
        <v>0</v>
      </c>
      <c r="M438" s="4">
        <v>221216.57</v>
      </c>
      <c r="N438" s="4">
        <v>248500</v>
      </c>
      <c r="O438" s="4">
        <v>0</v>
      </c>
      <c r="P438" s="4">
        <v>39331.160000000003</v>
      </c>
      <c r="Q438" s="4">
        <f>SUM(Tabela1[[#This Row],[set/25]:[dez/30]])</f>
        <v>35116.939999999988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500</v>
      </c>
      <c r="BB438" s="4">
        <v>0</v>
      </c>
      <c r="BC438" s="4">
        <v>600.44000000000005</v>
      </c>
      <c r="BD438" s="4">
        <v>606.42999999999995</v>
      </c>
      <c r="BE438" s="4">
        <v>0</v>
      </c>
      <c r="BF438" s="4">
        <v>618.30999999999995</v>
      </c>
      <c r="BG438" s="4">
        <v>626.11</v>
      </c>
      <c r="BH438" s="4">
        <v>629.78</v>
      </c>
      <c r="BI438" s="4">
        <v>633.15</v>
      </c>
      <c r="BJ438" s="4">
        <v>614.51</v>
      </c>
      <c r="BK438" s="4">
        <v>614.14</v>
      </c>
      <c r="BL438" s="4">
        <v>614.14</v>
      </c>
      <c r="BM438" s="4">
        <v>5881.2</v>
      </c>
      <c r="BN438" s="4">
        <v>614.14</v>
      </c>
      <c r="BO438" s="4">
        <v>614.14</v>
      </c>
      <c r="BP438" s="4">
        <v>614.14</v>
      </c>
      <c r="BQ438" s="4">
        <v>614.14</v>
      </c>
      <c r="BR438" s="4">
        <v>614.14</v>
      </c>
      <c r="BS438" s="4">
        <v>614.14</v>
      </c>
      <c r="BT438" s="4">
        <v>614.14</v>
      </c>
      <c r="BU438" s="4">
        <v>614.14</v>
      </c>
      <c r="BV438" s="4">
        <v>614.14</v>
      </c>
      <c r="BW438" s="4">
        <v>614.14</v>
      </c>
      <c r="BX438" s="4">
        <v>614.14</v>
      </c>
      <c r="BY438" s="4">
        <v>5881.2</v>
      </c>
      <c r="BZ438" s="4">
        <v>614.14</v>
      </c>
      <c r="CA438" s="4">
        <v>614.14</v>
      </c>
      <c r="CB438" s="4">
        <v>614.14</v>
      </c>
      <c r="CC438" s="4">
        <v>614.14</v>
      </c>
      <c r="CD438" s="4">
        <v>614.14</v>
      </c>
      <c r="CE438" s="4">
        <v>614.14</v>
      </c>
      <c r="CF438" s="4">
        <v>614.14</v>
      </c>
      <c r="CG438" s="4">
        <v>614.14</v>
      </c>
      <c r="CH438" s="4">
        <v>614.14</v>
      </c>
      <c r="CI438" s="4">
        <v>614.14</v>
      </c>
      <c r="CJ438" s="4">
        <v>614.14</v>
      </c>
      <c r="CK438" s="4">
        <v>5881.2</v>
      </c>
      <c r="CL438" s="4">
        <v>614.14</v>
      </c>
      <c r="CM438" s="4">
        <v>614.14</v>
      </c>
      <c r="CN438" s="4">
        <v>614.14</v>
      </c>
      <c r="CO438" s="4">
        <v>0</v>
      </c>
      <c r="CP438" s="4">
        <v>0</v>
      </c>
      <c r="CQ438" s="4">
        <v>277.05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>
        <v>0</v>
      </c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6">
        <v>0</v>
      </c>
      <c r="DV438" s="4">
        <f>SUM(Tabela1[[#This Row],[jan/25]:[mar/25]])</f>
        <v>1206.8699999999999</v>
      </c>
      <c r="DW438" s="4">
        <f>SUM(Tabela1[[#This Row],[abr/25]:[ago/25]])</f>
        <v>2507.35</v>
      </c>
      <c r="DX438" s="4">
        <f>SUM(Tabela1[[#This Row],[set/25]:[dez/30]])</f>
        <v>35116.939999999988</v>
      </c>
    </row>
    <row r="439" spans="1:128" hidden="1" x14ac:dyDescent="0.25">
      <c r="A439" s="2" t="s">
        <v>1346</v>
      </c>
      <c r="B439" s="2" t="s">
        <v>14</v>
      </c>
      <c r="C439" s="2" t="s">
        <v>38</v>
      </c>
      <c r="D439" s="1">
        <v>101</v>
      </c>
      <c r="E439" s="2"/>
      <c r="F439" s="2" t="s">
        <v>42</v>
      </c>
      <c r="G439" s="321"/>
      <c r="H439" s="2"/>
      <c r="I439" s="2"/>
      <c r="J439" s="4"/>
      <c r="K439" s="4"/>
      <c r="L439" s="4">
        <f>Tabela1[[#This Row],[parcela.cef
(total)]]-Tabela1[[#This Row],[parcela.cef
(realizado)]]</f>
        <v>0</v>
      </c>
      <c r="M439" s="4">
        <v>0</v>
      </c>
      <c r="N439" s="4">
        <v>0</v>
      </c>
      <c r="O439" s="4">
        <v>0</v>
      </c>
      <c r="P439" s="4">
        <v>0</v>
      </c>
      <c r="Q439" s="4">
        <f>SUM(Tabela1[[#This Row],[set/25]:[dez/30]])</f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0</v>
      </c>
      <c r="CZ439" s="4">
        <v>0</v>
      </c>
      <c r="DA439" s="4">
        <v>0</v>
      </c>
      <c r="DB439" s="4">
        <v>0</v>
      </c>
      <c r="DC439" s="4">
        <v>0</v>
      </c>
      <c r="DD439" s="4">
        <v>0</v>
      </c>
      <c r="DE439" s="4">
        <v>0</v>
      </c>
      <c r="DF439" s="4">
        <v>0</v>
      </c>
      <c r="DG439" s="4">
        <v>0</v>
      </c>
      <c r="DH439" s="4">
        <v>0</v>
      </c>
      <c r="DI439" s="4">
        <v>0</v>
      </c>
      <c r="DJ439" s="4">
        <v>0</v>
      </c>
      <c r="DK439" s="4">
        <v>0</v>
      </c>
      <c r="DL439" s="4">
        <v>0</v>
      </c>
      <c r="DM439" s="4">
        <v>0</v>
      </c>
      <c r="DN439" s="4">
        <v>0</v>
      </c>
      <c r="DO439" s="4">
        <v>0</v>
      </c>
      <c r="DP439" s="4">
        <v>0</v>
      </c>
      <c r="DQ439" s="4">
        <v>0</v>
      </c>
      <c r="DR439" s="4">
        <v>0</v>
      </c>
      <c r="DS439" s="4">
        <v>0</v>
      </c>
      <c r="DT439" s="4">
        <v>0</v>
      </c>
      <c r="DU439" s="6">
        <v>0</v>
      </c>
      <c r="DV439" s="4">
        <f>SUM(Tabela1[[#This Row],[jan/25]:[mar/25]])</f>
        <v>0</v>
      </c>
      <c r="DW439" s="4">
        <f>SUM(Tabela1[[#This Row],[abr/25]:[ago/25]])</f>
        <v>0</v>
      </c>
      <c r="DX439" s="4">
        <f>SUM(Tabela1[[#This Row],[set/25]:[dez/30]])</f>
        <v>0</v>
      </c>
    </row>
    <row r="440" spans="1:128" hidden="1" x14ac:dyDescent="0.25">
      <c r="A440" s="2" t="s">
        <v>1346</v>
      </c>
      <c r="B440" s="2" t="s">
        <v>14</v>
      </c>
      <c r="C440" s="2" t="s">
        <v>15</v>
      </c>
      <c r="D440" s="1">
        <v>1010</v>
      </c>
      <c r="E440" s="2" t="s">
        <v>1367</v>
      </c>
      <c r="F440" s="2" t="s">
        <v>19</v>
      </c>
      <c r="G440" s="321">
        <v>45712</v>
      </c>
      <c r="H440" s="2" t="s">
        <v>1368</v>
      </c>
      <c r="I440" s="2"/>
      <c r="J440" s="4"/>
      <c r="K440" s="4"/>
      <c r="L440" s="4">
        <f>Tabela1[[#This Row],[parcela.cef
(total)]]-Tabela1[[#This Row],[parcela.cef
(realizado)]]</f>
        <v>0</v>
      </c>
      <c r="M440" s="4">
        <v>192634.9</v>
      </c>
      <c r="N440" s="4">
        <v>243460</v>
      </c>
      <c r="O440" s="4">
        <v>0</v>
      </c>
      <c r="P440" s="4">
        <v>60803.39</v>
      </c>
      <c r="Q440" s="4">
        <f>SUM(Tabela1[[#This Row],[set/25]:[dez/30]])</f>
        <v>55866.090000000011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1500</v>
      </c>
      <c r="BD440" s="4">
        <v>566.26</v>
      </c>
      <c r="BE440" s="4">
        <v>568.53</v>
      </c>
      <c r="BF440" s="4">
        <v>570.74</v>
      </c>
      <c r="BG440" s="4">
        <v>573.71</v>
      </c>
      <c r="BH440" s="4">
        <v>577.04</v>
      </c>
      <c r="BI440" s="4">
        <v>581.02</v>
      </c>
      <c r="BJ440" s="4">
        <v>0</v>
      </c>
      <c r="BK440" s="4">
        <v>586.30999999999995</v>
      </c>
      <c r="BL440" s="4">
        <v>586.30999999999995</v>
      </c>
      <c r="BM440" s="4">
        <v>1697.12</v>
      </c>
      <c r="BN440" s="4">
        <v>1954.36</v>
      </c>
      <c r="BO440" s="4">
        <v>1954.36</v>
      </c>
      <c r="BP440" s="4">
        <v>1954.36</v>
      </c>
      <c r="BQ440" s="4">
        <v>1954.36</v>
      </c>
      <c r="BR440" s="4">
        <v>1954.36</v>
      </c>
      <c r="BS440" s="4">
        <v>1954.36</v>
      </c>
      <c r="BT440" s="4">
        <v>1954.36</v>
      </c>
      <c r="BU440" s="4">
        <v>1954.36</v>
      </c>
      <c r="BV440" s="4">
        <v>1954.36</v>
      </c>
      <c r="BW440" s="4">
        <v>1954.36</v>
      </c>
      <c r="BX440" s="4">
        <v>1954.36</v>
      </c>
      <c r="BY440" s="4">
        <v>1954.36</v>
      </c>
      <c r="BZ440" s="4">
        <v>1954.36</v>
      </c>
      <c r="CA440" s="4">
        <v>1954.36</v>
      </c>
      <c r="CB440" s="4">
        <v>1954.36</v>
      </c>
      <c r="CC440" s="4">
        <v>1954.36</v>
      </c>
      <c r="CD440" s="4">
        <v>1954.36</v>
      </c>
      <c r="CE440" s="4">
        <v>1954.36</v>
      </c>
      <c r="CF440" s="4">
        <v>1954.36</v>
      </c>
      <c r="CG440" s="4">
        <v>1954.36</v>
      </c>
      <c r="CH440" s="4">
        <v>1954.36</v>
      </c>
      <c r="CI440" s="4">
        <v>1954.36</v>
      </c>
      <c r="CJ440" s="4">
        <v>1954.36</v>
      </c>
      <c r="CK440" s="4">
        <v>1954.36</v>
      </c>
      <c r="CL440" s="4">
        <v>1954.36</v>
      </c>
      <c r="CM440" s="4">
        <v>1954.36</v>
      </c>
      <c r="CN440" s="4">
        <v>1954.36</v>
      </c>
      <c r="CO440" s="4">
        <v>0</v>
      </c>
      <c r="CP440" s="4">
        <v>0</v>
      </c>
      <c r="CQ440" s="4">
        <v>0</v>
      </c>
      <c r="CR440" s="4">
        <v>228.63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6">
        <v>0</v>
      </c>
      <c r="DV440" s="4">
        <f>SUM(Tabela1[[#This Row],[jan/25]:[mar/25]])</f>
        <v>2066.2600000000002</v>
      </c>
      <c r="DW440" s="4">
        <f>SUM(Tabela1[[#This Row],[abr/25]:[ago/25]])</f>
        <v>2871.04</v>
      </c>
      <c r="DX440" s="4">
        <f>SUM(Tabela1[[#This Row],[set/25]:[dez/30]])</f>
        <v>55866.090000000011</v>
      </c>
    </row>
    <row r="441" spans="1:128" hidden="1" x14ac:dyDescent="0.25">
      <c r="A441" s="2" t="s">
        <v>1346</v>
      </c>
      <c r="B441" s="2" t="s">
        <v>14</v>
      </c>
      <c r="C441" s="2" t="s">
        <v>38</v>
      </c>
      <c r="D441" s="1">
        <v>102</v>
      </c>
      <c r="E441" s="2" t="s">
        <v>1370</v>
      </c>
      <c r="F441" s="2" t="s">
        <v>19</v>
      </c>
      <c r="G441" s="321">
        <v>45903</v>
      </c>
      <c r="H441" s="2" t="s">
        <v>479</v>
      </c>
      <c r="I441" s="2"/>
      <c r="J441" s="4"/>
      <c r="K441" s="4"/>
      <c r="L441" s="4">
        <f>Tabela1[[#This Row],[parcela.cef
(total)]]-Tabela1[[#This Row],[parcela.cef
(realizado)]]</f>
        <v>0</v>
      </c>
      <c r="M441" s="4">
        <v>87000</v>
      </c>
      <c r="N441" s="4">
        <v>281060</v>
      </c>
      <c r="O441" s="4">
        <v>0</v>
      </c>
      <c r="P441" s="4">
        <v>191060</v>
      </c>
      <c r="Q441" s="4">
        <f>SUM(Tabela1[[#This Row],[set/25]:[dez/30]])</f>
        <v>191060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1020</v>
      </c>
      <c r="BL441" s="4">
        <v>990</v>
      </c>
      <c r="BM441" s="4">
        <v>47050</v>
      </c>
      <c r="BN441" s="4">
        <v>1063</v>
      </c>
      <c r="BO441" s="4">
        <v>1063</v>
      </c>
      <c r="BP441" s="4">
        <v>1063</v>
      </c>
      <c r="BQ441" s="4">
        <v>1063</v>
      </c>
      <c r="BR441" s="4">
        <v>1063</v>
      </c>
      <c r="BS441" s="4">
        <v>1063</v>
      </c>
      <c r="BT441" s="4">
        <v>1063</v>
      </c>
      <c r="BU441" s="4">
        <v>1063</v>
      </c>
      <c r="BV441" s="4">
        <v>1063</v>
      </c>
      <c r="BW441" s="4">
        <v>1063</v>
      </c>
      <c r="BX441" s="4">
        <v>1063</v>
      </c>
      <c r="BY441" s="4">
        <v>49063</v>
      </c>
      <c r="BZ441" s="4">
        <v>1063</v>
      </c>
      <c r="CA441" s="4">
        <v>1063</v>
      </c>
      <c r="CB441" s="4">
        <v>1063</v>
      </c>
      <c r="CC441" s="4">
        <v>1063</v>
      </c>
      <c r="CD441" s="4">
        <v>1063</v>
      </c>
      <c r="CE441" s="4">
        <v>1063</v>
      </c>
      <c r="CF441" s="4">
        <v>1063</v>
      </c>
      <c r="CG441" s="4">
        <v>1063</v>
      </c>
      <c r="CH441" s="4">
        <v>1063</v>
      </c>
      <c r="CI441" s="4">
        <v>1063</v>
      </c>
      <c r="CJ441" s="4">
        <v>1063</v>
      </c>
      <c r="CK441" s="4">
        <v>49063</v>
      </c>
      <c r="CL441" s="4">
        <v>1063</v>
      </c>
      <c r="CM441" s="4">
        <v>1063</v>
      </c>
      <c r="CN441" s="4">
        <v>1063</v>
      </c>
      <c r="CO441" s="4">
        <v>1063</v>
      </c>
      <c r="CP441" s="4">
        <v>1063</v>
      </c>
      <c r="CQ441" s="4">
        <v>1063</v>
      </c>
      <c r="CR441" s="4">
        <v>14110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4">
        <v>0</v>
      </c>
      <c r="CY441" s="4">
        <v>0</v>
      </c>
      <c r="CZ441" s="4">
        <v>0</v>
      </c>
      <c r="DA441" s="4">
        <v>0</v>
      </c>
      <c r="DB441" s="4">
        <v>0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0</v>
      </c>
      <c r="DK441" s="4">
        <v>0</v>
      </c>
      <c r="DL441" s="4">
        <v>0</v>
      </c>
      <c r="DM441" s="4">
        <v>0</v>
      </c>
      <c r="DN441" s="4">
        <v>0</v>
      </c>
      <c r="DO441" s="4">
        <v>0</v>
      </c>
      <c r="DP441" s="4">
        <v>0</v>
      </c>
      <c r="DQ441" s="4">
        <v>0</v>
      </c>
      <c r="DR441" s="4">
        <v>0</v>
      </c>
      <c r="DS441" s="4">
        <v>0</v>
      </c>
      <c r="DT441" s="4">
        <v>0</v>
      </c>
      <c r="DU441" s="6">
        <v>0</v>
      </c>
      <c r="DV441" s="4">
        <f>SUM(Tabela1[[#This Row],[jan/25]:[mar/25]])</f>
        <v>0</v>
      </c>
      <c r="DW441" s="4">
        <f>SUM(Tabela1[[#This Row],[abr/25]:[ago/25]])</f>
        <v>0</v>
      </c>
      <c r="DX441" s="4">
        <f>SUM(Tabela1[[#This Row],[set/25]:[dez/30]])</f>
        <v>191060</v>
      </c>
    </row>
    <row r="442" spans="1:128" hidden="1" x14ac:dyDescent="0.25">
      <c r="A442" s="2" t="s">
        <v>1346</v>
      </c>
      <c r="B442" s="2" t="s">
        <v>14</v>
      </c>
      <c r="C442" s="2" t="s">
        <v>38</v>
      </c>
      <c r="D442" s="1">
        <v>103</v>
      </c>
      <c r="E442" s="2"/>
      <c r="F442" s="2" t="s">
        <v>42</v>
      </c>
      <c r="G442" s="321"/>
      <c r="H442" s="2"/>
      <c r="I442" s="2"/>
      <c r="J442" s="4"/>
      <c r="K442" s="4"/>
      <c r="L442" s="4">
        <f>Tabela1[[#This Row],[parcela.cef
(total)]]-Tabela1[[#This Row],[parcela.cef
(realizado)]]</f>
        <v>0</v>
      </c>
      <c r="M442" s="4">
        <v>0</v>
      </c>
      <c r="N442" s="4">
        <v>0</v>
      </c>
      <c r="O442" s="4">
        <v>0</v>
      </c>
      <c r="P442" s="4">
        <v>0</v>
      </c>
      <c r="Q442" s="4">
        <f>SUM(Tabela1[[#This Row],[set/25]:[dez/30]])</f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6">
        <v>0</v>
      </c>
      <c r="DV442" s="4">
        <f>SUM(Tabela1[[#This Row],[jan/25]:[mar/25]])</f>
        <v>0</v>
      </c>
      <c r="DW442" s="4">
        <f>SUM(Tabela1[[#This Row],[abr/25]:[ago/25]])</f>
        <v>0</v>
      </c>
      <c r="DX442" s="4">
        <f>SUM(Tabela1[[#This Row],[set/25]:[dez/30]])</f>
        <v>0</v>
      </c>
    </row>
    <row r="443" spans="1:128" hidden="1" x14ac:dyDescent="0.25">
      <c r="A443" s="2" t="s">
        <v>1346</v>
      </c>
      <c r="B443" s="2" t="s">
        <v>14</v>
      </c>
      <c r="C443" s="2" t="s">
        <v>38</v>
      </c>
      <c r="D443" s="1">
        <v>104</v>
      </c>
      <c r="E443" s="2" t="s">
        <v>1373</v>
      </c>
      <c r="F443" s="2" t="s">
        <v>19</v>
      </c>
      <c r="G443" s="321">
        <v>45685</v>
      </c>
      <c r="H443" s="2" t="s">
        <v>1374</v>
      </c>
      <c r="I443" s="2"/>
      <c r="J443" s="4"/>
      <c r="K443" s="4"/>
      <c r="L443" s="4">
        <f>Tabela1[[#This Row],[parcela.cef
(total)]]-Tabela1[[#This Row],[parcela.cef
(realizado)]]</f>
        <v>0</v>
      </c>
      <c r="M443" s="4">
        <v>247824.68</v>
      </c>
      <c r="N443" s="4">
        <v>271660</v>
      </c>
      <c r="O443" s="4">
        <v>0</v>
      </c>
      <c r="P443" s="4">
        <v>36897.79</v>
      </c>
      <c r="Q443" s="4">
        <f>SUM(Tabela1[[#This Row],[set/25]:[dez/30]])</f>
        <v>33868.609999999993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1531.32</v>
      </c>
      <c r="BD443" s="4">
        <v>243.2</v>
      </c>
      <c r="BE443" s="4">
        <v>249.13</v>
      </c>
      <c r="BF443" s="4">
        <v>250.35</v>
      </c>
      <c r="BG443" s="4">
        <v>0</v>
      </c>
      <c r="BH443" s="4">
        <v>505.64</v>
      </c>
      <c r="BI443" s="4">
        <v>249.54</v>
      </c>
      <c r="BJ443" s="4">
        <v>0</v>
      </c>
      <c r="BK443" s="4">
        <v>251.81</v>
      </c>
      <c r="BL443" s="4">
        <v>251.81</v>
      </c>
      <c r="BM443" s="4">
        <v>2140.4</v>
      </c>
      <c r="BN443" s="4">
        <v>251.81</v>
      </c>
      <c r="BO443" s="4">
        <v>251.81</v>
      </c>
      <c r="BP443" s="4">
        <v>251.81</v>
      </c>
      <c r="BQ443" s="4">
        <v>251.81</v>
      </c>
      <c r="BR443" s="4">
        <v>251.81</v>
      </c>
      <c r="BS443" s="4">
        <v>251.81</v>
      </c>
      <c r="BT443" s="4">
        <v>251.81</v>
      </c>
      <c r="BU443" s="4">
        <v>713.47</v>
      </c>
      <c r="BV443" s="4">
        <v>839.37</v>
      </c>
      <c r="BW443" s="4">
        <v>839.37</v>
      </c>
      <c r="BX443" s="4">
        <v>839.37</v>
      </c>
      <c r="BY443" s="4">
        <v>7134.66</v>
      </c>
      <c r="BZ443" s="4">
        <v>839.37</v>
      </c>
      <c r="CA443" s="4">
        <v>839.37</v>
      </c>
      <c r="CB443" s="4">
        <v>839.37</v>
      </c>
      <c r="CC443" s="4">
        <v>839.37</v>
      </c>
      <c r="CD443" s="4">
        <v>839.37</v>
      </c>
      <c r="CE443" s="4">
        <v>839.37</v>
      </c>
      <c r="CF443" s="4">
        <v>839.37</v>
      </c>
      <c r="CG443" s="4">
        <v>839.37</v>
      </c>
      <c r="CH443" s="4">
        <v>839.37</v>
      </c>
      <c r="CI443" s="4">
        <v>839.37</v>
      </c>
      <c r="CJ443" s="4">
        <v>839.37</v>
      </c>
      <c r="CK443" s="4">
        <v>7134.66</v>
      </c>
      <c r="CL443" s="4">
        <v>839.37</v>
      </c>
      <c r="CM443" s="4">
        <v>839.37</v>
      </c>
      <c r="CN443" s="4">
        <v>839.37</v>
      </c>
      <c r="CO443" s="4">
        <v>0</v>
      </c>
      <c r="CP443" s="4">
        <v>0</v>
      </c>
      <c r="CQ443" s="4">
        <v>0</v>
      </c>
      <c r="CR443" s="4">
        <v>209.84</v>
      </c>
      <c r="CS443" s="4">
        <v>0</v>
      </c>
      <c r="CT443" s="4">
        <v>0</v>
      </c>
      <c r="CU443" s="4">
        <v>0</v>
      </c>
      <c r="CV443" s="4">
        <v>0</v>
      </c>
      <c r="CW443" s="4">
        <v>0</v>
      </c>
      <c r="CX443" s="4">
        <v>0</v>
      </c>
      <c r="CY443" s="4">
        <v>0</v>
      </c>
      <c r="CZ443" s="4">
        <v>0</v>
      </c>
      <c r="DA443" s="4">
        <v>0</v>
      </c>
      <c r="DB443" s="4">
        <v>0</v>
      </c>
      <c r="DC443" s="4">
        <v>0</v>
      </c>
      <c r="DD443" s="4">
        <v>0</v>
      </c>
      <c r="DE443" s="4">
        <v>0</v>
      </c>
      <c r="DF443" s="4">
        <v>0</v>
      </c>
      <c r="DG443" s="4">
        <v>0</v>
      </c>
      <c r="DH443" s="4">
        <v>0</v>
      </c>
      <c r="DI443" s="4">
        <v>0</v>
      </c>
      <c r="DJ443" s="4">
        <v>0</v>
      </c>
      <c r="DK443" s="4">
        <v>0</v>
      </c>
      <c r="DL443" s="4">
        <v>0</v>
      </c>
      <c r="DM443" s="4">
        <v>0</v>
      </c>
      <c r="DN443" s="4">
        <v>0</v>
      </c>
      <c r="DO443" s="4">
        <v>0</v>
      </c>
      <c r="DP443" s="4">
        <v>0</v>
      </c>
      <c r="DQ443" s="4">
        <v>0</v>
      </c>
      <c r="DR443" s="4">
        <v>0</v>
      </c>
      <c r="DS443" s="4">
        <v>0</v>
      </c>
      <c r="DT443" s="4">
        <v>0</v>
      </c>
      <c r="DU443" s="6">
        <v>0</v>
      </c>
      <c r="DV443" s="4">
        <f>SUM(Tabela1[[#This Row],[jan/25]:[mar/25]])</f>
        <v>1774.52</v>
      </c>
      <c r="DW443" s="4">
        <f>SUM(Tabela1[[#This Row],[abr/25]:[ago/25]])</f>
        <v>1254.6600000000001</v>
      </c>
      <c r="DX443" s="4">
        <f>SUM(Tabela1[[#This Row],[set/25]:[dez/30]])</f>
        <v>33868.609999999993</v>
      </c>
    </row>
    <row r="444" spans="1:128" hidden="1" x14ac:dyDescent="0.25">
      <c r="A444" s="2" t="s">
        <v>1346</v>
      </c>
      <c r="B444" s="2" t="s">
        <v>14</v>
      </c>
      <c r="C444" s="2" t="s">
        <v>38</v>
      </c>
      <c r="D444" s="1">
        <v>105</v>
      </c>
      <c r="E444" s="2"/>
      <c r="F444" s="2" t="s">
        <v>42</v>
      </c>
      <c r="G444" s="321"/>
      <c r="H444" s="2"/>
      <c r="I444" s="2"/>
      <c r="J444" s="4"/>
      <c r="K444" s="4"/>
      <c r="L444" s="4">
        <f>Tabela1[[#This Row],[parcela.cef
(total)]]-Tabela1[[#This Row],[parcela.cef
(realizado)]]</f>
        <v>0</v>
      </c>
      <c r="M444" s="4">
        <v>0</v>
      </c>
      <c r="N444" s="4">
        <v>0</v>
      </c>
      <c r="O444" s="4">
        <v>0</v>
      </c>
      <c r="P444" s="4">
        <v>0</v>
      </c>
      <c r="Q444" s="4">
        <f>SUM(Tabela1[[#This Row],[set/25]:[dez/30]])</f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0</v>
      </c>
      <c r="CV444" s="4">
        <v>0</v>
      </c>
      <c r="CW444" s="4">
        <v>0</v>
      </c>
      <c r="CX444" s="4">
        <v>0</v>
      </c>
      <c r="CY444" s="4">
        <v>0</v>
      </c>
      <c r="CZ444" s="4">
        <v>0</v>
      </c>
      <c r="DA444" s="4">
        <v>0</v>
      </c>
      <c r="DB444" s="4">
        <v>0</v>
      </c>
      <c r="DC444" s="4">
        <v>0</v>
      </c>
      <c r="DD444" s="4">
        <v>0</v>
      </c>
      <c r="DE444" s="4">
        <v>0</v>
      </c>
      <c r="DF444" s="4">
        <v>0</v>
      </c>
      <c r="DG444" s="4">
        <v>0</v>
      </c>
      <c r="DH444" s="4">
        <v>0</v>
      </c>
      <c r="DI444" s="4">
        <v>0</v>
      </c>
      <c r="DJ444" s="4">
        <v>0</v>
      </c>
      <c r="DK444" s="4">
        <v>0</v>
      </c>
      <c r="DL444" s="4">
        <v>0</v>
      </c>
      <c r="DM444" s="4">
        <v>0</v>
      </c>
      <c r="DN444" s="4">
        <v>0</v>
      </c>
      <c r="DO444" s="4">
        <v>0</v>
      </c>
      <c r="DP444" s="4">
        <v>0</v>
      </c>
      <c r="DQ444" s="4">
        <v>0</v>
      </c>
      <c r="DR444" s="4">
        <v>0</v>
      </c>
      <c r="DS444" s="4">
        <v>0</v>
      </c>
      <c r="DT444" s="4">
        <v>0</v>
      </c>
      <c r="DU444" s="6">
        <v>0</v>
      </c>
      <c r="DV444" s="4">
        <f>SUM(Tabela1[[#This Row],[jan/25]:[mar/25]])</f>
        <v>0</v>
      </c>
      <c r="DW444" s="4">
        <f>SUM(Tabela1[[#This Row],[abr/25]:[ago/25]])</f>
        <v>0</v>
      </c>
      <c r="DX444" s="4">
        <f>SUM(Tabela1[[#This Row],[set/25]:[dez/30]])</f>
        <v>0</v>
      </c>
    </row>
    <row r="445" spans="1:128" hidden="1" x14ac:dyDescent="0.25">
      <c r="A445" s="2" t="s">
        <v>1346</v>
      </c>
      <c r="B445" s="2" t="s">
        <v>14</v>
      </c>
      <c r="C445" s="2" t="s">
        <v>38</v>
      </c>
      <c r="D445" s="1">
        <v>106</v>
      </c>
      <c r="E445" s="2"/>
      <c r="F445" s="2" t="s">
        <v>42</v>
      </c>
      <c r="G445" s="321"/>
      <c r="H445" s="2"/>
      <c r="I445" s="2"/>
      <c r="J445" s="4"/>
      <c r="K445" s="4"/>
      <c r="L445" s="4">
        <f>Tabela1[[#This Row],[parcela.cef
(total)]]-Tabela1[[#This Row],[parcela.cef
(realizado)]]</f>
        <v>0</v>
      </c>
      <c r="M445" s="4">
        <v>0</v>
      </c>
      <c r="N445" s="4">
        <v>0</v>
      </c>
      <c r="O445" s="4">
        <v>0</v>
      </c>
      <c r="P445" s="4">
        <v>0</v>
      </c>
      <c r="Q445" s="4">
        <f>SUM(Tabela1[[#This Row],[set/25]:[dez/30]])</f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0</v>
      </c>
      <c r="CR445" s="4">
        <v>0</v>
      </c>
      <c r="CS445" s="4">
        <v>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0</v>
      </c>
      <c r="CZ445" s="4">
        <v>0</v>
      </c>
      <c r="DA445" s="4">
        <v>0</v>
      </c>
      <c r="DB445" s="4">
        <v>0</v>
      </c>
      <c r="DC445" s="4">
        <v>0</v>
      </c>
      <c r="DD445" s="4">
        <v>0</v>
      </c>
      <c r="DE445" s="4">
        <v>0</v>
      </c>
      <c r="DF445" s="4">
        <v>0</v>
      </c>
      <c r="DG445" s="4">
        <v>0</v>
      </c>
      <c r="DH445" s="4">
        <v>0</v>
      </c>
      <c r="DI445" s="4">
        <v>0</v>
      </c>
      <c r="DJ445" s="4">
        <v>0</v>
      </c>
      <c r="DK445" s="4">
        <v>0</v>
      </c>
      <c r="DL445" s="4">
        <v>0</v>
      </c>
      <c r="DM445" s="4">
        <v>0</v>
      </c>
      <c r="DN445" s="4">
        <v>0</v>
      </c>
      <c r="DO445" s="4">
        <v>0</v>
      </c>
      <c r="DP445" s="4">
        <v>0</v>
      </c>
      <c r="DQ445" s="4">
        <v>0</v>
      </c>
      <c r="DR445" s="4">
        <v>0</v>
      </c>
      <c r="DS445" s="4">
        <v>0</v>
      </c>
      <c r="DT445" s="4">
        <v>0</v>
      </c>
      <c r="DU445" s="6">
        <v>0</v>
      </c>
      <c r="DV445" s="4">
        <f>SUM(Tabela1[[#This Row],[jan/25]:[mar/25]])</f>
        <v>0</v>
      </c>
      <c r="DW445" s="4">
        <f>SUM(Tabela1[[#This Row],[abr/25]:[ago/25]])</f>
        <v>0</v>
      </c>
      <c r="DX445" s="4">
        <f>SUM(Tabela1[[#This Row],[set/25]:[dez/30]])</f>
        <v>0</v>
      </c>
    </row>
    <row r="446" spans="1:128" hidden="1" x14ac:dyDescent="0.25">
      <c r="A446" s="2" t="s">
        <v>1346</v>
      </c>
      <c r="B446" s="2" t="s">
        <v>14</v>
      </c>
      <c r="C446" s="2" t="s">
        <v>38</v>
      </c>
      <c r="D446" s="1">
        <v>107</v>
      </c>
      <c r="E446" s="2"/>
      <c r="F446" s="2" t="s">
        <v>42</v>
      </c>
      <c r="G446" s="321"/>
      <c r="H446" s="2"/>
      <c r="I446" s="2"/>
      <c r="J446" s="4"/>
      <c r="K446" s="4"/>
      <c r="L446" s="4">
        <f>Tabela1[[#This Row],[parcela.cef
(total)]]-Tabela1[[#This Row],[parcela.cef
(realizado)]]</f>
        <v>0</v>
      </c>
      <c r="M446" s="4">
        <v>0</v>
      </c>
      <c r="N446" s="4">
        <v>0</v>
      </c>
      <c r="O446" s="4">
        <v>0</v>
      </c>
      <c r="P446" s="4">
        <v>0</v>
      </c>
      <c r="Q446" s="4">
        <f>SUM(Tabela1[[#This Row],[set/25]:[dez/30]])</f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6">
        <v>0</v>
      </c>
      <c r="DV446" s="4">
        <f>SUM(Tabela1[[#This Row],[jan/25]:[mar/25]])</f>
        <v>0</v>
      </c>
      <c r="DW446" s="4">
        <f>SUM(Tabela1[[#This Row],[abr/25]:[ago/25]])</f>
        <v>0</v>
      </c>
      <c r="DX446" s="4">
        <f>SUM(Tabela1[[#This Row],[set/25]:[dez/30]])</f>
        <v>0</v>
      </c>
    </row>
    <row r="447" spans="1:128" hidden="1" x14ac:dyDescent="0.25">
      <c r="A447" s="2" t="s">
        <v>1346</v>
      </c>
      <c r="B447" s="2" t="s">
        <v>14</v>
      </c>
      <c r="C447" s="2" t="s">
        <v>38</v>
      </c>
      <c r="D447" s="1">
        <v>108</v>
      </c>
      <c r="E447" s="2"/>
      <c r="F447" s="2" t="s">
        <v>42</v>
      </c>
      <c r="G447" s="321"/>
      <c r="H447" s="2"/>
      <c r="I447" s="2"/>
      <c r="J447" s="4"/>
      <c r="K447" s="4"/>
      <c r="L447" s="4">
        <f>Tabela1[[#This Row],[parcela.cef
(total)]]-Tabela1[[#This Row],[parcela.cef
(realizado)]]</f>
        <v>0</v>
      </c>
      <c r="M447" s="4">
        <v>0</v>
      </c>
      <c r="N447" s="4">
        <v>0</v>
      </c>
      <c r="O447" s="4">
        <v>0</v>
      </c>
      <c r="P447" s="4">
        <v>0</v>
      </c>
      <c r="Q447" s="4">
        <f>SUM(Tabela1[[#This Row],[set/25]:[dez/30]])</f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0</v>
      </c>
      <c r="CR447" s="4">
        <v>0</v>
      </c>
      <c r="CS447" s="4">
        <v>0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0</v>
      </c>
      <c r="CZ447" s="4">
        <v>0</v>
      </c>
      <c r="DA447" s="4">
        <v>0</v>
      </c>
      <c r="DB447" s="4">
        <v>0</v>
      </c>
      <c r="DC447" s="4">
        <v>0</v>
      </c>
      <c r="DD447" s="4">
        <v>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0</v>
      </c>
      <c r="DK447" s="4">
        <v>0</v>
      </c>
      <c r="DL447" s="4">
        <v>0</v>
      </c>
      <c r="DM447" s="4">
        <v>0</v>
      </c>
      <c r="DN447" s="4">
        <v>0</v>
      </c>
      <c r="DO447" s="4">
        <v>0</v>
      </c>
      <c r="DP447" s="4">
        <v>0</v>
      </c>
      <c r="DQ447" s="4">
        <v>0</v>
      </c>
      <c r="DR447" s="4">
        <v>0</v>
      </c>
      <c r="DS447" s="4">
        <v>0</v>
      </c>
      <c r="DT447" s="4">
        <v>0</v>
      </c>
      <c r="DU447" s="6">
        <v>0</v>
      </c>
      <c r="DV447" s="4">
        <f>SUM(Tabela1[[#This Row],[jan/25]:[mar/25]])</f>
        <v>0</v>
      </c>
      <c r="DW447" s="4">
        <f>SUM(Tabela1[[#This Row],[abr/25]:[ago/25]])</f>
        <v>0</v>
      </c>
      <c r="DX447" s="4">
        <f>SUM(Tabela1[[#This Row],[set/25]:[dez/30]])</f>
        <v>0</v>
      </c>
    </row>
    <row r="448" spans="1:128" hidden="1" x14ac:dyDescent="0.25">
      <c r="A448" s="2" t="s">
        <v>1346</v>
      </c>
      <c r="B448" s="2" t="s">
        <v>14</v>
      </c>
      <c r="C448" s="2" t="s">
        <v>38</v>
      </c>
      <c r="D448" s="1">
        <v>109</v>
      </c>
      <c r="E448" s="2" t="s">
        <v>1380</v>
      </c>
      <c r="F448" s="2" t="s">
        <v>19</v>
      </c>
      <c r="G448" s="321">
        <v>45911</v>
      </c>
      <c r="H448" s="2" t="s">
        <v>416</v>
      </c>
      <c r="I448" s="2"/>
      <c r="J448" s="4"/>
      <c r="K448" s="4"/>
      <c r="L448" s="4">
        <f>Tabela1[[#This Row],[parcela.cef
(total)]]-Tabela1[[#This Row],[parcela.cef
(realizado)]]</f>
        <v>0</v>
      </c>
      <c r="M448" s="4">
        <v>164430</v>
      </c>
      <c r="N448" s="4">
        <v>224420</v>
      </c>
      <c r="O448" s="4">
        <v>0</v>
      </c>
      <c r="P448" s="4">
        <v>59690</v>
      </c>
      <c r="Q448" s="4">
        <f>SUM(Tabela1[[#This Row],[set/25]:[dez/30]])</f>
        <v>59690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288.89999999999998</v>
      </c>
      <c r="BL448" s="4">
        <v>288.89999999999998</v>
      </c>
      <c r="BM448" s="4">
        <v>1038.9000000000001</v>
      </c>
      <c r="BN448" s="4">
        <v>855.3</v>
      </c>
      <c r="BO448" s="4">
        <v>963</v>
      </c>
      <c r="BP448" s="4">
        <v>963</v>
      </c>
      <c r="BQ448" s="4">
        <v>963</v>
      </c>
      <c r="BR448" s="4">
        <v>963</v>
      </c>
      <c r="BS448" s="4">
        <v>963</v>
      </c>
      <c r="BT448" s="4">
        <v>963</v>
      </c>
      <c r="BU448" s="4">
        <v>963</v>
      </c>
      <c r="BV448" s="4">
        <v>963</v>
      </c>
      <c r="BW448" s="4">
        <v>963</v>
      </c>
      <c r="BX448" s="4">
        <v>963</v>
      </c>
      <c r="BY448" s="4">
        <v>3463</v>
      </c>
      <c r="BZ448" s="4">
        <v>963</v>
      </c>
      <c r="CA448" s="4">
        <v>963</v>
      </c>
      <c r="CB448" s="4">
        <v>963</v>
      </c>
      <c r="CC448" s="4">
        <v>963</v>
      </c>
      <c r="CD448" s="4">
        <v>963</v>
      </c>
      <c r="CE448" s="4">
        <v>963</v>
      </c>
      <c r="CF448" s="4">
        <v>963</v>
      </c>
      <c r="CG448" s="4">
        <v>963</v>
      </c>
      <c r="CH448" s="4">
        <v>963</v>
      </c>
      <c r="CI448" s="4">
        <v>963</v>
      </c>
      <c r="CJ448" s="4">
        <v>963</v>
      </c>
      <c r="CK448" s="4">
        <v>3463</v>
      </c>
      <c r="CL448" s="4">
        <v>963</v>
      </c>
      <c r="CM448" s="4">
        <v>963</v>
      </c>
      <c r="CN448" s="4">
        <v>963</v>
      </c>
      <c r="CO448" s="4">
        <v>963</v>
      </c>
      <c r="CP448" s="4">
        <v>963</v>
      </c>
      <c r="CQ448" s="4">
        <v>963</v>
      </c>
      <c r="CR448" s="4">
        <v>963</v>
      </c>
      <c r="CS448" s="4">
        <v>963</v>
      </c>
      <c r="CT448" s="4">
        <v>963</v>
      </c>
      <c r="CU448" s="4">
        <v>1179</v>
      </c>
      <c r="CV448" s="4">
        <v>963</v>
      </c>
      <c r="CW448" s="4">
        <v>963</v>
      </c>
      <c r="CX448" s="4">
        <v>963</v>
      </c>
      <c r="CY448" s="4">
        <v>963</v>
      </c>
      <c r="CZ448" s="4">
        <v>963</v>
      </c>
      <c r="DA448" s="4">
        <v>963</v>
      </c>
      <c r="DB448" s="4">
        <v>963</v>
      </c>
      <c r="DC448" s="4">
        <v>963</v>
      </c>
      <c r="DD448" s="4">
        <v>963</v>
      </c>
      <c r="DE448" s="4">
        <v>963</v>
      </c>
      <c r="DF448" s="4">
        <v>963</v>
      </c>
      <c r="DG448" s="4">
        <v>963</v>
      </c>
      <c r="DH448" s="4">
        <v>963</v>
      </c>
      <c r="DI448" s="4">
        <v>963</v>
      </c>
      <c r="DJ448" s="4">
        <v>963</v>
      </c>
      <c r="DK448" s="4">
        <v>963</v>
      </c>
      <c r="DL448" s="4">
        <v>963</v>
      </c>
      <c r="DM448" s="4">
        <v>963</v>
      </c>
      <c r="DN448" s="4">
        <v>963</v>
      </c>
      <c r="DO448" s="4">
        <v>963</v>
      </c>
      <c r="DP448" s="4">
        <v>963</v>
      </c>
      <c r="DQ448" s="4">
        <v>0</v>
      </c>
      <c r="DR448" s="4">
        <v>0</v>
      </c>
      <c r="DS448" s="4">
        <v>0</v>
      </c>
      <c r="DT448" s="4">
        <v>0</v>
      </c>
      <c r="DU448" s="6">
        <v>0</v>
      </c>
      <c r="DV448" s="4">
        <f>SUM(Tabela1[[#This Row],[jan/25]:[mar/25]])</f>
        <v>0</v>
      </c>
      <c r="DW448" s="4">
        <f>SUM(Tabela1[[#This Row],[abr/25]:[ago/25]])</f>
        <v>0</v>
      </c>
      <c r="DX448" s="4">
        <f>SUM(Tabela1[[#This Row],[set/25]:[dez/30]])</f>
        <v>59690</v>
      </c>
    </row>
    <row r="449" spans="1:128" hidden="1" x14ac:dyDescent="0.25">
      <c r="A449" s="2" t="s">
        <v>1346</v>
      </c>
      <c r="B449" s="2" t="s">
        <v>14</v>
      </c>
      <c r="C449" s="2" t="s">
        <v>38</v>
      </c>
      <c r="D449" s="1">
        <v>110</v>
      </c>
      <c r="E449" s="2" t="s">
        <v>1382</v>
      </c>
      <c r="F449" s="2" t="s">
        <v>19</v>
      </c>
      <c r="G449" s="321">
        <v>45912</v>
      </c>
      <c r="H449" s="2" t="s">
        <v>781</v>
      </c>
      <c r="I449" s="2"/>
      <c r="J449" s="4"/>
      <c r="K449" s="4"/>
      <c r="L449" s="4">
        <f>Tabela1[[#This Row],[parcela.cef
(total)]]-Tabela1[[#This Row],[parcela.cef
(realizado)]]</f>
        <v>0</v>
      </c>
      <c r="M449" s="4">
        <v>177298</v>
      </c>
      <c r="N449" s="4">
        <v>220266.25</v>
      </c>
      <c r="O449" s="4">
        <v>0</v>
      </c>
      <c r="P449" s="4">
        <v>42728.25</v>
      </c>
      <c r="Q449" s="4">
        <f>SUM(Tabela1[[#This Row],[set/25]:[dez/30]])</f>
        <v>42728.25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253.2</v>
      </c>
      <c r="BL449" s="4">
        <v>253.2</v>
      </c>
      <c r="BM449" s="4">
        <v>253.2</v>
      </c>
      <c r="BN449" s="4">
        <v>253.2</v>
      </c>
      <c r="BO449" s="4">
        <v>253.2</v>
      </c>
      <c r="BP449" s="4">
        <v>253.2</v>
      </c>
      <c r="BQ449" s="4">
        <v>253.2</v>
      </c>
      <c r="BR449" s="4">
        <v>253.2</v>
      </c>
      <c r="BS449" s="4">
        <v>253.2</v>
      </c>
      <c r="BT449" s="4">
        <v>253.2</v>
      </c>
      <c r="BU449" s="4">
        <v>253.2</v>
      </c>
      <c r="BV449" s="4">
        <v>253.2</v>
      </c>
      <c r="BW449" s="4">
        <v>253.2</v>
      </c>
      <c r="BX449" s="4">
        <v>383.65</v>
      </c>
      <c r="BY449" s="4">
        <v>844</v>
      </c>
      <c r="BZ449" s="4">
        <v>844</v>
      </c>
      <c r="CA449" s="4">
        <v>844</v>
      </c>
      <c r="CB449" s="4">
        <v>844</v>
      </c>
      <c r="CC449" s="4">
        <v>844</v>
      </c>
      <c r="CD449" s="4">
        <v>844</v>
      </c>
      <c r="CE449" s="4">
        <v>844</v>
      </c>
      <c r="CF449" s="4">
        <v>844</v>
      </c>
      <c r="CG449" s="4">
        <v>844</v>
      </c>
      <c r="CH449" s="4">
        <v>844</v>
      </c>
      <c r="CI449" s="4">
        <v>844</v>
      </c>
      <c r="CJ449" s="4">
        <v>844</v>
      </c>
      <c r="CK449" s="4">
        <v>844</v>
      </c>
      <c r="CL449" s="4">
        <v>844</v>
      </c>
      <c r="CM449" s="4">
        <v>844</v>
      </c>
      <c r="CN449" s="4">
        <v>844</v>
      </c>
      <c r="CO449" s="4">
        <v>844</v>
      </c>
      <c r="CP449" s="4">
        <v>844</v>
      </c>
      <c r="CQ449" s="4">
        <v>844</v>
      </c>
      <c r="CR449" s="4">
        <v>844</v>
      </c>
      <c r="CS449" s="4">
        <v>844</v>
      </c>
      <c r="CT449" s="4">
        <v>844</v>
      </c>
      <c r="CU449" s="4">
        <v>1073</v>
      </c>
      <c r="CV449" s="4">
        <v>844</v>
      </c>
      <c r="CW449" s="4">
        <v>844</v>
      </c>
      <c r="CX449" s="4">
        <v>844</v>
      </c>
      <c r="CY449" s="4">
        <v>844</v>
      </c>
      <c r="CZ449" s="4">
        <v>844</v>
      </c>
      <c r="DA449" s="4">
        <v>844</v>
      </c>
      <c r="DB449" s="4">
        <v>844</v>
      </c>
      <c r="DC449" s="4">
        <v>844</v>
      </c>
      <c r="DD449" s="4">
        <v>844</v>
      </c>
      <c r="DE449" s="4">
        <v>844</v>
      </c>
      <c r="DF449" s="4">
        <v>844</v>
      </c>
      <c r="DG449" s="4">
        <v>844</v>
      </c>
      <c r="DH449" s="4">
        <v>844</v>
      </c>
      <c r="DI449" s="4">
        <v>844</v>
      </c>
      <c r="DJ449" s="4">
        <v>844</v>
      </c>
      <c r="DK449" s="4">
        <v>844</v>
      </c>
      <c r="DL449" s="4">
        <v>844</v>
      </c>
      <c r="DM449" s="4">
        <v>844</v>
      </c>
      <c r="DN449" s="4">
        <v>844</v>
      </c>
      <c r="DO449" s="4">
        <v>844</v>
      </c>
      <c r="DP449" s="4">
        <v>844</v>
      </c>
      <c r="DQ449" s="4">
        <v>844</v>
      </c>
      <c r="DR449" s="4">
        <v>844</v>
      </c>
      <c r="DS449" s="4">
        <v>0</v>
      </c>
      <c r="DT449" s="4">
        <v>0</v>
      </c>
      <c r="DU449" s="6">
        <v>0</v>
      </c>
      <c r="DV449" s="4">
        <f>SUM(Tabela1[[#This Row],[jan/25]:[mar/25]])</f>
        <v>0</v>
      </c>
      <c r="DW449" s="4">
        <f>SUM(Tabela1[[#This Row],[abr/25]:[ago/25]])</f>
        <v>0</v>
      </c>
      <c r="DX449" s="4">
        <f>SUM(Tabela1[[#This Row],[set/25]:[dez/30]])</f>
        <v>42728.25</v>
      </c>
    </row>
    <row r="450" spans="1:128" hidden="1" x14ac:dyDescent="0.25">
      <c r="A450" s="2" t="s">
        <v>1346</v>
      </c>
      <c r="B450" s="2" t="s">
        <v>14</v>
      </c>
      <c r="C450" s="2" t="s">
        <v>55</v>
      </c>
      <c r="D450" s="1">
        <v>1101</v>
      </c>
      <c r="E450" s="2" t="s">
        <v>1384</v>
      </c>
      <c r="F450" s="2" t="s">
        <v>19</v>
      </c>
      <c r="G450" s="321">
        <v>45693</v>
      </c>
      <c r="H450" s="2" t="s">
        <v>939</v>
      </c>
      <c r="I450" s="2"/>
      <c r="J450" s="4"/>
      <c r="K450" s="4"/>
      <c r="L450" s="4">
        <f>Tabela1[[#This Row],[parcela.cef
(total)]]-Tabela1[[#This Row],[parcela.cef
(realizado)]]</f>
        <v>0</v>
      </c>
      <c r="M450" s="4">
        <v>267471.63</v>
      </c>
      <c r="N450" s="4">
        <v>276360</v>
      </c>
      <c r="O450" s="4">
        <v>0</v>
      </c>
      <c r="P450" s="4">
        <v>20688.689999999999</v>
      </c>
      <c r="Q450" s="4">
        <f>SUM(Tabela1[[#This Row],[set/25]:[dez/30]])</f>
        <v>14407.180000000006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6000</v>
      </c>
      <c r="BD450" s="4">
        <v>0</v>
      </c>
      <c r="BE450" s="4">
        <v>0</v>
      </c>
      <c r="BF450" s="4">
        <v>0</v>
      </c>
      <c r="BG450" s="4">
        <v>93.96</v>
      </c>
      <c r="BH450" s="4">
        <v>94.44</v>
      </c>
      <c r="BI450" s="4">
        <v>93.11</v>
      </c>
      <c r="BJ450" s="4">
        <v>0</v>
      </c>
      <c r="BK450" s="4">
        <v>93.96</v>
      </c>
      <c r="BL450" s="4">
        <v>93.96</v>
      </c>
      <c r="BM450" s="4">
        <v>783</v>
      </c>
      <c r="BN450" s="4">
        <v>93.96</v>
      </c>
      <c r="BO450" s="4">
        <v>93.96</v>
      </c>
      <c r="BP450" s="4">
        <v>93.96</v>
      </c>
      <c r="BQ450" s="4">
        <v>313.2</v>
      </c>
      <c r="BR450" s="4">
        <v>313.2</v>
      </c>
      <c r="BS450" s="4">
        <v>313.2</v>
      </c>
      <c r="BT450" s="4">
        <v>313.2</v>
      </c>
      <c r="BU450" s="4">
        <v>313.2</v>
      </c>
      <c r="BV450" s="4">
        <v>313.2</v>
      </c>
      <c r="BW450" s="4">
        <v>313.2</v>
      </c>
      <c r="BX450" s="4">
        <v>313.2</v>
      </c>
      <c r="BY450" s="4">
        <v>2609.9899999999998</v>
      </c>
      <c r="BZ450" s="4">
        <v>313.2</v>
      </c>
      <c r="CA450" s="4">
        <v>313.2</v>
      </c>
      <c r="CB450" s="4">
        <v>313.2</v>
      </c>
      <c r="CC450" s="4">
        <v>313.2</v>
      </c>
      <c r="CD450" s="4">
        <v>313.2</v>
      </c>
      <c r="CE450" s="4">
        <v>313.2</v>
      </c>
      <c r="CF450" s="4">
        <v>313.2</v>
      </c>
      <c r="CG450" s="4">
        <v>313.2</v>
      </c>
      <c r="CH450" s="4">
        <v>313.2</v>
      </c>
      <c r="CI450" s="4">
        <v>313.2</v>
      </c>
      <c r="CJ450" s="4">
        <v>313.2</v>
      </c>
      <c r="CK450" s="4">
        <v>2609.9899999999998</v>
      </c>
      <c r="CL450" s="4">
        <v>313.2</v>
      </c>
      <c r="CM450" s="4">
        <v>313.2</v>
      </c>
      <c r="CN450" s="4">
        <v>313.2</v>
      </c>
      <c r="CO450" s="4">
        <v>313.2</v>
      </c>
      <c r="CP450" s="4">
        <v>313.2</v>
      </c>
      <c r="CQ450" s="4">
        <v>313.2</v>
      </c>
      <c r="CR450" s="4">
        <v>104.4</v>
      </c>
      <c r="CS450" s="4">
        <v>0</v>
      </c>
      <c r="CT450" s="4">
        <v>0</v>
      </c>
      <c r="CU450" s="4">
        <v>0</v>
      </c>
      <c r="CV450" s="4">
        <v>0</v>
      </c>
      <c r="CW450" s="4">
        <v>0</v>
      </c>
      <c r="CX450" s="4">
        <v>0</v>
      </c>
      <c r="CY450" s="4">
        <v>0</v>
      </c>
      <c r="CZ450" s="4">
        <v>0</v>
      </c>
      <c r="DA450" s="4">
        <v>0</v>
      </c>
      <c r="DB450" s="4">
        <v>0</v>
      </c>
      <c r="DC450" s="4">
        <v>0</v>
      </c>
      <c r="DD450" s="4">
        <v>0</v>
      </c>
      <c r="DE450" s="4">
        <v>0</v>
      </c>
      <c r="DF450" s="4">
        <v>0</v>
      </c>
      <c r="DG450" s="4">
        <v>0</v>
      </c>
      <c r="DH450" s="4">
        <v>0</v>
      </c>
      <c r="DI450" s="4">
        <v>0</v>
      </c>
      <c r="DJ450" s="4">
        <v>0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6">
        <v>0</v>
      </c>
      <c r="DV450" s="4">
        <f>SUM(Tabela1[[#This Row],[jan/25]:[mar/25]])</f>
        <v>6000</v>
      </c>
      <c r="DW450" s="4">
        <f>SUM(Tabela1[[#This Row],[abr/25]:[ago/25]])</f>
        <v>281.51</v>
      </c>
      <c r="DX450" s="4">
        <f>SUM(Tabela1[[#This Row],[set/25]:[dez/30]])</f>
        <v>14407.180000000006</v>
      </c>
    </row>
    <row r="451" spans="1:128" hidden="1" x14ac:dyDescent="0.25">
      <c r="A451" s="2" t="s">
        <v>1346</v>
      </c>
      <c r="B451" s="2" t="s">
        <v>14</v>
      </c>
      <c r="C451" s="2" t="s">
        <v>55</v>
      </c>
      <c r="D451" s="1">
        <v>1102</v>
      </c>
      <c r="E451" s="2" t="s">
        <v>1386</v>
      </c>
      <c r="F451" s="2" t="s">
        <v>19</v>
      </c>
      <c r="G451" s="321">
        <v>45626</v>
      </c>
      <c r="H451" s="2" t="s">
        <v>253</v>
      </c>
      <c r="I451" s="2"/>
      <c r="J451" s="4"/>
      <c r="K451" s="4"/>
      <c r="L451" s="4">
        <f>Tabela1[[#This Row],[parcela.cef
(total)]]-Tabela1[[#This Row],[parcela.cef
(realizado)]]</f>
        <v>0</v>
      </c>
      <c r="M451" s="4">
        <v>277510.18</v>
      </c>
      <c r="N451" s="4">
        <v>361900</v>
      </c>
      <c r="O451" s="4">
        <v>0</v>
      </c>
      <c r="P451" s="4">
        <v>103785.27</v>
      </c>
      <c r="Q451" s="4">
        <f>SUM(Tabela1[[#This Row],[set/25]:[dez/30]])</f>
        <v>83721.819999999949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9000</v>
      </c>
      <c r="BB451" s="4">
        <v>485.2</v>
      </c>
      <c r="BC451" s="4">
        <v>629.85</v>
      </c>
      <c r="BD451" s="4">
        <v>1638.9</v>
      </c>
      <c r="BE451" s="4">
        <v>1645.46</v>
      </c>
      <c r="BF451" s="4">
        <v>1651.87</v>
      </c>
      <c r="BG451" s="4">
        <v>1660.46</v>
      </c>
      <c r="BH451" s="4">
        <v>1670.09</v>
      </c>
      <c r="BI451" s="4">
        <v>1681.62</v>
      </c>
      <c r="BJ451" s="4">
        <v>0</v>
      </c>
      <c r="BK451" s="4">
        <v>1696.92</v>
      </c>
      <c r="BL451" s="4">
        <v>1696.92</v>
      </c>
      <c r="BM451" s="4">
        <v>9873.9599999999991</v>
      </c>
      <c r="BN451" s="4">
        <v>1696.92</v>
      </c>
      <c r="BO451" s="4">
        <v>1696.92</v>
      </c>
      <c r="BP451" s="4">
        <v>1696.92</v>
      </c>
      <c r="BQ451" s="4">
        <v>1696.92</v>
      </c>
      <c r="BR451" s="4">
        <v>1696.92</v>
      </c>
      <c r="BS451" s="4">
        <v>1696.92</v>
      </c>
      <c r="BT451" s="4">
        <v>1696.92</v>
      </c>
      <c r="BU451" s="4">
        <v>1696.92</v>
      </c>
      <c r="BV451" s="4">
        <v>1696.92</v>
      </c>
      <c r="BW451" s="4">
        <v>1696.92</v>
      </c>
      <c r="BX451" s="4">
        <v>1696.92</v>
      </c>
      <c r="BY451" s="4">
        <v>9873.9599999999991</v>
      </c>
      <c r="BZ451" s="4">
        <v>1696.92</v>
      </c>
      <c r="CA451" s="4">
        <v>1696.92</v>
      </c>
      <c r="CB451" s="4">
        <v>1696.92</v>
      </c>
      <c r="CC451" s="4">
        <v>1696.92</v>
      </c>
      <c r="CD451" s="4">
        <v>1696.92</v>
      </c>
      <c r="CE451" s="4">
        <v>1696.92</v>
      </c>
      <c r="CF451" s="4">
        <v>1696.92</v>
      </c>
      <c r="CG451" s="4">
        <v>1696.92</v>
      </c>
      <c r="CH451" s="4">
        <v>1696.92</v>
      </c>
      <c r="CI451" s="4">
        <v>1696.92</v>
      </c>
      <c r="CJ451" s="4">
        <v>1696.92</v>
      </c>
      <c r="CK451" s="4">
        <v>9873.9599999999991</v>
      </c>
      <c r="CL451" s="4">
        <v>1696.92</v>
      </c>
      <c r="CM451" s="4">
        <v>1696.92</v>
      </c>
      <c r="CN451" s="4">
        <v>1696.92</v>
      </c>
      <c r="CO451" s="4">
        <v>8177.04</v>
      </c>
      <c r="CP451" s="4">
        <v>0</v>
      </c>
      <c r="CQ451" s="4">
        <v>106.06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0</v>
      </c>
      <c r="CZ451" s="4">
        <v>0</v>
      </c>
      <c r="DA451" s="4">
        <v>0</v>
      </c>
      <c r="DB451" s="4">
        <v>0</v>
      </c>
      <c r="DC451" s="4">
        <v>0</v>
      </c>
      <c r="DD451" s="4">
        <v>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0</v>
      </c>
      <c r="DK451" s="4">
        <v>0</v>
      </c>
      <c r="DL451" s="4">
        <v>0</v>
      </c>
      <c r="DM451" s="4">
        <v>0</v>
      </c>
      <c r="DN451" s="4">
        <v>0</v>
      </c>
      <c r="DO451" s="4">
        <v>0</v>
      </c>
      <c r="DP451" s="4">
        <v>0</v>
      </c>
      <c r="DQ451" s="4">
        <v>0</v>
      </c>
      <c r="DR451" s="4">
        <v>0</v>
      </c>
      <c r="DS451" s="4">
        <v>0</v>
      </c>
      <c r="DT451" s="4">
        <v>0</v>
      </c>
      <c r="DU451" s="6">
        <v>0</v>
      </c>
      <c r="DV451" s="4">
        <f>SUM(Tabela1[[#This Row],[jan/25]:[mar/25]])</f>
        <v>2753.95</v>
      </c>
      <c r="DW451" s="4">
        <f>SUM(Tabela1[[#This Row],[abr/25]:[ago/25]])</f>
        <v>8309.5</v>
      </c>
      <c r="DX451" s="4">
        <f>SUM(Tabela1[[#This Row],[set/25]:[dez/30]])</f>
        <v>83721.819999999949</v>
      </c>
    </row>
    <row r="452" spans="1:128" hidden="1" x14ac:dyDescent="0.25">
      <c r="A452" s="2" t="s">
        <v>1346</v>
      </c>
      <c r="B452" s="2" t="s">
        <v>14</v>
      </c>
      <c r="C452" s="2" t="s">
        <v>55</v>
      </c>
      <c r="D452" s="1">
        <v>1103</v>
      </c>
      <c r="E452" s="2" t="s">
        <v>1388</v>
      </c>
      <c r="F452" s="2" t="s">
        <v>19</v>
      </c>
      <c r="G452" s="321">
        <v>45628</v>
      </c>
      <c r="H452" s="2" t="s">
        <v>1389</v>
      </c>
      <c r="I452" s="2"/>
      <c r="J452" s="4"/>
      <c r="K452" s="4"/>
      <c r="L452" s="4">
        <f>Tabela1[[#This Row],[parcela.cef
(total)]]-Tabela1[[#This Row],[parcela.cef
(realizado)]]</f>
        <v>0</v>
      </c>
      <c r="M452" s="4">
        <v>373856.01</v>
      </c>
      <c r="N452" s="4">
        <v>375060</v>
      </c>
      <c r="O452" s="4">
        <v>0</v>
      </c>
      <c r="P452" s="4">
        <v>20730.23</v>
      </c>
      <c r="Q452" s="4">
        <f>SUM(Tabela1[[#This Row],[set/25]:[dez/30]])</f>
        <v>13494.200000000003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6000</v>
      </c>
      <c r="BB452" s="4">
        <v>150.6</v>
      </c>
      <c r="BC452" s="4">
        <v>0</v>
      </c>
      <c r="BD452" s="4">
        <v>308.39</v>
      </c>
      <c r="BE452" s="4">
        <v>153.22</v>
      </c>
      <c r="BF452" s="4">
        <v>153.82</v>
      </c>
      <c r="BG452" s="4">
        <v>154.62</v>
      </c>
      <c r="BH452" s="4">
        <v>155.51</v>
      </c>
      <c r="BI452" s="4">
        <v>159.87</v>
      </c>
      <c r="BJ452" s="4">
        <v>0</v>
      </c>
      <c r="BK452" s="4">
        <v>158.01</v>
      </c>
      <c r="BL452" s="4">
        <v>158.01</v>
      </c>
      <c r="BM452" s="4">
        <v>158.01</v>
      </c>
      <c r="BN452" s="4">
        <v>158.01</v>
      </c>
      <c r="BO452" s="4">
        <v>158.01</v>
      </c>
      <c r="BP452" s="4">
        <v>158.01</v>
      </c>
      <c r="BQ452" s="4">
        <v>158.01</v>
      </c>
      <c r="BR452" s="4">
        <v>158.01</v>
      </c>
      <c r="BS452" s="4">
        <v>158.01</v>
      </c>
      <c r="BT452" s="4">
        <v>158.01</v>
      </c>
      <c r="BU452" s="4">
        <v>158.01</v>
      </c>
      <c r="BV452" s="4">
        <v>158.01</v>
      </c>
      <c r="BW452" s="4">
        <v>158.01</v>
      </c>
      <c r="BX452" s="4">
        <v>158.01</v>
      </c>
      <c r="BY452" s="4">
        <v>158.01</v>
      </c>
      <c r="BZ452" s="4">
        <v>158.01</v>
      </c>
      <c r="CA452" s="4">
        <v>158.01</v>
      </c>
      <c r="CB452" s="4">
        <v>158.01</v>
      </c>
      <c r="CC452" s="4">
        <v>158.01</v>
      </c>
      <c r="CD452" s="4">
        <v>379.23</v>
      </c>
      <c r="CE452" s="4">
        <v>526.71</v>
      </c>
      <c r="CF452" s="4">
        <v>526.71</v>
      </c>
      <c r="CG452" s="4">
        <v>526.71</v>
      </c>
      <c r="CH452" s="4">
        <v>526.71</v>
      </c>
      <c r="CI452" s="4">
        <v>526.71</v>
      </c>
      <c r="CJ452" s="4">
        <v>526.71</v>
      </c>
      <c r="CK452" s="4">
        <v>6847.18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105.34</v>
      </c>
      <c r="CR452" s="4">
        <v>0</v>
      </c>
      <c r="CS452" s="4">
        <v>0</v>
      </c>
      <c r="CT452" s="4">
        <v>0</v>
      </c>
      <c r="CU452" s="4">
        <v>0</v>
      </c>
      <c r="CV452" s="4">
        <v>0</v>
      </c>
      <c r="CW452" s="4">
        <v>0</v>
      </c>
      <c r="CX452" s="4">
        <v>0</v>
      </c>
      <c r="CY452" s="4">
        <v>0</v>
      </c>
      <c r="CZ452" s="4">
        <v>0</v>
      </c>
      <c r="DA452" s="4">
        <v>0</v>
      </c>
      <c r="DB452" s="4">
        <v>0</v>
      </c>
      <c r="DC452" s="4">
        <v>0</v>
      </c>
      <c r="DD452" s="4">
        <v>0</v>
      </c>
      <c r="DE452" s="4">
        <v>0</v>
      </c>
      <c r="DF452" s="4">
        <v>0</v>
      </c>
      <c r="DG452" s="4">
        <v>0</v>
      </c>
      <c r="DH452" s="4">
        <v>0</v>
      </c>
      <c r="DI452" s="4">
        <v>0</v>
      </c>
      <c r="DJ452" s="4">
        <v>0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6">
        <v>0</v>
      </c>
      <c r="DV452" s="4">
        <f>SUM(Tabela1[[#This Row],[jan/25]:[mar/25]])</f>
        <v>458.99</v>
      </c>
      <c r="DW452" s="4">
        <f>SUM(Tabela1[[#This Row],[abr/25]:[ago/25]])</f>
        <v>777.04</v>
      </c>
      <c r="DX452" s="4">
        <f>SUM(Tabela1[[#This Row],[set/25]:[dez/30]])</f>
        <v>13494.200000000003</v>
      </c>
    </row>
    <row r="453" spans="1:128" hidden="1" x14ac:dyDescent="0.25">
      <c r="A453" s="2" t="s">
        <v>1346</v>
      </c>
      <c r="B453" s="2" t="s">
        <v>14</v>
      </c>
      <c r="C453" s="2" t="s">
        <v>55</v>
      </c>
      <c r="D453" s="1">
        <v>1104</v>
      </c>
      <c r="E453" s="2"/>
      <c r="F453" s="2" t="s">
        <v>16</v>
      </c>
      <c r="G453" s="321"/>
      <c r="H453" s="2"/>
      <c r="I453" s="2"/>
      <c r="J453" s="4"/>
      <c r="K453" s="4"/>
      <c r="L453" s="4">
        <f>Tabela1[[#This Row],[parcela.cef
(total)]]-Tabela1[[#This Row],[parcela.cef
(realizado)]]</f>
        <v>0</v>
      </c>
      <c r="M453" s="4">
        <v>0</v>
      </c>
      <c r="N453" s="4">
        <v>0</v>
      </c>
      <c r="O453" s="4">
        <v>0</v>
      </c>
      <c r="P453" s="4">
        <v>0</v>
      </c>
      <c r="Q453" s="4">
        <f>SUM(Tabela1[[#This Row],[set/25]:[dez/30]])</f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0</v>
      </c>
      <c r="CQ453" s="4">
        <v>0</v>
      </c>
      <c r="CR453" s="4">
        <v>0</v>
      </c>
      <c r="CS453" s="4">
        <v>0</v>
      </c>
      <c r="CT453" s="4">
        <v>0</v>
      </c>
      <c r="CU453" s="4">
        <v>0</v>
      </c>
      <c r="CV453" s="4">
        <v>0</v>
      </c>
      <c r="CW453" s="4">
        <v>0</v>
      </c>
      <c r="CX453" s="4">
        <v>0</v>
      </c>
      <c r="CY453" s="4">
        <v>0</v>
      </c>
      <c r="CZ453" s="4">
        <v>0</v>
      </c>
      <c r="DA453" s="4">
        <v>0</v>
      </c>
      <c r="DB453" s="4">
        <v>0</v>
      </c>
      <c r="DC453" s="4">
        <v>0</v>
      </c>
      <c r="DD453" s="4">
        <v>0</v>
      </c>
      <c r="DE453" s="4">
        <v>0</v>
      </c>
      <c r="DF453" s="4">
        <v>0</v>
      </c>
      <c r="DG453" s="4">
        <v>0</v>
      </c>
      <c r="DH453" s="4">
        <v>0</v>
      </c>
      <c r="DI453" s="4">
        <v>0</v>
      </c>
      <c r="DJ453" s="4">
        <v>0</v>
      </c>
      <c r="DK453" s="4">
        <v>0</v>
      </c>
      <c r="DL453" s="4">
        <v>0</v>
      </c>
      <c r="DM453" s="4">
        <v>0</v>
      </c>
      <c r="DN453" s="4">
        <v>0</v>
      </c>
      <c r="DO453" s="4">
        <v>0</v>
      </c>
      <c r="DP453" s="4">
        <v>0</v>
      </c>
      <c r="DQ453" s="4">
        <v>0</v>
      </c>
      <c r="DR453" s="4">
        <v>0</v>
      </c>
      <c r="DS453" s="4">
        <v>0</v>
      </c>
      <c r="DT453" s="4">
        <v>0</v>
      </c>
      <c r="DU453" s="6">
        <v>0</v>
      </c>
      <c r="DV453" s="4">
        <f>SUM(Tabela1[[#This Row],[jan/25]:[mar/25]])</f>
        <v>0</v>
      </c>
      <c r="DW453" s="4">
        <f>SUM(Tabela1[[#This Row],[abr/25]:[ago/25]])</f>
        <v>0</v>
      </c>
      <c r="DX453" s="4">
        <f>SUM(Tabela1[[#This Row],[set/25]:[dez/30]])</f>
        <v>0</v>
      </c>
    </row>
    <row r="454" spans="1:128" hidden="1" x14ac:dyDescent="0.25">
      <c r="A454" s="2" t="s">
        <v>1346</v>
      </c>
      <c r="B454" s="2" t="s">
        <v>14</v>
      </c>
      <c r="C454" s="2" t="s">
        <v>55</v>
      </c>
      <c r="D454" s="1">
        <v>1105</v>
      </c>
      <c r="E454" s="2"/>
      <c r="F454" s="2" t="s">
        <v>16</v>
      </c>
      <c r="G454" s="321"/>
      <c r="H454" s="2"/>
      <c r="I454" s="2"/>
      <c r="J454" s="4"/>
      <c r="K454" s="4"/>
      <c r="L454" s="4">
        <f>Tabela1[[#This Row],[parcela.cef
(total)]]-Tabela1[[#This Row],[parcela.cef
(realizado)]]</f>
        <v>0</v>
      </c>
      <c r="M454" s="4">
        <v>0</v>
      </c>
      <c r="N454" s="4">
        <v>0</v>
      </c>
      <c r="O454" s="4">
        <v>0</v>
      </c>
      <c r="P454" s="4">
        <v>0</v>
      </c>
      <c r="Q454" s="4">
        <f>SUM(Tabela1[[#This Row],[set/25]:[dez/30]])</f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0</v>
      </c>
      <c r="CZ454" s="4">
        <v>0</v>
      </c>
      <c r="DA454" s="4">
        <v>0</v>
      </c>
      <c r="DB454" s="4">
        <v>0</v>
      </c>
      <c r="DC454" s="4">
        <v>0</v>
      </c>
      <c r="DD454" s="4">
        <v>0</v>
      </c>
      <c r="DE454" s="4">
        <v>0</v>
      </c>
      <c r="DF454" s="4">
        <v>0</v>
      </c>
      <c r="DG454" s="4">
        <v>0</v>
      </c>
      <c r="DH454" s="4">
        <v>0</v>
      </c>
      <c r="DI454" s="4">
        <v>0</v>
      </c>
      <c r="DJ454" s="4">
        <v>0</v>
      </c>
      <c r="DK454" s="4">
        <v>0</v>
      </c>
      <c r="DL454" s="4">
        <v>0</v>
      </c>
      <c r="DM454" s="4">
        <v>0</v>
      </c>
      <c r="DN454" s="4">
        <v>0</v>
      </c>
      <c r="DO454" s="4">
        <v>0</v>
      </c>
      <c r="DP454" s="4">
        <v>0</v>
      </c>
      <c r="DQ454" s="4">
        <v>0</v>
      </c>
      <c r="DR454" s="4">
        <v>0</v>
      </c>
      <c r="DS454" s="4">
        <v>0</v>
      </c>
      <c r="DT454" s="4">
        <v>0</v>
      </c>
      <c r="DU454" s="6">
        <v>0</v>
      </c>
      <c r="DV454" s="4">
        <f>SUM(Tabela1[[#This Row],[jan/25]:[mar/25]])</f>
        <v>0</v>
      </c>
      <c r="DW454" s="4">
        <f>SUM(Tabela1[[#This Row],[abr/25]:[ago/25]])</f>
        <v>0</v>
      </c>
      <c r="DX454" s="4">
        <f>SUM(Tabela1[[#This Row],[set/25]:[dez/30]])</f>
        <v>0</v>
      </c>
    </row>
    <row r="455" spans="1:128" hidden="1" x14ac:dyDescent="0.25">
      <c r="A455" s="2" t="s">
        <v>1346</v>
      </c>
      <c r="B455" s="2" t="s">
        <v>14</v>
      </c>
      <c r="C455" s="2" t="s">
        <v>55</v>
      </c>
      <c r="D455" s="1">
        <v>1106</v>
      </c>
      <c r="E455" s="2"/>
      <c r="F455" s="2" t="s">
        <v>16</v>
      </c>
      <c r="G455" s="321"/>
      <c r="H455" s="2"/>
      <c r="I455" s="2"/>
      <c r="J455" s="4"/>
      <c r="K455" s="4"/>
      <c r="L455" s="4">
        <f>Tabela1[[#This Row],[parcela.cef
(total)]]-Tabela1[[#This Row],[parcela.cef
(realizado)]]</f>
        <v>0</v>
      </c>
      <c r="M455" s="4">
        <v>0</v>
      </c>
      <c r="N455" s="4">
        <v>0</v>
      </c>
      <c r="O455" s="4">
        <v>0</v>
      </c>
      <c r="P455" s="4">
        <v>0</v>
      </c>
      <c r="Q455" s="4">
        <f>SUM(Tabela1[[#This Row],[set/25]:[dez/30]])</f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0</v>
      </c>
      <c r="CR455" s="4">
        <v>0</v>
      </c>
      <c r="CS455" s="4">
        <v>0</v>
      </c>
      <c r="CT455" s="4">
        <v>0</v>
      </c>
      <c r="CU455" s="4">
        <v>0</v>
      </c>
      <c r="CV455" s="4">
        <v>0</v>
      </c>
      <c r="CW455" s="4">
        <v>0</v>
      </c>
      <c r="CX455" s="4">
        <v>0</v>
      </c>
      <c r="CY455" s="4">
        <v>0</v>
      </c>
      <c r="CZ455" s="4">
        <v>0</v>
      </c>
      <c r="DA455" s="4">
        <v>0</v>
      </c>
      <c r="DB455" s="4">
        <v>0</v>
      </c>
      <c r="DC455" s="4">
        <v>0</v>
      </c>
      <c r="DD455" s="4">
        <v>0</v>
      </c>
      <c r="DE455" s="4">
        <v>0</v>
      </c>
      <c r="DF455" s="4">
        <v>0</v>
      </c>
      <c r="DG455" s="4">
        <v>0</v>
      </c>
      <c r="DH455" s="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0</v>
      </c>
      <c r="DN455" s="4">
        <v>0</v>
      </c>
      <c r="DO455" s="4">
        <v>0</v>
      </c>
      <c r="DP455" s="4">
        <v>0</v>
      </c>
      <c r="DQ455" s="4">
        <v>0</v>
      </c>
      <c r="DR455" s="4">
        <v>0</v>
      </c>
      <c r="DS455" s="4">
        <v>0</v>
      </c>
      <c r="DT455" s="4">
        <v>0</v>
      </c>
      <c r="DU455" s="6">
        <v>0</v>
      </c>
      <c r="DV455" s="4">
        <f>SUM(Tabela1[[#This Row],[jan/25]:[mar/25]])</f>
        <v>0</v>
      </c>
      <c r="DW455" s="4">
        <f>SUM(Tabela1[[#This Row],[abr/25]:[ago/25]])</f>
        <v>0</v>
      </c>
      <c r="DX455" s="4">
        <f>SUM(Tabela1[[#This Row],[set/25]:[dez/30]])</f>
        <v>0</v>
      </c>
    </row>
    <row r="456" spans="1:128" hidden="1" x14ac:dyDescent="0.25">
      <c r="A456" s="2" t="s">
        <v>1346</v>
      </c>
      <c r="B456" s="2" t="s">
        <v>14</v>
      </c>
      <c r="C456" s="2" t="s">
        <v>55</v>
      </c>
      <c r="D456" s="1">
        <v>1107</v>
      </c>
      <c r="E456" s="2"/>
      <c r="F456" s="2" t="s">
        <v>16</v>
      </c>
      <c r="G456" s="321"/>
      <c r="H456" s="2"/>
      <c r="I456" s="2"/>
      <c r="J456" s="4"/>
      <c r="K456" s="4"/>
      <c r="L456" s="4">
        <f>Tabela1[[#This Row],[parcela.cef
(total)]]-Tabela1[[#This Row],[parcela.cef
(realizado)]]</f>
        <v>0</v>
      </c>
      <c r="M456" s="4">
        <v>0</v>
      </c>
      <c r="N456" s="4">
        <v>0</v>
      </c>
      <c r="O456" s="4">
        <v>0</v>
      </c>
      <c r="P456" s="4">
        <v>0</v>
      </c>
      <c r="Q456" s="4">
        <f>SUM(Tabela1[[#This Row],[set/25]:[dez/30]])</f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</v>
      </c>
      <c r="DG456" s="4">
        <v>0</v>
      </c>
      <c r="DH456" s="4">
        <v>0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6">
        <v>0</v>
      </c>
      <c r="DV456" s="4">
        <f>SUM(Tabela1[[#This Row],[jan/25]:[mar/25]])</f>
        <v>0</v>
      </c>
      <c r="DW456" s="4">
        <f>SUM(Tabela1[[#This Row],[abr/25]:[ago/25]])</f>
        <v>0</v>
      </c>
      <c r="DX456" s="4">
        <f>SUM(Tabela1[[#This Row],[set/25]:[dez/30]])</f>
        <v>0</v>
      </c>
    </row>
    <row r="457" spans="1:128" hidden="1" x14ac:dyDescent="0.25">
      <c r="A457" s="2" t="s">
        <v>1346</v>
      </c>
      <c r="B457" s="2" t="s">
        <v>14</v>
      </c>
      <c r="C457" s="2" t="s">
        <v>55</v>
      </c>
      <c r="D457" s="1">
        <v>1108</v>
      </c>
      <c r="E457" s="2" t="s">
        <v>1395</v>
      </c>
      <c r="F457" s="2" t="s">
        <v>19</v>
      </c>
      <c r="G457" s="321">
        <v>45644</v>
      </c>
      <c r="H457" s="2" t="s">
        <v>198</v>
      </c>
      <c r="I457" s="2"/>
      <c r="J457" s="4"/>
      <c r="K457" s="4"/>
      <c r="L457" s="4">
        <f>Tabela1[[#This Row],[parcela.cef
(total)]]-Tabela1[[#This Row],[parcela.cef
(realizado)]]</f>
        <v>0</v>
      </c>
      <c r="M457" s="4">
        <v>242050.96</v>
      </c>
      <c r="N457" s="4">
        <v>293020</v>
      </c>
      <c r="O457" s="4">
        <v>0</v>
      </c>
      <c r="P457" s="4">
        <v>65531.37</v>
      </c>
      <c r="Q457" s="4">
        <f>SUM(Tabela1[[#This Row],[set/25]:[dez/30]])</f>
        <v>62650.72999999996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300</v>
      </c>
      <c r="BB457" s="4">
        <v>292.77</v>
      </c>
      <c r="BC457" s="4">
        <v>0</v>
      </c>
      <c r="BD457" s="4">
        <v>302.11</v>
      </c>
      <c r="BE457" s="4">
        <v>602.36</v>
      </c>
      <c r="BF457" s="4">
        <v>299.02</v>
      </c>
      <c r="BG457" s="4">
        <v>307.29000000000002</v>
      </c>
      <c r="BH457" s="4">
        <v>302.32</v>
      </c>
      <c r="BI457" s="4">
        <v>474.77</v>
      </c>
      <c r="BJ457" s="4">
        <v>0</v>
      </c>
      <c r="BK457" s="4">
        <v>1023.92</v>
      </c>
      <c r="BL457" s="4">
        <v>1023.92</v>
      </c>
      <c r="BM457" s="4">
        <v>11558.04</v>
      </c>
      <c r="BN457" s="4">
        <v>1023.92</v>
      </c>
      <c r="BO457" s="4">
        <v>1023.92</v>
      </c>
      <c r="BP457" s="4">
        <v>1023.92</v>
      </c>
      <c r="BQ457" s="4">
        <v>1023.92</v>
      </c>
      <c r="BR457" s="4">
        <v>1023.92</v>
      </c>
      <c r="BS457" s="4">
        <v>1023.92</v>
      </c>
      <c r="BT457" s="4">
        <v>1023.92</v>
      </c>
      <c r="BU457" s="4">
        <v>1023.92</v>
      </c>
      <c r="BV457" s="4">
        <v>1023.92</v>
      </c>
      <c r="BW457" s="4">
        <v>1023.92</v>
      </c>
      <c r="BX457" s="4">
        <v>1023.92</v>
      </c>
      <c r="BY457" s="4">
        <v>11558.04</v>
      </c>
      <c r="BZ457" s="4">
        <v>1023.92</v>
      </c>
      <c r="CA457" s="4">
        <v>1023.92</v>
      </c>
      <c r="CB457" s="4">
        <v>1023.92</v>
      </c>
      <c r="CC457" s="4">
        <v>1023.92</v>
      </c>
      <c r="CD457" s="4">
        <v>1023.92</v>
      </c>
      <c r="CE457" s="4">
        <v>1023.92</v>
      </c>
      <c r="CF457" s="4">
        <v>1023.92</v>
      </c>
      <c r="CG457" s="4">
        <v>1023.92</v>
      </c>
      <c r="CH457" s="4">
        <v>1023.92</v>
      </c>
      <c r="CI457" s="4">
        <v>1023.92</v>
      </c>
      <c r="CJ457" s="4">
        <v>1023.92</v>
      </c>
      <c r="CK457" s="4">
        <v>11558.04</v>
      </c>
      <c r="CL457" s="4">
        <v>1023.92</v>
      </c>
      <c r="CM457" s="4">
        <v>1023.92</v>
      </c>
      <c r="CN457" s="4">
        <v>1023.92</v>
      </c>
      <c r="CO457" s="4">
        <v>0</v>
      </c>
      <c r="CP457" s="4">
        <v>0</v>
      </c>
      <c r="CQ457" s="4">
        <v>330.77</v>
      </c>
      <c r="CR457" s="4">
        <v>0</v>
      </c>
      <c r="CS457" s="4">
        <v>0</v>
      </c>
      <c r="CT457" s="4">
        <v>0</v>
      </c>
      <c r="CU457" s="4">
        <v>0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  <c r="DA457" s="4">
        <v>0</v>
      </c>
      <c r="DB457" s="4">
        <v>0</v>
      </c>
      <c r="DC457" s="4">
        <v>0</v>
      </c>
      <c r="DD457" s="4">
        <v>0</v>
      </c>
      <c r="DE457" s="4">
        <v>0</v>
      </c>
      <c r="DF457" s="4">
        <v>0</v>
      </c>
      <c r="DG457" s="4">
        <v>0</v>
      </c>
      <c r="DH457" s="4">
        <v>0</v>
      </c>
      <c r="DI457" s="4">
        <v>0</v>
      </c>
      <c r="DJ457" s="4">
        <v>0</v>
      </c>
      <c r="DK457" s="4">
        <v>0</v>
      </c>
      <c r="DL457" s="4">
        <v>0</v>
      </c>
      <c r="DM457" s="4">
        <v>0</v>
      </c>
      <c r="DN457" s="4">
        <v>0</v>
      </c>
      <c r="DO457" s="4">
        <v>0</v>
      </c>
      <c r="DP457" s="4">
        <v>0</v>
      </c>
      <c r="DQ457" s="4">
        <v>0</v>
      </c>
      <c r="DR457" s="4">
        <v>0</v>
      </c>
      <c r="DS457" s="4">
        <v>0</v>
      </c>
      <c r="DT457" s="4">
        <v>0</v>
      </c>
      <c r="DU457" s="6">
        <v>0</v>
      </c>
      <c r="DV457" s="4">
        <f>SUM(Tabela1[[#This Row],[jan/25]:[mar/25]])</f>
        <v>594.88</v>
      </c>
      <c r="DW457" s="4">
        <f>SUM(Tabela1[[#This Row],[abr/25]:[ago/25]])</f>
        <v>1985.76</v>
      </c>
      <c r="DX457" s="4">
        <f>SUM(Tabela1[[#This Row],[set/25]:[dez/30]])</f>
        <v>62650.72999999996</v>
      </c>
    </row>
    <row r="458" spans="1:128" hidden="1" x14ac:dyDescent="0.25">
      <c r="A458" s="2" t="s">
        <v>1346</v>
      </c>
      <c r="B458" s="2" t="s">
        <v>14</v>
      </c>
      <c r="C458" s="2" t="s">
        <v>55</v>
      </c>
      <c r="D458" s="1">
        <v>1109</v>
      </c>
      <c r="E458" s="2"/>
      <c r="F458" s="2" t="s">
        <v>16</v>
      </c>
      <c r="G458" s="321"/>
      <c r="H458" s="2"/>
      <c r="I458" s="2"/>
      <c r="J458" s="4"/>
      <c r="K458" s="4"/>
      <c r="L458" s="4">
        <f>Tabela1[[#This Row],[parcela.cef
(total)]]-Tabela1[[#This Row],[parcela.cef
(realizado)]]</f>
        <v>0</v>
      </c>
      <c r="M458" s="4">
        <v>0</v>
      </c>
      <c r="N458" s="4">
        <v>0</v>
      </c>
      <c r="O458" s="4">
        <v>0</v>
      </c>
      <c r="P458" s="4">
        <v>0</v>
      </c>
      <c r="Q458" s="4">
        <f>SUM(Tabela1[[#This Row],[set/25]:[dez/30]])</f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6">
        <v>0</v>
      </c>
      <c r="DV458" s="4">
        <f>SUM(Tabela1[[#This Row],[jan/25]:[mar/25]])</f>
        <v>0</v>
      </c>
      <c r="DW458" s="4">
        <f>SUM(Tabela1[[#This Row],[abr/25]:[ago/25]])</f>
        <v>0</v>
      </c>
      <c r="DX458" s="4">
        <f>SUM(Tabela1[[#This Row],[set/25]:[dez/30]])</f>
        <v>0</v>
      </c>
    </row>
    <row r="459" spans="1:128" hidden="1" x14ac:dyDescent="0.25">
      <c r="A459" s="2" t="s">
        <v>1346</v>
      </c>
      <c r="B459" s="2" t="s">
        <v>14</v>
      </c>
      <c r="C459" s="2" t="s">
        <v>55</v>
      </c>
      <c r="D459" s="1">
        <v>1110</v>
      </c>
      <c r="E459" s="2"/>
      <c r="F459" s="2" t="s">
        <v>16</v>
      </c>
      <c r="G459" s="321"/>
      <c r="H459" s="2"/>
      <c r="I459" s="2"/>
      <c r="J459" s="4"/>
      <c r="K459" s="4"/>
      <c r="L459" s="4">
        <f>Tabela1[[#This Row],[parcela.cef
(total)]]-Tabela1[[#This Row],[parcela.cef
(realizado)]]</f>
        <v>0</v>
      </c>
      <c r="M459" s="4">
        <v>0</v>
      </c>
      <c r="N459" s="4">
        <v>0</v>
      </c>
      <c r="O459" s="4">
        <v>0</v>
      </c>
      <c r="P459" s="4">
        <v>0</v>
      </c>
      <c r="Q459" s="4">
        <f>SUM(Tabela1[[#This Row],[set/25]:[dez/30]])</f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0</v>
      </c>
      <c r="CR459" s="4">
        <v>0</v>
      </c>
      <c r="CS459" s="4">
        <v>0</v>
      </c>
      <c r="CT459" s="4">
        <v>0</v>
      </c>
      <c r="CU459" s="4">
        <v>0</v>
      </c>
      <c r="CV459" s="4">
        <v>0</v>
      </c>
      <c r="CW459" s="4">
        <v>0</v>
      </c>
      <c r="CX459" s="4">
        <v>0</v>
      </c>
      <c r="CY459" s="4">
        <v>0</v>
      </c>
      <c r="CZ459" s="4">
        <v>0</v>
      </c>
      <c r="DA459" s="4">
        <v>0</v>
      </c>
      <c r="DB459" s="4">
        <v>0</v>
      </c>
      <c r="DC459" s="4">
        <v>0</v>
      </c>
      <c r="DD459" s="4">
        <v>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0</v>
      </c>
      <c r="DK459" s="4">
        <v>0</v>
      </c>
      <c r="DL459" s="4">
        <v>0</v>
      </c>
      <c r="DM459" s="4">
        <v>0</v>
      </c>
      <c r="DN459" s="4">
        <v>0</v>
      </c>
      <c r="DO459" s="4">
        <v>0</v>
      </c>
      <c r="DP459" s="4">
        <v>0</v>
      </c>
      <c r="DQ459" s="4">
        <v>0</v>
      </c>
      <c r="DR459" s="4">
        <v>0</v>
      </c>
      <c r="DS459" s="4">
        <v>0</v>
      </c>
      <c r="DT459" s="4">
        <v>0</v>
      </c>
      <c r="DU459" s="6">
        <v>0</v>
      </c>
      <c r="DV459" s="4">
        <f>SUM(Tabela1[[#This Row],[jan/25]:[mar/25]])</f>
        <v>0</v>
      </c>
      <c r="DW459" s="4">
        <f>SUM(Tabela1[[#This Row],[abr/25]:[ago/25]])</f>
        <v>0</v>
      </c>
      <c r="DX459" s="4">
        <f>SUM(Tabela1[[#This Row],[set/25]:[dez/30]])</f>
        <v>0</v>
      </c>
    </row>
    <row r="460" spans="1:128" hidden="1" x14ac:dyDescent="0.25">
      <c r="A460" s="2" t="s">
        <v>1346</v>
      </c>
      <c r="B460" s="2" t="s">
        <v>14</v>
      </c>
      <c r="C460" s="2" t="s">
        <v>83</v>
      </c>
      <c r="D460" s="1">
        <v>1201</v>
      </c>
      <c r="E460" s="2"/>
      <c r="F460" s="2" t="s">
        <v>42</v>
      </c>
      <c r="G460" s="321"/>
      <c r="H460" s="2"/>
      <c r="I460" s="2"/>
      <c r="J460" s="4"/>
      <c r="K460" s="4"/>
      <c r="L460" s="4">
        <f>Tabela1[[#This Row],[parcela.cef
(total)]]-Tabela1[[#This Row],[parcela.cef
(realizado)]]</f>
        <v>0</v>
      </c>
      <c r="M460" s="4">
        <v>0</v>
      </c>
      <c r="N460" s="4">
        <v>0</v>
      </c>
      <c r="O460" s="4">
        <v>0</v>
      </c>
      <c r="P460" s="4">
        <v>0</v>
      </c>
      <c r="Q460" s="4">
        <f>SUM(Tabela1[[#This Row],[set/25]:[dez/30]])</f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0</v>
      </c>
      <c r="CU460" s="4">
        <v>0</v>
      </c>
      <c r="CV460" s="4">
        <v>0</v>
      </c>
      <c r="CW460" s="4">
        <v>0</v>
      </c>
      <c r="CX460" s="4">
        <v>0</v>
      </c>
      <c r="CY460" s="4">
        <v>0</v>
      </c>
      <c r="CZ460" s="4">
        <v>0</v>
      </c>
      <c r="DA460" s="4">
        <v>0</v>
      </c>
      <c r="DB460" s="4">
        <v>0</v>
      </c>
      <c r="DC460" s="4">
        <v>0</v>
      </c>
      <c r="DD460" s="4">
        <v>0</v>
      </c>
      <c r="DE460" s="4">
        <v>0</v>
      </c>
      <c r="DF460" s="4">
        <v>0</v>
      </c>
      <c r="DG460" s="4">
        <v>0</v>
      </c>
      <c r="DH460" s="4">
        <v>0</v>
      </c>
      <c r="DI460" s="4">
        <v>0</v>
      </c>
      <c r="DJ460" s="4">
        <v>0</v>
      </c>
      <c r="DK460" s="4">
        <v>0</v>
      </c>
      <c r="DL460" s="4">
        <v>0</v>
      </c>
      <c r="DM460" s="4">
        <v>0</v>
      </c>
      <c r="DN460" s="4">
        <v>0</v>
      </c>
      <c r="DO460" s="4">
        <v>0</v>
      </c>
      <c r="DP460" s="4">
        <v>0</v>
      </c>
      <c r="DQ460" s="4">
        <v>0</v>
      </c>
      <c r="DR460" s="4">
        <v>0</v>
      </c>
      <c r="DS460" s="4">
        <v>0</v>
      </c>
      <c r="DT460" s="4">
        <v>0</v>
      </c>
      <c r="DU460" s="6">
        <v>0</v>
      </c>
      <c r="DV460" s="4">
        <f>SUM(Tabela1[[#This Row],[jan/25]:[mar/25]])</f>
        <v>0</v>
      </c>
      <c r="DW460" s="4">
        <f>SUM(Tabela1[[#This Row],[abr/25]:[ago/25]])</f>
        <v>0</v>
      </c>
      <c r="DX460" s="4">
        <f>SUM(Tabela1[[#This Row],[set/25]:[dez/30]])</f>
        <v>0</v>
      </c>
    </row>
    <row r="461" spans="1:128" hidden="1" x14ac:dyDescent="0.25">
      <c r="A461" s="2" t="s">
        <v>1346</v>
      </c>
      <c r="B461" s="2" t="s">
        <v>14</v>
      </c>
      <c r="C461" s="2" t="s">
        <v>83</v>
      </c>
      <c r="D461" s="1">
        <v>1202</v>
      </c>
      <c r="E461" s="2" t="s">
        <v>1400</v>
      </c>
      <c r="F461" s="2" t="s">
        <v>19</v>
      </c>
      <c r="G461" s="321">
        <v>45638</v>
      </c>
      <c r="H461" s="2" t="s">
        <v>1401</v>
      </c>
      <c r="I461" s="2"/>
      <c r="J461" s="4"/>
      <c r="K461" s="4"/>
      <c r="L461" s="4">
        <f>Tabela1[[#This Row],[parcela.cef
(total)]]-Tabela1[[#This Row],[parcela.cef
(realizado)]]</f>
        <v>0</v>
      </c>
      <c r="M461" s="4">
        <v>331824.86</v>
      </c>
      <c r="N461" s="4">
        <v>371300</v>
      </c>
      <c r="O461" s="4">
        <v>0</v>
      </c>
      <c r="P461" s="4">
        <v>58316.28</v>
      </c>
      <c r="Q461" s="4">
        <f>SUM(Tabela1[[#This Row],[set/25]:[dez/30]])</f>
        <v>51604.00999999998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900</v>
      </c>
      <c r="BB461" s="4">
        <v>1538.62</v>
      </c>
      <c r="BC461" s="4">
        <v>1513.53</v>
      </c>
      <c r="BD461" s="4">
        <v>1557.12</v>
      </c>
      <c r="BE461" s="4">
        <v>0</v>
      </c>
      <c r="BF461" s="4">
        <v>400.21</v>
      </c>
      <c r="BG461" s="4">
        <v>406.23</v>
      </c>
      <c r="BH461" s="4">
        <v>396.56</v>
      </c>
      <c r="BI461" s="4">
        <v>0</v>
      </c>
      <c r="BJ461" s="4">
        <v>402.93</v>
      </c>
      <c r="BK461" s="4">
        <v>402.93</v>
      </c>
      <c r="BL461" s="4">
        <v>402.93</v>
      </c>
      <c r="BM461" s="4">
        <v>2438.65</v>
      </c>
      <c r="BN461" s="4">
        <v>1343.1</v>
      </c>
      <c r="BO461" s="4">
        <v>1343.1</v>
      </c>
      <c r="BP461" s="4">
        <v>1343.1</v>
      </c>
      <c r="BQ461" s="4">
        <v>1343.1</v>
      </c>
      <c r="BR461" s="4">
        <v>1343.1</v>
      </c>
      <c r="BS461" s="4">
        <v>1343.1</v>
      </c>
      <c r="BT461" s="4">
        <v>1343.1</v>
      </c>
      <c r="BU461" s="4">
        <v>1343.1</v>
      </c>
      <c r="BV461" s="4">
        <v>1343.1</v>
      </c>
      <c r="BW461" s="4">
        <v>1343.1</v>
      </c>
      <c r="BX461" s="4">
        <v>1343.1</v>
      </c>
      <c r="BY461" s="4">
        <v>6610.16</v>
      </c>
      <c r="BZ461" s="4">
        <v>1343.1</v>
      </c>
      <c r="CA461" s="4">
        <v>1343.1</v>
      </c>
      <c r="CB461" s="4">
        <v>1343.1</v>
      </c>
      <c r="CC461" s="4">
        <v>1343.1</v>
      </c>
      <c r="CD461" s="4">
        <v>1343.1</v>
      </c>
      <c r="CE461" s="4">
        <v>1343.1</v>
      </c>
      <c r="CF461" s="4">
        <v>1343.1</v>
      </c>
      <c r="CG461" s="4">
        <v>1343.1</v>
      </c>
      <c r="CH461" s="4">
        <v>1343.1</v>
      </c>
      <c r="CI461" s="4">
        <v>1343.1</v>
      </c>
      <c r="CJ461" s="4">
        <v>1343.1</v>
      </c>
      <c r="CK461" s="4">
        <v>1343.1</v>
      </c>
      <c r="CL461" s="4">
        <v>1343.1</v>
      </c>
      <c r="CM461" s="4">
        <v>1343.1</v>
      </c>
      <c r="CN461" s="4">
        <v>7663.57</v>
      </c>
      <c r="CO461" s="4">
        <v>0</v>
      </c>
      <c r="CP461" s="4">
        <v>0</v>
      </c>
      <c r="CQ461" s="4">
        <v>105.34</v>
      </c>
      <c r="CR461" s="4">
        <v>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0</v>
      </c>
      <c r="CZ461" s="4">
        <v>0</v>
      </c>
      <c r="DA461" s="4">
        <v>0</v>
      </c>
      <c r="DB461" s="4">
        <v>0</v>
      </c>
      <c r="DC461" s="4">
        <v>0</v>
      </c>
      <c r="DD461" s="4">
        <v>0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0</v>
      </c>
      <c r="DO461" s="4">
        <v>0</v>
      </c>
      <c r="DP461" s="4">
        <v>0</v>
      </c>
      <c r="DQ461" s="4">
        <v>0</v>
      </c>
      <c r="DR461" s="4">
        <v>0</v>
      </c>
      <c r="DS461" s="4">
        <v>0</v>
      </c>
      <c r="DT461" s="4">
        <v>0</v>
      </c>
      <c r="DU461" s="6">
        <v>0</v>
      </c>
      <c r="DV461" s="4">
        <f>SUM(Tabela1[[#This Row],[jan/25]:[mar/25]])</f>
        <v>4609.2699999999995</v>
      </c>
      <c r="DW461" s="4">
        <f>SUM(Tabela1[[#This Row],[abr/25]:[ago/25]])</f>
        <v>1203</v>
      </c>
      <c r="DX461" s="4">
        <f>SUM(Tabela1[[#This Row],[set/25]:[dez/30]])</f>
        <v>51604.00999999998</v>
      </c>
    </row>
    <row r="462" spans="1:128" hidden="1" x14ac:dyDescent="0.25">
      <c r="A462" s="2" t="s">
        <v>1346</v>
      </c>
      <c r="B462" s="2" t="s">
        <v>14</v>
      </c>
      <c r="C462" s="2" t="s">
        <v>83</v>
      </c>
      <c r="D462" s="1">
        <v>1203</v>
      </c>
      <c r="E462" s="2"/>
      <c r="F462" s="2" t="s">
        <v>16</v>
      </c>
      <c r="G462" s="321"/>
      <c r="H462" s="2"/>
      <c r="I462" s="2"/>
      <c r="J462" s="4"/>
      <c r="K462" s="4"/>
      <c r="L462" s="4">
        <f>Tabela1[[#This Row],[parcela.cef
(total)]]-Tabela1[[#This Row],[parcela.cef
(realizado)]]</f>
        <v>0</v>
      </c>
      <c r="M462" s="4">
        <v>0</v>
      </c>
      <c r="N462" s="4">
        <v>0</v>
      </c>
      <c r="O462" s="4">
        <v>0</v>
      </c>
      <c r="P462" s="4">
        <v>0</v>
      </c>
      <c r="Q462" s="4">
        <f>SUM(Tabela1[[#This Row],[set/25]:[dez/30]])</f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0</v>
      </c>
      <c r="CZ462" s="4">
        <v>0</v>
      </c>
      <c r="DA462" s="4">
        <v>0</v>
      </c>
      <c r="DB462" s="4">
        <v>0</v>
      </c>
      <c r="DC462" s="4">
        <v>0</v>
      </c>
      <c r="DD462" s="4">
        <v>0</v>
      </c>
      <c r="DE462" s="4">
        <v>0</v>
      </c>
      <c r="DF462" s="4">
        <v>0</v>
      </c>
      <c r="DG462" s="4">
        <v>0</v>
      </c>
      <c r="DH462" s="4">
        <v>0</v>
      </c>
      <c r="DI462" s="4">
        <v>0</v>
      </c>
      <c r="DJ462" s="4">
        <v>0</v>
      </c>
      <c r="DK462" s="4">
        <v>0</v>
      </c>
      <c r="DL462" s="4">
        <v>0</v>
      </c>
      <c r="DM462" s="4">
        <v>0</v>
      </c>
      <c r="DN462" s="4">
        <v>0</v>
      </c>
      <c r="DO462" s="4">
        <v>0</v>
      </c>
      <c r="DP462" s="4">
        <v>0</v>
      </c>
      <c r="DQ462" s="4">
        <v>0</v>
      </c>
      <c r="DR462" s="4">
        <v>0</v>
      </c>
      <c r="DS462" s="4">
        <v>0</v>
      </c>
      <c r="DT462" s="4">
        <v>0</v>
      </c>
      <c r="DU462" s="6">
        <v>0</v>
      </c>
      <c r="DV462" s="4">
        <f>SUM(Tabela1[[#This Row],[jan/25]:[mar/25]])</f>
        <v>0</v>
      </c>
      <c r="DW462" s="4">
        <f>SUM(Tabela1[[#This Row],[abr/25]:[ago/25]])</f>
        <v>0</v>
      </c>
      <c r="DX462" s="4">
        <f>SUM(Tabela1[[#This Row],[set/25]:[dez/30]])</f>
        <v>0</v>
      </c>
    </row>
    <row r="463" spans="1:128" hidden="1" x14ac:dyDescent="0.25">
      <c r="A463" s="2" t="s">
        <v>1346</v>
      </c>
      <c r="B463" s="2" t="s">
        <v>14</v>
      </c>
      <c r="C463" s="2" t="s">
        <v>83</v>
      </c>
      <c r="D463" s="1">
        <v>1204</v>
      </c>
      <c r="E463" s="2"/>
      <c r="F463" s="2" t="s">
        <v>42</v>
      </c>
      <c r="G463" s="321"/>
      <c r="H463" s="2"/>
      <c r="I463" s="2"/>
      <c r="J463" s="4"/>
      <c r="K463" s="4"/>
      <c r="L463" s="4">
        <f>Tabela1[[#This Row],[parcela.cef
(total)]]-Tabela1[[#This Row],[parcela.cef
(realizado)]]</f>
        <v>0</v>
      </c>
      <c r="M463" s="4">
        <v>0</v>
      </c>
      <c r="N463" s="4">
        <v>0</v>
      </c>
      <c r="O463" s="4">
        <v>0</v>
      </c>
      <c r="P463" s="4">
        <v>0</v>
      </c>
      <c r="Q463" s="4">
        <f>SUM(Tabela1[[#This Row],[set/25]:[dez/30]])</f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0</v>
      </c>
      <c r="CR463" s="4">
        <v>0</v>
      </c>
      <c r="CS463" s="4">
        <v>0</v>
      </c>
      <c r="CT463" s="4">
        <v>0</v>
      </c>
      <c r="CU463" s="4">
        <v>0</v>
      </c>
      <c r="CV463" s="4">
        <v>0</v>
      </c>
      <c r="CW463" s="4">
        <v>0</v>
      </c>
      <c r="CX463" s="4">
        <v>0</v>
      </c>
      <c r="CY463" s="4">
        <v>0</v>
      </c>
      <c r="CZ463" s="4">
        <v>0</v>
      </c>
      <c r="DA463" s="4">
        <v>0</v>
      </c>
      <c r="DB463" s="4">
        <v>0</v>
      </c>
      <c r="DC463" s="4">
        <v>0</v>
      </c>
      <c r="DD463" s="4">
        <v>0</v>
      </c>
      <c r="DE463" s="4">
        <v>0</v>
      </c>
      <c r="DF463" s="4">
        <v>0</v>
      </c>
      <c r="DG463" s="4">
        <v>0</v>
      </c>
      <c r="DH463" s="4">
        <v>0</v>
      </c>
      <c r="DI463" s="4">
        <v>0</v>
      </c>
      <c r="DJ463" s="4">
        <v>0</v>
      </c>
      <c r="DK463" s="4">
        <v>0</v>
      </c>
      <c r="DL463" s="4">
        <v>0</v>
      </c>
      <c r="DM463" s="4">
        <v>0</v>
      </c>
      <c r="DN463" s="4">
        <v>0</v>
      </c>
      <c r="DO463" s="4">
        <v>0</v>
      </c>
      <c r="DP463" s="4">
        <v>0</v>
      </c>
      <c r="DQ463" s="4">
        <v>0</v>
      </c>
      <c r="DR463" s="4">
        <v>0</v>
      </c>
      <c r="DS463" s="4">
        <v>0</v>
      </c>
      <c r="DT463" s="4">
        <v>0</v>
      </c>
      <c r="DU463" s="6">
        <v>0</v>
      </c>
      <c r="DV463" s="4">
        <f>SUM(Tabela1[[#This Row],[jan/25]:[mar/25]])</f>
        <v>0</v>
      </c>
      <c r="DW463" s="4">
        <f>SUM(Tabela1[[#This Row],[abr/25]:[ago/25]])</f>
        <v>0</v>
      </c>
      <c r="DX463" s="4">
        <f>SUM(Tabela1[[#This Row],[set/25]:[dez/30]])</f>
        <v>0</v>
      </c>
    </row>
    <row r="464" spans="1:128" hidden="1" x14ac:dyDescent="0.25">
      <c r="A464" s="2" t="s">
        <v>1346</v>
      </c>
      <c r="B464" s="2" t="s">
        <v>14</v>
      </c>
      <c r="C464" s="2" t="s">
        <v>83</v>
      </c>
      <c r="D464" s="1">
        <v>1205</v>
      </c>
      <c r="E464" s="2" t="s">
        <v>1405</v>
      </c>
      <c r="F464" s="2" t="s">
        <v>19</v>
      </c>
      <c r="G464" s="321">
        <v>45868</v>
      </c>
      <c r="H464" s="2" t="s">
        <v>1406</v>
      </c>
      <c r="I464" s="2"/>
      <c r="J464" s="4"/>
      <c r="K464" s="4"/>
      <c r="L464" s="4">
        <f>Tabela1[[#This Row],[parcela.cef
(total)]]-Tabela1[[#This Row],[parcela.cef
(realizado)]]</f>
        <v>0</v>
      </c>
      <c r="M464" s="4">
        <v>266350</v>
      </c>
      <c r="N464" s="4">
        <v>281060</v>
      </c>
      <c r="O464" s="4">
        <v>0</v>
      </c>
      <c r="P464" s="4">
        <v>13973.53</v>
      </c>
      <c r="Q464" s="4">
        <f>SUM(Tabela1[[#This Row],[set/25]:[dez/30]])</f>
        <v>13662.450000000006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311.08</v>
      </c>
      <c r="BJ464" s="4">
        <v>141.32</v>
      </c>
      <c r="BK464" s="4">
        <v>138.01</v>
      </c>
      <c r="BL464" s="4">
        <v>138.01</v>
      </c>
      <c r="BM464" s="4">
        <v>1654.56</v>
      </c>
      <c r="BN464" s="4">
        <v>138.01</v>
      </c>
      <c r="BO464" s="4">
        <v>138.01</v>
      </c>
      <c r="BP464" s="4">
        <v>138.01</v>
      </c>
      <c r="BQ464" s="4">
        <v>138.01</v>
      </c>
      <c r="BR464" s="4">
        <v>138.01</v>
      </c>
      <c r="BS464" s="4">
        <v>138.01</v>
      </c>
      <c r="BT464" s="4">
        <v>138.01</v>
      </c>
      <c r="BU464" s="4">
        <v>138.01</v>
      </c>
      <c r="BV464" s="4">
        <v>138.01</v>
      </c>
      <c r="BW464" s="4">
        <v>138.01</v>
      </c>
      <c r="BX464" s="4">
        <v>138.01</v>
      </c>
      <c r="BY464" s="4">
        <v>1654.56</v>
      </c>
      <c r="BZ464" s="4">
        <v>138.01</v>
      </c>
      <c r="CA464" s="4">
        <v>138.01</v>
      </c>
      <c r="CB464" s="4">
        <v>138.01</v>
      </c>
      <c r="CC464" s="4">
        <v>138.01</v>
      </c>
      <c r="CD464" s="4">
        <v>138.01</v>
      </c>
      <c r="CE464" s="4">
        <v>138.01</v>
      </c>
      <c r="CF464" s="4">
        <v>138.01</v>
      </c>
      <c r="CG464" s="4">
        <v>138.01</v>
      </c>
      <c r="CH464" s="4">
        <v>138.01</v>
      </c>
      <c r="CI464" s="4">
        <v>280.56</v>
      </c>
      <c r="CJ464" s="4">
        <v>460.02</v>
      </c>
      <c r="CK464" s="4">
        <v>460.02</v>
      </c>
      <c r="CL464" s="4">
        <v>460.02</v>
      </c>
      <c r="CM464" s="4">
        <v>460.02</v>
      </c>
      <c r="CN464" s="4">
        <v>4954.05</v>
      </c>
      <c r="CO464" s="4">
        <v>0</v>
      </c>
      <c r="CP464" s="4">
        <v>0</v>
      </c>
      <c r="CQ464" s="4">
        <v>0</v>
      </c>
      <c r="CR464" s="4">
        <v>101.1</v>
      </c>
      <c r="CS464" s="4">
        <v>0</v>
      </c>
      <c r="CT464" s="4">
        <v>0</v>
      </c>
      <c r="CU464" s="4">
        <v>0</v>
      </c>
      <c r="CV464" s="4">
        <v>0</v>
      </c>
      <c r="CW464" s="4">
        <v>0</v>
      </c>
      <c r="CX464" s="4">
        <v>0</v>
      </c>
      <c r="CY464" s="4">
        <v>0</v>
      </c>
      <c r="CZ464" s="4">
        <v>0</v>
      </c>
      <c r="DA464" s="4">
        <v>0</v>
      </c>
      <c r="DB464" s="4">
        <v>0</v>
      </c>
      <c r="DC464" s="4">
        <v>0</v>
      </c>
      <c r="DD464" s="4">
        <v>0</v>
      </c>
      <c r="DE464" s="4">
        <v>0</v>
      </c>
      <c r="DF464" s="4">
        <v>0</v>
      </c>
      <c r="DG464" s="4">
        <v>0</v>
      </c>
      <c r="DH464" s="4">
        <v>0</v>
      </c>
      <c r="DI464" s="4">
        <v>0</v>
      </c>
      <c r="DJ464" s="4">
        <v>0</v>
      </c>
      <c r="DK464" s="4">
        <v>0</v>
      </c>
      <c r="DL464" s="4">
        <v>0</v>
      </c>
      <c r="DM464" s="4">
        <v>0</v>
      </c>
      <c r="DN464" s="4">
        <v>0</v>
      </c>
      <c r="DO464" s="4">
        <v>0</v>
      </c>
      <c r="DP464" s="4">
        <v>0</v>
      </c>
      <c r="DQ464" s="4">
        <v>0</v>
      </c>
      <c r="DR464" s="4">
        <v>0</v>
      </c>
      <c r="DS464" s="4">
        <v>0</v>
      </c>
      <c r="DT464" s="4">
        <v>0</v>
      </c>
      <c r="DU464" s="6">
        <v>0</v>
      </c>
      <c r="DV464" s="4">
        <f>SUM(Tabela1[[#This Row],[jan/25]:[mar/25]])</f>
        <v>0</v>
      </c>
      <c r="DW464" s="4">
        <f>SUM(Tabela1[[#This Row],[abr/25]:[ago/25]])</f>
        <v>311.08</v>
      </c>
      <c r="DX464" s="4">
        <f>SUM(Tabela1[[#This Row],[set/25]:[dez/30]])</f>
        <v>13662.450000000006</v>
      </c>
    </row>
    <row r="465" spans="1:128" hidden="1" x14ac:dyDescent="0.25">
      <c r="A465" s="2" t="s">
        <v>1346</v>
      </c>
      <c r="B465" s="2" t="s">
        <v>14</v>
      </c>
      <c r="C465" s="2" t="s">
        <v>83</v>
      </c>
      <c r="D465" s="1">
        <v>1206</v>
      </c>
      <c r="E465" s="2"/>
      <c r="F465" s="2" t="s">
        <v>16</v>
      </c>
      <c r="G465" s="321"/>
      <c r="H465" s="2"/>
      <c r="I465" s="2"/>
      <c r="J465" s="4"/>
      <c r="K465" s="4"/>
      <c r="L465" s="4">
        <f>Tabela1[[#This Row],[parcela.cef
(total)]]-Tabela1[[#This Row],[parcela.cef
(realizado)]]</f>
        <v>0</v>
      </c>
      <c r="M465" s="4">
        <v>0</v>
      </c>
      <c r="N465" s="4">
        <v>0</v>
      </c>
      <c r="O465" s="4">
        <v>0</v>
      </c>
      <c r="P465" s="4">
        <v>0</v>
      </c>
      <c r="Q465" s="4">
        <f>SUM(Tabela1[[#This Row],[set/25]:[dez/30]])</f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0</v>
      </c>
      <c r="CX465" s="4">
        <v>0</v>
      </c>
      <c r="CY465" s="4">
        <v>0</v>
      </c>
      <c r="CZ465" s="4">
        <v>0</v>
      </c>
      <c r="DA465" s="4">
        <v>0</v>
      </c>
      <c r="DB465" s="4">
        <v>0</v>
      </c>
      <c r="DC465" s="4">
        <v>0</v>
      </c>
      <c r="DD465" s="4">
        <v>0</v>
      </c>
      <c r="DE465" s="4">
        <v>0</v>
      </c>
      <c r="DF465" s="4">
        <v>0</v>
      </c>
      <c r="DG465" s="4">
        <v>0</v>
      </c>
      <c r="DH465" s="4">
        <v>0</v>
      </c>
      <c r="DI465" s="4">
        <v>0</v>
      </c>
      <c r="DJ465" s="4">
        <v>0</v>
      </c>
      <c r="DK465" s="4">
        <v>0</v>
      </c>
      <c r="DL465" s="4">
        <v>0</v>
      </c>
      <c r="DM465" s="4">
        <v>0</v>
      </c>
      <c r="DN465" s="4">
        <v>0</v>
      </c>
      <c r="DO465" s="4">
        <v>0</v>
      </c>
      <c r="DP465" s="4">
        <v>0</v>
      </c>
      <c r="DQ465" s="4">
        <v>0</v>
      </c>
      <c r="DR465" s="4">
        <v>0</v>
      </c>
      <c r="DS465" s="4">
        <v>0</v>
      </c>
      <c r="DT465" s="4">
        <v>0</v>
      </c>
      <c r="DU465" s="6">
        <v>0</v>
      </c>
      <c r="DV465" s="4">
        <f>SUM(Tabela1[[#This Row],[jan/25]:[mar/25]])</f>
        <v>0</v>
      </c>
      <c r="DW465" s="4">
        <f>SUM(Tabela1[[#This Row],[abr/25]:[ago/25]])</f>
        <v>0</v>
      </c>
      <c r="DX465" s="4">
        <f>SUM(Tabela1[[#This Row],[set/25]:[dez/30]])</f>
        <v>0</v>
      </c>
    </row>
    <row r="466" spans="1:128" hidden="1" x14ac:dyDescent="0.25">
      <c r="A466" s="2" t="s">
        <v>1346</v>
      </c>
      <c r="B466" s="2" t="s">
        <v>14</v>
      </c>
      <c r="C466" s="2" t="s">
        <v>83</v>
      </c>
      <c r="D466" s="1">
        <v>1207</v>
      </c>
      <c r="E466" s="2"/>
      <c r="F466" s="2" t="s">
        <v>42</v>
      </c>
      <c r="G466" s="321"/>
      <c r="H466" s="2" t="s">
        <v>1409</v>
      </c>
      <c r="I466" s="2"/>
      <c r="J466" s="4"/>
      <c r="K466" s="4"/>
      <c r="L466" s="4">
        <f>Tabela1[[#This Row],[parcela.cef
(total)]]-Tabela1[[#This Row],[parcela.cef
(realizado)]]</f>
        <v>0</v>
      </c>
      <c r="M466" s="4">
        <v>0</v>
      </c>
      <c r="N466" s="4">
        <v>0</v>
      </c>
      <c r="O466" s="4">
        <v>0</v>
      </c>
      <c r="P466" s="4">
        <v>300</v>
      </c>
      <c r="Q466" s="4">
        <f>SUM(Tabela1[[#This Row],[set/25]:[dez/30]])</f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300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6">
        <v>0</v>
      </c>
      <c r="DV466" s="4">
        <f>SUM(Tabela1[[#This Row],[jan/25]:[mar/25]])</f>
        <v>300</v>
      </c>
      <c r="DW466" s="4">
        <f>SUM(Tabela1[[#This Row],[abr/25]:[ago/25]])</f>
        <v>0</v>
      </c>
      <c r="DX466" s="4">
        <f>SUM(Tabela1[[#This Row],[set/25]:[dez/30]])</f>
        <v>0</v>
      </c>
    </row>
    <row r="467" spans="1:128" hidden="1" x14ac:dyDescent="0.25">
      <c r="A467" s="2" t="s">
        <v>1346</v>
      </c>
      <c r="B467" s="2" t="s">
        <v>14</v>
      </c>
      <c r="C467" s="2" t="s">
        <v>83</v>
      </c>
      <c r="D467" s="1">
        <v>1208</v>
      </c>
      <c r="E467" s="2"/>
      <c r="F467" s="2" t="s">
        <v>42</v>
      </c>
      <c r="G467" s="321"/>
      <c r="H467" s="2"/>
      <c r="I467" s="2"/>
      <c r="J467" s="4"/>
      <c r="K467" s="4"/>
      <c r="L467" s="4">
        <f>Tabela1[[#This Row],[parcela.cef
(total)]]-Tabela1[[#This Row],[parcela.cef
(realizado)]]</f>
        <v>0</v>
      </c>
      <c r="M467" s="4">
        <v>0</v>
      </c>
      <c r="N467" s="4">
        <v>0</v>
      </c>
      <c r="O467" s="4">
        <v>0</v>
      </c>
      <c r="P467" s="4">
        <v>0</v>
      </c>
      <c r="Q467" s="4">
        <f>SUM(Tabela1[[#This Row],[set/25]:[dez/30]])</f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0</v>
      </c>
      <c r="CQ467" s="4">
        <v>0</v>
      </c>
      <c r="CR467" s="4">
        <v>0</v>
      </c>
      <c r="CS467" s="4">
        <v>0</v>
      </c>
      <c r="CT467" s="4">
        <v>0</v>
      </c>
      <c r="CU467" s="4">
        <v>0</v>
      </c>
      <c r="CV467" s="4">
        <v>0</v>
      </c>
      <c r="CW467" s="4">
        <v>0</v>
      </c>
      <c r="CX467" s="4">
        <v>0</v>
      </c>
      <c r="CY467" s="4">
        <v>0</v>
      </c>
      <c r="CZ467" s="4">
        <v>0</v>
      </c>
      <c r="DA467" s="4">
        <v>0</v>
      </c>
      <c r="DB467" s="4">
        <v>0</v>
      </c>
      <c r="DC467" s="4">
        <v>0</v>
      </c>
      <c r="DD467" s="4">
        <v>0</v>
      </c>
      <c r="DE467" s="4">
        <v>0</v>
      </c>
      <c r="DF467" s="4">
        <v>0</v>
      </c>
      <c r="DG467" s="4">
        <v>0</v>
      </c>
      <c r="DH467" s="4">
        <v>0</v>
      </c>
      <c r="DI467" s="4">
        <v>0</v>
      </c>
      <c r="DJ467" s="4">
        <v>0</v>
      </c>
      <c r="DK467" s="4">
        <v>0</v>
      </c>
      <c r="DL467" s="4">
        <v>0</v>
      </c>
      <c r="DM467" s="4">
        <v>0</v>
      </c>
      <c r="DN467" s="4">
        <v>0</v>
      </c>
      <c r="DO467" s="4">
        <v>0</v>
      </c>
      <c r="DP467" s="4">
        <v>0</v>
      </c>
      <c r="DQ467" s="4">
        <v>0</v>
      </c>
      <c r="DR467" s="4">
        <v>0</v>
      </c>
      <c r="DS467" s="4">
        <v>0</v>
      </c>
      <c r="DT467" s="4">
        <v>0</v>
      </c>
      <c r="DU467" s="6">
        <v>0</v>
      </c>
      <c r="DV467" s="4">
        <f>SUM(Tabela1[[#This Row],[jan/25]:[mar/25]])</f>
        <v>0</v>
      </c>
      <c r="DW467" s="4">
        <f>SUM(Tabela1[[#This Row],[abr/25]:[ago/25]])</f>
        <v>0</v>
      </c>
      <c r="DX467" s="4">
        <f>SUM(Tabela1[[#This Row],[set/25]:[dez/30]])</f>
        <v>0</v>
      </c>
    </row>
    <row r="468" spans="1:128" hidden="1" x14ac:dyDescent="0.25">
      <c r="A468" s="2" t="s">
        <v>1346</v>
      </c>
      <c r="B468" s="2" t="s">
        <v>14</v>
      </c>
      <c r="C468" s="2" t="s">
        <v>83</v>
      </c>
      <c r="D468" s="1">
        <v>1209</v>
      </c>
      <c r="E468" s="2" t="s">
        <v>1412</v>
      </c>
      <c r="F468" s="2" t="s">
        <v>19</v>
      </c>
      <c r="G468" s="321">
        <v>45756</v>
      </c>
      <c r="H468" s="2" t="s">
        <v>548</v>
      </c>
      <c r="I468" s="2"/>
      <c r="J468" s="4"/>
      <c r="K468" s="4"/>
      <c r="L468" s="4">
        <f>Tabela1[[#This Row],[parcela.cef
(total)]]-Tabela1[[#This Row],[parcela.cef
(realizado)]]</f>
        <v>0</v>
      </c>
      <c r="M468" s="4">
        <v>205002.29</v>
      </c>
      <c r="N468" s="4">
        <v>216863</v>
      </c>
      <c r="O468" s="4">
        <v>0</v>
      </c>
      <c r="P468" s="4">
        <v>18370.150000000001</v>
      </c>
      <c r="Q468" s="4">
        <f>SUM(Tabela1[[#This Row],[set/25]:[dez/30]])</f>
        <v>16032.919999999996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300</v>
      </c>
      <c r="BF468" s="4">
        <v>602.34</v>
      </c>
      <c r="BG468" s="4">
        <v>605.47</v>
      </c>
      <c r="BH468" s="4">
        <v>608.98</v>
      </c>
      <c r="BI468" s="4">
        <v>220.44</v>
      </c>
      <c r="BJ468" s="4">
        <v>0</v>
      </c>
      <c r="BK468" s="4">
        <v>222.45</v>
      </c>
      <c r="BL468" s="4">
        <v>222.45</v>
      </c>
      <c r="BM468" s="4">
        <v>222.45</v>
      </c>
      <c r="BN468" s="4">
        <v>222.45</v>
      </c>
      <c r="BO468" s="4">
        <v>222.45</v>
      </c>
      <c r="BP468" s="4">
        <v>222.45</v>
      </c>
      <c r="BQ468" s="4">
        <v>222.45</v>
      </c>
      <c r="BR468" s="4">
        <v>222.45</v>
      </c>
      <c r="BS468" s="4">
        <v>222.45</v>
      </c>
      <c r="BT468" s="4">
        <v>222.45</v>
      </c>
      <c r="BU468" s="4">
        <v>222.45</v>
      </c>
      <c r="BV468" s="4">
        <v>222.45</v>
      </c>
      <c r="BW468" s="4">
        <v>544.72</v>
      </c>
      <c r="BX468" s="4">
        <v>741.49</v>
      </c>
      <c r="BY468" s="4">
        <v>741.49</v>
      </c>
      <c r="BZ468" s="4">
        <v>741.49</v>
      </c>
      <c r="CA468" s="4">
        <v>741.49</v>
      </c>
      <c r="CB468" s="4">
        <v>741.49</v>
      </c>
      <c r="CC468" s="4">
        <v>741.49</v>
      </c>
      <c r="CD468" s="4">
        <v>741.49</v>
      </c>
      <c r="CE468" s="4">
        <v>741.49</v>
      </c>
      <c r="CF468" s="4">
        <v>741.49</v>
      </c>
      <c r="CG468" s="4">
        <v>741.49</v>
      </c>
      <c r="CH468" s="4">
        <v>741.49</v>
      </c>
      <c r="CI468" s="4">
        <v>741.49</v>
      </c>
      <c r="CJ468" s="4">
        <v>741.49</v>
      </c>
      <c r="CK468" s="4">
        <v>741.49</v>
      </c>
      <c r="CL468" s="4">
        <v>741.49</v>
      </c>
      <c r="CM468" s="4">
        <v>741.49</v>
      </c>
      <c r="CN468" s="4">
        <v>741.49</v>
      </c>
      <c r="CO468" s="4">
        <v>0</v>
      </c>
      <c r="CP468" s="4">
        <v>0</v>
      </c>
      <c r="CQ468" s="4">
        <v>0</v>
      </c>
      <c r="CR468" s="4">
        <v>213.47</v>
      </c>
      <c r="CS468" s="4">
        <v>0</v>
      </c>
      <c r="CT468" s="4">
        <v>0</v>
      </c>
      <c r="CU468" s="4">
        <v>0</v>
      </c>
      <c r="CV468" s="4">
        <v>0</v>
      </c>
      <c r="CW468" s="4">
        <v>0</v>
      </c>
      <c r="CX468" s="4">
        <v>0</v>
      </c>
      <c r="CY468" s="4">
        <v>0</v>
      </c>
      <c r="CZ468" s="4">
        <v>0</v>
      </c>
      <c r="DA468" s="4">
        <v>0</v>
      </c>
      <c r="DB468" s="4">
        <v>0</v>
      </c>
      <c r="DC468" s="4">
        <v>0</v>
      </c>
      <c r="DD468" s="4">
        <v>0</v>
      </c>
      <c r="DE468" s="4">
        <v>0</v>
      </c>
      <c r="DF468" s="4">
        <v>0</v>
      </c>
      <c r="DG468" s="4">
        <v>0</v>
      </c>
      <c r="DH468" s="4">
        <v>0</v>
      </c>
      <c r="DI468" s="4">
        <v>0</v>
      </c>
      <c r="DJ468" s="4">
        <v>0</v>
      </c>
      <c r="DK468" s="4">
        <v>0</v>
      </c>
      <c r="DL468" s="4">
        <v>0</v>
      </c>
      <c r="DM468" s="4">
        <v>0</v>
      </c>
      <c r="DN468" s="4">
        <v>0</v>
      </c>
      <c r="DO468" s="4">
        <v>0</v>
      </c>
      <c r="DP468" s="4">
        <v>0</v>
      </c>
      <c r="DQ468" s="4">
        <v>0</v>
      </c>
      <c r="DR468" s="4">
        <v>0</v>
      </c>
      <c r="DS468" s="4">
        <v>0</v>
      </c>
      <c r="DT468" s="4">
        <v>0</v>
      </c>
      <c r="DU468" s="6">
        <v>0</v>
      </c>
      <c r="DV468" s="4">
        <f>SUM(Tabela1[[#This Row],[jan/25]:[mar/25]])</f>
        <v>0</v>
      </c>
      <c r="DW468" s="4">
        <f>SUM(Tabela1[[#This Row],[abr/25]:[ago/25]])</f>
        <v>2337.23</v>
      </c>
      <c r="DX468" s="4">
        <f>SUM(Tabela1[[#This Row],[set/25]:[dez/30]])</f>
        <v>16032.919999999996</v>
      </c>
    </row>
    <row r="469" spans="1:128" hidden="1" x14ac:dyDescent="0.25">
      <c r="A469" s="2" t="s">
        <v>1346</v>
      </c>
      <c r="B469" s="2" t="s">
        <v>14</v>
      </c>
      <c r="C469" s="2" t="s">
        <v>83</v>
      </c>
      <c r="D469" s="1">
        <v>1210</v>
      </c>
      <c r="E469" s="2" t="s">
        <v>1414</v>
      </c>
      <c r="F469" s="2" t="s">
        <v>19</v>
      </c>
      <c r="G469" s="321">
        <v>45845</v>
      </c>
      <c r="H469" s="2" t="s">
        <v>1415</v>
      </c>
      <c r="I469" s="2"/>
      <c r="J469" s="4"/>
      <c r="K469" s="4"/>
      <c r="L469" s="4">
        <f>Tabela1[[#This Row],[parcela.cef
(total)]]-Tabela1[[#This Row],[parcela.cef
(realizado)]]</f>
        <v>0</v>
      </c>
      <c r="M469" s="4">
        <v>188553</v>
      </c>
      <c r="N469" s="4">
        <v>215260</v>
      </c>
      <c r="O469" s="4">
        <v>0</v>
      </c>
      <c r="P469" s="4">
        <v>23155.32</v>
      </c>
      <c r="Q469" s="4">
        <f>SUM(Tabela1[[#This Row],[set/25]:[dez/30]])</f>
        <v>22890.01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265.31</v>
      </c>
      <c r="BJ469" s="4">
        <v>0</v>
      </c>
      <c r="BK469" s="4">
        <v>269.64</v>
      </c>
      <c r="BL469" s="4">
        <v>269.64</v>
      </c>
      <c r="BM469" s="4">
        <v>269.64</v>
      </c>
      <c r="BN469" s="4">
        <v>269.64</v>
      </c>
      <c r="BO469" s="4">
        <v>269.64</v>
      </c>
      <c r="BP469" s="4">
        <v>269.64</v>
      </c>
      <c r="BQ469" s="4">
        <v>376.1</v>
      </c>
      <c r="BR469" s="4">
        <v>898.81</v>
      </c>
      <c r="BS469" s="4">
        <v>898.81</v>
      </c>
      <c r="BT469" s="4">
        <v>898.81</v>
      </c>
      <c r="BU469" s="4">
        <v>898.81</v>
      </c>
      <c r="BV469" s="4">
        <v>898.81</v>
      </c>
      <c r="BW469" s="4">
        <v>898.81</v>
      </c>
      <c r="BX469" s="4">
        <v>898.81</v>
      </c>
      <c r="BY469" s="4">
        <v>898.81</v>
      </c>
      <c r="BZ469" s="4">
        <v>898.81</v>
      </c>
      <c r="CA469" s="4">
        <v>898.81</v>
      </c>
      <c r="CB469" s="4">
        <v>898.81</v>
      </c>
      <c r="CC469" s="4">
        <v>898.81</v>
      </c>
      <c r="CD469" s="4">
        <v>898.81</v>
      </c>
      <c r="CE469" s="4">
        <v>898.81</v>
      </c>
      <c r="CF469" s="4">
        <v>898.81</v>
      </c>
      <c r="CG469" s="4">
        <v>898.81</v>
      </c>
      <c r="CH469" s="4">
        <v>898.81</v>
      </c>
      <c r="CI469" s="4">
        <v>898.81</v>
      </c>
      <c r="CJ469" s="4">
        <v>898.81</v>
      </c>
      <c r="CK469" s="4">
        <v>898.81</v>
      </c>
      <c r="CL469" s="4">
        <v>898.81</v>
      </c>
      <c r="CM469" s="4">
        <v>898.81</v>
      </c>
      <c r="CN469" s="4">
        <v>898.81</v>
      </c>
      <c r="CO469" s="4">
        <v>0</v>
      </c>
      <c r="CP469" s="4">
        <v>0</v>
      </c>
      <c r="CQ469" s="4">
        <v>0</v>
      </c>
      <c r="CR469" s="4">
        <v>223.44</v>
      </c>
      <c r="CS469" s="4">
        <v>0</v>
      </c>
      <c r="CT469" s="4">
        <v>0</v>
      </c>
      <c r="CU469" s="4">
        <v>0</v>
      </c>
      <c r="CV469" s="4">
        <v>0</v>
      </c>
      <c r="CW469" s="4">
        <v>0</v>
      </c>
      <c r="CX469" s="4">
        <v>0</v>
      </c>
      <c r="CY469" s="4">
        <v>0</v>
      </c>
      <c r="CZ469" s="4">
        <v>0</v>
      </c>
      <c r="DA469" s="4">
        <v>0</v>
      </c>
      <c r="DB469" s="4">
        <v>0</v>
      </c>
      <c r="DC469" s="4">
        <v>0</v>
      </c>
      <c r="DD469" s="4">
        <v>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0</v>
      </c>
      <c r="DK469" s="4">
        <v>0</v>
      </c>
      <c r="DL469" s="4">
        <v>0</v>
      </c>
      <c r="DM469" s="4">
        <v>0</v>
      </c>
      <c r="DN469" s="4">
        <v>0</v>
      </c>
      <c r="DO469" s="4">
        <v>0</v>
      </c>
      <c r="DP469" s="4">
        <v>0</v>
      </c>
      <c r="DQ469" s="4">
        <v>0</v>
      </c>
      <c r="DR469" s="4">
        <v>0</v>
      </c>
      <c r="DS469" s="4">
        <v>0</v>
      </c>
      <c r="DT469" s="4">
        <v>0</v>
      </c>
      <c r="DU469" s="6">
        <v>0</v>
      </c>
      <c r="DV469" s="4">
        <f>SUM(Tabela1[[#This Row],[jan/25]:[mar/25]])</f>
        <v>0</v>
      </c>
      <c r="DW469" s="4">
        <f>SUM(Tabela1[[#This Row],[abr/25]:[ago/25]])</f>
        <v>265.31</v>
      </c>
      <c r="DX469" s="4">
        <f>SUM(Tabela1[[#This Row],[set/25]:[dez/30]])</f>
        <v>22890.01</v>
      </c>
    </row>
    <row r="470" spans="1:128" hidden="1" x14ac:dyDescent="0.25">
      <c r="A470" s="2" t="s">
        <v>1346</v>
      </c>
      <c r="B470" s="2" t="s">
        <v>14</v>
      </c>
      <c r="C470" s="2" t="s">
        <v>104</v>
      </c>
      <c r="D470" s="1">
        <v>1301</v>
      </c>
      <c r="E470" s="2" t="s">
        <v>1417</v>
      </c>
      <c r="F470" s="2" t="s">
        <v>19</v>
      </c>
      <c r="G470" s="321">
        <v>45760</v>
      </c>
      <c r="H470" s="2" t="s">
        <v>646</v>
      </c>
      <c r="I470" s="2"/>
      <c r="J470" s="4"/>
      <c r="K470" s="4"/>
      <c r="L470" s="4">
        <f>Tabela1[[#This Row],[parcela.cef
(total)]]-Tabela1[[#This Row],[parcela.cef
(realizado)]]</f>
        <v>0</v>
      </c>
      <c r="M470" s="4">
        <v>267513.12</v>
      </c>
      <c r="N470" s="4">
        <v>292340</v>
      </c>
      <c r="O470" s="4">
        <v>0</v>
      </c>
      <c r="P470" s="4">
        <v>33456.03</v>
      </c>
      <c r="Q470" s="4">
        <f>SUM(Tabela1[[#This Row],[set/25]:[dez/30]])</f>
        <v>32052.229999999992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900</v>
      </c>
      <c r="BF470" s="4">
        <v>0</v>
      </c>
      <c r="BG470" s="4">
        <v>0</v>
      </c>
      <c r="BH470" s="4">
        <v>503.8</v>
      </c>
      <c r="BI470" s="4">
        <v>0</v>
      </c>
      <c r="BJ470" s="4">
        <v>247.66</v>
      </c>
      <c r="BK470" s="4">
        <v>247.51</v>
      </c>
      <c r="BL470" s="4">
        <v>247.51</v>
      </c>
      <c r="BM470" s="4">
        <v>1237.54</v>
      </c>
      <c r="BN470" s="4">
        <v>247.51</v>
      </c>
      <c r="BO470" s="4">
        <v>247.51</v>
      </c>
      <c r="BP470" s="4">
        <v>247.51</v>
      </c>
      <c r="BQ470" s="4">
        <v>247.51</v>
      </c>
      <c r="BR470" s="4">
        <v>309.38</v>
      </c>
      <c r="BS470" s="4">
        <v>309.38</v>
      </c>
      <c r="BT470" s="4">
        <v>309.38</v>
      </c>
      <c r="BU470" s="4">
        <v>309.38</v>
      </c>
      <c r="BV470" s="4">
        <v>309.38</v>
      </c>
      <c r="BW470" s="4">
        <v>309.38</v>
      </c>
      <c r="BX470" s="4">
        <v>309.38</v>
      </c>
      <c r="BY470" s="4">
        <v>4228.2299999999996</v>
      </c>
      <c r="BZ470" s="4">
        <v>1031.28</v>
      </c>
      <c r="CA470" s="4">
        <v>1031.28</v>
      </c>
      <c r="CB470" s="4">
        <v>2268.81</v>
      </c>
      <c r="CC470" s="4">
        <v>2268.81</v>
      </c>
      <c r="CD470" s="4">
        <v>1237.53</v>
      </c>
      <c r="CE470" s="4">
        <v>1237.53</v>
      </c>
      <c r="CF470" s="4">
        <v>1237.53</v>
      </c>
      <c r="CG470" s="4">
        <v>1237.53</v>
      </c>
      <c r="CH470" s="4">
        <v>1237.53</v>
      </c>
      <c r="CI470" s="4">
        <v>1237.53</v>
      </c>
      <c r="CJ470" s="4">
        <v>1237.53</v>
      </c>
      <c r="CK470" s="4">
        <v>7218.93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206.26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6">
        <v>0</v>
      </c>
      <c r="DV470" s="4">
        <f>SUM(Tabela1[[#This Row],[jan/25]:[mar/25]])</f>
        <v>0</v>
      </c>
      <c r="DW470" s="4">
        <f>SUM(Tabela1[[#This Row],[abr/25]:[ago/25]])</f>
        <v>1403.8</v>
      </c>
      <c r="DX470" s="4">
        <f>SUM(Tabela1[[#This Row],[set/25]:[dez/30]])</f>
        <v>32052.229999999992</v>
      </c>
    </row>
    <row r="471" spans="1:128" hidden="1" x14ac:dyDescent="0.25">
      <c r="A471" s="2" t="s">
        <v>1346</v>
      </c>
      <c r="B471" s="2" t="s">
        <v>14</v>
      </c>
      <c r="C471" s="2" t="s">
        <v>104</v>
      </c>
      <c r="D471" s="1">
        <v>1302</v>
      </c>
      <c r="E471" s="2" t="s">
        <v>1419</v>
      </c>
      <c r="F471" s="2" t="s">
        <v>19</v>
      </c>
      <c r="G471" s="321">
        <v>45706</v>
      </c>
      <c r="H471" s="2" t="s">
        <v>1420</v>
      </c>
      <c r="I471" s="2"/>
      <c r="J471" s="4"/>
      <c r="K471" s="4"/>
      <c r="L471" s="4">
        <f>Tabela1[[#This Row],[parcela.cef
(total)]]-Tabela1[[#This Row],[parcela.cef
(realizado)]]</f>
        <v>0</v>
      </c>
      <c r="M471" s="4">
        <v>196166.74</v>
      </c>
      <c r="N471" s="4">
        <v>373180</v>
      </c>
      <c r="O471" s="4">
        <v>0</v>
      </c>
      <c r="P471" s="4">
        <v>193104.34</v>
      </c>
      <c r="Q471" s="4">
        <f>SUM(Tabela1[[#This Row],[set/25]:[dez/30]])</f>
        <v>183095.85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4500</v>
      </c>
      <c r="BD471" s="4">
        <v>907.47</v>
      </c>
      <c r="BE471" s="4">
        <v>911.1</v>
      </c>
      <c r="BF471" s="4">
        <v>914.65</v>
      </c>
      <c r="BG471" s="4">
        <v>919.41</v>
      </c>
      <c r="BH471" s="4">
        <v>924.74</v>
      </c>
      <c r="BI471" s="4">
        <v>931.12</v>
      </c>
      <c r="BJ471" s="4">
        <v>2380.31</v>
      </c>
      <c r="BK471" s="4">
        <v>3131.99</v>
      </c>
      <c r="BL471" s="4">
        <v>3131.99</v>
      </c>
      <c r="BM471" s="4">
        <v>18791.919999999998</v>
      </c>
      <c r="BN471" s="4">
        <v>3131.99</v>
      </c>
      <c r="BO471" s="4">
        <v>3131.99</v>
      </c>
      <c r="BP471" s="4">
        <v>2209.09</v>
      </c>
      <c r="BQ471" s="4">
        <v>2209.09</v>
      </c>
      <c r="BR471" s="4">
        <v>2209.09</v>
      </c>
      <c r="BS471" s="4">
        <v>2209.09</v>
      </c>
      <c r="BT471" s="4">
        <v>2209.09</v>
      </c>
      <c r="BU471" s="4">
        <v>2209.09</v>
      </c>
      <c r="BV471" s="4">
        <v>2209.09</v>
      </c>
      <c r="BW471" s="4">
        <v>2209.09</v>
      </c>
      <c r="BX471" s="4">
        <v>2209.09</v>
      </c>
      <c r="BY471" s="4">
        <v>35616.94</v>
      </c>
      <c r="BZ471" s="4">
        <v>2209.09</v>
      </c>
      <c r="CA471" s="4">
        <v>2209.09</v>
      </c>
      <c r="CB471" s="4">
        <v>1879.19</v>
      </c>
      <c r="CC471" s="4">
        <v>1879.19</v>
      </c>
      <c r="CD471" s="4">
        <v>1879.19</v>
      </c>
      <c r="CE471" s="4">
        <v>1879.19</v>
      </c>
      <c r="CF471" s="4">
        <v>1879.19</v>
      </c>
      <c r="CG471" s="4">
        <v>1879.19</v>
      </c>
      <c r="CH471" s="4">
        <v>1879.19</v>
      </c>
      <c r="CI471" s="4">
        <v>1879.19</v>
      </c>
      <c r="CJ471" s="4">
        <v>1879.19</v>
      </c>
      <c r="CK471" s="4">
        <v>35287.040000000001</v>
      </c>
      <c r="CL471" s="4">
        <v>1879.19</v>
      </c>
      <c r="CM471" s="4">
        <v>1879.19</v>
      </c>
      <c r="CN471" s="4">
        <v>0</v>
      </c>
      <c r="CO471" s="4">
        <v>0</v>
      </c>
      <c r="CP471" s="4">
        <v>0</v>
      </c>
      <c r="CQ471" s="4">
        <v>33407.85</v>
      </c>
      <c r="CR471" s="4">
        <v>112.75</v>
      </c>
      <c r="CS471" s="4">
        <v>0</v>
      </c>
      <c r="CT471" s="4">
        <v>0</v>
      </c>
      <c r="CU471" s="4">
        <v>0</v>
      </c>
      <c r="CV471" s="4">
        <v>0</v>
      </c>
      <c r="CW471" s="4">
        <v>0</v>
      </c>
      <c r="CX471" s="4">
        <v>0</v>
      </c>
      <c r="CY471" s="4">
        <v>0</v>
      </c>
      <c r="CZ471" s="4">
        <v>0</v>
      </c>
      <c r="DA471" s="4">
        <v>0</v>
      </c>
      <c r="DB471" s="4">
        <v>0</v>
      </c>
      <c r="DC471" s="4">
        <v>0</v>
      </c>
      <c r="DD471" s="4">
        <v>0</v>
      </c>
      <c r="DE471" s="4">
        <v>0</v>
      </c>
      <c r="DF471" s="4">
        <v>0</v>
      </c>
      <c r="DG471" s="4">
        <v>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0</v>
      </c>
      <c r="DO471" s="4">
        <v>0</v>
      </c>
      <c r="DP471" s="4">
        <v>0</v>
      </c>
      <c r="DQ471" s="4">
        <v>0</v>
      </c>
      <c r="DR471" s="4">
        <v>0</v>
      </c>
      <c r="DS471" s="4">
        <v>0</v>
      </c>
      <c r="DT471" s="4">
        <v>0</v>
      </c>
      <c r="DU471" s="6">
        <v>0</v>
      </c>
      <c r="DV471" s="4">
        <f>SUM(Tabela1[[#This Row],[jan/25]:[mar/25]])</f>
        <v>5407.47</v>
      </c>
      <c r="DW471" s="4">
        <f>SUM(Tabela1[[#This Row],[abr/25]:[ago/25]])</f>
        <v>4601.0199999999995</v>
      </c>
      <c r="DX471" s="4">
        <f>SUM(Tabela1[[#This Row],[set/25]:[dez/30]])</f>
        <v>183095.85</v>
      </c>
    </row>
    <row r="472" spans="1:128" hidden="1" x14ac:dyDescent="0.25">
      <c r="A472" s="2" t="s">
        <v>1346</v>
      </c>
      <c r="B472" s="2" t="s">
        <v>14</v>
      </c>
      <c r="C472" s="2" t="s">
        <v>104</v>
      </c>
      <c r="D472" s="1">
        <v>1303</v>
      </c>
      <c r="E472" s="2"/>
      <c r="F472" s="2" t="s">
        <v>42</v>
      </c>
      <c r="G472" s="321"/>
      <c r="H472" s="2"/>
      <c r="I472" s="2"/>
      <c r="J472" s="4"/>
      <c r="K472" s="4"/>
      <c r="L472" s="4">
        <f>Tabela1[[#This Row],[parcela.cef
(total)]]-Tabela1[[#This Row],[parcela.cef
(realizado)]]</f>
        <v>0</v>
      </c>
      <c r="M472" s="4">
        <v>0</v>
      </c>
      <c r="N472" s="4">
        <v>0</v>
      </c>
      <c r="O472" s="4">
        <v>0</v>
      </c>
      <c r="P472" s="4">
        <v>0</v>
      </c>
      <c r="Q472" s="4">
        <f>SUM(Tabela1[[#This Row],[set/25]:[dez/30]])</f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0</v>
      </c>
      <c r="CZ472" s="4">
        <v>0</v>
      </c>
      <c r="DA472" s="4">
        <v>0</v>
      </c>
      <c r="DB472" s="4">
        <v>0</v>
      </c>
      <c r="DC472" s="4">
        <v>0</v>
      </c>
      <c r="DD472" s="4">
        <v>0</v>
      </c>
      <c r="DE472" s="4">
        <v>0</v>
      </c>
      <c r="DF472" s="4">
        <v>0</v>
      </c>
      <c r="DG472" s="4">
        <v>0</v>
      </c>
      <c r="DH472" s="4">
        <v>0</v>
      </c>
      <c r="DI472" s="4">
        <v>0</v>
      </c>
      <c r="DJ472" s="4">
        <v>0</v>
      </c>
      <c r="DK472" s="4">
        <v>0</v>
      </c>
      <c r="DL472" s="4">
        <v>0</v>
      </c>
      <c r="DM472" s="4">
        <v>0</v>
      </c>
      <c r="DN472" s="4">
        <v>0</v>
      </c>
      <c r="DO472" s="4">
        <v>0</v>
      </c>
      <c r="DP472" s="4">
        <v>0</v>
      </c>
      <c r="DQ472" s="4">
        <v>0</v>
      </c>
      <c r="DR472" s="4">
        <v>0</v>
      </c>
      <c r="DS472" s="4">
        <v>0</v>
      </c>
      <c r="DT472" s="4">
        <v>0</v>
      </c>
      <c r="DU472" s="6">
        <v>0</v>
      </c>
      <c r="DV472" s="4">
        <f>SUM(Tabela1[[#This Row],[jan/25]:[mar/25]])</f>
        <v>0</v>
      </c>
      <c r="DW472" s="4">
        <f>SUM(Tabela1[[#This Row],[abr/25]:[ago/25]])</f>
        <v>0</v>
      </c>
      <c r="DX472" s="4">
        <f>SUM(Tabela1[[#This Row],[set/25]:[dez/30]])</f>
        <v>0</v>
      </c>
    </row>
    <row r="473" spans="1:128" hidden="1" x14ac:dyDescent="0.25">
      <c r="A473" s="2" t="s">
        <v>1346</v>
      </c>
      <c r="B473" s="2" t="s">
        <v>14</v>
      </c>
      <c r="C473" s="2" t="s">
        <v>104</v>
      </c>
      <c r="D473" s="1">
        <v>1304</v>
      </c>
      <c r="E473" s="2"/>
      <c r="F473" s="2" t="s">
        <v>42</v>
      </c>
      <c r="G473" s="321"/>
      <c r="H473" s="2"/>
      <c r="I473" s="2"/>
      <c r="J473" s="4"/>
      <c r="K473" s="4"/>
      <c r="L473" s="4">
        <f>Tabela1[[#This Row],[parcela.cef
(total)]]-Tabela1[[#This Row],[parcela.cef
(realizado)]]</f>
        <v>0</v>
      </c>
      <c r="M473" s="4">
        <v>0</v>
      </c>
      <c r="N473" s="4">
        <v>0</v>
      </c>
      <c r="O473" s="4">
        <v>0</v>
      </c>
      <c r="P473" s="4">
        <v>0</v>
      </c>
      <c r="Q473" s="4">
        <f>SUM(Tabela1[[#This Row],[set/25]:[dez/30]])</f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0</v>
      </c>
      <c r="CZ473" s="4">
        <v>0</v>
      </c>
      <c r="DA473" s="4">
        <v>0</v>
      </c>
      <c r="DB473" s="4">
        <v>0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0</v>
      </c>
      <c r="DK473" s="4">
        <v>0</v>
      </c>
      <c r="DL473" s="4">
        <v>0</v>
      </c>
      <c r="DM473" s="4">
        <v>0</v>
      </c>
      <c r="DN473" s="4">
        <v>0</v>
      </c>
      <c r="DO473" s="4">
        <v>0</v>
      </c>
      <c r="DP473" s="4">
        <v>0</v>
      </c>
      <c r="DQ473" s="4">
        <v>0</v>
      </c>
      <c r="DR473" s="4">
        <v>0</v>
      </c>
      <c r="DS473" s="4">
        <v>0</v>
      </c>
      <c r="DT473" s="4">
        <v>0</v>
      </c>
      <c r="DU473" s="6">
        <v>0</v>
      </c>
      <c r="DV473" s="4">
        <f>SUM(Tabela1[[#This Row],[jan/25]:[mar/25]])</f>
        <v>0</v>
      </c>
      <c r="DW473" s="4">
        <f>SUM(Tabela1[[#This Row],[abr/25]:[ago/25]])</f>
        <v>0</v>
      </c>
      <c r="DX473" s="4">
        <f>SUM(Tabela1[[#This Row],[set/25]:[dez/30]])</f>
        <v>0</v>
      </c>
    </row>
    <row r="474" spans="1:128" hidden="1" x14ac:dyDescent="0.25">
      <c r="A474" s="2" t="s">
        <v>1346</v>
      </c>
      <c r="B474" s="2" t="s">
        <v>14</v>
      </c>
      <c r="C474" s="2" t="s">
        <v>104</v>
      </c>
      <c r="D474" s="1">
        <v>1305</v>
      </c>
      <c r="E474" s="2"/>
      <c r="F474" s="2" t="s">
        <v>42</v>
      </c>
      <c r="G474" s="321"/>
      <c r="H474" s="2"/>
      <c r="I474" s="2"/>
      <c r="J474" s="4"/>
      <c r="K474" s="4"/>
      <c r="L474" s="4">
        <f>Tabela1[[#This Row],[parcela.cef
(total)]]-Tabela1[[#This Row],[parcela.cef
(realizado)]]</f>
        <v>0</v>
      </c>
      <c r="M474" s="4">
        <v>0</v>
      </c>
      <c r="N474" s="4">
        <v>0</v>
      </c>
      <c r="O474" s="4">
        <v>0</v>
      </c>
      <c r="P474" s="4">
        <v>0</v>
      </c>
      <c r="Q474" s="4">
        <f>SUM(Tabela1[[#This Row],[set/25]:[dez/30]])</f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6">
        <v>0</v>
      </c>
      <c r="DV474" s="4">
        <f>SUM(Tabela1[[#This Row],[jan/25]:[mar/25]])</f>
        <v>0</v>
      </c>
      <c r="DW474" s="4">
        <f>SUM(Tabela1[[#This Row],[abr/25]:[ago/25]])</f>
        <v>0</v>
      </c>
      <c r="DX474" s="4">
        <f>SUM(Tabela1[[#This Row],[set/25]:[dez/30]])</f>
        <v>0</v>
      </c>
    </row>
    <row r="475" spans="1:128" hidden="1" x14ac:dyDescent="0.25">
      <c r="A475" s="2" t="s">
        <v>1346</v>
      </c>
      <c r="B475" s="2" t="s">
        <v>14</v>
      </c>
      <c r="C475" s="2" t="s">
        <v>104</v>
      </c>
      <c r="D475" s="1">
        <v>1306</v>
      </c>
      <c r="E475" s="2"/>
      <c r="F475" s="2" t="s">
        <v>42</v>
      </c>
      <c r="G475" s="321"/>
      <c r="H475" s="2"/>
      <c r="I475" s="2"/>
      <c r="J475" s="4"/>
      <c r="K475" s="4"/>
      <c r="L475" s="4">
        <f>Tabela1[[#This Row],[parcela.cef
(total)]]-Tabela1[[#This Row],[parcela.cef
(realizado)]]</f>
        <v>0</v>
      </c>
      <c r="M475" s="4">
        <v>0</v>
      </c>
      <c r="N475" s="4">
        <v>0</v>
      </c>
      <c r="O475" s="4">
        <v>0</v>
      </c>
      <c r="P475" s="4">
        <v>0</v>
      </c>
      <c r="Q475" s="4">
        <f>SUM(Tabela1[[#This Row],[set/25]:[dez/30]])</f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0</v>
      </c>
      <c r="CP475" s="4">
        <v>0</v>
      </c>
      <c r="CQ475" s="4">
        <v>0</v>
      </c>
      <c r="CR475" s="4">
        <v>0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0</v>
      </c>
      <c r="CZ475" s="4">
        <v>0</v>
      </c>
      <c r="DA475" s="4">
        <v>0</v>
      </c>
      <c r="DB475" s="4">
        <v>0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0</v>
      </c>
      <c r="DK475" s="4">
        <v>0</v>
      </c>
      <c r="DL475" s="4">
        <v>0</v>
      </c>
      <c r="DM475" s="4">
        <v>0</v>
      </c>
      <c r="DN475" s="4">
        <v>0</v>
      </c>
      <c r="DO475" s="4">
        <v>0</v>
      </c>
      <c r="DP475" s="4">
        <v>0</v>
      </c>
      <c r="DQ475" s="4">
        <v>0</v>
      </c>
      <c r="DR475" s="4">
        <v>0</v>
      </c>
      <c r="DS475" s="4">
        <v>0</v>
      </c>
      <c r="DT475" s="4">
        <v>0</v>
      </c>
      <c r="DU475" s="6">
        <v>0</v>
      </c>
      <c r="DV475" s="4">
        <f>SUM(Tabela1[[#This Row],[jan/25]:[mar/25]])</f>
        <v>0</v>
      </c>
      <c r="DW475" s="4">
        <f>SUM(Tabela1[[#This Row],[abr/25]:[ago/25]])</f>
        <v>0</v>
      </c>
      <c r="DX475" s="4">
        <f>SUM(Tabela1[[#This Row],[set/25]:[dez/30]])</f>
        <v>0</v>
      </c>
    </row>
    <row r="476" spans="1:128" hidden="1" x14ac:dyDescent="0.25">
      <c r="A476" s="2" t="s">
        <v>1346</v>
      </c>
      <c r="B476" s="2" t="s">
        <v>14</v>
      </c>
      <c r="C476" s="2" t="s">
        <v>104</v>
      </c>
      <c r="D476" s="1">
        <v>1307</v>
      </c>
      <c r="E476" s="2"/>
      <c r="F476" s="2" t="s">
        <v>42</v>
      </c>
      <c r="G476" s="321"/>
      <c r="H476" s="2"/>
      <c r="I476" s="2"/>
      <c r="J476" s="4"/>
      <c r="K476" s="4"/>
      <c r="L476" s="4">
        <f>Tabela1[[#This Row],[parcela.cef
(total)]]-Tabela1[[#This Row],[parcela.cef
(realizado)]]</f>
        <v>0</v>
      </c>
      <c r="M476" s="4">
        <v>0</v>
      </c>
      <c r="N476" s="4">
        <v>0</v>
      </c>
      <c r="O476" s="4">
        <v>0</v>
      </c>
      <c r="P476" s="4">
        <v>0</v>
      </c>
      <c r="Q476" s="4">
        <f>SUM(Tabela1[[#This Row],[set/25]:[dez/30]])</f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6">
        <v>0</v>
      </c>
      <c r="DV476" s="4">
        <f>SUM(Tabela1[[#This Row],[jan/25]:[mar/25]])</f>
        <v>0</v>
      </c>
      <c r="DW476" s="4">
        <f>SUM(Tabela1[[#This Row],[abr/25]:[ago/25]])</f>
        <v>0</v>
      </c>
      <c r="DX476" s="4">
        <f>SUM(Tabela1[[#This Row],[set/25]:[dez/30]])</f>
        <v>0</v>
      </c>
    </row>
    <row r="477" spans="1:128" hidden="1" x14ac:dyDescent="0.25">
      <c r="A477" s="2" t="s">
        <v>1346</v>
      </c>
      <c r="B477" s="2" t="s">
        <v>14</v>
      </c>
      <c r="C477" s="2" t="s">
        <v>104</v>
      </c>
      <c r="D477" s="1">
        <v>1308</v>
      </c>
      <c r="E477" s="2"/>
      <c r="F477" s="2" t="s">
        <v>42</v>
      </c>
      <c r="G477" s="321"/>
      <c r="H477" s="2"/>
      <c r="I477" s="2"/>
      <c r="J477" s="4"/>
      <c r="K477" s="4"/>
      <c r="L477" s="4">
        <f>Tabela1[[#This Row],[parcela.cef
(total)]]-Tabela1[[#This Row],[parcela.cef
(realizado)]]</f>
        <v>0</v>
      </c>
      <c r="M477" s="4">
        <v>0</v>
      </c>
      <c r="N477" s="4">
        <v>0</v>
      </c>
      <c r="O477" s="4">
        <v>0</v>
      </c>
      <c r="P477" s="4">
        <v>0</v>
      </c>
      <c r="Q477" s="4">
        <f>SUM(Tabela1[[#This Row],[set/25]:[dez/30]])</f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0</v>
      </c>
      <c r="CP477" s="4">
        <v>0</v>
      </c>
      <c r="CQ477" s="4">
        <v>0</v>
      </c>
      <c r="CR477" s="4">
        <v>0</v>
      </c>
      <c r="CS477" s="4">
        <v>0</v>
      </c>
      <c r="CT477" s="4">
        <v>0</v>
      </c>
      <c r="CU477" s="4">
        <v>0</v>
      </c>
      <c r="CV477" s="4">
        <v>0</v>
      </c>
      <c r="CW477" s="4">
        <v>0</v>
      </c>
      <c r="CX477" s="4">
        <v>0</v>
      </c>
      <c r="CY477" s="4">
        <v>0</v>
      </c>
      <c r="CZ477" s="4">
        <v>0</v>
      </c>
      <c r="DA477" s="4">
        <v>0</v>
      </c>
      <c r="DB477" s="4">
        <v>0</v>
      </c>
      <c r="DC477" s="4">
        <v>0</v>
      </c>
      <c r="DD477" s="4">
        <v>0</v>
      </c>
      <c r="DE477" s="4">
        <v>0</v>
      </c>
      <c r="DF477" s="4">
        <v>0</v>
      </c>
      <c r="DG477" s="4">
        <v>0</v>
      </c>
      <c r="DH477" s="4">
        <v>0</v>
      </c>
      <c r="DI477" s="4">
        <v>0</v>
      </c>
      <c r="DJ477" s="4">
        <v>0</v>
      </c>
      <c r="DK477" s="4">
        <v>0</v>
      </c>
      <c r="DL477" s="4">
        <v>0</v>
      </c>
      <c r="DM477" s="4">
        <v>0</v>
      </c>
      <c r="DN477" s="4">
        <v>0</v>
      </c>
      <c r="DO477" s="4">
        <v>0</v>
      </c>
      <c r="DP477" s="4">
        <v>0</v>
      </c>
      <c r="DQ477" s="4">
        <v>0</v>
      </c>
      <c r="DR477" s="4">
        <v>0</v>
      </c>
      <c r="DS477" s="4">
        <v>0</v>
      </c>
      <c r="DT477" s="4">
        <v>0</v>
      </c>
      <c r="DU477" s="6">
        <v>0</v>
      </c>
      <c r="DV477" s="4">
        <f>SUM(Tabela1[[#This Row],[jan/25]:[mar/25]])</f>
        <v>0</v>
      </c>
      <c r="DW477" s="4">
        <f>SUM(Tabela1[[#This Row],[abr/25]:[ago/25]])</f>
        <v>0</v>
      </c>
      <c r="DX477" s="4">
        <f>SUM(Tabela1[[#This Row],[set/25]:[dez/30]])</f>
        <v>0</v>
      </c>
    </row>
    <row r="478" spans="1:128" hidden="1" x14ac:dyDescent="0.25">
      <c r="A478" s="2" t="s">
        <v>1346</v>
      </c>
      <c r="B478" s="2" t="s">
        <v>14</v>
      </c>
      <c r="C478" s="2" t="s">
        <v>104</v>
      </c>
      <c r="D478" s="1">
        <v>1309</v>
      </c>
      <c r="E478" s="2" t="s">
        <v>1428</v>
      </c>
      <c r="F478" s="2" t="s">
        <v>19</v>
      </c>
      <c r="G478" s="321">
        <v>45845</v>
      </c>
      <c r="H478" s="2" t="s">
        <v>1429</v>
      </c>
      <c r="I478" s="2"/>
      <c r="J478" s="4"/>
      <c r="K478" s="4"/>
      <c r="L478" s="4">
        <f>Tabela1[[#This Row],[parcela.cef
(total)]]-Tabela1[[#This Row],[parcela.cef
(realizado)]]</f>
        <v>0</v>
      </c>
      <c r="M478" s="4">
        <v>154450.03</v>
      </c>
      <c r="N478" s="4">
        <v>205700</v>
      </c>
      <c r="O478" s="4">
        <v>0</v>
      </c>
      <c r="P478" s="4">
        <v>42544.63</v>
      </c>
      <c r="Q478" s="4">
        <f>SUM(Tabela1[[#This Row],[set/25]:[dez/30]])</f>
        <v>41172.220000000023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1372.41</v>
      </c>
      <c r="BJ478" s="4">
        <v>0</v>
      </c>
      <c r="BK478" s="4">
        <v>1372.41</v>
      </c>
      <c r="BL478" s="4">
        <v>1372.41</v>
      </c>
      <c r="BM478" s="4">
        <v>1372.41</v>
      </c>
      <c r="BN478" s="4">
        <v>1372.41</v>
      </c>
      <c r="BO478" s="4">
        <v>1372.41</v>
      </c>
      <c r="BP478" s="4">
        <v>1372.41</v>
      </c>
      <c r="BQ478" s="4">
        <v>1372.41</v>
      </c>
      <c r="BR478" s="4">
        <v>1372.41</v>
      </c>
      <c r="BS478" s="4">
        <v>1372.41</v>
      </c>
      <c r="BT478" s="4">
        <v>1372.41</v>
      </c>
      <c r="BU478" s="4">
        <v>1372.41</v>
      </c>
      <c r="BV478" s="4">
        <v>1372.41</v>
      </c>
      <c r="BW478" s="4">
        <v>1372.41</v>
      </c>
      <c r="BX478" s="4">
        <v>1372.41</v>
      </c>
      <c r="BY478" s="4">
        <v>1372.41</v>
      </c>
      <c r="BZ478" s="4">
        <v>1372.41</v>
      </c>
      <c r="CA478" s="4">
        <v>1372.41</v>
      </c>
      <c r="CB478" s="4">
        <v>1372.41</v>
      </c>
      <c r="CC478" s="4">
        <v>1372.41</v>
      </c>
      <c r="CD478" s="4">
        <v>1372.41</v>
      </c>
      <c r="CE478" s="4">
        <v>1372.41</v>
      </c>
      <c r="CF478" s="4">
        <v>1372.41</v>
      </c>
      <c r="CG478" s="4">
        <v>1372.41</v>
      </c>
      <c r="CH478" s="4">
        <v>1372.41</v>
      </c>
      <c r="CI478" s="4">
        <v>1372.41</v>
      </c>
      <c r="CJ478" s="4">
        <v>1372.41</v>
      </c>
      <c r="CK478" s="4">
        <v>1372.41</v>
      </c>
      <c r="CL478" s="4">
        <v>1372.41</v>
      </c>
      <c r="CM478" s="4">
        <v>1372.41</v>
      </c>
      <c r="CN478" s="4">
        <v>1372.33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0</v>
      </c>
      <c r="CU478" s="4">
        <v>0</v>
      </c>
      <c r="CV478" s="4">
        <v>0</v>
      </c>
      <c r="CW478" s="4">
        <v>0</v>
      </c>
      <c r="CX478" s="4">
        <v>0</v>
      </c>
      <c r="CY478" s="4">
        <v>0</v>
      </c>
      <c r="CZ478" s="4">
        <v>0</v>
      </c>
      <c r="DA478" s="4">
        <v>0</v>
      </c>
      <c r="DB478" s="4">
        <v>0</v>
      </c>
      <c r="DC478" s="4">
        <v>0</v>
      </c>
      <c r="DD478" s="4">
        <v>0</v>
      </c>
      <c r="DE478" s="4">
        <v>0</v>
      </c>
      <c r="DF478" s="4">
        <v>0</v>
      </c>
      <c r="DG478" s="4">
        <v>0</v>
      </c>
      <c r="DH478" s="4">
        <v>0</v>
      </c>
      <c r="DI478" s="4">
        <v>0</v>
      </c>
      <c r="DJ478" s="4">
        <v>0</v>
      </c>
      <c r="DK478" s="4">
        <v>0</v>
      </c>
      <c r="DL478" s="4">
        <v>0</v>
      </c>
      <c r="DM478" s="4">
        <v>0</v>
      </c>
      <c r="DN478" s="4">
        <v>0</v>
      </c>
      <c r="DO478" s="4">
        <v>0</v>
      </c>
      <c r="DP478" s="4">
        <v>0</v>
      </c>
      <c r="DQ478" s="4">
        <v>0</v>
      </c>
      <c r="DR478" s="4">
        <v>0</v>
      </c>
      <c r="DS478" s="4">
        <v>0</v>
      </c>
      <c r="DT478" s="4">
        <v>0</v>
      </c>
      <c r="DU478" s="6">
        <v>0</v>
      </c>
      <c r="DV478" s="4">
        <f>SUM(Tabela1[[#This Row],[jan/25]:[mar/25]])</f>
        <v>0</v>
      </c>
      <c r="DW478" s="4">
        <f>SUM(Tabela1[[#This Row],[abr/25]:[ago/25]])</f>
        <v>1372.41</v>
      </c>
      <c r="DX478" s="4">
        <f>SUM(Tabela1[[#This Row],[set/25]:[dez/30]])</f>
        <v>41172.220000000023</v>
      </c>
    </row>
    <row r="479" spans="1:128" hidden="1" x14ac:dyDescent="0.25">
      <c r="A479" s="2" t="s">
        <v>1346</v>
      </c>
      <c r="B479" s="2" t="s">
        <v>14</v>
      </c>
      <c r="C479" s="2" t="s">
        <v>104</v>
      </c>
      <c r="D479" s="1">
        <v>1310</v>
      </c>
      <c r="E479" s="2" t="s">
        <v>1431</v>
      </c>
      <c r="F479" s="2" t="s">
        <v>19</v>
      </c>
      <c r="G479" s="321">
        <v>45877</v>
      </c>
      <c r="H479" s="2" t="s">
        <v>600</v>
      </c>
      <c r="I479" s="2"/>
      <c r="J479" s="4"/>
      <c r="K479" s="4"/>
      <c r="L479" s="4">
        <f>Tabela1[[#This Row],[parcela.cef
(total)]]-Tabela1[[#This Row],[parcela.cef
(realizado)]]</f>
        <v>0</v>
      </c>
      <c r="M479" s="4">
        <v>193331.45</v>
      </c>
      <c r="N479" s="4">
        <v>234220</v>
      </c>
      <c r="O479" s="4">
        <v>0</v>
      </c>
      <c r="P479" s="4">
        <v>42417.5</v>
      </c>
      <c r="Q479" s="4">
        <f>SUM(Tabela1[[#This Row],[set/25]:[dez/30]])</f>
        <v>40917.5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1500</v>
      </c>
      <c r="BJ479" s="4">
        <v>0</v>
      </c>
      <c r="BK479" s="4">
        <v>214.5</v>
      </c>
      <c r="BL479" s="4">
        <v>436</v>
      </c>
      <c r="BM479" s="4">
        <v>715</v>
      </c>
      <c r="BN479" s="4">
        <v>715</v>
      </c>
      <c r="BO479" s="4">
        <v>715</v>
      </c>
      <c r="BP479" s="4">
        <v>715</v>
      </c>
      <c r="BQ479" s="4">
        <v>715</v>
      </c>
      <c r="BR479" s="4">
        <v>715</v>
      </c>
      <c r="BS479" s="4">
        <v>715</v>
      </c>
      <c r="BT479" s="4">
        <v>715</v>
      </c>
      <c r="BU479" s="4">
        <v>715</v>
      </c>
      <c r="BV479" s="4">
        <v>715</v>
      </c>
      <c r="BW479" s="4">
        <v>715</v>
      </c>
      <c r="BX479" s="4">
        <v>715</v>
      </c>
      <c r="BY479" s="4">
        <v>715</v>
      </c>
      <c r="BZ479" s="4">
        <v>715</v>
      </c>
      <c r="CA479" s="4">
        <v>715</v>
      </c>
      <c r="CB479" s="4">
        <v>715</v>
      </c>
      <c r="CC479" s="4">
        <v>715</v>
      </c>
      <c r="CD479" s="4">
        <v>715</v>
      </c>
      <c r="CE479" s="4">
        <v>715</v>
      </c>
      <c r="CF479" s="4">
        <v>715</v>
      </c>
      <c r="CG479" s="4">
        <v>715</v>
      </c>
      <c r="CH479" s="4">
        <v>715</v>
      </c>
      <c r="CI479" s="4">
        <v>715</v>
      </c>
      <c r="CJ479" s="4">
        <v>715</v>
      </c>
      <c r="CK479" s="4">
        <v>715</v>
      </c>
      <c r="CL479" s="4">
        <v>715</v>
      </c>
      <c r="CM479" s="4">
        <v>715</v>
      </c>
      <c r="CN479" s="4">
        <v>715</v>
      </c>
      <c r="CO479" s="4">
        <v>715</v>
      </c>
      <c r="CP479" s="4">
        <v>715</v>
      </c>
      <c r="CQ479" s="4">
        <v>715</v>
      </c>
      <c r="CR479" s="4">
        <v>942</v>
      </c>
      <c r="CS479" s="4">
        <v>715</v>
      </c>
      <c r="CT479" s="4">
        <v>715</v>
      </c>
      <c r="CU479" s="4">
        <v>715</v>
      </c>
      <c r="CV479" s="4">
        <v>715</v>
      </c>
      <c r="CW479" s="4">
        <v>715</v>
      </c>
      <c r="CX479" s="4">
        <v>715</v>
      </c>
      <c r="CY479" s="4">
        <v>715</v>
      </c>
      <c r="CZ479" s="4">
        <v>715</v>
      </c>
      <c r="DA479" s="4">
        <v>715</v>
      </c>
      <c r="DB479" s="4">
        <v>715</v>
      </c>
      <c r="DC479" s="4">
        <v>715</v>
      </c>
      <c r="DD479" s="4">
        <v>715</v>
      </c>
      <c r="DE479" s="4">
        <v>715</v>
      </c>
      <c r="DF479" s="4">
        <v>715</v>
      </c>
      <c r="DG479" s="4">
        <v>715</v>
      </c>
      <c r="DH479" s="4">
        <v>715</v>
      </c>
      <c r="DI479" s="4">
        <v>715</v>
      </c>
      <c r="DJ479" s="4">
        <v>715</v>
      </c>
      <c r="DK479" s="4">
        <v>715</v>
      </c>
      <c r="DL479" s="4">
        <v>715</v>
      </c>
      <c r="DM479" s="4">
        <v>715</v>
      </c>
      <c r="DN479" s="4">
        <v>715</v>
      </c>
      <c r="DO479" s="4">
        <v>715</v>
      </c>
      <c r="DP479" s="4">
        <v>715</v>
      </c>
      <c r="DQ479" s="4">
        <v>0</v>
      </c>
      <c r="DR479" s="4">
        <v>0</v>
      </c>
      <c r="DS479" s="4">
        <v>0</v>
      </c>
      <c r="DT479" s="4">
        <v>0</v>
      </c>
      <c r="DU479" s="6">
        <v>0</v>
      </c>
      <c r="DV479" s="4">
        <f>SUM(Tabela1[[#This Row],[jan/25]:[mar/25]])</f>
        <v>0</v>
      </c>
      <c r="DW479" s="4">
        <f>SUM(Tabela1[[#This Row],[abr/25]:[ago/25]])</f>
        <v>1500</v>
      </c>
      <c r="DX479" s="4">
        <f>SUM(Tabela1[[#This Row],[set/25]:[dez/30]])</f>
        <v>40917.5</v>
      </c>
    </row>
    <row r="480" spans="1:128" hidden="1" x14ac:dyDescent="0.25">
      <c r="A480" s="2" t="s">
        <v>1346</v>
      </c>
      <c r="B480" s="2" t="s">
        <v>14</v>
      </c>
      <c r="C480" s="2" t="s">
        <v>126</v>
      </c>
      <c r="D480" s="1">
        <v>1401</v>
      </c>
      <c r="E480" s="2"/>
      <c r="F480" s="2" t="s">
        <v>42</v>
      </c>
      <c r="G480" s="321"/>
      <c r="H480" s="2"/>
      <c r="I480" s="2"/>
      <c r="J480" s="4"/>
      <c r="K480" s="4"/>
      <c r="L480" s="4">
        <f>Tabela1[[#This Row],[parcela.cef
(total)]]-Tabela1[[#This Row],[parcela.cef
(realizado)]]</f>
        <v>0</v>
      </c>
      <c r="M480" s="4">
        <v>0</v>
      </c>
      <c r="N480" s="4">
        <v>0</v>
      </c>
      <c r="O480" s="4">
        <v>0</v>
      </c>
      <c r="P480" s="4">
        <v>0</v>
      </c>
      <c r="Q480" s="4">
        <f>SUM(Tabela1[[#This Row],[set/25]:[dez/30]])</f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6">
        <v>0</v>
      </c>
      <c r="DV480" s="4">
        <f>SUM(Tabela1[[#This Row],[jan/25]:[mar/25]])</f>
        <v>0</v>
      </c>
      <c r="DW480" s="4">
        <f>SUM(Tabela1[[#This Row],[abr/25]:[ago/25]])</f>
        <v>0</v>
      </c>
      <c r="DX480" s="4">
        <f>SUM(Tabela1[[#This Row],[set/25]:[dez/30]])</f>
        <v>0</v>
      </c>
    </row>
    <row r="481" spans="1:128" hidden="1" x14ac:dyDescent="0.25">
      <c r="A481" s="2" t="s">
        <v>1346</v>
      </c>
      <c r="B481" s="2" t="s">
        <v>14</v>
      </c>
      <c r="C481" s="2" t="s">
        <v>126</v>
      </c>
      <c r="D481" s="1">
        <v>1402</v>
      </c>
      <c r="E481" s="2" t="s">
        <v>1434</v>
      </c>
      <c r="F481" s="2" t="s">
        <v>19</v>
      </c>
      <c r="G481" s="321">
        <v>45626</v>
      </c>
      <c r="H481" s="2" t="s">
        <v>266</v>
      </c>
      <c r="I481" s="2"/>
      <c r="J481" s="4"/>
      <c r="K481" s="4"/>
      <c r="L481" s="4">
        <f>Tabela1[[#This Row],[parcela.cef
(total)]]-Tabela1[[#This Row],[parcela.cef
(realizado)]]</f>
        <v>0</v>
      </c>
      <c r="M481" s="4">
        <v>328884.45</v>
      </c>
      <c r="N481" s="4">
        <v>366600</v>
      </c>
      <c r="O481" s="4">
        <v>0</v>
      </c>
      <c r="P481" s="4">
        <v>59319.44</v>
      </c>
      <c r="Q481" s="4">
        <f>SUM(Tabela1[[#This Row],[set/25]:[dez/30]])</f>
        <v>52604.599999999977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2250</v>
      </c>
      <c r="BB481" s="4">
        <v>2274.36</v>
      </c>
      <c r="BC481" s="4">
        <v>0</v>
      </c>
      <c r="BD481" s="4">
        <v>632.45000000000005</v>
      </c>
      <c r="BE481" s="4">
        <v>308.52</v>
      </c>
      <c r="BF481" s="4">
        <v>309.73</v>
      </c>
      <c r="BG481" s="4">
        <v>311.33999999999997</v>
      </c>
      <c r="BH481" s="4">
        <v>313.14</v>
      </c>
      <c r="BI481" s="4">
        <v>315.3</v>
      </c>
      <c r="BJ481" s="4">
        <v>0</v>
      </c>
      <c r="BK481" s="4">
        <v>318.17</v>
      </c>
      <c r="BL481" s="4">
        <v>318.17</v>
      </c>
      <c r="BM481" s="4">
        <v>7530.08</v>
      </c>
      <c r="BN481" s="4">
        <v>1060.58</v>
      </c>
      <c r="BO481" s="4">
        <v>848.46</v>
      </c>
      <c r="BP481" s="4">
        <v>848.46</v>
      </c>
      <c r="BQ481" s="4">
        <v>848.46</v>
      </c>
      <c r="BR481" s="4">
        <v>848.46</v>
      </c>
      <c r="BS481" s="4">
        <v>848.46</v>
      </c>
      <c r="BT481" s="4">
        <v>848.46</v>
      </c>
      <c r="BU481" s="4">
        <v>848.46</v>
      </c>
      <c r="BV481" s="4">
        <v>848.46</v>
      </c>
      <c r="BW481" s="4">
        <v>848.46</v>
      </c>
      <c r="BX481" s="4">
        <v>848.46</v>
      </c>
      <c r="BY481" s="4">
        <v>13575.37</v>
      </c>
      <c r="BZ481" s="4">
        <v>848.46</v>
      </c>
      <c r="CA481" s="4">
        <v>636.35</v>
      </c>
      <c r="CB481" s="4">
        <v>636.35</v>
      </c>
      <c r="CC481" s="4">
        <v>636.35</v>
      </c>
      <c r="CD481" s="4">
        <v>636.35</v>
      </c>
      <c r="CE481" s="4">
        <v>636.35</v>
      </c>
      <c r="CF481" s="4">
        <v>636.35</v>
      </c>
      <c r="CG481" s="4">
        <v>636.35</v>
      </c>
      <c r="CH481" s="4">
        <v>636.35</v>
      </c>
      <c r="CI481" s="4">
        <v>636.35</v>
      </c>
      <c r="CJ481" s="4">
        <v>636.35</v>
      </c>
      <c r="CK481" s="4">
        <v>13363.26</v>
      </c>
      <c r="CL481" s="4">
        <v>636.35</v>
      </c>
      <c r="CM481" s="4">
        <v>0</v>
      </c>
      <c r="CN481" s="4">
        <v>0</v>
      </c>
      <c r="CO481" s="4">
        <v>0</v>
      </c>
      <c r="CP481" s="4">
        <v>0</v>
      </c>
      <c r="CQ481" s="4">
        <v>106.06</v>
      </c>
      <c r="CR481" s="4">
        <v>0</v>
      </c>
      <c r="CS481" s="4">
        <v>0</v>
      </c>
      <c r="CT481" s="4">
        <v>0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  <c r="DA481" s="4">
        <v>0</v>
      </c>
      <c r="DB481" s="4">
        <v>0</v>
      </c>
      <c r="DC481" s="4">
        <v>0</v>
      </c>
      <c r="DD481" s="4">
        <v>0</v>
      </c>
      <c r="DE481" s="4">
        <v>0</v>
      </c>
      <c r="DF481" s="4">
        <v>0</v>
      </c>
      <c r="DG481" s="4">
        <v>0</v>
      </c>
      <c r="DH481" s="4">
        <v>0</v>
      </c>
      <c r="DI481" s="4">
        <v>0</v>
      </c>
      <c r="DJ481" s="4">
        <v>0</v>
      </c>
      <c r="DK481" s="4">
        <v>0</v>
      </c>
      <c r="DL481" s="4">
        <v>0</v>
      </c>
      <c r="DM481" s="4">
        <v>0</v>
      </c>
      <c r="DN481" s="4">
        <v>0</v>
      </c>
      <c r="DO481" s="4">
        <v>0</v>
      </c>
      <c r="DP481" s="4">
        <v>0</v>
      </c>
      <c r="DQ481" s="4">
        <v>0</v>
      </c>
      <c r="DR481" s="4">
        <v>0</v>
      </c>
      <c r="DS481" s="4">
        <v>0</v>
      </c>
      <c r="DT481" s="4">
        <v>0</v>
      </c>
      <c r="DU481" s="6">
        <v>0</v>
      </c>
      <c r="DV481" s="4">
        <f>SUM(Tabela1[[#This Row],[jan/25]:[mar/25]])</f>
        <v>2906.8100000000004</v>
      </c>
      <c r="DW481" s="4">
        <f>SUM(Tabela1[[#This Row],[abr/25]:[ago/25]])</f>
        <v>1558.03</v>
      </c>
      <c r="DX481" s="4">
        <f>SUM(Tabela1[[#This Row],[set/25]:[dez/30]])</f>
        <v>52604.599999999977</v>
      </c>
    </row>
    <row r="482" spans="1:128" hidden="1" x14ac:dyDescent="0.25">
      <c r="A482" s="2" t="s">
        <v>1346</v>
      </c>
      <c r="B482" s="2" t="s">
        <v>14</v>
      </c>
      <c r="C482" s="2" t="s">
        <v>126</v>
      </c>
      <c r="D482" s="1">
        <v>1403</v>
      </c>
      <c r="E482" s="2"/>
      <c r="F482" s="2" t="s">
        <v>42</v>
      </c>
      <c r="G482" s="321"/>
      <c r="H482" s="2"/>
      <c r="I482" s="2"/>
      <c r="J482" s="4"/>
      <c r="K482" s="4"/>
      <c r="L482" s="4">
        <f>Tabela1[[#This Row],[parcela.cef
(total)]]-Tabela1[[#This Row],[parcela.cef
(realizado)]]</f>
        <v>0</v>
      </c>
      <c r="M482" s="4">
        <v>0</v>
      </c>
      <c r="N482" s="4">
        <v>0</v>
      </c>
      <c r="O482" s="4">
        <v>0</v>
      </c>
      <c r="P482" s="4">
        <v>0</v>
      </c>
      <c r="Q482" s="4">
        <f>SUM(Tabela1[[#This Row],[set/25]:[dez/30]])</f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6">
        <v>0</v>
      </c>
      <c r="DV482" s="4">
        <f>SUM(Tabela1[[#This Row],[jan/25]:[mar/25]])</f>
        <v>0</v>
      </c>
      <c r="DW482" s="4">
        <f>SUM(Tabela1[[#This Row],[abr/25]:[ago/25]])</f>
        <v>0</v>
      </c>
      <c r="DX482" s="4">
        <f>SUM(Tabela1[[#This Row],[set/25]:[dez/30]])</f>
        <v>0</v>
      </c>
    </row>
    <row r="483" spans="1:128" hidden="1" x14ac:dyDescent="0.25">
      <c r="A483" s="2" t="s">
        <v>1346</v>
      </c>
      <c r="B483" s="2" t="s">
        <v>14</v>
      </c>
      <c r="C483" s="2" t="s">
        <v>126</v>
      </c>
      <c r="D483" s="1">
        <v>1404</v>
      </c>
      <c r="E483" s="2"/>
      <c r="F483" s="2" t="s">
        <v>42</v>
      </c>
      <c r="G483" s="321"/>
      <c r="H483" s="2"/>
      <c r="I483" s="2"/>
      <c r="J483" s="4"/>
      <c r="K483" s="4"/>
      <c r="L483" s="4">
        <f>Tabela1[[#This Row],[parcela.cef
(total)]]-Tabela1[[#This Row],[parcela.cef
(realizado)]]</f>
        <v>0</v>
      </c>
      <c r="M483" s="4">
        <v>0</v>
      </c>
      <c r="N483" s="4">
        <v>0</v>
      </c>
      <c r="O483" s="4">
        <v>0</v>
      </c>
      <c r="P483" s="4">
        <v>0</v>
      </c>
      <c r="Q483" s="4">
        <f>SUM(Tabela1[[#This Row],[set/25]:[dez/30]])</f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4">
        <v>0</v>
      </c>
      <c r="CV483" s="4">
        <v>0</v>
      </c>
      <c r="CW483" s="4">
        <v>0</v>
      </c>
      <c r="CX483" s="4">
        <v>0</v>
      </c>
      <c r="CY483" s="4">
        <v>0</v>
      </c>
      <c r="CZ483" s="4">
        <v>0</v>
      </c>
      <c r="DA483" s="4">
        <v>0</v>
      </c>
      <c r="DB483" s="4">
        <v>0</v>
      </c>
      <c r="DC483" s="4">
        <v>0</v>
      </c>
      <c r="DD483" s="4">
        <v>0</v>
      </c>
      <c r="DE483" s="4">
        <v>0</v>
      </c>
      <c r="DF483" s="4">
        <v>0</v>
      </c>
      <c r="DG483" s="4">
        <v>0</v>
      </c>
      <c r="DH483" s="4">
        <v>0</v>
      </c>
      <c r="DI483" s="4">
        <v>0</v>
      </c>
      <c r="DJ483" s="4">
        <v>0</v>
      </c>
      <c r="DK483" s="4">
        <v>0</v>
      </c>
      <c r="DL483" s="4">
        <v>0</v>
      </c>
      <c r="DM483" s="4">
        <v>0</v>
      </c>
      <c r="DN483" s="4">
        <v>0</v>
      </c>
      <c r="DO483" s="4">
        <v>0</v>
      </c>
      <c r="DP483" s="4">
        <v>0</v>
      </c>
      <c r="DQ483" s="4">
        <v>0</v>
      </c>
      <c r="DR483" s="4">
        <v>0</v>
      </c>
      <c r="DS483" s="4">
        <v>0</v>
      </c>
      <c r="DT483" s="4">
        <v>0</v>
      </c>
      <c r="DU483" s="6">
        <v>0</v>
      </c>
      <c r="DV483" s="4">
        <f>SUM(Tabela1[[#This Row],[jan/25]:[mar/25]])</f>
        <v>0</v>
      </c>
      <c r="DW483" s="4">
        <f>SUM(Tabela1[[#This Row],[abr/25]:[ago/25]])</f>
        <v>0</v>
      </c>
      <c r="DX483" s="4">
        <f>SUM(Tabela1[[#This Row],[set/25]:[dez/30]])</f>
        <v>0</v>
      </c>
    </row>
    <row r="484" spans="1:128" hidden="1" x14ac:dyDescent="0.25">
      <c r="A484" s="2" t="s">
        <v>1346</v>
      </c>
      <c r="B484" s="2" t="s">
        <v>14</v>
      </c>
      <c r="C484" s="2" t="s">
        <v>126</v>
      </c>
      <c r="D484" s="1">
        <v>1405</v>
      </c>
      <c r="E484" s="2"/>
      <c r="F484" s="2" t="s">
        <v>42</v>
      </c>
      <c r="G484" s="321"/>
      <c r="H484" s="2"/>
      <c r="I484" s="2"/>
      <c r="J484" s="4"/>
      <c r="K484" s="4"/>
      <c r="L484" s="4">
        <f>Tabela1[[#This Row],[parcela.cef
(total)]]-Tabela1[[#This Row],[parcela.cef
(realizado)]]</f>
        <v>0</v>
      </c>
      <c r="M484" s="4">
        <v>0</v>
      </c>
      <c r="N484" s="4">
        <v>0</v>
      </c>
      <c r="O484" s="4">
        <v>0</v>
      </c>
      <c r="P484" s="4">
        <v>0</v>
      </c>
      <c r="Q484" s="4">
        <f>SUM(Tabela1[[#This Row],[set/25]:[dez/30]])</f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0</v>
      </c>
      <c r="CV484" s="4">
        <v>0</v>
      </c>
      <c r="CW484" s="4">
        <v>0</v>
      </c>
      <c r="CX484" s="4">
        <v>0</v>
      </c>
      <c r="CY484" s="4">
        <v>0</v>
      </c>
      <c r="CZ484" s="4">
        <v>0</v>
      </c>
      <c r="DA484" s="4">
        <v>0</v>
      </c>
      <c r="DB484" s="4">
        <v>0</v>
      </c>
      <c r="DC484" s="4">
        <v>0</v>
      </c>
      <c r="DD484" s="4">
        <v>0</v>
      </c>
      <c r="DE484" s="4">
        <v>0</v>
      </c>
      <c r="DF484" s="4">
        <v>0</v>
      </c>
      <c r="DG484" s="4">
        <v>0</v>
      </c>
      <c r="DH484" s="4">
        <v>0</v>
      </c>
      <c r="DI484" s="4">
        <v>0</v>
      </c>
      <c r="DJ484" s="4">
        <v>0</v>
      </c>
      <c r="DK484" s="4">
        <v>0</v>
      </c>
      <c r="DL484" s="4">
        <v>0</v>
      </c>
      <c r="DM484" s="4">
        <v>0</v>
      </c>
      <c r="DN484" s="4">
        <v>0</v>
      </c>
      <c r="DO484" s="4">
        <v>0</v>
      </c>
      <c r="DP484" s="4">
        <v>0</v>
      </c>
      <c r="DQ484" s="4">
        <v>0</v>
      </c>
      <c r="DR484" s="4">
        <v>0</v>
      </c>
      <c r="DS484" s="4">
        <v>0</v>
      </c>
      <c r="DT484" s="4">
        <v>0</v>
      </c>
      <c r="DU484" s="6">
        <v>0</v>
      </c>
      <c r="DV484" s="4">
        <f>SUM(Tabela1[[#This Row],[jan/25]:[mar/25]])</f>
        <v>0</v>
      </c>
      <c r="DW484" s="4">
        <f>SUM(Tabela1[[#This Row],[abr/25]:[ago/25]])</f>
        <v>0</v>
      </c>
      <c r="DX484" s="4">
        <f>SUM(Tabela1[[#This Row],[set/25]:[dez/30]])</f>
        <v>0</v>
      </c>
    </row>
    <row r="485" spans="1:128" hidden="1" x14ac:dyDescent="0.25">
      <c r="A485" s="2" t="s">
        <v>1346</v>
      </c>
      <c r="B485" s="2" t="s">
        <v>14</v>
      </c>
      <c r="C485" s="2" t="s">
        <v>126</v>
      </c>
      <c r="D485" s="1">
        <v>1406</v>
      </c>
      <c r="E485" s="2"/>
      <c r="F485" s="2" t="s">
        <v>42</v>
      </c>
      <c r="G485" s="321"/>
      <c r="H485" s="2"/>
      <c r="I485" s="2"/>
      <c r="J485" s="4"/>
      <c r="K485" s="4"/>
      <c r="L485" s="4">
        <f>Tabela1[[#This Row],[parcela.cef
(total)]]-Tabela1[[#This Row],[parcela.cef
(realizado)]]</f>
        <v>0</v>
      </c>
      <c r="M485" s="4">
        <v>0</v>
      </c>
      <c r="N485" s="4">
        <v>0</v>
      </c>
      <c r="O485" s="4">
        <v>0</v>
      </c>
      <c r="P485" s="4">
        <v>0</v>
      </c>
      <c r="Q485" s="4">
        <f>SUM(Tabela1[[#This Row],[set/25]:[dez/30]])</f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0</v>
      </c>
      <c r="CP485" s="4">
        <v>0</v>
      </c>
      <c r="CQ485" s="4">
        <v>0</v>
      </c>
      <c r="CR485" s="4">
        <v>0</v>
      </c>
      <c r="CS485" s="4">
        <v>0</v>
      </c>
      <c r="CT485" s="4">
        <v>0</v>
      </c>
      <c r="CU485" s="4">
        <v>0</v>
      </c>
      <c r="CV485" s="4">
        <v>0</v>
      </c>
      <c r="CW485" s="4">
        <v>0</v>
      </c>
      <c r="CX485" s="4">
        <v>0</v>
      </c>
      <c r="CY485" s="4">
        <v>0</v>
      </c>
      <c r="CZ485" s="4">
        <v>0</v>
      </c>
      <c r="DA485" s="4">
        <v>0</v>
      </c>
      <c r="DB485" s="4">
        <v>0</v>
      </c>
      <c r="DC485" s="4">
        <v>0</v>
      </c>
      <c r="DD485" s="4">
        <v>0</v>
      </c>
      <c r="DE485" s="4">
        <v>0</v>
      </c>
      <c r="DF485" s="4">
        <v>0</v>
      </c>
      <c r="DG485" s="4">
        <v>0</v>
      </c>
      <c r="DH485" s="4">
        <v>0</v>
      </c>
      <c r="DI485" s="4">
        <v>0</v>
      </c>
      <c r="DJ485" s="4">
        <v>0</v>
      </c>
      <c r="DK485" s="4">
        <v>0</v>
      </c>
      <c r="DL485" s="4">
        <v>0</v>
      </c>
      <c r="DM485" s="4">
        <v>0</v>
      </c>
      <c r="DN485" s="4">
        <v>0</v>
      </c>
      <c r="DO485" s="4">
        <v>0</v>
      </c>
      <c r="DP485" s="4">
        <v>0</v>
      </c>
      <c r="DQ485" s="4">
        <v>0</v>
      </c>
      <c r="DR485" s="4">
        <v>0</v>
      </c>
      <c r="DS485" s="4">
        <v>0</v>
      </c>
      <c r="DT485" s="4">
        <v>0</v>
      </c>
      <c r="DU485" s="6">
        <v>0</v>
      </c>
      <c r="DV485" s="4">
        <f>SUM(Tabela1[[#This Row],[jan/25]:[mar/25]])</f>
        <v>0</v>
      </c>
      <c r="DW485" s="4">
        <f>SUM(Tabela1[[#This Row],[abr/25]:[ago/25]])</f>
        <v>0</v>
      </c>
      <c r="DX485" s="4">
        <f>SUM(Tabela1[[#This Row],[set/25]:[dez/30]])</f>
        <v>0</v>
      </c>
    </row>
    <row r="486" spans="1:128" hidden="1" x14ac:dyDescent="0.25">
      <c r="A486" s="2" t="s">
        <v>1346</v>
      </c>
      <c r="B486" s="2" t="s">
        <v>14</v>
      </c>
      <c r="C486" s="2" t="s">
        <v>126</v>
      </c>
      <c r="D486" s="1">
        <v>1407</v>
      </c>
      <c r="E486" s="2"/>
      <c r="F486" s="2" t="s">
        <v>42</v>
      </c>
      <c r="G486" s="321"/>
      <c r="H486" s="2"/>
      <c r="I486" s="2"/>
      <c r="J486" s="4"/>
      <c r="K486" s="4"/>
      <c r="L486" s="4">
        <f>Tabela1[[#This Row],[parcela.cef
(total)]]-Tabela1[[#This Row],[parcela.cef
(realizado)]]</f>
        <v>0</v>
      </c>
      <c r="M486" s="4">
        <v>0</v>
      </c>
      <c r="N486" s="4">
        <v>0</v>
      </c>
      <c r="O486" s="4">
        <v>0</v>
      </c>
      <c r="P486" s="4">
        <v>0</v>
      </c>
      <c r="Q486" s="4">
        <f>SUM(Tabela1[[#This Row],[set/25]:[dez/30]])</f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0</v>
      </c>
      <c r="CV486" s="4">
        <v>0</v>
      </c>
      <c r="CW486" s="4">
        <v>0</v>
      </c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>
        <v>0</v>
      </c>
      <c r="DE486" s="4">
        <v>0</v>
      </c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>
        <v>0</v>
      </c>
      <c r="DL486" s="4">
        <v>0</v>
      </c>
      <c r="DM486" s="4">
        <v>0</v>
      </c>
      <c r="DN486" s="4">
        <v>0</v>
      </c>
      <c r="DO486" s="4">
        <v>0</v>
      </c>
      <c r="DP486" s="4">
        <v>0</v>
      </c>
      <c r="DQ486" s="4">
        <v>0</v>
      </c>
      <c r="DR486" s="4">
        <v>0</v>
      </c>
      <c r="DS486" s="4">
        <v>0</v>
      </c>
      <c r="DT486" s="4">
        <v>0</v>
      </c>
      <c r="DU486" s="6">
        <v>0</v>
      </c>
      <c r="DV486" s="4">
        <f>SUM(Tabela1[[#This Row],[jan/25]:[mar/25]])</f>
        <v>0</v>
      </c>
      <c r="DW486" s="4">
        <f>SUM(Tabela1[[#This Row],[abr/25]:[ago/25]])</f>
        <v>0</v>
      </c>
      <c r="DX486" s="4">
        <f>SUM(Tabela1[[#This Row],[set/25]:[dez/30]])</f>
        <v>0</v>
      </c>
    </row>
    <row r="487" spans="1:128" hidden="1" x14ac:dyDescent="0.25">
      <c r="A487" s="2" t="s">
        <v>1346</v>
      </c>
      <c r="B487" s="2" t="s">
        <v>14</v>
      </c>
      <c r="C487" s="2" t="s">
        <v>126</v>
      </c>
      <c r="D487" s="1">
        <v>1408</v>
      </c>
      <c r="E487" s="2"/>
      <c r="F487" s="2" t="s">
        <v>42</v>
      </c>
      <c r="G487" s="321"/>
      <c r="H487" s="2"/>
      <c r="I487" s="2"/>
      <c r="J487" s="4"/>
      <c r="K487" s="4"/>
      <c r="L487" s="4">
        <f>Tabela1[[#This Row],[parcela.cef
(total)]]-Tabela1[[#This Row],[parcela.cef
(realizado)]]</f>
        <v>0</v>
      </c>
      <c r="M487" s="4">
        <v>0</v>
      </c>
      <c r="N487" s="4">
        <v>0</v>
      </c>
      <c r="O487" s="4">
        <v>0</v>
      </c>
      <c r="P487" s="4">
        <v>0</v>
      </c>
      <c r="Q487" s="4">
        <f>SUM(Tabela1[[#This Row],[set/25]:[dez/30]])</f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0</v>
      </c>
      <c r="CT487" s="4">
        <v>0</v>
      </c>
      <c r="CU487" s="4">
        <v>0</v>
      </c>
      <c r="CV487" s="4">
        <v>0</v>
      </c>
      <c r="CW487" s="4">
        <v>0</v>
      </c>
      <c r="CX487" s="4">
        <v>0</v>
      </c>
      <c r="CY487" s="4">
        <v>0</v>
      </c>
      <c r="CZ487" s="4">
        <v>0</v>
      </c>
      <c r="DA487" s="4">
        <v>0</v>
      </c>
      <c r="DB487" s="4">
        <v>0</v>
      </c>
      <c r="DC487" s="4">
        <v>0</v>
      </c>
      <c r="DD487" s="4">
        <v>0</v>
      </c>
      <c r="DE487" s="4">
        <v>0</v>
      </c>
      <c r="DF487" s="4">
        <v>0</v>
      </c>
      <c r="DG487" s="4">
        <v>0</v>
      </c>
      <c r="DH487" s="4">
        <v>0</v>
      </c>
      <c r="DI487" s="4">
        <v>0</v>
      </c>
      <c r="DJ487" s="4">
        <v>0</v>
      </c>
      <c r="DK487" s="4">
        <v>0</v>
      </c>
      <c r="DL487" s="4">
        <v>0</v>
      </c>
      <c r="DM487" s="4">
        <v>0</v>
      </c>
      <c r="DN487" s="4">
        <v>0</v>
      </c>
      <c r="DO487" s="4">
        <v>0</v>
      </c>
      <c r="DP487" s="4">
        <v>0</v>
      </c>
      <c r="DQ487" s="4">
        <v>0</v>
      </c>
      <c r="DR487" s="4">
        <v>0</v>
      </c>
      <c r="DS487" s="4">
        <v>0</v>
      </c>
      <c r="DT487" s="4">
        <v>0</v>
      </c>
      <c r="DU487" s="6">
        <v>0</v>
      </c>
      <c r="DV487" s="4">
        <f>SUM(Tabela1[[#This Row],[jan/25]:[mar/25]])</f>
        <v>0</v>
      </c>
      <c r="DW487" s="4">
        <f>SUM(Tabela1[[#This Row],[abr/25]:[ago/25]])</f>
        <v>0</v>
      </c>
      <c r="DX487" s="4">
        <f>SUM(Tabela1[[#This Row],[set/25]:[dez/30]])</f>
        <v>0</v>
      </c>
    </row>
    <row r="488" spans="1:128" hidden="1" x14ac:dyDescent="0.25">
      <c r="A488" s="2" t="s">
        <v>1346</v>
      </c>
      <c r="B488" s="2" t="s">
        <v>14</v>
      </c>
      <c r="C488" s="2" t="s">
        <v>126</v>
      </c>
      <c r="D488" s="1">
        <v>1409</v>
      </c>
      <c r="E488" s="2" t="s">
        <v>1442</v>
      </c>
      <c r="F488" s="2" t="s">
        <v>19</v>
      </c>
      <c r="G488" s="321">
        <v>45862</v>
      </c>
      <c r="H488" s="2" t="s">
        <v>1011</v>
      </c>
      <c r="I488" s="2"/>
      <c r="J488" s="4"/>
      <c r="K488" s="4"/>
      <c r="L488" s="4">
        <f>Tabela1[[#This Row],[parcela.cef
(total)]]-Tabela1[[#This Row],[parcela.cef
(realizado)]]</f>
        <v>0</v>
      </c>
      <c r="M488" s="4">
        <v>195888</v>
      </c>
      <c r="N488" s="4">
        <v>224660</v>
      </c>
      <c r="O488" s="4">
        <v>0</v>
      </c>
      <c r="P488" s="4">
        <v>25772</v>
      </c>
      <c r="Q488" s="4">
        <f>SUM(Tabela1[[#This Row],[set/25]:[dez/30]])</f>
        <v>25586.6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185.4</v>
      </c>
      <c r="BJ488" s="4">
        <v>185.4</v>
      </c>
      <c r="BK488" s="4">
        <v>185.4</v>
      </c>
      <c r="BL488" s="4">
        <v>185.4</v>
      </c>
      <c r="BM488" s="4">
        <v>1085.4000000000001</v>
      </c>
      <c r="BN488" s="4">
        <v>185.4</v>
      </c>
      <c r="BO488" s="4">
        <v>185.4</v>
      </c>
      <c r="BP488" s="4">
        <v>185.4</v>
      </c>
      <c r="BQ488" s="4">
        <v>185.4</v>
      </c>
      <c r="BR488" s="4">
        <v>185.4</v>
      </c>
      <c r="BS488" s="4">
        <v>185.4</v>
      </c>
      <c r="BT488" s="4">
        <v>185.4</v>
      </c>
      <c r="BU488" s="4">
        <v>569.20000000000005</v>
      </c>
      <c r="BV488" s="4">
        <v>618</v>
      </c>
      <c r="BW488" s="4">
        <v>618</v>
      </c>
      <c r="BX488" s="4">
        <v>618</v>
      </c>
      <c r="BY488" s="4">
        <v>3618</v>
      </c>
      <c r="BZ488" s="4">
        <v>618</v>
      </c>
      <c r="CA488" s="4">
        <v>618</v>
      </c>
      <c r="CB488" s="4">
        <v>618</v>
      </c>
      <c r="CC488" s="4">
        <v>618</v>
      </c>
      <c r="CD488" s="4">
        <v>618</v>
      </c>
      <c r="CE488" s="4">
        <v>618</v>
      </c>
      <c r="CF488" s="4">
        <v>618</v>
      </c>
      <c r="CG488" s="4">
        <v>618</v>
      </c>
      <c r="CH488" s="4">
        <v>618</v>
      </c>
      <c r="CI488" s="4">
        <v>618</v>
      </c>
      <c r="CJ488" s="4">
        <v>618</v>
      </c>
      <c r="CK488" s="4">
        <v>3618</v>
      </c>
      <c r="CL488" s="4">
        <v>618</v>
      </c>
      <c r="CM488" s="4">
        <v>618</v>
      </c>
      <c r="CN488" s="4">
        <v>618</v>
      </c>
      <c r="CO488" s="4">
        <v>618</v>
      </c>
      <c r="CP488" s="4">
        <v>618</v>
      </c>
      <c r="CQ488" s="4">
        <v>0</v>
      </c>
      <c r="CR488" s="4">
        <v>3100</v>
      </c>
      <c r="CS488" s="4">
        <v>0</v>
      </c>
      <c r="CT488" s="4">
        <v>0</v>
      </c>
      <c r="CU488" s="4">
        <v>0</v>
      </c>
      <c r="CV488" s="4">
        <v>0</v>
      </c>
      <c r="CW488" s="4">
        <v>0</v>
      </c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>
        <v>0</v>
      </c>
      <c r="DE488" s="4">
        <v>0</v>
      </c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>
        <v>0</v>
      </c>
      <c r="DL488" s="4">
        <v>0</v>
      </c>
      <c r="DM488" s="4">
        <v>0</v>
      </c>
      <c r="DN488" s="4">
        <v>0</v>
      </c>
      <c r="DO488" s="4">
        <v>0</v>
      </c>
      <c r="DP488" s="4">
        <v>0</v>
      </c>
      <c r="DQ488" s="4">
        <v>0</v>
      </c>
      <c r="DR488" s="4">
        <v>0</v>
      </c>
      <c r="DS488" s="4">
        <v>0</v>
      </c>
      <c r="DT488" s="4">
        <v>0</v>
      </c>
      <c r="DU488" s="6">
        <v>0</v>
      </c>
      <c r="DV488" s="4">
        <f>SUM(Tabela1[[#This Row],[jan/25]:[mar/25]])</f>
        <v>0</v>
      </c>
      <c r="DW488" s="4">
        <f>SUM(Tabela1[[#This Row],[abr/25]:[ago/25]])</f>
        <v>185.4</v>
      </c>
      <c r="DX488" s="4">
        <f>SUM(Tabela1[[#This Row],[set/25]:[dez/30]])</f>
        <v>25586.6</v>
      </c>
    </row>
    <row r="489" spans="1:128" hidden="1" x14ac:dyDescent="0.25">
      <c r="A489" s="2" t="s">
        <v>1346</v>
      </c>
      <c r="B489" s="2" t="s">
        <v>14</v>
      </c>
      <c r="C489" s="2" t="s">
        <v>126</v>
      </c>
      <c r="D489" s="1">
        <v>1410</v>
      </c>
      <c r="E489" s="2" t="s">
        <v>1444</v>
      </c>
      <c r="F489" s="2" t="s">
        <v>19</v>
      </c>
      <c r="G489" s="321">
        <v>45915</v>
      </c>
      <c r="H489" s="2" t="s">
        <v>835</v>
      </c>
      <c r="I489" s="2"/>
      <c r="J489" s="4"/>
      <c r="K489" s="4"/>
      <c r="L489" s="4">
        <f>Tabela1[[#This Row],[parcela.cef
(total)]]-Tabela1[[#This Row],[parcela.cef
(realizado)]]</f>
        <v>0</v>
      </c>
      <c r="M489" s="4">
        <v>192240</v>
      </c>
      <c r="N489" s="4">
        <v>228956.42</v>
      </c>
      <c r="O489" s="4">
        <v>0</v>
      </c>
      <c r="P489" s="4">
        <v>36416.42</v>
      </c>
      <c r="Q489" s="4">
        <f>SUM(Tabela1[[#This Row],[set/25]:[dez/30]])</f>
        <v>36416.42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240</v>
      </c>
      <c r="BL489" s="4">
        <v>240</v>
      </c>
      <c r="BM489" s="4">
        <v>1140</v>
      </c>
      <c r="BN489" s="4">
        <v>607.41999999999996</v>
      </c>
      <c r="BO489" s="4">
        <v>800</v>
      </c>
      <c r="BP489" s="4">
        <v>800</v>
      </c>
      <c r="BQ489" s="4">
        <v>800</v>
      </c>
      <c r="BR489" s="4">
        <v>800</v>
      </c>
      <c r="BS489" s="4">
        <v>800</v>
      </c>
      <c r="BT489" s="4">
        <v>800</v>
      </c>
      <c r="BU489" s="4">
        <v>800</v>
      </c>
      <c r="BV489" s="4">
        <v>800</v>
      </c>
      <c r="BW489" s="4">
        <v>800</v>
      </c>
      <c r="BX489" s="4">
        <v>800</v>
      </c>
      <c r="BY489" s="4">
        <v>3800</v>
      </c>
      <c r="BZ489" s="4">
        <v>800</v>
      </c>
      <c r="CA489" s="4">
        <v>800</v>
      </c>
      <c r="CB489" s="4">
        <v>800</v>
      </c>
      <c r="CC489" s="4">
        <v>800</v>
      </c>
      <c r="CD489" s="4">
        <v>800</v>
      </c>
      <c r="CE489" s="4">
        <v>800</v>
      </c>
      <c r="CF489" s="4">
        <v>800</v>
      </c>
      <c r="CG489" s="4">
        <v>800</v>
      </c>
      <c r="CH489" s="4">
        <v>800</v>
      </c>
      <c r="CI489" s="4">
        <v>800</v>
      </c>
      <c r="CJ489" s="4">
        <v>800</v>
      </c>
      <c r="CK489" s="4">
        <v>800</v>
      </c>
      <c r="CL489" s="4">
        <v>800</v>
      </c>
      <c r="CM489" s="4">
        <v>800</v>
      </c>
      <c r="CN489" s="4">
        <v>800</v>
      </c>
      <c r="CO489" s="4">
        <v>0</v>
      </c>
      <c r="CP489" s="4">
        <v>0</v>
      </c>
      <c r="CQ489" s="4">
        <v>0</v>
      </c>
      <c r="CR489" s="4">
        <v>0</v>
      </c>
      <c r="CS489" s="4">
        <v>350</v>
      </c>
      <c r="CT489" s="4">
        <v>350</v>
      </c>
      <c r="CU489" s="4">
        <v>589</v>
      </c>
      <c r="CV489" s="4">
        <v>350</v>
      </c>
      <c r="CW489" s="4">
        <v>350</v>
      </c>
      <c r="CX489" s="4">
        <v>350</v>
      </c>
      <c r="CY489" s="4">
        <v>350</v>
      </c>
      <c r="CZ489" s="4">
        <v>350</v>
      </c>
      <c r="DA489" s="4">
        <v>350</v>
      </c>
      <c r="DB489" s="4">
        <v>350</v>
      </c>
      <c r="DC489" s="4">
        <v>350</v>
      </c>
      <c r="DD489" s="4">
        <v>350</v>
      </c>
      <c r="DE489" s="4">
        <v>350</v>
      </c>
      <c r="DF489" s="4">
        <v>350</v>
      </c>
      <c r="DG489" s="4">
        <v>350</v>
      </c>
      <c r="DH489" s="4">
        <v>350</v>
      </c>
      <c r="DI489" s="4">
        <v>350</v>
      </c>
      <c r="DJ489" s="4">
        <v>350</v>
      </c>
      <c r="DK489" s="4">
        <v>350</v>
      </c>
      <c r="DL489" s="4">
        <v>350</v>
      </c>
      <c r="DM489" s="4">
        <v>350</v>
      </c>
      <c r="DN489" s="4">
        <v>350</v>
      </c>
      <c r="DO489" s="4">
        <v>350</v>
      </c>
      <c r="DP489" s="4">
        <v>350</v>
      </c>
      <c r="DQ489" s="4">
        <v>350</v>
      </c>
      <c r="DR489" s="4">
        <v>350</v>
      </c>
      <c r="DS489" s="4">
        <v>350</v>
      </c>
      <c r="DT489" s="4">
        <v>350</v>
      </c>
      <c r="DU489" s="6">
        <v>350</v>
      </c>
      <c r="DV489" s="4">
        <f>SUM(Tabela1[[#This Row],[jan/25]:[mar/25]])</f>
        <v>0</v>
      </c>
      <c r="DW489" s="4">
        <f>SUM(Tabela1[[#This Row],[abr/25]:[ago/25]])</f>
        <v>0</v>
      </c>
      <c r="DX489" s="4">
        <f>SUM(Tabela1[[#This Row],[set/25]:[dez/30]])</f>
        <v>36416.42</v>
      </c>
    </row>
    <row r="490" spans="1:128" hidden="1" x14ac:dyDescent="0.25">
      <c r="A490" s="2" t="s">
        <v>1346</v>
      </c>
      <c r="B490" s="2" t="s">
        <v>14</v>
      </c>
      <c r="C490" s="2" t="s">
        <v>148</v>
      </c>
      <c r="D490" s="1">
        <v>1501</v>
      </c>
      <c r="E490" s="2" t="s">
        <v>1446</v>
      </c>
      <c r="F490" s="2" t="s">
        <v>19</v>
      </c>
      <c r="G490" s="321">
        <v>45710</v>
      </c>
      <c r="H490" s="2" t="s">
        <v>1447</v>
      </c>
      <c r="I490" s="2"/>
      <c r="J490" s="4"/>
      <c r="K490" s="4"/>
      <c r="L490" s="4">
        <f>Tabela1[[#This Row],[parcela.cef
(total)]]-Tabela1[[#This Row],[parcela.cef
(realizado)]]</f>
        <v>0</v>
      </c>
      <c r="M490" s="4">
        <v>290944.82</v>
      </c>
      <c r="N490" s="4">
        <v>298748.92</v>
      </c>
      <c r="O490" s="4">
        <v>0</v>
      </c>
      <c r="P490" s="4">
        <v>20648.8</v>
      </c>
      <c r="Q490" s="4">
        <f>SUM(Tabela1[[#This Row],[set/25]:[dez/30]])</f>
        <v>18412.080000000002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900</v>
      </c>
      <c r="BD490" s="4">
        <v>220.21</v>
      </c>
      <c r="BE490" s="4">
        <v>221.09</v>
      </c>
      <c r="BF490" s="4">
        <v>221.96</v>
      </c>
      <c r="BG490" s="4">
        <v>223.11</v>
      </c>
      <c r="BH490" s="4">
        <v>224.4</v>
      </c>
      <c r="BI490" s="4">
        <v>225.95</v>
      </c>
      <c r="BJ490" s="4">
        <v>0</v>
      </c>
      <c r="BK490" s="4">
        <v>228.01</v>
      </c>
      <c r="BL490" s="4">
        <v>228.01</v>
      </c>
      <c r="BM490" s="4">
        <v>1167.6099999999999</v>
      </c>
      <c r="BN490" s="4">
        <v>228.01</v>
      </c>
      <c r="BO490" s="4">
        <v>228.01</v>
      </c>
      <c r="BP490" s="4">
        <v>228.01</v>
      </c>
      <c r="BQ490" s="4">
        <v>228.01</v>
      </c>
      <c r="BR490" s="4">
        <v>228.01</v>
      </c>
      <c r="BS490" s="4">
        <v>228.01</v>
      </c>
      <c r="BT490" s="4">
        <v>228.01</v>
      </c>
      <c r="BU490" s="4">
        <v>228.01</v>
      </c>
      <c r="BV490" s="4">
        <v>228.01</v>
      </c>
      <c r="BW490" s="4">
        <v>228.01</v>
      </c>
      <c r="BX490" s="4">
        <v>228.01</v>
      </c>
      <c r="BY490" s="4">
        <v>1167.6099999999999</v>
      </c>
      <c r="BZ490" s="4">
        <v>228.01</v>
      </c>
      <c r="CA490" s="4">
        <v>228.01</v>
      </c>
      <c r="CB490" s="4">
        <v>228.01</v>
      </c>
      <c r="CC490" s="4">
        <v>729.67</v>
      </c>
      <c r="CD490" s="4">
        <v>760.03</v>
      </c>
      <c r="CE490" s="4">
        <v>760.03</v>
      </c>
      <c r="CF490" s="4">
        <v>760.03</v>
      </c>
      <c r="CG490" s="4">
        <v>760.03</v>
      </c>
      <c r="CH490" s="4">
        <v>760.03</v>
      </c>
      <c r="CI490" s="4">
        <v>760.03</v>
      </c>
      <c r="CJ490" s="4">
        <v>760.03</v>
      </c>
      <c r="CK490" s="4">
        <v>3892.02</v>
      </c>
      <c r="CL490" s="4">
        <v>760.03</v>
      </c>
      <c r="CM490" s="4">
        <v>760.03</v>
      </c>
      <c r="CN490" s="4">
        <v>760.03</v>
      </c>
      <c r="CO490" s="4">
        <v>0</v>
      </c>
      <c r="CP490" s="4">
        <v>0</v>
      </c>
      <c r="CQ490" s="4">
        <v>0</v>
      </c>
      <c r="CR490" s="4">
        <v>206.71</v>
      </c>
      <c r="CS490" s="4">
        <v>0</v>
      </c>
      <c r="CT490" s="4">
        <v>0</v>
      </c>
      <c r="CU490" s="4">
        <v>0</v>
      </c>
      <c r="CV490" s="4">
        <v>0</v>
      </c>
      <c r="CW490" s="4">
        <v>0</v>
      </c>
      <c r="CX490" s="4">
        <v>0</v>
      </c>
      <c r="CY490" s="4">
        <v>0</v>
      </c>
      <c r="CZ490" s="4">
        <v>0</v>
      </c>
      <c r="DA490" s="4">
        <v>0</v>
      </c>
      <c r="DB490" s="4">
        <v>0</v>
      </c>
      <c r="DC490" s="4">
        <v>0</v>
      </c>
      <c r="DD490" s="4">
        <v>0</v>
      </c>
      <c r="DE490" s="4">
        <v>0</v>
      </c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>
        <v>0</v>
      </c>
      <c r="DL490" s="4">
        <v>0</v>
      </c>
      <c r="DM490" s="4">
        <v>0</v>
      </c>
      <c r="DN490" s="4">
        <v>0</v>
      </c>
      <c r="DO490" s="4">
        <v>0</v>
      </c>
      <c r="DP490" s="4">
        <v>0</v>
      </c>
      <c r="DQ490" s="4">
        <v>0</v>
      </c>
      <c r="DR490" s="4">
        <v>0</v>
      </c>
      <c r="DS490" s="4">
        <v>0</v>
      </c>
      <c r="DT490" s="4">
        <v>0</v>
      </c>
      <c r="DU490" s="6">
        <v>0</v>
      </c>
      <c r="DV490" s="4">
        <f>SUM(Tabela1[[#This Row],[jan/25]:[mar/25]])</f>
        <v>1120.21</v>
      </c>
      <c r="DW490" s="4">
        <f>SUM(Tabela1[[#This Row],[abr/25]:[ago/25]])</f>
        <v>1116.51</v>
      </c>
      <c r="DX490" s="4">
        <f>SUM(Tabela1[[#This Row],[set/25]:[dez/30]])</f>
        <v>18412.080000000002</v>
      </c>
    </row>
    <row r="491" spans="1:128" hidden="1" x14ac:dyDescent="0.25">
      <c r="A491" s="2" t="s">
        <v>1346</v>
      </c>
      <c r="B491" s="2" t="s">
        <v>14</v>
      </c>
      <c r="C491" s="2" t="s">
        <v>148</v>
      </c>
      <c r="D491" s="1">
        <v>1502</v>
      </c>
      <c r="E491" s="2" t="s">
        <v>1449</v>
      </c>
      <c r="F491" s="2" t="s">
        <v>19</v>
      </c>
      <c r="G491" s="321">
        <v>45703</v>
      </c>
      <c r="H491" s="2" t="s">
        <v>1017</v>
      </c>
      <c r="I491" s="2"/>
      <c r="J491" s="4"/>
      <c r="K491" s="4"/>
      <c r="L491" s="4">
        <f>Tabela1[[#This Row],[parcela.cef
(total)]]-Tabela1[[#This Row],[parcela.cef
(realizado)]]</f>
        <v>0</v>
      </c>
      <c r="M491" s="4">
        <v>258806.46</v>
      </c>
      <c r="N491" s="4">
        <v>375060</v>
      </c>
      <c r="O491" s="4">
        <v>0</v>
      </c>
      <c r="P491" s="4">
        <v>131910</v>
      </c>
      <c r="Q491" s="4">
        <f>SUM(Tabela1[[#This Row],[set/25]:[dez/30]])</f>
        <v>125237.67000000003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3000</v>
      </c>
      <c r="BD491" s="4">
        <v>604.98</v>
      </c>
      <c r="BE491" s="4">
        <v>607.4</v>
      </c>
      <c r="BF491" s="4">
        <v>609.77</v>
      </c>
      <c r="BG491" s="4">
        <v>612.94000000000005</v>
      </c>
      <c r="BH491" s="4">
        <v>616.49</v>
      </c>
      <c r="BI491" s="4">
        <v>620.75</v>
      </c>
      <c r="BJ491" s="4">
        <v>0</v>
      </c>
      <c r="BK491" s="4">
        <v>626.4</v>
      </c>
      <c r="BL491" s="4">
        <v>626.4</v>
      </c>
      <c r="BM491" s="4">
        <v>15565.97</v>
      </c>
      <c r="BN491" s="4">
        <v>2087.9899999999998</v>
      </c>
      <c r="BO491" s="4">
        <v>2087.9899999999998</v>
      </c>
      <c r="BP491" s="4">
        <v>2087.9899999999998</v>
      </c>
      <c r="BQ491" s="4">
        <v>2087.9899999999998</v>
      </c>
      <c r="BR491" s="4">
        <v>2087.9899999999998</v>
      </c>
      <c r="BS491" s="4">
        <v>2087.9899999999998</v>
      </c>
      <c r="BT491" s="4">
        <v>2087.9899999999998</v>
      </c>
      <c r="BU491" s="4">
        <v>2087.9899999999998</v>
      </c>
      <c r="BV491" s="4">
        <v>2087.9899999999998</v>
      </c>
      <c r="BW491" s="4">
        <v>2087.9899999999998</v>
      </c>
      <c r="BX491" s="4">
        <v>2087.9899999999998</v>
      </c>
      <c r="BY491" s="4">
        <v>20096.91</v>
      </c>
      <c r="BZ491" s="4">
        <v>2087.9899999999998</v>
      </c>
      <c r="CA491" s="4">
        <v>2087.9899999999998</v>
      </c>
      <c r="CB491" s="4">
        <v>2087.9899999999998</v>
      </c>
      <c r="CC491" s="4">
        <v>2087.9899999999998</v>
      </c>
      <c r="CD491" s="4">
        <v>2087.9899999999998</v>
      </c>
      <c r="CE491" s="4">
        <v>2087.9899999999998</v>
      </c>
      <c r="CF491" s="4">
        <v>2087.9899999999998</v>
      </c>
      <c r="CG491" s="4">
        <v>2087.9899999999998</v>
      </c>
      <c r="CH491" s="4">
        <v>2087.9899999999998</v>
      </c>
      <c r="CI491" s="4">
        <v>2087.9899999999998</v>
      </c>
      <c r="CJ491" s="4">
        <v>2087.9899999999998</v>
      </c>
      <c r="CK491" s="4">
        <v>20096.91</v>
      </c>
      <c r="CL491" s="4">
        <v>2087.9899999999998</v>
      </c>
      <c r="CM491" s="4">
        <v>2087.9899999999998</v>
      </c>
      <c r="CN491" s="4">
        <v>18008.919999999998</v>
      </c>
      <c r="CO491" s="4">
        <v>0</v>
      </c>
      <c r="CP491" s="4">
        <v>0</v>
      </c>
      <c r="CQ491" s="4">
        <v>0</v>
      </c>
      <c r="CR491" s="4">
        <v>104.4</v>
      </c>
      <c r="CS491" s="4">
        <v>0</v>
      </c>
      <c r="CT491" s="4">
        <v>0</v>
      </c>
      <c r="CU491" s="4">
        <v>0</v>
      </c>
      <c r="CV491" s="4">
        <v>0</v>
      </c>
      <c r="CW491" s="4">
        <v>0</v>
      </c>
      <c r="CX491" s="4">
        <v>0</v>
      </c>
      <c r="CY491" s="4">
        <v>0</v>
      </c>
      <c r="CZ491" s="4">
        <v>0</v>
      </c>
      <c r="DA491" s="4">
        <v>0</v>
      </c>
      <c r="DB491" s="4">
        <v>0</v>
      </c>
      <c r="DC491" s="4">
        <v>0</v>
      </c>
      <c r="DD491" s="4">
        <v>0</v>
      </c>
      <c r="DE491" s="4">
        <v>0</v>
      </c>
      <c r="DF491" s="4">
        <v>0</v>
      </c>
      <c r="DG491" s="4">
        <v>0</v>
      </c>
      <c r="DH491" s="4">
        <v>0</v>
      </c>
      <c r="DI491" s="4">
        <v>0</v>
      </c>
      <c r="DJ491" s="4">
        <v>0</v>
      </c>
      <c r="DK491" s="4">
        <v>0</v>
      </c>
      <c r="DL491" s="4">
        <v>0</v>
      </c>
      <c r="DM491" s="4">
        <v>0</v>
      </c>
      <c r="DN491" s="4">
        <v>0</v>
      </c>
      <c r="DO491" s="4">
        <v>0</v>
      </c>
      <c r="DP491" s="4">
        <v>0</v>
      </c>
      <c r="DQ491" s="4">
        <v>0</v>
      </c>
      <c r="DR491" s="4">
        <v>0</v>
      </c>
      <c r="DS491" s="4">
        <v>0</v>
      </c>
      <c r="DT491" s="4">
        <v>0</v>
      </c>
      <c r="DU491" s="6">
        <v>0</v>
      </c>
      <c r="DV491" s="4">
        <f>SUM(Tabela1[[#This Row],[jan/25]:[mar/25]])</f>
        <v>3604.98</v>
      </c>
      <c r="DW491" s="4">
        <f>SUM(Tabela1[[#This Row],[abr/25]:[ago/25]])</f>
        <v>3067.3500000000004</v>
      </c>
      <c r="DX491" s="4">
        <f>SUM(Tabela1[[#This Row],[set/25]:[dez/30]])</f>
        <v>125237.67000000003</v>
      </c>
    </row>
    <row r="492" spans="1:128" hidden="1" x14ac:dyDescent="0.25">
      <c r="A492" s="2" t="s">
        <v>1346</v>
      </c>
      <c r="B492" s="2" t="s">
        <v>14</v>
      </c>
      <c r="C492" s="2" t="s">
        <v>148</v>
      </c>
      <c r="D492" s="1">
        <v>1503</v>
      </c>
      <c r="E492" s="2"/>
      <c r="F492" s="2" t="s">
        <v>16</v>
      </c>
      <c r="G492" s="321"/>
      <c r="H492" s="2"/>
      <c r="I492" s="2"/>
      <c r="J492" s="4"/>
      <c r="K492" s="4"/>
      <c r="L492" s="4">
        <f>Tabela1[[#This Row],[parcela.cef
(total)]]-Tabela1[[#This Row],[parcela.cef
(realizado)]]</f>
        <v>0</v>
      </c>
      <c r="M492" s="4">
        <v>0</v>
      </c>
      <c r="N492" s="4">
        <v>0</v>
      </c>
      <c r="O492" s="4">
        <v>0</v>
      </c>
      <c r="P492" s="4">
        <v>0</v>
      </c>
      <c r="Q492" s="4">
        <f>SUM(Tabela1[[#This Row],[set/25]:[dez/30]])</f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0</v>
      </c>
      <c r="CV492" s="4">
        <v>0</v>
      </c>
      <c r="CW492" s="4">
        <v>0</v>
      </c>
      <c r="CX492" s="4">
        <v>0</v>
      </c>
      <c r="CY492" s="4">
        <v>0</v>
      </c>
      <c r="CZ492" s="4">
        <v>0</v>
      </c>
      <c r="DA492" s="4">
        <v>0</v>
      </c>
      <c r="DB492" s="4">
        <v>0</v>
      </c>
      <c r="DC492" s="4">
        <v>0</v>
      </c>
      <c r="DD492" s="4">
        <v>0</v>
      </c>
      <c r="DE492" s="4">
        <v>0</v>
      </c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>
        <v>0</v>
      </c>
      <c r="DL492" s="4">
        <v>0</v>
      </c>
      <c r="DM492" s="4">
        <v>0</v>
      </c>
      <c r="DN492" s="4">
        <v>0</v>
      </c>
      <c r="DO492" s="4">
        <v>0</v>
      </c>
      <c r="DP492" s="4">
        <v>0</v>
      </c>
      <c r="DQ492" s="4">
        <v>0</v>
      </c>
      <c r="DR492" s="4">
        <v>0</v>
      </c>
      <c r="DS492" s="4">
        <v>0</v>
      </c>
      <c r="DT492" s="4">
        <v>0</v>
      </c>
      <c r="DU492" s="6">
        <v>0</v>
      </c>
      <c r="DV492" s="4">
        <f>SUM(Tabela1[[#This Row],[jan/25]:[mar/25]])</f>
        <v>0</v>
      </c>
      <c r="DW492" s="4">
        <f>SUM(Tabela1[[#This Row],[abr/25]:[ago/25]])</f>
        <v>0</v>
      </c>
      <c r="DX492" s="4">
        <f>SUM(Tabela1[[#This Row],[set/25]:[dez/30]])</f>
        <v>0</v>
      </c>
    </row>
    <row r="493" spans="1:128" hidden="1" x14ac:dyDescent="0.25">
      <c r="A493" s="2" t="s">
        <v>1346</v>
      </c>
      <c r="B493" s="2" t="s">
        <v>14</v>
      </c>
      <c r="C493" s="2" t="s">
        <v>148</v>
      </c>
      <c r="D493" s="1">
        <v>1504</v>
      </c>
      <c r="E493" s="2"/>
      <c r="F493" s="2" t="s">
        <v>42</v>
      </c>
      <c r="G493" s="321"/>
      <c r="H493" s="2"/>
      <c r="I493" s="2"/>
      <c r="J493" s="4"/>
      <c r="K493" s="4"/>
      <c r="L493" s="4">
        <f>Tabela1[[#This Row],[parcela.cef
(total)]]-Tabela1[[#This Row],[parcela.cef
(realizado)]]</f>
        <v>0</v>
      </c>
      <c r="M493" s="4">
        <v>0</v>
      </c>
      <c r="N493" s="4">
        <v>0</v>
      </c>
      <c r="O493" s="4">
        <v>0</v>
      </c>
      <c r="P493" s="4">
        <v>0</v>
      </c>
      <c r="Q493" s="4">
        <f>SUM(Tabela1[[#This Row],[set/25]:[dez/30]])</f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  <c r="CS493" s="4">
        <v>0</v>
      </c>
      <c r="CT493" s="4">
        <v>0</v>
      </c>
      <c r="CU493" s="4">
        <v>0</v>
      </c>
      <c r="CV493" s="4">
        <v>0</v>
      </c>
      <c r="CW493" s="4">
        <v>0</v>
      </c>
      <c r="CX493" s="4">
        <v>0</v>
      </c>
      <c r="CY493" s="4">
        <v>0</v>
      </c>
      <c r="CZ493" s="4">
        <v>0</v>
      </c>
      <c r="DA493" s="4">
        <v>0</v>
      </c>
      <c r="DB493" s="4">
        <v>0</v>
      </c>
      <c r="DC493" s="4">
        <v>0</v>
      </c>
      <c r="DD493" s="4">
        <v>0</v>
      </c>
      <c r="DE493" s="4">
        <v>0</v>
      </c>
      <c r="DF493" s="4">
        <v>0</v>
      </c>
      <c r="DG493" s="4">
        <v>0</v>
      </c>
      <c r="DH493" s="4">
        <v>0</v>
      </c>
      <c r="DI493" s="4">
        <v>0</v>
      </c>
      <c r="DJ493" s="4">
        <v>0</v>
      </c>
      <c r="DK493" s="4">
        <v>0</v>
      </c>
      <c r="DL493" s="4">
        <v>0</v>
      </c>
      <c r="DM493" s="4">
        <v>0</v>
      </c>
      <c r="DN493" s="4">
        <v>0</v>
      </c>
      <c r="DO493" s="4">
        <v>0</v>
      </c>
      <c r="DP493" s="4">
        <v>0</v>
      </c>
      <c r="DQ493" s="4">
        <v>0</v>
      </c>
      <c r="DR493" s="4">
        <v>0</v>
      </c>
      <c r="DS493" s="4">
        <v>0</v>
      </c>
      <c r="DT493" s="4">
        <v>0</v>
      </c>
      <c r="DU493" s="6">
        <v>0</v>
      </c>
      <c r="DV493" s="4">
        <f>SUM(Tabela1[[#This Row],[jan/25]:[mar/25]])</f>
        <v>0</v>
      </c>
      <c r="DW493" s="4">
        <f>SUM(Tabela1[[#This Row],[abr/25]:[ago/25]])</f>
        <v>0</v>
      </c>
      <c r="DX493" s="4">
        <f>SUM(Tabela1[[#This Row],[set/25]:[dez/30]])</f>
        <v>0</v>
      </c>
    </row>
    <row r="494" spans="1:128" hidden="1" x14ac:dyDescent="0.25">
      <c r="A494" s="2" t="s">
        <v>1346</v>
      </c>
      <c r="B494" s="2" t="s">
        <v>14</v>
      </c>
      <c r="C494" s="2" t="s">
        <v>148</v>
      </c>
      <c r="D494" s="1">
        <v>1505</v>
      </c>
      <c r="E494" s="2"/>
      <c r="F494" s="2" t="s">
        <v>42</v>
      </c>
      <c r="G494" s="321"/>
      <c r="H494" s="2"/>
      <c r="I494" s="2"/>
      <c r="J494" s="4"/>
      <c r="K494" s="4"/>
      <c r="L494" s="4">
        <f>Tabela1[[#This Row],[parcela.cef
(total)]]-Tabela1[[#This Row],[parcela.cef
(realizado)]]</f>
        <v>0</v>
      </c>
      <c r="M494" s="4">
        <v>0</v>
      </c>
      <c r="N494" s="4">
        <v>0</v>
      </c>
      <c r="O494" s="4">
        <v>0</v>
      </c>
      <c r="P494" s="4">
        <v>0</v>
      </c>
      <c r="Q494" s="4">
        <f>SUM(Tabela1[[#This Row],[set/25]:[dez/30]])</f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0</v>
      </c>
      <c r="CV494" s="4">
        <v>0</v>
      </c>
      <c r="CW494" s="4">
        <v>0</v>
      </c>
      <c r="CX494" s="4">
        <v>0</v>
      </c>
      <c r="CY494" s="4">
        <v>0</v>
      </c>
      <c r="CZ494" s="4">
        <v>0</v>
      </c>
      <c r="DA494" s="4">
        <v>0</v>
      </c>
      <c r="DB494" s="4">
        <v>0</v>
      </c>
      <c r="DC494" s="4">
        <v>0</v>
      </c>
      <c r="DD494" s="4">
        <v>0</v>
      </c>
      <c r="DE494" s="4">
        <v>0</v>
      </c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>
        <v>0</v>
      </c>
      <c r="DL494" s="4">
        <v>0</v>
      </c>
      <c r="DM494" s="4">
        <v>0</v>
      </c>
      <c r="DN494" s="4">
        <v>0</v>
      </c>
      <c r="DO494" s="4">
        <v>0</v>
      </c>
      <c r="DP494" s="4">
        <v>0</v>
      </c>
      <c r="DQ494" s="4">
        <v>0</v>
      </c>
      <c r="DR494" s="4">
        <v>0</v>
      </c>
      <c r="DS494" s="4">
        <v>0</v>
      </c>
      <c r="DT494" s="4">
        <v>0</v>
      </c>
      <c r="DU494" s="6">
        <v>0</v>
      </c>
      <c r="DV494" s="4">
        <f>SUM(Tabela1[[#This Row],[jan/25]:[mar/25]])</f>
        <v>0</v>
      </c>
      <c r="DW494" s="4">
        <f>SUM(Tabela1[[#This Row],[abr/25]:[ago/25]])</f>
        <v>0</v>
      </c>
      <c r="DX494" s="4">
        <f>SUM(Tabela1[[#This Row],[set/25]:[dez/30]])</f>
        <v>0</v>
      </c>
    </row>
    <row r="495" spans="1:128" hidden="1" x14ac:dyDescent="0.25">
      <c r="A495" s="2" t="s">
        <v>1346</v>
      </c>
      <c r="B495" s="2" t="s">
        <v>14</v>
      </c>
      <c r="C495" s="2" t="s">
        <v>148</v>
      </c>
      <c r="D495" s="1">
        <v>1506</v>
      </c>
      <c r="E495" s="2"/>
      <c r="F495" s="2" t="s">
        <v>42</v>
      </c>
      <c r="G495" s="321"/>
      <c r="H495" s="2"/>
      <c r="I495" s="2"/>
      <c r="J495" s="4"/>
      <c r="K495" s="4"/>
      <c r="L495" s="4">
        <f>Tabela1[[#This Row],[parcela.cef
(total)]]-Tabela1[[#This Row],[parcela.cef
(realizado)]]</f>
        <v>0</v>
      </c>
      <c r="M495" s="4">
        <v>0</v>
      </c>
      <c r="N495" s="4">
        <v>0</v>
      </c>
      <c r="O495" s="4">
        <v>0</v>
      </c>
      <c r="P495" s="4">
        <v>0</v>
      </c>
      <c r="Q495" s="4">
        <f>SUM(Tabela1[[#This Row],[set/25]:[dez/30]])</f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0</v>
      </c>
      <c r="CP495" s="4">
        <v>0</v>
      </c>
      <c r="CQ495" s="4">
        <v>0</v>
      </c>
      <c r="CR495" s="4">
        <v>0</v>
      </c>
      <c r="CS495" s="4">
        <v>0</v>
      </c>
      <c r="CT495" s="4">
        <v>0</v>
      </c>
      <c r="CU495" s="4">
        <v>0</v>
      </c>
      <c r="CV495" s="4">
        <v>0</v>
      </c>
      <c r="CW495" s="4">
        <v>0</v>
      </c>
      <c r="CX495" s="4">
        <v>0</v>
      </c>
      <c r="CY495" s="4">
        <v>0</v>
      </c>
      <c r="CZ495" s="4">
        <v>0</v>
      </c>
      <c r="DA495" s="4">
        <v>0</v>
      </c>
      <c r="DB495" s="4">
        <v>0</v>
      </c>
      <c r="DC495" s="4">
        <v>0</v>
      </c>
      <c r="DD495" s="4">
        <v>0</v>
      </c>
      <c r="DE495" s="4">
        <v>0</v>
      </c>
      <c r="DF495" s="4">
        <v>0</v>
      </c>
      <c r="DG495" s="4">
        <v>0</v>
      </c>
      <c r="DH495" s="4">
        <v>0</v>
      </c>
      <c r="DI495" s="4">
        <v>0</v>
      </c>
      <c r="DJ495" s="4">
        <v>0</v>
      </c>
      <c r="DK495" s="4">
        <v>0</v>
      </c>
      <c r="DL495" s="4">
        <v>0</v>
      </c>
      <c r="DM495" s="4">
        <v>0</v>
      </c>
      <c r="DN495" s="4">
        <v>0</v>
      </c>
      <c r="DO495" s="4">
        <v>0</v>
      </c>
      <c r="DP495" s="4">
        <v>0</v>
      </c>
      <c r="DQ495" s="4">
        <v>0</v>
      </c>
      <c r="DR495" s="4">
        <v>0</v>
      </c>
      <c r="DS495" s="4">
        <v>0</v>
      </c>
      <c r="DT495" s="4">
        <v>0</v>
      </c>
      <c r="DU495" s="6">
        <v>0</v>
      </c>
      <c r="DV495" s="4">
        <f>SUM(Tabela1[[#This Row],[jan/25]:[mar/25]])</f>
        <v>0</v>
      </c>
      <c r="DW495" s="4">
        <f>SUM(Tabela1[[#This Row],[abr/25]:[ago/25]])</f>
        <v>0</v>
      </c>
      <c r="DX495" s="4">
        <f>SUM(Tabela1[[#This Row],[set/25]:[dez/30]])</f>
        <v>0</v>
      </c>
    </row>
    <row r="496" spans="1:128" hidden="1" x14ac:dyDescent="0.25">
      <c r="A496" s="2" t="s">
        <v>1346</v>
      </c>
      <c r="B496" s="2" t="s">
        <v>14</v>
      </c>
      <c r="C496" s="2" t="s">
        <v>148</v>
      </c>
      <c r="D496" s="1">
        <v>1507</v>
      </c>
      <c r="E496" s="2"/>
      <c r="F496" s="2" t="s">
        <v>42</v>
      </c>
      <c r="G496" s="321"/>
      <c r="H496" s="2"/>
      <c r="I496" s="2"/>
      <c r="J496" s="4"/>
      <c r="K496" s="4"/>
      <c r="L496" s="4">
        <f>Tabela1[[#This Row],[parcela.cef
(total)]]-Tabela1[[#This Row],[parcela.cef
(realizado)]]</f>
        <v>0</v>
      </c>
      <c r="M496" s="4">
        <v>0</v>
      </c>
      <c r="N496" s="4">
        <v>0</v>
      </c>
      <c r="O496" s="4">
        <v>0</v>
      </c>
      <c r="P496" s="4">
        <v>0</v>
      </c>
      <c r="Q496" s="4">
        <f>SUM(Tabela1[[#This Row],[set/25]:[dez/30]])</f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0</v>
      </c>
      <c r="CV496" s="4">
        <v>0</v>
      </c>
      <c r="CW496" s="4">
        <v>0</v>
      </c>
      <c r="CX496" s="4">
        <v>0</v>
      </c>
      <c r="CY496" s="4">
        <v>0</v>
      </c>
      <c r="CZ496" s="4">
        <v>0</v>
      </c>
      <c r="DA496" s="4">
        <v>0</v>
      </c>
      <c r="DB496" s="4">
        <v>0</v>
      </c>
      <c r="DC496" s="4">
        <v>0</v>
      </c>
      <c r="DD496" s="4">
        <v>0</v>
      </c>
      <c r="DE496" s="4">
        <v>0</v>
      </c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>
        <v>0</v>
      </c>
      <c r="DL496" s="4">
        <v>0</v>
      </c>
      <c r="DM496" s="4">
        <v>0</v>
      </c>
      <c r="DN496" s="4">
        <v>0</v>
      </c>
      <c r="DO496" s="4">
        <v>0</v>
      </c>
      <c r="DP496" s="4">
        <v>0</v>
      </c>
      <c r="DQ496" s="4">
        <v>0</v>
      </c>
      <c r="DR496" s="4">
        <v>0</v>
      </c>
      <c r="DS496" s="4">
        <v>0</v>
      </c>
      <c r="DT496" s="4">
        <v>0</v>
      </c>
      <c r="DU496" s="6">
        <v>0</v>
      </c>
      <c r="DV496" s="4">
        <f>SUM(Tabela1[[#This Row],[jan/25]:[mar/25]])</f>
        <v>0</v>
      </c>
      <c r="DW496" s="4">
        <f>SUM(Tabela1[[#This Row],[abr/25]:[ago/25]])</f>
        <v>0</v>
      </c>
      <c r="DX496" s="4">
        <f>SUM(Tabela1[[#This Row],[set/25]:[dez/30]])</f>
        <v>0</v>
      </c>
    </row>
    <row r="497" spans="1:128" hidden="1" x14ac:dyDescent="0.25">
      <c r="A497" s="2" t="s">
        <v>1346</v>
      </c>
      <c r="B497" s="2" t="s">
        <v>14</v>
      </c>
      <c r="C497" s="2" t="s">
        <v>148</v>
      </c>
      <c r="D497" s="1">
        <v>1508</v>
      </c>
      <c r="E497" s="2"/>
      <c r="F497" s="2" t="s">
        <v>42</v>
      </c>
      <c r="G497" s="321"/>
      <c r="H497" s="2"/>
      <c r="I497" s="2"/>
      <c r="J497" s="4"/>
      <c r="K497" s="4"/>
      <c r="L497" s="4">
        <f>Tabela1[[#This Row],[parcela.cef
(total)]]-Tabela1[[#This Row],[parcela.cef
(realizado)]]</f>
        <v>0</v>
      </c>
      <c r="M497" s="4">
        <v>0</v>
      </c>
      <c r="N497" s="4">
        <v>0</v>
      </c>
      <c r="O497" s="4">
        <v>0</v>
      </c>
      <c r="P497" s="4">
        <v>0</v>
      </c>
      <c r="Q497" s="4">
        <f>SUM(Tabela1[[#This Row],[set/25]:[dez/30]])</f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4">
        <v>0</v>
      </c>
      <c r="CY497" s="4">
        <v>0</v>
      </c>
      <c r="CZ497" s="4">
        <v>0</v>
      </c>
      <c r="DA497" s="4">
        <v>0</v>
      </c>
      <c r="DB497" s="4">
        <v>0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0</v>
      </c>
      <c r="DI497" s="4">
        <v>0</v>
      </c>
      <c r="DJ497" s="4">
        <v>0</v>
      </c>
      <c r="DK497" s="4">
        <v>0</v>
      </c>
      <c r="DL497" s="4">
        <v>0</v>
      </c>
      <c r="DM497" s="4">
        <v>0</v>
      </c>
      <c r="DN497" s="4">
        <v>0</v>
      </c>
      <c r="DO497" s="4">
        <v>0</v>
      </c>
      <c r="DP497" s="4">
        <v>0</v>
      </c>
      <c r="DQ497" s="4">
        <v>0</v>
      </c>
      <c r="DR497" s="4">
        <v>0</v>
      </c>
      <c r="DS497" s="4">
        <v>0</v>
      </c>
      <c r="DT497" s="4">
        <v>0</v>
      </c>
      <c r="DU497" s="6">
        <v>0</v>
      </c>
      <c r="DV497" s="4">
        <f>SUM(Tabela1[[#This Row],[jan/25]:[mar/25]])</f>
        <v>0</v>
      </c>
      <c r="DW497" s="4">
        <f>SUM(Tabela1[[#This Row],[abr/25]:[ago/25]])</f>
        <v>0</v>
      </c>
      <c r="DX497" s="4">
        <f>SUM(Tabela1[[#This Row],[set/25]:[dez/30]])</f>
        <v>0</v>
      </c>
    </row>
    <row r="498" spans="1:128" hidden="1" x14ac:dyDescent="0.25">
      <c r="A498" s="2" t="s">
        <v>1346</v>
      </c>
      <c r="B498" s="2" t="s">
        <v>14</v>
      </c>
      <c r="C498" s="2" t="s">
        <v>148</v>
      </c>
      <c r="D498" s="1">
        <v>1509</v>
      </c>
      <c r="E498" s="2" t="s">
        <v>1457</v>
      </c>
      <c r="F498" s="2" t="s">
        <v>19</v>
      </c>
      <c r="G498" s="321">
        <v>45626</v>
      </c>
      <c r="H498" s="2" t="s">
        <v>1458</v>
      </c>
      <c r="I498" s="2"/>
      <c r="J498" s="4"/>
      <c r="K498" s="4"/>
      <c r="L498" s="4">
        <f>Tabela1[[#This Row],[parcela.cef
(total)]]-Tabela1[[#This Row],[parcela.cef
(realizado)]]</f>
        <v>0</v>
      </c>
      <c r="M498" s="4">
        <v>161283.82999999999</v>
      </c>
      <c r="N498" s="4">
        <v>243460</v>
      </c>
      <c r="O498" s="4">
        <v>0</v>
      </c>
      <c r="P498" s="4">
        <v>94773.16</v>
      </c>
      <c r="Q498" s="4">
        <f>SUM(Tabela1[[#This Row],[set/25]:[dez/30]])</f>
        <v>82610.380000000034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4500</v>
      </c>
      <c r="BB498" s="4">
        <v>0</v>
      </c>
      <c r="BC498" s="4">
        <v>761.91</v>
      </c>
      <c r="BD498" s="4">
        <v>506.42</v>
      </c>
      <c r="BE498" s="4">
        <v>508.45</v>
      </c>
      <c r="BF498" s="4">
        <v>686.77</v>
      </c>
      <c r="BG498" s="4">
        <v>1710.28</v>
      </c>
      <c r="BH498" s="4">
        <v>1756.88</v>
      </c>
      <c r="BI498" s="4">
        <v>1732.07</v>
      </c>
      <c r="BJ498" s="4">
        <v>0</v>
      </c>
      <c r="BK498" s="4">
        <v>1747.83</v>
      </c>
      <c r="BL498" s="4">
        <v>1747.83</v>
      </c>
      <c r="BM498" s="4">
        <v>12353.58</v>
      </c>
      <c r="BN498" s="4">
        <v>1747.83</v>
      </c>
      <c r="BO498" s="4">
        <v>1747.83</v>
      </c>
      <c r="BP498" s="4">
        <v>1747.83</v>
      </c>
      <c r="BQ498" s="4">
        <v>1747.83</v>
      </c>
      <c r="BR498" s="4">
        <v>1747.83</v>
      </c>
      <c r="BS498" s="4">
        <v>1747.83</v>
      </c>
      <c r="BT498" s="4">
        <v>1747.83</v>
      </c>
      <c r="BU498" s="4">
        <v>1747.83</v>
      </c>
      <c r="BV498" s="4">
        <v>1747.83</v>
      </c>
      <c r="BW498" s="4">
        <v>1747.83</v>
      </c>
      <c r="BX498" s="4">
        <v>1747.83</v>
      </c>
      <c r="BY498" s="4">
        <v>12353.58</v>
      </c>
      <c r="BZ498" s="4">
        <v>1747.83</v>
      </c>
      <c r="CA498" s="4">
        <v>1747.83</v>
      </c>
      <c r="CB498" s="4">
        <v>1747.83</v>
      </c>
      <c r="CC498" s="4">
        <v>1747.83</v>
      </c>
      <c r="CD498" s="4">
        <v>1747.83</v>
      </c>
      <c r="CE498" s="4">
        <v>1747.83</v>
      </c>
      <c r="CF498" s="4">
        <v>1747.83</v>
      </c>
      <c r="CG498" s="4">
        <v>1747.83</v>
      </c>
      <c r="CH498" s="4">
        <v>1747.83</v>
      </c>
      <c r="CI498" s="4">
        <v>1747.83</v>
      </c>
      <c r="CJ498" s="4">
        <v>1747.83</v>
      </c>
      <c r="CK498" s="4">
        <v>1747.83</v>
      </c>
      <c r="CL498" s="4">
        <v>1747.83</v>
      </c>
      <c r="CM498" s="4">
        <v>1747.83</v>
      </c>
      <c r="CN498" s="4">
        <v>0</v>
      </c>
      <c r="CO498" s="4">
        <v>10605.75</v>
      </c>
      <c r="CP498" s="4">
        <v>0</v>
      </c>
      <c r="CQ498" s="4">
        <v>106.06</v>
      </c>
      <c r="CR498" s="4">
        <v>0</v>
      </c>
      <c r="CS498" s="4">
        <v>0</v>
      </c>
      <c r="CT498" s="4">
        <v>0</v>
      </c>
      <c r="CU498" s="4">
        <v>0</v>
      </c>
      <c r="CV498" s="4">
        <v>0</v>
      </c>
      <c r="CW498" s="4">
        <v>0</v>
      </c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>
        <v>0</v>
      </c>
      <c r="DE498" s="4">
        <v>0</v>
      </c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>
        <v>0</v>
      </c>
      <c r="DL498" s="4">
        <v>0</v>
      </c>
      <c r="DM498" s="4">
        <v>0</v>
      </c>
      <c r="DN498" s="4">
        <v>0</v>
      </c>
      <c r="DO498" s="4">
        <v>0</v>
      </c>
      <c r="DP498" s="4">
        <v>0</v>
      </c>
      <c r="DQ498" s="4">
        <v>0</v>
      </c>
      <c r="DR498" s="4">
        <v>0</v>
      </c>
      <c r="DS498" s="4">
        <v>0</v>
      </c>
      <c r="DT498" s="4">
        <v>0</v>
      </c>
      <c r="DU498" s="6">
        <v>0</v>
      </c>
      <c r="DV498" s="4">
        <f>SUM(Tabela1[[#This Row],[jan/25]:[mar/25]])</f>
        <v>1268.33</v>
      </c>
      <c r="DW498" s="4">
        <f>SUM(Tabela1[[#This Row],[abr/25]:[ago/25]])</f>
        <v>6394.45</v>
      </c>
      <c r="DX498" s="4">
        <f>SUM(Tabela1[[#This Row],[set/25]:[dez/30]])</f>
        <v>82610.380000000034</v>
      </c>
    </row>
    <row r="499" spans="1:128" hidden="1" x14ac:dyDescent="0.25">
      <c r="A499" s="2" t="s">
        <v>1346</v>
      </c>
      <c r="B499" s="2" t="s">
        <v>14</v>
      </c>
      <c r="C499" s="2" t="s">
        <v>148</v>
      </c>
      <c r="D499" s="1">
        <v>1510</v>
      </c>
      <c r="E499" s="2"/>
      <c r="F499" s="2" t="s">
        <v>42</v>
      </c>
      <c r="G499" s="321"/>
      <c r="H499" s="2"/>
      <c r="I499" s="2"/>
      <c r="J499" s="4"/>
      <c r="K499" s="4"/>
      <c r="L499" s="4">
        <f>Tabela1[[#This Row],[parcela.cef
(total)]]-Tabela1[[#This Row],[parcela.cef
(realizado)]]</f>
        <v>0</v>
      </c>
      <c r="M499" s="4">
        <v>0</v>
      </c>
      <c r="N499" s="4">
        <v>0</v>
      </c>
      <c r="O499" s="4">
        <v>0</v>
      </c>
      <c r="P499" s="4">
        <v>0</v>
      </c>
      <c r="Q499" s="4">
        <f>SUM(Tabela1[[#This Row],[set/25]:[dez/30]])</f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0</v>
      </c>
      <c r="CZ499" s="4">
        <v>0</v>
      </c>
      <c r="DA499" s="4">
        <v>0</v>
      </c>
      <c r="DB499" s="4">
        <v>0</v>
      </c>
      <c r="DC499" s="4">
        <v>0</v>
      </c>
      <c r="DD499" s="4">
        <v>0</v>
      </c>
      <c r="DE499" s="4">
        <v>0</v>
      </c>
      <c r="DF499" s="4">
        <v>0</v>
      </c>
      <c r="DG499" s="4">
        <v>0</v>
      </c>
      <c r="DH499" s="4">
        <v>0</v>
      </c>
      <c r="DI499" s="4">
        <v>0</v>
      </c>
      <c r="DJ499" s="4">
        <v>0</v>
      </c>
      <c r="DK499" s="4">
        <v>0</v>
      </c>
      <c r="DL499" s="4">
        <v>0</v>
      </c>
      <c r="DM499" s="4">
        <v>0</v>
      </c>
      <c r="DN499" s="4">
        <v>0</v>
      </c>
      <c r="DO499" s="4">
        <v>0</v>
      </c>
      <c r="DP499" s="4">
        <v>0</v>
      </c>
      <c r="DQ499" s="4">
        <v>0</v>
      </c>
      <c r="DR499" s="4">
        <v>0</v>
      </c>
      <c r="DS499" s="4">
        <v>0</v>
      </c>
      <c r="DT499" s="4">
        <v>0</v>
      </c>
      <c r="DU499" s="6">
        <v>0</v>
      </c>
      <c r="DV499" s="4">
        <f>SUM(Tabela1[[#This Row],[jan/25]:[mar/25]])</f>
        <v>0</v>
      </c>
      <c r="DW499" s="4">
        <f>SUM(Tabela1[[#This Row],[abr/25]:[ago/25]])</f>
        <v>0</v>
      </c>
      <c r="DX499" s="4">
        <f>SUM(Tabela1[[#This Row],[set/25]:[dez/30]])</f>
        <v>0</v>
      </c>
    </row>
    <row r="500" spans="1:128" hidden="1" x14ac:dyDescent="0.25">
      <c r="A500" s="2" t="s">
        <v>1346</v>
      </c>
      <c r="B500" s="2" t="s">
        <v>14</v>
      </c>
      <c r="C500" s="2" t="s">
        <v>170</v>
      </c>
      <c r="D500" s="1">
        <v>1601</v>
      </c>
      <c r="E500" s="2" t="s">
        <v>1461</v>
      </c>
      <c r="F500" s="2" t="s">
        <v>19</v>
      </c>
      <c r="G500" s="321">
        <v>45702</v>
      </c>
      <c r="H500" s="2" t="s">
        <v>992</v>
      </c>
      <c r="I500" s="2"/>
      <c r="J500" s="4"/>
      <c r="K500" s="4"/>
      <c r="L500" s="4">
        <f>Tabela1[[#This Row],[parcela.cef
(total)]]-Tabela1[[#This Row],[parcela.cef
(realizado)]]</f>
        <v>0</v>
      </c>
      <c r="M500" s="4">
        <v>297391.49</v>
      </c>
      <c r="N500" s="4">
        <v>320500</v>
      </c>
      <c r="O500" s="4">
        <v>0</v>
      </c>
      <c r="P500" s="4">
        <v>36053.08</v>
      </c>
      <c r="Q500" s="4">
        <f>SUM(Tabela1[[#This Row],[set/25]:[dez/30]])</f>
        <v>28934.399999999991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1500</v>
      </c>
      <c r="BD500" s="4">
        <v>925.62</v>
      </c>
      <c r="BE500" s="4">
        <v>929.32</v>
      </c>
      <c r="BF500" s="4">
        <v>932.95</v>
      </c>
      <c r="BG500" s="4">
        <v>937.8</v>
      </c>
      <c r="BH500" s="4">
        <v>943.24</v>
      </c>
      <c r="BI500" s="4">
        <v>949.75</v>
      </c>
      <c r="BJ500" s="4">
        <v>0</v>
      </c>
      <c r="BK500" s="4">
        <v>958.39</v>
      </c>
      <c r="BL500" s="4">
        <v>958.39</v>
      </c>
      <c r="BM500" s="4">
        <v>958.39</v>
      </c>
      <c r="BN500" s="4">
        <v>958.39</v>
      </c>
      <c r="BO500" s="4">
        <v>958.39</v>
      </c>
      <c r="BP500" s="4">
        <v>958.39</v>
      </c>
      <c r="BQ500" s="4">
        <v>958.39</v>
      </c>
      <c r="BR500" s="4">
        <v>958.39</v>
      </c>
      <c r="BS500" s="4">
        <v>958.39</v>
      </c>
      <c r="BT500" s="4">
        <v>958.39</v>
      </c>
      <c r="BU500" s="4">
        <v>958.39</v>
      </c>
      <c r="BV500" s="4">
        <v>958.39</v>
      </c>
      <c r="BW500" s="4">
        <v>958.39</v>
      </c>
      <c r="BX500" s="4">
        <v>958.39</v>
      </c>
      <c r="BY500" s="4">
        <v>958.39</v>
      </c>
      <c r="BZ500" s="4">
        <v>958.39</v>
      </c>
      <c r="CA500" s="4">
        <v>958.39</v>
      </c>
      <c r="CB500" s="4">
        <v>958.39</v>
      </c>
      <c r="CC500" s="4">
        <v>958.39</v>
      </c>
      <c r="CD500" s="4">
        <v>958.39</v>
      </c>
      <c r="CE500" s="4">
        <v>958.39</v>
      </c>
      <c r="CF500" s="4">
        <v>958.39</v>
      </c>
      <c r="CG500" s="4">
        <v>958.39</v>
      </c>
      <c r="CH500" s="4">
        <v>958.39</v>
      </c>
      <c r="CI500" s="4">
        <v>958.39</v>
      </c>
      <c r="CJ500" s="4">
        <v>958.39</v>
      </c>
      <c r="CK500" s="4">
        <v>958.39</v>
      </c>
      <c r="CL500" s="4">
        <v>958.39</v>
      </c>
      <c r="CM500" s="4">
        <v>958.39</v>
      </c>
      <c r="CN500" s="4">
        <v>958.39</v>
      </c>
      <c r="CO500" s="4">
        <v>0</v>
      </c>
      <c r="CP500" s="4">
        <v>0</v>
      </c>
      <c r="CQ500" s="4">
        <v>0</v>
      </c>
      <c r="CR500" s="4">
        <v>182.7</v>
      </c>
      <c r="CS500" s="4">
        <v>0</v>
      </c>
      <c r="CT500" s="4">
        <v>0</v>
      </c>
      <c r="CU500" s="4">
        <v>0</v>
      </c>
      <c r="CV500" s="4">
        <v>0</v>
      </c>
      <c r="CW500" s="4">
        <v>0</v>
      </c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>
        <v>0</v>
      </c>
      <c r="DE500" s="4">
        <v>0</v>
      </c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>
        <v>0</v>
      </c>
      <c r="DL500" s="4">
        <v>0</v>
      </c>
      <c r="DM500" s="4">
        <v>0</v>
      </c>
      <c r="DN500" s="4">
        <v>0</v>
      </c>
      <c r="DO500" s="4">
        <v>0</v>
      </c>
      <c r="DP500" s="4">
        <v>0</v>
      </c>
      <c r="DQ500" s="4">
        <v>0</v>
      </c>
      <c r="DR500" s="4">
        <v>0</v>
      </c>
      <c r="DS500" s="4">
        <v>0</v>
      </c>
      <c r="DT500" s="4">
        <v>0</v>
      </c>
      <c r="DU500" s="6">
        <v>0</v>
      </c>
      <c r="DV500" s="4">
        <f>SUM(Tabela1[[#This Row],[jan/25]:[mar/25]])</f>
        <v>2425.62</v>
      </c>
      <c r="DW500" s="4">
        <f>SUM(Tabela1[[#This Row],[abr/25]:[ago/25]])</f>
        <v>4693.0599999999995</v>
      </c>
      <c r="DX500" s="4">
        <f>SUM(Tabela1[[#This Row],[set/25]:[dez/30]])</f>
        <v>28934.399999999991</v>
      </c>
    </row>
    <row r="501" spans="1:128" hidden="1" x14ac:dyDescent="0.25">
      <c r="A501" s="2" t="s">
        <v>1346</v>
      </c>
      <c r="B501" s="2" t="s">
        <v>14</v>
      </c>
      <c r="C501" s="2" t="s">
        <v>170</v>
      </c>
      <c r="D501" s="1">
        <v>1602</v>
      </c>
      <c r="E501" s="2" t="s">
        <v>1463</v>
      </c>
      <c r="F501" s="2" t="s">
        <v>19</v>
      </c>
      <c r="G501" s="321">
        <v>45626</v>
      </c>
      <c r="H501" s="2" t="s">
        <v>1020</v>
      </c>
      <c r="I501" s="2"/>
      <c r="J501" s="4"/>
      <c r="K501" s="4"/>
      <c r="L501" s="4">
        <f>Tabela1[[#This Row],[parcela.cef
(total)]]-Tabela1[[#This Row],[parcela.cef
(realizado)]]</f>
        <v>0</v>
      </c>
      <c r="M501" s="4">
        <v>334722.96000000002</v>
      </c>
      <c r="N501" s="4">
        <v>371300.04</v>
      </c>
      <c r="O501" s="4">
        <v>0</v>
      </c>
      <c r="P501" s="4">
        <v>58482.44</v>
      </c>
      <c r="Q501" s="4">
        <f>SUM(Tabela1[[#This Row],[set/25]:[dez/30]])</f>
        <v>50480.12000000001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3555</v>
      </c>
      <c r="BB501" s="4">
        <v>1197.83</v>
      </c>
      <c r="BC501" s="4">
        <v>1185</v>
      </c>
      <c r="BD501" s="4">
        <v>1213.81</v>
      </c>
      <c r="BE501" s="4">
        <v>164.7</v>
      </c>
      <c r="BF501" s="4">
        <v>170.04</v>
      </c>
      <c r="BG501" s="4">
        <v>170.92</v>
      </c>
      <c r="BH501" s="4">
        <v>171.92</v>
      </c>
      <c r="BI501" s="4">
        <v>173.1</v>
      </c>
      <c r="BJ501" s="4">
        <v>0</v>
      </c>
      <c r="BK501" s="4">
        <v>174.68</v>
      </c>
      <c r="BL501" s="4">
        <v>174.68</v>
      </c>
      <c r="BM501" s="4">
        <v>8870.02</v>
      </c>
      <c r="BN501" s="4">
        <v>582.26</v>
      </c>
      <c r="BO501" s="4">
        <v>582.26</v>
      </c>
      <c r="BP501" s="4">
        <v>582.26</v>
      </c>
      <c r="BQ501" s="4">
        <v>582.26</v>
      </c>
      <c r="BR501" s="4">
        <v>582.26</v>
      </c>
      <c r="BS501" s="4">
        <v>582.26</v>
      </c>
      <c r="BT501" s="4">
        <v>582.26</v>
      </c>
      <c r="BU501" s="4">
        <v>582.26</v>
      </c>
      <c r="BV501" s="4">
        <v>582.26</v>
      </c>
      <c r="BW501" s="4">
        <v>582.26</v>
      </c>
      <c r="BX501" s="4">
        <v>582.26</v>
      </c>
      <c r="BY501" s="4">
        <v>13150.08</v>
      </c>
      <c r="BZ501" s="4">
        <v>582.26</v>
      </c>
      <c r="CA501" s="4">
        <v>582.26</v>
      </c>
      <c r="CB501" s="4">
        <v>582.26</v>
      </c>
      <c r="CC501" s="4">
        <v>582.26</v>
      </c>
      <c r="CD501" s="4">
        <v>582.26</v>
      </c>
      <c r="CE501" s="4">
        <v>582.26</v>
      </c>
      <c r="CF501" s="4">
        <v>582.26</v>
      </c>
      <c r="CG501" s="4">
        <v>582.26</v>
      </c>
      <c r="CH501" s="4">
        <v>582.26</v>
      </c>
      <c r="CI501" s="4">
        <v>582.26</v>
      </c>
      <c r="CJ501" s="4">
        <v>582.26</v>
      </c>
      <c r="CK501" s="4">
        <v>13150.08</v>
      </c>
      <c r="CL501" s="4">
        <v>582.26</v>
      </c>
      <c r="CM501" s="4">
        <v>582.26</v>
      </c>
      <c r="CN501" s="4">
        <v>582.26</v>
      </c>
      <c r="CO501" s="4">
        <v>0</v>
      </c>
      <c r="CP501" s="4">
        <v>0</v>
      </c>
      <c r="CQ501" s="4">
        <v>404.08</v>
      </c>
      <c r="CR501" s="4">
        <v>0</v>
      </c>
      <c r="CS501" s="4">
        <v>0</v>
      </c>
      <c r="CT501" s="4">
        <v>0</v>
      </c>
      <c r="CU501" s="4">
        <v>0</v>
      </c>
      <c r="CV501" s="4">
        <v>0</v>
      </c>
      <c r="CW501" s="4">
        <v>0</v>
      </c>
      <c r="CX501" s="4">
        <v>0</v>
      </c>
      <c r="CY501" s="4">
        <v>0</v>
      </c>
      <c r="CZ501" s="4">
        <v>0</v>
      </c>
      <c r="DA501" s="4">
        <v>0</v>
      </c>
      <c r="DB501" s="4">
        <v>0</v>
      </c>
      <c r="DC501" s="4">
        <v>0</v>
      </c>
      <c r="DD501" s="4">
        <v>0</v>
      </c>
      <c r="DE501" s="4">
        <v>0</v>
      </c>
      <c r="DF501" s="4">
        <v>0</v>
      </c>
      <c r="DG501" s="4">
        <v>0</v>
      </c>
      <c r="DH501" s="4">
        <v>0</v>
      </c>
      <c r="DI501" s="4">
        <v>0</v>
      </c>
      <c r="DJ501" s="4">
        <v>0</v>
      </c>
      <c r="DK501" s="4">
        <v>0</v>
      </c>
      <c r="DL501" s="4">
        <v>0</v>
      </c>
      <c r="DM501" s="4">
        <v>0</v>
      </c>
      <c r="DN501" s="4">
        <v>0</v>
      </c>
      <c r="DO501" s="4">
        <v>0</v>
      </c>
      <c r="DP501" s="4">
        <v>0</v>
      </c>
      <c r="DQ501" s="4">
        <v>0</v>
      </c>
      <c r="DR501" s="4">
        <v>0</v>
      </c>
      <c r="DS501" s="4">
        <v>0</v>
      </c>
      <c r="DT501" s="4">
        <v>0</v>
      </c>
      <c r="DU501" s="6">
        <v>0</v>
      </c>
      <c r="DV501" s="4">
        <f>SUM(Tabela1[[#This Row],[jan/25]:[mar/25]])</f>
        <v>3596.64</v>
      </c>
      <c r="DW501" s="4">
        <f>SUM(Tabela1[[#This Row],[abr/25]:[ago/25]])</f>
        <v>850.68</v>
      </c>
      <c r="DX501" s="4">
        <f>SUM(Tabela1[[#This Row],[set/25]:[dez/30]])</f>
        <v>50480.12000000001</v>
      </c>
    </row>
    <row r="502" spans="1:128" hidden="1" x14ac:dyDescent="0.25">
      <c r="A502" s="2" t="s">
        <v>1346</v>
      </c>
      <c r="B502" s="2" t="s">
        <v>14</v>
      </c>
      <c r="C502" s="2" t="s">
        <v>170</v>
      </c>
      <c r="D502" s="1">
        <v>1603</v>
      </c>
      <c r="E502" s="2"/>
      <c r="F502" s="2" t="s">
        <v>42</v>
      </c>
      <c r="G502" s="321"/>
      <c r="H502" s="2"/>
      <c r="I502" s="2"/>
      <c r="J502" s="4"/>
      <c r="K502" s="4"/>
      <c r="L502" s="4">
        <f>Tabela1[[#This Row],[parcela.cef
(total)]]-Tabela1[[#This Row],[parcela.cef
(realizado)]]</f>
        <v>0</v>
      </c>
      <c r="M502" s="4">
        <v>0</v>
      </c>
      <c r="N502" s="4">
        <v>0</v>
      </c>
      <c r="O502" s="4">
        <v>0</v>
      </c>
      <c r="P502" s="4">
        <v>0</v>
      </c>
      <c r="Q502" s="4">
        <f>SUM(Tabela1[[#This Row],[set/25]:[dez/30]])</f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0</v>
      </c>
      <c r="CZ502" s="4">
        <v>0</v>
      </c>
      <c r="DA502" s="4">
        <v>0</v>
      </c>
      <c r="DB502" s="4">
        <v>0</v>
      </c>
      <c r="DC502" s="4">
        <v>0</v>
      </c>
      <c r="DD502" s="4">
        <v>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0</v>
      </c>
      <c r="DK502" s="4">
        <v>0</v>
      </c>
      <c r="DL502" s="4">
        <v>0</v>
      </c>
      <c r="DM502" s="4">
        <v>0</v>
      </c>
      <c r="DN502" s="4">
        <v>0</v>
      </c>
      <c r="DO502" s="4">
        <v>0</v>
      </c>
      <c r="DP502" s="4">
        <v>0</v>
      </c>
      <c r="DQ502" s="4">
        <v>0</v>
      </c>
      <c r="DR502" s="4">
        <v>0</v>
      </c>
      <c r="DS502" s="4">
        <v>0</v>
      </c>
      <c r="DT502" s="4">
        <v>0</v>
      </c>
      <c r="DU502" s="6">
        <v>0</v>
      </c>
      <c r="DV502" s="4">
        <f>SUM(Tabela1[[#This Row],[jan/25]:[mar/25]])</f>
        <v>0</v>
      </c>
      <c r="DW502" s="4">
        <f>SUM(Tabela1[[#This Row],[abr/25]:[ago/25]])</f>
        <v>0</v>
      </c>
      <c r="DX502" s="4">
        <f>SUM(Tabela1[[#This Row],[set/25]:[dez/30]])</f>
        <v>0</v>
      </c>
    </row>
    <row r="503" spans="1:128" hidden="1" x14ac:dyDescent="0.25">
      <c r="A503" s="2" t="s">
        <v>1346</v>
      </c>
      <c r="B503" s="2" t="s">
        <v>14</v>
      </c>
      <c r="C503" s="2" t="s">
        <v>170</v>
      </c>
      <c r="D503" s="1">
        <v>1604</v>
      </c>
      <c r="E503" s="2" t="s">
        <v>1466</v>
      </c>
      <c r="F503" s="2" t="s">
        <v>19</v>
      </c>
      <c r="G503" s="321">
        <v>45626</v>
      </c>
      <c r="H503" s="2" t="s">
        <v>1151</v>
      </c>
      <c r="I503" s="2"/>
      <c r="J503" s="4"/>
      <c r="K503" s="4"/>
      <c r="L503" s="4">
        <f>Tabela1[[#This Row],[parcela.cef
(total)]]-Tabela1[[#This Row],[parcela.cef
(realizado)]]</f>
        <v>0</v>
      </c>
      <c r="M503" s="4">
        <v>268643.76</v>
      </c>
      <c r="N503" s="4">
        <v>290460</v>
      </c>
      <c r="O503" s="4">
        <v>0</v>
      </c>
      <c r="P503" s="4">
        <v>38850.47</v>
      </c>
      <c r="Q503" s="4">
        <f>SUM(Tabela1[[#This Row],[set/25]:[dez/30]])</f>
        <v>33811.070000000014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1500</v>
      </c>
      <c r="BB503" s="4">
        <v>606.5</v>
      </c>
      <c r="BC503" s="4">
        <v>1219.06</v>
      </c>
      <c r="BD503" s="4">
        <v>0</v>
      </c>
      <c r="BE503" s="4">
        <v>339.38</v>
      </c>
      <c r="BF503" s="4">
        <v>340.7</v>
      </c>
      <c r="BG503" s="4">
        <v>342.47</v>
      </c>
      <c r="BH503" s="4">
        <v>344.46</v>
      </c>
      <c r="BI503" s="4">
        <v>346.83</v>
      </c>
      <c r="BJ503" s="4">
        <v>0</v>
      </c>
      <c r="BK503" s="4">
        <v>349.99</v>
      </c>
      <c r="BL503" s="4">
        <v>349.99</v>
      </c>
      <c r="BM503" s="4">
        <v>1940.85</v>
      </c>
      <c r="BN503" s="4">
        <v>731.8</v>
      </c>
      <c r="BO503" s="4">
        <v>1166.6300000000001</v>
      </c>
      <c r="BP503" s="4">
        <v>1166.6300000000001</v>
      </c>
      <c r="BQ503" s="4">
        <v>1166.6300000000001</v>
      </c>
      <c r="BR503" s="4">
        <v>1166.6300000000001</v>
      </c>
      <c r="BS503" s="4">
        <v>1166.6300000000001</v>
      </c>
      <c r="BT503" s="4">
        <v>1166.6300000000001</v>
      </c>
      <c r="BU503" s="4">
        <v>1166.6300000000001</v>
      </c>
      <c r="BV503" s="4">
        <v>1166.6300000000001</v>
      </c>
      <c r="BW503" s="4">
        <v>1166.6300000000001</v>
      </c>
      <c r="BX503" s="4">
        <v>1166.6300000000001</v>
      </c>
      <c r="BY503" s="4">
        <v>1166.6300000000001</v>
      </c>
      <c r="BZ503" s="4">
        <v>1166.6300000000001</v>
      </c>
      <c r="CA503" s="4">
        <v>1166.6300000000001</v>
      </c>
      <c r="CB503" s="4">
        <v>1166.6300000000001</v>
      </c>
      <c r="CC503" s="4">
        <v>1166.6300000000001</v>
      </c>
      <c r="CD503" s="4">
        <v>1166.6300000000001</v>
      </c>
      <c r="CE503" s="4">
        <v>1166.6300000000001</v>
      </c>
      <c r="CF503" s="4">
        <v>1166.6300000000001</v>
      </c>
      <c r="CG503" s="4">
        <v>1166.6300000000001</v>
      </c>
      <c r="CH503" s="4">
        <v>1166.6300000000001</v>
      </c>
      <c r="CI503" s="4">
        <v>1166.6300000000001</v>
      </c>
      <c r="CJ503" s="4">
        <v>1166.6300000000001</v>
      </c>
      <c r="CK503" s="4">
        <v>1166.6300000000001</v>
      </c>
      <c r="CL503" s="4">
        <v>1166.6300000000001</v>
      </c>
      <c r="CM503" s="4">
        <v>1166.6300000000001</v>
      </c>
      <c r="CN503" s="4">
        <v>1166.6300000000001</v>
      </c>
      <c r="CO503" s="4">
        <v>0</v>
      </c>
      <c r="CP503" s="4">
        <v>0</v>
      </c>
      <c r="CQ503" s="4">
        <v>106.06</v>
      </c>
      <c r="CR503" s="4">
        <v>0</v>
      </c>
      <c r="CS503" s="4">
        <v>0</v>
      </c>
      <c r="CT503" s="4">
        <v>0</v>
      </c>
      <c r="CU503" s="4">
        <v>0</v>
      </c>
      <c r="CV503" s="4">
        <v>0</v>
      </c>
      <c r="CW503" s="4">
        <v>0</v>
      </c>
      <c r="CX503" s="4">
        <v>0</v>
      </c>
      <c r="CY503" s="4">
        <v>0</v>
      </c>
      <c r="CZ503" s="4">
        <v>0</v>
      </c>
      <c r="DA503" s="4">
        <v>0</v>
      </c>
      <c r="DB503" s="4">
        <v>0</v>
      </c>
      <c r="DC503" s="4">
        <v>0</v>
      </c>
      <c r="DD503" s="4">
        <v>0</v>
      </c>
      <c r="DE503" s="4">
        <v>0</v>
      </c>
      <c r="DF503" s="4">
        <v>0</v>
      </c>
      <c r="DG503" s="4">
        <v>0</v>
      </c>
      <c r="DH503" s="4">
        <v>0</v>
      </c>
      <c r="DI503" s="4">
        <v>0</v>
      </c>
      <c r="DJ503" s="4">
        <v>0</v>
      </c>
      <c r="DK503" s="4">
        <v>0</v>
      </c>
      <c r="DL503" s="4">
        <v>0</v>
      </c>
      <c r="DM503" s="4">
        <v>0</v>
      </c>
      <c r="DN503" s="4">
        <v>0</v>
      </c>
      <c r="DO503" s="4">
        <v>0</v>
      </c>
      <c r="DP503" s="4">
        <v>0</v>
      </c>
      <c r="DQ503" s="4">
        <v>0</v>
      </c>
      <c r="DR503" s="4">
        <v>0</v>
      </c>
      <c r="DS503" s="4">
        <v>0</v>
      </c>
      <c r="DT503" s="4">
        <v>0</v>
      </c>
      <c r="DU503" s="6">
        <v>0</v>
      </c>
      <c r="DV503" s="4">
        <f>SUM(Tabela1[[#This Row],[jan/25]:[mar/25]])</f>
        <v>1825.56</v>
      </c>
      <c r="DW503" s="4">
        <f>SUM(Tabela1[[#This Row],[abr/25]:[ago/25]])</f>
        <v>1713.84</v>
      </c>
      <c r="DX503" s="4">
        <f>SUM(Tabela1[[#This Row],[set/25]:[dez/30]])</f>
        <v>33811.070000000014</v>
      </c>
    </row>
    <row r="504" spans="1:128" hidden="1" x14ac:dyDescent="0.25">
      <c r="A504" s="2" t="s">
        <v>1346</v>
      </c>
      <c r="B504" s="2" t="s">
        <v>14</v>
      </c>
      <c r="C504" s="2" t="s">
        <v>170</v>
      </c>
      <c r="D504" s="1">
        <v>1605</v>
      </c>
      <c r="E504" s="2"/>
      <c r="F504" s="2" t="s">
        <v>42</v>
      </c>
      <c r="G504" s="321"/>
      <c r="H504" s="2"/>
      <c r="I504" s="2"/>
      <c r="J504" s="4"/>
      <c r="K504" s="4"/>
      <c r="L504" s="4">
        <f>Tabela1[[#This Row],[parcela.cef
(total)]]-Tabela1[[#This Row],[parcela.cef
(realizado)]]</f>
        <v>0</v>
      </c>
      <c r="M504" s="4">
        <v>0</v>
      </c>
      <c r="N504" s="4">
        <v>0</v>
      </c>
      <c r="O504" s="4">
        <v>0</v>
      </c>
      <c r="P504" s="4">
        <v>0</v>
      </c>
      <c r="Q504" s="4">
        <f>SUM(Tabela1[[#This Row],[set/25]:[dez/30]])</f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0</v>
      </c>
      <c r="CZ504" s="4">
        <v>0</v>
      </c>
      <c r="DA504" s="4">
        <v>0</v>
      </c>
      <c r="DB504" s="4">
        <v>0</v>
      </c>
      <c r="DC504" s="4">
        <v>0</v>
      </c>
      <c r="DD504" s="4">
        <v>0</v>
      </c>
      <c r="DE504" s="4">
        <v>0</v>
      </c>
      <c r="DF504" s="4">
        <v>0</v>
      </c>
      <c r="DG504" s="4">
        <v>0</v>
      </c>
      <c r="DH504" s="4">
        <v>0</v>
      </c>
      <c r="DI504" s="4">
        <v>0</v>
      </c>
      <c r="DJ504" s="4">
        <v>0</v>
      </c>
      <c r="DK504" s="4">
        <v>0</v>
      </c>
      <c r="DL504" s="4">
        <v>0</v>
      </c>
      <c r="DM504" s="4">
        <v>0</v>
      </c>
      <c r="DN504" s="4">
        <v>0</v>
      </c>
      <c r="DO504" s="4">
        <v>0</v>
      </c>
      <c r="DP504" s="4">
        <v>0</v>
      </c>
      <c r="DQ504" s="4">
        <v>0</v>
      </c>
      <c r="DR504" s="4">
        <v>0</v>
      </c>
      <c r="DS504" s="4">
        <v>0</v>
      </c>
      <c r="DT504" s="4">
        <v>0</v>
      </c>
      <c r="DU504" s="6">
        <v>0</v>
      </c>
      <c r="DV504" s="4">
        <f>SUM(Tabela1[[#This Row],[jan/25]:[mar/25]])</f>
        <v>0</v>
      </c>
      <c r="DW504" s="4">
        <f>SUM(Tabela1[[#This Row],[abr/25]:[ago/25]])</f>
        <v>0</v>
      </c>
      <c r="DX504" s="4">
        <f>SUM(Tabela1[[#This Row],[set/25]:[dez/30]])</f>
        <v>0</v>
      </c>
    </row>
    <row r="505" spans="1:128" hidden="1" x14ac:dyDescent="0.25">
      <c r="A505" s="2" t="s">
        <v>1346</v>
      </c>
      <c r="B505" s="2" t="s">
        <v>14</v>
      </c>
      <c r="C505" s="2" t="s">
        <v>170</v>
      </c>
      <c r="D505" s="1">
        <v>1606</v>
      </c>
      <c r="E505" s="2"/>
      <c r="F505" s="2" t="s">
        <v>42</v>
      </c>
      <c r="G505" s="321"/>
      <c r="H505" s="2"/>
      <c r="I505" s="2"/>
      <c r="J505" s="4"/>
      <c r="K505" s="4"/>
      <c r="L505" s="4">
        <f>Tabela1[[#This Row],[parcela.cef
(total)]]-Tabela1[[#This Row],[parcela.cef
(realizado)]]</f>
        <v>0</v>
      </c>
      <c r="M505" s="4">
        <v>0</v>
      </c>
      <c r="N505" s="4">
        <v>0</v>
      </c>
      <c r="O505" s="4">
        <v>0</v>
      </c>
      <c r="P505" s="4">
        <v>0</v>
      </c>
      <c r="Q505" s="4">
        <f>SUM(Tabela1[[#This Row],[set/25]:[dez/30]])</f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0</v>
      </c>
      <c r="CX505" s="4">
        <v>0</v>
      </c>
      <c r="CY505" s="4">
        <v>0</v>
      </c>
      <c r="CZ505" s="4">
        <v>0</v>
      </c>
      <c r="DA505" s="4">
        <v>0</v>
      </c>
      <c r="DB505" s="4">
        <v>0</v>
      </c>
      <c r="DC505" s="4">
        <v>0</v>
      </c>
      <c r="DD505" s="4">
        <v>0</v>
      </c>
      <c r="DE505" s="4">
        <v>0</v>
      </c>
      <c r="DF505" s="4">
        <v>0</v>
      </c>
      <c r="DG505" s="4">
        <v>0</v>
      </c>
      <c r="DH505" s="4">
        <v>0</v>
      </c>
      <c r="DI505" s="4">
        <v>0</v>
      </c>
      <c r="DJ505" s="4">
        <v>0</v>
      </c>
      <c r="DK505" s="4">
        <v>0</v>
      </c>
      <c r="DL505" s="4">
        <v>0</v>
      </c>
      <c r="DM505" s="4">
        <v>0</v>
      </c>
      <c r="DN505" s="4">
        <v>0</v>
      </c>
      <c r="DO505" s="4">
        <v>0</v>
      </c>
      <c r="DP505" s="4">
        <v>0</v>
      </c>
      <c r="DQ505" s="4">
        <v>0</v>
      </c>
      <c r="DR505" s="4">
        <v>0</v>
      </c>
      <c r="DS505" s="4">
        <v>0</v>
      </c>
      <c r="DT505" s="4">
        <v>0</v>
      </c>
      <c r="DU505" s="6">
        <v>0</v>
      </c>
      <c r="DV505" s="4">
        <f>SUM(Tabela1[[#This Row],[jan/25]:[mar/25]])</f>
        <v>0</v>
      </c>
      <c r="DW505" s="4">
        <f>SUM(Tabela1[[#This Row],[abr/25]:[ago/25]])</f>
        <v>0</v>
      </c>
      <c r="DX505" s="4">
        <f>SUM(Tabela1[[#This Row],[set/25]:[dez/30]])</f>
        <v>0</v>
      </c>
    </row>
    <row r="506" spans="1:128" hidden="1" x14ac:dyDescent="0.25">
      <c r="A506" s="2" t="s">
        <v>1346</v>
      </c>
      <c r="B506" s="2" t="s">
        <v>14</v>
      </c>
      <c r="C506" s="2" t="s">
        <v>170</v>
      </c>
      <c r="D506" s="1">
        <v>1607</v>
      </c>
      <c r="E506" s="2" t="s">
        <v>1470</v>
      </c>
      <c r="F506" s="2" t="s">
        <v>19</v>
      </c>
      <c r="G506" s="321">
        <v>45686</v>
      </c>
      <c r="H506" s="2" t="s">
        <v>202</v>
      </c>
      <c r="I506" s="2"/>
      <c r="J506" s="4"/>
      <c r="K506" s="4"/>
      <c r="L506" s="4">
        <f>Tabela1[[#This Row],[parcela.cef
(total)]]-Tabela1[[#This Row],[parcela.cef
(realizado)]]</f>
        <v>0</v>
      </c>
      <c r="M506" s="4">
        <v>0</v>
      </c>
      <c r="N506" s="4">
        <v>290460</v>
      </c>
      <c r="O506" s="4">
        <v>0</v>
      </c>
      <c r="P506" s="4">
        <v>303882.36</v>
      </c>
      <c r="Q506" s="4">
        <f>SUM(Tabela1[[#This Row],[set/25]:[dez/30]])</f>
        <v>274369.87000000005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13972.5</v>
      </c>
      <c r="BD506" s="4">
        <v>2533.35</v>
      </c>
      <c r="BE506" s="4">
        <v>2543.4899999999998</v>
      </c>
      <c r="BF506" s="4">
        <v>2607.0300000000002</v>
      </c>
      <c r="BG506" s="4">
        <v>2622.31</v>
      </c>
      <c r="BH506" s="4">
        <v>2581.5700000000002</v>
      </c>
      <c r="BI506" s="4">
        <v>2652.24</v>
      </c>
      <c r="BJ506" s="4">
        <v>2623.04</v>
      </c>
      <c r="BK506" s="4">
        <v>2623.04</v>
      </c>
      <c r="BL506" s="4">
        <v>2623.04</v>
      </c>
      <c r="BM506" s="4">
        <v>45640.87</v>
      </c>
      <c r="BN506" s="4">
        <v>2623.04</v>
      </c>
      <c r="BO506" s="4">
        <v>2623.04</v>
      </c>
      <c r="BP506" s="4">
        <v>2623.04</v>
      </c>
      <c r="BQ506" s="4">
        <v>2623.04</v>
      </c>
      <c r="BR506" s="4">
        <v>2623.04</v>
      </c>
      <c r="BS506" s="4">
        <v>2623.04</v>
      </c>
      <c r="BT506" s="4">
        <v>2623.04</v>
      </c>
      <c r="BU506" s="4">
        <v>2623.04</v>
      </c>
      <c r="BV506" s="4">
        <v>2623.04</v>
      </c>
      <c r="BW506" s="4">
        <v>2623.04</v>
      </c>
      <c r="BX506" s="4">
        <v>2623.04</v>
      </c>
      <c r="BY506" s="4">
        <v>45640.87</v>
      </c>
      <c r="BZ506" s="4">
        <v>2623.04</v>
      </c>
      <c r="CA506" s="4">
        <v>2623.04</v>
      </c>
      <c r="CB506" s="4">
        <v>2623.04</v>
      </c>
      <c r="CC506" s="4">
        <v>2623.04</v>
      </c>
      <c r="CD506" s="4">
        <v>2623.04</v>
      </c>
      <c r="CE506" s="4">
        <v>2623.04</v>
      </c>
      <c r="CF506" s="4">
        <v>2623.04</v>
      </c>
      <c r="CG506" s="4">
        <v>2623.04</v>
      </c>
      <c r="CH506" s="4">
        <v>2623.04</v>
      </c>
      <c r="CI506" s="4">
        <v>2623.04</v>
      </c>
      <c r="CJ506" s="4">
        <v>2623.04</v>
      </c>
      <c r="CK506" s="4">
        <v>45640.87</v>
      </c>
      <c r="CL506" s="4">
        <v>2623.04</v>
      </c>
      <c r="CM506" s="4">
        <v>2623.04</v>
      </c>
      <c r="CN506" s="4">
        <v>2623.04</v>
      </c>
      <c r="CO506" s="4">
        <v>0</v>
      </c>
      <c r="CP506" s="4">
        <v>0</v>
      </c>
      <c r="CQ506" s="4">
        <v>0</v>
      </c>
      <c r="CR506" s="4">
        <v>64002.14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6">
        <v>0</v>
      </c>
      <c r="DV506" s="4">
        <f>SUM(Tabela1[[#This Row],[jan/25]:[mar/25]])</f>
        <v>16505.849999999999</v>
      </c>
      <c r="DW506" s="4">
        <f>SUM(Tabela1[[#This Row],[abr/25]:[ago/25]])</f>
        <v>13006.64</v>
      </c>
      <c r="DX506" s="4">
        <f>SUM(Tabela1[[#This Row],[set/25]:[dez/30]])</f>
        <v>274369.87000000005</v>
      </c>
    </row>
    <row r="507" spans="1:128" hidden="1" x14ac:dyDescent="0.25">
      <c r="A507" s="2" t="s">
        <v>1346</v>
      </c>
      <c r="B507" s="2" t="s">
        <v>14</v>
      </c>
      <c r="C507" s="2" t="s">
        <v>170</v>
      </c>
      <c r="D507" s="1">
        <v>1608</v>
      </c>
      <c r="E507" s="2" t="s">
        <v>1472</v>
      </c>
      <c r="F507" s="2" t="s">
        <v>19</v>
      </c>
      <c r="G507" s="321">
        <v>45626</v>
      </c>
      <c r="H507" s="2" t="s">
        <v>277</v>
      </c>
      <c r="I507" s="2"/>
      <c r="J507" s="4"/>
      <c r="K507" s="4"/>
      <c r="L507" s="4">
        <f>Tabela1[[#This Row],[parcela.cef
(total)]]-Tabela1[[#This Row],[parcela.cef
(realizado)]]</f>
        <v>0</v>
      </c>
      <c r="M507" s="4">
        <v>212495.84</v>
      </c>
      <c r="N507" s="4">
        <v>290460</v>
      </c>
      <c r="O507" s="4">
        <v>0</v>
      </c>
      <c r="P507" s="4">
        <v>94698.57</v>
      </c>
      <c r="Q507" s="4">
        <f>SUM(Tabela1[[#This Row],[set/25]:[dez/30]])</f>
        <v>87650.260000000024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2460</v>
      </c>
      <c r="BB507" s="4">
        <v>606.5</v>
      </c>
      <c r="BC507" s="4">
        <v>600</v>
      </c>
      <c r="BD507" s="4">
        <v>614.59</v>
      </c>
      <c r="BE507" s="4">
        <v>547.97</v>
      </c>
      <c r="BF507" s="4">
        <v>550.1</v>
      </c>
      <c r="BG507" s="4">
        <v>552.97</v>
      </c>
      <c r="BH507" s="4">
        <v>556.16999999999996</v>
      </c>
      <c r="BI507" s="4">
        <v>560.01</v>
      </c>
      <c r="BJ507" s="4">
        <v>0</v>
      </c>
      <c r="BK507" s="4">
        <v>674.23</v>
      </c>
      <c r="BL507" s="4">
        <v>1883.69</v>
      </c>
      <c r="BM507" s="4">
        <v>12489.44</v>
      </c>
      <c r="BN507" s="4">
        <v>1883.69</v>
      </c>
      <c r="BO507" s="4">
        <v>1883.69</v>
      </c>
      <c r="BP507" s="4">
        <v>1883.69</v>
      </c>
      <c r="BQ507" s="4">
        <v>1883.69</v>
      </c>
      <c r="BR507" s="4">
        <v>1883.69</v>
      </c>
      <c r="BS507" s="4">
        <v>1883.69</v>
      </c>
      <c r="BT507" s="4">
        <v>1883.69</v>
      </c>
      <c r="BU507" s="4">
        <v>1883.69</v>
      </c>
      <c r="BV507" s="4">
        <v>1883.69</v>
      </c>
      <c r="BW507" s="4">
        <v>1883.69</v>
      </c>
      <c r="BX507" s="4">
        <v>1883.69</v>
      </c>
      <c r="BY507" s="4">
        <v>12489.44</v>
      </c>
      <c r="BZ507" s="4">
        <v>1883.69</v>
      </c>
      <c r="CA507" s="4">
        <v>1883.69</v>
      </c>
      <c r="CB507" s="4">
        <v>1883.69</v>
      </c>
      <c r="CC507" s="4">
        <v>1883.69</v>
      </c>
      <c r="CD507" s="4">
        <v>1883.69</v>
      </c>
      <c r="CE507" s="4">
        <v>1883.69</v>
      </c>
      <c r="CF507" s="4">
        <v>1883.69</v>
      </c>
      <c r="CG507" s="4">
        <v>1883.69</v>
      </c>
      <c r="CH507" s="4">
        <v>1883.69</v>
      </c>
      <c r="CI507" s="4">
        <v>1883.69</v>
      </c>
      <c r="CJ507" s="4">
        <v>1883.69</v>
      </c>
      <c r="CK507" s="4">
        <v>12489.44</v>
      </c>
      <c r="CL507" s="4">
        <v>1883.69</v>
      </c>
      <c r="CM507" s="4">
        <v>1883.69</v>
      </c>
      <c r="CN507" s="4">
        <v>1883.69</v>
      </c>
      <c r="CO507" s="4">
        <v>0</v>
      </c>
      <c r="CP507" s="4">
        <v>0</v>
      </c>
      <c r="CQ507" s="4">
        <v>531.77</v>
      </c>
      <c r="CR507" s="4">
        <v>0</v>
      </c>
      <c r="CS507" s="4">
        <v>0</v>
      </c>
      <c r="CT507" s="4">
        <v>0</v>
      </c>
      <c r="CU507" s="4">
        <v>0</v>
      </c>
      <c r="CV507" s="4">
        <v>0</v>
      </c>
      <c r="CW507" s="4">
        <v>0</v>
      </c>
      <c r="CX507" s="4">
        <v>0</v>
      </c>
      <c r="CY507" s="4">
        <v>0</v>
      </c>
      <c r="CZ507" s="4">
        <v>0</v>
      </c>
      <c r="DA507" s="4">
        <v>0</v>
      </c>
      <c r="DB507" s="4">
        <v>0</v>
      </c>
      <c r="DC507" s="4">
        <v>0</v>
      </c>
      <c r="DD507" s="4">
        <v>0</v>
      </c>
      <c r="DE507" s="4">
        <v>0</v>
      </c>
      <c r="DF507" s="4">
        <v>0</v>
      </c>
      <c r="DG507" s="4">
        <v>0</v>
      </c>
      <c r="DH507" s="4">
        <v>0</v>
      </c>
      <c r="DI507" s="4">
        <v>0</v>
      </c>
      <c r="DJ507" s="4">
        <v>0</v>
      </c>
      <c r="DK507" s="4">
        <v>0</v>
      </c>
      <c r="DL507" s="4">
        <v>0</v>
      </c>
      <c r="DM507" s="4">
        <v>0</v>
      </c>
      <c r="DN507" s="4">
        <v>0</v>
      </c>
      <c r="DO507" s="4">
        <v>0</v>
      </c>
      <c r="DP507" s="4">
        <v>0</v>
      </c>
      <c r="DQ507" s="4">
        <v>0</v>
      </c>
      <c r="DR507" s="4">
        <v>0</v>
      </c>
      <c r="DS507" s="4">
        <v>0</v>
      </c>
      <c r="DT507" s="4">
        <v>0</v>
      </c>
      <c r="DU507" s="6">
        <v>0</v>
      </c>
      <c r="DV507" s="4">
        <f>SUM(Tabela1[[#This Row],[jan/25]:[mar/25]])</f>
        <v>1821.0900000000001</v>
      </c>
      <c r="DW507" s="4">
        <f>SUM(Tabela1[[#This Row],[abr/25]:[ago/25]])</f>
        <v>2767.2200000000003</v>
      </c>
      <c r="DX507" s="4">
        <f>SUM(Tabela1[[#This Row],[set/25]:[dez/30]])</f>
        <v>87650.260000000024</v>
      </c>
    </row>
    <row r="508" spans="1:128" hidden="1" x14ac:dyDescent="0.25">
      <c r="A508" s="2" t="s">
        <v>1346</v>
      </c>
      <c r="B508" s="2" t="s">
        <v>14</v>
      </c>
      <c r="C508" s="2" t="s">
        <v>170</v>
      </c>
      <c r="D508" s="1">
        <v>1609</v>
      </c>
      <c r="E508" s="2" t="s">
        <v>1474</v>
      </c>
      <c r="F508" s="2" t="s">
        <v>19</v>
      </c>
      <c r="G508" s="321">
        <v>45922</v>
      </c>
      <c r="H508" s="2"/>
      <c r="I508" s="2"/>
      <c r="J508" s="4"/>
      <c r="K508" s="4"/>
      <c r="L508" s="4">
        <f>Tabela1[[#This Row],[parcela.cef
(total)]]-Tabela1[[#This Row],[parcela.cef
(realizado)]]</f>
        <v>0</v>
      </c>
      <c r="M508" s="4">
        <v>0</v>
      </c>
      <c r="N508" s="4">
        <v>224660</v>
      </c>
      <c r="O508" s="4">
        <v>0</v>
      </c>
      <c r="P508" s="4">
        <v>0</v>
      </c>
      <c r="Q508" s="4">
        <f>SUM(Tabela1[[#This Row],[set/25]:[dez/30]])</f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0</v>
      </c>
      <c r="CU508" s="4">
        <v>0</v>
      </c>
      <c r="CV508" s="4">
        <v>0</v>
      </c>
      <c r="CW508" s="4">
        <v>0</v>
      </c>
      <c r="CX508" s="4">
        <v>0</v>
      </c>
      <c r="CY508" s="4">
        <v>0</v>
      </c>
      <c r="CZ508" s="4">
        <v>0</v>
      </c>
      <c r="DA508" s="4">
        <v>0</v>
      </c>
      <c r="DB508" s="4">
        <v>0</v>
      </c>
      <c r="DC508" s="4">
        <v>0</v>
      </c>
      <c r="DD508" s="4">
        <v>0</v>
      </c>
      <c r="DE508" s="4">
        <v>0</v>
      </c>
      <c r="DF508" s="4">
        <v>0</v>
      </c>
      <c r="DG508" s="4">
        <v>0</v>
      </c>
      <c r="DH508" s="4">
        <v>0</v>
      </c>
      <c r="DI508" s="4">
        <v>0</v>
      </c>
      <c r="DJ508" s="4">
        <v>0</v>
      </c>
      <c r="DK508" s="4">
        <v>0</v>
      </c>
      <c r="DL508" s="4">
        <v>0</v>
      </c>
      <c r="DM508" s="4">
        <v>0</v>
      </c>
      <c r="DN508" s="4">
        <v>0</v>
      </c>
      <c r="DO508" s="4">
        <v>0</v>
      </c>
      <c r="DP508" s="4">
        <v>0</v>
      </c>
      <c r="DQ508" s="4">
        <v>0</v>
      </c>
      <c r="DR508" s="4">
        <v>0</v>
      </c>
      <c r="DS508" s="4">
        <v>0</v>
      </c>
      <c r="DT508" s="4">
        <v>0</v>
      </c>
      <c r="DU508" s="6">
        <v>0</v>
      </c>
      <c r="DV508" s="4">
        <f>SUM(Tabela1[[#This Row],[jan/25]:[mar/25]])</f>
        <v>0</v>
      </c>
      <c r="DW508" s="4">
        <f>SUM(Tabela1[[#This Row],[abr/25]:[ago/25]])</f>
        <v>0</v>
      </c>
      <c r="DX508" s="4">
        <f>SUM(Tabela1[[#This Row],[set/25]:[dez/30]])</f>
        <v>0</v>
      </c>
    </row>
    <row r="509" spans="1:128" hidden="1" x14ac:dyDescent="0.25">
      <c r="A509" s="2" t="s">
        <v>1346</v>
      </c>
      <c r="B509" s="2" t="s">
        <v>14</v>
      </c>
      <c r="C509" s="2" t="s">
        <v>170</v>
      </c>
      <c r="D509" s="1">
        <v>1610</v>
      </c>
      <c r="E509" s="2"/>
      <c r="F509" s="2" t="s">
        <v>42</v>
      </c>
      <c r="G509" s="321"/>
      <c r="H509" s="2"/>
      <c r="I509" s="2"/>
      <c r="J509" s="4"/>
      <c r="K509" s="4"/>
      <c r="L509" s="4">
        <f>Tabela1[[#This Row],[parcela.cef
(total)]]-Tabela1[[#This Row],[parcela.cef
(realizado)]]</f>
        <v>0</v>
      </c>
      <c r="M509" s="4">
        <v>0</v>
      </c>
      <c r="N509" s="4">
        <v>0</v>
      </c>
      <c r="O509" s="4">
        <v>0</v>
      </c>
      <c r="P509" s="4">
        <v>0</v>
      </c>
      <c r="Q509" s="4">
        <f>SUM(Tabela1[[#This Row],[set/25]:[dez/30]])</f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0</v>
      </c>
      <c r="CZ509" s="4">
        <v>0</v>
      </c>
      <c r="DA509" s="4">
        <v>0</v>
      </c>
      <c r="DB509" s="4">
        <v>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0</v>
      </c>
      <c r="DI509" s="4">
        <v>0</v>
      </c>
      <c r="DJ509" s="4">
        <v>0</v>
      </c>
      <c r="DK509" s="4">
        <v>0</v>
      </c>
      <c r="DL509" s="4">
        <v>0</v>
      </c>
      <c r="DM509" s="4">
        <v>0</v>
      </c>
      <c r="DN509" s="4">
        <v>0</v>
      </c>
      <c r="DO509" s="4">
        <v>0</v>
      </c>
      <c r="DP509" s="4">
        <v>0</v>
      </c>
      <c r="DQ509" s="4">
        <v>0</v>
      </c>
      <c r="DR509" s="4">
        <v>0</v>
      </c>
      <c r="DS509" s="4">
        <v>0</v>
      </c>
      <c r="DT509" s="4">
        <v>0</v>
      </c>
      <c r="DU509" s="6">
        <v>0</v>
      </c>
      <c r="DV509" s="4">
        <f>SUM(Tabela1[[#This Row],[jan/25]:[mar/25]])</f>
        <v>0</v>
      </c>
      <c r="DW509" s="4">
        <f>SUM(Tabela1[[#This Row],[abr/25]:[ago/25]])</f>
        <v>0</v>
      </c>
      <c r="DX509" s="4">
        <f>SUM(Tabela1[[#This Row],[set/25]:[dez/30]])</f>
        <v>0</v>
      </c>
    </row>
    <row r="510" spans="1:128" hidden="1" x14ac:dyDescent="0.25">
      <c r="A510" s="2" t="s">
        <v>1346</v>
      </c>
      <c r="B510" s="2" t="s">
        <v>14</v>
      </c>
      <c r="C510" s="2" t="s">
        <v>550</v>
      </c>
      <c r="D510" s="1">
        <v>1701</v>
      </c>
      <c r="E510" s="2" t="s">
        <v>1477</v>
      </c>
      <c r="F510" s="2" t="s">
        <v>19</v>
      </c>
      <c r="G510" s="321">
        <v>45693</v>
      </c>
      <c r="H510" s="2" t="s">
        <v>314</v>
      </c>
      <c r="I510" s="2"/>
      <c r="J510" s="4"/>
      <c r="K510" s="4"/>
      <c r="L510" s="4">
        <f>Tabela1[[#This Row],[parcela.cef
(total)]]-Tabela1[[#This Row],[parcela.cef
(realizado)]]</f>
        <v>0</v>
      </c>
      <c r="M510" s="4">
        <v>263191.25</v>
      </c>
      <c r="N510" s="4">
        <v>285760</v>
      </c>
      <c r="O510" s="4">
        <v>0</v>
      </c>
      <c r="P510" s="4">
        <v>34748.92</v>
      </c>
      <c r="Q510" s="4">
        <f>SUM(Tabela1[[#This Row],[set/25]:[dez/30]])</f>
        <v>31382.6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600</v>
      </c>
      <c r="BD510" s="4">
        <v>604.98</v>
      </c>
      <c r="BE510" s="4">
        <v>619.75</v>
      </c>
      <c r="BF510" s="4">
        <v>609.77</v>
      </c>
      <c r="BG510" s="4">
        <v>313.2</v>
      </c>
      <c r="BH510" s="4">
        <v>308.25</v>
      </c>
      <c r="BI510" s="4">
        <v>310.37</v>
      </c>
      <c r="BJ510" s="4">
        <v>0</v>
      </c>
      <c r="BK510" s="4">
        <v>313.2</v>
      </c>
      <c r="BL510" s="4">
        <v>313.2</v>
      </c>
      <c r="BM510" s="4">
        <v>313.2</v>
      </c>
      <c r="BN510" s="4">
        <v>313.2</v>
      </c>
      <c r="BO510" s="4">
        <v>313.2</v>
      </c>
      <c r="BP510" s="4">
        <v>313.2</v>
      </c>
      <c r="BQ510" s="4">
        <v>313.2</v>
      </c>
      <c r="BR510" s="4">
        <v>313.2</v>
      </c>
      <c r="BS510" s="4">
        <v>313.2</v>
      </c>
      <c r="BT510" s="4">
        <v>313.2</v>
      </c>
      <c r="BU510" s="4">
        <v>313.2</v>
      </c>
      <c r="BV510" s="4">
        <v>313.2</v>
      </c>
      <c r="BW510" s="4">
        <v>313.2</v>
      </c>
      <c r="BX510" s="4">
        <v>313.2</v>
      </c>
      <c r="BY510" s="4">
        <v>6117.82</v>
      </c>
      <c r="BZ510" s="4">
        <v>1044</v>
      </c>
      <c r="CA510" s="4">
        <v>1044</v>
      </c>
      <c r="CB510" s="4">
        <v>1044</v>
      </c>
      <c r="CC510" s="4">
        <v>1044</v>
      </c>
      <c r="CD510" s="4">
        <v>1044</v>
      </c>
      <c r="CE510" s="4">
        <v>1044</v>
      </c>
      <c r="CF510" s="4">
        <v>1044</v>
      </c>
      <c r="CG510" s="4">
        <v>1044</v>
      </c>
      <c r="CH510" s="4">
        <v>1044</v>
      </c>
      <c r="CI510" s="4">
        <v>1044</v>
      </c>
      <c r="CJ510" s="4">
        <v>1044</v>
      </c>
      <c r="CK510" s="4">
        <v>6159.58</v>
      </c>
      <c r="CL510" s="4">
        <v>1044</v>
      </c>
      <c r="CM510" s="4">
        <v>1044</v>
      </c>
      <c r="CN510" s="4">
        <v>1044</v>
      </c>
      <c r="CO510" s="4">
        <v>0</v>
      </c>
      <c r="CP510" s="4">
        <v>0</v>
      </c>
      <c r="CQ510" s="4">
        <v>0</v>
      </c>
      <c r="CR510" s="4">
        <v>104.4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>
        <v>0</v>
      </c>
      <c r="DL510" s="4">
        <v>0</v>
      </c>
      <c r="DM510" s="4">
        <v>0</v>
      </c>
      <c r="DN510" s="4">
        <v>0</v>
      </c>
      <c r="DO510" s="4">
        <v>0</v>
      </c>
      <c r="DP510" s="4">
        <v>0</v>
      </c>
      <c r="DQ510" s="4">
        <v>0</v>
      </c>
      <c r="DR510" s="4">
        <v>0</v>
      </c>
      <c r="DS510" s="4">
        <v>0</v>
      </c>
      <c r="DT510" s="4">
        <v>0</v>
      </c>
      <c r="DU510" s="6">
        <v>0</v>
      </c>
      <c r="DV510" s="4">
        <f>SUM(Tabela1[[#This Row],[jan/25]:[mar/25]])</f>
        <v>1204.98</v>
      </c>
      <c r="DW510" s="4">
        <f>SUM(Tabela1[[#This Row],[abr/25]:[ago/25]])</f>
        <v>2161.34</v>
      </c>
      <c r="DX510" s="4">
        <f>SUM(Tabela1[[#This Row],[set/25]:[dez/30]])</f>
        <v>31382.6</v>
      </c>
    </row>
    <row r="511" spans="1:128" hidden="1" x14ac:dyDescent="0.25">
      <c r="A511" s="2" t="s">
        <v>1346</v>
      </c>
      <c r="B511" s="2" t="s">
        <v>14</v>
      </c>
      <c r="C511" s="2" t="s">
        <v>550</v>
      </c>
      <c r="D511" s="1">
        <v>1702</v>
      </c>
      <c r="E511" s="2" t="s">
        <v>1479</v>
      </c>
      <c r="F511" s="2" t="s">
        <v>19</v>
      </c>
      <c r="G511" s="321">
        <v>45755</v>
      </c>
      <c r="H511" s="2" t="s">
        <v>172</v>
      </c>
      <c r="I511" s="2"/>
      <c r="J511" s="4"/>
      <c r="K511" s="4"/>
      <c r="L511" s="4">
        <f>Tabela1[[#This Row],[parcela.cef
(total)]]-Tabela1[[#This Row],[parcela.cef
(realizado)]]</f>
        <v>0</v>
      </c>
      <c r="M511" s="4">
        <v>317633.15999999997</v>
      </c>
      <c r="N511" s="4">
        <v>373180</v>
      </c>
      <c r="O511" s="4">
        <v>0</v>
      </c>
      <c r="P511" s="4">
        <v>66725.31</v>
      </c>
      <c r="Q511" s="4">
        <f>SUM(Tabela1[[#This Row],[set/25]:[dez/30]])</f>
        <v>63591.15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1500</v>
      </c>
      <c r="BF511" s="4">
        <v>405.07</v>
      </c>
      <c r="BG511" s="4">
        <v>407.18</v>
      </c>
      <c r="BH511" s="4">
        <v>409.54</v>
      </c>
      <c r="BI511" s="4">
        <v>412.37</v>
      </c>
      <c r="BJ511" s="4">
        <v>0</v>
      </c>
      <c r="BK511" s="4">
        <v>416.12</v>
      </c>
      <c r="BL511" s="4">
        <v>416.12</v>
      </c>
      <c r="BM511" s="4">
        <v>3355.26</v>
      </c>
      <c r="BN511" s="4">
        <v>416.12</v>
      </c>
      <c r="BO511" s="4">
        <v>416.12</v>
      </c>
      <c r="BP511" s="4">
        <v>416.12</v>
      </c>
      <c r="BQ511" s="4">
        <v>416.12</v>
      </c>
      <c r="BR511" s="4">
        <v>416.12</v>
      </c>
      <c r="BS511" s="4">
        <v>416.12</v>
      </c>
      <c r="BT511" s="4">
        <v>882.77</v>
      </c>
      <c r="BU511" s="4">
        <v>1387.07</v>
      </c>
      <c r="BV511" s="4">
        <v>1387.07</v>
      </c>
      <c r="BW511" s="4">
        <v>1387.07</v>
      </c>
      <c r="BX511" s="4">
        <v>1387.07</v>
      </c>
      <c r="BY511" s="4">
        <v>11184.2</v>
      </c>
      <c r="BZ511" s="4">
        <v>1387.07</v>
      </c>
      <c r="CA511" s="4">
        <v>1387.07</v>
      </c>
      <c r="CB511" s="4">
        <v>1387.07</v>
      </c>
      <c r="CC511" s="4">
        <v>1387.07</v>
      </c>
      <c r="CD511" s="4">
        <v>1387.07</v>
      </c>
      <c r="CE511" s="4">
        <v>1387.07</v>
      </c>
      <c r="CF511" s="4">
        <v>1387.07</v>
      </c>
      <c r="CG511" s="4">
        <v>1387.07</v>
      </c>
      <c r="CH511" s="4">
        <v>1387.07</v>
      </c>
      <c r="CI511" s="4">
        <v>1387.07</v>
      </c>
      <c r="CJ511" s="4">
        <v>1387.07</v>
      </c>
      <c r="CK511" s="4">
        <v>11184.2</v>
      </c>
      <c r="CL511" s="4">
        <v>1387.07</v>
      </c>
      <c r="CM511" s="4">
        <v>1387.07</v>
      </c>
      <c r="CN511" s="4">
        <v>9797.1299999999992</v>
      </c>
      <c r="CO511" s="4">
        <v>0</v>
      </c>
      <c r="CP511" s="4">
        <v>0</v>
      </c>
      <c r="CQ511" s="4">
        <v>0</v>
      </c>
      <c r="CR511" s="4">
        <v>278.44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0</v>
      </c>
      <c r="CZ511" s="4">
        <v>0</v>
      </c>
      <c r="DA511" s="4">
        <v>0</v>
      </c>
      <c r="DB511" s="4">
        <v>0</v>
      </c>
      <c r="DC511" s="4">
        <v>0</v>
      </c>
      <c r="DD511" s="4">
        <v>0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0</v>
      </c>
      <c r="DO511" s="4">
        <v>0</v>
      </c>
      <c r="DP511" s="4">
        <v>0</v>
      </c>
      <c r="DQ511" s="4">
        <v>0</v>
      </c>
      <c r="DR511" s="4">
        <v>0</v>
      </c>
      <c r="DS511" s="4">
        <v>0</v>
      </c>
      <c r="DT511" s="4">
        <v>0</v>
      </c>
      <c r="DU511" s="6">
        <v>0</v>
      </c>
      <c r="DV511" s="4">
        <f>SUM(Tabela1[[#This Row],[jan/25]:[mar/25]])</f>
        <v>0</v>
      </c>
      <c r="DW511" s="4">
        <f>SUM(Tabela1[[#This Row],[abr/25]:[ago/25]])</f>
        <v>3134.16</v>
      </c>
      <c r="DX511" s="4">
        <f>SUM(Tabela1[[#This Row],[set/25]:[dez/30]])</f>
        <v>63591.15</v>
      </c>
    </row>
    <row r="512" spans="1:128" hidden="1" x14ac:dyDescent="0.25">
      <c r="A512" s="2" t="s">
        <v>1346</v>
      </c>
      <c r="B512" s="2" t="s">
        <v>14</v>
      </c>
      <c r="C512" s="2" t="s">
        <v>550</v>
      </c>
      <c r="D512" s="1">
        <v>1703</v>
      </c>
      <c r="E512" s="2" t="s">
        <v>1481</v>
      </c>
      <c r="F512" s="2" t="s">
        <v>19</v>
      </c>
      <c r="G512" s="321">
        <v>45678</v>
      </c>
      <c r="H512" s="2" t="s">
        <v>52</v>
      </c>
      <c r="I512" s="2"/>
      <c r="J512" s="4"/>
      <c r="K512" s="4"/>
      <c r="L512" s="4">
        <f>Tabela1[[#This Row],[parcela.cef
(total)]]-Tabela1[[#This Row],[parcela.cef
(realizado)]]</f>
        <v>0</v>
      </c>
      <c r="M512" s="4">
        <v>336588.3</v>
      </c>
      <c r="N512" s="4">
        <v>376752</v>
      </c>
      <c r="O512" s="4">
        <v>1995</v>
      </c>
      <c r="P512" s="4">
        <v>55952</v>
      </c>
      <c r="Q512" s="4">
        <f>SUM(Tabela1[[#This Row],[set/25]:[dez/30]])</f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55952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6">
        <v>0</v>
      </c>
      <c r="DV512" s="4">
        <f>SUM(Tabela1[[#This Row],[jan/25]:[mar/25]])</f>
        <v>55952</v>
      </c>
      <c r="DW512" s="4">
        <f>SUM(Tabela1[[#This Row],[abr/25]:[ago/25]])</f>
        <v>0</v>
      </c>
      <c r="DX512" s="4">
        <f>SUM(Tabela1[[#This Row],[set/25]:[dez/30]])</f>
        <v>0</v>
      </c>
    </row>
    <row r="513" spans="1:128" hidden="1" x14ac:dyDescent="0.25">
      <c r="A513" s="2" t="s">
        <v>1346</v>
      </c>
      <c r="B513" s="2" t="s">
        <v>14</v>
      </c>
      <c r="C513" s="2" t="s">
        <v>550</v>
      </c>
      <c r="D513" s="1">
        <v>1704</v>
      </c>
      <c r="E513" s="2" t="s">
        <v>1483</v>
      </c>
      <c r="F513" s="2" t="s">
        <v>19</v>
      </c>
      <c r="G513" s="321">
        <v>45626</v>
      </c>
      <c r="H513" s="2" t="s">
        <v>1484</v>
      </c>
      <c r="I513" s="2"/>
      <c r="J513" s="4"/>
      <c r="K513" s="4"/>
      <c r="L513" s="4">
        <f>Tabela1[[#This Row],[parcela.cef
(total)]]-Tabela1[[#This Row],[parcela.cef
(realizado)]]</f>
        <v>0</v>
      </c>
      <c r="M513" s="4">
        <v>228447.95</v>
      </c>
      <c r="N513" s="4">
        <v>290460</v>
      </c>
      <c r="O513" s="4">
        <v>0</v>
      </c>
      <c r="P513" s="4">
        <v>79028.17</v>
      </c>
      <c r="Q513" s="4">
        <f>SUM(Tabela1[[#This Row],[set/25]:[dez/30]])</f>
        <v>74197.770000000019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1500</v>
      </c>
      <c r="BB513" s="4">
        <v>0</v>
      </c>
      <c r="BC513" s="4">
        <v>465.62</v>
      </c>
      <c r="BD513" s="4">
        <v>468.54</v>
      </c>
      <c r="BE513" s="4">
        <v>472.56</v>
      </c>
      <c r="BF513" s="4">
        <v>475.19</v>
      </c>
      <c r="BG513" s="4">
        <v>477.18</v>
      </c>
      <c r="BH513" s="4">
        <v>0</v>
      </c>
      <c r="BI513" s="4">
        <v>971.31</v>
      </c>
      <c r="BJ513" s="4">
        <v>477.26</v>
      </c>
      <c r="BK513" s="4">
        <v>477.26</v>
      </c>
      <c r="BL513" s="4">
        <v>477.26</v>
      </c>
      <c r="BM513" s="4">
        <v>8495.2099999999991</v>
      </c>
      <c r="BN513" s="4">
        <v>1590.86</v>
      </c>
      <c r="BO513" s="4">
        <v>1590.86</v>
      </c>
      <c r="BP513" s="4">
        <v>1590.86</v>
      </c>
      <c r="BQ513" s="4">
        <v>1590.86</v>
      </c>
      <c r="BR513" s="4">
        <v>1590.86</v>
      </c>
      <c r="BS513" s="4">
        <v>1590.86</v>
      </c>
      <c r="BT513" s="4">
        <v>1590.86</v>
      </c>
      <c r="BU513" s="4">
        <v>1590.86</v>
      </c>
      <c r="BV513" s="4">
        <v>1590.86</v>
      </c>
      <c r="BW513" s="4">
        <v>1590.86</v>
      </c>
      <c r="BX513" s="4">
        <v>1590.86</v>
      </c>
      <c r="BY513" s="4">
        <v>12196.61</v>
      </c>
      <c r="BZ513" s="4">
        <v>1590.86</v>
      </c>
      <c r="CA513" s="4">
        <v>1590.86</v>
      </c>
      <c r="CB513" s="4">
        <v>1590.86</v>
      </c>
      <c r="CC513" s="4">
        <v>1590.86</v>
      </c>
      <c r="CD513" s="4">
        <v>1590.86</v>
      </c>
      <c r="CE513" s="4">
        <v>1590.86</v>
      </c>
      <c r="CF513" s="4">
        <v>1590.86</v>
      </c>
      <c r="CG513" s="4">
        <v>1590.86</v>
      </c>
      <c r="CH513" s="4">
        <v>1590.86</v>
      </c>
      <c r="CI513" s="4">
        <v>1590.86</v>
      </c>
      <c r="CJ513" s="4">
        <v>1590.86</v>
      </c>
      <c r="CK513" s="4">
        <v>1590.86</v>
      </c>
      <c r="CL513" s="4">
        <v>1590.86</v>
      </c>
      <c r="CM513" s="4">
        <v>1590.86</v>
      </c>
      <c r="CN513" s="4">
        <v>1590.86</v>
      </c>
      <c r="CO513" s="4">
        <v>10605.75</v>
      </c>
      <c r="CP513" s="4">
        <v>0</v>
      </c>
      <c r="CQ513" s="4">
        <v>106.06</v>
      </c>
      <c r="CR513" s="4">
        <v>0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0</v>
      </c>
      <c r="CZ513" s="4">
        <v>0</v>
      </c>
      <c r="DA513" s="4">
        <v>0</v>
      </c>
      <c r="DB513" s="4">
        <v>0</v>
      </c>
      <c r="DC513" s="4">
        <v>0</v>
      </c>
      <c r="DD513" s="4">
        <v>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0</v>
      </c>
      <c r="DK513" s="4">
        <v>0</v>
      </c>
      <c r="DL513" s="4">
        <v>0</v>
      </c>
      <c r="DM513" s="4">
        <v>0</v>
      </c>
      <c r="DN513" s="4">
        <v>0</v>
      </c>
      <c r="DO513" s="4">
        <v>0</v>
      </c>
      <c r="DP513" s="4">
        <v>0</v>
      </c>
      <c r="DQ513" s="4">
        <v>0</v>
      </c>
      <c r="DR513" s="4">
        <v>0</v>
      </c>
      <c r="DS513" s="4">
        <v>0</v>
      </c>
      <c r="DT513" s="4">
        <v>0</v>
      </c>
      <c r="DU513" s="6">
        <v>0</v>
      </c>
      <c r="DV513" s="4">
        <f>SUM(Tabela1[[#This Row],[jan/25]:[mar/25]])</f>
        <v>934.16000000000008</v>
      </c>
      <c r="DW513" s="4">
        <f>SUM(Tabela1[[#This Row],[abr/25]:[ago/25]])</f>
        <v>2396.2399999999998</v>
      </c>
      <c r="DX513" s="4">
        <f>SUM(Tabela1[[#This Row],[set/25]:[dez/30]])</f>
        <v>74197.770000000019</v>
      </c>
    </row>
    <row r="514" spans="1:128" hidden="1" x14ac:dyDescent="0.25">
      <c r="A514" s="2" t="s">
        <v>1346</v>
      </c>
      <c r="B514" s="2" t="s">
        <v>14</v>
      </c>
      <c r="C514" s="2" t="s">
        <v>550</v>
      </c>
      <c r="D514" s="1">
        <v>1706</v>
      </c>
      <c r="E514" s="2"/>
      <c r="F514" s="2" t="s">
        <v>42</v>
      </c>
      <c r="G514" s="321"/>
      <c r="H514" s="2"/>
      <c r="I514" s="2"/>
      <c r="J514" s="4"/>
      <c r="K514" s="4"/>
      <c r="L514" s="4">
        <f>Tabela1[[#This Row],[parcela.cef
(total)]]-Tabela1[[#This Row],[parcela.cef
(realizado)]]</f>
        <v>0</v>
      </c>
      <c r="M514" s="4">
        <v>0</v>
      </c>
      <c r="N514" s="4">
        <v>0</v>
      </c>
      <c r="O514" s="4">
        <v>0</v>
      </c>
      <c r="P514" s="4">
        <v>0</v>
      </c>
      <c r="Q514" s="4">
        <f>SUM(Tabela1[[#This Row],[set/25]:[dez/30]])</f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6">
        <v>0</v>
      </c>
      <c r="DV514" s="4">
        <f>SUM(Tabela1[[#This Row],[jan/25]:[mar/25]])</f>
        <v>0</v>
      </c>
      <c r="DW514" s="4">
        <f>SUM(Tabela1[[#This Row],[abr/25]:[ago/25]])</f>
        <v>0</v>
      </c>
      <c r="DX514" s="4">
        <f>SUM(Tabela1[[#This Row],[set/25]:[dez/30]])</f>
        <v>0</v>
      </c>
    </row>
    <row r="515" spans="1:128" hidden="1" x14ac:dyDescent="0.25">
      <c r="A515" s="2" t="s">
        <v>1346</v>
      </c>
      <c r="B515" s="2" t="s">
        <v>14</v>
      </c>
      <c r="C515" s="2" t="s">
        <v>550</v>
      </c>
      <c r="D515" s="1">
        <v>1707</v>
      </c>
      <c r="E515" s="2" t="s">
        <v>1487</v>
      </c>
      <c r="F515" s="2" t="s">
        <v>19</v>
      </c>
      <c r="G515" s="321">
        <v>45634</v>
      </c>
      <c r="H515" s="2" t="s">
        <v>1116</v>
      </c>
      <c r="I515" s="2"/>
      <c r="J515" s="4"/>
      <c r="K515" s="4"/>
      <c r="L515" s="4">
        <f>Tabela1[[#This Row],[parcela.cef
(total)]]-Tabela1[[#This Row],[parcela.cef
(realizado)]]</f>
        <v>0</v>
      </c>
      <c r="M515" s="4">
        <v>201370.29</v>
      </c>
      <c r="N515" s="4">
        <v>290460</v>
      </c>
      <c r="O515" s="4">
        <v>0</v>
      </c>
      <c r="P515" s="4">
        <v>102746.4</v>
      </c>
      <c r="Q515" s="4">
        <f>SUM(Tabela1[[#This Row],[set/25]:[dez/30]])</f>
        <v>94633.27999999997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4500</v>
      </c>
      <c r="BB515" s="4">
        <v>435.23</v>
      </c>
      <c r="BC515" s="4">
        <v>437.41</v>
      </c>
      <c r="BD515" s="4">
        <v>441.04</v>
      </c>
      <c r="BE515" s="4">
        <v>451.81</v>
      </c>
      <c r="BF515" s="4">
        <v>444.53</v>
      </c>
      <c r="BG515" s="4">
        <v>446.84</v>
      </c>
      <c r="BH515" s="4">
        <v>449.44</v>
      </c>
      <c r="BI515" s="4">
        <v>506.82</v>
      </c>
      <c r="BJ515" s="4">
        <v>0</v>
      </c>
      <c r="BK515" s="4">
        <v>1522.18</v>
      </c>
      <c r="BL515" s="4">
        <v>1522.18</v>
      </c>
      <c r="BM515" s="4">
        <v>19324.849999999999</v>
      </c>
      <c r="BN515" s="4">
        <v>1522.18</v>
      </c>
      <c r="BO515" s="4">
        <v>1522.18</v>
      </c>
      <c r="BP515" s="4">
        <v>1522.18</v>
      </c>
      <c r="BQ515" s="4">
        <v>1522.18</v>
      </c>
      <c r="BR515" s="4">
        <v>1522.18</v>
      </c>
      <c r="BS515" s="4">
        <v>1522.18</v>
      </c>
      <c r="BT515" s="4">
        <v>1522.18</v>
      </c>
      <c r="BU515" s="4">
        <v>1522.18</v>
      </c>
      <c r="BV515" s="4">
        <v>1522.18</v>
      </c>
      <c r="BW515" s="4">
        <v>1522.18</v>
      </c>
      <c r="BX515" s="4">
        <v>1522.18</v>
      </c>
      <c r="BY515" s="4">
        <v>19324.849999999999</v>
      </c>
      <c r="BZ515" s="4">
        <v>1522.18</v>
      </c>
      <c r="CA515" s="4">
        <v>1522.18</v>
      </c>
      <c r="CB515" s="4">
        <v>1522.18</v>
      </c>
      <c r="CC515" s="4">
        <v>1522.18</v>
      </c>
      <c r="CD515" s="4">
        <v>1522.18</v>
      </c>
      <c r="CE515" s="4">
        <v>1522.18</v>
      </c>
      <c r="CF515" s="4">
        <v>1522.18</v>
      </c>
      <c r="CG515" s="4">
        <v>1522.18</v>
      </c>
      <c r="CH515" s="4">
        <v>1522.18</v>
      </c>
      <c r="CI515" s="4">
        <v>1522.18</v>
      </c>
      <c r="CJ515" s="4">
        <v>1522.18</v>
      </c>
      <c r="CK515" s="4">
        <v>19324.849999999999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126.41</v>
      </c>
      <c r="CR515" s="4">
        <v>0</v>
      </c>
      <c r="CS515" s="4">
        <v>0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0</v>
      </c>
      <c r="CZ515" s="4">
        <v>0</v>
      </c>
      <c r="DA515" s="4">
        <v>0</v>
      </c>
      <c r="DB515" s="4">
        <v>0</v>
      </c>
      <c r="DC515" s="4">
        <v>0</v>
      </c>
      <c r="DD515" s="4">
        <v>0</v>
      </c>
      <c r="DE515" s="4">
        <v>0</v>
      </c>
      <c r="DF515" s="4">
        <v>0</v>
      </c>
      <c r="DG515" s="4">
        <v>0</v>
      </c>
      <c r="DH515" s="4">
        <v>0</v>
      </c>
      <c r="DI515" s="4">
        <v>0</v>
      </c>
      <c r="DJ515" s="4">
        <v>0</v>
      </c>
      <c r="DK515" s="4">
        <v>0</v>
      </c>
      <c r="DL515" s="4">
        <v>0</v>
      </c>
      <c r="DM515" s="4">
        <v>0</v>
      </c>
      <c r="DN515" s="4">
        <v>0</v>
      </c>
      <c r="DO515" s="4">
        <v>0</v>
      </c>
      <c r="DP515" s="4">
        <v>0</v>
      </c>
      <c r="DQ515" s="4">
        <v>0</v>
      </c>
      <c r="DR515" s="4">
        <v>0</v>
      </c>
      <c r="DS515" s="4">
        <v>0</v>
      </c>
      <c r="DT515" s="4">
        <v>0</v>
      </c>
      <c r="DU515" s="6">
        <v>0</v>
      </c>
      <c r="DV515" s="4">
        <f>SUM(Tabela1[[#This Row],[jan/25]:[mar/25]])</f>
        <v>1313.68</v>
      </c>
      <c r="DW515" s="4">
        <f>SUM(Tabela1[[#This Row],[abr/25]:[ago/25]])</f>
        <v>2299.44</v>
      </c>
      <c r="DX515" s="4">
        <f>SUM(Tabela1[[#This Row],[set/25]:[dez/30]])</f>
        <v>94633.27999999997</v>
      </c>
    </row>
    <row r="516" spans="1:128" hidden="1" x14ac:dyDescent="0.25">
      <c r="A516" s="2" t="s">
        <v>1346</v>
      </c>
      <c r="B516" s="2" t="s">
        <v>14</v>
      </c>
      <c r="C516" s="2" t="s">
        <v>550</v>
      </c>
      <c r="D516" s="1">
        <v>1708</v>
      </c>
      <c r="E516" s="2"/>
      <c r="F516" s="2" t="s">
        <v>42</v>
      </c>
      <c r="G516" s="321"/>
      <c r="H516" s="2"/>
      <c r="I516" s="2"/>
      <c r="J516" s="4"/>
      <c r="K516" s="4"/>
      <c r="L516" s="4">
        <f>Tabela1[[#This Row],[parcela.cef
(total)]]-Tabela1[[#This Row],[parcela.cef
(realizado)]]</f>
        <v>0</v>
      </c>
      <c r="M516" s="4">
        <v>0</v>
      </c>
      <c r="N516" s="4">
        <v>0</v>
      </c>
      <c r="O516" s="4">
        <v>0</v>
      </c>
      <c r="P516" s="4">
        <v>0</v>
      </c>
      <c r="Q516" s="4">
        <f>SUM(Tabela1[[#This Row],[set/25]:[dez/30]])</f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6">
        <v>0</v>
      </c>
      <c r="DV516" s="4">
        <f>SUM(Tabela1[[#This Row],[jan/25]:[mar/25]])</f>
        <v>0</v>
      </c>
      <c r="DW516" s="4">
        <f>SUM(Tabela1[[#This Row],[abr/25]:[ago/25]])</f>
        <v>0</v>
      </c>
      <c r="DX516" s="4">
        <f>SUM(Tabela1[[#This Row],[set/25]:[dez/30]])</f>
        <v>0</v>
      </c>
    </row>
    <row r="517" spans="1:128" hidden="1" x14ac:dyDescent="0.25">
      <c r="A517" s="2" t="s">
        <v>1346</v>
      </c>
      <c r="B517" s="2" t="s">
        <v>14</v>
      </c>
      <c r="C517" s="2" t="s">
        <v>550</v>
      </c>
      <c r="D517" s="1">
        <v>1709</v>
      </c>
      <c r="E517" s="2" t="s">
        <v>1490</v>
      </c>
      <c r="F517" s="2" t="s">
        <v>19</v>
      </c>
      <c r="G517" s="321">
        <v>45878</v>
      </c>
      <c r="H517" s="2" t="s">
        <v>1491</v>
      </c>
      <c r="I517" s="2"/>
      <c r="J517" s="4"/>
      <c r="K517" s="4"/>
      <c r="L517" s="4">
        <f>Tabela1[[#This Row],[parcela.cef
(total)]]-Tabela1[[#This Row],[parcela.cef
(realizado)]]</f>
        <v>0</v>
      </c>
      <c r="M517" s="4">
        <v>222081.72</v>
      </c>
      <c r="N517" s="4">
        <v>239000</v>
      </c>
      <c r="O517" s="4">
        <v>0</v>
      </c>
      <c r="P517" s="4">
        <v>18721</v>
      </c>
      <c r="Q517" s="4">
        <f>SUM(Tabela1[[#This Row],[set/25]:[dez/30]])</f>
        <v>18221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500</v>
      </c>
      <c r="BJ517" s="4">
        <v>0</v>
      </c>
      <c r="BK517" s="4">
        <v>200</v>
      </c>
      <c r="BL517" s="4">
        <v>615</v>
      </c>
      <c r="BM517" s="4">
        <v>615</v>
      </c>
      <c r="BN517" s="4">
        <v>615</v>
      </c>
      <c r="BO517" s="4">
        <v>615</v>
      </c>
      <c r="BP517" s="4">
        <v>615</v>
      </c>
      <c r="BQ517" s="4">
        <v>615</v>
      </c>
      <c r="BR517" s="4">
        <v>615</v>
      </c>
      <c r="BS517" s="4">
        <v>615</v>
      </c>
      <c r="BT517" s="4">
        <v>615</v>
      </c>
      <c r="BU517" s="4">
        <v>615</v>
      </c>
      <c r="BV517" s="4">
        <v>615</v>
      </c>
      <c r="BW517" s="4">
        <v>615</v>
      </c>
      <c r="BX517" s="4">
        <v>615</v>
      </c>
      <c r="BY517" s="4">
        <v>615</v>
      </c>
      <c r="BZ517" s="4">
        <v>615</v>
      </c>
      <c r="CA517" s="4">
        <v>615</v>
      </c>
      <c r="CB517" s="4">
        <v>615</v>
      </c>
      <c r="CC517" s="4">
        <v>615</v>
      </c>
      <c r="CD517" s="4">
        <v>615</v>
      </c>
      <c r="CE517" s="4">
        <v>615</v>
      </c>
      <c r="CF517" s="4">
        <v>615</v>
      </c>
      <c r="CG517" s="4">
        <v>615</v>
      </c>
      <c r="CH517" s="4">
        <v>615</v>
      </c>
      <c r="CI517" s="4">
        <v>615</v>
      </c>
      <c r="CJ517" s="4">
        <v>615</v>
      </c>
      <c r="CK517" s="4">
        <v>615</v>
      </c>
      <c r="CL517" s="4">
        <v>615</v>
      </c>
      <c r="CM517" s="4">
        <v>615</v>
      </c>
      <c r="CN517" s="4">
        <v>615</v>
      </c>
      <c r="CO517" s="4">
        <v>0</v>
      </c>
      <c r="CP517" s="4">
        <v>0</v>
      </c>
      <c r="CQ517" s="4">
        <v>0</v>
      </c>
      <c r="CR517" s="4">
        <v>186</v>
      </c>
      <c r="CS517" s="4">
        <v>0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0</v>
      </c>
      <c r="CZ517" s="4">
        <v>0</v>
      </c>
      <c r="DA517" s="4">
        <v>0</v>
      </c>
      <c r="DB517" s="4">
        <v>0</v>
      </c>
      <c r="DC517" s="4">
        <v>0</v>
      </c>
      <c r="DD517" s="4">
        <v>0</v>
      </c>
      <c r="DE517" s="4">
        <v>0</v>
      </c>
      <c r="DF517" s="4">
        <v>0</v>
      </c>
      <c r="DG517" s="4">
        <v>0</v>
      </c>
      <c r="DH517" s="4">
        <v>0</v>
      </c>
      <c r="DI517" s="4">
        <v>0</v>
      </c>
      <c r="DJ517" s="4">
        <v>0</v>
      </c>
      <c r="DK517" s="4">
        <v>0</v>
      </c>
      <c r="DL517" s="4">
        <v>0</v>
      </c>
      <c r="DM517" s="4">
        <v>0</v>
      </c>
      <c r="DN517" s="4">
        <v>0</v>
      </c>
      <c r="DO517" s="4">
        <v>0</v>
      </c>
      <c r="DP517" s="4">
        <v>0</v>
      </c>
      <c r="DQ517" s="4">
        <v>0</v>
      </c>
      <c r="DR517" s="4">
        <v>0</v>
      </c>
      <c r="DS517" s="4">
        <v>0</v>
      </c>
      <c r="DT517" s="4">
        <v>0</v>
      </c>
      <c r="DU517" s="6">
        <v>0</v>
      </c>
      <c r="DV517" s="4">
        <f>SUM(Tabela1[[#This Row],[jan/25]:[mar/25]])</f>
        <v>0</v>
      </c>
      <c r="DW517" s="4">
        <f>SUM(Tabela1[[#This Row],[abr/25]:[ago/25]])</f>
        <v>500</v>
      </c>
      <c r="DX517" s="4">
        <f>SUM(Tabela1[[#This Row],[set/25]:[dez/30]])</f>
        <v>18221</v>
      </c>
    </row>
    <row r="518" spans="1:128" hidden="1" x14ac:dyDescent="0.25">
      <c r="A518" s="2" t="s">
        <v>1346</v>
      </c>
      <c r="B518" s="2" t="s">
        <v>14</v>
      </c>
      <c r="C518" s="2" t="s">
        <v>550</v>
      </c>
      <c r="D518" s="1">
        <v>1710</v>
      </c>
      <c r="E518" s="2"/>
      <c r="F518" s="2" t="s">
        <v>42</v>
      </c>
      <c r="G518" s="321"/>
      <c r="H518" s="2"/>
      <c r="I518" s="2"/>
      <c r="J518" s="4"/>
      <c r="K518" s="4"/>
      <c r="L518" s="4">
        <f>Tabela1[[#This Row],[parcela.cef
(total)]]-Tabela1[[#This Row],[parcela.cef
(realizado)]]</f>
        <v>0</v>
      </c>
      <c r="M518" s="4">
        <v>0</v>
      </c>
      <c r="N518" s="4">
        <v>0</v>
      </c>
      <c r="O518" s="4">
        <v>0</v>
      </c>
      <c r="P518" s="4">
        <v>0</v>
      </c>
      <c r="Q518" s="4">
        <f>SUM(Tabela1[[#This Row],[set/25]:[dez/30]])</f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6">
        <v>0</v>
      </c>
      <c r="DV518" s="4">
        <f>SUM(Tabela1[[#This Row],[jan/25]:[mar/25]])</f>
        <v>0</v>
      </c>
      <c r="DW518" s="4">
        <f>SUM(Tabela1[[#This Row],[abr/25]:[ago/25]])</f>
        <v>0</v>
      </c>
      <c r="DX518" s="4">
        <f>SUM(Tabela1[[#This Row],[set/25]:[dez/30]])</f>
        <v>0</v>
      </c>
    </row>
    <row r="519" spans="1:128" hidden="1" x14ac:dyDescent="0.25">
      <c r="A519" s="2" t="s">
        <v>1346</v>
      </c>
      <c r="B519" s="2" t="s">
        <v>14</v>
      </c>
      <c r="C519" s="2" t="s">
        <v>579</v>
      </c>
      <c r="D519" s="1">
        <v>1801</v>
      </c>
      <c r="E519" s="2"/>
      <c r="F519" s="2" t="s">
        <v>42</v>
      </c>
      <c r="G519" s="321"/>
      <c r="H519" s="2"/>
      <c r="I519" s="2"/>
      <c r="J519" s="4"/>
      <c r="K519" s="4"/>
      <c r="L519" s="4">
        <f>Tabela1[[#This Row],[parcela.cef
(total)]]-Tabela1[[#This Row],[parcela.cef
(realizado)]]</f>
        <v>0</v>
      </c>
      <c r="M519" s="4">
        <v>0</v>
      </c>
      <c r="N519" s="4">
        <v>0</v>
      </c>
      <c r="O519" s="4">
        <v>0</v>
      </c>
      <c r="P519" s="4">
        <v>0</v>
      </c>
      <c r="Q519" s="4">
        <f>SUM(Tabela1[[#This Row],[set/25]:[dez/30]])</f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0</v>
      </c>
      <c r="CZ519" s="4">
        <v>0</v>
      </c>
      <c r="DA519" s="4">
        <v>0</v>
      </c>
      <c r="DB519" s="4">
        <v>0</v>
      </c>
      <c r="DC519" s="4">
        <v>0</v>
      </c>
      <c r="DD519" s="4">
        <v>0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0</v>
      </c>
      <c r="DK519" s="4">
        <v>0</v>
      </c>
      <c r="DL519" s="4">
        <v>0</v>
      </c>
      <c r="DM519" s="4">
        <v>0</v>
      </c>
      <c r="DN519" s="4">
        <v>0</v>
      </c>
      <c r="DO519" s="4">
        <v>0</v>
      </c>
      <c r="DP519" s="4">
        <v>0</v>
      </c>
      <c r="DQ519" s="4">
        <v>0</v>
      </c>
      <c r="DR519" s="4">
        <v>0</v>
      </c>
      <c r="DS519" s="4">
        <v>0</v>
      </c>
      <c r="DT519" s="4">
        <v>0</v>
      </c>
      <c r="DU519" s="6">
        <v>0</v>
      </c>
      <c r="DV519" s="4">
        <f>SUM(Tabela1[[#This Row],[jan/25]:[mar/25]])</f>
        <v>0</v>
      </c>
      <c r="DW519" s="4">
        <f>SUM(Tabela1[[#This Row],[abr/25]:[ago/25]])</f>
        <v>0</v>
      </c>
      <c r="DX519" s="4">
        <f>SUM(Tabela1[[#This Row],[set/25]:[dez/30]])</f>
        <v>0</v>
      </c>
    </row>
    <row r="520" spans="1:128" hidden="1" x14ac:dyDescent="0.25">
      <c r="A520" s="2" t="s">
        <v>1346</v>
      </c>
      <c r="B520" s="2" t="s">
        <v>14</v>
      </c>
      <c r="C520" s="2" t="s">
        <v>579</v>
      </c>
      <c r="D520" s="1">
        <v>1802</v>
      </c>
      <c r="E520" s="2" t="s">
        <v>1495</v>
      </c>
      <c r="F520" s="2" t="s">
        <v>19</v>
      </c>
      <c r="G520" s="321">
        <v>45895</v>
      </c>
      <c r="H520" s="2" t="s">
        <v>326</v>
      </c>
      <c r="I520" s="2"/>
      <c r="J520" s="4"/>
      <c r="K520" s="4"/>
      <c r="L520" s="4">
        <f>Tabela1[[#This Row],[parcela.cef
(total)]]-Tabela1[[#This Row],[parcela.cef
(realizado)]]</f>
        <v>0</v>
      </c>
      <c r="M520" s="4">
        <v>308000</v>
      </c>
      <c r="N520" s="4">
        <v>393860</v>
      </c>
      <c r="O520" s="4">
        <v>0</v>
      </c>
      <c r="P520" s="4">
        <v>84000</v>
      </c>
      <c r="Q520" s="4">
        <f>SUM(Tabela1[[#This Row],[set/25]:[dez/30]])</f>
        <v>84000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630</v>
      </c>
      <c r="BK520" s="4">
        <v>630</v>
      </c>
      <c r="BL520" s="4">
        <v>630</v>
      </c>
      <c r="BM520" s="4">
        <v>3330</v>
      </c>
      <c r="BN520" s="4">
        <v>630</v>
      </c>
      <c r="BO520" s="4">
        <v>630</v>
      </c>
      <c r="BP520" s="4">
        <v>630</v>
      </c>
      <c r="BQ520" s="4">
        <v>630</v>
      </c>
      <c r="BR520" s="4">
        <v>630</v>
      </c>
      <c r="BS520" s="4">
        <v>830</v>
      </c>
      <c r="BT520" s="4">
        <v>2100</v>
      </c>
      <c r="BU520" s="4">
        <v>2100</v>
      </c>
      <c r="BV520" s="4">
        <v>2100</v>
      </c>
      <c r="BW520" s="4">
        <v>2100</v>
      </c>
      <c r="BX520" s="4">
        <v>2100</v>
      </c>
      <c r="BY520" s="4">
        <v>11100</v>
      </c>
      <c r="BZ520" s="4">
        <v>2100</v>
      </c>
      <c r="CA520" s="4">
        <v>2100</v>
      </c>
      <c r="CB520" s="4">
        <v>2100</v>
      </c>
      <c r="CC520" s="4">
        <v>2100</v>
      </c>
      <c r="CD520" s="4">
        <v>2100</v>
      </c>
      <c r="CE520" s="4">
        <v>2100</v>
      </c>
      <c r="CF520" s="4">
        <v>2100</v>
      </c>
      <c r="CG520" s="4">
        <v>2100</v>
      </c>
      <c r="CH520" s="4">
        <v>2100</v>
      </c>
      <c r="CI520" s="4">
        <v>2100</v>
      </c>
      <c r="CJ520" s="4">
        <v>2100</v>
      </c>
      <c r="CK520" s="4">
        <v>11100</v>
      </c>
      <c r="CL520" s="4">
        <v>2100</v>
      </c>
      <c r="CM520" s="4">
        <v>2100</v>
      </c>
      <c r="CN520" s="4">
        <v>2100</v>
      </c>
      <c r="CO520" s="4">
        <v>2100</v>
      </c>
      <c r="CP520" s="4">
        <v>0</v>
      </c>
      <c r="CQ520" s="4">
        <v>0</v>
      </c>
      <c r="CR520" s="4">
        <v>10600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6">
        <v>0</v>
      </c>
      <c r="DV520" s="4">
        <f>SUM(Tabela1[[#This Row],[jan/25]:[mar/25]])</f>
        <v>0</v>
      </c>
      <c r="DW520" s="4">
        <f>SUM(Tabela1[[#This Row],[abr/25]:[ago/25]])</f>
        <v>0</v>
      </c>
      <c r="DX520" s="4">
        <f>SUM(Tabela1[[#This Row],[set/25]:[dez/30]])</f>
        <v>84000</v>
      </c>
    </row>
    <row r="521" spans="1:128" hidden="1" x14ac:dyDescent="0.25">
      <c r="A521" s="2" t="s">
        <v>1346</v>
      </c>
      <c r="B521" s="2" t="s">
        <v>14</v>
      </c>
      <c r="C521" s="2" t="s">
        <v>579</v>
      </c>
      <c r="D521" s="1">
        <v>1803</v>
      </c>
      <c r="E521" s="2"/>
      <c r="F521" s="2" t="s">
        <v>42</v>
      </c>
      <c r="G521" s="321"/>
      <c r="H521" s="2" t="s">
        <v>1497</v>
      </c>
      <c r="I521" s="2"/>
      <c r="J521" s="4"/>
      <c r="K521" s="4"/>
      <c r="L521" s="4">
        <f>Tabela1[[#This Row],[parcela.cef
(total)]]-Tabela1[[#This Row],[parcela.cef
(realizado)]]</f>
        <v>0</v>
      </c>
      <c r="M521" s="4">
        <v>0</v>
      </c>
      <c r="N521" s="4">
        <v>0</v>
      </c>
      <c r="O521" s="4">
        <v>0</v>
      </c>
      <c r="P521" s="4">
        <v>4500</v>
      </c>
      <c r="Q521" s="4">
        <f>SUM(Tabela1[[#This Row],[set/25]:[dez/30]])</f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4500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0</v>
      </c>
      <c r="CZ521" s="4">
        <v>0</v>
      </c>
      <c r="DA521" s="4">
        <v>0</v>
      </c>
      <c r="DB521" s="4">
        <v>0</v>
      </c>
      <c r="DC521" s="4">
        <v>0</v>
      </c>
      <c r="DD521" s="4">
        <v>0</v>
      </c>
      <c r="DE521" s="4">
        <v>0</v>
      </c>
      <c r="DF521" s="4">
        <v>0</v>
      </c>
      <c r="DG521" s="4">
        <v>0</v>
      </c>
      <c r="DH521" s="4">
        <v>0</v>
      </c>
      <c r="DI521" s="4">
        <v>0</v>
      </c>
      <c r="DJ521" s="4">
        <v>0</v>
      </c>
      <c r="DK521" s="4">
        <v>0</v>
      </c>
      <c r="DL521" s="4">
        <v>0</v>
      </c>
      <c r="DM521" s="4">
        <v>0</v>
      </c>
      <c r="DN521" s="4">
        <v>0</v>
      </c>
      <c r="DO521" s="4">
        <v>0</v>
      </c>
      <c r="DP521" s="4">
        <v>0</v>
      </c>
      <c r="DQ521" s="4">
        <v>0</v>
      </c>
      <c r="DR521" s="4">
        <v>0</v>
      </c>
      <c r="DS521" s="4">
        <v>0</v>
      </c>
      <c r="DT521" s="4">
        <v>0</v>
      </c>
      <c r="DU521" s="6">
        <v>0</v>
      </c>
      <c r="DV521" s="4">
        <f>SUM(Tabela1[[#This Row],[jan/25]:[mar/25]])</f>
        <v>0</v>
      </c>
      <c r="DW521" s="4">
        <f>SUM(Tabela1[[#This Row],[abr/25]:[ago/25]])</f>
        <v>4500</v>
      </c>
      <c r="DX521" s="4">
        <f>SUM(Tabela1[[#This Row],[set/25]:[dez/30]])</f>
        <v>0</v>
      </c>
    </row>
    <row r="522" spans="1:128" hidden="1" x14ac:dyDescent="0.25">
      <c r="A522" s="2" t="s">
        <v>1346</v>
      </c>
      <c r="B522" s="2" t="s">
        <v>14</v>
      </c>
      <c r="C522" s="2" t="s">
        <v>579</v>
      </c>
      <c r="D522" s="1">
        <v>1804</v>
      </c>
      <c r="E522" s="2"/>
      <c r="F522" s="2" t="s">
        <v>16</v>
      </c>
      <c r="G522" s="321"/>
      <c r="H522" s="2"/>
      <c r="I522" s="2"/>
      <c r="J522" s="4"/>
      <c r="K522" s="4"/>
      <c r="L522" s="4">
        <f>Tabela1[[#This Row],[parcela.cef
(total)]]-Tabela1[[#This Row],[parcela.cef
(realizado)]]</f>
        <v>0</v>
      </c>
      <c r="M522" s="4">
        <v>0</v>
      </c>
      <c r="N522" s="4">
        <v>0</v>
      </c>
      <c r="O522" s="4">
        <v>0</v>
      </c>
      <c r="P522" s="4">
        <v>0</v>
      </c>
      <c r="Q522" s="4">
        <f>SUM(Tabela1[[#This Row],[set/25]:[dez/30]])</f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6">
        <v>0</v>
      </c>
      <c r="DV522" s="4">
        <f>SUM(Tabela1[[#This Row],[jan/25]:[mar/25]])</f>
        <v>0</v>
      </c>
      <c r="DW522" s="4">
        <f>SUM(Tabela1[[#This Row],[abr/25]:[ago/25]])</f>
        <v>0</v>
      </c>
      <c r="DX522" s="4">
        <f>SUM(Tabela1[[#This Row],[set/25]:[dez/30]])</f>
        <v>0</v>
      </c>
    </row>
    <row r="523" spans="1:128" hidden="1" x14ac:dyDescent="0.25">
      <c r="A523" s="2" t="s">
        <v>1346</v>
      </c>
      <c r="B523" s="2" t="s">
        <v>14</v>
      </c>
      <c r="C523" s="2" t="s">
        <v>579</v>
      </c>
      <c r="D523" s="1">
        <v>1805</v>
      </c>
      <c r="E523" s="2"/>
      <c r="F523" s="2" t="s">
        <v>42</v>
      </c>
      <c r="G523" s="321"/>
      <c r="H523" s="2"/>
      <c r="I523" s="2"/>
      <c r="J523" s="4"/>
      <c r="K523" s="4"/>
      <c r="L523" s="4">
        <f>Tabela1[[#This Row],[parcela.cef
(total)]]-Tabela1[[#This Row],[parcela.cef
(realizado)]]</f>
        <v>0</v>
      </c>
      <c r="M523" s="4">
        <v>0</v>
      </c>
      <c r="N523" s="4">
        <v>0</v>
      </c>
      <c r="O523" s="4">
        <v>0</v>
      </c>
      <c r="P523" s="4">
        <v>0</v>
      </c>
      <c r="Q523" s="4">
        <f>SUM(Tabela1[[#This Row],[set/25]:[dez/30]])</f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0</v>
      </c>
      <c r="CY523" s="4">
        <v>0</v>
      </c>
      <c r="CZ523" s="4">
        <v>0</v>
      </c>
      <c r="DA523" s="4">
        <v>0</v>
      </c>
      <c r="DB523" s="4">
        <v>0</v>
      </c>
      <c r="DC523" s="4">
        <v>0</v>
      </c>
      <c r="DD523" s="4">
        <v>0</v>
      </c>
      <c r="DE523" s="4">
        <v>0</v>
      </c>
      <c r="DF523" s="4">
        <v>0</v>
      </c>
      <c r="DG523" s="4">
        <v>0</v>
      </c>
      <c r="DH523" s="4">
        <v>0</v>
      </c>
      <c r="DI523" s="4">
        <v>0</v>
      </c>
      <c r="DJ523" s="4">
        <v>0</v>
      </c>
      <c r="DK523" s="4">
        <v>0</v>
      </c>
      <c r="DL523" s="4">
        <v>0</v>
      </c>
      <c r="DM523" s="4">
        <v>0</v>
      </c>
      <c r="DN523" s="4">
        <v>0</v>
      </c>
      <c r="DO523" s="4">
        <v>0</v>
      </c>
      <c r="DP523" s="4">
        <v>0</v>
      </c>
      <c r="DQ523" s="4">
        <v>0</v>
      </c>
      <c r="DR523" s="4">
        <v>0</v>
      </c>
      <c r="DS523" s="4">
        <v>0</v>
      </c>
      <c r="DT523" s="4">
        <v>0</v>
      </c>
      <c r="DU523" s="6">
        <v>0</v>
      </c>
      <c r="DV523" s="4">
        <f>SUM(Tabela1[[#This Row],[jan/25]:[mar/25]])</f>
        <v>0</v>
      </c>
      <c r="DW523" s="4">
        <f>SUM(Tabela1[[#This Row],[abr/25]:[ago/25]])</f>
        <v>0</v>
      </c>
      <c r="DX523" s="4">
        <f>SUM(Tabela1[[#This Row],[set/25]:[dez/30]])</f>
        <v>0</v>
      </c>
    </row>
    <row r="524" spans="1:128" hidden="1" x14ac:dyDescent="0.25">
      <c r="A524" s="2" t="s">
        <v>1346</v>
      </c>
      <c r="B524" s="2" t="s">
        <v>14</v>
      </c>
      <c r="C524" s="2" t="s">
        <v>579</v>
      </c>
      <c r="D524" s="1">
        <v>1806</v>
      </c>
      <c r="E524" s="2"/>
      <c r="F524" s="2" t="s">
        <v>42</v>
      </c>
      <c r="G524" s="321"/>
      <c r="H524" s="2"/>
      <c r="I524" s="2"/>
      <c r="J524" s="4"/>
      <c r="K524" s="4"/>
      <c r="L524" s="4">
        <f>Tabela1[[#This Row],[parcela.cef
(total)]]-Tabela1[[#This Row],[parcela.cef
(realizado)]]</f>
        <v>0</v>
      </c>
      <c r="M524" s="4">
        <v>0</v>
      </c>
      <c r="N524" s="4">
        <v>0</v>
      </c>
      <c r="O524" s="4">
        <v>0</v>
      </c>
      <c r="P524" s="4">
        <v>0</v>
      </c>
      <c r="Q524" s="4">
        <f>SUM(Tabela1[[#This Row],[set/25]:[dez/30]])</f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0</v>
      </c>
      <c r="CZ524" s="4">
        <v>0</v>
      </c>
      <c r="DA524" s="4">
        <v>0</v>
      </c>
      <c r="DB524" s="4">
        <v>0</v>
      </c>
      <c r="DC524" s="4">
        <v>0</v>
      </c>
      <c r="DD524" s="4">
        <v>0</v>
      </c>
      <c r="DE524" s="4">
        <v>0</v>
      </c>
      <c r="DF524" s="4">
        <v>0</v>
      </c>
      <c r="DG524" s="4">
        <v>0</v>
      </c>
      <c r="DH524" s="4">
        <v>0</v>
      </c>
      <c r="DI524" s="4">
        <v>0</v>
      </c>
      <c r="DJ524" s="4">
        <v>0</v>
      </c>
      <c r="DK524" s="4">
        <v>0</v>
      </c>
      <c r="DL524" s="4">
        <v>0</v>
      </c>
      <c r="DM524" s="4">
        <v>0</v>
      </c>
      <c r="DN524" s="4">
        <v>0</v>
      </c>
      <c r="DO524" s="4">
        <v>0</v>
      </c>
      <c r="DP524" s="4">
        <v>0</v>
      </c>
      <c r="DQ524" s="4">
        <v>0</v>
      </c>
      <c r="DR524" s="4">
        <v>0</v>
      </c>
      <c r="DS524" s="4">
        <v>0</v>
      </c>
      <c r="DT524" s="4">
        <v>0</v>
      </c>
      <c r="DU524" s="6">
        <v>0</v>
      </c>
      <c r="DV524" s="4">
        <f>SUM(Tabela1[[#This Row],[jan/25]:[mar/25]])</f>
        <v>0</v>
      </c>
      <c r="DW524" s="4">
        <f>SUM(Tabela1[[#This Row],[abr/25]:[ago/25]])</f>
        <v>0</v>
      </c>
      <c r="DX524" s="4">
        <f>SUM(Tabela1[[#This Row],[set/25]:[dez/30]])</f>
        <v>0</v>
      </c>
    </row>
    <row r="525" spans="1:128" hidden="1" x14ac:dyDescent="0.25">
      <c r="A525" s="2" t="s">
        <v>1346</v>
      </c>
      <c r="B525" s="2" t="s">
        <v>14</v>
      </c>
      <c r="C525" s="2" t="s">
        <v>579</v>
      </c>
      <c r="D525" s="1">
        <v>1807</v>
      </c>
      <c r="E525" s="2" t="s">
        <v>1502</v>
      </c>
      <c r="F525" s="2" t="s">
        <v>19</v>
      </c>
      <c r="G525" s="321">
        <v>45626</v>
      </c>
      <c r="H525" s="2" t="s">
        <v>1026</v>
      </c>
      <c r="I525" s="2"/>
      <c r="J525" s="4"/>
      <c r="K525" s="4"/>
      <c r="L525" s="4">
        <f>Tabela1[[#This Row],[parcela.cef
(total)]]-Tabela1[[#This Row],[parcela.cef
(realizado)]]</f>
        <v>0</v>
      </c>
      <c r="M525" s="4">
        <v>270552.8</v>
      </c>
      <c r="N525" s="4">
        <v>299860</v>
      </c>
      <c r="O525" s="4">
        <v>0</v>
      </c>
      <c r="P525" s="4">
        <v>42725.599999999999</v>
      </c>
      <c r="Q525" s="4">
        <f>SUM(Tabela1[[#This Row],[set/25]:[dez/30]])</f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3000</v>
      </c>
      <c r="BB525" s="4">
        <v>10707</v>
      </c>
      <c r="BC525" s="4">
        <v>0</v>
      </c>
      <c r="BD525" s="4">
        <v>7782</v>
      </c>
      <c r="BE525" s="4">
        <v>4113.82</v>
      </c>
      <c r="BF525" s="4">
        <v>17122.78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0</v>
      </c>
      <c r="CZ525" s="4">
        <v>0</v>
      </c>
      <c r="DA525" s="4">
        <v>0</v>
      </c>
      <c r="DB525" s="4">
        <v>0</v>
      </c>
      <c r="DC525" s="4">
        <v>0</v>
      </c>
      <c r="DD525" s="4">
        <v>0</v>
      </c>
      <c r="DE525" s="4">
        <v>0</v>
      </c>
      <c r="DF525" s="4">
        <v>0</v>
      </c>
      <c r="DG525" s="4">
        <v>0</v>
      </c>
      <c r="DH525" s="4">
        <v>0</v>
      </c>
      <c r="DI525" s="4">
        <v>0</v>
      </c>
      <c r="DJ525" s="4">
        <v>0</v>
      </c>
      <c r="DK525" s="4">
        <v>0</v>
      </c>
      <c r="DL525" s="4">
        <v>0</v>
      </c>
      <c r="DM525" s="4">
        <v>0</v>
      </c>
      <c r="DN525" s="4">
        <v>0</v>
      </c>
      <c r="DO525" s="4">
        <v>0</v>
      </c>
      <c r="DP525" s="4">
        <v>0</v>
      </c>
      <c r="DQ525" s="4">
        <v>0</v>
      </c>
      <c r="DR525" s="4">
        <v>0</v>
      </c>
      <c r="DS525" s="4">
        <v>0</v>
      </c>
      <c r="DT525" s="4">
        <v>0</v>
      </c>
      <c r="DU525" s="6">
        <v>0</v>
      </c>
      <c r="DV525" s="4">
        <f>SUM(Tabela1[[#This Row],[jan/25]:[mar/25]])</f>
        <v>18489</v>
      </c>
      <c r="DW525" s="4">
        <f>SUM(Tabela1[[#This Row],[abr/25]:[ago/25]])</f>
        <v>21236.6</v>
      </c>
      <c r="DX525" s="4">
        <f>SUM(Tabela1[[#This Row],[set/25]:[dez/30]])</f>
        <v>0</v>
      </c>
    </row>
    <row r="526" spans="1:128" hidden="1" x14ac:dyDescent="0.25">
      <c r="A526" s="2" t="s">
        <v>1346</v>
      </c>
      <c r="B526" s="2" t="s">
        <v>14</v>
      </c>
      <c r="C526" s="2" t="s">
        <v>579</v>
      </c>
      <c r="D526" s="1">
        <v>1808</v>
      </c>
      <c r="E526" s="2"/>
      <c r="F526" s="2" t="s">
        <v>42</v>
      </c>
      <c r="G526" s="321"/>
      <c r="H526" s="2"/>
      <c r="I526" s="2"/>
      <c r="J526" s="4"/>
      <c r="K526" s="4"/>
      <c r="L526" s="4">
        <f>Tabela1[[#This Row],[parcela.cef
(total)]]-Tabela1[[#This Row],[parcela.cef
(realizado)]]</f>
        <v>0</v>
      </c>
      <c r="M526" s="4">
        <v>0</v>
      </c>
      <c r="N526" s="4">
        <v>0</v>
      </c>
      <c r="O526" s="4">
        <v>0</v>
      </c>
      <c r="P526" s="4">
        <v>0</v>
      </c>
      <c r="Q526" s="4">
        <f>SUM(Tabela1[[#This Row],[set/25]:[dez/30]])</f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0</v>
      </c>
      <c r="CY526" s="4">
        <v>0</v>
      </c>
      <c r="CZ526" s="4">
        <v>0</v>
      </c>
      <c r="DA526" s="4">
        <v>0</v>
      </c>
      <c r="DB526" s="4">
        <v>0</v>
      </c>
      <c r="DC526" s="4">
        <v>0</v>
      </c>
      <c r="DD526" s="4">
        <v>0</v>
      </c>
      <c r="DE526" s="4">
        <v>0</v>
      </c>
      <c r="DF526" s="4">
        <v>0</v>
      </c>
      <c r="DG526" s="4">
        <v>0</v>
      </c>
      <c r="DH526" s="4">
        <v>0</v>
      </c>
      <c r="DI526" s="4">
        <v>0</v>
      </c>
      <c r="DJ526" s="4">
        <v>0</v>
      </c>
      <c r="DK526" s="4">
        <v>0</v>
      </c>
      <c r="DL526" s="4">
        <v>0</v>
      </c>
      <c r="DM526" s="4">
        <v>0</v>
      </c>
      <c r="DN526" s="4">
        <v>0</v>
      </c>
      <c r="DO526" s="4">
        <v>0</v>
      </c>
      <c r="DP526" s="4">
        <v>0</v>
      </c>
      <c r="DQ526" s="4">
        <v>0</v>
      </c>
      <c r="DR526" s="4">
        <v>0</v>
      </c>
      <c r="DS526" s="4">
        <v>0</v>
      </c>
      <c r="DT526" s="4">
        <v>0</v>
      </c>
      <c r="DU526" s="6">
        <v>0</v>
      </c>
      <c r="DV526" s="4">
        <f>SUM(Tabela1[[#This Row],[jan/25]:[mar/25]])</f>
        <v>0</v>
      </c>
      <c r="DW526" s="4">
        <f>SUM(Tabela1[[#This Row],[abr/25]:[ago/25]])</f>
        <v>0</v>
      </c>
      <c r="DX526" s="4">
        <f>SUM(Tabela1[[#This Row],[set/25]:[dez/30]])</f>
        <v>0</v>
      </c>
    </row>
    <row r="527" spans="1:128" hidden="1" x14ac:dyDescent="0.25">
      <c r="A527" s="2" t="s">
        <v>1346</v>
      </c>
      <c r="B527" s="2" t="s">
        <v>14</v>
      </c>
      <c r="C527" s="2" t="s">
        <v>579</v>
      </c>
      <c r="D527" s="1">
        <v>1809</v>
      </c>
      <c r="E527" s="2" t="s">
        <v>1505</v>
      </c>
      <c r="F527" s="2" t="s">
        <v>19</v>
      </c>
      <c r="G527" s="321">
        <v>45856</v>
      </c>
      <c r="H527" s="2" t="s">
        <v>1235</v>
      </c>
      <c r="I527" s="2"/>
      <c r="J527" s="4"/>
      <c r="K527" s="4"/>
      <c r="L527" s="4">
        <f>Tabela1[[#This Row],[parcela.cef
(total)]]-Tabela1[[#This Row],[parcela.cef
(realizado)]]</f>
        <v>0</v>
      </c>
      <c r="M527" s="4">
        <v>0</v>
      </c>
      <c r="N527" s="4">
        <v>224660</v>
      </c>
      <c r="O527" s="4">
        <v>0</v>
      </c>
      <c r="P527" s="4">
        <v>224660</v>
      </c>
      <c r="Q527" s="4">
        <f>SUM(Tabela1[[#This Row],[set/25]:[dez/30]])</f>
        <v>185000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35660</v>
      </c>
      <c r="BI527" s="4">
        <v>4000</v>
      </c>
      <c r="BJ527" s="4">
        <v>4000</v>
      </c>
      <c r="BK527" s="4">
        <v>4000</v>
      </c>
      <c r="BL527" s="4">
        <v>4000</v>
      </c>
      <c r="BM527" s="4">
        <v>4000</v>
      </c>
      <c r="BN527" s="4">
        <v>4000</v>
      </c>
      <c r="BO527" s="4">
        <v>4000</v>
      </c>
      <c r="BP527" s="4">
        <v>4000</v>
      </c>
      <c r="BQ527" s="4">
        <v>4000</v>
      </c>
      <c r="BR527" s="4">
        <v>4000</v>
      </c>
      <c r="BS527" s="4">
        <v>4000</v>
      </c>
      <c r="BT527" s="4">
        <v>4000</v>
      </c>
      <c r="BU527" s="4">
        <v>4000</v>
      </c>
      <c r="BV527" s="4">
        <v>4000</v>
      </c>
      <c r="BW527" s="4">
        <v>4000</v>
      </c>
      <c r="BX527" s="4">
        <v>4000</v>
      </c>
      <c r="BY527" s="4">
        <v>4000</v>
      </c>
      <c r="BZ527" s="4">
        <v>4000</v>
      </c>
      <c r="CA527" s="4">
        <v>4000</v>
      </c>
      <c r="CB527" s="4">
        <v>4000</v>
      </c>
      <c r="CC527" s="4">
        <v>4000</v>
      </c>
      <c r="CD527" s="4">
        <v>4000</v>
      </c>
      <c r="CE527" s="4">
        <v>4000</v>
      </c>
      <c r="CF527" s="4">
        <v>4000</v>
      </c>
      <c r="CG527" s="4">
        <v>4000</v>
      </c>
      <c r="CH527" s="4">
        <v>4000</v>
      </c>
      <c r="CI527" s="4">
        <v>4000</v>
      </c>
      <c r="CJ527" s="4">
        <v>4000</v>
      </c>
      <c r="CK527" s="4">
        <v>4000</v>
      </c>
      <c r="CL527" s="4">
        <v>4000</v>
      </c>
      <c r="CM527" s="4">
        <v>4000</v>
      </c>
      <c r="CN527" s="4">
        <v>4000</v>
      </c>
      <c r="CO527" s="4">
        <v>4000</v>
      </c>
      <c r="CP527" s="4">
        <v>4000</v>
      </c>
      <c r="CQ527" s="4">
        <v>0</v>
      </c>
      <c r="CR527" s="4">
        <v>100</v>
      </c>
      <c r="CS527" s="4">
        <v>0</v>
      </c>
      <c r="CT527" s="4">
        <v>0</v>
      </c>
      <c r="CU527" s="4">
        <v>0</v>
      </c>
      <c r="CV527" s="4">
        <v>0</v>
      </c>
      <c r="CW527" s="4">
        <v>52900</v>
      </c>
      <c r="CX527" s="4">
        <v>0</v>
      </c>
      <c r="CY527" s="4">
        <v>0</v>
      </c>
      <c r="CZ527" s="4">
        <v>0</v>
      </c>
      <c r="DA527" s="4">
        <v>0</v>
      </c>
      <c r="DB527" s="4">
        <v>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0</v>
      </c>
      <c r="DK527" s="4">
        <v>0</v>
      </c>
      <c r="DL527" s="4">
        <v>0</v>
      </c>
      <c r="DM527" s="4">
        <v>0</v>
      </c>
      <c r="DN527" s="4">
        <v>0</v>
      </c>
      <c r="DO527" s="4">
        <v>0</v>
      </c>
      <c r="DP527" s="4">
        <v>0</v>
      </c>
      <c r="DQ527" s="4">
        <v>0</v>
      </c>
      <c r="DR527" s="4">
        <v>0</v>
      </c>
      <c r="DS527" s="4">
        <v>0</v>
      </c>
      <c r="DT527" s="4">
        <v>0</v>
      </c>
      <c r="DU527" s="6">
        <v>0</v>
      </c>
      <c r="DV527" s="4">
        <f>SUM(Tabela1[[#This Row],[jan/25]:[mar/25]])</f>
        <v>0</v>
      </c>
      <c r="DW527" s="4">
        <f>SUM(Tabela1[[#This Row],[abr/25]:[ago/25]])</f>
        <v>39660</v>
      </c>
      <c r="DX527" s="4">
        <f>SUM(Tabela1[[#This Row],[set/25]:[dez/30]])</f>
        <v>185000</v>
      </c>
    </row>
    <row r="528" spans="1:128" hidden="1" x14ac:dyDescent="0.25">
      <c r="A528" s="2" t="s">
        <v>1346</v>
      </c>
      <c r="B528" s="2" t="s">
        <v>14</v>
      </c>
      <c r="C528" s="2" t="s">
        <v>579</v>
      </c>
      <c r="D528" s="1">
        <v>1810</v>
      </c>
      <c r="E528" s="2"/>
      <c r="F528" s="2" t="s">
        <v>42</v>
      </c>
      <c r="G528" s="321"/>
      <c r="H528" s="2"/>
      <c r="I528" s="2"/>
      <c r="J528" s="4"/>
      <c r="K528" s="4"/>
      <c r="L528" s="4">
        <f>Tabela1[[#This Row],[parcela.cef
(total)]]-Tabela1[[#This Row],[parcela.cef
(realizado)]]</f>
        <v>0</v>
      </c>
      <c r="M528" s="4">
        <v>0</v>
      </c>
      <c r="N528" s="4">
        <v>0</v>
      </c>
      <c r="O528" s="4">
        <v>0</v>
      </c>
      <c r="P528" s="4">
        <v>0</v>
      </c>
      <c r="Q528" s="4">
        <f>SUM(Tabela1[[#This Row],[set/25]:[dez/30]])</f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0</v>
      </c>
      <c r="CS528" s="4">
        <v>0</v>
      </c>
      <c r="CT528" s="4">
        <v>0</v>
      </c>
      <c r="CU528" s="4">
        <v>0</v>
      </c>
      <c r="CV528" s="4">
        <v>0</v>
      </c>
      <c r="CW528" s="4">
        <v>0</v>
      </c>
      <c r="CX528" s="4">
        <v>0</v>
      </c>
      <c r="CY528" s="4">
        <v>0</v>
      </c>
      <c r="CZ528" s="4">
        <v>0</v>
      </c>
      <c r="DA528" s="4">
        <v>0</v>
      </c>
      <c r="DB528" s="4">
        <v>0</v>
      </c>
      <c r="DC528" s="4">
        <v>0</v>
      </c>
      <c r="DD528" s="4">
        <v>0</v>
      </c>
      <c r="DE528" s="4">
        <v>0</v>
      </c>
      <c r="DF528" s="4">
        <v>0</v>
      </c>
      <c r="DG528" s="4">
        <v>0</v>
      </c>
      <c r="DH528" s="4">
        <v>0</v>
      </c>
      <c r="DI528" s="4">
        <v>0</v>
      </c>
      <c r="DJ528" s="4">
        <v>0</v>
      </c>
      <c r="DK528" s="4">
        <v>0</v>
      </c>
      <c r="DL528" s="4">
        <v>0</v>
      </c>
      <c r="DM528" s="4">
        <v>0</v>
      </c>
      <c r="DN528" s="4">
        <v>0</v>
      </c>
      <c r="DO528" s="4">
        <v>0</v>
      </c>
      <c r="DP528" s="4">
        <v>0</v>
      </c>
      <c r="DQ528" s="4">
        <v>0</v>
      </c>
      <c r="DR528" s="4">
        <v>0</v>
      </c>
      <c r="DS528" s="4">
        <v>0</v>
      </c>
      <c r="DT528" s="4">
        <v>0</v>
      </c>
      <c r="DU528" s="6">
        <v>0</v>
      </c>
      <c r="DV528" s="4">
        <f>SUM(Tabela1[[#This Row],[jan/25]:[mar/25]])</f>
        <v>0</v>
      </c>
      <c r="DW528" s="4">
        <f>SUM(Tabela1[[#This Row],[abr/25]:[ago/25]])</f>
        <v>0</v>
      </c>
      <c r="DX528" s="4">
        <f>SUM(Tabela1[[#This Row],[set/25]:[dez/30]])</f>
        <v>0</v>
      </c>
    </row>
    <row r="529" spans="1:128" hidden="1" x14ac:dyDescent="0.25">
      <c r="A529" s="2" t="s">
        <v>1346</v>
      </c>
      <c r="B529" s="2" t="s">
        <v>14</v>
      </c>
      <c r="C529" s="2" t="s">
        <v>606</v>
      </c>
      <c r="D529" s="1">
        <v>1901</v>
      </c>
      <c r="E529" s="2"/>
      <c r="F529" s="2" t="s">
        <v>42</v>
      </c>
      <c r="G529" s="321"/>
      <c r="H529" s="2"/>
      <c r="I529" s="2"/>
      <c r="J529" s="4"/>
      <c r="K529" s="4"/>
      <c r="L529" s="4">
        <f>Tabela1[[#This Row],[parcela.cef
(total)]]-Tabela1[[#This Row],[parcela.cef
(realizado)]]</f>
        <v>0</v>
      </c>
      <c r="M529" s="4">
        <v>0</v>
      </c>
      <c r="N529" s="4">
        <v>0</v>
      </c>
      <c r="O529" s="4">
        <v>0</v>
      </c>
      <c r="P529" s="4">
        <v>0</v>
      </c>
      <c r="Q529" s="4">
        <f>SUM(Tabela1[[#This Row],[set/25]:[dez/30]])</f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0</v>
      </c>
      <c r="CZ529" s="4">
        <v>0</v>
      </c>
      <c r="DA529" s="4">
        <v>0</v>
      </c>
      <c r="DB529" s="4">
        <v>0</v>
      </c>
      <c r="DC529" s="4">
        <v>0</v>
      </c>
      <c r="DD529" s="4">
        <v>0</v>
      </c>
      <c r="DE529" s="4">
        <v>0</v>
      </c>
      <c r="DF529" s="4">
        <v>0</v>
      </c>
      <c r="DG529" s="4">
        <v>0</v>
      </c>
      <c r="DH529" s="4">
        <v>0</v>
      </c>
      <c r="DI529" s="4">
        <v>0</v>
      </c>
      <c r="DJ529" s="4">
        <v>0</v>
      </c>
      <c r="DK529" s="4">
        <v>0</v>
      </c>
      <c r="DL529" s="4">
        <v>0</v>
      </c>
      <c r="DM529" s="4">
        <v>0</v>
      </c>
      <c r="DN529" s="4">
        <v>0</v>
      </c>
      <c r="DO529" s="4">
        <v>0</v>
      </c>
      <c r="DP529" s="4">
        <v>0</v>
      </c>
      <c r="DQ529" s="4">
        <v>0</v>
      </c>
      <c r="DR529" s="4">
        <v>0</v>
      </c>
      <c r="DS529" s="4">
        <v>0</v>
      </c>
      <c r="DT529" s="4">
        <v>0</v>
      </c>
      <c r="DU529" s="6">
        <v>0</v>
      </c>
      <c r="DV529" s="4">
        <f>SUM(Tabela1[[#This Row],[jan/25]:[mar/25]])</f>
        <v>0</v>
      </c>
      <c r="DW529" s="4">
        <f>SUM(Tabela1[[#This Row],[abr/25]:[ago/25]])</f>
        <v>0</v>
      </c>
      <c r="DX529" s="4">
        <f>SUM(Tabela1[[#This Row],[set/25]:[dez/30]])</f>
        <v>0</v>
      </c>
    </row>
    <row r="530" spans="1:128" hidden="1" x14ac:dyDescent="0.25">
      <c r="A530" s="2" t="s">
        <v>1346</v>
      </c>
      <c r="B530" s="2" t="s">
        <v>14</v>
      </c>
      <c r="C530" s="2" t="s">
        <v>606</v>
      </c>
      <c r="D530" s="1">
        <v>1902</v>
      </c>
      <c r="E530" s="2"/>
      <c r="F530" s="2" t="s">
        <v>42</v>
      </c>
      <c r="G530" s="321"/>
      <c r="H530" s="2"/>
      <c r="I530" s="2"/>
      <c r="J530" s="4"/>
      <c r="K530" s="4"/>
      <c r="L530" s="4">
        <f>Tabela1[[#This Row],[parcela.cef
(total)]]-Tabela1[[#This Row],[parcela.cef
(realizado)]]</f>
        <v>0</v>
      </c>
      <c r="M530" s="4">
        <v>0</v>
      </c>
      <c r="N530" s="4">
        <v>0</v>
      </c>
      <c r="O530" s="4">
        <v>0</v>
      </c>
      <c r="P530" s="4">
        <v>0</v>
      </c>
      <c r="Q530" s="4">
        <f>SUM(Tabela1[[#This Row],[set/25]:[dez/30]])</f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>
        <v>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0</v>
      </c>
      <c r="CZ530" s="4">
        <v>0</v>
      </c>
      <c r="DA530" s="4">
        <v>0</v>
      </c>
      <c r="DB530" s="4">
        <v>0</v>
      </c>
      <c r="DC530" s="4">
        <v>0</v>
      </c>
      <c r="DD530" s="4">
        <v>0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0</v>
      </c>
      <c r="DO530" s="4">
        <v>0</v>
      </c>
      <c r="DP530" s="4">
        <v>0</v>
      </c>
      <c r="DQ530" s="4">
        <v>0</v>
      </c>
      <c r="DR530" s="4">
        <v>0</v>
      </c>
      <c r="DS530" s="4">
        <v>0</v>
      </c>
      <c r="DT530" s="4">
        <v>0</v>
      </c>
      <c r="DU530" s="6">
        <v>0</v>
      </c>
      <c r="DV530" s="4">
        <f>SUM(Tabela1[[#This Row],[jan/25]:[mar/25]])</f>
        <v>0</v>
      </c>
      <c r="DW530" s="4">
        <f>SUM(Tabela1[[#This Row],[abr/25]:[ago/25]])</f>
        <v>0</v>
      </c>
      <c r="DX530" s="4">
        <f>SUM(Tabela1[[#This Row],[set/25]:[dez/30]])</f>
        <v>0</v>
      </c>
    </row>
    <row r="531" spans="1:128" hidden="1" x14ac:dyDescent="0.25">
      <c r="A531" s="2" t="s">
        <v>1346</v>
      </c>
      <c r="B531" s="2" t="s">
        <v>14</v>
      </c>
      <c r="C531" s="2" t="s">
        <v>606</v>
      </c>
      <c r="D531" s="1">
        <v>1903</v>
      </c>
      <c r="E531" s="2"/>
      <c r="F531" s="2" t="s">
        <v>42</v>
      </c>
      <c r="G531" s="321"/>
      <c r="H531" s="2"/>
      <c r="I531" s="2"/>
      <c r="J531" s="4"/>
      <c r="K531" s="4"/>
      <c r="L531" s="4">
        <f>Tabela1[[#This Row],[parcela.cef
(total)]]-Tabela1[[#This Row],[parcela.cef
(realizado)]]</f>
        <v>0</v>
      </c>
      <c r="M531" s="4">
        <v>0</v>
      </c>
      <c r="N531" s="4">
        <v>0</v>
      </c>
      <c r="O531" s="4">
        <v>0</v>
      </c>
      <c r="P531" s="4">
        <v>0</v>
      </c>
      <c r="Q531" s="4">
        <f>SUM(Tabela1[[#This Row],[set/25]:[dez/30]])</f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0</v>
      </c>
      <c r="CY531" s="4">
        <v>0</v>
      </c>
      <c r="CZ531" s="4">
        <v>0</v>
      </c>
      <c r="DA531" s="4">
        <v>0</v>
      </c>
      <c r="DB531" s="4">
        <v>0</v>
      </c>
      <c r="DC531" s="4">
        <v>0</v>
      </c>
      <c r="DD531" s="4">
        <v>0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0</v>
      </c>
      <c r="DK531" s="4">
        <v>0</v>
      </c>
      <c r="DL531" s="4">
        <v>0</v>
      </c>
      <c r="DM531" s="4">
        <v>0</v>
      </c>
      <c r="DN531" s="4">
        <v>0</v>
      </c>
      <c r="DO531" s="4">
        <v>0</v>
      </c>
      <c r="DP531" s="4">
        <v>0</v>
      </c>
      <c r="DQ531" s="4">
        <v>0</v>
      </c>
      <c r="DR531" s="4">
        <v>0</v>
      </c>
      <c r="DS531" s="4">
        <v>0</v>
      </c>
      <c r="DT531" s="4">
        <v>0</v>
      </c>
      <c r="DU531" s="6">
        <v>0</v>
      </c>
      <c r="DV531" s="4">
        <f>SUM(Tabela1[[#This Row],[jan/25]:[mar/25]])</f>
        <v>0</v>
      </c>
      <c r="DW531" s="4">
        <f>SUM(Tabela1[[#This Row],[abr/25]:[ago/25]])</f>
        <v>0</v>
      </c>
      <c r="DX531" s="4">
        <f>SUM(Tabela1[[#This Row],[set/25]:[dez/30]])</f>
        <v>0</v>
      </c>
    </row>
    <row r="532" spans="1:128" hidden="1" x14ac:dyDescent="0.25">
      <c r="A532" s="2" t="s">
        <v>1346</v>
      </c>
      <c r="B532" s="2" t="s">
        <v>14</v>
      </c>
      <c r="C532" s="2" t="s">
        <v>606</v>
      </c>
      <c r="D532" s="1">
        <v>1904</v>
      </c>
      <c r="E532" s="2"/>
      <c r="F532" s="2" t="s">
        <v>42</v>
      </c>
      <c r="G532" s="321"/>
      <c r="H532" s="2"/>
      <c r="I532" s="2"/>
      <c r="J532" s="4"/>
      <c r="K532" s="4"/>
      <c r="L532" s="4">
        <f>Tabela1[[#This Row],[parcela.cef
(total)]]-Tabela1[[#This Row],[parcela.cef
(realizado)]]</f>
        <v>0</v>
      </c>
      <c r="M532" s="4">
        <v>0</v>
      </c>
      <c r="N532" s="4">
        <v>0</v>
      </c>
      <c r="O532" s="4">
        <v>0</v>
      </c>
      <c r="P532" s="4">
        <v>0</v>
      </c>
      <c r="Q532" s="4">
        <f>SUM(Tabela1[[#This Row],[set/25]:[dez/30]])</f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>
        <v>0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0</v>
      </c>
      <c r="CZ532" s="4">
        <v>0</v>
      </c>
      <c r="DA532" s="4">
        <v>0</v>
      </c>
      <c r="DB532" s="4">
        <v>0</v>
      </c>
      <c r="DC532" s="4">
        <v>0</v>
      </c>
      <c r="DD532" s="4">
        <v>0</v>
      </c>
      <c r="DE532" s="4">
        <v>0</v>
      </c>
      <c r="DF532" s="4">
        <v>0</v>
      </c>
      <c r="DG532" s="4">
        <v>0</v>
      </c>
      <c r="DH532" s="4">
        <v>0</v>
      </c>
      <c r="DI532" s="4">
        <v>0</v>
      </c>
      <c r="DJ532" s="4">
        <v>0</v>
      </c>
      <c r="DK532" s="4">
        <v>0</v>
      </c>
      <c r="DL532" s="4">
        <v>0</v>
      </c>
      <c r="DM532" s="4">
        <v>0</v>
      </c>
      <c r="DN532" s="4">
        <v>0</v>
      </c>
      <c r="DO532" s="4">
        <v>0</v>
      </c>
      <c r="DP532" s="4">
        <v>0</v>
      </c>
      <c r="DQ532" s="4">
        <v>0</v>
      </c>
      <c r="DR532" s="4">
        <v>0</v>
      </c>
      <c r="DS532" s="4">
        <v>0</v>
      </c>
      <c r="DT532" s="4">
        <v>0</v>
      </c>
      <c r="DU532" s="6">
        <v>0</v>
      </c>
      <c r="DV532" s="4">
        <f>SUM(Tabela1[[#This Row],[jan/25]:[mar/25]])</f>
        <v>0</v>
      </c>
      <c r="DW532" s="4">
        <f>SUM(Tabela1[[#This Row],[abr/25]:[ago/25]])</f>
        <v>0</v>
      </c>
      <c r="DX532" s="4">
        <f>SUM(Tabela1[[#This Row],[set/25]:[dez/30]])</f>
        <v>0</v>
      </c>
    </row>
    <row r="533" spans="1:128" hidden="1" x14ac:dyDescent="0.25">
      <c r="A533" s="2" t="s">
        <v>1346</v>
      </c>
      <c r="B533" s="2" t="s">
        <v>14</v>
      </c>
      <c r="C533" s="2" t="s">
        <v>606</v>
      </c>
      <c r="D533" s="1">
        <v>1905</v>
      </c>
      <c r="E533" s="2"/>
      <c r="F533" s="2" t="s">
        <v>42</v>
      </c>
      <c r="G533" s="321"/>
      <c r="H533" s="2"/>
      <c r="I533" s="2"/>
      <c r="J533" s="4"/>
      <c r="K533" s="4"/>
      <c r="L533" s="4">
        <f>Tabela1[[#This Row],[parcela.cef
(total)]]-Tabela1[[#This Row],[parcela.cef
(realizado)]]</f>
        <v>0</v>
      </c>
      <c r="M533" s="4">
        <v>0</v>
      </c>
      <c r="N533" s="4">
        <v>0</v>
      </c>
      <c r="O533" s="4">
        <v>0</v>
      </c>
      <c r="P533" s="4">
        <v>0</v>
      </c>
      <c r="Q533" s="4">
        <f>SUM(Tabela1[[#This Row],[set/25]:[dez/30]])</f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0</v>
      </c>
      <c r="CP533" s="4">
        <v>0</v>
      </c>
      <c r="CQ533" s="4">
        <v>0</v>
      </c>
      <c r="CR533" s="4">
        <v>0</v>
      </c>
      <c r="CS533" s="4">
        <v>0</v>
      </c>
      <c r="CT533" s="4">
        <v>0</v>
      </c>
      <c r="CU533" s="4">
        <v>0</v>
      </c>
      <c r="CV533" s="4">
        <v>0</v>
      </c>
      <c r="CW533" s="4">
        <v>0</v>
      </c>
      <c r="CX533" s="4">
        <v>0</v>
      </c>
      <c r="CY533" s="4">
        <v>0</v>
      </c>
      <c r="CZ533" s="4">
        <v>0</v>
      </c>
      <c r="DA533" s="4">
        <v>0</v>
      </c>
      <c r="DB533" s="4">
        <v>0</v>
      </c>
      <c r="DC533" s="4">
        <v>0</v>
      </c>
      <c r="DD533" s="4">
        <v>0</v>
      </c>
      <c r="DE533" s="4">
        <v>0</v>
      </c>
      <c r="DF533" s="4">
        <v>0</v>
      </c>
      <c r="DG533" s="4">
        <v>0</v>
      </c>
      <c r="DH533" s="4">
        <v>0</v>
      </c>
      <c r="DI533" s="4">
        <v>0</v>
      </c>
      <c r="DJ533" s="4">
        <v>0</v>
      </c>
      <c r="DK533" s="4">
        <v>0</v>
      </c>
      <c r="DL533" s="4">
        <v>0</v>
      </c>
      <c r="DM533" s="4">
        <v>0</v>
      </c>
      <c r="DN533" s="4">
        <v>0</v>
      </c>
      <c r="DO533" s="4">
        <v>0</v>
      </c>
      <c r="DP533" s="4">
        <v>0</v>
      </c>
      <c r="DQ533" s="4">
        <v>0</v>
      </c>
      <c r="DR533" s="4">
        <v>0</v>
      </c>
      <c r="DS533" s="4">
        <v>0</v>
      </c>
      <c r="DT533" s="4">
        <v>0</v>
      </c>
      <c r="DU533" s="6">
        <v>0</v>
      </c>
      <c r="DV533" s="4">
        <f>SUM(Tabela1[[#This Row],[jan/25]:[mar/25]])</f>
        <v>0</v>
      </c>
      <c r="DW533" s="4">
        <f>SUM(Tabela1[[#This Row],[abr/25]:[ago/25]])</f>
        <v>0</v>
      </c>
      <c r="DX533" s="4">
        <f>SUM(Tabela1[[#This Row],[set/25]:[dez/30]])</f>
        <v>0</v>
      </c>
    </row>
    <row r="534" spans="1:128" hidden="1" x14ac:dyDescent="0.25">
      <c r="A534" s="2" t="s">
        <v>1346</v>
      </c>
      <c r="B534" s="2" t="s">
        <v>14</v>
      </c>
      <c r="C534" s="2" t="s">
        <v>606</v>
      </c>
      <c r="D534" s="1">
        <v>1906</v>
      </c>
      <c r="E534" s="2"/>
      <c r="F534" s="2" t="s">
        <v>42</v>
      </c>
      <c r="G534" s="321"/>
      <c r="H534" s="2"/>
      <c r="I534" s="2"/>
      <c r="J534" s="4"/>
      <c r="K534" s="4"/>
      <c r="L534" s="4">
        <f>Tabela1[[#This Row],[parcela.cef
(total)]]-Tabela1[[#This Row],[parcela.cef
(realizado)]]</f>
        <v>0</v>
      </c>
      <c r="M534" s="4">
        <v>0</v>
      </c>
      <c r="N534" s="4">
        <v>0</v>
      </c>
      <c r="O534" s="4">
        <v>0</v>
      </c>
      <c r="P534" s="4">
        <v>0</v>
      </c>
      <c r="Q534" s="4">
        <f>SUM(Tabela1[[#This Row],[set/25]:[dez/30]])</f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>
        <v>0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0</v>
      </c>
      <c r="CZ534" s="4">
        <v>0</v>
      </c>
      <c r="DA534" s="4">
        <v>0</v>
      </c>
      <c r="DB534" s="4">
        <v>0</v>
      </c>
      <c r="DC534" s="4">
        <v>0</v>
      </c>
      <c r="DD534" s="4">
        <v>0</v>
      </c>
      <c r="DE534" s="4">
        <v>0</v>
      </c>
      <c r="DF534" s="4">
        <v>0</v>
      </c>
      <c r="DG534" s="4">
        <v>0</v>
      </c>
      <c r="DH534" s="4">
        <v>0</v>
      </c>
      <c r="DI534" s="4">
        <v>0</v>
      </c>
      <c r="DJ534" s="4">
        <v>0</v>
      </c>
      <c r="DK534" s="4">
        <v>0</v>
      </c>
      <c r="DL534" s="4">
        <v>0</v>
      </c>
      <c r="DM534" s="4">
        <v>0</v>
      </c>
      <c r="DN534" s="4">
        <v>0</v>
      </c>
      <c r="DO534" s="4">
        <v>0</v>
      </c>
      <c r="DP534" s="4">
        <v>0</v>
      </c>
      <c r="DQ534" s="4">
        <v>0</v>
      </c>
      <c r="DR534" s="4">
        <v>0</v>
      </c>
      <c r="DS534" s="4">
        <v>0</v>
      </c>
      <c r="DT534" s="4">
        <v>0</v>
      </c>
      <c r="DU534" s="6">
        <v>0</v>
      </c>
      <c r="DV534" s="4">
        <f>SUM(Tabela1[[#This Row],[jan/25]:[mar/25]])</f>
        <v>0</v>
      </c>
      <c r="DW534" s="4">
        <f>SUM(Tabela1[[#This Row],[abr/25]:[ago/25]])</f>
        <v>0</v>
      </c>
      <c r="DX534" s="4">
        <f>SUM(Tabela1[[#This Row],[set/25]:[dez/30]])</f>
        <v>0</v>
      </c>
    </row>
    <row r="535" spans="1:128" hidden="1" x14ac:dyDescent="0.25">
      <c r="A535" s="2" t="s">
        <v>1346</v>
      </c>
      <c r="B535" s="2" t="s">
        <v>14</v>
      </c>
      <c r="C535" s="2" t="s">
        <v>606</v>
      </c>
      <c r="D535" s="1">
        <v>1907</v>
      </c>
      <c r="E535" s="2"/>
      <c r="F535" s="2" t="s">
        <v>42</v>
      </c>
      <c r="G535" s="321"/>
      <c r="H535" s="2"/>
      <c r="I535" s="2"/>
      <c r="J535" s="4"/>
      <c r="K535" s="4"/>
      <c r="L535" s="4">
        <f>Tabela1[[#This Row],[parcela.cef
(total)]]-Tabela1[[#This Row],[parcela.cef
(realizado)]]</f>
        <v>0</v>
      </c>
      <c r="M535" s="4">
        <v>0</v>
      </c>
      <c r="N535" s="4">
        <v>0</v>
      </c>
      <c r="O535" s="4">
        <v>0</v>
      </c>
      <c r="P535" s="4">
        <v>0</v>
      </c>
      <c r="Q535" s="4">
        <f>SUM(Tabela1[[#This Row],[set/25]:[dez/30]])</f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0</v>
      </c>
      <c r="CZ535" s="4">
        <v>0</v>
      </c>
      <c r="DA535" s="4">
        <v>0</v>
      </c>
      <c r="DB535" s="4">
        <v>0</v>
      </c>
      <c r="DC535" s="4">
        <v>0</v>
      </c>
      <c r="DD535" s="4">
        <v>0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0</v>
      </c>
      <c r="DK535" s="4">
        <v>0</v>
      </c>
      <c r="DL535" s="4">
        <v>0</v>
      </c>
      <c r="DM535" s="4">
        <v>0</v>
      </c>
      <c r="DN535" s="4">
        <v>0</v>
      </c>
      <c r="DO535" s="4">
        <v>0</v>
      </c>
      <c r="DP535" s="4">
        <v>0</v>
      </c>
      <c r="DQ535" s="4">
        <v>0</v>
      </c>
      <c r="DR535" s="4">
        <v>0</v>
      </c>
      <c r="DS535" s="4">
        <v>0</v>
      </c>
      <c r="DT535" s="4">
        <v>0</v>
      </c>
      <c r="DU535" s="6">
        <v>0</v>
      </c>
      <c r="DV535" s="4">
        <f>SUM(Tabela1[[#This Row],[jan/25]:[mar/25]])</f>
        <v>0</v>
      </c>
      <c r="DW535" s="4">
        <f>SUM(Tabela1[[#This Row],[abr/25]:[ago/25]])</f>
        <v>0</v>
      </c>
      <c r="DX535" s="4">
        <f>SUM(Tabela1[[#This Row],[set/25]:[dez/30]])</f>
        <v>0</v>
      </c>
    </row>
    <row r="536" spans="1:128" hidden="1" x14ac:dyDescent="0.25">
      <c r="A536" s="2" t="s">
        <v>1346</v>
      </c>
      <c r="B536" s="2" t="s">
        <v>14</v>
      </c>
      <c r="C536" s="2" t="s">
        <v>606</v>
      </c>
      <c r="D536" s="1">
        <v>1908</v>
      </c>
      <c r="E536" s="2"/>
      <c r="F536" s="2" t="s">
        <v>42</v>
      </c>
      <c r="G536" s="321"/>
      <c r="H536" s="2"/>
      <c r="I536" s="2"/>
      <c r="J536" s="4"/>
      <c r="K536" s="4"/>
      <c r="L536" s="4">
        <f>Tabela1[[#This Row],[parcela.cef
(total)]]-Tabela1[[#This Row],[parcela.cef
(realizado)]]</f>
        <v>0</v>
      </c>
      <c r="M536" s="4">
        <v>0</v>
      </c>
      <c r="N536" s="4">
        <v>0</v>
      </c>
      <c r="O536" s="4">
        <v>0</v>
      </c>
      <c r="P536" s="4">
        <v>0</v>
      </c>
      <c r="Q536" s="4">
        <f>SUM(Tabela1[[#This Row],[set/25]:[dez/30]])</f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>
        <v>0</v>
      </c>
      <c r="CS536" s="4">
        <v>0</v>
      </c>
      <c r="CT536" s="4">
        <v>0</v>
      </c>
      <c r="CU536" s="4">
        <v>0</v>
      </c>
      <c r="CV536" s="4">
        <v>0</v>
      </c>
      <c r="CW536" s="4">
        <v>0</v>
      </c>
      <c r="CX536" s="4">
        <v>0</v>
      </c>
      <c r="CY536" s="4">
        <v>0</v>
      </c>
      <c r="CZ536" s="4">
        <v>0</v>
      </c>
      <c r="DA536" s="4">
        <v>0</v>
      </c>
      <c r="DB536" s="4">
        <v>0</v>
      </c>
      <c r="DC536" s="4">
        <v>0</v>
      </c>
      <c r="DD536" s="4">
        <v>0</v>
      </c>
      <c r="DE536" s="4">
        <v>0</v>
      </c>
      <c r="DF536" s="4">
        <v>0</v>
      </c>
      <c r="DG536" s="4">
        <v>0</v>
      </c>
      <c r="DH536" s="4">
        <v>0</v>
      </c>
      <c r="DI536" s="4">
        <v>0</v>
      </c>
      <c r="DJ536" s="4">
        <v>0</v>
      </c>
      <c r="DK536" s="4">
        <v>0</v>
      </c>
      <c r="DL536" s="4">
        <v>0</v>
      </c>
      <c r="DM536" s="4">
        <v>0</v>
      </c>
      <c r="DN536" s="4">
        <v>0</v>
      </c>
      <c r="DO536" s="4">
        <v>0</v>
      </c>
      <c r="DP536" s="4">
        <v>0</v>
      </c>
      <c r="DQ536" s="4">
        <v>0</v>
      </c>
      <c r="DR536" s="4">
        <v>0</v>
      </c>
      <c r="DS536" s="4">
        <v>0</v>
      </c>
      <c r="DT536" s="4">
        <v>0</v>
      </c>
      <c r="DU536" s="6">
        <v>0</v>
      </c>
      <c r="DV536" s="4">
        <f>SUM(Tabela1[[#This Row],[jan/25]:[mar/25]])</f>
        <v>0</v>
      </c>
      <c r="DW536" s="4">
        <f>SUM(Tabela1[[#This Row],[abr/25]:[ago/25]])</f>
        <v>0</v>
      </c>
      <c r="DX536" s="4">
        <f>SUM(Tabela1[[#This Row],[set/25]:[dez/30]])</f>
        <v>0</v>
      </c>
    </row>
    <row r="537" spans="1:128" hidden="1" x14ac:dyDescent="0.25">
      <c r="A537" s="2" t="s">
        <v>1346</v>
      </c>
      <c r="B537" s="2" t="s">
        <v>14</v>
      </c>
      <c r="C537" s="2" t="s">
        <v>606</v>
      </c>
      <c r="D537" s="1">
        <v>1909</v>
      </c>
      <c r="E537" s="2" t="s">
        <v>1516</v>
      </c>
      <c r="F537" s="2" t="s">
        <v>19</v>
      </c>
      <c r="G537" s="321">
        <v>45851</v>
      </c>
      <c r="H537" s="2" t="s">
        <v>93</v>
      </c>
      <c r="I537" s="2"/>
      <c r="J537" s="4"/>
      <c r="K537" s="4"/>
      <c r="L537" s="4">
        <f>Tabela1[[#This Row],[parcela.cef
(total)]]-Tabela1[[#This Row],[parcela.cef
(realizado)]]</f>
        <v>0</v>
      </c>
      <c r="M537" s="4">
        <v>214870</v>
      </c>
      <c r="N537" s="4">
        <v>236610</v>
      </c>
      <c r="O537" s="4">
        <v>0</v>
      </c>
      <c r="P537" s="4">
        <v>21246.78</v>
      </c>
      <c r="Q537" s="4">
        <f>SUM(Tabela1[[#This Row],[set/25]:[dez/30]])</f>
        <v>20292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750</v>
      </c>
      <c r="BI537" s="4">
        <v>204.78</v>
      </c>
      <c r="BJ537" s="4">
        <v>0</v>
      </c>
      <c r="BK537" s="4">
        <v>669</v>
      </c>
      <c r="BL537" s="4">
        <v>669</v>
      </c>
      <c r="BM537" s="4">
        <v>669</v>
      </c>
      <c r="BN537" s="4">
        <v>669</v>
      </c>
      <c r="BO537" s="4">
        <v>669</v>
      </c>
      <c r="BP537" s="4">
        <v>669</v>
      </c>
      <c r="BQ537" s="4">
        <v>669</v>
      </c>
      <c r="BR537" s="4">
        <v>669</v>
      </c>
      <c r="BS537" s="4">
        <v>669</v>
      </c>
      <c r="BT537" s="4">
        <v>669</v>
      </c>
      <c r="BU537" s="4">
        <v>669</v>
      </c>
      <c r="BV537" s="4">
        <v>669</v>
      </c>
      <c r="BW537" s="4">
        <v>669</v>
      </c>
      <c r="BX537" s="4">
        <v>669</v>
      </c>
      <c r="BY537" s="4">
        <v>669</v>
      </c>
      <c r="BZ537" s="4">
        <v>669</v>
      </c>
      <c r="CA537" s="4">
        <v>669</v>
      </c>
      <c r="CB537" s="4">
        <v>669</v>
      </c>
      <c r="CC537" s="4">
        <v>669</v>
      </c>
      <c r="CD537" s="4">
        <v>669</v>
      </c>
      <c r="CE537" s="4">
        <v>669</v>
      </c>
      <c r="CF537" s="4">
        <v>669</v>
      </c>
      <c r="CG537" s="4">
        <v>669</v>
      </c>
      <c r="CH537" s="4">
        <v>669</v>
      </c>
      <c r="CI537" s="4">
        <v>669</v>
      </c>
      <c r="CJ537" s="4">
        <v>669</v>
      </c>
      <c r="CK537" s="4">
        <v>669</v>
      </c>
      <c r="CL537" s="4">
        <v>669</v>
      </c>
      <c r="CM537" s="4">
        <v>669</v>
      </c>
      <c r="CN537" s="4">
        <v>669</v>
      </c>
      <c r="CO537" s="4">
        <v>0</v>
      </c>
      <c r="CP537" s="4">
        <v>0</v>
      </c>
      <c r="CQ537" s="4">
        <v>0</v>
      </c>
      <c r="CR537" s="4">
        <v>222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0</v>
      </c>
      <c r="CZ537" s="4">
        <v>0</v>
      </c>
      <c r="DA537" s="4">
        <v>0</v>
      </c>
      <c r="DB537" s="4">
        <v>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0</v>
      </c>
      <c r="DK537" s="4">
        <v>0</v>
      </c>
      <c r="DL537" s="4">
        <v>0</v>
      </c>
      <c r="DM537" s="4">
        <v>0</v>
      </c>
      <c r="DN537" s="4">
        <v>0</v>
      </c>
      <c r="DO537" s="4">
        <v>0</v>
      </c>
      <c r="DP537" s="4">
        <v>0</v>
      </c>
      <c r="DQ537" s="4">
        <v>0</v>
      </c>
      <c r="DR537" s="4">
        <v>0</v>
      </c>
      <c r="DS537" s="4">
        <v>0</v>
      </c>
      <c r="DT537" s="4">
        <v>0</v>
      </c>
      <c r="DU537" s="6">
        <v>0</v>
      </c>
      <c r="DV537" s="4">
        <f>SUM(Tabela1[[#This Row],[jan/25]:[mar/25]])</f>
        <v>0</v>
      </c>
      <c r="DW537" s="4">
        <f>SUM(Tabela1[[#This Row],[abr/25]:[ago/25]])</f>
        <v>954.78</v>
      </c>
      <c r="DX537" s="4">
        <f>SUM(Tabela1[[#This Row],[set/25]:[dez/30]])</f>
        <v>20292</v>
      </c>
    </row>
    <row r="538" spans="1:128" hidden="1" x14ac:dyDescent="0.25">
      <c r="A538" s="2" t="s">
        <v>1346</v>
      </c>
      <c r="B538" s="2" t="s">
        <v>14</v>
      </c>
      <c r="C538" s="2" t="s">
        <v>606</v>
      </c>
      <c r="D538" s="1">
        <v>1910</v>
      </c>
      <c r="E538" s="2"/>
      <c r="F538" s="2" t="s">
        <v>42</v>
      </c>
      <c r="G538" s="321"/>
      <c r="H538" s="2"/>
      <c r="I538" s="2"/>
      <c r="J538" s="4"/>
      <c r="K538" s="4"/>
      <c r="L538" s="4">
        <f>Tabela1[[#This Row],[parcela.cef
(total)]]-Tabela1[[#This Row],[parcela.cef
(realizado)]]</f>
        <v>0</v>
      </c>
      <c r="M538" s="4">
        <v>0</v>
      </c>
      <c r="N538" s="4">
        <v>0</v>
      </c>
      <c r="O538" s="4">
        <v>0</v>
      </c>
      <c r="P538" s="4">
        <v>0</v>
      </c>
      <c r="Q538" s="4">
        <f>SUM(Tabela1[[#This Row],[set/25]:[dez/30]])</f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>
        <v>0</v>
      </c>
      <c r="CS538" s="4">
        <v>0</v>
      </c>
      <c r="CT538" s="4">
        <v>0</v>
      </c>
      <c r="CU538" s="4">
        <v>0</v>
      </c>
      <c r="CV538" s="4">
        <v>0</v>
      </c>
      <c r="CW538" s="4">
        <v>0</v>
      </c>
      <c r="CX538" s="4">
        <v>0</v>
      </c>
      <c r="CY538" s="4">
        <v>0</v>
      </c>
      <c r="CZ538" s="4">
        <v>0</v>
      </c>
      <c r="DA538" s="4">
        <v>0</v>
      </c>
      <c r="DB538" s="4">
        <v>0</v>
      </c>
      <c r="DC538" s="4">
        <v>0</v>
      </c>
      <c r="DD538" s="4">
        <v>0</v>
      </c>
      <c r="DE538" s="4">
        <v>0</v>
      </c>
      <c r="DF538" s="4">
        <v>0</v>
      </c>
      <c r="DG538" s="4">
        <v>0</v>
      </c>
      <c r="DH538" s="4">
        <v>0</v>
      </c>
      <c r="DI538" s="4">
        <v>0</v>
      </c>
      <c r="DJ538" s="4">
        <v>0</v>
      </c>
      <c r="DK538" s="4">
        <v>0</v>
      </c>
      <c r="DL538" s="4">
        <v>0</v>
      </c>
      <c r="DM538" s="4">
        <v>0</v>
      </c>
      <c r="DN538" s="4">
        <v>0</v>
      </c>
      <c r="DO538" s="4">
        <v>0</v>
      </c>
      <c r="DP538" s="4">
        <v>0</v>
      </c>
      <c r="DQ538" s="4">
        <v>0</v>
      </c>
      <c r="DR538" s="4">
        <v>0</v>
      </c>
      <c r="DS538" s="4">
        <v>0</v>
      </c>
      <c r="DT538" s="4">
        <v>0</v>
      </c>
      <c r="DU538" s="6">
        <v>0</v>
      </c>
      <c r="DV538" s="4">
        <f>SUM(Tabela1[[#This Row],[jan/25]:[mar/25]])</f>
        <v>0</v>
      </c>
      <c r="DW538" s="4">
        <f>SUM(Tabela1[[#This Row],[abr/25]:[ago/25]])</f>
        <v>0</v>
      </c>
      <c r="DX538" s="4">
        <f>SUM(Tabela1[[#This Row],[set/25]:[dez/30]])</f>
        <v>0</v>
      </c>
    </row>
    <row r="539" spans="1:128" hidden="1" x14ac:dyDescent="0.25">
      <c r="A539" s="2" t="s">
        <v>1346</v>
      </c>
      <c r="B539" s="2" t="s">
        <v>14</v>
      </c>
      <c r="C539" s="2" t="s">
        <v>633</v>
      </c>
      <c r="D539" s="1">
        <v>2001</v>
      </c>
      <c r="E539" s="2"/>
      <c r="F539" s="2" t="s">
        <v>42</v>
      </c>
      <c r="G539" s="321"/>
      <c r="H539" s="2"/>
      <c r="I539" s="2"/>
      <c r="J539" s="4"/>
      <c r="K539" s="4"/>
      <c r="L539" s="4">
        <f>Tabela1[[#This Row],[parcela.cef
(total)]]-Tabela1[[#This Row],[parcela.cef
(realizado)]]</f>
        <v>0</v>
      </c>
      <c r="M539" s="4">
        <v>0</v>
      </c>
      <c r="N539" s="4">
        <v>0</v>
      </c>
      <c r="O539" s="4">
        <v>0</v>
      </c>
      <c r="P539" s="4">
        <v>0</v>
      </c>
      <c r="Q539" s="4">
        <f>SUM(Tabela1[[#This Row],[set/25]:[dez/30]])</f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>
        <v>0</v>
      </c>
      <c r="CR539" s="4">
        <v>0</v>
      </c>
      <c r="CS539" s="4">
        <v>0</v>
      </c>
      <c r="CT539" s="4">
        <v>0</v>
      </c>
      <c r="CU539" s="4">
        <v>0</v>
      </c>
      <c r="CV539" s="4">
        <v>0</v>
      </c>
      <c r="CW539" s="4">
        <v>0</v>
      </c>
      <c r="CX539" s="4">
        <v>0</v>
      </c>
      <c r="CY539" s="4">
        <v>0</v>
      </c>
      <c r="CZ539" s="4">
        <v>0</v>
      </c>
      <c r="DA539" s="4">
        <v>0</v>
      </c>
      <c r="DB539" s="4">
        <v>0</v>
      </c>
      <c r="DC539" s="4">
        <v>0</v>
      </c>
      <c r="DD539" s="4">
        <v>0</v>
      </c>
      <c r="DE539" s="4">
        <v>0</v>
      </c>
      <c r="DF539" s="4">
        <v>0</v>
      </c>
      <c r="DG539" s="4">
        <v>0</v>
      </c>
      <c r="DH539" s="4">
        <v>0</v>
      </c>
      <c r="DI539" s="4">
        <v>0</v>
      </c>
      <c r="DJ539" s="4">
        <v>0</v>
      </c>
      <c r="DK539" s="4">
        <v>0</v>
      </c>
      <c r="DL539" s="4">
        <v>0</v>
      </c>
      <c r="DM539" s="4">
        <v>0</v>
      </c>
      <c r="DN539" s="4">
        <v>0</v>
      </c>
      <c r="DO539" s="4">
        <v>0</v>
      </c>
      <c r="DP539" s="4">
        <v>0</v>
      </c>
      <c r="DQ539" s="4">
        <v>0</v>
      </c>
      <c r="DR539" s="4">
        <v>0</v>
      </c>
      <c r="DS539" s="4">
        <v>0</v>
      </c>
      <c r="DT539" s="4">
        <v>0</v>
      </c>
      <c r="DU539" s="6">
        <v>0</v>
      </c>
      <c r="DV539" s="4">
        <f>SUM(Tabela1[[#This Row],[jan/25]:[mar/25]])</f>
        <v>0</v>
      </c>
      <c r="DW539" s="4">
        <f>SUM(Tabela1[[#This Row],[abr/25]:[ago/25]])</f>
        <v>0</v>
      </c>
      <c r="DX539" s="4">
        <f>SUM(Tabela1[[#This Row],[set/25]:[dez/30]])</f>
        <v>0</v>
      </c>
    </row>
    <row r="540" spans="1:128" hidden="1" x14ac:dyDescent="0.25">
      <c r="A540" s="2" t="s">
        <v>1346</v>
      </c>
      <c r="B540" s="2" t="s">
        <v>14</v>
      </c>
      <c r="C540" s="2" t="s">
        <v>633</v>
      </c>
      <c r="D540" s="1">
        <v>2002</v>
      </c>
      <c r="E540" s="2"/>
      <c r="F540" s="2" t="s">
        <v>42</v>
      </c>
      <c r="G540" s="321"/>
      <c r="H540" s="2"/>
      <c r="I540" s="2"/>
      <c r="J540" s="4"/>
      <c r="K540" s="4"/>
      <c r="L540" s="4">
        <f>Tabela1[[#This Row],[parcela.cef
(total)]]-Tabela1[[#This Row],[parcela.cef
(realizado)]]</f>
        <v>0</v>
      </c>
      <c r="M540" s="4">
        <v>0</v>
      </c>
      <c r="N540" s="4">
        <v>0</v>
      </c>
      <c r="O540" s="4">
        <v>0</v>
      </c>
      <c r="P540" s="4">
        <v>0</v>
      </c>
      <c r="Q540" s="4">
        <f>SUM(Tabela1[[#This Row],[set/25]:[dez/30]])</f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>
        <v>0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>
        <v>0</v>
      </c>
      <c r="DE540" s="4">
        <v>0</v>
      </c>
      <c r="DF540" s="4">
        <v>0</v>
      </c>
      <c r="DG540" s="4">
        <v>0</v>
      </c>
      <c r="DH540" s="4">
        <v>0</v>
      </c>
      <c r="DI540" s="4">
        <v>0</v>
      </c>
      <c r="DJ540" s="4">
        <v>0</v>
      </c>
      <c r="DK540" s="4">
        <v>0</v>
      </c>
      <c r="DL540" s="4">
        <v>0</v>
      </c>
      <c r="DM540" s="4">
        <v>0</v>
      </c>
      <c r="DN540" s="4">
        <v>0</v>
      </c>
      <c r="DO540" s="4">
        <v>0</v>
      </c>
      <c r="DP540" s="4">
        <v>0</v>
      </c>
      <c r="DQ540" s="4">
        <v>0</v>
      </c>
      <c r="DR540" s="4">
        <v>0</v>
      </c>
      <c r="DS540" s="4">
        <v>0</v>
      </c>
      <c r="DT540" s="4">
        <v>0</v>
      </c>
      <c r="DU540" s="6">
        <v>0</v>
      </c>
      <c r="DV540" s="4">
        <f>SUM(Tabela1[[#This Row],[jan/25]:[mar/25]])</f>
        <v>0</v>
      </c>
      <c r="DW540" s="4">
        <f>SUM(Tabela1[[#This Row],[abr/25]:[ago/25]])</f>
        <v>0</v>
      </c>
      <c r="DX540" s="4">
        <f>SUM(Tabela1[[#This Row],[set/25]:[dez/30]])</f>
        <v>0</v>
      </c>
    </row>
    <row r="541" spans="1:128" hidden="1" x14ac:dyDescent="0.25">
      <c r="A541" s="2" t="s">
        <v>1346</v>
      </c>
      <c r="B541" s="2" t="s">
        <v>14</v>
      </c>
      <c r="C541" s="2" t="s">
        <v>633</v>
      </c>
      <c r="D541" s="1">
        <v>2003</v>
      </c>
      <c r="E541" s="2"/>
      <c r="F541" s="2" t="s">
        <v>42</v>
      </c>
      <c r="G541" s="321"/>
      <c r="H541" s="2"/>
      <c r="I541" s="2"/>
      <c r="J541" s="4"/>
      <c r="K541" s="4"/>
      <c r="L541" s="4">
        <f>Tabela1[[#This Row],[parcela.cef
(total)]]-Tabela1[[#This Row],[parcela.cef
(realizado)]]</f>
        <v>0</v>
      </c>
      <c r="M541" s="4">
        <v>0</v>
      </c>
      <c r="N541" s="4">
        <v>0</v>
      </c>
      <c r="O541" s="4">
        <v>0</v>
      </c>
      <c r="P541" s="4">
        <v>0</v>
      </c>
      <c r="Q541" s="4">
        <f>SUM(Tabela1[[#This Row],[set/25]:[dez/30]])</f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>
        <v>0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0</v>
      </c>
      <c r="CZ541" s="4">
        <v>0</v>
      </c>
      <c r="DA541" s="4">
        <v>0</v>
      </c>
      <c r="DB541" s="4">
        <v>0</v>
      </c>
      <c r="DC541" s="4">
        <v>0</v>
      </c>
      <c r="DD541" s="4">
        <v>0</v>
      </c>
      <c r="DE541" s="4">
        <v>0</v>
      </c>
      <c r="DF541" s="4">
        <v>0</v>
      </c>
      <c r="DG541" s="4">
        <v>0</v>
      </c>
      <c r="DH541" s="4">
        <v>0</v>
      </c>
      <c r="DI541" s="4">
        <v>0</v>
      </c>
      <c r="DJ541" s="4">
        <v>0</v>
      </c>
      <c r="DK541" s="4">
        <v>0</v>
      </c>
      <c r="DL541" s="4">
        <v>0</v>
      </c>
      <c r="DM541" s="4">
        <v>0</v>
      </c>
      <c r="DN541" s="4">
        <v>0</v>
      </c>
      <c r="DO541" s="4">
        <v>0</v>
      </c>
      <c r="DP541" s="4">
        <v>0</v>
      </c>
      <c r="DQ541" s="4">
        <v>0</v>
      </c>
      <c r="DR541" s="4">
        <v>0</v>
      </c>
      <c r="DS541" s="4">
        <v>0</v>
      </c>
      <c r="DT541" s="4">
        <v>0</v>
      </c>
      <c r="DU541" s="6">
        <v>0</v>
      </c>
      <c r="DV541" s="4">
        <f>SUM(Tabela1[[#This Row],[jan/25]:[mar/25]])</f>
        <v>0</v>
      </c>
      <c r="DW541" s="4">
        <f>SUM(Tabela1[[#This Row],[abr/25]:[ago/25]])</f>
        <v>0</v>
      </c>
      <c r="DX541" s="4">
        <f>SUM(Tabela1[[#This Row],[set/25]:[dez/30]])</f>
        <v>0</v>
      </c>
    </row>
    <row r="542" spans="1:128" hidden="1" x14ac:dyDescent="0.25">
      <c r="A542" s="2" t="s">
        <v>1346</v>
      </c>
      <c r="B542" s="2" t="s">
        <v>14</v>
      </c>
      <c r="C542" s="2" t="s">
        <v>633</v>
      </c>
      <c r="D542" s="1">
        <v>2004</v>
      </c>
      <c r="E542" s="2"/>
      <c r="F542" s="2" t="s">
        <v>42</v>
      </c>
      <c r="G542" s="321"/>
      <c r="H542" s="2"/>
      <c r="I542" s="2"/>
      <c r="J542" s="4"/>
      <c r="K542" s="4"/>
      <c r="L542" s="4">
        <f>Tabela1[[#This Row],[parcela.cef
(total)]]-Tabela1[[#This Row],[parcela.cef
(realizado)]]</f>
        <v>0</v>
      </c>
      <c r="M542" s="4">
        <v>0</v>
      </c>
      <c r="N542" s="4">
        <v>0</v>
      </c>
      <c r="O542" s="4">
        <v>0</v>
      </c>
      <c r="P542" s="4">
        <v>0</v>
      </c>
      <c r="Q542" s="4">
        <f>SUM(Tabela1[[#This Row],[set/25]:[dez/30]])</f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>
        <v>0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0</v>
      </c>
      <c r="CZ542" s="4">
        <v>0</v>
      </c>
      <c r="DA542" s="4">
        <v>0</v>
      </c>
      <c r="DB542" s="4">
        <v>0</v>
      </c>
      <c r="DC542" s="4">
        <v>0</v>
      </c>
      <c r="DD542" s="4">
        <v>0</v>
      </c>
      <c r="DE542" s="4">
        <v>0</v>
      </c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>
        <v>0</v>
      </c>
      <c r="DL542" s="4">
        <v>0</v>
      </c>
      <c r="DM542" s="4">
        <v>0</v>
      </c>
      <c r="DN542" s="4">
        <v>0</v>
      </c>
      <c r="DO542" s="4">
        <v>0</v>
      </c>
      <c r="DP542" s="4">
        <v>0</v>
      </c>
      <c r="DQ542" s="4">
        <v>0</v>
      </c>
      <c r="DR542" s="4">
        <v>0</v>
      </c>
      <c r="DS542" s="4">
        <v>0</v>
      </c>
      <c r="DT542" s="4">
        <v>0</v>
      </c>
      <c r="DU542" s="6">
        <v>0</v>
      </c>
      <c r="DV542" s="4">
        <f>SUM(Tabela1[[#This Row],[jan/25]:[mar/25]])</f>
        <v>0</v>
      </c>
      <c r="DW542" s="4">
        <f>SUM(Tabela1[[#This Row],[abr/25]:[ago/25]])</f>
        <v>0</v>
      </c>
      <c r="DX542" s="4">
        <f>SUM(Tabela1[[#This Row],[set/25]:[dez/30]])</f>
        <v>0</v>
      </c>
    </row>
    <row r="543" spans="1:128" hidden="1" x14ac:dyDescent="0.25">
      <c r="A543" s="2" t="s">
        <v>1346</v>
      </c>
      <c r="B543" s="2" t="s">
        <v>14</v>
      </c>
      <c r="C543" s="2" t="s">
        <v>633</v>
      </c>
      <c r="D543" s="1">
        <v>2005</v>
      </c>
      <c r="E543" s="2"/>
      <c r="F543" s="2" t="s">
        <v>42</v>
      </c>
      <c r="G543" s="321"/>
      <c r="H543" s="2"/>
      <c r="I543" s="2"/>
      <c r="J543" s="4"/>
      <c r="K543" s="4"/>
      <c r="L543" s="4">
        <f>Tabela1[[#This Row],[parcela.cef
(total)]]-Tabela1[[#This Row],[parcela.cef
(realizado)]]</f>
        <v>0</v>
      </c>
      <c r="M543" s="4">
        <v>0</v>
      </c>
      <c r="N543" s="4">
        <v>0</v>
      </c>
      <c r="O543" s="4">
        <v>0</v>
      </c>
      <c r="P543" s="4">
        <v>0</v>
      </c>
      <c r="Q543" s="4">
        <f>SUM(Tabela1[[#This Row],[set/25]:[dez/30]])</f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0</v>
      </c>
      <c r="CQ543" s="4">
        <v>0</v>
      </c>
      <c r="CR543" s="4">
        <v>0</v>
      </c>
      <c r="CS543" s="4">
        <v>0</v>
      </c>
      <c r="CT543" s="4">
        <v>0</v>
      </c>
      <c r="CU543" s="4">
        <v>0</v>
      </c>
      <c r="CV543" s="4">
        <v>0</v>
      </c>
      <c r="CW543" s="4">
        <v>0</v>
      </c>
      <c r="CX543" s="4">
        <v>0</v>
      </c>
      <c r="CY543" s="4">
        <v>0</v>
      </c>
      <c r="CZ543" s="4">
        <v>0</v>
      </c>
      <c r="DA543" s="4">
        <v>0</v>
      </c>
      <c r="DB543" s="4">
        <v>0</v>
      </c>
      <c r="DC543" s="4">
        <v>0</v>
      </c>
      <c r="DD543" s="4">
        <v>0</v>
      </c>
      <c r="DE543" s="4">
        <v>0</v>
      </c>
      <c r="DF543" s="4">
        <v>0</v>
      </c>
      <c r="DG543" s="4">
        <v>0</v>
      </c>
      <c r="DH543" s="4">
        <v>0</v>
      </c>
      <c r="DI543" s="4">
        <v>0</v>
      </c>
      <c r="DJ543" s="4">
        <v>0</v>
      </c>
      <c r="DK543" s="4">
        <v>0</v>
      </c>
      <c r="DL543" s="4">
        <v>0</v>
      </c>
      <c r="DM543" s="4">
        <v>0</v>
      </c>
      <c r="DN543" s="4">
        <v>0</v>
      </c>
      <c r="DO543" s="4">
        <v>0</v>
      </c>
      <c r="DP543" s="4">
        <v>0</v>
      </c>
      <c r="DQ543" s="4">
        <v>0</v>
      </c>
      <c r="DR543" s="4">
        <v>0</v>
      </c>
      <c r="DS543" s="4">
        <v>0</v>
      </c>
      <c r="DT543" s="4">
        <v>0</v>
      </c>
      <c r="DU543" s="6">
        <v>0</v>
      </c>
      <c r="DV543" s="4">
        <f>SUM(Tabela1[[#This Row],[jan/25]:[mar/25]])</f>
        <v>0</v>
      </c>
      <c r="DW543" s="4">
        <f>SUM(Tabela1[[#This Row],[abr/25]:[ago/25]])</f>
        <v>0</v>
      </c>
      <c r="DX543" s="4">
        <f>SUM(Tabela1[[#This Row],[set/25]:[dez/30]])</f>
        <v>0</v>
      </c>
    </row>
    <row r="544" spans="1:128" hidden="1" x14ac:dyDescent="0.25">
      <c r="A544" s="2" t="s">
        <v>1346</v>
      </c>
      <c r="B544" s="2" t="s">
        <v>14</v>
      </c>
      <c r="C544" s="2" t="s">
        <v>633</v>
      </c>
      <c r="D544" s="1">
        <v>2006</v>
      </c>
      <c r="E544" s="2" t="s">
        <v>1524</v>
      </c>
      <c r="F544" s="2" t="s">
        <v>19</v>
      </c>
      <c r="G544" s="321">
        <v>45862</v>
      </c>
      <c r="H544" s="2" t="s">
        <v>1292</v>
      </c>
      <c r="I544" s="2"/>
      <c r="J544" s="4"/>
      <c r="K544" s="4"/>
      <c r="L544" s="4">
        <f>Tabela1[[#This Row],[parcela.cef
(total)]]-Tabela1[[#This Row],[parcela.cef
(realizado)]]</f>
        <v>0</v>
      </c>
      <c r="M544" s="4">
        <v>277900</v>
      </c>
      <c r="N544" s="4">
        <v>290460</v>
      </c>
      <c r="O544" s="4">
        <v>0</v>
      </c>
      <c r="P544" s="4">
        <v>12020</v>
      </c>
      <c r="Q544" s="4">
        <f>SUM(Tabela1[[#This Row],[set/25]:[dez/30]])</f>
        <v>11900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120</v>
      </c>
      <c r="BJ544" s="4">
        <v>0</v>
      </c>
      <c r="BK544" s="4">
        <v>120</v>
      </c>
      <c r="BL544" s="4">
        <v>120</v>
      </c>
      <c r="BM544" s="4">
        <v>720</v>
      </c>
      <c r="BN544" s="4">
        <v>120</v>
      </c>
      <c r="BO544" s="4">
        <v>120</v>
      </c>
      <c r="BP544" s="4">
        <v>120</v>
      </c>
      <c r="BQ544" s="4">
        <v>120</v>
      </c>
      <c r="BR544" s="4">
        <v>120</v>
      </c>
      <c r="BS544" s="4">
        <v>120</v>
      </c>
      <c r="BT544" s="4">
        <v>120</v>
      </c>
      <c r="BU544" s="4">
        <v>120</v>
      </c>
      <c r="BV544" s="4">
        <v>120</v>
      </c>
      <c r="BW544" s="4">
        <v>120</v>
      </c>
      <c r="BX544" s="4">
        <v>120</v>
      </c>
      <c r="BY544" s="4">
        <v>720</v>
      </c>
      <c r="BZ544" s="4">
        <v>120</v>
      </c>
      <c r="CA544" s="4">
        <v>120</v>
      </c>
      <c r="CB544" s="4">
        <v>120</v>
      </c>
      <c r="CC544" s="4">
        <v>120</v>
      </c>
      <c r="CD544" s="4">
        <v>120</v>
      </c>
      <c r="CE544" s="4">
        <v>120</v>
      </c>
      <c r="CF544" s="4">
        <v>120</v>
      </c>
      <c r="CG544" s="4">
        <v>120</v>
      </c>
      <c r="CH544" s="4">
        <v>120</v>
      </c>
      <c r="CI544" s="4">
        <v>120</v>
      </c>
      <c r="CJ544" s="4">
        <v>120</v>
      </c>
      <c r="CK544" s="4">
        <v>720</v>
      </c>
      <c r="CL544" s="4">
        <v>120</v>
      </c>
      <c r="CM544" s="4">
        <v>120</v>
      </c>
      <c r="CN544" s="4">
        <v>120</v>
      </c>
      <c r="CO544" s="4">
        <v>120</v>
      </c>
      <c r="CP544" s="4">
        <v>120</v>
      </c>
      <c r="CQ544" s="4">
        <v>120</v>
      </c>
      <c r="CR544" s="4">
        <v>220</v>
      </c>
      <c r="CS544" s="4">
        <v>120</v>
      </c>
      <c r="CT544" s="4">
        <v>120</v>
      </c>
      <c r="CU544" s="4">
        <v>120</v>
      </c>
      <c r="CV544" s="4">
        <v>120</v>
      </c>
      <c r="CW544" s="4">
        <v>120</v>
      </c>
      <c r="CX544" s="4">
        <v>120</v>
      </c>
      <c r="CY544" s="4">
        <v>120</v>
      </c>
      <c r="CZ544" s="4">
        <v>120</v>
      </c>
      <c r="DA544" s="4">
        <v>120</v>
      </c>
      <c r="DB544" s="4">
        <v>120</v>
      </c>
      <c r="DC544" s="4">
        <v>120</v>
      </c>
      <c r="DD544" s="4">
        <v>200</v>
      </c>
      <c r="DE544" s="4">
        <v>400</v>
      </c>
      <c r="DF544" s="4">
        <v>400</v>
      </c>
      <c r="DG544" s="4">
        <v>400</v>
      </c>
      <c r="DH544" s="4">
        <v>400</v>
      </c>
      <c r="DI544" s="4">
        <v>400</v>
      </c>
      <c r="DJ544" s="4">
        <v>400</v>
      </c>
      <c r="DK544" s="4">
        <v>400</v>
      </c>
      <c r="DL544" s="4">
        <v>400</v>
      </c>
      <c r="DM544" s="4">
        <v>400</v>
      </c>
      <c r="DN544" s="4">
        <v>400</v>
      </c>
      <c r="DO544" s="4">
        <v>400</v>
      </c>
      <c r="DP544" s="4">
        <v>0</v>
      </c>
      <c r="DQ544" s="4">
        <v>0</v>
      </c>
      <c r="DR544" s="4">
        <v>0</v>
      </c>
      <c r="DS544" s="4">
        <v>0</v>
      </c>
      <c r="DT544" s="4">
        <v>0</v>
      </c>
      <c r="DU544" s="6">
        <v>0</v>
      </c>
      <c r="DV544" s="4">
        <f>SUM(Tabela1[[#This Row],[jan/25]:[mar/25]])</f>
        <v>0</v>
      </c>
      <c r="DW544" s="4">
        <f>SUM(Tabela1[[#This Row],[abr/25]:[ago/25]])</f>
        <v>120</v>
      </c>
      <c r="DX544" s="4">
        <f>SUM(Tabela1[[#This Row],[set/25]:[dez/30]])</f>
        <v>11900</v>
      </c>
    </row>
    <row r="545" spans="1:128" hidden="1" x14ac:dyDescent="0.25">
      <c r="A545" s="2" t="s">
        <v>1346</v>
      </c>
      <c r="B545" s="2" t="s">
        <v>14</v>
      </c>
      <c r="C545" s="2" t="s">
        <v>633</v>
      </c>
      <c r="D545" s="1">
        <v>2007</v>
      </c>
      <c r="E545" s="2"/>
      <c r="F545" s="2" t="s">
        <v>42</v>
      </c>
      <c r="G545" s="321"/>
      <c r="H545" s="2"/>
      <c r="I545" s="2"/>
      <c r="J545" s="4"/>
      <c r="K545" s="4"/>
      <c r="L545" s="4">
        <f>Tabela1[[#This Row],[parcela.cef
(total)]]-Tabela1[[#This Row],[parcela.cef
(realizado)]]</f>
        <v>0</v>
      </c>
      <c r="M545" s="4">
        <v>0</v>
      </c>
      <c r="N545" s="4">
        <v>0</v>
      </c>
      <c r="O545" s="4">
        <v>0</v>
      </c>
      <c r="P545" s="4">
        <v>0</v>
      </c>
      <c r="Q545" s="4">
        <f>SUM(Tabela1[[#This Row],[set/25]:[dez/30]])</f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0</v>
      </c>
      <c r="CZ545" s="4">
        <v>0</v>
      </c>
      <c r="DA545" s="4">
        <v>0</v>
      </c>
      <c r="DB545" s="4">
        <v>0</v>
      </c>
      <c r="DC545" s="4">
        <v>0</v>
      </c>
      <c r="DD545" s="4">
        <v>0</v>
      </c>
      <c r="DE545" s="4">
        <v>0</v>
      </c>
      <c r="DF545" s="4">
        <v>0</v>
      </c>
      <c r="DG545" s="4">
        <v>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0</v>
      </c>
      <c r="DO545" s="4">
        <v>0</v>
      </c>
      <c r="DP545" s="4">
        <v>0</v>
      </c>
      <c r="DQ545" s="4">
        <v>0</v>
      </c>
      <c r="DR545" s="4">
        <v>0</v>
      </c>
      <c r="DS545" s="4">
        <v>0</v>
      </c>
      <c r="DT545" s="4">
        <v>0</v>
      </c>
      <c r="DU545" s="6">
        <v>0</v>
      </c>
      <c r="DV545" s="4">
        <f>SUM(Tabela1[[#This Row],[jan/25]:[mar/25]])</f>
        <v>0</v>
      </c>
      <c r="DW545" s="4">
        <f>SUM(Tabela1[[#This Row],[abr/25]:[ago/25]])</f>
        <v>0</v>
      </c>
      <c r="DX545" s="4">
        <f>SUM(Tabela1[[#This Row],[set/25]:[dez/30]])</f>
        <v>0</v>
      </c>
    </row>
    <row r="546" spans="1:128" hidden="1" x14ac:dyDescent="0.25">
      <c r="A546" s="2" t="s">
        <v>1346</v>
      </c>
      <c r="B546" s="2" t="s">
        <v>14</v>
      </c>
      <c r="C546" s="2" t="s">
        <v>633</v>
      </c>
      <c r="D546" s="1">
        <v>2008</v>
      </c>
      <c r="E546" s="2"/>
      <c r="F546" s="2" t="s">
        <v>42</v>
      </c>
      <c r="G546" s="321"/>
      <c r="H546" s="2"/>
      <c r="I546" s="2"/>
      <c r="J546" s="4"/>
      <c r="K546" s="4"/>
      <c r="L546" s="4">
        <f>Tabela1[[#This Row],[parcela.cef
(total)]]-Tabela1[[#This Row],[parcela.cef
(realizado)]]</f>
        <v>0</v>
      </c>
      <c r="M546" s="4">
        <v>0</v>
      </c>
      <c r="N546" s="4">
        <v>0</v>
      </c>
      <c r="O546" s="4">
        <v>0</v>
      </c>
      <c r="P546" s="4">
        <v>0</v>
      </c>
      <c r="Q546" s="4">
        <f>SUM(Tabela1[[#This Row],[set/25]:[dez/30]])</f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>
        <v>0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0</v>
      </c>
      <c r="CZ546" s="4">
        <v>0</v>
      </c>
      <c r="DA546" s="4">
        <v>0</v>
      </c>
      <c r="DB546" s="4">
        <v>0</v>
      </c>
      <c r="DC546" s="4">
        <v>0</v>
      </c>
      <c r="DD546" s="4">
        <v>0</v>
      </c>
      <c r="DE546" s="4">
        <v>0</v>
      </c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>
        <v>0</v>
      </c>
      <c r="DL546" s="4">
        <v>0</v>
      </c>
      <c r="DM546" s="4">
        <v>0</v>
      </c>
      <c r="DN546" s="4">
        <v>0</v>
      </c>
      <c r="DO546" s="4">
        <v>0</v>
      </c>
      <c r="DP546" s="4">
        <v>0</v>
      </c>
      <c r="DQ546" s="4">
        <v>0</v>
      </c>
      <c r="DR546" s="4">
        <v>0</v>
      </c>
      <c r="DS546" s="4">
        <v>0</v>
      </c>
      <c r="DT546" s="4">
        <v>0</v>
      </c>
      <c r="DU546" s="6">
        <v>0</v>
      </c>
      <c r="DV546" s="4">
        <f>SUM(Tabela1[[#This Row],[jan/25]:[mar/25]])</f>
        <v>0</v>
      </c>
      <c r="DW546" s="4">
        <f>SUM(Tabela1[[#This Row],[abr/25]:[ago/25]])</f>
        <v>0</v>
      </c>
      <c r="DX546" s="4">
        <f>SUM(Tabela1[[#This Row],[set/25]:[dez/30]])</f>
        <v>0</v>
      </c>
    </row>
    <row r="547" spans="1:128" hidden="1" x14ac:dyDescent="0.25">
      <c r="A547" s="2" t="s">
        <v>1346</v>
      </c>
      <c r="B547" s="2" t="s">
        <v>14</v>
      </c>
      <c r="C547" s="2" t="s">
        <v>633</v>
      </c>
      <c r="D547" s="1">
        <v>2009</v>
      </c>
      <c r="E547" s="2" t="s">
        <v>1528</v>
      </c>
      <c r="F547" s="2" t="s">
        <v>19</v>
      </c>
      <c r="G547" s="321">
        <v>45853</v>
      </c>
      <c r="H547" s="2" t="s">
        <v>282</v>
      </c>
      <c r="I547" s="2"/>
      <c r="J547" s="4"/>
      <c r="K547" s="4"/>
      <c r="L547" s="4">
        <f>Tabela1[[#This Row],[parcela.cef
(total)]]-Tabela1[[#This Row],[parcela.cef
(realizado)]]</f>
        <v>0</v>
      </c>
      <c r="M547" s="4">
        <v>190324.41</v>
      </c>
      <c r="N547" s="4">
        <v>224660</v>
      </c>
      <c r="O547" s="4">
        <v>0</v>
      </c>
      <c r="P547" s="4">
        <v>30978.07</v>
      </c>
      <c r="Q547" s="4">
        <f>SUM(Tabela1[[#This Row],[set/25]:[dez/30]])</f>
        <v>30658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320.07</v>
      </c>
      <c r="BJ547" s="4">
        <v>0</v>
      </c>
      <c r="BK547" s="4">
        <v>313.5</v>
      </c>
      <c r="BL547" s="4">
        <v>862.5</v>
      </c>
      <c r="BM547" s="4">
        <v>1045</v>
      </c>
      <c r="BN547" s="4">
        <v>1045</v>
      </c>
      <c r="BO547" s="4">
        <v>1045</v>
      </c>
      <c r="BP547" s="4">
        <v>1045</v>
      </c>
      <c r="BQ547" s="4">
        <v>1045</v>
      </c>
      <c r="BR547" s="4">
        <v>1045</v>
      </c>
      <c r="BS547" s="4">
        <v>1045</v>
      </c>
      <c r="BT547" s="4">
        <v>1045</v>
      </c>
      <c r="BU547" s="4">
        <v>1045</v>
      </c>
      <c r="BV547" s="4">
        <v>1045</v>
      </c>
      <c r="BW547" s="4">
        <v>1045</v>
      </c>
      <c r="BX547" s="4">
        <v>1045</v>
      </c>
      <c r="BY547" s="4">
        <v>1045</v>
      </c>
      <c r="BZ547" s="4">
        <v>1045</v>
      </c>
      <c r="CA547" s="4">
        <v>1045</v>
      </c>
      <c r="CB547" s="4">
        <v>1045</v>
      </c>
      <c r="CC547" s="4">
        <v>1045</v>
      </c>
      <c r="CD547" s="4">
        <v>1045</v>
      </c>
      <c r="CE547" s="4">
        <v>1045</v>
      </c>
      <c r="CF547" s="4">
        <v>1045</v>
      </c>
      <c r="CG547" s="4">
        <v>1045</v>
      </c>
      <c r="CH547" s="4">
        <v>1045</v>
      </c>
      <c r="CI547" s="4">
        <v>1045</v>
      </c>
      <c r="CJ547" s="4">
        <v>1045</v>
      </c>
      <c r="CK547" s="4">
        <v>1045</v>
      </c>
      <c r="CL547" s="4">
        <v>1045</v>
      </c>
      <c r="CM547" s="4">
        <v>1045</v>
      </c>
      <c r="CN547" s="4">
        <v>1045</v>
      </c>
      <c r="CO547" s="4">
        <v>0</v>
      </c>
      <c r="CP547" s="4">
        <v>0</v>
      </c>
      <c r="CQ547" s="4">
        <v>0</v>
      </c>
      <c r="CR547" s="4">
        <v>222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0</v>
      </c>
      <c r="CZ547" s="4">
        <v>0</v>
      </c>
      <c r="DA547" s="4">
        <v>0</v>
      </c>
      <c r="DB547" s="4">
        <v>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>
        <v>0</v>
      </c>
      <c r="DK547" s="4">
        <v>0</v>
      </c>
      <c r="DL547" s="4">
        <v>0</v>
      </c>
      <c r="DM547" s="4">
        <v>0</v>
      </c>
      <c r="DN547" s="4">
        <v>0</v>
      </c>
      <c r="DO547" s="4">
        <v>0</v>
      </c>
      <c r="DP547" s="4">
        <v>0</v>
      </c>
      <c r="DQ547" s="4">
        <v>0</v>
      </c>
      <c r="DR547" s="4">
        <v>0</v>
      </c>
      <c r="DS547" s="4">
        <v>0</v>
      </c>
      <c r="DT547" s="4">
        <v>0</v>
      </c>
      <c r="DU547" s="6">
        <v>0</v>
      </c>
      <c r="DV547" s="4">
        <f>SUM(Tabela1[[#This Row],[jan/25]:[mar/25]])</f>
        <v>0</v>
      </c>
      <c r="DW547" s="4">
        <f>SUM(Tabela1[[#This Row],[abr/25]:[ago/25]])</f>
        <v>320.07</v>
      </c>
      <c r="DX547" s="4">
        <f>SUM(Tabela1[[#This Row],[set/25]:[dez/30]])</f>
        <v>30658</v>
      </c>
    </row>
    <row r="548" spans="1:128" hidden="1" x14ac:dyDescent="0.25">
      <c r="A548" s="2" t="s">
        <v>1346</v>
      </c>
      <c r="B548" s="2" t="s">
        <v>14</v>
      </c>
      <c r="C548" s="2" t="s">
        <v>193</v>
      </c>
      <c r="D548" s="1">
        <v>201</v>
      </c>
      <c r="E548" s="2" t="s">
        <v>1530</v>
      </c>
      <c r="F548" s="2" t="s">
        <v>19</v>
      </c>
      <c r="G548" s="321">
        <v>45670</v>
      </c>
      <c r="H548" s="2" t="s">
        <v>210</v>
      </c>
      <c r="I548" s="2"/>
      <c r="J548" s="4"/>
      <c r="K548" s="4"/>
      <c r="L548" s="4">
        <f>Tabela1[[#This Row],[parcela.cef
(total)]]-Tabela1[[#This Row],[parcela.cef
(realizado)]]</f>
        <v>0</v>
      </c>
      <c r="M548" s="4">
        <v>280350.34999999998</v>
      </c>
      <c r="N548" s="4">
        <v>288500</v>
      </c>
      <c r="O548" s="4">
        <v>0</v>
      </c>
      <c r="P548" s="4">
        <v>21544.63</v>
      </c>
      <c r="Q548" s="4">
        <f>SUM(Tabela1[[#This Row],[set/25]:[dez/30]])</f>
        <v>15108.739999999996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2500</v>
      </c>
      <c r="BC548" s="4">
        <v>552.75</v>
      </c>
      <c r="BD548" s="4">
        <v>557.34</v>
      </c>
      <c r="BE548" s="4">
        <v>559.57000000000005</v>
      </c>
      <c r="BF548" s="4">
        <v>561.75</v>
      </c>
      <c r="BG548" s="4">
        <v>564.66999999999996</v>
      </c>
      <c r="BH548" s="4">
        <v>567.95000000000005</v>
      </c>
      <c r="BI548" s="4">
        <v>571.86</v>
      </c>
      <c r="BJ548" s="4">
        <v>0</v>
      </c>
      <c r="BK548" s="4">
        <v>577.07000000000005</v>
      </c>
      <c r="BL548" s="4">
        <v>577.07000000000005</v>
      </c>
      <c r="BM548" s="4">
        <v>577.07000000000005</v>
      </c>
      <c r="BN548" s="4">
        <v>577.07000000000005</v>
      </c>
      <c r="BO548" s="4">
        <v>577.07000000000005</v>
      </c>
      <c r="BP548" s="4">
        <v>577.07000000000005</v>
      </c>
      <c r="BQ548" s="4">
        <v>577.07000000000005</v>
      </c>
      <c r="BR548" s="4">
        <v>577.07000000000005</v>
      </c>
      <c r="BS548" s="4">
        <v>577.07000000000005</v>
      </c>
      <c r="BT548" s="4">
        <v>577.07000000000005</v>
      </c>
      <c r="BU548" s="4">
        <v>577.07000000000005</v>
      </c>
      <c r="BV548" s="4">
        <v>577.07000000000005</v>
      </c>
      <c r="BW548" s="4">
        <v>577.07000000000005</v>
      </c>
      <c r="BX548" s="4">
        <v>577.07000000000005</v>
      </c>
      <c r="BY548" s="4">
        <v>577.07000000000005</v>
      </c>
      <c r="BZ548" s="4">
        <v>577.07000000000005</v>
      </c>
      <c r="CA548" s="4">
        <v>577.07000000000005</v>
      </c>
      <c r="CB548" s="4">
        <v>577.07000000000005</v>
      </c>
      <c r="CC548" s="4">
        <v>577.07000000000005</v>
      </c>
      <c r="CD548" s="4">
        <v>577.07000000000005</v>
      </c>
      <c r="CE548" s="4">
        <v>577.07000000000005</v>
      </c>
      <c r="CF548" s="4">
        <v>577.07000000000005</v>
      </c>
      <c r="CG548" s="4">
        <v>577.07000000000005</v>
      </c>
      <c r="CH548" s="4">
        <v>577.07000000000005</v>
      </c>
      <c r="CI548" s="4">
        <v>577.07000000000005</v>
      </c>
      <c r="CJ548" s="4">
        <v>577.07000000000005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>
        <v>104.92</v>
      </c>
      <c r="CS548" s="4">
        <v>0</v>
      </c>
      <c r="CT548" s="4">
        <v>0</v>
      </c>
      <c r="CU548" s="4">
        <v>0</v>
      </c>
      <c r="CV548" s="4">
        <v>0</v>
      </c>
      <c r="CW548" s="4">
        <v>0</v>
      </c>
      <c r="CX548" s="4">
        <v>0</v>
      </c>
      <c r="CY548" s="4">
        <v>0</v>
      </c>
      <c r="CZ548" s="4">
        <v>0</v>
      </c>
      <c r="DA548" s="4">
        <v>0</v>
      </c>
      <c r="DB548" s="4">
        <v>0</v>
      </c>
      <c r="DC548" s="4">
        <v>0</v>
      </c>
      <c r="DD548" s="4">
        <v>0</v>
      </c>
      <c r="DE548" s="4">
        <v>0</v>
      </c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>
        <v>0</v>
      </c>
      <c r="DL548" s="4">
        <v>0</v>
      </c>
      <c r="DM548" s="4">
        <v>0</v>
      </c>
      <c r="DN548" s="4">
        <v>0</v>
      </c>
      <c r="DO548" s="4">
        <v>0</v>
      </c>
      <c r="DP548" s="4">
        <v>0</v>
      </c>
      <c r="DQ548" s="4">
        <v>0</v>
      </c>
      <c r="DR548" s="4">
        <v>0</v>
      </c>
      <c r="DS548" s="4">
        <v>0</v>
      </c>
      <c r="DT548" s="4">
        <v>0</v>
      </c>
      <c r="DU548" s="6">
        <v>0</v>
      </c>
      <c r="DV548" s="4">
        <f>SUM(Tabela1[[#This Row],[jan/25]:[mar/25]])</f>
        <v>3610.09</v>
      </c>
      <c r="DW548" s="4">
        <f>SUM(Tabela1[[#This Row],[abr/25]:[ago/25]])</f>
        <v>2825.8000000000006</v>
      </c>
      <c r="DX548" s="4">
        <f>SUM(Tabela1[[#This Row],[set/25]:[dez/30]])</f>
        <v>15108.739999999996</v>
      </c>
    </row>
    <row r="549" spans="1:128" hidden="1" x14ac:dyDescent="0.25">
      <c r="A549" s="2" t="s">
        <v>1346</v>
      </c>
      <c r="B549" s="2" t="s">
        <v>14</v>
      </c>
      <c r="C549" s="2" t="s">
        <v>633</v>
      </c>
      <c r="D549" s="1">
        <v>2010</v>
      </c>
      <c r="E549" s="2"/>
      <c r="F549" s="2" t="s">
        <v>42</v>
      </c>
      <c r="G549" s="321"/>
      <c r="H549" s="2"/>
      <c r="I549" s="2"/>
      <c r="J549" s="4"/>
      <c r="K549" s="4"/>
      <c r="L549" s="4">
        <f>Tabela1[[#This Row],[parcela.cef
(total)]]-Tabela1[[#This Row],[parcela.cef
(realizado)]]</f>
        <v>0</v>
      </c>
      <c r="M549" s="4">
        <v>0</v>
      </c>
      <c r="N549" s="4">
        <v>0</v>
      </c>
      <c r="O549" s="4">
        <v>0</v>
      </c>
      <c r="P549" s="4">
        <v>0</v>
      </c>
      <c r="Q549" s="4">
        <f>SUM(Tabela1[[#This Row],[set/25]:[dez/30]])</f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0</v>
      </c>
      <c r="CS549" s="4">
        <v>0</v>
      </c>
      <c r="CT549" s="4">
        <v>0</v>
      </c>
      <c r="CU549" s="4">
        <v>0</v>
      </c>
      <c r="CV549" s="4">
        <v>0</v>
      </c>
      <c r="CW549" s="4">
        <v>0</v>
      </c>
      <c r="CX549" s="4">
        <v>0</v>
      </c>
      <c r="CY549" s="4">
        <v>0</v>
      </c>
      <c r="CZ549" s="4">
        <v>0</v>
      </c>
      <c r="DA549" s="4">
        <v>0</v>
      </c>
      <c r="DB549" s="4">
        <v>0</v>
      </c>
      <c r="DC549" s="4">
        <v>0</v>
      </c>
      <c r="DD549" s="4">
        <v>0</v>
      </c>
      <c r="DE549" s="4">
        <v>0</v>
      </c>
      <c r="DF549" s="4">
        <v>0</v>
      </c>
      <c r="DG549" s="4">
        <v>0</v>
      </c>
      <c r="DH549" s="4">
        <v>0</v>
      </c>
      <c r="DI549" s="4">
        <v>0</v>
      </c>
      <c r="DJ549" s="4">
        <v>0</v>
      </c>
      <c r="DK549" s="4">
        <v>0</v>
      </c>
      <c r="DL549" s="4">
        <v>0</v>
      </c>
      <c r="DM549" s="4">
        <v>0</v>
      </c>
      <c r="DN549" s="4">
        <v>0</v>
      </c>
      <c r="DO549" s="4">
        <v>0</v>
      </c>
      <c r="DP549" s="4">
        <v>0</v>
      </c>
      <c r="DQ549" s="4">
        <v>0</v>
      </c>
      <c r="DR549" s="4">
        <v>0</v>
      </c>
      <c r="DS549" s="4">
        <v>0</v>
      </c>
      <c r="DT549" s="4">
        <v>0</v>
      </c>
      <c r="DU549" s="6">
        <v>0</v>
      </c>
      <c r="DV549" s="4">
        <f>SUM(Tabela1[[#This Row],[jan/25]:[mar/25]])</f>
        <v>0</v>
      </c>
      <c r="DW549" s="4">
        <f>SUM(Tabela1[[#This Row],[abr/25]:[ago/25]])</f>
        <v>0</v>
      </c>
      <c r="DX549" s="4">
        <f>SUM(Tabela1[[#This Row],[set/25]:[dez/30]])</f>
        <v>0</v>
      </c>
    </row>
    <row r="550" spans="1:128" hidden="1" x14ac:dyDescent="0.25">
      <c r="A550" s="2" t="s">
        <v>1346</v>
      </c>
      <c r="B550" s="2" t="s">
        <v>14</v>
      </c>
      <c r="C550" s="2" t="s">
        <v>193</v>
      </c>
      <c r="D550" s="1">
        <v>202</v>
      </c>
      <c r="E550" s="2" t="s">
        <v>1533</v>
      </c>
      <c r="F550" s="2" t="s">
        <v>19</v>
      </c>
      <c r="G550" s="321">
        <v>45703</v>
      </c>
      <c r="H550" s="2" t="s">
        <v>43</v>
      </c>
      <c r="I550" s="2"/>
      <c r="J550" s="4"/>
      <c r="K550" s="4"/>
      <c r="L550" s="4">
        <f>Tabela1[[#This Row],[parcela.cef
(total)]]-Tabela1[[#This Row],[parcela.cef
(realizado)]]</f>
        <v>0</v>
      </c>
      <c r="M550" s="4">
        <v>241058.54</v>
      </c>
      <c r="N550" s="4">
        <v>271660</v>
      </c>
      <c r="O550" s="4">
        <v>0</v>
      </c>
      <c r="P550" s="4">
        <v>42243.23</v>
      </c>
      <c r="Q550" s="4">
        <f>SUM(Tabela1[[#This Row],[set/25]:[dez/30]])</f>
        <v>38325.15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3000</v>
      </c>
      <c r="BD550" s="4">
        <v>151.25</v>
      </c>
      <c r="BE550" s="4">
        <v>151.85</v>
      </c>
      <c r="BF550" s="4">
        <v>152.44</v>
      </c>
      <c r="BG550" s="4">
        <v>153.22999999999999</v>
      </c>
      <c r="BH550" s="4">
        <v>154.12</v>
      </c>
      <c r="BI550" s="4">
        <v>155.19</v>
      </c>
      <c r="BJ550" s="4">
        <v>0</v>
      </c>
      <c r="BK550" s="4">
        <v>156.6</v>
      </c>
      <c r="BL550" s="4">
        <v>156.6</v>
      </c>
      <c r="BM550" s="4">
        <v>1096.2</v>
      </c>
      <c r="BN550" s="4">
        <v>156.6</v>
      </c>
      <c r="BO550" s="4">
        <v>156.6</v>
      </c>
      <c r="BP550" s="4">
        <v>156.6</v>
      </c>
      <c r="BQ550" s="4">
        <v>156.6</v>
      </c>
      <c r="BR550" s="4">
        <v>156.6</v>
      </c>
      <c r="BS550" s="4">
        <v>1096.2</v>
      </c>
      <c r="BT550" s="4">
        <v>156.6</v>
      </c>
      <c r="BU550" s="4">
        <v>323.64</v>
      </c>
      <c r="BV550" s="4">
        <v>522</v>
      </c>
      <c r="BW550" s="4">
        <v>522</v>
      </c>
      <c r="BX550" s="4">
        <v>522</v>
      </c>
      <c r="BY550" s="4">
        <v>6785.98</v>
      </c>
      <c r="BZ550" s="4">
        <v>522</v>
      </c>
      <c r="CA550" s="4">
        <v>522</v>
      </c>
      <c r="CB550" s="4">
        <v>522</v>
      </c>
      <c r="CC550" s="4">
        <v>522</v>
      </c>
      <c r="CD550" s="4">
        <v>522</v>
      </c>
      <c r="CE550" s="4">
        <v>3653.99</v>
      </c>
      <c r="CF550" s="4">
        <v>522</v>
      </c>
      <c r="CG550" s="4">
        <v>522</v>
      </c>
      <c r="CH550" s="4">
        <v>522</v>
      </c>
      <c r="CI550" s="4">
        <v>522</v>
      </c>
      <c r="CJ550" s="4">
        <v>522</v>
      </c>
      <c r="CK550" s="4">
        <v>3653.99</v>
      </c>
      <c r="CL550" s="4">
        <v>522</v>
      </c>
      <c r="CM550" s="4">
        <v>522</v>
      </c>
      <c r="CN550" s="4">
        <v>12527.95</v>
      </c>
      <c r="CO550" s="4">
        <v>0</v>
      </c>
      <c r="CP550" s="4">
        <v>0</v>
      </c>
      <c r="CQ550" s="4">
        <v>0</v>
      </c>
      <c r="CR550" s="4">
        <v>104.4</v>
      </c>
      <c r="CS550" s="4">
        <v>0</v>
      </c>
      <c r="CT550" s="4">
        <v>0</v>
      </c>
      <c r="CU550" s="4">
        <v>0</v>
      </c>
      <c r="CV550" s="4">
        <v>0</v>
      </c>
      <c r="CW550" s="4">
        <v>0</v>
      </c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>
        <v>0</v>
      </c>
      <c r="DE550" s="4">
        <v>0</v>
      </c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>
        <v>0</v>
      </c>
      <c r="DL550" s="4">
        <v>0</v>
      </c>
      <c r="DM550" s="4">
        <v>0</v>
      </c>
      <c r="DN550" s="4">
        <v>0</v>
      </c>
      <c r="DO550" s="4">
        <v>0</v>
      </c>
      <c r="DP550" s="4">
        <v>0</v>
      </c>
      <c r="DQ550" s="4">
        <v>0</v>
      </c>
      <c r="DR550" s="4">
        <v>0</v>
      </c>
      <c r="DS550" s="4">
        <v>0</v>
      </c>
      <c r="DT550" s="4">
        <v>0</v>
      </c>
      <c r="DU550" s="6">
        <v>0</v>
      </c>
      <c r="DV550" s="4">
        <f>SUM(Tabela1[[#This Row],[jan/25]:[mar/25]])</f>
        <v>3151.25</v>
      </c>
      <c r="DW550" s="4">
        <f>SUM(Tabela1[[#This Row],[abr/25]:[ago/25]])</f>
        <v>766.82999999999993</v>
      </c>
      <c r="DX550" s="4">
        <f>SUM(Tabela1[[#This Row],[set/25]:[dez/30]])</f>
        <v>38325.15</v>
      </c>
    </row>
    <row r="551" spans="1:128" hidden="1" x14ac:dyDescent="0.25">
      <c r="A551" s="2" t="s">
        <v>1346</v>
      </c>
      <c r="B551" s="2" t="s">
        <v>14</v>
      </c>
      <c r="C551" s="2" t="s">
        <v>193</v>
      </c>
      <c r="D551" s="1">
        <v>203</v>
      </c>
      <c r="E551" s="2"/>
      <c r="F551" s="2" t="s">
        <v>42</v>
      </c>
      <c r="G551" s="321"/>
      <c r="H551" s="2"/>
      <c r="I551" s="2"/>
      <c r="J551" s="4"/>
      <c r="K551" s="4"/>
      <c r="L551" s="4">
        <f>Tabela1[[#This Row],[parcela.cef
(total)]]-Tabela1[[#This Row],[parcela.cef
(realizado)]]</f>
        <v>0</v>
      </c>
      <c r="M551" s="4">
        <v>0</v>
      </c>
      <c r="N551" s="4">
        <v>0</v>
      </c>
      <c r="O551" s="4">
        <v>0</v>
      </c>
      <c r="P551" s="4">
        <v>0</v>
      </c>
      <c r="Q551" s="4">
        <f>SUM(Tabela1[[#This Row],[set/25]:[dez/30]])</f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0</v>
      </c>
      <c r="CZ551" s="4">
        <v>0</v>
      </c>
      <c r="DA551" s="4">
        <v>0</v>
      </c>
      <c r="DB551" s="4">
        <v>0</v>
      </c>
      <c r="DC551" s="4">
        <v>0</v>
      </c>
      <c r="DD551" s="4">
        <v>0</v>
      </c>
      <c r="DE551" s="4">
        <v>0</v>
      </c>
      <c r="DF551" s="4">
        <v>0</v>
      </c>
      <c r="DG551" s="4">
        <v>0</v>
      </c>
      <c r="DH551" s="4">
        <v>0</v>
      </c>
      <c r="DI551" s="4">
        <v>0</v>
      </c>
      <c r="DJ551" s="4">
        <v>0</v>
      </c>
      <c r="DK551" s="4">
        <v>0</v>
      </c>
      <c r="DL551" s="4">
        <v>0</v>
      </c>
      <c r="DM551" s="4">
        <v>0</v>
      </c>
      <c r="DN551" s="4">
        <v>0</v>
      </c>
      <c r="DO551" s="4">
        <v>0</v>
      </c>
      <c r="DP551" s="4">
        <v>0</v>
      </c>
      <c r="DQ551" s="4">
        <v>0</v>
      </c>
      <c r="DR551" s="4">
        <v>0</v>
      </c>
      <c r="DS551" s="4">
        <v>0</v>
      </c>
      <c r="DT551" s="4">
        <v>0</v>
      </c>
      <c r="DU551" s="6">
        <v>0</v>
      </c>
      <c r="DV551" s="4">
        <f>SUM(Tabela1[[#This Row],[jan/25]:[mar/25]])</f>
        <v>0</v>
      </c>
      <c r="DW551" s="4">
        <f>SUM(Tabela1[[#This Row],[abr/25]:[ago/25]])</f>
        <v>0</v>
      </c>
      <c r="DX551" s="4">
        <f>SUM(Tabela1[[#This Row],[set/25]:[dez/30]])</f>
        <v>0</v>
      </c>
    </row>
    <row r="552" spans="1:128" hidden="1" x14ac:dyDescent="0.25">
      <c r="A552" s="2" t="s">
        <v>1346</v>
      </c>
      <c r="B552" s="2" t="s">
        <v>14</v>
      </c>
      <c r="C552" s="2" t="s">
        <v>193</v>
      </c>
      <c r="D552" s="1">
        <v>204</v>
      </c>
      <c r="E552" s="2" t="s">
        <v>1536</v>
      </c>
      <c r="F552" s="2" t="s">
        <v>19</v>
      </c>
      <c r="G552" s="321">
        <v>45636</v>
      </c>
      <c r="H552" s="2" t="s">
        <v>1537</v>
      </c>
      <c r="I552" s="2"/>
      <c r="J552" s="4"/>
      <c r="K552" s="4"/>
      <c r="L552" s="4">
        <f>Tabela1[[#This Row],[parcela.cef
(total)]]-Tabela1[[#This Row],[parcela.cef
(realizado)]]</f>
        <v>0</v>
      </c>
      <c r="M552" s="4">
        <v>238519.92</v>
      </c>
      <c r="N552" s="4">
        <v>265736.12</v>
      </c>
      <c r="O552" s="4">
        <v>0</v>
      </c>
      <c r="P552" s="4">
        <v>40256.019999999997</v>
      </c>
      <c r="Q552" s="4">
        <f>SUM(Tabela1[[#This Row],[set/25]:[dez/30]])</f>
        <v>31316.870000000021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6000</v>
      </c>
      <c r="BB552" s="4">
        <v>218.97</v>
      </c>
      <c r="BC552" s="4">
        <v>220.07</v>
      </c>
      <c r="BD552" s="4">
        <v>221.89</v>
      </c>
      <c r="BE552" s="4">
        <v>222.78</v>
      </c>
      <c r="BF552" s="4">
        <v>223.65</v>
      </c>
      <c r="BG552" s="4">
        <v>319.14999999999998</v>
      </c>
      <c r="BH552" s="4">
        <v>753.72</v>
      </c>
      <c r="BI552" s="4">
        <v>758.92</v>
      </c>
      <c r="BJ552" s="4">
        <v>0</v>
      </c>
      <c r="BK552" s="4">
        <v>765.83</v>
      </c>
      <c r="BL552" s="4">
        <v>765.83</v>
      </c>
      <c r="BM552" s="4">
        <v>4242.09</v>
      </c>
      <c r="BN552" s="4">
        <v>765.83</v>
      </c>
      <c r="BO552" s="4">
        <v>765.83</v>
      </c>
      <c r="BP552" s="4">
        <v>765.83</v>
      </c>
      <c r="BQ552" s="4">
        <v>765.83</v>
      </c>
      <c r="BR552" s="4">
        <v>765.83</v>
      </c>
      <c r="BS552" s="4">
        <v>765.83</v>
      </c>
      <c r="BT552" s="4">
        <v>765.83</v>
      </c>
      <c r="BU552" s="4">
        <v>765.83</v>
      </c>
      <c r="BV552" s="4">
        <v>765.83</v>
      </c>
      <c r="BW552" s="4">
        <v>765.83</v>
      </c>
      <c r="BX552" s="4">
        <v>765.83</v>
      </c>
      <c r="BY552" s="4">
        <v>4242.09</v>
      </c>
      <c r="BZ552" s="4">
        <v>765.83</v>
      </c>
      <c r="CA552" s="4">
        <v>765.83</v>
      </c>
      <c r="CB552" s="4">
        <v>765.83</v>
      </c>
      <c r="CC552" s="4">
        <v>765.83</v>
      </c>
      <c r="CD552" s="4">
        <v>765.83</v>
      </c>
      <c r="CE552" s="4">
        <v>765.83</v>
      </c>
      <c r="CF552" s="4">
        <v>765.83</v>
      </c>
      <c r="CG552" s="4">
        <v>765.83</v>
      </c>
      <c r="CH552" s="4">
        <v>765.83</v>
      </c>
      <c r="CI552" s="4">
        <v>765.83</v>
      </c>
      <c r="CJ552" s="4">
        <v>765.83</v>
      </c>
      <c r="CK552" s="4">
        <v>4242.09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210.68</v>
      </c>
      <c r="CR552" s="4">
        <v>0</v>
      </c>
      <c r="CS552" s="4">
        <v>0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>
        <v>0</v>
      </c>
      <c r="DL552" s="4">
        <v>0</v>
      </c>
      <c r="DM552" s="4">
        <v>0</v>
      </c>
      <c r="DN552" s="4">
        <v>0</v>
      </c>
      <c r="DO552" s="4">
        <v>0</v>
      </c>
      <c r="DP552" s="4">
        <v>0</v>
      </c>
      <c r="DQ552" s="4">
        <v>0</v>
      </c>
      <c r="DR552" s="4">
        <v>0</v>
      </c>
      <c r="DS552" s="4">
        <v>0</v>
      </c>
      <c r="DT552" s="4">
        <v>0</v>
      </c>
      <c r="DU552" s="6">
        <v>0</v>
      </c>
      <c r="DV552" s="4">
        <f>SUM(Tabela1[[#This Row],[jan/25]:[mar/25]])</f>
        <v>660.93</v>
      </c>
      <c r="DW552" s="4">
        <f>SUM(Tabela1[[#This Row],[abr/25]:[ago/25]])</f>
        <v>2278.2199999999998</v>
      </c>
      <c r="DX552" s="4">
        <f>SUM(Tabela1[[#This Row],[set/25]:[dez/30]])</f>
        <v>31316.870000000021</v>
      </c>
    </row>
    <row r="553" spans="1:128" hidden="1" x14ac:dyDescent="0.25">
      <c r="A553" s="2" t="s">
        <v>1346</v>
      </c>
      <c r="B553" s="2" t="s">
        <v>14</v>
      </c>
      <c r="C553" s="2" t="s">
        <v>193</v>
      </c>
      <c r="D553" s="1">
        <v>205</v>
      </c>
      <c r="E553" s="2" t="s">
        <v>1539</v>
      </c>
      <c r="F553" s="2" t="s">
        <v>19</v>
      </c>
      <c r="G553" s="321">
        <v>45634</v>
      </c>
      <c r="H553" s="2" t="s">
        <v>946</v>
      </c>
      <c r="I553" s="2"/>
      <c r="J553" s="4"/>
      <c r="K553" s="4"/>
      <c r="L553" s="4">
        <f>Tabela1[[#This Row],[parcela.cef
(total)]]-Tabela1[[#This Row],[parcela.cef
(realizado)]]</f>
        <v>0</v>
      </c>
      <c r="M553" s="4">
        <v>204949.78</v>
      </c>
      <c r="N553" s="4">
        <v>271660</v>
      </c>
      <c r="O553" s="4">
        <v>0</v>
      </c>
      <c r="P553" s="4">
        <v>78814.06</v>
      </c>
      <c r="Q553" s="4">
        <f>SUM(Tabela1[[#This Row],[set/25]:[dez/30]])</f>
        <v>47155.069999999971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12660</v>
      </c>
      <c r="BB553" s="4">
        <v>2510</v>
      </c>
      <c r="BC553" s="4">
        <v>2522.5500000000002</v>
      </c>
      <c r="BD553" s="4">
        <v>2543.4899999999998</v>
      </c>
      <c r="BE553" s="4">
        <v>2553.66</v>
      </c>
      <c r="BF553" s="4">
        <v>2563.62</v>
      </c>
      <c r="BG553" s="4">
        <v>2576.9499999999998</v>
      </c>
      <c r="BH553" s="4">
        <v>2591.9</v>
      </c>
      <c r="BI553" s="4">
        <v>1136.82</v>
      </c>
      <c r="BJ553" s="4">
        <v>0</v>
      </c>
      <c r="BK553" s="4">
        <v>1147.17</v>
      </c>
      <c r="BL553" s="4">
        <v>1147.17</v>
      </c>
      <c r="BM553" s="4">
        <v>5360.82</v>
      </c>
      <c r="BN553" s="4">
        <v>1147.17</v>
      </c>
      <c r="BO553" s="4">
        <v>1147.17</v>
      </c>
      <c r="BP553" s="4">
        <v>1147.17</v>
      </c>
      <c r="BQ553" s="4">
        <v>1147.17</v>
      </c>
      <c r="BR553" s="4">
        <v>1147.17</v>
      </c>
      <c r="BS553" s="4">
        <v>1147.17</v>
      </c>
      <c r="BT553" s="4">
        <v>1147.17</v>
      </c>
      <c r="BU553" s="4">
        <v>1147.17</v>
      </c>
      <c r="BV553" s="4">
        <v>1147.17</v>
      </c>
      <c r="BW553" s="4">
        <v>1147.17</v>
      </c>
      <c r="BX553" s="4">
        <v>1147.17</v>
      </c>
      <c r="BY553" s="4">
        <v>5360.82</v>
      </c>
      <c r="BZ553" s="4">
        <v>1147.17</v>
      </c>
      <c r="CA553" s="4">
        <v>1147.17</v>
      </c>
      <c r="CB553" s="4">
        <v>1147.17</v>
      </c>
      <c r="CC553" s="4">
        <v>1147.17</v>
      </c>
      <c r="CD553" s="4">
        <v>1147.17</v>
      </c>
      <c r="CE553" s="4">
        <v>1147.17</v>
      </c>
      <c r="CF553" s="4">
        <v>1147.17</v>
      </c>
      <c r="CG553" s="4">
        <v>1147.17</v>
      </c>
      <c r="CH553" s="4">
        <v>1147.17</v>
      </c>
      <c r="CI553" s="4">
        <v>1147.17</v>
      </c>
      <c r="CJ553" s="4">
        <v>1147.17</v>
      </c>
      <c r="CK553" s="4">
        <v>5360.82</v>
      </c>
      <c r="CL553" s="4">
        <v>1147.17</v>
      </c>
      <c r="CM553" s="4">
        <v>1147.17</v>
      </c>
      <c r="CN553" s="4">
        <v>1147.17</v>
      </c>
      <c r="CO553" s="4">
        <v>0</v>
      </c>
      <c r="CP553" s="4">
        <v>0</v>
      </c>
      <c r="CQ553" s="4">
        <v>99.02</v>
      </c>
      <c r="CR553" s="4">
        <v>0</v>
      </c>
      <c r="CS553" s="4">
        <v>0</v>
      </c>
      <c r="CT553" s="4">
        <v>0</v>
      </c>
      <c r="CU553" s="4">
        <v>0</v>
      </c>
      <c r="CV553" s="4">
        <v>0</v>
      </c>
      <c r="CW553" s="4">
        <v>0</v>
      </c>
      <c r="CX553" s="4">
        <v>0</v>
      </c>
      <c r="CY553" s="4">
        <v>0</v>
      </c>
      <c r="CZ553" s="4">
        <v>0</v>
      </c>
      <c r="DA553" s="4">
        <v>0</v>
      </c>
      <c r="DB553" s="4">
        <v>0</v>
      </c>
      <c r="DC553" s="4">
        <v>0</v>
      </c>
      <c r="DD553" s="4">
        <v>0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>
        <v>0</v>
      </c>
      <c r="DK553" s="4">
        <v>0</v>
      </c>
      <c r="DL553" s="4">
        <v>0</v>
      </c>
      <c r="DM553" s="4">
        <v>0</v>
      </c>
      <c r="DN553" s="4">
        <v>0</v>
      </c>
      <c r="DO553" s="4">
        <v>0</v>
      </c>
      <c r="DP553" s="4">
        <v>0</v>
      </c>
      <c r="DQ553" s="4">
        <v>0</v>
      </c>
      <c r="DR553" s="4">
        <v>0</v>
      </c>
      <c r="DS553" s="4">
        <v>0</v>
      </c>
      <c r="DT553" s="4">
        <v>0</v>
      </c>
      <c r="DU553" s="6">
        <v>0</v>
      </c>
      <c r="DV553" s="4">
        <f>SUM(Tabela1[[#This Row],[jan/25]:[mar/25]])</f>
        <v>7576.04</v>
      </c>
      <c r="DW553" s="4">
        <f>SUM(Tabela1[[#This Row],[abr/25]:[ago/25]])</f>
        <v>11422.949999999999</v>
      </c>
      <c r="DX553" s="4">
        <f>SUM(Tabela1[[#This Row],[set/25]:[dez/30]])</f>
        <v>47155.069999999971</v>
      </c>
    </row>
    <row r="554" spans="1:128" hidden="1" x14ac:dyDescent="0.25">
      <c r="A554" s="2" t="s">
        <v>1346</v>
      </c>
      <c r="B554" s="2" t="s">
        <v>14</v>
      </c>
      <c r="C554" s="2" t="s">
        <v>193</v>
      </c>
      <c r="D554" s="1">
        <v>206</v>
      </c>
      <c r="E554" s="2"/>
      <c r="F554" s="2" t="s">
        <v>42</v>
      </c>
      <c r="G554" s="321"/>
      <c r="H554" s="2"/>
      <c r="I554" s="2"/>
      <c r="J554" s="4"/>
      <c r="K554" s="4"/>
      <c r="L554" s="4">
        <f>Tabela1[[#This Row],[parcela.cef
(total)]]-Tabela1[[#This Row],[parcela.cef
(realizado)]]</f>
        <v>0</v>
      </c>
      <c r="M554" s="4">
        <v>0</v>
      </c>
      <c r="N554" s="4">
        <v>0</v>
      </c>
      <c r="O554" s="4">
        <v>0</v>
      </c>
      <c r="P554" s="4">
        <v>0</v>
      </c>
      <c r="Q554" s="4">
        <f>SUM(Tabela1[[#This Row],[set/25]:[dez/30]])</f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>
        <v>0</v>
      </c>
      <c r="CS554" s="4">
        <v>0</v>
      </c>
      <c r="CT554" s="4">
        <v>0</v>
      </c>
      <c r="CU554" s="4">
        <v>0</v>
      </c>
      <c r="CV554" s="4">
        <v>0</v>
      </c>
      <c r="CW554" s="4">
        <v>0</v>
      </c>
      <c r="CX554" s="4">
        <v>0</v>
      </c>
      <c r="CY554" s="4">
        <v>0</v>
      </c>
      <c r="CZ554" s="4">
        <v>0</v>
      </c>
      <c r="DA554" s="4">
        <v>0</v>
      </c>
      <c r="DB554" s="4">
        <v>0</v>
      </c>
      <c r="DC554" s="4">
        <v>0</v>
      </c>
      <c r="DD554" s="4">
        <v>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0</v>
      </c>
      <c r="DK554" s="4">
        <v>0</v>
      </c>
      <c r="DL554" s="4">
        <v>0</v>
      </c>
      <c r="DM554" s="4">
        <v>0</v>
      </c>
      <c r="DN554" s="4">
        <v>0</v>
      </c>
      <c r="DO554" s="4">
        <v>0</v>
      </c>
      <c r="DP554" s="4">
        <v>0</v>
      </c>
      <c r="DQ554" s="4">
        <v>0</v>
      </c>
      <c r="DR554" s="4">
        <v>0</v>
      </c>
      <c r="DS554" s="4">
        <v>0</v>
      </c>
      <c r="DT554" s="4">
        <v>0</v>
      </c>
      <c r="DU554" s="6">
        <v>0</v>
      </c>
      <c r="DV554" s="4">
        <f>SUM(Tabela1[[#This Row],[jan/25]:[mar/25]])</f>
        <v>0</v>
      </c>
      <c r="DW554" s="4">
        <f>SUM(Tabela1[[#This Row],[abr/25]:[ago/25]])</f>
        <v>0</v>
      </c>
      <c r="DX554" s="4">
        <f>SUM(Tabela1[[#This Row],[set/25]:[dez/30]])</f>
        <v>0</v>
      </c>
    </row>
    <row r="555" spans="1:128" hidden="1" x14ac:dyDescent="0.25">
      <c r="A555" s="2" t="s">
        <v>1346</v>
      </c>
      <c r="B555" s="2" t="s">
        <v>14</v>
      </c>
      <c r="C555" s="2" t="s">
        <v>193</v>
      </c>
      <c r="D555" s="1">
        <v>207</v>
      </c>
      <c r="E555" s="2"/>
      <c r="F555" s="2" t="s">
        <v>42</v>
      </c>
      <c r="G555" s="321"/>
      <c r="H555" s="2" t="s">
        <v>138</v>
      </c>
      <c r="I555" s="2"/>
      <c r="J555" s="4"/>
      <c r="K555" s="4"/>
      <c r="L555" s="4">
        <f>Tabela1[[#This Row],[parcela.cef
(total)]]-Tabela1[[#This Row],[parcela.cef
(realizado)]]</f>
        <v>0</v>
      </c>
      <c r="M555" s="4">
        <v>0</v>
      </c>
      <c r="N555" s="4">
        <v>0</v>
      </c>
      <c r="O555" s="4">
        <v>0</v>
      </c>
      <c r="P555" s="4">
        <v>1804.64</v>
      </c>
      <c r="Q555" s="4">
        <f>SUM(Tabela1[[#This Row],[set/25]:[dez/30]])</f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1500</v>
      </c>
      <c r="BB555" s="4">
        <v>60.24</v>
      </c>
      <c r="BC555" s="4">
        <v>60.54</v>
      </c>
      <c r="BD555" s="4">
        <v>61.04</v>
      </c>
      <c r="BE555" s="4">
        <v>61.29</v>
      </c>
      <c r="BF555" s="4">
        <v>61.53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0</v>
      </c>
      <c r="CQ555" s="4">
        <v>0</v>
      </c>
      <c r="CR555" s="4">
        <v>0</v>
      </c>
      <c r="CS555" s="4">
        <v>0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0</v>
      </c>
      <c r="CZ555" s="4">
        <v>0</v>
      </c>
      <c r="DA555" s="4">
        <v>0</v>
      </c>
      <c r="DB555" s="4">
        <v>0</v>
      </c>
      <c r="DC555" s="4">
        <v>0</v>
      </c>
      <c r="DD555" s="4">
        <v>0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0</v>
      </c>
      <c r="DK555" s="4">
        <v>0</v>
      </c>
      <c r="DL555" s="4">
        <v>0</v>
      </c>
      <c r="DM555" s="4">
        <v>0</v>
      </c>
      <c r="DN555" s="4">
        <v>0</v>
      </c>
      <c r="DO555" s="4">
        <v>0</v>
      </c>
      <c r="DP555" s="4">
        <v>0</v>
      </c>
      <c r="DQ555" s="4">
        <v>0</v>
      </c>
      <c r="DR555" s="4">
        <v>0</v>
      </c>
      <c r="DS555" s="4">
        <v>0</v>
      </c>
      <c r="DT555" s="4">
        <v>0</v>
      </c>
      <c r="DU555" s="6">
        <v>0</v>
      </c>
      <c r="DV555" s="4">
        <f>SUM(Tabela1[[#This Row],[jan/25]:[mar/25]])</f>
        <v>181.82</v>
      </c>
      <c r="DW555" s="4">
        <f>SUM(Tabela1[[#This Row],[abr/25]:[ago/25]])</f>
        <v>122.82</v>
      </c>
      <c r="DX555" s="4">
        <f>SUM(Tabela1[[#This Row],[set/25]:[dez/30]])</f>
        <v>0</v>
      </c>
    </row>
    <row r="556" spans="1:128" hidden="1" x14ac:dyDescent="0.25">
      <c r="A556" s="2" t="s">
        <v>1346</v>
      </c>
      <c r="B556" s="2" t="s">
        <v>14</v>
      </c>
      <c r="C556" s="2" t="s">
        <v>193</v>
      </c>
      <c r="D556" s="1">
        <v>208</v>
      </c>
      <c r="E556" s="2"/>
      <c r="F556" s="2" t="s">
        <v>42</v>
      </c>
      <c r="G556" s="321"/>
      <c r="H556" s="2"/>
      <c r="I556" s="2"/>
      <c r="J556" s="4"/>
      <c r="K556" s="4"/>
      <c r="L556" s="4">
        <f>Tabela1[[#This Row],[parcela.cef
(total)]]-Tabela1[[#This Row],[parcela.cef
(realizado)]]</f>
        <v>0</v>
      </c>
      <c r="M556" s="4">
        <v>0</v>
      </c>
      <c r="N556" s="4">
        <v>0</v>
      </c>
      <c r="O556" s="4">
        <v>0</v>
      </c>
      <c r="P556" s="4">
        <v>0</v>
      </c>
      <c r="Q556" s="4">
        <f>SUM(Tabela1[[#This Row],[set/25]:[dez/30]])</f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>
        <v>0</v>
      </c>
      <c r="CS556" s="4">
        <v>0</v>
      </c>
      <c r="CT556" s="4">
        <v>0</v>
      </c>
      <c r="CU556" s="4">
        <v>0</v>
      </c>
      <c r="CV556" s="4">
        <v>0</v>
      </c>
      <c r="CW556" s="4">
        <v>0</v>
      </c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>
        <v>0</v>
      </c>
      <c r="DE556" s="4">
        <v>0</v>
      </c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>
        <v>0</v>
      </c>
      <c r="DL556" s="4">
        <v>0</v>
      </c>
      <c r="DM556" s="4">
        <v>0</v>
      </c>
      <c r="DN556" s="4">
        <v>0</v>
      </c>
      <c r="DO556" s="4">
        <v>0</v>
      </c>
      <c r="DP556" s="4">
        <v>0</v>
      </c>
      <c r="DQ556" s="4">
        <v>0</v>
      </c>
      <c r="DR556" s="4">
        <v>0</v>
      </c>
      <c r="DS556" s="4">
        <v>0</v>
      </c>
      <c r="DT556" s="4">
        <v>0</v>
      </c>
      <c r="DU556" s="6">
        <v>0</v>
      </c>
      <c r="DV556" s="4">
        <f>SUM(Tabela1[[#This Row],[jan/25]:[mar/25]])</f>
        <v>0</v>
      </c>
      <c r="DW556" s="4">
        <f>SUM(Tabela1[[#This Row],[abr/25]:[ago/25]])</f>
        <v>0</v>
      </c>
      <c r="DX556" s="4">
        <f>SUM(Tabela1[[#This Row],[set/25]:[dez/30]])</f>
        <v>0</v>
      </c>
    </row>
    <row r="557" spans="1:128" hidden="1" x14ac:dyDescent="0.25">
      <c r="A557" s="2" t="s">
        <v>1346</v>
      </c>
      <c r="B557" s="2" t="s">
        <v>14</v>
      </c>
      <c r="C557" s="2" t="s">
        <v>193</v>
      </c>
      <c r="D557" s="1">
        <v>209</v>
      </c>
      <c r="E557" s="2" t="s">
        <v>1544</v>
      </c>
      <c r="F557" s="2" t="s">
        <v>19</v>
      </c>
      <c r="G557" s="321">
        <v>45878</v>
      </c>
      <c r="H557" s="2" t="s">
        <v>1545</v>
      </c>
      <c r="I557" s="2"/>
      <c r="J557" s="4"/>
      <c r="K557" s="4"/>
      <c r="L557" s="4">
        <f>Tabela1[[#This Row],[parcela.cef
(total)]]-Tabela1[[#This Row],[parcela.cef
(realizado)]]</f>
        <v>0</v>
      </c>
      <c r="M557" s="4">
        <v>183754.08</v>
      </c>
      <c r="N557" s="4">
        <v>229000</v>
      </c>
      <c r="O557" s="4">
        <v>0</v>
      </c>
      <c r="P557" s="4">
        <v>46272.95</v>
      </c>
      <c r="Q557" s="4">
        <f>SUM(Tabela1[[#This Row],[set/25]:[dez/30]])</f>
        <v>44772.950000000041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1500</v>
      </c>
      <c r="BJ557" s="4">
        <v>0</v>
      </c>
      <c r="BK557" s="4">
        <v>630.04999999999995</v>
      </c>
      <c r="BL557" s="4">
        <v>630.04999999999995</v>
      </c>
      <c r="BM557" s="4">
        <v>2130.0500000000002</v>
      </c>
      <c r="BN557" s="4">
        <v>630.04999999999995</v>
      </c>
      <c r="BO557" s="4">
        <v>630.04999999999995</v>
      </c>
      <c r="BP557" s="4">
        <v>630.04999999999995</v>
      </c>
      <c r="BQ557" s="4">
        <v>630.04999999999995</v>
      </c>
      <c r="BR557" s="4">
        <v>630.04999999999995</v>
      </c>
      <c r="BS557" s="4">
        <v>630.04999999999995</v>
      </c>
      <c r="BT557" s="4">
        <v>630.04999999999995</v>
      </c>
      <c r="BU557" s="4">
        <v>630.04999999999995</v>
      </c>
      <c r="BV557" s="4">
        <v>630.04999999999995</v>
      </c>
      <c r="BW557" s="4">
        <v>630.04999999999995</v>
      </c>
      <c r="BX557" s="4">
        <v>630.04999999999995</v>
      </c>
      <c r="BY557" s="4">
        <v>2630.05</v>
      </c>
      <c r="BZ557" s="4">
        <v>630.04999999999995</v>
      </c>
      <c r="CA557" s="4">
        <v>630.04999999999995</v>
      </c>
      <c r="CB557" s="4">
        <v>630.04999999999995</v>
      </c>
      <c r="CC557" s="4">
        <v>630.04999999999995</v>
      </c>
      <c r="CD557" s="4">
        <v>630.04999999999995</v>
      </c>
      <c r="CE557" s="4">
        <v>630.04999999999995</v>
      </c>
      <c r="CF557" s="4">
        <v>630.04999999999995</v>
      </c>
      <c r="CG557" s="4">
        <v>630.04999999999995</v>
      </c>
      <c r="CH557" s="4">
        <v>630.04999999999995</v>
      </c>
      <c r="CI557" s="4">
        <v>630.04999999999995</v>
      </c>
      <c r="CJ557" s="4">
        <v>630.04999999999995</v>
      </c>
      <c r="CK557" s="4">
        <v>2630.05</v>
      </c>
      <c r="CL557" s="4">
        <v>630.04999999999995</v>
      </c>
      <c r="CM557" s="4">
        <v>630.04999999999995</v>
      </c>
      <c r="CN557" s="4">
        <v>630.04999999999995</v>
      </c>
      <c r="CO557" s="4">
        <v>630.04999999999995</v>
      </c>
      <c r="CP557" s="4">
        <v>630.04999999999995</v>
      </c>
      <c r="CQ557" s="4">
        <v>630.04999999999995</v>
      </c>
      <c r="CR557" s="4">
        <v>2730.05</v>
      </c>
      <c r="CS557" s="4">
        <v>630.04999999999995</v>
      </c>
      <c r="CT557" s="4">
        <v>630.04999999999995</v>
      </c>
      <c r="CU557" s="4">
        <v>630.04999999999995</v>
      </c>
      <c r="CV557" s="4">
        <v>630.04999999999995</v>
      </c>
      <c r="CW557" s="4">
        <v>630.04999999999995</v>
      </c>
      <c r="CX557" s="4">
        <v>630.04999999999995</v>
      </c>
      <c r="CY557" s="4">
        <v>630.04999999999995</v>
      </c>
      <c r="CZ557" s="4">
        <v>630.04999999999995</v>
      </c>
      <c r="DA557" s="4">
        <v>630.04999999999995</v>
      </c>
      <c r="DB557" s="4">
        <v>630.04999999999995</v>
      </c>
      <c r="DC557" s="4">
        <v>630.04999999999995</v>
      </c>
      <c r="DD557" s="4">
        <v>630.04999999999995</v>
      </c>
      <c r="DE557" s="4">
        <v>630.04999999999995</v>
      </c>
      <c r="DF557" s="4">
        <v>630.04999999999995</v>
      </c>
      <c r="DG557" s="4">
        <v>630.04999999999995</v>
      </c>
      <c r="DH557" s="4">
        <v>630.04999999999995</v>
      </c>
      <c r="DI557" s="4">
        <v>630.04999999999995</v>
      </c>
      <c r="DJ557" s="4">
        <v>630.04999999999995</v>
      </c>
      <c r="DK557" s="4">
        <v>630.04999999999995</v>
      </c>
      <c r="DL557" s="4">
        <v>630.04999999999995</v>
      </c>
      <c r="DM557" s="4">
        <v>630.04999999999995</v>
      </c>
      <c r="DN557" s="4">
        <v>630.04999999999995</v>
      </c>
      <c r="DO557" s="4">
        <v>630.04999999999995</v>
      </c>
      <c r="DP557" s="4">
        <v>630.04999999999995</v>
      </c>
      <c r="DQ557" s="4">
        <v>630.04999999999995</v>
      </c>
      <c r="DR557" s="4">
        <v>0</v>
      </c>
      <c r="DS557" s="4">
        <v>0</v>
      </c>
      <c r="DT557" s="4">
        <v>0</v>
      </c>
      <c r="DU557" s="6">
        <v>0</v>
      </c>
      <c r="DV557" s="4">
        <f>SUM(Tabela1[[#This Row],[jan/25]:[mar/25]])</f>
        <v>0</v>
      </c>
      <c r="DW557" s="4">
        <f>SUM(Tabela1[[#This Row],[abr/25]:[ago/25]])</f>
        <v>1500</v>
      </c>
      <c r="DX557" s="4">
        <f>SUM(Tabela1[[#This Row],[set/25]:[dez/30]])</f>
        <v>44772.950000000041</v>
      </c>
    </row>
    <row r="558" spans="1:128" hidden="1" x14ac:dyDescent="0.25">
      <c r="A558" s="2" t="s">
        <v>1346</v>
      </c>
      <c r="B558" s="2" t="s">
        <v>14</v>
      </c>
      <c r="C558" s="2" t="s">
        <v>193</v>
      </c>
      <c r="D558" s="1">
        <v>210</v>
      </c>
      <c r="E558" s="2" t="s">
        <v>1547</v>
      </c>
      <c r="F558" s="2" t="s">
        <v>19</v>
      </c>
      <c r="G558" s="321">
        <v>45892</v>
      </c>
      <c r="H558" s="2" t="s">
        <v>1548</v>
      </c>
      <c r="I558" s="2"/>
      <c r="J558" s="4"/>
      <c r="K558" s="4"/>
      <c r="L558" s="4">
        <f>Tabela1[[#This Row],[parcela.cef
(total)]]-Tabela1[[#This Row],[parcela.cef
(realizado)]]</f>
        <v>0</v>
      </c>
      <c r="M558" s="4">
        <v>201753.4</v>
      </c>
      <c r="N558" s="4">
        <v>215260</v>
      </c>
      <c r="O558" s="4">
        <v>0</v>
      </c>
      <c r="P558" s="4">
        <v>15326</v>
      </c>
      <c r="Q558" s="4">
        <f>SUM(Tabela1[[#This Row],[set/25]:[dez/30]])</f>
        <v>13226.000000000002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2100</v>
      </c>
      <c r="BJ558" s="4">
        <v>111.3</v>
      </c>
      <c r="BK558" s="4">
        <v>111.3</v>
      </c>
      <c r="BL558" s="4">
        <v>111.3</v>
      </c>
      <c r="BM558" s="4">
        <v>111.3</v>
      </c>
      <c r="BN558" s="4">
        <v>111.3</v>
      </c>
      <c r="BO558" s="4">
        <v>111.3</v>
      </c>
      <c r="BP558" s="4">
        <v>111.3</v>
      </c>
      <c r="BQ558" s="4">
        <v>111.3</v>
      </c>
      <c r="BR558" s="4">
        <v>111.3</v>
      </c>
      <c r="BS558" s="4">
        <v>111.3</v>
      </c>
      <c r="BT558" s="4">
        <v>111.3</v>
      </c>
      <c r="BU558" s="4">
        <v>111.3</v>
      </c>
      <c r="BV558" s="4">
        <v>111.3</v>
      </c>
      <c r="BW558" s="4">
        <v>111.3</v>
      </c>
      <c r="BX558" s="4">
        <v>111.3</v>
      </c>
      <c r="BY558" s="4">
        <v>111.3</v>
      </c>
      <c r="BZ558" s="4">
        <v>111.3</v>
      </c>
      <c r="CA558" s="4">
        <v>111.3</v>
      </c>
      <c r="CB558" s="4">
        <v>111.3</v>
      </c>
      <c r="CC558" s="4">
        <v>111.3</v>
      </c>
      <c r="CD558" s="4">
        <v>111.3</v>
      </c>
      <c r="CE558" s="4">
        <v>111.3</v>
      </c>
      <c r="CF558" s="4">
        <v>111.3</v>
      </c>
      <c r="CG558" s="4">
        <v>111.3</v>
      </c>
      <c r="CH558" s="4">
        <v>111.3</v>
      </c>
      <c r="CI558" s="4">
        <v>111.3</v>
      </c>
      <c r="CJ558" s="4">
        <v>111.3</v>
      </c>
      <c r="CK558" s="4">
        <v>111.3</v>
      </c>
      <c r="CL558" s="4">
        <v>111.3</v>
      </c>
      <c r="CM558" s="4">
        <v>111.3</v>
      </c>
      <c r="CN558" s="4">
        <v>111.3</v>
      </c>
      <c r="CO558" s="4">
        <v>111.3</v>
      </c>
      <c r="CP558" s="4">
        <v>111.3</v>
      </c>
      <c r="CQ558" s="4">
        <v>111.3</v>
      </c>
      <c r="CR558" s="4">
        <v>537.79999999999995</v>
      </c>
      <c r="CS558" s="4">
        <v>371</v>
      </c>
      <c r="CT558" s="4">
        <v>371</v>
      </c>
      <c r="CU558" s="4">
        <v>371</v>
      </c>
      <c r="CV558" s="4">
        <v>371</v>
      </c>
      <c r="CW558" s="4">
        <v>371</v>
      </c>
      <c r="CX558" s="4">
        <v>371</v>
      </c>
      <c r="CY558" s="4">
        <v>371</v>
      </c>
      <c r="CZ558" s="4">
        <v>371</v>
      </c>
      <c r="DA558" s="4">
        <v>371</v>
      </c>
      <c r="DB558" s="4">
        <v>371</v>
      </c>
      <c r="DC558" s="4">
        <v>371</v>
      </c>
      <c r="DD558" s="4">
        <v>371</v>
      </c>
      <c r="DE558" s="4">
        <v>371</v>
      </c>
      <c r="DF558" s="4">
        <v>371</v>
      </c>
      <c r="DG558" s="4">
        <v>371</v>
      </c>
      <c r="DH558" s="4">
        <v>371</v>
      </c>
      <c r="DI558" s="4">
        <v>371</v>
      </c>
      <c r="DJ558" s="4">
        <v>371</v>
      </c>
      <c r="DK558" s="4">
        <v>371</v>
      </c>
      <c r="DL558" s="4">
        <v>371</v>
      </c>
      <c r="DM558" s="4">
        <v>371</v>
      </c>
      <c r="DN558" s="4">
        <v>371</v>
      </c>
      <c r="DO558" s="4">
        <v>371</v>
      </c>
      <c r="DP558" s="4">
        <v>371</v>
      </c>
      <c r="DQ558" s="4">
        <v>0</v>
      </c>
      <c r="DR558" s="4">
        <v>0</v>
      </c>
      <c r="DS558" s="4">
        <v>0</v>
      </c>
      <c r="DT558" s="4">
        <v>0</v>
      </c>
      <c r="DU558" s="6">
        <v>0</v>
      </c>
      <c r="DV558" s="4">
        <f>SUM(Tabela1[[#This Row],[jan/25]:[mar/25]])</f>
        <v>0</v>
      </c>
      <c r="DW558" s="4">
        <f>SUM(Tabela1[[#This Row],[abr/25]:[ago/25]])</f>
        <v>2100</v>
      </c>
      <c r="DX558" s="4">
        <f>SUM(Tabela1[[#This Row],[set/25]:[dez/30]])</f>
        <v>13226.000000000002</v>
      </c>
    </row>
    <row r="559" spans="1:128" hidden="1" x14ac:dyDescent="0.25">
      <c r="A559" s="2" t="s">
        <v>1346</v>
      </c>
      <c r="B559" s="2" t="s">
        <v>14</v>
      </c>
      <c r="C559" s="2" t="s">
        <v>675</v>
      </c>
      <c r="D559" s="1">
        <v>2101</v>
      </c>
      <c r="E559" s="2"/>
      <c r="F559" s="2" t="s">
        <v>42</v>
      </c>
      <c r="G559" s="321"/>
      <c r="H559" s="2"/>
      <c r="I559" s="2"/>
      <c r="J559" s="4"/>
      <c r="K559" s="4"/>
      <c r="L559" s="4">
        <f>Tabela1[[#This Row],[parcela.cef
(total)]]-Tabela1[[#This Row],[parcela.cef
(realizado)]]</f>
        <v>0</v>
      </c>
      <c r="M559" s="4">
        <v>0</v>
      </c>
      <c r="N559" s="4">
        <v>0</v>
      </c>
      <c r="O559" s="4">
        <v>0</v>
      </c>
      <c r="P559" s="4">
        <v>0</v>
      </c>
      <c r="Q559" s="4">
        <f>SUM(Tabela1[[#This Row],[set/25]:[dez/30]])</f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0</v>
      </c>
      <c r="CQ559" s="4">
        <v>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0</v>
      </c>
      <c r="CZ559" s="4">
        <v>0</v>
      </c>
      <c r="DA559" s="4">
        <v>0</v>
      </c>
      <c r="DB559" s="4">
        <v>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0</v>
      </c>
      <c r="DK559" s="4">
        <v>0</v>
      </c>
      <c r="DL559" s="4">
        <v>0</v>
      </c>
      <c r="DM559" s="4">
        <v>0</v>
      </c>
      <c r="DN559" s="4">
        <v>0</v>
      </c>
      <c r="DO559" s="4">
        <v>0</v>
      </c>
      <c r="DP559" s="4">
        <v>0</v>
      </c>
      <c r="DQ559" s="4">
        <v>0</v>
      </c>
      <c r="DR559" s="4">
        <v>0</v>
      </c>
      <c r="DS559" s="4">
        <v>0</v>
      </c>
      <c r="DT559" s="4">
        <v>0</v>
      </c>
      <c r="DU559" s="6">
        <v>0</v>
      </c>
      <c r="DV559" s="4">
        <f>SUM(Tabela1[[#This Row],[jan/25]:[mar/25]])</f>
        <v>0</v>
      </c>
      <c r="DW559" s="4">
        <f>SUM(Tabela1[[#This Row],[abr/25]:[ago/25]])</f>
        <v>0</v>
      </c>
      <c r="DX559" s="4">
        <f>SUM(Tabela1[[#This Row],[set/25]:[dez/30]])</f>
        <v>0</v>
      </c>
    </row>
    <row r="560" spans="1:128" hidden="1" x14ac:dyDescent="0.25">
      <c r="A560" s="2" t="s">
        <v>1346</v>
      </c>
      <c r="B560" s="2" t="s">
        <v>14</v>
      </c>
      <c r="C560" s="2" t="s">
        <v>675</v>
      </c>
      <c r="D560" s="1">
        <v>2102</v>
      </c>
      <c r="E560" s="2"/>
      <c r="F560" s="2" t="s">
        <v>42</v>
      </c>
      <c r="G560" s="321"/>
      <c r="H560" s="2"/>
      <c r="I560" s="2"/>
      <c r="J560" s="4"/>
      <c r="K560" s="4"/>
      <c r="L560" s="4">
        <f>Tabela1[[#This Row],[parcela.cef
(total)]]-Tabela1[[#This Row],[parcela.cef
(realizado)]]</f>
        <v>0</v>
      </c>
      <c r="M560" s="4">
        <v>0</v>
      </c>
      <c r="N560" s="4">
        <v>0</v>
      </c>
      <c r="O560" s="4">
        <v>0</v>
      </c>
      <c r="P560" s="4">
        <v>0</v>
      </c>
      <c r="Q560" s="4">
        <f>SUM(Tabela1[[#This Row],[set/25]:[dez/30]])</f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>
        <v>0</v>
      </c>
      <c r="CS560" s="4">
        <v>0</v>
      </c>
      <c r="CT560" s="4">
        <v>0</v>
      </c>
      <c r="CU560" s="4">
        <v>0</v>
      </c>
      <c r="CV560" s="4">
        <v>0</v>
      </c>
      <c r="CW560" s="4">
        <v>0</v>
      </c>
      <c r="CX560" s="4">
        <v>0</v>
      </c>
      <c r="CY560" s="4">
        <v>0</v>
      </c>
      <c r="CZ560" s="4">
        <v>0</v>
      </c>
      <c r="DA560" s="4">
        <v>0</v>
      </c>
      <c r="DB560" s="4">
        <v>0</v>
      </c>
      <c r="DC560" s="4">
        <v>0</v>
      </c>
      <c r="DD560" s="4">
        <v>0</v>
      </c>
      <c r="DE560" s="4">
        <v>0</v>
      </c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>
        <v>0</v>
      </c>
      <c r="DL560" s="4">
        <v>0</v>
      </c>
      <c r="DM560" s="4">
        <v>0</v>
      </c>
      <c r="DN560" s="4">
        <v>0</v>
      </c>
      <c r="DO560" s="4">
        <v>0</v>
      </c>
      <c r="DP560" s="4">
        <v>0</v>
      </c>
      <c r="DQ560" s="4">
        <v>0</v>
      </c>
      <c r="DR560" s="4">
        <v>0</v>
      </c>
      <c r="DS560" s="4">
        <v>0</v>
      </c>
      <c r="DT560" s="4">
        <v>0</v>
      </c>
      <c r="DU560" s="6">
        <v>0</v>
      </c>
      <c r="DV560" s="4">
        <f>SUM(Tabela1[[#This Row],[jan/25]:[mar/25]])</f>
        <v>0</v>
      </c>
      <c r="DW560" s="4">
        <f>SUM(Tabela1[[#This Row],[abr/25]:[ago/25]])</f>
        <v>0</v>
      </c>
      <c r="DX560" s="4">
        <f>SUM(Tabela1[[#This Row],[set/25]:[dez/30]])</f>
        <v>0</v>
      </c>
    </row>
    <row r="561" spans="1:128" hidden="1" x14ac:dyDescent="0.25">
      <c r="A561" s="2" t="s">
        <v>1346</v>
      </c>
      <c r="B561" s="2" t="s">
        <v>14</v>
      </c>
      <c r="C561" s="2" t="s">
        <v>675</v>
      </c>
      <c r="D561" s="1">
        <v>2103</v>
      </c>
      <c r="E561" s="2"/>
      <c r="F561" s="2" t="s">
        <v>42</v>
      </c>
      <c r="G561" s="321"/>
      <c r="H561" s="2"/>
      <c r="I561" s="2"/>
      <c r="J561" s="4"/>
      <c r="K561" s="4"/>
      <c r="L561" s="4">
        <f>Tabela1[[#This Row],[parcela.cef
(total)]]-Tabela1[[#This Row],[parcela.cef
(realizado)]]</f>
        <v>0</v>
      </c>
      <c r="M561" s="4">
        <v>0</v>
      </c>
      <c r="N561" s="4">
        <v>0</v>
      </c>
      <c r="O561" s="4">
        <v>0</v>
      </c>
      <c r="P561" s="4">
        <v>0</v>
      </c>
      <c r="Q561" s="4">
        <f>SUM(Tabela1[[#This Row],[set/25]:[dez/30]])</f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0</v>
      </c>
      <c r="CS561" s="4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0</v>
      </c>
      <c r="CZ561" s="4">
        <v>0</v>
      </c>
      <c r="DA561" s="4">
        <v>0</v>
      </c>
      <c r="DB561" s="4">
        <v>0</v>
      </c>
      <c r="DC561" s="4">
        <v>0</v>
      </c>
      <c r="DD561" s="4">
        <v>0</v>
      </c>
      <c r="DE561" s="4">
        <v>0</v>
      </c>
      <c r="DF561" s="4">
        <v>0</v>
      </c>
      <c r="DG561" s="4">
        <v>0</v>
      </c>
      <c r="DH561" s="4">
        <v>0</v>
      </c>
      <c r="DI561" s="4">
        <v>0</v>
      </c>
      <c r="DJ561" s="4">
        <v>0</v>
      </c>
      <c r="DK561" s="4">
        <v>0</v>
      </c>
      <c r="DL561" s="4">
        <v>0</v>
      </c>
      <c r="DM561" s="4">
        <v>0</v>
      </c>
      <c r="DN561" s="4">
        <v>0</v>
      </c>
      <c r="DO561" s="4">
        <v>0</v>
      </c>
      <c r="DP561" s="4">
        <v>0</v>
      </c>
      <c r="DQ561" s="4">
        <v>0</v>
      </c>
      <c r="DR561" s="4">
        <v>0</v>
      </c>
      <c r="DS561" s="4">
        <v>0</v>
      </c>
      <c r="DT561" s="4">
        <v>0</v>
      </c>
      <c r="DU561" s="6">
        <v>0</v>
      </c>
      <c r="DV561" s="4">
        <f>SUM(Tabela1[[#This Row],[jan/25]:[mar/25]])</f>
        <v>0</v>
      </c>
      <c r="DW561" s="4">
        <f>SUM(Tabela1[[#This Row],[abr/25]:[ago/25]])</f>
        <v>0</v>
      </c>
      <c r="DX561" s="4">
        <f>SUM(Tabela1[[#This Row],[set/25]:[dez/30]])</f>
        <v>0</v>
      </c>
    </row>
    <row r="562" spans="1:128" hidden="1" x14ac:dyDescent="0.25">
      <c r="A562" s="2" t="s">
        <v>1346</v>
      </c>
      <c r="B562" s="2" t="s">
        <v>14</v>
      </c>
      <c r="C562" s="2" t="s">
        <v>675</v>
      </c>
      <c r="D562" s="1">
        <v>2104</v>
      </c>
      <c r="E562" s="2"/>
      <c r="F562" s="2" t="s">
        <v>42</v>
      </c>
      <c r="G562" s="321"/>
      <c r="H562" s="2"/>
      <c r="I562" s="2"/>
      <c r="J562" s="4"/>
      <c r="K562" s="4"/>
      <c r="L562" s="4">
        <f>Tabela1[[#This Row],[parcela.cef
(total)]]-Tabela1[[#This Row],[parcela.cef
(realizado)]]</f>
        <v>0</v>
      </c>
      <c r="M562" s="4">
        <v>0</v>
      </c>
      <c r="N562" s="4">
        <v>0</v>
      </c>
      <c r="O562" s="4">
        <v>0</v>
      </c>
      <c r="P562" s="4">
        <v>0</v>
      </c>
      <c r="Q562" s="4">
        <f>SUM(Tabela1[[#This Row],[set/25]:[dez/30]])</f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0</v>
      </c>
      <c r="CZ562" s="4">
        <v>0</v>
      </c>
      <c r="DA562" s="4">
        <v>0</v>
      </c>
      <c r="DB562" s="4">
        <v>0</v>
      </c>
      <c r="DC562" s="4">
        <v>0</v>
      </c>
      <c r="DD562" s="4">
        <v>0</v>
      </c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>
        <v>0</v>
      </c>
      <c r="DL562" s="4">
        <v>0</v>
      </c>
      <c r="DM562" s="4">
        <v>0</v>
      </c>
      <c r="DN562" s="4">
        <v>0</v>
      </c>
      <c r="DO562" s="4">
        <v>0</v>
      </c>
      <c r="DP562" s="4">
        <v>0</v>
      </c>
      <c r="DQ562" s="4">
        <v>0</v>
      </c>
      <c r="DR562" s="4">
        <v>0</v>
      </c>
      <c r="DS562" s="4">
        <v>0</v>
      </c>
      <c r="DT562" s="4">
        <v>0</v>
      </c>
      <c r="DU562" s="6">
        <v>0</v>
      </c>
      <c r="DV562" s="4">
        <f>SUM(Tabela1[[#This Row],[jan/25]:[mar/25]])</f>
        <v>0</v>
      </c>
      <c r="DW562" s="4">
        <f>SUM(Tabela1[[#This Row],[abr/25]:[ago/25]])</f>
        <v>0</v>
      </c>
      <c r="DX562" s="4">
        <f>SUM(Tabela1[[#This Row],[set/25]:[dez/30]])</f>
        <v>0</v>
      </c>
    </row>
    <row r="563" spans="1:128" hidden="1" x14ac:dyDescent="0.25">
      <c r="A563" s="2" t="s">
        <v>1346</v>
      </c>
      <c r="B563" s="2" t="s">
        <v>14</v>
      </c>
      <c r="C563" s="2" t="s">
        <v>675</v>
      </c>
      <c r="D563" s="1">
        <v>2105</v>
      </c>
      <c r="E563" s="2"/>
      <c r="F563" s="2" t="s">
        <v>42</v>
      </c>
      <c r="G563" s="321"/>
      <c r="H563" s="2"/>
      <c r="I563" s="2"/>
      <c r="J563" s="4"/>
      <c r="K563" s="4"/>
      <c r="L563" s="4">
        <f>Tabela1[[#This Row],[parcela.cef
(total)]]-Tabela1[[#This Row],[parcela.cef
(realizado)]]</f>
        <v>0</v>
      </c>
      <c r="M563" s="4">
        <v>0</v>
      </c>
      <c r="N563" s="4">
        <v>0</v>
      </c>
      <c r="O563" s="4">
        <v>0</v>
      </c>
      <c r="P563" s="4">
        <v>0</v>
      </c>
      <c r="Q563" s="4">
        <f>SUM(Tabela1[[#This Row],[set/25]:[dez/30]])</f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0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0</v>
      </c>
      <c r="CZ563" s="4">
        <v>0</v>
      </c>
      <c r="DA563" s="4">
        <v>0</v>
      </c>
      <c r="DB563" s="4">
        <v>0</v>
      </c>
      <c r="DC563" s="4">
        <v>0</v>
      </c>
      <c r="DD563" s="4">
        <v>0</v>
      </c>
      <c r="DE563" s="4">
        <v>0</v>
      </c>
      <c r="DF563" s="4">
        <v>0</v>
      </c>
      <c r="DG563" s="4">
        <v>0</v>
      </c>
      <c r="DH563" s="4">
        <v>0</v>
      </c>
      <c r="DI563" s="4">
        <v>0</v>
      </c>
      <c r="DJ563" s="4">
        <v>0</v>
      </c>
      <c r="DK563" s="4">
        <v>0</v>
      </c>
      <c r="DL563" s="4">
        <v>0</v>
      </c>
      <c r="DM563" s="4">
        <v>0</v>
      </c>
      <c r="DN563" s="4">
        <v>0</v>
      </c>
      <c r="DO563" s="4">
        <v>0</v>
      </c>
      <c r="DP563" s="4">
        <v>0</v>
      </c>
      <c r="DQ563" s="4">
        <v>0</v>
      </c>
      <c r="DR563" s="4">
        <v>0</v>
      </c>
      <c r="DS563" s="4">
        <v>0</v>
      </c>
      <c r="DT563" s="4">
        <v>0</v>
      </c>
      <c r="DU563" s="6">
        <v>0</v>
      </c>
      <c r="DV563" s="4">
        <f>SUM(Tabela1[[#This Row],[jan/25]:[mar/25]])</f>
        <v>0</v>
      </c>
      <c r="DW563" s="4">
        <f>SUM(Tabela1[[#This Row],[abr/25]:[ago/25]])</f>
        <v>0</v>
      </c>
      <c r="DX563" s="4">
        <f>SUM(Tabela1[[#This Row],[set/25]:[dez/30]])</f>
        <v>0</v>
      </c>
    </row>
    <row r="564" spans="1:128" hidden="1" x14ac:dyDescent="0.25">
      <c r="A564" s="2" t="s">
        <v>1346</v>
      </c>
      <c r="B564" s="2" t="s">
        <v>14</v>
      </c>
      <c r="C564" s="2" t="s">
        <v>675</v>
      </c>
      <c r="D564" s="1">
        <v>2106</v>
      </c>
      <c r="E564" s="2" t="s">
        <v>1555</v>
      </c>
      <c r="F564" s="2" t="s">
        <v>19</v>
      </c>
      <c r="G564" s="321">
        <v>45881</v>
      </c>
      <c r="H564" s="2" t="s">
        <v>983</v>
      </c>
      <c r="I564" s="2"/>
      <c r="J564" s="4"/>
      <c r="K564" s="4"/>
      <c r="L564" s="4">
        <f>Tabela1[[#This Row],[parcela.cef
(total)]]-Tabela1[[#This Row],[parcela.cef
(realizado)]]</f>
        <v>0</v>
      </c>
      <c r="M564" s="4">
        <v>268723.33</v>
      </c>
      <c r="N564" s="4">
        <v>309000</v>
      </c>
      <c r="O564" s="4">
        <v>0</v>
      </c>
      <c r="P564" s="4">
        <v>42400</v>
      </c>
      <c r="Q564" s="4">
        <f>SUM(Tabela1[[#This Row],[set/25]:[dez/30]])</f>
        <v>37400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5000</v>
      </c>
      <c r="BJ564" s="4">
        <v>0</v>
      </c>
      <c r="BK564" s="4">
        <v>300</v>
      </c>
      <c r="BL564" s="4">
        <v>300</v>
      </c>
      <c r="BM564" s="4">
        <v>1300</v>
      </c>
      <c r="BN564" s="4">
        <v>300</v>
      </c>
      <c r="BO564" s="4">
        <v>300</v>
      </c>
      <c r="BP564" s="4">
        <v>300</v>
      </c>
      <c r="BQ564" s="4">
        <v>300</v>
      </c>
      <c r="BR564" s="4">
        <v>300</v>
      </c>
      <c r="BS564" s="4">
        <v>300</v>
      </c>
      <c r="BT564" s="4">
        <v>300</v>
      </c>
      <c r="BU564" s="4">
        <v>300</v>
      </c>
      <c r="BV564" s="4">
        <v>300</v>
      </c>
      <c r="BW564" s="4">
        <v>300</v>
      </c>
      <c r="BX564" s="4">
        <v>300</v>
      </c>
      <c r="BY564" s="4">
        <v>6500</v>
      </c>
      <c r="BZ564" s="4">
        <v>300</v>
      </c>
      <c r="CA564" s="4">
        <v>300</v>
      </c>
      <c r="CB564" s="4">
        <v>300</v>
      </c>
      <c r="CC564" s="4">
        <v>300</v>
      </c>
      <c r="CD564" s="4">
        <v>300</v>
      </c>
      <c r="CE564" s="4">
        <v>300</v>
      </c>
      <c r="CF564" s="4">
        <v>300</v>
      </c>
      <c r="CG564" s="4">
        <v>300</v>
      </c>
      <c r="CH564" s="4">
        <v>300</v>
      </c>
      <c r="CI564" s="4">
        <v>300</v>
      </c>
      <c r="CJ564" s="4">
        <v>300</v>
      </c>
      <c r="CK564" s="4">
        <v>6500</v>
      </c>
      <c r="CL564" s="4">
        <v>300</v>
      </c>
      <c r="CM564" s="4">
        <v>300</v>
      </c>
      <c r="CN564" s="4">
        <v>300</v>
      </c>
      <c r="CO564" s="4">
        <v>300</v>
      </c>
      <c r="CP564" s="4">
        <v>300</v>
      </c>
      <c r="CQ564" s="4">
        <v>300</v>
      </c>
      <c r="CR564" s="4">
        <v>6600</v>
      </c>
      <c r="CS564" s="4">
        <v>300</v>
      </c>
      <c r="CT564" s="4">
        <v>300</v>
      </c>
      <c r="CU564" s="4">
        <v>300</v>
      </c>
      <c r="CV564" s="4">
        <v>300</v>
      </c>
      <c r="CW564" s="4">
        <v>300</v>
      </c>
      <c r="CX564" s="4">
        <v>300</v>
      </c>
      <c r="CY564" s="4">
        <v>300</v>
      </c>
      <c r="CZ564" s="4">
        <v>300</v>
      </c>
      <c r="DA564" s="4">
        <v>300</v>
      </c>
      <c r="DB564" s="4">
        <v>300</v>
      </c>
      <c r="DC564" s="4">
        <v>300</v>
      </c>
      <c r="DD564" s="4">
        <v>300</v>
      </c>
      <c r="DE564" s="4">
        <v>300</v>
      </c>
      <c r="DF564" s="4">
        <v>300</v>
      </c>
      <c r="DG564" s="4">
        <v>300</v>
      </c>
      <c r="DH564" s="4">
        <v>300</v>
      </c>
      <c r="DI564" s="4">
        <v>300</v>
      </c>
      <c r="DJ564" s="4">
        <v>300</v>
      </c>
      <c r="DK564" s="4">
        <v>300</v>
      </c>
      <c r="DL564" s="4">
        <v>300</v>
      </c>
      <c r="DM564" s="4">
        <v>300</v>
      </c>
      <c r="DN564" s="4">
        <v>300</v>
      </c>
      <c r="DO564" s="4">
        <v>300</v>
      </c>
      <c r="DP564" s="4">
        <v>300</v>
      </c>
      <c r="DQ564" s="4">
        <v>300</v>
      </c>
      <c r="DR564" s="4">
        <v>0</v>
      </c>
      <c r="DS564" s="4">
        <v>0</v>
      </c>
      <c r="DT564" s="4">
        <v>0</v>
      </c>
      <c r="DU564" s="6">
        <v>0</v>
      </c>
      <c r="DV564" s="4">
        <f>SUM(Tabela1[[#This Row],[jan/25]:[mar/25]])</f>
        <v>0</v>
      </c>
      <c r="DW564" s="4">
        <f>SUM(Tabela1[[#This Row],[abr/25]:[ago/25]])</f>
        <v>5000</v>
      </c>
      <c r="DX564" s="4">
        <f>SUM(Tabela1[[#This Row],[set/25]:[dez/30]])</f>
        <v>37400</v>
      </c>
    </row>
    <row r="565" spans="1:128" hidden="1" x14ac:dyDescent="0.25">
      <c r="A565" s="2" t="s">
        <v>1346</v>
      </c>
      <c r="B565" s="2" t="s">
        <v>14</v>
      </c>
      <c r="C565" s="2" t="s">
        <v>675</v>
      </c>
      <c r="D565" s="1">
        <v>2107</v>
      </c>
      <c r="E565" s="2"/>
      <c r="F565" s="2" t="s">
        <v>42</v>
      </c>
      <c r="G565" s="321"/>
      <c r="H565" s="2"/>
      <c r="I565" s="2"/>
      <c r="J565" s="4"/>
      <c r="K565" s="4"/>
      <c r="L565" s="4">
        <f>Tabela1[[#This Row],[parcela.cef
(total)]]-Tabela1[[#This Row],[parcela.cef
(realizado)]]</f>
        <v>0</v>
      </c>
      <c r="M565" s="4">
        <v>0</v>
      </c>
      <c r="N565" s="4">
        <v>0</v>
      </c>
      <c r="O565" s="4">
        <v>0</v>
      </c>
      <c r="P565" s="4">
        <v>0</v>
      </c>
      <c r="Q565" s="4">
        <f>SUM(Tabela1[[#This Row],[set/25]:[dez/30]])</f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0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0</v>
      </c>
      <c r="CZ565" s="4">
        <v>0</v>
      </c>
      <c r="DA565" s="4">
        <v>0</v>
      </c>
      <c r="DB565" s="4">
        <v>0</v>
      </c>
      <c r="DC565" s="4">
        <v>0</v>
      </c>
      <c r="DD565" s="4">
        <v>0</v>
      </c>
      <c r="DE565" s="4">
        <v>0</v>
      </c>
      <c r="DF565" s="4">
        <v>0</v>
      </c>
      <c r="DG565" s="4">
        <v>0</v>
      </c>
      <c r="DH565" s="4">
        <v>0</v>
      </c>
      <c r="DI565" s="4">
        <v>0</v>
      </c>
      <c r="DJ565" s="4">
        <v>0</v>
      </c>
      <c r="DK565" s="4">
        <v>0</v>
      </c>
      <c r="DL565" s="4">
        <v>0</v>
      </c>
      <c r="DM565" s="4">
        <v>0</v>
      </c>
      <c r="DN565" s="4">
        <v>0</v>
      </c>
      <c r="DO565" s="4">
        <v>0</v>
      </c>
      <c r="DP565" s="4">
        <v>0</v>
      </c>
      <c r="DQ565" s="4">
        <v>0</v>
      </c>
      <c r="DR565" s="4">
        <v>0</v>
      </c>
      <c r="DS565" s="4">
        <v>0</v>
      </c>
      <c r="DT565" s="4">
        <v>0</v>
      </c>
      <c r="DU565" s="6">
        <v>0</v>
      </c>
      <c r="DV565" s="4">
        <f>SUM(Tabela1[[#This Row],[jan/25]:[mar/25]])</f>
        <v>0</v>
      </c>
      <c r="DW565" s="4">
        <f>SUM(Tabela1[[#This Row],[abr/25]:[ago/25]])</f>
        <v>0</v>
      </c>
      <c r="DX565" s="4">
        <f>SUM(Tabela1[[#This Row],[set/25]:[dez/30]])</f>
        <v>0</v>
      </c>
    </row>
    <row r="566" spans="1:128" hidden="1" x14ac:dyDescent="0.25">
      <c r="A566" s="2" t="s">
        <v>1346</v>
      </c>
      <c r="B566" s="2" t="s">
        <v>14</v>
      </c>
      <c r="C566" s="2" t="s">
        <v>675</v>
      </c>
      <c r="D566" s="1">
        <v>2108</v>
      </c>
      <c r="E566" s="2"/>
      <c r="F566" s="2" t="s">
        <v>42</v>
      </c>
      <c r="G566" s="321"/>
      <c r="H566" s="2"/>
      <c r="I566" s="2"/>
      <c r="J566" s="4"/>
      <c r="K566" s="4"/>
      <c r="L566" s="4">
        <f>Tabela1[[#This Row],[parcela.cef
(total)]]-Tabela1[[#This Row],[parcela.cef
(realizado)]]</f>
        <v>0</v>
      </c>
      <c r="M566" s="4">
        <v>0</v>
      </c>
      <c r="N566" s="4">
        <v>0</v>
      </c>
      <c r="O566" s="4">
        <v>0</v>
      </c>
      <c r="P566" s="4">
        <v>0</v>
      </c>
      <c r="Q566" s="4">
        <f>SUM(Tabela1[[#This Row],[set/25]:[dez/30]])</f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>
        <v>0</v>
      </c>
      <c r="CS566" s="4">
        <v>0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>
        <v>0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>
        <v>0</v>
      </c>
      <c r="DL566" s="4">
        <v>0</v>
      </c>
      <c r="DM566" s="4">
        <v>0</v>
      </c>
      <c r="DN566" s="4">
        <v>0</v>
      </c>
      <c r="DO566" s="4">
        <v>0</v>
      </c>
      <c r="DP566" s="4">
        <v>0</v>
      </c>
      <c r="DQ566" s="4">
        <v>0</v>
      </c>
      <c r="DR566" s="4">
        <v>0</v>
      </c>
      <c r="DS566" s="4">
        <v>0</v>
      </c>
      <c r="DT566" s="4">
        <v>0</v>
      </c>
      <c r="DU566" s="6">
        <v>0</v>
      </c>
      <c r="DV566" s="4">
        <f>SUM(Tabela1[[#This Row],[jan/25]:[mar/25]])</f>
        <v>0</v>
      </c>
      <c r="DW566" s="4">
        <f>SUM(Tabela1[[#This Row],[abr/25]:[ago/25]])</f>
        <v>0</v>
      </c>
      <c r="DX566" s="4">
        <f>SUM(Tabela1[[#This Row],[set/25]:[dez/30]])</f>
        <v>0</v>
      </c>
    </row>
    <row r="567" spans="1:128" hidden="1" x14ac:dyDescent="0.25">
      <c r="A567" s="2" t="s">
        <v>1346</v>
      </c>
      <c r="B567" s="2" t="s">
        <v>14</v>
      </c>
      <c r="C567" s="2" t="s">
        <v>675</v>
      </c>
      <c r="D567" s="1">
        <v>2109</v>
      </c>
      <c r="E567" s="2" t="s">
        <v>1559</v>
      </c>
      <c r="F567" s="2" t="s">
        <v>19</v>
      </c>
      <c r="G567" s="321">
        <v>45918</v>
      </c>
      <c r="H567" s="2" t="s">
        <v>1560</v>
      </c>
      <c r="I567" s="2"/>
      <c r="J567" s="4"/>
      <c r="K567" s="4"/>
      <c r="L567" s="4">
        <f>Tabela1[[#This Row],[parcela.cef
(total)]]-Tabela1[[#This Row],[parcela.cef
(realizado)]]</f>
        <v>0</v>
      </c>
      <c r="M567" s="4">
        <v>196870.68</v>
      </c>
      <c r="N567" s="4">
        <v>224660</v>
      </c>
      <c r="O567" s="4">
        <v>0</v>
      </c>
      <c r="P567" s="4">
        <v>32650.19</v>
      </c>
      <c r="Q567" s="4">
        <f>SUM(Tabela1[[#This Row],[set/25]:[dez/30]])</f>
        <v>32650.190000000006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309.38</v>
      </c>
      <c r="BL567" s="4">
        <v>309.38</v>
      </c>
      <c r="BM567" s="4">
        <v>309.38</v>
      </c>
      <c r="BN567" s="4">
        <v>1134.4000000000001</v>
      </c>
      <c r="BO567" s="4">
        <v>1134.4000000000001</v>
      </c>
      <c r="BP567" s="4">
        <v>1505.66</v>
      </c>
      <c r="BQ567" s="4">
        <v>1031.28</v>
      </c>
      <c r="BR567" s="4">
        <v>1031.28</v>
      </c>
      <c r="BS567" s="4">
        <v>1031.28</v>
      </c>
      <c r="BT567" s="4">
        <v>515.64</v>
      </c>
      <c r="BU567" s="4">
        <v>515.64</v>
      </c>
      <c r="BV567" s="4">
        <v>515.64</v>
      </c>
      <c r="BW567" s="4">
        <v>515.64</v>
      </c>
      <c r="BX567" s="4">
        <v>515.64</v>
      </c>
      <c r="BY567" s="4">
        <v>8765.85</v>
      </c>
      <c r="BZ567" s="4">
        <v>515.64</v>
      </c>
      <c r="CA567" s="4">
        <v>515.64</v>
      </c>
      <c r="CB567" s="4">
        <v>515.64</v>
      </c>
      <c r="CC567" s="4">
        <v>515.64</v>
      </c>
      <c r="CD567" s="4">
        <v>309.38</v>
      </c>
      <c r="CE567" s="4">
        <v>309.38</v>
      </c>
      <c r="CF567" s="4">
        <v>309.38</v>
      </c>
      <c r="CG567" s="4">
        <v>309.38</v>
      </c>
      <c r="CH567" s="4">
        <v>309.38</v>
      </c>
      <c r="CI567" s="4">
        <v>309.38</v>
      </c>
      <c r="CJ567" s="4">
        <v>309.38</v>
      </c>
      <c r="CK567" s="4">
        <v>8559.59</v>
      </c>
      <c r="CL567" s="4">
        <v>309.38</v>
      </c>
      <c r="CM567" s="4">
        <v>309.38</v>
      </c>
      <c r="CN567" s="4">
        <v>0</v>
      </c>
      <c r="CO567" s="4">
        <v>0</v>
      </c>
      <c r="CP567" s="4">
        <v>0</v>
      </c>
      <c r="CQ567" s="4">
        <v>0</v>
      </c>
      <c r="CR567" s="4">
        <v>103.13</v>
      </c>
      <c r="CS567" s="4">
        <v>0</v>
      </c>
      <c r="CT567" s="4">
        <v>0</v>
      </c>
      <c r="CU567" s="4">
        <v>0</v>
      </c>
      <c r="CV567" s="4">
        <v>0</v>
      </c>
      <c r="CW567" s="4">
        <v>0</v>
      </c>
      <c r="CX567" s="4">
        <v>0</v>
      </c>
      <c r="CY567" s="4">
        <v>0</v>
      </c>
      <c r="CZ567" s="4">
        <v>0</v>
      </c>
      <c r="DA567" s="4">
        <v>0</v>
      </c>
      <c r="DB567" s="4">
        <v>0</v>
      </c>
      <c r="DC567" s="4">
        <v>0</v>
      </c>
      <c r="DD567" s="4">
        <v>0</v>
      </c>
      <c r="DE567" s="4">
        <v>0</v>
      </c>
      <c r="DF567" s="4">
        <v>0</v>
      </c>
      <c r="DG567" s="4">
        <v>0</v>
      </c>
      <c r="DH567" s="4">
        <v>0</v>
      </c>
      <c r="DI567" s="4">
        <v>0</v>
      </c>
      <c r="DJ567" s="4">
        <v>0</v>
      </c>
      <c r="DK567" s="4">
        <v>0</v>
      </c>
      <c r="DL567" s="4">
        <v>0</v>
      </c>
      <c r="DM567" s="4">
        <v>0</v>
      </c>
      <c r="DN567" s="4">
        <v>0</v>
      </c>
      <c r="DO567" s="4">
        <v>0</v>
      </c>
      <c r="DP567" s="4">
        <v>0</v>
      </c>
      <c r="DQ567" s="4">
        <v>0</v>
      </c>
      <c r="DR567" s="4">
        <v>0</v>
      </c>
      <c r="DS567" s="4">
        <v>0</v>
      </c>
      <c r="DT567" s="4">
        <v>0</v>
      </c>
      <c r="DU567" s="6">
        <v>0</v>
      </c>
      <c r="DV567" s="4">
        <f>SUM(Tabela1[[#This Row],[jan/25]:[mar/25]])</f>
        <v>0</v>
      </c>
      <c r="DW567" s="4">
        <f>SUM(Tabela1[[#This Row],[abr/25]:[ago/25]])</f>
        <v>0</v>
      </c>
      <c r="DX567" s="4">
        <f>SUM(Tabela1[[#This Row],[set/25]:[dez/30]])</f>
        <v>32650.190000000006</v>
      </c>
    </row>
    <row r="568" spans="1:128" hidden="1" x14ac:dyDescent="0.25">
      <c r="A568" s="2" t="s">
        <v>1346</v>
      </c>
      <c r="B568" s="2" t="s">
        <v>14</v>
      </c>
      <c r="C568" s="2" t="s">
        <v>675</v>
      </c>
      <c r="D568" s="1">
        <v>2110</v>
      </c>
      <c r="E568" s="2"/>
      <c r="F568" s="2" t="s">
        <v>42</v>
      </c>
      <c r="G568" s="321"/>
      <c r="H568" s="2"/>
      <c r="I568" s="2"/>
      <c r="J568" s="4"/>
      <c r="K568" s="4"/>
      <c r="L568" s="4">
        <f>Tabela1[[#This Row],[parcela.cef
(total)]]-Tabela1[[#This Row],[parcela.cef
(realizado)]]</f>
        <v>0</v>
      </c>
      <c r="M568" s="4">
        <v>0</v>
      </c>
      <c r="N568" s="4">
        <v>0</v>
      </c>
      <c r="O568" s="4">
        <v>0</v>
      </c>
      <c r="P568" s="4">
        <v>0</v>
      </c>
      <c r="Q568" s="4">
        <f>SUM(Tabela1[[#This Row],[set/25]:[dez/30]])</f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>
        <v>0</v>
      </c>
      <c r="CS568" s="4">
        <v>0</v>
      </c>
      <c r="CT568" s="4">
        <v>0</v>
      </c>
      <c r="CU568" s="4">
        <v>0</v>
      </c>
      <c r="CV568" s="4">
        <v>0</v>
      </c>
      <c r="CW568" s="4">
        <v>0</v>
      </c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>
        <v>0</v>
      </c>
      <c r="DE568" s="4">
        <v>0</v>
      </c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>
        <v>0</v>
      </c>
      <c r="DL568" s="4">
        <v>0</v>
      </c>
      <c r="DM568" s="4">
        <v>0</v>
      </c>
      <c r="DN568" s="4">
        <v>0</v>
      </c>
      <c r="DO568" s="4">
        <v>0</v>
      </c>
      <c r="DP568" s="4">
        <v>0</v>
      </c>
      <c r="DQ568" s="4">
        <v>0</v>
      </c>
      <c r="DR568" s="4">
        <v>0</v>
      </c>
      <c r="DS568" s="4">
        <v>0</v>
      </c>
      <c r="DT568" s="4">
        <v>0</v>
      </c>
      <c r="DU568" s="6">
        <v>0</v>
      </c>
      <c r="DV568" s="4">
        <f>SUM(Tabela1[[#This Row],[jan/25]:[mar/25]])</f>
        <v>0</v>
      </c>
      <c r="DW568" s="4">
        <f>SUM(Tabela1[[#This Row],[abr/25]:[ago/25]])</f>
        <v>0</v>
      </c>
      <c r="DX568" s="4">
        <f>SUM(Tabela1[[#This Row],[set/25]:[dez/30]])</f>
        <v>0</v>
      </c>
    </row>
    <row r="569" spans="1:128" hidden="1" x14ac:dyDescent="0.25">
      <c r="A569" s="2" t="s">
        <v>1346</v>
      </c>
      <c r="B569" s="2" t="s">
        <v>14</v>
      </c>
      <c r="C569" s="2" t="s">
        <v>702</v>
      </c>
      <c r="D569" s="1">
        <v>2201</v>
      </c>
      <c r="E569" s="2"/>
      <c r="F569" s="2" t="s">
        <v>42</v>
      </c>
      <c r="G569" s="321"/>
      <c r="H569" s="2"/>
      <c r="I569" s="2"/>
      <c r="J569" s="4"/>
      <c r="K569" s="4"/>
      <c r="L569" s="4">
        <f>Tabela1[[#This Row],[parcela.cef
(total)]]-Tabela1[[#This Row],[parcela.cef
(realizado)]]</f>
        <v>0</v>
      </c>
      <c r="M569" s="4">
        <v>0</v>
      </c>
      <c r="N569" s="4">
        <v>0</v>
      </c>
      <c r="O569" s="4">
        <v>0</v>
      </c>
      <c r="P569" s="4">
        <v>0</v>
      </c>
      <c r="Q569" s="4">
        <f>SUM(Tabela1[[#This Row],[set/25]:[dez/30]])</f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0</v>
      </c>
      <c r="CQ569" s="4">
        <v>0</v>
      </c>
      <c r="CR569" s="4">
        <v>0</v>
      </c>
      <c r="CS569" s="4">
        <v>0</v>
      </c>
      <c r="CT569" s="4">
        <v>0</v>
      </c>
      <c r="CU569" s="4">
        <v>0</v>
      </c>
      <c r="CV569" s="4">
        <v>0</v>
      </c>
      <c r="CW569" s="4">
        <v>0</v>
      </c>
      <c r="CX569" s="4">
        <v>0</v>
      </c>
      <c r="CY569" s="4">
        <v>0</v>
      </c>
      <c r="CZ569" s="4">
        <v>0</v>
      </c>
      <c r="DA569" s="4">
        <v>0</v>
      </c>
      <c r="DB569" s="4">
        <v>0</v>
      </c>
      <c r="DC569" s="4">
        <v>0</v>
      </c>
      <c r="DD569" s="4">
        <v>0</v>
      </c>
      <c r="DE569" s="4">
        <v>0</v>
      </c>
      <c r="DF569" s="4">
        <v>0</v>
      </c>
      <c r="DG569" s="4">
        <v>0</v>
      </c>
      <c r="DH569" s="4">
        <v>0</v>
      </c>
      <c r="DI569" s="4">
        <v>0</v>
      </c>
      <c r="DJ569" s="4">
        <v>0</v>
      </c>
      <c r="DK569" s="4">
        <v>0</v>
      </c>
      <c r="DL569" s="4">
        <v>0</v>
      </c>
      <c r="DM569" s="4">
        <v>0</v>
      </c>
      <c r="DN569" s="4">
        <v>0</v>
      </c>
      <c r="DO569" s="4">
        <v>0</v>
      </c>
      <c r="DP569" s="4">
        <v>0</v>
      </c>
      <c r="DQ569" s="4">
        <v>0</v>
      </c>
      <c r="DR569" s="4">
        <v>0</v>
      </c>
      <c r="DS569" s="4">
        <v>0</v>
      </c>
      <c r="DT569" s="4">
        <v>0</v>
      </c>
      <c r="DU569" s="6">
        <v>0</v>
      </c>
      <c r="DV569" s="4">
        <f>SUM(Tabela1[[#This Row],[jan/25]:[mar/25]])</f>
        <v>0</v>
      </c>
      <c r="DW569" s="4">
        <f>SUM(Tabela1[[#This Row],[abr/25]:[ago/25]])</f>
        <v>0</v>
      </c>
      <c r="DX569" s="4">
        <f>SUM(Tabela1[[#This Row],[set/25]:[dez/30]])</f>
        <v>0</v>
      </c>
    </row>
    <row r="570" spans="1:128" hidden="1" x14ac:dyDescent="0.25">
      <c r="A570" s="2" t="s">
        <v>1346</v>
      </c>
      <c r="B570" s="2" t="s">
        <v>14</v>
      </c>
      <c r="C570" s="2" t="s">
        <v>702</v>
      </c>
      <c r="D570" s="1">
        <v>2202</v>
      </c>
      <c r="E570" s="2"/>
      <c r="F570" s="2" t="s">
        <v>42</v>
      </c>
      <c r="G570" s="321"/>
      <c r="H570" s="2"/>
      <c r="I570" s="2"/>
      <c r="J570" s="4"/>
      <c r="K570" s="4"/>
      <c r="L570" s="4">
        <f>Tabela1[[#This Row],[parcela.cef
(total)]]-Tabela1[[#This Row],[parcela.cef
(realizado)]]</f>
        <v>0</v>
      </c>
      <c r="M570" s="4">
        <v>0</v>
      </c>
      <c r="N570" s="4">
        <v>0</v>
      </c>
      <c r="O570" s="4">
        <v>0</v>
      </c>
      <c r="P570" s="4">
        <v>0</v>
      </c>
      <c r="Q570" s="4">
        <f>SUM(Tabela1[[#This Row],[set/25]:[dez/30]])</f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0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0</v>
      </c>
      <c r="DK570" s="4">
        <v>0</v>
      </c>
      <c r="DL570" s="4">
        <v>0</v>
      </c>
      <c r="DM570" s="4">
        <v>0</v>
      </c>
      <c r="DN570" s="4">
        <v>0</v>
      </c>
      <c r="DO570" s="4">
        <v>0</v>
      </c>
      <c r="DP570" s="4">
        <v>0</v>
      </c>
      <c r="DQ570" s="4">
        <v>0</v>
      </c>
      <c r="DR570" s="4">
        <v>0</v>
      </c>
      <c r="DS570" s="4">
        <v>0</v>
      </c>
      <c r="DT570" s="4">
        <v>0</v>
      </c>
      <c r="DU570" s="6">
        <v>0</v>
      </c>
      <c r="DV570" s="4">
        <f>SUM(Tabela1[[#This Row],[jan/25]:[mar/25]])</f>
        <v>0</v>
      </c>
      <c r="DW570" s="4">
        <f>SUM(Tabela1[[#This Row],[abr/25]:[ago/25]])</f>
        <v>0</v>
      </c>
      <c r="DX570" s="4">
        <f>SUM(Tabela1[[#This Row],[set/25]:[dez/30]])</f>
        <v>0</v>
      </c>
    </row>
    <row r="571" spans="1:128" hidden="1" x14ac:dyDescent="0.25">
      <c r="A571" s="2" t="s">
        <v>1346</v>
      </c>
      <c r="B571" s="2" t="s">
        <v>14</v>
      </c>
      <c r="C571" s="2" t="s">
        <v>702</v>
      </c>
      <c r="D571" s="1">
        <v>2203</v>
      </c>
      <c r="E571" s="2"/>
      <c r="F571" s="2" t="s">
        <v>42</v>
      </c>
      <c r="G571" s="321"/>
      <c r="H571" s="2"/>
      <c r="I571" s="2"/>
      <c r="J571" s="4"/>
      <c r="K571" s="4"/>
      <c r="L571" s="4">
        <f>Tabela1[[#This Row],[parcela.cef
(total)]]-Tabela1[[#This Row],[parcela.cef
(realizado)]]</f>
        <v>0</v>
      </c>
      <c r="M571" s="4">
        <v>0</v>
      </c>
      <c r="N571" s="4">
        <v>0</v>
      </c>
      <c r="O571" s="4">
        <v>0</v>
      </c>
      <c r="P571" s="4">
        <v>0</v>
      </c>
      <c r="Q571" s="4">
        <f>SUM(Tabela1[[#This Row],[set/25]:[dez/30]])</f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>
        <v>0</v>
      </c>
      <c r="CR571" s="4">
        <v>0</v>
      </c>
      <c r="CS571" s="4">
        <v>0</v>
      </c>
      <c r="CT571" s="4">
        <v>0</v>
      </c>
      <c r="CU571" s="4">
        <v>0</v>
      </c>
      <c r="CV571" s="4">
        <v>0</v>
      </c>
      <c r="CW571" s="4">
        <v>0</v>
      </c>
      <c r="CX571" s="4">
        <v>0</v>
      </c>
      <c r="CY571" s="4">
        <v>0</v>
      </c>
      <c r="CZ571" s="4">
        <v>0</v>
      </c>
      <c r="DA571" s="4">
        <v>0</v>
      </c>
      <c r="DB571" s="4">
        <v>0</v>
      </c>
      <c r="DC571" s="4">
        <v>0</v>
      </c>
      <c r="DD571" s="4">
        <v>0</v>
      </c>
      <c r="DE571" s="4">
        <v>0</v>
      </c>
      <c r="DF571" s="4">
        <v>0</v>
      </c>
      <c r="DG571" s="4">
        <v>0</v>
      </c>
      <c r="DH571" s="4">
        <v>0</v>
      </c>
      <c r="DI571" s="4">
        <v>0</v>
      </c>
      <c r="DJ571" s="4">
        <v>0</v>
      </c>
      <c r="DK571" s="4">
        <v>0</v>
      </c>
      <c r="DL571" s="4">
        <v>0</v>
      </c>
      <c r="DM571" s="4">
        <v>0</v>
      </c>
      <c r="DN571" s="4">
        <v>0</v>
      </c>
      <c r="DO571" s="4">
        <v>0</v>
      </c>
      <c r="DP571" s="4">
        <v>0</v>
      </c>
      <c r="DQ571" s="4">
        <v>0</v>
      </c>
      <c r="DR571" s="4">
        <v>0</v>
      </c>
      <c r="DS571" s="4">
        <v>0</v>
      </c>
      <c r="DT571" s="4">
        <v>0</v>
      </c>
      <c r="DU571" s="6">
        <v>0</v>
      </c>
      <c r="DV571" s="4">
        <f>SUM(Tabela1[[#This Row],[jan/25]:[mar/25]])</f>
        <v>0</v>
      </c>
      <c r="DW571" s="4">
        <f>SUM(Tabela1[[#This Row],[abr/25]:[ago/25]])</f>
        <v>0</v>
      </c>
      <c r="DX571" s="4">
        <f>SUM(Tabela1[[#This Row],[set/25]:[dez/30]])</f>
        <v>0</v>
      </c>
    </row>
    <row r="572" spans="1:128" hidden="1" x14ac:dyDescent="0.25">
      <c r="A572" s="2" t="s">
        <v>1346</v>
      </c>
      <c r="B572" s="2" t="s">
        <v>14</v>
      </c>
      <c r="C572" s="2" t="s">
        <v>702</v>
      </c>
      <c r="D572" s="1">
        <v>2204</v>
      </c>
      <c r="E572" s="2"/>
      <c r="F572" s="2" t="s">
        <v>42</v>
      </c>
      <c r="G572" s="321"/>
      <c r="H572" s="2"/>
      <c r="I572" s="2"/>
      <c r="J572" s="4"/>
      <c r="K572" s="4"/>
      <c r="L572" s="4">
        <f>Tabela1[[#This Row],[parcela.cef
(total)]]-Tabela1[[#This Row],[parcela.cef
(realizado)]]</f>
        <v>0</v>
      </c>
      <c r="M572" s="4">
        <v>0</v>
      </c>
      <c r="N572" s="4">
        <v>0</v>
      </c>
      <c r="O572" s="4">
        <v>0</v>
      </c>
      <c r="P572" s="4">
        <v>0</v>
      </c>
      <c r="Q572" s="4">
        <f>SUM(Tabela1[[#This Row],[set/25]:[dez/30]])</f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>
        <v>0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4">
        <v>0</v>
      </c>
      <c r="CZ572" s="4">
        <v>0</v>
      </c>
      <c r="DA572" s="4">
        <v>0</v>
      </c>
      <c r="DB572" s="4">
        <v>0</v>
      </c>
      <c r="DC572" s="4">
        <v>0</v>
      </c>
      <c r="DD572" s="4">
        <v>0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>
        <v>0</v>
      </c>
      <c r="DK572" s="4">
        <v>0</v>
      </c>
      <c r="DL572" s="4">
        <v>0</v>
      </c>
      <c r="DM572" s="4">
        <v>0</v>
      </c>
      <c r="DN572" s="4">
        <v>0</v>
      </c>
      <c r="DO572" s="4">
        <v>0</v>
      </c>
      <c r="DP572" s="4">
        <v>0</v>
      </c>
      <c r="DQ572" s="4">
        <v>0</v>
      </c>
      <c r="DR572" s="4">
        <v>0</v>
      </c>
      <c r="DS572" s="4">
        <v>0</v>
      </c>
      <c r="DT572" s="4">
        <v>0</v>
      </c>
      <c r="DU572" s="6">
        <v>0</v>
      </c>
      <c r="DV572" s="4">
        <f>SUM(Tabela1[[#This Row],[jan/25]:[mar/25]])</f>
        <v>0</v>
      </c>
      <c r="DW572" s="4">
        <f>SUM(Tabela1[[#This Row],[abr/25]:[ago/25]])</f>
        <v>0</v>
      </c>
      <c r="DX572" s="4">
        <f>SUM(Tabela1[[#This Row],[set/25]:[dez/30]])</f>
        <v>0</v>
      </c>
    </row>
    <row r="573" spans="1:128" hidden="1" x14ac:dyDescent="0.25">
      <c r="A573" s="2" t="s">
        <v>1346</v>
      </c>
      <c r="B573" s="2" t="s">
        <v>14</v>
      </c>
      <c r="C573" s="2" t="s">
        <v>702</v>
      </c>
      <c r="D573" s="1">
        <v>2205</v>
      </c>
      <c r="E573" s="2"/>
      <c r="F573" s="2" t="s">
        <v>42</v>
      </c>
      <c r="G573" s="321"/>
      <c r="H573" s="2"/>
      <c r="I573" s="2"/>
      <c r="J573" s="4"/>
      <c r="K573" s="4"/>
      <c r="L573" s="4">
        <f>Tabela1[[#This Row],[parcela.cef
(total)]]-Tabela1[[#This Row],[parcela.cef
(realizado)]]</f>
        <v>0</v>
      </c>
      <c r="M573" s="4">
        <v>0</v>
      </c>
      <c r="N573" s="4">
        <v>0</v>
      </c>
      <c r="O573" s="4">
        <v>0</v>
      </c>
      <c r="P573" s="4">
        <v>0</v>
      </c>
      <c r="Q573" s="4">
        <f>SUM(Tabela1[[#This Row],[set/25]:[dez/30]])</f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0</v>
      </c>
      <c r="CP573" s="4">
        <v>0</v>
      </c>
      <c r="CQ573" s="4">
        <v>0</v>
      </c>
      <c r="CR573" s="4">
        <v>0</v>
      </c>
      <c r="CS573" s="4">
        <v>0</v>
      </c>
      <c r="CT573" s="4">
        <v>0</v>
      </c>
      <c r="CU573" s="4">
        <v>0</v>
      </c>
      <c r="CV573" s="4">
        <v>0</v>
      </c>
      <c r="CW573" s="4">
        <v>0</v>
      </c>
      <c r="CX573" s="4">
        <v>0</v>
      </c>
      <c r="CY573" s="4">
        <v>0</v>
      </c>
      <c r="CZ573" s="4">
        <v>0</v>
      </c>
      <c r="DA573" s="4">
        <v>0</v>
      </c>
      <c r="DB573" s="4">
        <v>0</v>
      </c>
      <c r="DC573" s="4">
        <v>0</v>
      </c>
      <c r="DD573" s="4">
        <v>0</v>
      </c>
      <c r="DE573" s="4">
        <v>0</v>
      </c>
      <c r="DF573" s="4">
        <v>0</v>
      </c>
      <c r="DG573" s="4">
        <v>0</v>
      </c>
      <c r="DH573" s="4">
        <v>0</v>
      </c>
      <c r="DI573" s="4">
        <v>0</v>
      </c>
      <c r="DJ573" s="4">
        <v>0</v>
      </c>
      <c r="DK573" s="4">
        <v>0</v>
      </c>
      <c r="DL573" s="4">
        <v>0</v>
      </c>
      <c r="DM573" s="4">
        <v>0</v>
      </c>
      <c r="DN573" s="4">
        <v>0</v>
      </c>
      <c r="DO573" s="4">
        <v>0</v>
      </c>
      <c r="DP573" s="4">
        <v>0</v>
      </c>
      <c r="DQ573" s="4">
        <v>0</v>
      </c>
      <c r="DR573" s="4">
        <v>0</v>
      </c>
      <c r="DS573" s="4">
        <v>0</v>
      </c>
      <c r="DT573" s="4">
        <v>0</v>
      </c>
      <c r="DU573" s="6">
        <v>0</v>
      </c>
      <c r="DV573" s="4">
        <f>SUM(Tabela1[[#This Row],[jan/25]:[mar/25]])</f>
        <v>0</v>
      </c>
      <c r="DW573" s="4">
        <f>SUM(Tabela1[[#This Row],[abr/25]:[ago/25]])</f>
        <v>0</v>
      </c>
      <c r="DX573" s="4">
        <f>SUM(Tabela1[[#This Row],[set/25]:[dez/30]])</f>
        <v>0</v>
      </c>
    </row>
    <row r="574" spans="1:128" hidden="1" x14ac:dyDescent="0.25">
      <c r="A574" s="2" t="s">
        <v>1346</v>
      </c>
      <c r="B574" s="2" t="s">
        <v>14</v>
      </c>
      <c r="C574" s="2" t="s">
        <v>702</v>
      </c>
      <c r="D574" s="1">
        <v>2206</v>
      </c>
      <c r="E574" s="2"/>
      <c r="F574" s="2" t="s">
        <v>42</v>
      </c>
      <c r="G574" s="321"/>
      <c r="H574" s="2"/>
      <c r="I574" s="2"/>
      <c r="J574" s="4"/>
      <c r="K574" s="4"/>
      <c r="L574" s="4">
        <f>Tabela1[[#This Row],[parcela.cef
(total)]]-Tabela1[[#This Row],[parcela.cef
(realizado)]]</f>
        <v>0</v>
      </c>
      <c r="M574" s="4">
        <v>0</v>
      </c>
      <c r="N574" s="4">
        <v>0</v>
      </c>
      <c r="O574" s="4">
        <v>0</v>
      </c>
      <c r="P574" s="4">
        <v>0</v>
      </c>
      <c r="Q574" s="4">
        <f>SUM(Tabela1[[#This Row],[set/25]:[dez/30]])</f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>
        <v>0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>
        <v>0</v>
      </c>
      <c r="DE574" s="4">
        <v>0</v>
      </c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>
        <v>0</v>
      </c>
      <c r="DL574" s="4">
        <v>0</v>
      </c>
      <c r="DM574" s="4">
        <v>0</v>
      </c>
      <c r="DN574" s="4">
        <v>0</v>
      </c>
      <c r="DO574" s="4">
        <v>0</v>
      </c>
      <c r="DP574" s="4">
        <v>0</v>
      </c>
      <c r="DQ574" s="4">
        <v>0</v>
      </c>
      <c r="DR574" s="4">
        <v>0</v>
      </c>
      <c r="DS574" s="4">
        <v>0</v>
      </c>
      <c r="DT574" s="4">
        <v>0</v>
      </c>
      <c r="DU574" s="6">
        <v>0</v>
      </c>
      <c r="DV574" s="4">
        <f>SUM(Tabela1[[#This Row],[jan/25]:[mar/25]])</f>
        <v>0</v>
      </c>
      <c r="DW574" s="4">
        <f>SUM(Tabela1[[#This Row],[abr/25]:[ago/25]])</f>
        <v>0</v>
      </c>
      <c r="DX574" s="4">
        <f>SUM(Tabela1[[#This Row],[set/25]:[dez/30]])</f>
        <v>0</v>
      </c>
    </row>
    <row r="575" spans="1:128" hidden="1" x14ac:dyDescent="0.25">
      <c r="A575" s="2" t="s">
        <v>1346</v>
      </c>
      <c r="B575" s="2" t="s">
        <v>14</v>
      </c>
      <c r="C575" s="2" t="s">
        <v>702</v>
      </c>
      <c r="D575" s="1">
        <v>2207</v>
      </c>
      <c r="E575" s="2"/>
      <c r="F575" s="2" t="s">
        <v>42</v>
      </c>
      <c r="G575" s="321"/>
      <c r="H575" s="2"/>
      <c r="I575" s="2"/>
      <c r="J575" s="4"/>
      <c r="K575" s="4"/>
      <c r="L575" s="4">
        <f>Tabela1[[#This Row],[parcela.cef
(total)]]-Tabela1[[#This Row],[parcela.cef
(realizado)]]</f>
        <v>0</v>
      </c>
      <c r="M575" s="4">
        <v>0</v>
      </c>
      <c r="N575" s="4">
        <v>0</v>
      </c>
      <c r="O575" s="4">
        <v>0</v>
      </c>
      <c r="P575" s="4">
        <v>0</v>
      </c>
      <c r="Q575" s="4">
        <f>SUM(Tabela1[[#This Row],[set/25]:[dez/30]])</f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0</v>
      </c>
      <c r="CZ575" s="4">
        <v>0</v>
      </c>
      <c r="DA575" s="4">
        <v>0</v>
      </c>
      <c r="DB575" s="4">
        <v>0</v>
      </c>
      <c r="DC575" s="4">
        <v>0</v>
      </c>
      <c r="DD575" s="4">
        <v>0</v>
      </c>
      <c r="DE575" s="4">
        <v>0</v>
      </c>
      <c r="DF575" s="4">
        <v>0</v>
      </c>
      <c r="DG575" s="4">
        <v>0</v>
      </c>
      <c r="DH575" s="4">
        <v>0</v>
      </c>
      <c r="DI575" s="4">
        <v>0</v>
      </c>
      <c r="DJ575" s="4">
        <v>0</v>
      </c>
      <c r="DK575" s="4">
        <v>0</v>
      </c>
      <c r="DL575" s="4">
        <v>0</v>
      </c>
      <c r="DM575" s="4">
        <v>0</v>
      </c>
      <c r="DN575" s="4">
        <v>0</v>
      </c>
      <c r="DO575" s="4">
        <v>0</v>
      </c>
      <c r="DP575" s="4">
        <v>0</v>
      </c>
      <c r="DQ575" s="4">
        <v>0</v>
      </c>
      <c r="DR575" s="4">
        <v>0</v>
      </c>
      <c r="DS575" s="4">
        <v>0</v>
      </c>
      <c r="DT575" s="4">
        <v>0</v>
      </c>
      <c r="DU575" s="6">
        <v>0</v>
      </c>
      <c r="DV575" s="4">
        <f>SUM(Tabela1[[#This Row],[jan/25]:[mar/25]])</f>
        <v>0</v>
      </c>
      <c r="DW575" s="4">
        <f>SUM(Tabela1[[#This Row],[abr/25]:[ago/25]])</f>
        <v>0</v>
      </c>
      <c r="DX575" s="4">
        <f>SUM(Tabela1[[#This Row],[set/25]:[dez/30]])</f>
        <v>0</v>
      </c>
    </row>
    <row r="576" spans="1:128" hidden="1" x14ac:dyDescent="0.25">
      <c r="A576" s="2" t="s">
        <v>1346</v>
      </c>
      <c r="B576" s="2" t="s">
        <v>14</v>
      </c>
      <c r="C576" s="2" t="s">
        <v>702</v>
      </c>
      <c r="D576" s="1">
        <v>2208</v>
      </c>
      <c r="E576" s="2"/>
      <c r="F576" s="2" t="s">
        <v>42</v>
      </c>
      <c r="G576" s="321"/>
      <c r="H576" s="2"/>
      <c r="I576" s="2"/>
      <c r="J576" s="4"/>
      <c r="K576" s="4"/>
      <c r="L576" s="4">
        <f>Tabela1[[#This Row],[parcela.cef
(total)]]-Tabela1[[#This Row],[parcela.cef
(realizado)]]</f>
        <v>0</v>
      </c>
      <c r="M576" s="4">
        <v>0</v>
      </c>
      <c r="N576" s="4">
        <v>0</v>
      </c>
      <c r="O576" s="4">
        <v>0</v>
      </c>
      <c r="P576" s="4">
        <v>0</v>
      </c>
      <c r="Q576" s="4">
        <f>SUM(Tabela1[[#This Row],[set/25]:[dez/30]])</f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>
        <v>0</v>
      </c>
      <c r="CS576" s="4">
        <v>0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>
        <v>0</v>
      </c>
      <c r="DE576" s="4">
        <v>0</v>
      </c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>
        <v>0</v>
      </c>
      <c r="DL576" s="4">
        <v>0</v>
      </c>
      <c r="DM576" s="4">
        <v>0</v>
      </c>
      <c r="DN576" s="4">
        <v>0</v>
      </c>
      <c r="DO576" s="4">
        <v>0</v>
      </c>
      <c r="DP576" s="4">
        <v>0</v>
      </c>
      <c r="DQ576" s="4">
        <v>0</v>
      </c>
      <c r="DR576" s="4">
        <v>0</v>
      </c>
      <c r="DS576" s="4">
        <v>0</v>
      </c>
      <c r="DT576" s="4">
        <v>0</v>
      </c>
      <c r="DU576" s="6">
        <v>0</v>
      </c>
      <c r="DV576" s="4">
        <f>SUM(Tabela1[[#This Row],[jan/25]:[mar/25]])</f>
        <v>0</v>
      </c>
      <c r="DW576" s="4">
        <f>SUM(Tabela1[[#This Row],[abr/25]:[ago/25]])</f>
        <v>0</v>
      </c>
      <c r="DX576" s="4">
        <f>SUM(Tabela1[[#This Row],[set/25]:[dez/30]])</f>
        <v>0</v>
      </c>
    </row>
    <row r="577" spans="1:128" hidden="1" x14ac:dyDescent="0.25">
      <c r="A577" s="2" t="s">
        <v>1346</v>
      </c>
      <c r="B577" s="2" t="s">
        <v>14</v>
      </c>
      <c r="C577" s="2" t="s">
        <v>702</v>
      </c>
      <c r="D577" s="1">
        <v>2209</v>
      </c>
      <c r="E577" s="2" t="s">
        <v>1571</v>
      </c>
      <c r="F577" s="2" t="s">
        <v>19</v>
      </c>
      <c r="G577" s="321">
        <v>45876</v>
      </c>
      <c r="H577" s="2" t="s">
        <v>495</v>
      </c>
      <c r="I577" s="2"/>
      <c r="J577" s="4"/>
      <c r="K577" s="4"/>
      <c r="L577" s="4">
        <f>Tabela1[[#This Row],[parcela.cef
(total)]]-Tabela1[[#This Row],[parcela.cef
(realizado)]]</f>
        <v>0</v>
      </c>
      <c r="M577" s="4">
        <v>186713.77</v>
      </c>
      <c r="N577" s="4">
        <v>224660</v>
      </c>
      <c r="O577" s="4">
        <v>0</v>
      </c>
      <c r="P577" s="4">
        <v>35430</v>
      </c>
      <c r="Q577" s="4">
        <f>SUM(Tabela1[[#This Row],[set/25]:[dez/30]])</f>
        <v>35130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300</v>
      </c>
      <c r="BJ577" s="4">
        <v>0</v>
      </c>
      <c r="BK577" s="4">
        <v>388.2</v>
      </c>
      <c r="BL577" s="4">
        <v>388.2</v>
      </c>
      <c r="BM577" s="4">
        <v>388.2</v>
      </c>
      <c r="BN577" s="4">
        <v>388.2</v>
      </c>
      <c r="BO577" s="4">
        <v>1077.2</v>
      </c>
      <c r="BP577" s="4">
        <v>1294</v>
      </c>
      <c r="BQ577" s="4">
        <v>1294</v>
      </c>
      <c r="BR577" s="4">
        <v>1294</v>
      </c>
      <c r="BS577" s="4">
        <v>1294</v>
      </c>
      <c r="BT577" s="4">
        <v>1294</v>
      </c>
      <c r="BU577" s="4">
        <v>1294</v>
      </c>
      <c r="BV577" s="4">
        <v>1294</v>
      </c>
      <c r="BW577" s="4">
        <v>1294</v>
      </c>
      <c r="BX577" s="4">
        <v>1294</v>
      </c>
      <c r="BY577" s="4">
        <v>1294</v>
      </c>
      <c r="BZ577" s="4">
        <v>1294</v>
      </c>
      <c r="CA577" s="4">
        <v>1294</v>
      </c>
      <c r="CB577" s="4">
        <v>1294</v>
      </c>
      <c r="CC577" s="4">
        <v>1294</v>
      </c>
      <c r="CD577" s="4">
        <v>1294</v>
      </c>
      <c r="CE577" s="4">
        <v>1294</v>
      </c>
      <c r="CF577" s="4">
        <v>1294</v>
      </c>
      <c r="CG577" s="4">
        <v>1294</v>
      </c>
      <c r="CH577" s="4">
        <v>1294</v>
      </c>
      <c r="CI577" s="4">
        <v>1294</v>
      </c>
      <c r="CJ577" s="4">
        <v>1294</v>
      </c>
      <c r="CK577" s="4">
        <v>1294</v>
      </c>
      <c r="CL577" s="4">
        <v>1294</v>
      </c>
      <c r="CM577" s="4">
        <v>1294</v>
      </c>
      <c r="CN577" s="4">
        <v>1294</v>
      </c>
      <c r="CO577" s="4">
        <v>0</v>
      </c>
      <c r="CP577" s="4">
        <v>0</v>
      </c>
      <c r="CQ577" s="4">
        <v>0</v>
      </c>
      <c r="CR577" s="4">
        <v>150</v>
      </c>
      <c r="CS577" s="4">
        <v>0</v>
      </c>
      <c r="CT577" s="4">
        <v>0</v>
      </c>
      <c r="CU577" s="4">
        <v>0</v>
      </c>
      <c r="CV577" s="4">
        <v>0</v>
      </c>
      <c r="CW577" s="4">
        <v>0</v>
      </c>
      <c r="CX577" s="4">
        <v>0</v>
      </c>
      <c r="CY577" s="4">
        <v>0</v>
      </c>
      <c r="CZ577" s="4">
        <v>0</v>
      </c>
      <c r="DA577" s="4">
        <v>0</v>
      </c>
      <c r="DB577" s="4">
        <v>0</v>
      </c>
      <c r="DC577" s="4">
        <v>0</v>
      </c>
      <c r="DD577" s="4">
        <v>0</v>
      </c>
      <c r="DE577" s="4">
        <v>0</v>
      </c>
      <c r="DF577" s="4">
        <v>0</v>
      </c>
      <c r="DG577" s="4">
        <v>0</v>
      </c>
      <c r="DH577" s="4">
        <v>0</v>
      </c>
      <c r="DI577" s="4">
        <v>0</v>
      </c>
      <c r="DJ577" s="4">
        <v>0</v>
      </c>
      <c r="DK577" s="4">
        <v>0</v>
      </c>
      <c r="DL577" s="4">
        <v>0</v>
      </c>
      <c r="DM577" s="4">
        <v>0</v>
      </c>
      <c r="DN577" s="4">
        <v>0</v>
      </c>
      <c r="DO577" s="4">
        <v>0</v>
      </c>
      <c r="DP577" s="4">
        <v>0</v>
      </c>
      <c r="DQ577" s="4">
        <v>0</v>
      </c>
      <c r="DR577" s="4">
        <v>0</v>
      </c>
      <c r="DS577" s="4">
        <v>0</v>
      </c>
      <c r="DT577" s="4">
        <v>0</v>
      </c>
      <c r="DU577" s="6">
        <v>0</v>
      </c>
      <c r="DV577" s="4">
        <f>SUM(Tabela1[[#This Row],[jan/25]:[mar/25]])</f>
        <v>0</v>
      </c>
      <c r="DW577" s="4">
        <f>SUM(Tabela1[[#This Row],[abr/25]:[ago/25]])</f>
        <v>300</v>
      </c>
      <c r="DX577" s="4">
        <f>SUM(Tabela1[[#This Row],[set/25]:[dez/30]])</f>
        <v>35130</v>
      </c>
    </row>
    <row r="578" spans="1:128" hidden="1" x14ac:dyDescent="0.25">
      <c r="A578" s="2" t="s">
        <v>1346</v>
      </c>
      <c r="B578" s="2" t="s">
        <v>14</v>
      </c>
      <c r="C578" s="2" t="s">
        <v>702</v>
      </c>
      <c r="D578" s="1">
        <v>2210</v>
      </c>
      <c r="E578" s="2"/>
      <c r="F578" s="2" t="s">
        <v>42</v>
      </c>
      <c r="G578" s="321"/>
      <c r="H578" s="2"/>
      <c r="I578" s="2"/>
      <c r="J578" s="4"/>
      <c r="K578" s="4"/>
      <c r="L578" s="4">
        <f>Tabela1[[#This Row],[parcela.cef
(total)]]-Tabela1[[#This Row],[parcela.cef
(realizado)]]</f>
        <v>0</v>
      </c>
      <c r="M578" s="4">
        <v>0</v>
      </c>
      <c r="N578" s="4">
        <v>0</v>
      </c>
      <c r="O578" s="4">
        <v>0</v>
      </c>
      <c r="P578" s="4">
        <v>0</v>
      </c>
      <c r="Q578" s="4">
        <f>SUM(Tabela1[[#This Row],[set/25]:[dez/30]])</f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>
        <v>0</v>
      </c>
      <c r="CS578" s="4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0</v>
      </c>
      <c r="CZ578" s="4">
        <v>0</v>
      </c>
      <c r="DA578" s="4">
        <v>0</v>
      </c>
      <c r="DB578" s="4">
        <v>0</v>
      </c>
      <c r="DC578" s="4">
        <v>0</v>
      </c>
      <c r="DD578" s="4">
        <v>0</v>
      </c>
      <c r="DE578" s="4">
        <v>0</v>
      </c>
      <c r="DF578" s="4">
        <v>0</v>
      </c>
      <c r="DG578" s="4">
        <v>0</v>
      </c>
      <c r="DH578" s="4">
        <v>0</v>
      </c>
      <c r="DI578" s="4">
        <v>0</v>
      </c>
      <c r="DJ578" s="4">
        <v>0</v>
      </c>
      <c r="DK578" s="4">
        <v>0</v>
      </c>
      <c r="DL578" s="4">
        <v>0</v>
      </c>
      <c r="DM578" s="4">
        <v>0</v>
      </c>
      <c r="DN578" s="4">
        <v>0</v>
      </c>
      <c r="DO578" s="4">
        <v>0</v>
      </c>
      <c r="DP578" s="4">
        <v>0</v>
      </c>
      <c r="DQ578" s="4">
        <v>0</v>
      </c>
      <c r="DR578" s="4">
        <v>0</v>
      </c>
      <c r="DS578" s="4">
        <v>0</v>
      </c>
      <c r="DT578" s="4">
        <v>0</v>
      </c>
      <c r="DU578" s="6">
        <v>0</v>
      </c>
      <c r="DV578" s="4">
        <f>SUM(Tabela1[[#This Row],[jan/25]:[mar/25]])</f>
        <v>0</v>
      </c>
      <c r="DW578" s="4">
        <f>SUM(Tabela1[[#This Row],[abr/25]:[ago/25]])</f>
        <v>0</v>
      </c>
      <c r="DX578" s="4">
        <f>SUM(Tabela1[[#This Row],[set/25]:[dez/30]])</f>
        <v>0</v>
      </c>
    </row>
    <row r="579" spans="1:128" hidden="1" x14ac:dyDescent="0.25">
      <c r="A579" s="2" t="s">
        <v>1346</v>
      </c>
      <c r="B579" s="2" t="s">
        <v>14</v>
      </c>
      <c r="C579" s="2" t="s">
        <v>731</v>
      </c>
      <c r="D579" s="1">
        <v>2301</v>
      </c>
      <c r="E579" s="2" t="s">
        <v>1574</v>
      </c>
      <c r="F579" s="2" t="s">
        <v>19</v>
      </c>
      <c r="G579" s="321">
        <v>45717</v>
      </c>
      <c r="H579" s="2" t="s">
        <v>238</v>
      </c>
      <c r="I579" s="2"/>
      <c r="J579" s="4"/>
      <c r="K579" s="4"/>
      <c r="L579" s="4">
        <f>Tabela1[[#This Row],[parcela.cef
(total)]]-Tabela1[[#This Row],[parcela.cef
(realizado)]]</f>
        <v>0</v>
      </c>
      <c r="M579" s="4">
        <v>318694.53999999998</v>
      </c>
      <c r="N579" s="4">
        <v>311140</v>
      </c>
      <c r="O579" s="4">
        <v>0</v>
      </c>
      <c r="P579" s="4">
        <v>3349.15</v>
      </c>
      <c r="Q579" s="4">
        <f>SUM(Tabela1[[#This Row],[set/25]:[dez/30]])</f>
        <v>209.15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3140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0</v>
      </c>
      <c r="CR579" s="4">
        <v>209.15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0</v>
      </c>
      <c r="CZ579" s="4">
        <v>0</v>
      </c>
      <c r="DA579" s="4">
        <v>0</v>
      </c>
      <c r="DB579" s="4">
        <v>0</v>
      </c>
      <c r="DC579" s="4">
        <v>0</v>
      </c>
      <c r="DD579" s="4">
        <v>0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0</v>
      </c>
      <c r="DK579" s="4">
        <v>0</v>
      </c>
      <c r="DL579" s="4">
        <v>0</v>
      </c>
      <c r="DM579" s="4">
        <v>0</v>
      </c>
      <c r="DN579" s="4">
        <v>0</v>
      </c>
      <c r="DO579" s="4">
        <v>0</v>
      </c>
      <c r="DP579" s="4">
        <v>0</v>
      </c>
      <c r="DQ579" s="4">
        <v>0</v>
      </c>
      <c r="DR579" s="4">
        <v>0</v>
      </c>
      <c r="DS579" s="4">
        <v>0</v>
      </c>
      <c r="DT579" s="4">
        <v>0</v>
      </c>
      <c r="DU579" s="6">
        <v>0</v>
      </c>
      <c r="DV579" s="4">
        <f>SUM(Tabela1[[#This Row],[jan/25]:[mar/25]])</f>
        <v>3140</v>
      </c>
      <c r="DW579" s="4">
        <f>SUM(Tabela1[[#This Row],[abr/25]:[ago/25]])</f>
        <v>0</v>
      </c>
      <c r="DX579" s="4">
        <f>SUM(Tabela1[[#This Row],[set/25]:[dez/30]])</f>
        <v>209.15</v>
      </c>
    </row>
    <row r="580" spans="1:128" hidden="1" x14ac:dyDescent="0.25">
      <c r="A580" s="2" t="s">
        <v>1346</v>
      </c>
      <c r="B580" s="2" t="s">
        <v>14</v>
      </c>
      <c r="C580" s="2" t="s">
        <v>731</v>
      </c>
      <c r="D580" s="1">
        <v>2302</v>
      </c>
      <c r="E580" s="2"/>
      <c r="F580" s="2" t="s">
        <v>42</v>
      </c>
      <c r="G580" s="321"/>
      <c r="H580" s="2"/>
      <c r="I580" s="2"/>
      <c r="J580" s="4"/>
      <c r="K580" s="4"/>
      <c r="L580" s="4">
        <f>Tabela1[[#This Row],[parcela.cef
(total)]]-Tabela1[[#This Row],[parcela.cef
(realizado)]]</f>
        <v>0</v>
      </c>
      <c r="M580" s="4">
        <v>0</v>
      </c>
      <c r="N580" s="4">
        <v>0</v>
      </c>
      <c r="O580" s="4">
        <v>0</v>
      </c>
      <c r="P580" s="4">
        <v>0</v>
      </c>
      <c r="Q580" s="4">
        <f>SUM(Tabela1[[#This Row],[set/25]:[dez/30]])</f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>
        <v>0</v>
      </c>
      <c r="DE580" s="4">
        <v>0</v>
      </c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>
        <v>0</v>
      </c>
      <c r="DL580" s="4">
        <v>0</v>
      </c>
      <c r="DM580" s="4">
        <v>0</v>
      </c>
      <c r="DN580" s="4">
        <v>0</v>
      </c>
      <c r="DO580" s="4">
        <v>0</v>
      </c>
      <c r="DP580" s="4">
        <v>0</v>
      </c>
      <c r="DQ580" s="4">
        <v>0</v>
      </c>
      <c r="DR580" s="4">
        <v>0</v>
      </c>
      <c r="DS580" s="4">
        <v>0</v>
      </c>
      <c r="DT580" s="4">
        <v>0</v>
      </c>
      <c r="DU580" s="6">
        <v>0</v>
      </c>
      <c r="DV580" s="4">
        <f>SUM(Tabela1[[#This Row],[jan/25]:[mar/25]])</f>
        <v>0</v>
      </c>
      <c r="DW580" s="4">
        <f>SUM(Tabela1[[#This Row],[abr/25]:[ago/25]])</f>
        <v>0</v>
      </c>
      <c r="DX580" s="4">
        <f>SUM(Tabela1[[#This Row],[set/25]:[dez/30]])</f>
        <v>0</v>
      </c>
    </row>
    <row r="581" spans="1:128" hidden="1" x14ac:dyDescent="0.25">
      <c r="A581" s="2" t="s">
        <v>1346</v>
      </c>
      <c r="B581" s="2" t="s">
        <v>14</v>
      </c>
      <c r="C581" s="2" t="s">
        <v>731</v>
      </c>
      <c r="D581" s="1">
        <v>2303</v>
      </c>
      <c r="E581" s="2" t="s">
        <v>1577</v>
      </c>
      <c r="F581" s="2" t="s">
        <v>19</v>
      </c>
      <c r="G581" s="321">
        <v>45629</v>
      </c>
      <c r="H581" s="2" t="s">
        <v>1276</v>
      </c>
      <c r="I581" s="2"/>
      <c r="J581" s="4"/>
      <c r="K581" s="4"/>
      <c r="L581" s="4">
        <f>Tabela1[[#This Row],[parcela.cef
(total)]]-Tabela1[[#This Row],[parcela.cef
(realizado)]]</f>
        <v>0</v>
      </c>
      <c r="M581" s="4">
        <v>295903.5</v>
      </c>
      <c r="N581" s="4">
        <v>393860</v>
      </c>
      <c r="O581" s="4">
        <v>0</v>
      </c>
      <c r="P581" s="4">
        <v>118766.48</v>
      </c>
      <c r="Q581" s="4">
        <f>SUM(Tabela1[[#This Row],[set/25]:[dez/30]])</f>
        <v>111724.87999999998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900</v>
      </c>
      <c r="BB581" s="4">
        <v>753</v>
      </c>
      <c r="BC581" s="4">
        <v>756.77</v>
      </c>
      <c r="BD581" s="4">
        <v>763.05</v>
      </c>
      <c r="BE581" s="4">
        <v>766.1</v>
      </c>
      <c r="BF581" s="4">
        <v>769.09</v>
      </c>
      <c r="BG581" s="4">
        <v>773.09</v>
      </c>
      <c r="BH581" s="4">
        <v>777.57</v>
      </c>
      <c r="BI581" s="4">
        <v>782.93</v>
      </c>
      <c r="BJ581" s="4">
        <v>790.06</v>
      </c>
      <c r="BK581" s="4">
        <v>790.06</v>
      </c>
      <c r="BL581" s="4">
        <v>790.06</v>
      </c>
      <c r="BM581" s="4">
        <v>14442.28</v>
      </c>
      <c r="BN581" s="4">
        <v>2633.53</v>
      </c>
      <c r="BO581" s="4">
        <v>2633.53</v>
      </c>
      <c r="BP581" s="4">
        <v>2633.53</v>
      </c>
      <c r="BQ581" s="4">
        <v>2633.53</v>
      </c>
      <c r="BR581" s="4">
        <v>2633.53</v>
      </c>
      <c r="BS581" s="4">
        <v>2633.53</v>
      </c>
      <c r="BT581" s="4">
        <v>2633.53</v>
      </c>
      <c r="BU581" s="4">
        <v>2633.53</v>
      </c>
      <c r="BV581" s="4">
        <v>2633.53</v>
      </c>
      <c r="BW581" s="4">
        <v>2633.53</v>
      </c>
      <c r="BX581" s="4">
        <v>2633.53</v>
      </c>
      <c r="BY581" s="4">
        <v>18434.71</v>
      </c>
      <c r="BZ581" s="4">
        <v>2633.53</v>
      </c>
      <c r="CA581" s="4">
        <v>2633.53</v>
      </c>
      <c r="CB581" s="4">
        <v>2633.53</v>
      </c>
      <c r="CC581" s="4">
        <v>2633.53</v>
      </c>
      <c r="CD581" s="4">
        <v>2633.53</v>
      </c>
      <c r="CE581" s="4">
        <v>2633.53</v>
      </c>
      <c r="CF581" s="4">
        <v>2633.53</v>
      </c>
      <c r="CG581" s="4">
        <v>2633.53</v>
      </c>
      <c r="CH581" s="4">
        <v>2633.53</v>
      </c>
      <c r="CI581" s="4">
        <v>2633.53</v>
      </c>
      <c r="CJ581" s="4">
        <v>2633.53</v>
      </c>
      <c r="CK581" s="4">
        <v>18434.71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105.34</v>
      </c>
      <c r="CR581" s="4">
        <v>0</v>
      </c>
      <c r="CS581" s="4">
        <v>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4">
        <v>0</v>
      </c>
      <c r="CZ581" s="4">
        <v>0</v>
      </c>
      <c r="DA581" s="4">
        <v>0</v>
      </c>
      <c r="DB581" s="4">
        <v>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0</v>
      </c>
      <c r="DK581" s="4">
        <v>0</v>
      </c>
      <c r="DL581" s="4">
        <v>0</v>
      </c>
      <c r="DM581" s="4">
        <v>0</v>
      </c>
      <c r="DN581" s="4">
        <v>0</v>
      </c>
      <c r="DO581" s="4">
        <v>0</v>
      </c>
      <c r="DP581" s="4">
        <v>0</v>
      </c>
      <c r="DQ581" s="4">
        <v>0</v>
      </c>
      <c r="DR581" s="4">
        <v>0</v>
      </c>
      <c r="DS581" s="4">
        <v>0</v>
      </c>
      <c r="DT581" s="4">
        <v>0</v>
      </c>
      <c r="DU581" s="6">
        <v>0</v>
      </c>
      <c r="DV581" s="4">
        <f>SUM(Tabela1[[#This Row],[jan/25]:[mar/25]])</f>
        <v>2272.8199999999997</v>
      </c>
      <c r="DW581" s="4">
        <f>SUM(Tabela1[[#This Row],[abr/25]:[ago/25]])</f>
        <v>3868.78</v>
      </c>
      <c r="DX581" s="4">
        <f>SUM(Tabela1[[#This Row],[set/25]:[dez/30]])</f>
        <v>111724.87999999998</v>
      </c>
    </row>
    <row r="582" spans="1:128" hidden="1" x14ac:dyDescent="0.25">
      <c r="A582" s="2" t="s">
        <v>1346</v>
      </c>
      <c r="B582" s="2" t="s">
        <v>14</v>
      </c>
      <c r="C582" s="2" t="s">
        <v>731</v>
      </c>
      <c r="D582" s="1">
        <v>2304</v>
      </c>
      <c r="E582" s="2"/>
      <c r="F582" s="2" t="s">
        <v>42</v>
      </c>
      <c r="G582" s="321"/>
      <c r="H582" s="2"/>
      <c r="I582" s="2"/>
      <c r="J582" s="4"/>
      <c r="K582" s="4"/>
      <c r="L582" s="4">
        <f>Tabela1[[#This Row],[parcela.cef
(total)]]-Tabela1[[#This Row],[parcela.cef
(realizado)]]</f>
        <v>0</v>
      </c>
      <c r="M582" s="4">
        <v>0</v>
      </c>
      <c r="N582" s="4">
        <v>0</v>
      </c>
      <c r="O582" s="4">
        <v>0</v>
      </c>
      <c r="P582" s="4">
        <v>0</v>
      </c>
      <c r="Q582" s="4">
        <f>SUM(Tabela1[[#This Row],[set/25]:[dez/30]])</f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0</v>
      </c>
      <c r="CZ582" s="4">
        <v>0</v>
      </c>
      <c r="DA582" s="4">
        <v>0</v>
      </c>
      <c r="DB582" s="4">
        <v>0</v>
      </c>
      <c r="DC582" s="4">
        <v>0</v>
      </c>
      <c r="DD582" s="4">
        <v>0</v>
      </c>
      <c r="DE582" s="4">
        <v>0</v>
      </c>
      <c r="DF582" s="4">
        <v>0</v>
      </c>
      <c r="DG582" s="4">
        <v>0</v>
      </c>
      <c r="DH582" s="4">
        <v>0</v>
      </c>
      <c r="DI582" s="4">
        <v>0</v>
      </c>
      <c r="DJ582" s="4">
        <v>0</v>
      </c>
      <c r="DK582" s="4">
        <v>0</v>
      </c>
      <c r="DL582" s="4">
        <v>0</v>
      </c>
      <c r="DM582" s="4">
        <v>0</v>
      </c>
      <c r="DN582" s="4">
        <v>0</v>
      </c>
      <c r="DO582" s="4">
        <v>0</v>
      </c>
      <c r="DP582" s="4">
        <v>0</v>
      </c>
      <c r="DQ582" s="4">
        <v>0</v>
      </c>
      <c r="DR582" s="4">
        <v>0</v>
      </c>
      <c r="DS582" s="4">
        <v>0</v>
      </c>
      <c r="DT582" s="4">
        <v>0</v>
      </c>
      <c r="DU582" s="6">
        <v>0</v>
      </c>
      <c r="DV582" s="4">
        <f>SUM(Tabela1[[#This Row],[jan/25]:[mar/25]])</f>
        <v>0</v>
      </c>
      <c r="DW582" s="4">
        <f>SUM(Tabela1[[#This Row],[abr/25]:[ago/25]])</f>
        <v>0</v>
      </c>
      <c r="DX582" s="4">
        <f>SUM(Tabela1[[#This Row],[set/25]:[dez/30]])</f>
        <v>0</v>
      </c>
    </row>
    <row r="583" spans="1:128" hidden="1" x14ac:dyDescent="0.25">
      <c r="A583" s="2" t="s">
        <v>1346</v>
      </c>
      <c r="B583" s="2" t="s">
        <v>14</v>
      </c>
      <c r="C583" s="2" t="s">
        <v>731</v>
      </c>
      <c r="D583" s="1">
        <v>2305</v>
      </c>
      <c r="E583" s="2"/>
      <c r="F583" s="2" t="s">
        <v>42</v>
      </c>
      <c r="G583" s="321"/>
      <c r="H583" s="2"/>
      <c r="I583" s="2"/>
      <c r="J583" s="4"/>
      <c r="K583" s="4"/>
      <c r="L583" s="4">
        <f>Tabela1[[#This Row],[parcela.cef
(total)]]-Tabela1[[#This Row],[parcela.cef
(realizado)]]</f>
        <v>0</v>
      </c>
      <c r="M583" s="4">
        <v>0</v>
      </c>
      <c r="N583" s="4">
        <v>0</v>
      </c>
      <c r="O583" s="4">
        <v>0</v>
      </c>
      <c r="P583" s="4">
        <v>0</v>
      </c>
      <c r="Q583" s="4">
        <f>SUM(Tabela1[[#This Row],[set/25]:[dez/30]])</f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0</v>
      </c>
      <c r="CX583" s="4">
        <v>0</v>
      </c>
      <c r="CY583" s="4">
        <v>0</v>
      </c>
      <c r="CZ583" s="4">
        <v>0</v>
      </c>
      <c r="DA583" s="4">
        <v>0</v>
      </c>
      <c r="DB583" s="4">
        <v>0</v>
      </c>
      <c r="DC583" s="4">
        <v>0</v>
      </c>
      <c r="DD583" s="4">
        <v>0</v>
      </c>
      <c r="DE583" s="4">
        <v>0</v>
      </c>
      <c r="DF583" s="4">
        <v>0</v>
      </c>
      <c r="DG583" s="4">
        <v>0</v>
      </c>
      <c r="DH583" s="4">
        <v>0</v>
      </c>
      <c r="DI583" s="4">
        <v>0</v>
      </c>
      <c r="DJ583" s="4">
        <v>0</v>
      </c>
      <c r="DK583" s="4">
        <v>0</v>
      </c>
      <c r="DL583" s="4">
        <v>0</v>
      </c>
      <c r="DM583" s="4">
        <v>0</v>
      </c>
      <c r="DN583" s="4">
        <v>0</v>
      </c>
      <c r="DO583" s="4">
        <v>0</v>
      </c>
      <c r="DP583" s="4">
        <v>0</v>
      </c>
      <c r="DQ583" s="4">
        <v>0</v>
      </c>
      <c r="DR583" s="4">
        <v>0</v>
      </c>
      <c r="DS583" s="4">
        <v>0</v>
      </c>
      <c r="DT583" s="4">
        <v>0</v>
      </c>
      <c r="DU583" s="6">
        <v>0</v>
      </c>
      <c r="DV583" s="4">
        <f>SUM(Tabela1[[#This Row],[jan/25]:[mar/25]])</f>
        <v>0</v>
      </c>
      <c r="DW583" s="4">
        <f>SUM(Tabela1[[#This Row],[abr/25]:[ago/25]])</f>
        <v>0</v>
      </c>
      <c r="DX583" s="4">
        <f>SUM(Tabela1[[#This Row],[set/25]:[dez/30]])</f>
        <v>0</v>
      </c>
    </row>
    <row r="584" spans="1:128" hidden="1" x14ac:dyDescent="0.25">
      <c r="A584" s="2" t="s">
        <v>1346</v>
      </c>
      <c r="B584" s="2" t="s">
        <v>14</v>
      </c>
      <c r="C584" s="2" t="s">
        <v>731</v>
      </c>
      <c r="D584" s="1">
        <v>2310</v>
      </c>
      <c r="E584" s="2"/>
      <c r="F584" s="2" t="s">
        <v>42</v>
      </c>
      <c r="G584" s="321"/>
      <c r="H584" s="2"/>
      <c r="I584" s="2"/>
      <c r="J584" s="4"/>
      <c r="K584" s="4"/>
      <c r="L584" s="4">
        <f>Tabela1[[#This Row],[parcela.cef
(total)]]-Tabela1[[#This Row],[parcela.cef
(realizado)]]</f>
        <v>0</v>
      </c>
      <c r="M584" s="4">
        <v>0</v>
      </c>
      <c r="N584" s="4">
        <v>0</v>
      </c>
      <c r="O584" s="4">
        <v>0</v>
      </c>
      <c r="P584" s="4">
        <v>0</v>
      </c>
      <c r="Q584" s="4">
        <f>SUM(Tabela1[[#This Row],[set/25]:[dez/30]])</f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0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>
        <v>0</v>
      </c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>
        <v>0</v>
      </c>
      <c r="DL584" s="4">
        <v>0</v>
      </c>
      <c r="DM584" s="4">
        <v>0</v>
      </c>
      <c r="DN584" s="4">
        <v>0</v>
      </c>
      <c r="DO584" s="4">
        <v>0</v>
      </c>
      <c r="DP584" s="4">
        <v>0</v>
      </c>
      <c r="DQ584" s="4">
        <v>0</v>
      </c>
      <c r="DR584" s="4">
        <v>0</v>
      </c>
      <c r="DS584" s="4">
        <v>0</v>
      </c>
      <c r="DT584" s="4">
        <v>0</v>
      </c>
      <c r="DU584" s="6">
        <v>0</v>
      </c>
      <c r="DV584" s="4">
        <f>SUM(Tabela1[[#This Row],[jan/25]:[mar/25]])</f>
        <v>0</v>
      </c>
      <c r="DW584" s="4">
        <f>SUM(Tabela1[[#This Row],[abr/25]:[ago/25]])</f>
        <v>0</v>
      </c>
      <c r="DX584" s="4">
        <f>SUM(Tabela1[[#This Row],[set/25]:[dez/30]])</f>
        <v>0</v>
      </c>
    </row>
    <row r="585" spans="1:128" hidden="1" x14ac:dyDescent="0.25">
      <c r="A585" s="2" t="s">
        <v>1346</v>
      </c>
      <c r="B585" s="2" t="s">
        <v>14</v>
      </c>
      <c r="C585" s="2" t="s">
        <v>212</v>
      </c>
      <c r="D585" s="1">
        <v>301</v>
      </c>
      <c r="E585" s="2" t="s">
        <v>1582</v>
      </c>
      <c r="F585" s="2" t="s">
        <v>19</v>
      </c>
      <c r="G585" s="321">
        <v>45691</v>
      </c>
      <c r="H585" s="2" t="s">
        <v>1183</v>
      </c>
      <c r="I585" s="2"/>
      <c r="J585" s="4"/>
      <c r="K585" s="4"/>
      <c r="L585" s="4">
        <f>Tabela1[[#This Row],[parcela.cef
(total)]]-Tabela1[[#This Row],[parcela.cef
(realizado)]]</f>
        <v>0</v>
      </c>
      <c r="M585" s="4">
        <v>273652.08</v>
      </c>
      <c r="N585" s="4">
        <v>292340</v>
      </c>
      <c r="O585" s="4">
        <v>0</v>
      </c>
      <c r="P585" s="4">
        <v>31456.38</v>
      </c>
      <c r="Q585" s="4">
        <f>SUM(Tabela1[[#This Row],[set/25]:[dez/30]])</f>
        <v>28414.42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600</v>
      </c>
      <c r="BD585" s="4">
        <v>604.98</v>
      </c>
      <c r="BE585" s="4">
        <v>607.4</v>
      </c>
      <c r="BF585" s="4">
        <v>609.77</v>
      </c>
      <c r="BG585" s="4">
        <v>205.33</v>
      </c>
      <c r="BH585" s="4">
        <v>206.53</v>
      </c>
      <c r="BI585" s="4">
        <v>207.95</v>
      </c>
      <c r="BJ585" s="4">
        <v>209.84</v>
      </c>
      <c r="BK585" s="4">
        <v>209.84</v>
      </c>
      <c r="BL585" s="4">
        <v>209.84</v>
      </c>
      <c r="BM585" s="4">
        <v>2089.0300000000002</v>
      </c>
      <c r="BN585" s="4">
        <v>209.84</v>
      </c>
      <c r="BO585" s="4">
        <v>209.84</v>
      </c>
      <c r="BP585" s="4">
        <v>209.84</v>
      </c>
      <c r="BQ585" s="4">
        <v>209.84</v>
      </c>
      <c r="BR585" s="4">
        <v>209.84</v>
      </c>
      <c r="BS585" s="4">
        <v>209.84</v>
      </c>
      <c r="BT585" s="4">
        <v>209.84</v>
      </c>
      <c r="BU585" s="4">
        <v>209.84</v>
      </c>
      <c r="BV585" s="4">
        <v>209.84</v>
      </c>
      <c r="BW585" s="4">
        <v>209.84</v>
      </c>
      <c r="BX585" s="4">
        <v>209.84</v>
      </c>
      <c r="BY585" s="4">
        <v>6527.06</v>
      </c>
      <c r="BZ585" s="4">
        <v>699.48</v>
      </c>
      <c r="CA585" s="4">
        <v>699.48</v>
      </c>
      <c r="CB585" s="4">
        <v>699.48</v>
      </c>
      <c r="CC585" s="4">
        <v>699.48</v>
      </c>
      <c r="CD585" s="4">
        <v>699.48</v>
      </c>
      <c r="CE585" s="4">
        <v>699.48</v>
      </c>
      <c r="CF585" s="4">
        <v>699.48</v>
      </c>
      <c r="CG585" s="4">
        <v>699.48</v>
      </c>
      <c r="CH585" s="4">
        <v>699.48</v>
      </c>
      <c r="CI585" s="4">
        <v>699.48</v>
      </c>
      <c r="CJ585" s="4">
        <v>699.48</v>
      </c>
      <c r="CK585" s="4">
        <v>6963.45</v>
      </c>
      <c r="CL585" s="4">
        <v>699.48</v>
      </c>
      <c r="CM585" s="4">
        <v>699.48</v>
      </c>
      <c r="CN585" s="4">
        <v>699.48</v>
      </c>
      <c r="CO585" s="4">
        <v>0</v>
      </c>
      <c r="CP585" s="4">
        <v>0</v>
      </c>
      <c r="CQ585" s="4">
        <v>0</v>
      </c>
      <c r="CR585" s="4">
        <v>104.4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0</v>
      </c>
      <c r="CZ585" s="4">
        <v>0</v>
      </c>
      <c r="DA585" s="4">
        <v>0</v>
      </c>
      <c r="DB585" s="4">
        <v>0</v>
      </c>
      <c r="DC585" s="4">
        <v>0</v>
      </c>
      <c r="DD585" s="4">
        <v>0</v>
      </c>
      <c r="DE585" s="4">
        <v>0</v>
      </c>
      <c r="DF585" s="4">
        <v>0</v>
      </c>
      <c r="DG585" s="4">
        <v>0</v>
      </c>
      <c r="DH585" s="4">
        <v>0</v>
      </c>
      <c r="DI585" s="4">
        <v>0</v>
      </c>
      <c r="DJ585" s="4">
        <v>0</v>
      </c>
      <c r="DK585" s="4">
        <v>0</v>
      </c>
      <c r="DL585" s="4">
        <v>0</v>
      </c>
      <c r="DM585" s="4">
        <v>0</v>
      </c>
      <c r="DN585" s="4">
        <v>0</v>
      </c>
      <c r="DO585" s="4">
        <v>0</v>
      </c>
      <c r="DP585" s="4">
        <v>0</v>
      </c>
      <c r="DQ585" s="4">
        <v>0</v>
      </c>
      <c r="DR585" s="4">
        <v>0</v>
      </c>
      <c r="DS585" s="4">
        <v>0</v>
      </c>
      <c r="DT585" s="4">
        <v>0</v>
      </c>
      <c r="DU585" s="6">
        <v>0</v>
      </c>
      <c r="DV585" s="4">
        <f>SUM(Tabela1[[#This Row],[jan/25]:[mar/25]])</f>
        <v>1204.98</v>
      </c>
      <c r="DW585" s="4">
        <f>SUM(Tabela1[[#This Row],[abr/25]:[ago/25]])</f>
        <v>1836.98</v>
      </c>
      <c r="DX585" s="4">
        <f>SUM(Tabela1[[#This Row],[set/25]:[dez/30]])</f>
        <v>28414.42</v>
      </c>
    </row>
    <row r="586" spans="1:128" hidden="1" x14ac:dyDescent="0.25">
      <c r="A586" s="2" t="s">
        <v>1346</v>
      </c>
      <c r="B586" s="2" t="s">
        <v>14</v>
      </c>
      <c r="C586" s="2" t="s">
        <v>212</v>
      </c>
      <c r="D586" s="1">
        <v>302</v>
      </c>
      <c r="E586" s="2" t="s">
        <v>1584</v>
      </c>
      <c r="F586" s="2" t="s">
        <v>19</v>
      </c>
      <c r="G586" s="321">
        <v>45868</v>
      </c>
      <c r="H586" s="2" t="s">
        <v>1585</v>
      </c>
      <c r="I586" s="2"/>
      <c r="J586" s="4"/>
      <c r="K586" s="4"/>
      <c r="L586" s="4">
        <f>Tabela1[[#This Row],[parcela.cef
(total)]]-Tabela1[[#This Row],[parcela.cef
(realizado)]]</f>
        <v>0</v>
      </c>
      <c r="M586" s="4">
        <v>217256</v>
      </c>
      <c r="N586" s="4">
        <v>281060</v>
      </c>
      <c r="O586" s="4">
        <v>0</v>
      </c>
      <c r="P586" s="4">
        <v>63804</v>
      </c>
      <c r="Q586" s="4">
        <f>SUM(Tabela1[[#This Row],[set/25]:[dez/30]])</f>
        <v>46744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15560</v>
      </c>
      <c r="BI586" s="4">
        <v>1500</v>
      </c>
      <c r="BJ586" s="4">
        <v>1500</v>
      </c>
      <c r="BK586" s="4">
        <v>1500</v>
      </c>
      <c r="BL586" s="4">
        <v>1500</v>
      </c>
      <c r="BM586" s="4">
        <v>1500</v>
      </c>
      <c r="BN586" s="4">
        <v>1500</v>
      </c>
      <c r="BO586" s="4">
        <v>1500</v>
      </c>
      <c r="BP586" s="4">
        <v>1500</v>
      </c>
      <c r="BQ586" s="4">
        <v>1500</v>
      </c>
      <c r="BR586" s="4">
        <v>1500</v>
      </c>
      <c r="BS586" s="4">
        <v>1500</v>
      </c>
      <c r="BT586" s="4">
        <v>1500</v>
      </c>
      <c r="BU586" s="4">
        <v>1500</v>
      </c>
      <c r="BV586" s="4">
        <v>1500</v>
      </c>
      <c r="BW586" s="4">
        <v>1500</v>
      </c>
      <c r="BX586" s="4">
        <v>1500</v>
      </c>
      <c r="BY586" s="4">
        <v>1500</v>
      </c>
      <c r="BZ586" s="4">
        <v>1500</v>
      </c>
      <c r="CA586" s="4">
        <v>1500</v>
      </c>
      <c r="CB586" s="4">
        <v>1500</v>
      </c>
      <c r="CC586" s="4">
        <v>1500</v>
      </c>
      <c r="CD586" s="4">
        <v>1500</v>
      </c>
      <c r="CE586" s="4">
        <v>1500</v>
      </c>
      <c r="CF586" s="4">
        <v>1500</v>
      </c>
      <c r="CG586" s="4">
        <v>1500</v>
      </c>
      <c r="CH586" s="4">
        <v>1500</v>
      </c>
      <c r="CI586" s="4">
        <v>1500</v>
      </c>
      <c r="CJ586" s="4">
        <v>1500</v>
      </c>
      <c r="CK586" s="4">
        <v>1500</v>
      </c>
      <c r="CL586" s="4">
        <v>1500</v>
      </c>
      <c r="CM586" s="4">
        <v>1500</v>
      </c>
      <c r="CN586" s="4">
        <v>1500</v>
      </c>
      <c r="CO586" s="4">
        <v>0</v>
      </c>
      <c r="CP586" s="4">
        <v>0</v>
      </c>
      <c r="CQ586" s="4">
        <v>0</v>
      </c>
      <c r="CR586" s="4">
        <v>244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>
        <v>0</v>
      </c>
      <c r="DE586" s="4">
        <v>0</v>
      </c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>
        <v>0</v>
      </c>
      <c r="DL586" s="4">
        <v>0</v>
      </c>
      <c r="DM586" s="4">
        <v>0</v>
      </c>
      <c r="DN586" s="4">
        <v>0</v>
      </c>
      <c r="DO586" s="4">
        <v>0</v>
      </c>
      <c r="DP586" s="4">
        <v>0</v>
      </c>
      <c r="DQ586" s="4">
        <v>0</v>
      </c>
      <c r="DR586" s="4">
        <v>0</v>
      </c>
      <c r="DS586" s="4">
        <v>0</v>
      </c>
      <c r="DT586" s="4">
        <v>0</v>
      </c>
      <c r="DU586" s="6">
        <v>0</v>
      </c>
      <c r="DV586" s="4">
        <f>SUM(Tabela1[[#This Row],[jan/25]:[mar/25]])</f>
        <v>0</v>
      </c>
      <c r="DW586" s="4">
        <f>SUM(Tabela1[[#This Row],[abr/25]:[ago/25]])</f>
        <v>17060</v>
      </c>
      <c r="DX586" s="4">
        <f>SUM(Tabela1[[#This Row],[set/25]:[dez/30]])</f>
        <v>46744</v>
      </c>
    </row>
    <row r="587" spans="1:128" hidden="1" x14ac:dyDescent="0.25">
      <c r="A587" s="2" t="s">
        <v>1346</v>
      </c>
      <c r="B587" s="2" t="s">
        <v>14</v>
      </c>
      <c r="C587" s="2" t="s">
        <v>212</v>
      </c>
      <c r="D587" s="1">
        <v>303</v>
      </c>
      <c r="E587" s="2"/>
      <c r="F587" s="2" t="s">
        <v>42</v>
      </c>
      <c r="G587" s="321"/>
      <c r="H587" s="2"/>
      <c r="I587" s="2"/>
      <c r="J587" s="4"/>
      <c r="K587" s="4"/>
      <c r="L587" s="4">
        <f>Tabela1[[#This Row],[parcela.cef
(total)]]-Tabela1[[#This Row],[parcela.cef
(realizado)]]</f>
        <v>0</v>
      </c>
      <c r="M587" s="4">
        <v>0</v>
      </c>
      <c r="N587" s="4">
        <v>0</v>
      </c>
      <c r="O587" s="4">
        <v>0</v>
      </c>
      <c r="P587" s="4">
        <v>0</v>
      </c>
      <c r="Q587" s="4">
        <f>SUM(Tabela1[[#This Row],[set/25]:[dez/30]])</f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0</v>
      </c>
      <c r="CP587" s="4">
        <v>0</v>
      </c>
      <c r="CQ587" s="4">
        <v>0</v>
      </c>
      <c r="CR587" s="4">
        <v>0</v>
      </c>
      <c r="CS587" s="4">
        <v>0</v>
      </c>
      <c r="CT587" s="4">
        <v>0</v>
      </c>
      <c r="CU587" s="4">
        <v>0</v>
      </c>
      <c r="CV587" s="4">
        <v>0</v>
      </c>
      <c r="CW587" s="4">
        <v>0</v>
      </c>
      <c r="CX587" s="4">
        <v>0</v>
      </c>
      <c r="CY587" s="4">
        <v>0</v>
      </c>
      <c r="CZ587" s="4">
        <v>0</v>
      </c>
      <c r="DA587" s="4">
        <v>0</v>
      </c>
      <c r="DB587" s="4">
        <v>0</v>
      </c>
      <c r="DC587" s="4">
        <v>0</v>
      </c>
      <c r="DD587" s="4">
        <v>0</v>
      </c>
      <c r="DE587" s="4">
        <v>0</v>
      </c>
      <c r="DF587" s="4">
        <v>0</v>
      </c>
      <c r="DG587" s="4">
        <v>0</v>
      </c>
      <c r="DH587" s="4">
        <v>0</v>
      </c>
      <c r="DI587" s="4">
        <v>0</v>
      </c>
      <c r="DJ587" s="4">
        <v>0</v>
      </c>
      <c r="DK587" s="4">
        <v>0</v>
      </c>
      <c r="DL587" s="4">
        <v>0</v>
      </c>
      <c r="DM587" s="4">
        <v>0</v>
      </c>
      <c r="DN587" s="4">
        <v>0</v>
      </c>
      <c r="DO587" s="4">
        <v>0</v>
      </c>
      <c r="DP587" s="4">
        <v>0</v>
      </c>
      <c r="DQ587" s="4">
        <v>0</v>
      </c>
      <c r="DR587" s="4">
        <v>0</v>
      </c>
      <c r="DS587" s="4">
        <v>0</v>
      </c>
      <c r="DT587" s="4">
        <v>0</v>
      </c>
      <c r="DU587" s="6">
        <v>0</v>
      </c>
      <c r="DV587" s="4">
        <f>SUM(Tabela1[[#This Row],[jan/25]:[mar/25]])</f>
        <v>0</v>
      </c>
      <c r="DW587" s="4">
        <f>SUM(Tabela1[[#This Row],[abr/25]:[ago/25]])</f>
        <v>0</v>
      </c>
      <c r="DX587" s="4">
        <f>SUM(Tabela1[[#This Row],[set/25]:[dez/30]])</f>
        <v>0</v>
      </c>
    </row>
    <row r="588" spans="1:128" hidden="1" x14ac:dyDescent="0.25">
      <c r="A588" s="2" t="s">
        <v>1346</v>
      </c>
      <c r="B588" s="2" t="s">
        <v>14</v>
      </c>
      <c r="C588" s="2" t="s">
        <v>212</v>
      </c>
      <c r="D588" s="1">
        <v>304</v>
      </c>
      <c r="E588" s="2" t="s">
        <v>1588</v>
      </c>
      <c r="F588" s="2" t="s">
        <v>19</v>
      </c>
      <c r="G588" s="321">
        <v>45626</v>
      </c>
      <c r="H588" s="2" t="s">
        <v>229</v>
      </c>
      <c r="I588" s="2"/>
      <c r="J588" s="4"/>
      <c r="K588" s="4"/>
      <c r="L588" s="4">
        <f>Tabela1[[#This Row],[parcela.cef
(total)]]-Tabela1[[#This Row],[parcela.cef
(realizado)]]</f>
        <v>0</v>
      </c>
      <c r="M588" s="4">
        <v>305339.68</v>
      </c>
      <c r="N588" s="4">
        <v>288500</v>
      </c>
      <c r="O588" s="4">
        <v>0</v>
      </c>
      <c r="P588" s="4">
        <v>594</v>
      </c>
      <c r="Q588" s="4">
        <f>SUM(Tabela1[[#This Row],[set/25]:[dez/30]])</f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500</v>
      </c>
      <c r="BB588" s="4">
        <v>0</v>
      </c>
      <c r="BC588" s="4">
        <v>0</v>
      </c>
      <c r="BD588" s="4">
        <v>0</v>
      </c>
      <c r="BE588" s="4">
        <v>0</v>
      </c>
      <c r="BF588" s="4">
        <v>94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0</v>
      </c>
      <c r="CZ588" s="4">
        <v>0</v>
      </c>
      <c r="DA588" s="4">
        <v>0</v>
      </c>
      <c r="DB588" s="4">
        <v>0</v>
      </c>
      <c r="DC588" s="4">
        <v>0</v>
      </c>
      <c r="DD588" s="4">
        <v>0</v>
      </c>
      <c r="DE588" s="4">
        <v>0</v>
      </c>
      <c r="DF588" s="4">
        <v>0</v>
      </c>
      <c r="DG588" s="4">
        <v>0</v>
      </c>
      <c r="DH588" s="4">
        <v>0</v>
      </c>
      <c r="DI588" s="4">
        <v>0</v>
      </c>
      <c r="DJ588" s="4">
        <v>0</v>
      </c>
      <c r="DK588" s="4">
        <v>0</v>
      </c>
      <c r="DL588" s="4">
        <v>0</v>
      </c>
      <c r="DM588" s="4">
        <v>0</v>
      </c>
      <c r="DN588" s="4">
        <v>0</v>
      </c>
      <c r="DO588" s="4">
        <v>0</v>
      </c>
      <c r="DP588" s="4">
        <v>0</v>
      </c>
      <c r="DQ588" s="4">
        <v>0</v>
      </c>
      <c r="DR588" s="4">
        <v>0</v>
      </c>
      <c r="DS588" s="4">
        <v>0</v>
      </c>
      <c r="DT588" s="4">
        <v>0</v>
      </c>
      <c r="DU588" s="6">
        <v>0</v>
      </c>
      <c r="DV588" s="4">
        <f>SUM(Tabela1[[#This Row],[jan/25]:[mar/25]])</f>
        <v>0</v>
      </c>
      <c r="DW588" s="4">
        <f>SUM(Tabela1[[#This Row],[abr/25]:[ago/25]])</f>
        <v>94</v>
      </c>
      <c r="DX588" s="4">
        <f>SUM(Tabela1[[#This Row],[set/25]:[dez/30]])</f>
        <v>0</v>
      </c>
    </row>
    <row r="589" spans="1:128" hidden="1" x14ac:dyDescent="0.25">
      <c r="A589" s="2" t="s">
        <v>1346</v>
      </c>
      <c r="B589" s="2" t="s">
        <v>14</v>
      </c>
      <c r="C589" s="2" t="s">
        <v>212</v>
      </c>
      <c r="D589" s="1">
        <v>305</v>
      </c>
      <c r="E589" s="2" t="s">
        <v>1590</v>
      </c>
      <c r="F589" s="2" t="s">
        <v>19</v>
      </c>
      <c r="G589" s="321">
        <v>45873</v>
      </c>
      <c r="H589" s="2" t="s">
        <v>777</v>
      </c>
      <c r="I589" s="2"/>
      <c r="J589" s="4"/>
      <c r="K589" s="4"/>
      <c r="L589" s="4">
        <f>Tabela1[[#This Row],[parcela.cef
(total)]]-Tabela1[[#This Row],[parcela.cef
(realizado)]]</f>
        <v>0</v>
      </c>
      <c r="M589" s="4">
        <v>268824.24</v>
      </c>
      <c r="N589" s="4">
        <v>293020</v>
      </c>
      <c r="O589" s="4">
        <v>0</v>
      </c>
      <c r="P589" s="4">
        <v>26383</v>
      </c>
      <c r="Q589" s="4">
        <f>SUM(Tabela1[[#This Row],[set/25]:[dez/30]])</f>
        <v>26083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300</v>
      </c>
      <c r="BJ589" s="4">
        <v>0</v>
      </c>
      <c r="BK589" s="4">
        <v>237</v>
      </c>
      <c r="BL589" s="4">
        <v>237</v>
      </c>
      <c r="BM589" s="4">
        <v>1112.7</v>
      </c>
      <c r="BN589" s="4">
        <v>215.7</v>
      </c>
      <c r="BO589" s="4">
        <v>215.7</v>
      </c>
      <c r="BP589" s="4">
        <v>700.9</v>
      </c>
      <c r="BQ589" s="4">
        <v>719</v>
      </c>
      <c r="BR589" s="4">
        <v>719</v>
      </c>
      <c r="BS589" s="4">
        <v>719</v>
      </c>
      <c r="BT589" s="4">
        <v>719</v>
      </c>
      <c r="BU589" s="4">
        <v>719</v>
      </c>
      <c r="BV589" s="4">
        <v>719</v>
      </c>
      <c r="BW589" s="4">
        <v>719</v>
      </c>
      <c r="BX589" s="4">
        <v>719</v>
      </c>
      <c r="BY589" s="4">
        <v>3709</v>
      </c>
      <c r="BZ589" s="4">
        <v>719</v>
      </c>
      <c r="CA589" s="4">
        <v>719</v>
      </c>
      <c r="CB589" s="4">
        <v>719</v>
      </c>
      <c r="CC589" s="4">
        <v>719</v>
      </c>
      <c r="CD589" s="4">
        <v>719</v>
      </c>
      <c r="CE589" s="4">
        <v>719</v>
      </c>
      <c r="CF589" s="4">
        <v>719</v>
      </c>
      <c r="CG589" s="4">
        <v>719</v>
      </c>
      <c r="CH589" s="4">
        <v>719</v>
      </c>
      <c r="CI589" s="4">
        <v>719</v>
      </c>
      <c r="CJ589" s="4">
        <v>719</v>
      </c>
      <c r="CK589" s="4">
        <v>3709</v>
      </c>
      <c r="CL589" s="4">
        <v>719</v>
      </c>
      <c r="CM589" s="4">
        <v>719</v>
      </c>
      <c r="CN589" s="4">
        <v>719</v>
      </c>
      <c r="CO589" s="4">
        <v>0</v>
      </c>
      <c r="CP589" s="4">
        <v>0</v>
      </c>
      <c r="CQ589" s="4">
        <v>0</v>
      </c>
      <c r="CR589" s="4">
        <v>128</v>
      </c>
      <c r="CS589" s="4">
        <v>0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0</v>
      </c>
      <c r="CZ589" s="4">
        <v>0</v>
      </c>
      <c r="DA589" s="4">
        <v>0</v>
      </c>
      <c r="DB589" s="4">
        <v>0</v>
      </c>
      <c r="DC589" s="4">
        <v>0</v>
      </c>
      <c r="DD589" s="4">
        <v>0</v>
      </c>
      <c r="DE589" s="4">
        <v>0</v>
      </c>
      <c r="DF589" s="4">
        <v>0</v>
      </c>
      <c r="DG589" s="4">
        <v>0</v>
      </c>
      <c r="DH589" s="4">
        <v>0</v>
      </c>
      <c r="DI589" s="4">
        <v>0</v>
      </c>
      <c r="DJ589" s="4">
        <v>0</v>
      </c>
      <c r="DK589" s="4">
        <v>0</v>
      </c>
      <c r="DL589" s="4">
        <v>0</v>
      </c>
      <c r="DM589" s="4">
        <v>0</v>
      </c>
      <c r="DN589" s="4">
        <v>0</v>
      </c>
      <c r="DO589" s="4">
        <v>0</v>
      </c>
      <c r="DP589" s="4">
        <v>0</v>
      </c>
      <c r="DQ589" s="4">
        <v>0</v>
      </c>
      <c r="DR589" s="4">
        <v>0</v>
      </c>
      <c r="DS589" s="4">
        <v>0</v>
      </c>
      <c r="DT589" s="4">
        <v>0</v>
      </c>
      <c r="DU589" s="6">
        <v>0</v>
      </c>
      <c r="DV589" s="4">
        <f>SUM(Tabela1[[#This Row],[jan/25]:[mar/25]])</f>
        <v>0</v>
      </c>
      <c r="DW589" s="4">
        <f>SUM(Tabela1[[#This Row],[abr/25]:[ago/25]])</f>
        <v>300</v>
      </c>
      <c r="DX589" s="4">
        <f>SUM(Tabela1[[#This Row],[set/25]:[dez/30]])</f>
        <v>26083</v>
      </c>
    </row>
    <row r="590" spans="1:128" hidden="1" x14ac:dyDescent="0.25">
      <c r="A590" s="2" t="s">
        <v>1346</v>
      </c>
      <c r="B590" s="2" t="s">
        <v>14</v>
      </c>
      <c r="C590" s="2" t="s">
        <v>212</v>
      </c>
      <c r="D590" s="1">
        <v>306</v>
      </c>
      <c r="E590" s="2" t="s">
        <v>1592</v>
      </c>
      <c r="F590" s="2" t="s">
        <v>19</v>
      </c>
      <c r="G590" s="321">
        <v>45872</v>
      </c>
      <c r="H590" s="2" t="s">
        <v>1593</v>
      </c>
      <c r="I590" s="2"/>
      <c r="J590" s="4"/>
      <c r="K590" s="4"/>
      <c r="L590" s="4">
        <f>Tabela1[[#This Row],[parcela.cef
(total)]]-Tabela1[[#This Row],[parcela.cef
(realizado)]]</f>
        <v>0</v>
      </c>
      <c r="M590" s="4">
        <v>287526</v>
      </c>
      <c r="N590" s="4">
        <v>293020</v>
      </c>
      <c r="O590" s="4">
        <v>0</v>
      </c>
      <c r="P590" s="4">
        <v>5395</v>
      </c>
      <c r="Q590" s="4">
        <f>SUM(Tabela1[[#This Row],[set/25]:[dez/30]])</f>
        <v>5095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300</v>
      </c>
      <c r="BJ590" s="4">
        <v>0</v>
      </c>
      <c r="BK590" s="4">
        <v>99</v>
      </c>
      <c r="BL590" s="4">
        <v>99</v>
      </c>
      <c r="BM590" s="4">
        <v>99</v>
      </c>
      <c r="BN590" s="4">
        <v>99</v>
      </c>
      <c r="BO590" s="4">
        <v>99</v>
      </c>
      <c r="BP590" s="4">
        <v>99</v>
      </c>
      <c r="BQ590" s="4">
        <v>99</v>
      </c>
      <c r="BR590" s="4">
        <v>99</v>
      </c>
      <c r="BS590" s="4">
        <v>99</v>
      </c>
      <c r="BT590" s="4">
        <v>99</v>
      </c>
      <c r="BU590" s="4">
        <v>99</v>
      </c>
      <c r="BV590" s="4">
        <v>99</v>
      </c>
      <c r="BW590" s="4">
        <v>99</v>
      </c>
      <c r="BX590" s="4">
        <v>99</v>
      </c>
      <c r="BY590" s="4">
        <v>99</v>
      </c>
      <c r="BZ590" s="4">
        <v>99</v>
      </c>
      <c r="CA590" s="4">
        <v>99</v>
      </c>
      <c r="CB590" s="4">
        <v>99</v>
      </c>
      <c r="CC590" s="4">
        <v>99</v>
      </c>
      <c r="CD590" s="4">
        <v>99</v>
      </c>
      <c r="CE590" s="4">
        <v>99</v>
      </c>
      <c r="CF590" s="4">
        <v>132</v>
      </c>
      <c r="CG590" s="4">
        <v>330</v>
      </c>
      <c r="CH590" s="4">
        <v>330</v>
      </c>
      <c r="CI590" s="4">
        <v>330</v>
      </c>
      <c r="CJ590" s="4">
        <v>330</v>
      </c>
      <c r="CK590" s="4">
        <v>330</v>
      </c>
      <c r="CL590" s="4">
        <v>330</v>
      </c>
      <c r="CM590" s="4">
        <v>330</v>
      </c>
      <c r="CN590" s="4">
        <v>330</v>
      </c>
      <c r="CO590" s="4">
        <v>0</v>
      </c>
      <c r="CP590" s="4">
        <v>0</v>
      </c>
      <c r="CQ590" s="4">
        <v>0</v>
      </c>
      <c r="CR590" s="4">
        <v>244</v>
      </c>
      <c r="CS590" s="4">
        <v>0</v>
      </c>
      <c r="CT590" s="4">
        <v>0</v>
      </c>
      <c r="CU590" s="4">
        <v>0</v>
      </c>
      <c r="CV590" s="4">
        <v>0</v>
      </c>
      <c r="CW590" s="4">
        <v>0</v>
      </c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>
        <v>0</v>
      </c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>
        <v>0</v>
      </c>
      <c r="DL590" s="4">
        <v>0</v>
      </c>
      <c r="DM590" s="4">
        <v>0</v>
      </c>
      <c r="DN590" s="4">
        <v>0</v>
      </c>
      <c r="DO590" s="4">
        <v>0</v>
      </c>
      <c r="DP590" s="4">
        <v>0</v>
      </c>
      <c r="DQ590" s="4">
        <v>0</v>
      </c>
      <c r="DR590" s="4">
        <v>0</v>
      </c>
      <c r="DS590" s="4">
        <v>0</v>
      </c>
      <c r="DT590" s="4">
        <v>0</v>
      </c>
      <c r="DU590" s="6">
        <v>0</v>
      </c>
      <c r="DV590" s="4">
        <f>SUM(Tabela1[[#This Row],[jan/25]:[mar/25]])</f>
        <v>0</v>
      </c>
      <c r="DW590" s="4">
        <f>SUM(Tabela1[[#This Row],[abr/25]:[ago/25]])</f>
        <v>300</v>
      </c>
      <c r="DX590" s="4">
        <f>SUM(Tabela1[[#This Row],[set/25]:[dez/30]])</f>
        <v>5095</v>
      </c>
    </row>
    <row r="591" spans="1:128" hidden="1" x14ac:dyDescent="0.25">
      <c r="A591" s="2" t="s">
        <v>1346</v>
      </c>
      <c r="B591" s="2" t="s">
        <v>14</v>
      </c>
      <c r="C591" s="2" t="s">
        <v>212</v>
      </c>
      <c r="D591" s="1">
        <v>307</v>
      </c>
      <c r="E591" s="2"/>
      <c r="F591" s="2" t="s">
        <v>42</v>
      </c>
      <c r="G591" s="321"/>
      <c r="H591" s="2"/>
      <c r="I591" s="2"/>
      <c r="J591" s="4"/>
      <c r="K591" s="4"/>
      <c r="L591" s="4">
        <f>Tabela1[[#This Row],[parcela.cef
(total)]]-Tabela1[[#This Row],[parcela.cef
(realizado)]]</f>
        <v>0</v>
      </c>
      <c r="M591" s="4">
        <v>0</v>
      </c>
      <c r="N591" s="4">
        <v>0</v>
      </c>
      <c r="O591" s="4">
        <v>0</v>
      </c>
      <c r="P591" s="4">
        <v>0</v>
      </c>
      <c r="Q591" s="4">
        <f>SUM(Tabela1[[#This Row],[set/25]:[dez/30]])</f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0</v>
      </c>
      <c r="CP591" s="4">
        <v>0</v>
      </c>
      <c r="CQ591" s="4">
        <v>0</v>
      </c>
      <c r="CR591" s="4">
        <v>0</v>
      </c>
      <c r="CS591" s="4">
        <v>0</v>
      </c>
      <c r="CT591" s="4">
        <v>0</v>
      </c>
      <c r="CU591" s="4">
        <v>0</v>
      </c>
      <c r="CV591" s="4">
        <v>0</v>
      </c>
      <c r="CW591" s="4">
        <v>0</v>
      </c>
      <c r="CX591" s="4">
        <v>0</v>
      </c>
      <c r="CY591" s="4">
        <v>0</v>
      </c>
      <c r="CZ591" s="4">
        <v>0</v>
      </c>
      <c r="DA591" s="4">
        <v>0</v>
      </c>
      <c r="DB591" s="4">
        <v>0</v>
      </c>
      <c r="DC591" s="4">
        <v>0</v>
      </c>
      <c r="DD591" s="4">
        <v>0</v>
      </c>
      <c r="DE591" s="4">
        <v>0</v>
      </c>
      <c r="DF591" s="4">
        <v>0</v>
      </c>
      <c r="DG591" s="4">
        <v>0</v>
      </c>
      <c r="DH591" s="4">
        <v>0</v>
      </c>
      <c r="DI591" s="4">
        <v>0</v>
      </c>
      <c r="DJ591" s="4">
        <v>0</v>
      </c>
      <c r="DK591" s="4">
        <v>0</v>
      </c>
      <c r="DL591" s="4">
        <v>0</v>
      </c>
      <c r="DM591" s="4">
        <v>0</v>
      </c>
      <c r="DN591" s="4">
        <v>0</v>
      </c>
      <c r="DO591" s="4">
        <v>0</v>
      </c>
      <c r="DP591" s="4">
        <v>0</v>
      </c>
      <c r="DQ591" s="4">
        <v>0</v>
      </c>
      <c r="DR591" s="4">
        <v>0</v>
      </c>
      <c r="DS591" s="4">
        <v>0</v>
      </c>
      <c r="DT591" s="4">
        <v>0</v>
      </c>
      <c r="DU591" s="6">
        <v>0</v>
      </c>
      <c r="DV591" s="4">
        <f>SUM(Tabela1[[#This Row],[jan/25]:[mar/25]])</f>
        <v>0</v>
      </c>
      <c r="DW591" s="4">
        <f>SUM(Tabela1[[#This Row],[abr/25]:[ago/25]])</f>
        <v>0</v>
      </c>
      <c r="DX591" s="4">
        <f>SUM(Tabela1[[#This Row],[set/25]:[dez/30]])</f>
        <v>0</v>
      </c>
    </row>
    <row r="592" spans="1:128" hidden="1" x14ac:dyDescent="0.25">
      <c r="A592" s="2" t="s">
        <v>1346</v>
      </c>
      <c r="B592" s="2" t="s">
        <v>14</v>
      </c>
      <c r="C592" s="2" t="s">
        <v>212</v>
      </c>
      <c r="D592" s="1">
        <v>308</v>
      </c>
      <c r="E592" s="2"/>
      <c r="F592" s="2" t="s">
        <v>42</v>
      </c>
      <c r="G592" s="321"/>
      <c r="H592" s="2"/>
      <c r="I592" s="2"/>
      <c r="J592" s="4"/>
      <c r="K592" s="4"/>
      <c r="L592" s="4">
        <f>Tabela1[[#This Row],[parcela.cef
(total)]]-Tabela1[[#This Row],[parcela.cef
(realizado)]]</f>
        <v>0</v>
      </c>
      <c r="M592" s="4">
        <v>0</v>
      </c>
      <c r="N592" s="4">
        <v>0</v>
      </c>
      <c r="O592" s="4">
        <v>0</v>
      </c>
      <c r="P592" s="4">
        <v>0</v>
      </c>
      <c r="Q592" s="4">
        <f>SUM(Tabela1[[#This Row],[set/25]:[dez/30]])</f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>
        <v>0</v>
      </c>
      <c r="CS592" s="4">
        <v>0</v>
      </c>
      <c r="CT592" s="4">
        <v>0</v>
      </c>
      <c r="CU592" s="4">
        <v>0</v>
      </c>
      <c r="CV592" s="4">
        <v>0</v>
      </c>
      <c r="CW592" s="4">
        <v>0</v>
      </c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>
        <v>0</v>
      </c>
      <c r="DE592" s="4">
        <v>0</v>
      </c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>
        <v>0</v>
      </c>
      <c r="DL592" s="4">
        <v>0</v>
      </c>
      <c r="DM592" s="4">
        <v>0</v>
      </c>
      <c r="DN592" s="4">
        <v>0</v>
      </c>
      <c r="DO592" s="4">
        <v>0</v>
      </c>
      <c r="DP592" s="4">
        <v>0</v>
      </c>
      <c r="DQ592" s="4">
        <v>0</v>
      </c>
      <c r="DR592" s="4">
        <v>0</v>
      </c>
      <c r="DS592" s="4">
        <v>0</v>
      </c>
      <c r="DT592" s="4">
        <v>0</v>
      </c>
      <c r="DU592" s="6">
        <v>0</v>
      </c>
      <c r="DV592" s="4">
        <f>SUM(Tabela1[[#This Row],[jan/25]:[mar/25]])</f>
        <v>0</v>
      </c>
      <c r="DW592" s="4">
        <f>SUM(Tabela1[[#This Row],[abr/25]:[ago/25]])</f>
        <v>0</v>
      </c>
      <c r="DX592" s="4">
        <f>SUM(Tabela1[[#This Row],[set/25]:[dez/30]])</f>
        <v>0</v>
      </c>
    </row>
    <row r="593" spans="1:128" hidden="1" x14ac:dyDescent="0.25">
      <c r="A593" s="2" t="s">
        <v>1346</v>
      </c>
      <c r="B593" s="2" t="s">
        <v>14</v>
      </c>
      <c r="C593" s="2" t="s">
        <v>212</v>
      </c>
      <c r="D593" s="1">
        <v>309</v>
      </c>
      <c r="E593" s="2" t="s">
        <v>1597</v>
      </c>
      <c r="F593" s="2" t="s">
        <v>19</v>
      </c>
      <c r="G593" s="321">
        <v>45861</v>
      </c>
      <c r="H593" s="2" t="s">
        <v>1598</v>
      </c>
      <c r="I593" s="2"/>
      <c r="J593" s="4"/>
      <c r="K593" s="4"/>
      <c r="L593" s="4">
        <f>Tabela1[[#This Row],[parcela.cef
(total)]]-Tabela1[[#This Row],[parcela.cef
(realizado)]]</f>
        <v>0</v>
      </c>
      <c r="M593" s="4">
        <v>188147</v>
      </c>
      <c r="N593" s="4">
        <v>226710</v>
      </c>
      <c r="O593" s="4">
        <v>0</v>
      </c>
      <c r="P593" s="4">
        <v>38038.6</v>
      </c>
      <c r="Q593" s="4">
        <f>SUM(Tabela1[[#This Row],[set/25]:[dez/30]])</f>
        <v>37189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600</v>
      </c>
      <c r="BI593" s="4">
        <v>249.6</v>
      </c>
      <c r="BJ593" s="4">
        <v>0</v>
      </c>
      <c r="BK593" s="4">
        <v>832</v>
      </c>
      <c r="BL593" s="4">
        <v>832</v>
      </c>
      <c r="BM593" s="4">
        <v>3832</v>
      </c>
      <c r="BN593" s="4">
        <v>832</v>
      </c>
      <c r="BO593" s="4">
        <v>832</v>
      </c>
      <c r="BP593" s="4">
        <v>832</v>
      </c>
      <c r="BQ593" s="4">
        <v>832</v>
      </c>
      <c r="BR593" s="4">
        <v>832</v>
      </c>
      <c r="BS593" s="4">
        <v>832</v>
      </c>
      <c r="BT593" s="4">
        <v>832</v>
      </c>
      <c r="BU593" s="4">
        <v>832</v>
      </c>
      <c r="BV593" s="4">
        <v>832</v>
      </c>
      <c r="BW593" s="4">
        <v>832</v>
      </c>
      <c r="BX593" s="4">
        <v>832</v>
      </c>
      <c r="BY593" s="4">
        <v>3832</v>
      </c>
      <c r="BZ593" s="4">
        <v>832</v>
      </c>
      <c r="CA593" s="4">
        <v>832</v>
      </c>
      <c r="CB593" s="4">
        <v>832</v>
      </c>
      <c r="CC593" s="4">
        <v>832</v>
      </c>
      <c r="CD593" s="4">
        <v>832</v>
      </c>
      <c r="CE593" s="4">
        <v>832</v>
      </c>
      <c r="CF593" s="4">
        <v>832</v>
      </c>
      <c r="CG593" s="4">
        <v>832</v>
      </c>
      <c r="CH593" s="4">
        <v>832</v>
      </c>
      <c r="CI593" s="4">
        <v>832</v>
      </c>
      <c r="CJ593" s="4">
        <v>832</v>
      </c>
      <c r="CK593" s="4">
        <v>3832</v>
      </c>
      <c r="CL593" s="4">
        <v>832</v>
      </c>
      <c r="CM593" s="4">
        <v>832</v>
      </c>
      <c r="CN593" s="4">
        <v>832</v>
      </c>
      <c r="CO593" s="4">
        <v>0</v>
      </c>
      <c r="CP593" s="4">
        <v>0</v>
      </c>
      <c r="CQ593" s="4">
        <v>0</v>
      </c>
      <c r="CR593" s="4">
        <v>3229</v>
      </c>
      <c r="CS593" s="4">
        <v>0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4">
        <v>0</v>
      </c>
      <c r="CZ593" s="4">
        <v>0</v>
      </c>
      <c r="DA593" s="4">
        <v>0</v>
      </c>
      <c r="DB593" s="4">
        <v>0</v>
      </c>
      <c r="DC593" s="4">
        <v>0</v>
      </c>
      <c r="DD593" s="4">
        <v>0</v>
      </c>
      <c r="DE593" s="4">
        <v>0</v>
      </c>
      <c r="DF593" s="4">
        <v>0</v>
      </c>
      <c r="DG593" s="4">
        <v>0</v>
      </c>
      <c r="DH593" s="4">
        <v>0</v>
      </c>
      <c r="DI593" s="4">
        <v>0</v>
      </c>
      <c r="DJ593" s="4">
        <v>0</v>
      </c>
      <c r="DK593" s="4">
        <v>0</v>
      </c>
      <c r="DL593" s="4">
        <v>0</v>
      </c>
      <c r="DM593" s="4">
        <v>0</v>
      </c>
      <c r="DN593" s="4">
        <v>0</v>
      </c>
      <c r="DO593" s="4">
        <v>0</v>
      </c>
      <c r="DP593" s="4">
        <v>0</v>
      </c>
      <c r="DQ593" s="4">
        <v>0</v>
      </c>
      <c r="DR593" s="4">
        <v>0</v>
      </c>
      <c r="DS593" s="4">
        <v>0</v>
      </c>
      <c r="DT593" s="4">
        <v>0</v>
      </c>
      <c r="DU593" s="6">
        <v>0</v>
      </c>
      <c r="DV593" s="4">
        <f>SUM(Tabela1[[#This Row],[jan/25]:[mar/25]])</f>
        <v>0</v>
      </c>
      <c r="DW593" s="4">
        <f>SUM(Tabela1[[#This Row],[abr/25]:[ago/25]])</f>
        <v>849.6</v>
      </c>
      <c r="DX593" s="4">
        <f>SUM(Tabela1[[#This Row],[set/25]:[dez/30]])</f>
        <v>37189</v>
      </c>
    </row>
    <row r="594" spans="1:128" hidden="1" x14ac:dyDescent="0.25">
      <c r="A594" s="2" t="s">
        <v>1346</v>
      </c>
      <c r="B594" s="2" t="s">
        <v>14</v>
      </c>
      <c r="C594" s="2" t="s">
        <v>212</v>
      </c>
      <c r="D594" s="1">
        <v>310</v>
      </c>
      <c r="E594" s="2" t="s">
        <v>1600</v>
      </c>
      <c r="F594" s="2" t="s">
        <v>19</v>
      </c>
      <c r="G594" s="321">
        <v>45870</v>
      </c>
      <c r="H594" s="2" t="s">
        <v>787</v>
      </c>
      <c r="I594" s="2"/>
      <c r="J594" s="4"/>
      <c r="K594" s="4"/>
      <c r="L594" s="4">
        <f>Tabela1[[#This Row],[parcela.cef
(total)]]-Tabela1[[#This Row],[parcela.cef
(realizado)]]</f>
        <v>0</v>
      </c>
      <c r="M594" s="4">
        <v>208620</v>
      </c>
      <c r="N594" s="4">
        <v>224420</v>
      </c>
      <c r="O594" s="4">
        <v>0</v>
      </c>
      <c r="P594" s="4">
        <v>15672.2</v>
      </c>
      <c r="Q594" s="4">
        <f>SUM(Tabela1[[#This Row],[set/25]:[dez/30]])</f>
        <v>15372.2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300</v>
      </c>
      <c r="BJ594" s="4">
        <v>0</v>
      </c>
      <c r="BK594" s="4">
        <v>127.8</v>
      </c>
      <c r="BL594" s="4">
        <v>127.8</v>
      </c>
      <c r="BM594" s="4">
        <v>727.8</v>
      </c>
      <c r="BN594" s="4">
        <v>127.8</v>
      </c>
      <c r="BO594" s="4">
        <v>127.8</v>
      </c>
      <c r="BP594" s="4">
        <v>127.8</v>
      </c>
      <c r="BQ594" s="4">
        <v>127.8</v>
      </c>
      <c r="BR594" s="4">
        <v>331.6</v>
      </c>
      <c r="BS594" s="4">
        <v>426</v>
      </c>
      <c r="BT594" s="4">
        <v>426</v>
      </c>
      <c r="BU594" s="4">
        <v>426</v>
      </c>
      <c r="BV594" s="4">
        <v>426</v>
      </c>
      <c r="BW594" s="4">
        <v>426</v>
      </c>
      <c r="BX594" s="4">
        <v>426</v>
      </c>
      <c r="BY594" s="4">
        <v>2426</v>
      </c>
      <c r="BZ594" s="4">
        <v>426</v>
      </c>
      <c r="CA594" s="4">
        <v>426</v>
      </c>
      <c r="CB594" s="4">
        <v>426</v>
      </c>
      <c r="CC594" s="4">
        <v>426</v>
      </c>
      <c r="CD594" s="4">
        <v>426</v>
      </c>
      <c r="CE594" s="4">
        <v>426</v>
      </c>
      <c r="CF594" s="4">
        <v>426</v>
      </c>
      <c r="CG594" s="4">
        <v>426</v>
      </c>
      <c r="CH594" s="4">
        <v>426</v>
      </c>
      <c r="CI594" s="4">
        <v>426</v>
      </c>
      <c r="CJ594" s="4">
        <v>426</v>
      </c>
      <c r="CK594" s="4">
        <v>2426</v>
      </c>
      <c r="CL594" s="4">
        <v>426</v>
      </c>
      <c r="CM594" s="4">
        <v>426</v>
      </c>
      <c r="CN594" s="4">
        <v>426</v>
      </c>
      <c r="CO594" s="4">
        <v>0</v>
      </c>
      <c r="CP594" s="4">
        <v>0</v>
      </c>
      <c r="CQ594" s="4">
        <v>0</v>
      </c>
      <c r="CR594" s="4">
        <v>174</v>
      </c>
      <c r="CS594" s="4">
        <v>0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0</v>
      </c>
      <c r="CZ594" s="4">
        <v>0</v>
      </c>
      <c r="DA594" s="4">
        <v>0</v>
      </c>
      <c r="DB594" s="4">
        <v>0</v>
      </c>
      <c r="DC594" s="4">
        <v>0</v>
      </c>
      <c r="DD594" s="4">
        <v>0</v>
      </c>
      <c r="DE594" s="4">
        <v>0</v>
      </c>
      <c r="DF594" s="4">
        <v>0</v>
      </c>
      <c r="DG594" s="4">
        <v>0</v>
      </c>
      <c r="DH594" s="4">
        <v>0</v>
      </c>
      <c r="DI594" s="4">
        <v>0</v>
      </c>
      <c r="DJ594" s="4">
        <v>0</v>
      </c>
      <c r="DK594" s="4">
        <v>0</v>
      </c>
      <c r="DL594" s="4">
        <v>0</v>
      </c>
      <c r="DM594" s="4">
        <v>0</v>
      </c>
      <c r="DN594" s="4">
        <v>0</v>
      </c>
      <c r="DO594" s="4">
        <v>0</v>
      </c>
      <c r="DP594" s="4">
        <v>0</v>
      </c>
      <c r="DQ594" s="4">
        <v>0</v>
      </c>
      <c r="DR594" s="4">
        <v>0</v>
      </c>
      <c r="DS594" s="4">
        <v>0</v>
      </c>
      <c r="DT594" s="4">
        <v>0</v>
      </c>
      <c r="DU594" s="6">
        <v>0</v>
      </c>
      <c r="DV594" s="4">
        <f>SUM(Tabela1[[#This Row],[jan/25]:[mar/25]])</f>
        <v>0</v>
      </c>
      <c r="DW594" s="4">
        <f>SUM(Tabela1[[#This Row],[abr/25]:[ago/25]])</f>
        <v>300</v>
      </c>
      <c r="DX594" s="4">
        <f>SUM(Tabela1[[#This Row],[set/25]:[dez/30]])</f>
        <v>15372.2</v>
      </c>
    </row>
    <row r="595" spans="1:128" hidden="1" x14ac:dyDescent="0.25">
      <c r="A595" s="2" t="s">
        <v>1346</v>
      </c>
      <c r="B595" s="2" t="s">
        <v>14</v>
      </c>
      <c r="C595" s="2" t="s">
        <v>235</v>
      </c>
      <c r="D595" s="1">
        <v>401</v>
      </c>
      <c r="E595" s="2"/>
      <c r="F595" s="2" t="s">
        <v>42</v>
      </c>
      <c r="G595" s="321"/>
      <c r="H595" s="2" t="s">
        <v>307</v>
      </c>
      <c r="I595" s="2"/>
      <c r="J595" s="4"/>
      <c r="K595" s="4"/>
      <c r="L595" s="4">
        <f>Tabela1[[#This Row],[parcela.cef
(total)]]-Tabela1[[#This Row],[parcela.cef
(realizado)]]</f>
        <v>0</v>
      </c>
      <c r="M595" s="4">
        <v>0</v>
      </c>
      <c r="N595" s="4">
        <v>0</v>
      </c>
      <c r="O595" s="4">
        <v>0</v>
      </c>
      <c r="P595" s="4">
        <v>900</v>
      </c>
      <c r="Q595" s="4">
        <f>SUM(Tabela1[[#This Row],[set/25]:[dez/30]])</f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900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0</v>
      </c>
      <c r="CP595" s="4">
        <v>0</v>
      </c>
      <c r="CQ595" s="4">
        <v>0</v>
      </c>
      <c r="CR595" s="4">
        <v>0</v>
      </c>
      <c r="CS595" s="4">
        <v>0</v>
      </c>
      <c r="CT595" s="4">
        <v>0</v>
      </c>
      <c r="CU595" s="4">
        <v>0</v>
      </c>
      <c r="CV595" s="4">
        <v>0</v>
      </c>
      <c r="CW595" s="4">
        <v>0</v>
      </c>
      <c r="CX595" s="4">
        <v>0</v>
      </c>
      <c r="CY595" s="4">
        <v>0</v>
      </c>
      <c r="CZ595" s="4">
        <v>0</v>
      </c>
      <c r="DA595" s="4">
        <v>0</v>
      </c>
      <c r="DB595" s="4">
        <v>0</v>
      </c>
      <c r="DC595" s="4">
        <v>0</v>
      </c>
      <c r="DD595" s="4">
        <v>0</v>
      </c>
      <c r="DE595" s="4">
        <v>0</v>
      </c>
      <c r="DF595" s="4">
        <v>0</v>
      </c>
      <c r="DG595" s="4">
        <v>0</v>
      </c>
      <c r="DH595" s="4">
        <v>0</v>
      </c>
      <c r="DI595" s="4">
        <v>0</v>
      </c>
      <c r="DJ595" s="4">
        <v>0</v>
      </c>
      <c r="DK595" s="4">
        <v>0</v>
      </c>
      <c r="DL595" s="4">
        <v>0</v>
      </c>
      <c r="DM595" s="4">
        <v>0</v>
      </c>
      <c r="DN595" s="4">
        <v>0</v>
      </c>
      <c r="DO595" s="4">
        <v>0</v>
      </c>
      <c r="DP595" s="4">
        <v>0</v>
      </c>
      <c r="DQ595" s="4">
        <v>0</v>
      </c>
      <c r="DR595" s="4">
        <v>0</v>
      </c>
      <c r="DS595" s="4">
        <v>0</v>
      </c>
      <c r="DT595" s="4">
        <v>0</v>
      </c>
      <c r="DU595" s="6">
        <v>0</v>
      </c>
      <c r="DV595" s="4">
        <f>SUM(Tabela1[[#This Row],[jan/25]:[mar/25]])</f>
        <v>900</v>
      </c>
      <c r="DW595" s="4">
        <f>SUM(Tabela1[[#This Row],[abr/25]:[ago/25]])</f>
        <v>0</v>
      </c>
      <c r="DX595" s="4">
        <f>SUM(Tabela1[[#This Row],[set/25]:[dez/30]])</f>
        <v>0</v>
      </c>
    </row>
    <row r="596" spans="1:128" hidden="1" x14ac:dyDescent="0.25">
      <c r="A596" s="2" t="s">
        <v>1346</v>
      </c>
      <c r="B596" s="2" t="s">
        <v>14</v>
      </c>
      <c r="C596" s="2" t="s">
        <v>235</v>
      </c>
      <c r="D596" s="1">
        <v>402</v>
      </c>
      <c r="E596" s="2" t="s">
        <v>1603</v>
      </c>
      <c r="F596" s="2" t="s">
        <v>19</v>
      </c>
      <c r="G596" s="321">
        <v>45626</v>
      </c>
      <c r="H596" s="2" t="s">
        <v>1604</v>
      </c>
      <c r="I596" s="2"/>
      <c r="J596" s="4"/>
      <c r="K596" s="4"/>
      <c r="L596" s="4">
        <f>Tabela1[[#This Row],[parcela.cef
(total)]]-Tabela1[[#This Row],[parcela.cef
(realizado)]]</f>
        <v>0</v>
      </c>
      <c r="M596" s="4">
        <v>241811.21</v>
      </c>
      <c r="N596" s="4">
        <v>270777.34000000003</v>
      </c>
      <c r="O596" s="4">
        <v>0</v>
      </c>
      <c r="P596" s="4">
        <v>44986.26</v>
      </c>
      <c r="Q596" s="4">
        <f>SUM(Tabela1[[#This Row],[set/25]:[dez/30]])</f>
        <v>40709.919999999998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1500</v>
      </c>
      <c r="BB596" s="4">
        <v>606.5</v>
      </c>
      <c r="BC596" s="4">
        <v>609.53</v>
      </c>
      <c r="BD596" s="4">
        <v>614.59</v>
      </c>
      <c r="BE596" s="4">
        <v>187.27</v>
      </c>
      <c r="BF596" s="4">
        <v>188</v>
      </c>
      <c r="BG596" s="4">
        <v>188.98</v>
      </c>
      <c r="BH596" s="4">
        <v>190.08</v>
      </c>
      <c r="BI596" s="4">
        <v>191.39</v>
      </c>
      <c r="BJ596" s="4">
        <v>0</v>
      </c>
      <c r="BK596" s="4">
        <v>193.13</v>
      </c>
      <c r="BL596" s="4">
        <v>193.13</v>
      </c>
      <c r="BM596" s="4">
        <v>3598.04</v>
      </c>
      <c r="BN596" s="4">
        <v>643.77</v>
      </c>
      <c r="BO596" s="4">
        <v>643.77</v>
      </c>
      <c r="BP596" s="4">
        <v>643.77</v>
      </c>
      <c r="BQ596" s="4">
        <v>643.77</v>
      </c>
      <c r="BR596" s="4">
        <v>643.77</v>
      </c>
      <c r="BS596" s="4">
        <v>643.77</v>
      </c>
      <c r="BT596" s="4">
        <v>643.77</v>
      </c>
      <c r="BU596" s="4">
        <v>643.77</v>
      </c>
      <c r="BV596" s="4">
        <v>643.77</v>
      </c>
      <c r="BW596" s="4">
        <v>643.77</v>
      </c>
      <c r="BX596" s="4">
        <v>643.77</v>
      </c>
      <c r="BY596" s="4">
        <v>10157.129999999999</v>
      </c>
      <c r="BZ596" s="4">
        <v>643.77</v>
      </c>
      <c r="CA596" s="4">
        <v>643.77</v>
      </c>
      <c r="CB596" s="4">
        <v>643.77</v>
      </c>
      <c r="CC596" s="4">
        <v>643.77</v>
      </c>
      <c r="CD596" s="4">
        <v>643.77</v>
      </c>
      <c r="CE596" s="4">
        <v>643.77</v>
      </c>
      <c r="CF596" s="4">
        <v>643.77</v>
      </c>
      <c r="CG596" s="4">
        <v>643.77</v>
      </c>
      <c r="CH596" s="4">
        <v>643.77</v>
      </c>
      <c r="CI596" s="4">
        <v>643.77</v>
      </c>
      <c r="CJ596" s="4">
        <v>643.77</v>
      </c>
      <c r="CK596" s="4">
        <v>10157.129999999999</v>
      </c>
      <c r="CL596" s="4">
        <v>643.77</v>
      </c>
      <c r="CM596" s="4">
        <v>643.77</v>
      </c>
      <c r="CN596" s="4">
        <v>643.77</v>
      </c>
      <c r="CO596" s="4">
        <v>0</v>
      </c>
      <c r="CP596" s="4">
        <v>0</v>
      </c>
      <c r="CQ596" s="4">
        <v>317.11</v>
      </c>
      <c r="CR596" s="4">
        <v>0</v>
      </c>
      <c r="CS596" s="4">
        <v>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0</v>
      </c>
      <c r="CZ596" s="4">
        <v>0</v>
      </c>
      <c r="DA596" s="4">
        <v>0</v>
      </c>
      <c r="DB596" s="4">
        <v>0</v>
      </c>
      <c r="DC596" s="4">
        <v>0</v>
      </c>
      <c r="DD596" s="4">
        <v>0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0</v>
      </c>
      <c r="DK596" s="4">
        <v>0</v>
      </c>
      <c r="DL596" s="4">
        <v>0</v>
      </c>
      <c r="DM596" s="4">
        <v>0</v>
      </c>
      <c r="DN596" s="4">
        <v>0</v>
      </c>
      <c r="DO596" s="4">
        <v>0</v>
      </c>
      <c r="DP596" s="4">
        <v>0</v>
      </c>
      <c r="DQ596" s="4">
        <v>0</v>
      </c>
      <c r="DR596" s="4">
        <v>0</v>
      </c>
      <c r="DS596" s="4">
        <v>0</v>
      </c>
      <c r="DT596" s="4">
        <v>0</v>
      </c>
      <c r="DU596" s="6">
        <v>0</v>
      </c>
      <c r="DV596" s="4">
        <f>SUM(Tabela1[[#This Row],[jan/25]:[mar/25]])</f>
        <v>1830.62</v>
      </c>
      <c r="DW596" s="4">
        <f>SUM(Tabela1[[#This Row],[abr/25]:[ago/25]])</f>
        <v>945.72</v>
      </c>
      <c r="DX596" s="4">
        <f>SUM(Tabela1[[#This Row],[set/25]:[dez/30]])</f>
        <v>40709.919999999998</v>
      </c>
    </row>
    <row r="597" spans="1:128" hidden="1" x14ac:dyDescent="0.25">
      <c r="A597" s="2" t="s">
        <v>1346</v>
      </c>
      <c r="B597" s="2" t="s">
        <v>14</v>
      </c>
      <c r="C597" s="2" t="s">
        <v>235</v>
      </c>
      <c r="D597" s="1">
        <v>403</v>
      </c>
      <c r="E597" s="2"/>
      <c r="F597" s="2" t="s">
        <v>42</v>
      </c>
      <c r="G597" s="321"/>
      <c r="H597" s="2" t="s">
        <v>1606</v>
      </c>
      <c r="I597" s="2"/>
      <c r="J597" s="4"/>
      <c r="K597" s="4"/>
      <c r="L597" s="4">
        <f>Tabela1[[#This Row],[parcela.cef
(total)]]-Tabela1[[#This Row],[parcela.cef
(realizado)]]</f>
        <v>0</v>
      </c>
      <c r="M597" s="4">
        <v>0</v>
      </c>
      <c r="N597" s="4">
        <v>0</v>
      </c>
      <c r="O597" s="4">
        <v>0</v>
      </c>
      <c r="P597" s="4">
        <v>6000</v>
      </c>
      <c r="Q597" s="4">
        <f>SUM(Tabela1[[#This Row],[set/25]:[dez/30]])</f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6000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0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0</v>
      </c>
      <c r="CZ597" s="4">
        <v>0</v>
      </c>
      <c r="DA597" s="4">
        <v>0</v>
      </c>
      <c r="DB597" s="4">
        <v>0</v>
      </c>
      <c r="DC597" s="4">
        <v>0</v>
      </c>
      <c r="DD597" s="4">
        <v>0</v>
      </c>
      <c r="DE597" s="4">
        <v>0</v>
      </c>
      <c r="DF597" s="4">
        <v>0</v>
      </c>
      <c r="DG597" s="4">
        <v>0</v>
      </c>
      <c r="DH597" s="4">
        <v>0</v>
      </c>
      <c r="DI597" s="4">
        <v>0</v>
      </c>
      <c r="DJ597" s="4">
        <v>0</v>
      </c>
      <c r="DK597" s="4">
        <v>0</v>
      </c>
      <c r="DL597" s="4">
        <v>0</v>
      </c>
      <c r="DM597" s="4">
        <v>0</v>
      </c>
      <c r="DN597" s="4">
        <v>0</v>
      </c>
      <c r="DO597" s="4">
        <v>0</v>
      </c>
      <c r="DP597" s="4">
        <v>0</v>
      </c>
      <c r="DQ597" s="4">
        <v>0</v>
      </c>
      <c r="DR597" s="4">
        <v>0</v>
      </c>
      <c r="DS597" s="4">
        <v>0</v>
      </c>
      <c r="DT597" s="4">
        <v>0</v>
      </c>
      <c r="DU597" s="6">
        <v>0</v>
      </c>
      <c r="DV597" s="4">
        <f>SUM(Tabela1[[#This Row],[jan/25]:[mar/25]])</f>
        <v>6000</v>
      </c>
      <c r="DW597" s="4">
        <f>SUM(Tabela1[[#This Row],[abr/25]:[ago/25]])</f>
        <v>0</v>
      </c>
      <c r="DX597" s="4">
        <f>SUM(Tabela1[[#This Row],[set/25]:[dez/30]])</f>
        <v>0</v>
      </c>
    </row>
    <row r="598" spans="1:128" hidden="1" x14ac:dyDescent="0.25">
      <c r="A598" s="2" t="s">
        <v>1346</v>
      </c>
      <c r="B598" s="2" t="s">
        <v>14</v>
      </c>
      <c r="C598" s="2" t="s">
        <v>235</v>
      </c>
      <c r="D598" s="1">
        <v>404</v>
      </c>
      <c r="E598" s="2" t="s">
        <v>1608</v>
      </c>
      <c r="F598" s="2" t="s">
        <v>19</v>
      </c>
      <c r="G598" s="321">
        <v>45752</v>
      </c>
      <c r="H598" s="2" t="s">
        <v>354</v>
      </c>
      <c r="I598" s="2"/>
      <c r="J598" s="4"/>
      <c r="K598" s="4"/>
      <c r="L598" s="4">
        <f>Tabela1[[#This Row],[parcela.cef
(total)]]-Tabela1[[#This Row],[parcela.cef
(realizado)]]</f>
        <v>0</v>
      </c>
      <c r="M598" s="4">
        <v>289479.31</v>
      </c>
      <c r="N598" s="4">
        <v>287640</v>
      </c>
      <c r="O598" s="4">
        <v>0</v>
      </c>
      <c r="P598" s="4">
        <v>6939.12</v>
      </c>
      <c r="Q598" s="4">
        <f>SUM(Tabela1[[#This Row],[set/25]:[dez/30]])</f>
        <v>2794.619999999999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3780</v>
      </c>
      <c r="BF598" s="4">
        <v>90.35</v>
      </c>
      <c r="BG598" s="4">
        <v>90.82</v>
      </c>
      <c r="BH598" s="4">
        <v>91.35</v>
      </c>
      <c r="BI598" s="4">
        <v>91.98</v>
      </c>
      <c r="BJ598" s="4">
        <v>0</v>
      </c>
      <c r="BK598" s="4">
        <v>92.81</v>
      </c>
      <c r="BL598" s="4">
        <v>92.81</v>
      </c>
      <c r="BM598" s="4">
        <v>92.81</v>
      </c>
      <c r="BN598" s="4">
        <v>92.81</v>
      </c>
      <c r="BO598" s="4">
        <v>92.81</v>
      </c>
      <c r="BP598" s="4">
        <v>92.81</v>
      </c>
      <c r="BQ598" s="4">
        <v>92.81</v>
      </c>
      <c r="BR598" s="4">
        <v>92.81</v>
      </c>
      <c r="BS598" s="4">
        <v>92.81</v>
      </c>
      <c r="BT598" s="4">
        <v>92.81</v>
      </c>
      <c r="BU598" s="4">
        <v>92.81</v>
      </c>
      <c r="BV598" s="4">
        <v>92.81</v>
      </c>
      <c r="BW598" s="4">
        <v>92.81</v>
      </c>
      <c r="BX598" s="4">
        <v>92.81</v>
      </c>
      <c r="BY598" s="4">
        <v>92.81</v>
      </c>
      <c r="BZ598" s="4">
        <v>92.81</v>
      </c>
      <c r="CA598" s="4">
        <v>92.81</v>
      </c>
      <c r="CB598" s="4">
        <v>92.81</v>
      </c>
      <c r="CC598" s="4">
        <v>92.81</v>
      </c>
      <c r="CD598" s="4">
        <v>92.81</v>
      </c>
      <c r="CE598" s="4">
        <v>92.81</v>
      </c>
      <c r="CF598" s="4">
        <v>92.81</v>
      </c>
      <c r="CG598" s="4">
        <v>92.81</v>
      </c>
      <c r="CH598" s="4">
        <v>92.81</v>
      </c>
      <c r="CI598" s="4">
        <v>92.81</v>
      </c>
      <c r="CJ598" s="4">
        <v>92.81</v>
      </c>
      <c r="CK598" s="4">
        <v>92.81</v>
      </c>
      <c r="CL598" s="4">
        <v>92.81</v>
      </c>
      <c r="CM598" s="4">
        <v>92.81</v>
      </c>
      <c r="CN598" s="4">
        <v>0</v>
      </c>
      <c r="CO598" s="4">
        <v>0</v>
      </c>
      <c r="CP598" s="4">
        <v>0</v>
      </c>
      <c r="CQ598" s="4">
        <v>0</v>
      </c>
      <c r="CR598" s="4">
        <v>103.13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0</v>
      </c>
      <c r="CZ598" s="4">
        <v>0</v>
      </c>
      <c r="DA598" s="4">
        <v>0</v>
      </c>
      <c r="DB598" s="4">
        <v>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4">
        <v>0</v>
      </c>
      <c r="DJ598" s="4">
        <v>0</v>
      </c>
      <c r="DK598" s="4">
        <v>0</v>
      </c>
      <c r="DL598" s="4">
        <v>0</v>
      </c>
      <c r="DM598" s="4">
        <v>0</v>
      </c>
      <c r="DN598" s="4">
        <v>0</v>
      </c>
      <c r="DO598" s="4">
        <v>0</v>
      </c>
      <c r="DP598" s="4">
        <v>0</v>
      </c>
      <c r="DQ598" s="4">
        <v>0</v>
      </c>
      <c r="DR598" s="4">
        <v>0</v>
      </c>
      <c r="DS598" s="4">
        <v>0</v>
      </c>
      <c r="DT598" s="4">
        <v>0</v>
      </c>
      <c r="DU598" s="6">
        <v>0</v>
      </c>
      <c r="DV598" s="4">
        <f>SUM(Tabela1[[#This Row],[jan/25]:[mar/25]])</f>
        <v>0</v>
      </c>
      <c r="DW598" s="4">
        <f>SUM(Tabela1[[#This Row],[abr/25]:[ago/25]])</f>
        <v>4144.5</v>
      </c>
      <c r="DX598" s="4">
        <f>SUM(Tabela1[[#This Row],[set/25]:[dez/30]])</f>
        <v>2794.619999999999</v>
      </c>
    </row>
    <row r="599" spans="1:128" hidden="1" x14ac:dyDescent="0.25">
      <c r="A599" s="2" t="s">
        <v>1346</v>
      </c>
      <c r="B599" s="2" t="s">
        <v>14</v>
      </c>
      <c r="C599" s="2" t="s">
        <v>235</v>
      </c>
      <c r="D599" s="1">
        <v>405</v>
      </c>
      <c r="E599" s="2" t="s">
        <v>1610</v>
      </c>
      <c r="F599" s="2" t="s">
        <v>19</v>
      </c>
      <c r="G599" s="321">
        <v>45875</v>
      </c>
      <c r="H599" s="2" t="s">
        <v>1611</v>
      </c>
      <c r="I599" s="2"/>
      <c r="J599" s="4"/>
      <c r="K599" s="4"/>
      <c r="L599" s="4">
        <f>Tabela1[[#This Row],[parcela.cef
(total)]]-Tabela1[[#This Row],[parcela.cef
(realizado)]]</f>
        <v>0</v>
      </c>
      <c r="M599" s="4">
        <v>289157.61</v>
      </c>
      <c r="N599" s="4">
        <v>296010</v>
      </c>
      <c r="O599" s="4">
        <v>0</v>
      </c>
      <c r="P599" s="4">
        <v>9350.5</v>
      </c>
      <c r="Q599" s="4">
        <f>SUM(Tabela1[[#This Row],[set/25]:[dez/30]])</f>
        <v>9050.5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300</v>
      </c>
      <c r="BJ599" s="4">
        <v>0</v>
      </c>
      <c r="BK599" s="4">
        <v>109.5</v>
      </c>
      <c r="BL599" s="4">
        <v>109.5</v>
      </c>
      <c r="BM599" s="4">
        <v>109.5</v>
      </c>
      <c r="BN599" s="4">
        <v>109.5</v>
      </c>
      <c r="BO599" s="4">
        <v>109.5</v>
      </c>
      <c r="BP599" s="4">
        <v>109.5</v>
      </c>
      <c r="BQ599" s="4">
        <v>109.5</v>
      </c>
      <c r="BR599" s="4">
        <v>119</v>
      </c>
      <c r="BS599" s="4">
        <v>365</v>
      </c>
      <c r="BT599" s="4">
        <v>365</v>
      </c>
      <c r="BU599" s="4">
        <v>365</v>
      </c>
      <c r="BV599" s="4">
        <v>365</v>
      </c>
      <c r="BW599" s="4">
        <v>365</v>
      </c>
      <c r="BX599" s="4">
        <v>365</v>
      </c>
      <c r="BY599" s="4">
        <v>365</v>
      </c>
      <c r="BZ599" s="4">
        <v>365</v>
      </c>
      <c r="CA599" s="4">
        <v>365</v>
      </c>
      <c r="CB599" s="4">
        <v>365</v>
      </c>
      <c r="CC599" s="4">
        <v>365</v>
      </c>
      <c r="CD599" s="4">
        <v>365</v>
      </c>
      <c r="CE599" s="4">
        <v>365</v>
      </c>
      <c r="CF599" s="4">
        <v>365</v>
      </c>
      <c r="CG599" s="4">
        <v>365</v>
      </c>
      <c r="CH599" s="4">
        <v>365</v>
      </c>
      <c r="CI599" s="4">
        <v>365</v>
      </c>
      <c r="CJ599" s="4">
        <v>365</v>
      </c>
      <c r="CK599" s="4">
        <v>365</v>
      </c>
      <c r="CL599" s="4">
        <v>365</v>
      </c>
      <c r="CM599" s="4">
        <v>365</v>
      </c>
      <c r="CN599" s="4">
        <v>365</v>
      </c>
      <c r="CO599" s="4">
        <v>0</v>
      </c>
      <c r="CP599" s="4">
        <v>0</v>
      </c>
      <c r="CQ599" s="4">
        <v>0</v>
      </c>
      <c r="CR599" s="4">
        <v>135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0</v>
      </c>
      <c r="CZ599" s="4">
        <v>0</v>
      </c>
      <c r="DA599" s="4">
        <v>0</v>
      </c>
      <c r="DB599" s="4">
        <v>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4">
        <v>0</v>
      </c>
      <c r="DJ599" s="4">
        <v>0</v>
      </c>
      <c r="DK599" s="4">
        <v>0</v>
      </c>
      <c r="DL599" s="4">
        <v>0</v>
      </c>
      <c r="DM599" s="4">
        <v>0</v>
      </c>
      <c r="DN599" s="4">
        <v>0</v>
      </c>
      <c r="DO599" s="4">
        <v>0</v>
      </c>
      <c r="DP599" s="4">
        <v>0</v>
      </c>
      <c r="DQ599" s="4">
        <v>0</v>
      </c>
      <c r="DR599" s="4">
        <v>0</v>
      </c>
      <c r="DS599" s="4">
        <v>0</v>
      </c>
      <c r="DT599" s="4">
        <v>0</v>
      </c>
      <c r="DU599" s="6">
        <v>0</v>
      </c>
      <c r="DV599" s="4">
        <f>SUM(Tabela1[[#This Row],[jan/25]:[mar/25]])</f>
        <v>0</v>
      </c>
      <c r="DW599" s="4">
        <f>SUM(Tabela1[[#This Row],[abr/25]:[ago/25]])</f>
        <v>300</v>
      </c>
      <c r="DX599" s="4">
        <f>SUM(Tabela1[[#This Row],[set/25]:[dez/30]])</f>
        <v>9050.5</v>
      </c>
    </row>
    <row r="600" spans="1:128" hidden="1" x14ac:dyDescent="0.25">
      <c r="A600" s="2" t="s">
        <v>1346</v>
      </c>
      <c r="B600" s="2" t="s">
        <v>14</v>
      </c>
      <c r="C600" s="2" t="s">
        <v>235</v>
      </c>
      <c r="D600" s="1">
        <v>406</v>
      </c>
      <c r="E600" s="2"/>
      <c r="F600" s="2" t="s">
        <v>46</v>
      </c>
      <c r="G600" s="321"/>
      <c r="H600" s="2"/>
      <c r="I600" s="2"/>
      <c r="J600" s="4"/>
      <c r="K600" s="4"/>
      <c r="L600" s="4">
        <f>Tabela1[[#This Row],[parcela.cef
(total)]]-Tabela1[[#This Row],[parcela.cef
(realizado)]]</f>
        <v>0</v>
      </c>
      <c r="M600" s="4">
        <v>0</v>
      </c>
      <c r="N600" s="4">
        <v>0</v>
      </c>
      <c r="O600" s="4">
        <v>0</v>
      </c>
      <c r="P600" s="4">
        <v>0</v>
      </c>
      <c r="Q600" s="4">
        <f>SUM(Tabela1[[#This Row],[set/25]:[dez/30]])</f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0</v>
      </c>
      <c r="CS600" s="4">
        <v>0</v>
      </c>
      <c r="CT600" s="4">
        <v>0</v>
      </c>
      <c r="CU600" s="4">
        <v>0</v>
      </c>
      <c r="CV600" s="4">
        <v>0</v>
      </c>
      <c r="CW600" s="4">
        <v>0</v>
      </c>
      <c r="CX600" s="4">
        <v>0</v>
      </c>
      <c r="CY600" s="4">
        <v>0</v>
      </c>
      <c r="CZ600" s="4">
        <v>0</v>
      </c>
      <c r="DA600" s="4">
        <v>0</v>
      </c>
      <c r="DB600" s="4">
        <v>0</v>
      </c>
      <c r="DC600" s="4">
        <v>0</v>
      </c>
      <c r="DD600" s="4">
        <v>0</v>
      </c>
      <c r="DE600" s="4">
        <v>0</v>
      </c>
      <c r="DF600" s="4">
        <v>0</v>
      </c>
      <c r="DG600" s="4">
        <v>0</v>
      </c>
      <c r="DH600" s="4">
        <v>0</v>
      </c>
      <c r="DI600" s="4">
        <v>0</v>
      </c>
      <c r="DJ600" s="4">
        <v>0</v>
      </c>
      <c r="DK600" s="4">
        <v>0</v>
      </c>
      <c r="DL600" s="4">
        <v>0</v>
      </c>
      <c r="DM600" s="4">
        <v>0</v>
      </c>
      <c r="DN600" s="4">
        <v>0</v>
      </c>
      <c r="DO600" s="4">
        <v>0</v>
      </c>
      <c r="DP600" s="4">
        <v>0</v>
      </c>
      <c r="DQ600" s="4">
        <v>0</v>
      </c>
      <c r="DR600" s="4">
        <v>0</v>
      </c>
      <c r="DS600" s="4">
        <v>0</v>
      </c>
      <c r="DT600" s="4">
        <v>0</v>
      </c>
      <c r="DU600" s="6">
        <v>0</v>
      </c>
      <c r="DV600" s="4">
        <f>SUM(Tabela1[[#This Row],[jan/25]:[mar/25]])</f>
        <v>0</v>
      </c>
      <c r="DW600" s="4">
        <f>SUM(Tabela1[[#This Row],[abr/25]:[ago/25]])</f>
        <v>0</v>
      </c>
      <c r="DX600" s="4">
        <f>SUM(Tabela1[[#This Row],[set/25]:[dez/30]])</f>
        <v>0</v>
      </c>
    </row>
    <row r="601" spans="1:128" hidden="1" x14ac:dyDescent="0.25">
      <c r="A601" s="2" t="s">
        <v>1346</v>
      </c>
      <c r="B601" s="2" t="s">
        <v>14</v>
      </c>
      <c r="C601" s="2" t="s">
        <v>235</v>
      </c>
      <c r="D601" s="1">
        <v>407</v>
      </c>
      <c r="E601" s="2"/>
      <c r="F601" s="2" t="s">
        <v>42</v>
      </c>
      <c r="G601" s="321"/>
      <c r="H601" s="2"/>
      <c r="I601" s="2"/>
      <c r="J601" s="4"/>
      <c r="K601" s="4"/>
      <c r="L601" s="4">
        <f>Tabela1[[#This Row],[parcela.cef
(total)]]-Tabela1[[#This Row],[parcela.cef
(realizado)]]</f>
        <v>0</v>
      </c>
      <c r="M601" s="4">
        <v>0</v>
      </c>
      <c r="N601" s="4">
        <v>0</v>
      </c>
      <c r="O601" s="4">
        <v>0</v>
      </c>
      <c r="P601" s="4">
        <v>0</v>
      </c>
      <c r="Q601" s="4">
        <f>SUM(Tabela1[[#This Row],[set/25]:[dez/30]])</f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0</v>
      </c>
      <c r="CR601" s="4">
        <v>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0</v>
      </c>
      <c r="CZ601" s="4">
        <v>0</v>
      </c>
      <c r="DA601" s="4">
        <v>0</v>
      </c>
      <c r="DB601" s="4">
        <v>0</v>
      </c>
      <c r="DC601" s="4">
        <v>0</v>
      </c>
      <c r="DD601" s="4">
        <v>0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0</v>
      </c>
      <c r="DK601" s="4">
        <v>0</v>
      </c>
      <c r="DL601" s="4">
        <v>0</v>
      </c>
      <c r="DM601" s="4">
        <v>0</v>
      </c>
      <c r="DN601" s="4">
        <v>0</v>
      </c>
      <c r="DO601" s="4">
        <v>0</v>
      </c>
      <c r="DP601" s="4">
        <v>0</v>
      </c>
      <c r="DQ601" s="4">
        <v>0</v>
      </c>
      <c r="DR601" s="4">
        <v>0</v>
      </c>
      <c r="DS601" s="4">
        <v>0</v>
      </c>
      <c r="DT601" s="4">
        <v>0</v>
      </c>
      <c r="DU601" s="6">
        <v>0</v>
      </c>
      <c r="DV601" s="4">
        <f>SUM(Tabela1[[#This Row],[jan/25]:[mar/25]])</f>
        <v>0</v>
      </c>
      <c r="DW601" s="4">
        <f>SUM(Tabela1[[#This Row],[abr/25]:[ago/25]])</f>
        <v>0</v>
      </c>
      <c r="DX601" s="4">
        <f>SUM(Tabela1[[#This Row],[set/25]:[dez/30]])</f>
        <v>0</v>
      </c>
    </row>
    <row r="602" spans="1:128" hidden="1" x14ac:dyDescent="0.25">
      <c r="A602" s="2" t="s">
        <v>1346</v>
      </c>
      <c r="B602" s="2" t="s">
        <v>14</v>
      </c>
      <c r="C602" s="2" t="s">
        <v>235</v>
      </c>
      <c r="D602" s="1">
        <v>408</v>
      </c>
      <c r="E602" s="2"/>
      <c r="F602" s="2" t="s">
        <v>42</v>
      </c>
      <c r="G602" s="321"/>
      <c r="H602" s="2"/>
      <c r="I602" s="2"/>
      <c r="J602" s="4"/>
      <c r="K602" s="4"/>
      <c r="L602" s="4">
        <f>Tabela1[[#This Row],[parcela.cef
(total)]]-Tabela1[[#This Row],[parcela.cef
(realizado)]]</f>
        <v>0</v>
      </c>
      <c r="M602" s="4">
        <v>0</v>
      </c>
      <c r="N602" s="4">
        <v>0</v>
      </c>
      <c r="O602" s="4">
        <v>0</v>
      </c>
      <c r="P602" s="4">
        <v>0</v>
      </c>
      <c r="Q602" s="4">
        <f>SUM(Tabela1[[#This Row],[set/25]:[dez/30]])</f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0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>
        <v>0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0</v>
      </c>
      <c r="DK602" s="4">
        <v>0</v>
      </c>
      <c r="DL602" s="4">
        <v>0</v>
      </c>
      <c r="DM602" s="4">
        <v>0</v>
      </c>
      <c r="DN602" s="4">
        <v>0</v>
      </c>
      <c r="DO602" s="4">
        <v>0</v>
      </c>
      <c r="DP602" s="4">
        <v>0</v>
      </c>
      <c r="DQ602" s="4">
        <v>0</v>
      </c>
      <c r="DR602" s="4">
        <v>0</v>
      </c>
      <c r="DS602" s="4">
        <v>0</v>
      </c>
      <c r="DT602" s="4">
        <v>0</v>
      </c>
      <c r="DU602" s="6">
        <v>0</v>
      </c>
      <c r="DV602" s="4">
        <f>SUM(Tabela1[[#This Row],[jan/25]:[mar/25]])</f>
        <v>0</v>
      </c>
      <c r="DW602" s="4">
        <f>SUM(Tabela1[[#This Row],[abr/25]:[ago/25]])</f>
        <v>0</v>
      </c>
      <c r="DX602" s="4">
        <f>SUM(Tabela1[[#This Row],[set/25]:[dez/30]])</f>
        <v>0</v>
      </c>
    </row>
    <row r="603" spans="1:128" hidden="1" x14ac:dyDescent="0.25">
      <c r="A603" s="2" t="s">
        <v>1346</v>
      </c>
      <c r="B603" s="2" t="s">
        <v>14</v>
      </c>
      <c r="C603" s="2" t="s">
        <v>235</v>
      </c>
      <c r="D603" s="1">
        <v>409</v>
      </c>
      <c r="E603" s="2" t="s">
        <v>1616</v>
      </c>
      <c r="F603" s="2" t="s">
        <v>19</v>
      </c>
      <c r="G603" s="321">
        <v>45847</v>
      </c>
      <c r="H603" s="2" t="s">
        <v>175</v>
      </c>
      <c r="I603" s="2"/>
      <c r="J603" s="4"/>
      <c r="K603" s="4"/>
      <c r="L603" s="4">
        <f>Tabela1[[#This Row],[parcela.cef
(total)]]-Tabela1[[#This Row],[parcela.cef
(realizado)]]</f>
        <v>0</v>
      </c>
      <c r="M603" s="4">
        <v>188619</v>
      </c>
      <c r="N603" s="4">
        <v>215267.52</v>
      </c>
      <c r="O603" s="4">
        <v>0</v>
      </c>
      <c r="P603" s="4">
        <v>26018.52</v>
      </c>
      <c r="Q603" s="4">
        <f>SUM(Tabela1[[#This Row],[set/25]:[dez/30]])</f>
        <v>19129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6259.52</v>
      </c>
      <c r="BI603" s="4">
        <v>630</v>
      </c>
      <c r="BJ603" s="4">
        <v>0</v>
      </c>
      <c r="BK603" s="4">
        <v>630</v>
      </c>
      <c r="BL603" s="4">
        <v>630</v>
      </c>
      <c r="BM603" s="4">
        <v>630</v>
      </c>
      <c r="BN603" s="4">
        <v>630</v>
      </c>
      <c r="BO603" s="4">
        <v>630</v>
      </c>
      <c r="BP603" s="4">
        <v>630</v>
      </c>
      <c r="BQ603" s="4">
        <v>630</v>
      </c>
      <c r="BR603" s="4">
        <v>630</v>
      </c>
      <c r="BS603" s="4">
        <v>630</v>
      </c>
      <c r="BT603" s="4">
        <v>630</v>
      </c>
      <c r="BU603" s="4">
        <v>630</v>
      </c>
      <c r="BV603" s="4">
        <v>630</v>
      </c>
      <c r="BW603" s="4">
        <v>630</v>
      </c>
      <c r="BX603" s="4">
        <v>630</v>
      </c>
      <c r="BY603" s="4">
        <v>630</v>
      </c>
      <c r="BZ603" s="4">
        <v>630</v>
      </c>
      <c r="CA603" s="4">
        <v>630</v>
      </c>
      <c r="CB603" s="4">
        <v>630</v>
      </c>
      <c r="CC603" s="4">
        <v>630</v>
      </c>
      <c r="CD603" s="4">
        <v>630</v>
      </c>
      <c r="CE603" s="4">
        <v>630</v>
      </c>
      <c r="CF603" s="4">
        <v>630</v>
      </c>
      <c r="CG603" s="4">
        <v>630</v>
      </c>
      <c r="CH603" s="4">
        <v>630</v>
      </c>
      <c r="CI603" s="4">
        <v>630</v>
      </c>
      <c r="CJ603" s="4">
        <v>630</v>
      </c>
      <c r="CK603" s="4">
        <v>630</v>
      </c>
      <c r="CL603" s="4">
        <v>630</v>
      </c>
      <c r="CM603" s="4">
        <v>630</v>
      </c>
      <c r="CN603" s="4">
        <v>630</v>
      </c>
      <c r="CO603" s="4">
        <v>0</v>
      </c>
      <c r="CP603" s="4">
        <v>0</v>
      </c>
      <c r="CQ603" s="4">
        <v>0</v>
      </c>
      <c r="CR603" s="4">
        <v>229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0</v>
      </c>
      <c r="CZ603" s="4">
        <v>0</v>
      </c>
      <c r="DA603" s="4">
        <v>0</v>
      </c>
      <c r="DB603" s="4">
        <v>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0</v>
      </c>
      <c r="DK603" s="4">
        <v>0</v>
      </c>
      <c r="DL603" s="4">
        <v>0</v>
      </c>
      <c r="DM603" s="4">
        <v>0</v>
      </c>
      <c r="DN603" s="4">
        <v>0</v>
      </c>
      <c r="DO603" s="4">
        <v>0</v>
      </c>
      <c r="DP603" s="4">
        <v>0</v>
      </c>
      <c r="DQ603" s="4">
        <v>0</v>
      </c>
      <c r="DR603" s="4">
        <v>0</v>
      </c>
      <c r="DS603" s="4">
        <v>0</v>
      </c>
      <c r="DT603" s="4">
        <v>0</v>
      </c>
      <c r="DU603" s="6">
        <v>0</v>
      </c>
      <c r="DV603" s="4">
        <f>SUM(Tabela1[[#This Row],[jan/25]:[mar/25]])</f>
        <v>0</v>
      </c>
      <c r="DW603" s="4">
        <f>SUM(Tabela1[[#This Row],[abr/25]:[ago/25]])</f>
        <v>6889.52</v>
      </c>
      <c r="DX603" s="4">
        <f>SUM(Tabela1[[#This Row],[set/25]:[dez/30]])</f>
        <v>19129</v>
      </c>
    </row>
    <row r="604" spans="1:128" hidden="1" x14ac:dyDescent="0.25">
      <c r="A604" s="2" t="s">
        <v>1346</v>
      </c>
      <c r="B604" s="2" t="s">
        <v>14</v>
      </c>
      <c r="C604" s="2" t="s">
        <v>235</v>
      </c>
      <c r="D604" s="1">
        <v>410</v>
      </c>
      <c r="E604" s="2" t="s">
        <v>1618</v>
      </c>
      <c r="F604" s="2" t="s">
        <v>19</v>
      </c>
      <c r="G604" s="321">
        <v>45847</v>
      </c>
      <c r="H604" s="2" t="s">
        <v>1619</v>
      </c>
      <c r="I604" s="2"/>
      <c r="J604" s="4"/>
      <c r="K604" s="4"/>
      <c r="L604" s="4">
        <f>Tabela1[[#This Row],[parcela.cef
(total)]]-Tabela1[[#This Row],[parcela.cef
(realizado)]]</f>
        <v>0</v>
      </c>
      <c r="M604" s="4">
        <v>201899</v>
      </c>
      <c r="N604" s="4">
        <v>226710</v>
      </c>
      <c r="O604" s="4">
        <v>0</v>
      </c>
      <c r="P604" s="4">
        <v>24502</v>
      </c>
      <c r="Q604" s="4">
        <f>SUM(Tabela1[[#This Row],[set/25]:[dez/30]])</f>
        <v>21483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2710</v>
      </c>
      <c r="BI604" s="4">
        <v>309</v>
      </c>
      <c r="BJ604" s="4">
        <v>0</v>
      </c>
      <c r="BK604" s="4">
        <v>309</v>
      </c>
      <c r="BL604" s="4">
        <v>309</v>
      </c>
      <c r="BM604" s="4">
        <v>4309</v>
      </c>
      <c r="BN604" s="4">
        <v>309</v>
      </c>
      <c r="BO604" s="4">
        <v>309</v>
      </c>
      <c r="BP604" s="4">
        <v>309</v>
      </c>
      <c r="BQ604" s="4">
        <v>309</v>
      </c>
      <c r="BR604" s="4">
        <v>309</v>
      </c>
      <c r="BS604" s="4">
        <v>309</v>
      </c>
      <c r="BT604" s="4">
        <v>309</v>
      </c>
      <c r="BU604" s="4">
        <v>309</v>
      </c>
      <c r="BV604" s="4">
        <v>309</v>
      </c>
      <c r="BW604" s="4">
        <v>309</v>
      </c>
      <c r="BX604" s="4">
        <v>309</v>
      </c>
      <c r="BY604" s="4">
        <v>4309</v>
      </c>
      <c r="BZ604" s="4">
        <v>309</v>
      </c>
      <c r="CA604" s="4">
        <v>309</v>
      </c>
      <c r="CB604" s="4">
        <v>309</v>
      </c>
      <c r="CC604" s="4">
        <v>309</v>
      </c>
      <c r="CD604" s="4">
        <v>309</v>
      </c>
      <c r="CE604" s="4">
        <v>309</v>
      </c>
      <c r="CF604" s="4">
        <v>309</v>
      </c>
      <c r="CG604" s="4">
        <v>309</v>
      </c>
      <c r="CH604" s="4">
        <v>309</v>
      </c>
      <c r="CI604" s="4">
        <v>309</v>
      </c>
      <c r="CJ604" s="4">
        <v>309</v>
      </c>
      <c r="CK604" s="4">
        <v>4309</v>
      </c>
      <c r="CL604" s="4">
        <v>309</v>
      </c>
      <c r="CM604" s="4">
        <v>309</v>
      </c>
      <c r="CN604" s="4">
        <v>309</v>
      </c>
      <c r="CO604" s="4">
        <v>0</v>
      </c>
      <c r="CP604" s="4">
        <v>0</v>
      </c>
      <c r="CQ604" s="4">
        <v>0</v>
      </c>
      <c r="CR604" s="4">
        <v>213</v>
      </c>
      <c r="CS604" s="4">
        <v>0</v>
      </c>
      <c r="CT604" s="4">
        <v>0</v>
      </c>
      <c r="CU604" s="4">
        <v>0</v>
      </c>
      <c r="CV604" s="4">
        <v>0</v>
      </c>
      <c r="CW604" s="4">
        <v>0</v>
      </c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>
        <v>0</v>
      </c>
      <c r="DE604" s="4">
        <v>0</v>
      </c>
      <c r="DF604" s="4">
        <v>0</v>
      </c>
      <c r="DG604" s="4">
        <v>0</v>
      </c>
      <c r="DH604" s="4">
        <v>0</v>
      </c>
      <c r="DI604" s="4">
        <v>0</v>
      </c>
      <c r="DJ604" s="4">
        <v>0</v>
      </c>
      <c r="DK604" s="4">
        <v>0</v>
      </c>
      <c r="DL604" s="4">
        <v>0</v>
      </c>
      <c r="DM604" s="4">
        <v>0</v>
      </c>
      <c r="DN604" s="4">
        <v>0</v>
      </c>
      <c r="DO604" s="4">
        <v>0</v>
      </c>
      <c r="DP604" s="4">
        <v>0</v>
      </c>
      <c r="DQ604" s="4">
        <v>0</v>
      </c>
      <c r="DR604" s="4">
        <v>0</v>
      </c>
      <c r="DS604" s="4">
        <v>0</v>
      </c>
      <c r="DT604" s="4">
        <v>0</v>
      </c>
      <c r="DU604" s="6">
        <v>0</v>
      </c>
      <c r="DV604" s="4">
        <f>SUM(Tabela1[[#This Row],[jan/25]:[mar/25]])</f>
        <v>0</v>
      </c>
      <c r="DW604" s="4">
        <f>SUM(Tabela1[[#This Row],[abr/25]:[ago/25]])</f>
        <v>3019</v>
      </c>
      <c r="DX604" s="4">
        <f>SUM(Tabela1[[#This Row],[set/25]:[dez/30]])</f>
        <v>21483</v>
      </c>
    </row>
    <row r="605" spans="1:128" hidden="1" x14ac:dyDescent="0.25">
      <c r="A605" s="2" t="s">
        <v>1346</v>
      </c>
      <c r="B605" s="2" t="s">
        <v>14</v>
      </c>
      <c r="C605" s="2" t="s">
        <v>256</v>
      </c>
      <c r="D605" s="1">
        <v>501</v>
      </c>
      <c r="E605" s="2" t="s">
        <v>1621</v>
      </c>
      <c r="F605" s="2" t="s">
        <v>19</v>
      </c>
      <c r="G605" s="321">
        <v>45693</v>
      </c>
      <c r="H605" s="2" t="s">
        <v>874</v>
      </c>
      <c r="I605" s="2"/>
      <c r="J605" s="4"/>
      <c r="K605" s="4"/>
      <c r="L605" s="4">
        <f>Tabela1[[#This Row],[parcela.cef
(total)]]-Tabela1[[#This Row],[parcela.cef
(realizado)]]</f>
        <v>0</v>
      </c>
      <c r="M605" s="4">
        <v>267680.43</v>
      </c>
      <c r="N605" s="4">
        <v>276360</v>
      </c>
      <c r="O605" s="4">
        <v>0</v>
      </c>
      <c r="P605" s="4">
        <v>20612.810000000001</v>
      </c>
      <c r="Q605" s="4">
        <f>SUM(Tabela1[[#This Row],[set/25]:[dez/30]])</f>
        <v>18771.079999999998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300</v>
      </c>
      <c r="BD605" s="4">
        <v>308.83999999999997</v>
      </c>
      <c r="BE605" s="4">
        <v>310.47000000000003</v>
      </c>
      <c r="BF605" s="4">
        <v>311.98</v>
      </c>
      <c r="BG605" s="4">
        <v>203.75</v>
      </c>
      <c r="BH605" s="4">
        <v>200.36</v>
      </c>
      <c r="BI605" s="4">
        <v>206.33</v>
      </c>
      <c r="BJ605" s="4">
        <v>0</v>
      </c>
      <c r="BK605" s="4">
        <v>203.58</v>
      </c>
      <c r="BL605" s="4">
        <v>203.58</v>
      </c>
      <c r="BM605" s="4">
        <v>1393.73</v>
      </c>
      <c r="BN605" s="4">
        <v>203.58</v>
      </c>
      <c r="BO605" s="4">
        <v>203.58</v>
      </c>
      <c r="BP605" s="4">
        <v>203.58</v>
      </c>
      <c r="BQ605" s="4">
        <v>203.58</v>
      </c>
      <c r="BR605" s="4">
        <v>203.58</v>
      </c>
      <c r="BS605" s="4">
        <v>203.58</v>
      </c>
      <c r="BT605" s="4">
        <v>203.58</v>
      </c>
      <c r="BU605" s="4">
        <v>203.58</v>
      </c>
      <c r="BV605" s="4">
        <v>203.58</v>
      </c>
      <c r="BW605" s="4">
        <v>203.58</v>
      </c>
      <c r="BX605" s="4">
        <v>203.58</v>
      </c>
      <c r="BY605" s="4">
        <v>1393.73</v>
      </c>
      <c r="BZ605" s="4">
        <v>203.58</v>
      </c>
      <c r="CA605" s="4">
        <v>240.12</v>
      </c>
      <c r="CB605" s="4">
        <v>678.6</v>
      </c>
      <c r="CC605" s="4">
        <v>678.6</v>
      </c>
      <c r="CD605" s="4">
        <v>678.6</v>
      </c>
      <c r="CE605" s="4">
        <v>678.6</v>
      </c>
      <c r="CF605" s="4">
        <v>678.6</v>
      </c>
      <c r="CG605" s="4">
        <v>678.6</v>
      </c>
      <c r="CH605" s="4">
        <v>678.6</v>
      </c>
      <c r="CI605" s="4">
        <v>678.6</v>
      </c>
      <c r="CJ605" s="4">
        <v>678.6</v>
      </c>
      <c r="CK605" s="4">
        <v>4645.78</v>
      </c>
      <c r="CL605" s="4">
        <v>678.6</v>
      </c>
      <c r="CM605" s="4">
        <v>678.6</v>
      </c>
      <c r="CN605" s="4">
        <v>678.6</v>
      </c>
      <c r="CO605" s="4">
        <v>0</v>
      </c>
      <c r="CP605" s="4">
        <v>0</v>
      </c>
      <c r="CQ605" s="4">
        <v>0</v>
      </c>
      <c r="CR605" s="4">
        <v>104.4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0</v>
      </c>
      <c r="CZ605" s="4">
        <v>0</v>
      </c>
      <c r="DA605" s="4">
        <v>0</v>
      </c>
      <c r="DB605" s="4">
        <v>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0</v>
      </c>
      <c r="DK605" s="4">
        <v>0</v>
      </c>
      <c r="DL605" s="4">
        <v>0</v>
      </c>
      <c r="DM605" s="4">
        <v>0</v>
      </c>
      <c r="DN605" s="4">
        <v>0</v>
      </c>
      <c r="DO605" s="4">
        <v>0</v>
      </c>
      <c r="DP605" s="4">
        <v>0</v>
      </c>
      <c r="DQ605" s="4">
        <v>0</v>
      </c>
      <c r="DR605" s="4">
        <v>0</v>
      </c>
      <c r="DS605" s="4">
        <v>0</v>
      </c>
      <c r="DT605" s="4">
        <v>0</v>
      </c>
      <c r="DU605" s="6">
        <v>0</v>
      </c>
      <c r="DV605" s="4">
        <f>SUM(Tabela1[[#This Row],[jan/25]:[mar/25]])</f>
        <v>608.83999999999992</v>
      </c>
      <c r="DW605" s="4">
        <f>SUM(Tabela1[[#This Row],[abr/25]:[ago/25]])</f>
        <v>1232.8899999999999</v>
      </c>
      <c r="DX605" s="4">
        <f>SUM(Tabela1[[#This Row],[set/25]:[dez/30]])</f>
        <v>18771.079999999998</v>
      </c>
    </row>
    <row r="606" spans="1:128" hidden="1" x14ac:dyDescent="0.25">
      <c r="A606" s="2" t="s">
        <v>1346</v>
      </c>
      <c r="B606" s="2" t="s">
        <v>14</v>
      </c>
      <c r="C606" s="2" t="s">
        <v>256</v>
      </c>
      <c r="D606" s="1">
        <v>502</v>
      </c>
      <c r="E606" s="2" t="s">
        <v>1623</v>
      </c>
      <c r="F606" s="2" t="s">
        <v>19</v>
      </c>
      <c r="G606" s="321">
        <v>45683</v>
      </c>
      <c r="H606" s="2" t="s">
        <v>191</v>
      </c>
      <c r="I606" s="2"/>
      <c r="J606" s="4"/>
      <c r="K606" s="4"/>
      <c r="L606" s="4">
        <f>Tabela1[[#This Row],[parcela.cef
(total)]]-Tabela1[[#This Row],[parcela.cef
(realizado)]]</f>
        <v>0</v>
      </c>
      <c r="M606" s="4">
        <v>223010.73</v>
      </c>
      <c r="N606" s="4">
        <v>361900</v>
      </c>
      <c r="O606" s="4">
        <v>0</v>
      </c>
      <c r="P606" s="4">
        <v>155295.29</v>
      </c>
      <c r="Q606" s="4">
        <f>SUM(Tabela1[[#This Row],[set/25]:[dez/30]])</f>
        <v>134929.15000000011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300</v>
      </c>
      <c r="BC606" s="4">
        <v>16683</v>
      </c>
      <c r="BD606" s="4">
        <v>557.34</v>
      </c>
      <c r="BE606" s="4">
        <v>559.57000000000005</v>
      </c>
      <c r="BF606" s="4">
        <v>561.75</v>
      </c>
      <c r="BG606" s="4">
        <v>564.66999999999996</v>
      </c>
      <c r="BH606" s="4">
        <v>567.95000000000005</v>
      </c>
      <c r="BI606" s="4">
        <v>571.86</v>
      </c>
      <c r="BJ606" s="4">
        <v>0</v>
      </c>
      <c r="BK606" s="4">
        <v>577.07000000000005</v>
      </c>
      <c r="BL606" s="4">
        <v>577.07000000000005</v>
      </c>
      <c r="BM606" s="4">
        <v>44644.12</v>
      </c>
      <c r="BN606" s="4">
        <v>577.07000000000005</v>
      </c>
      <c r="BO606" s="4">
        <v>577.07000000000005</v>
      </c>
      <c r="BP606" s="4">
        <v>577.07000000000005</v>
      </c>
      <c r="BQ606" s="4">
        <v>577.07000000000005</v>
      </c>
      <c r="BR606" s="4">
        <v>577.07000000000005</v>
      </c>
      <c r="BS606" s="4">
        <v>577.07000000000005</v>
      </c>
      <c r="BT606" s="4">
        <v>577.07000000000005</v>
      </c>
      <c r="BU606" s="4">
        <v>577.07000000000005</v>
      </c>
      <c r="BV606" s="4">
        <v>577.07000000000005</v>
      </c>
      <c r="BW606" s="4">
        <v>577.07000000000005</v>
      </c>
      <c r="BX606" s="4">
        <v>577.07000000000005</v>
      </c>
      <c r="BY606" s="4">
        <v>32053.53</v>
      </c>
      <c r="BZ606" s="4">
        <v>577.07000000000005</v>
      </c>
      <c r="CA606" s="4">
        <v>577.07000000000005</v>
      </c>
      <c r="CB606" s="4">
        <v>577.07000000000005</v>
      </c>
      <c r="CC606" s="4">
        <v>577.07000000000005</v>
      </c>
      <c r="CD606" s="4">
        <v>577.07000000000005</v>
      </c>
      <c r="CE606" s="4">
        <v>577.07000000000005</v>
      </c>
      <c r="CF606" s="4">
        <v>577.07000000000005</v>
      </c>
      <c r="CG606" s="4">
        <v>577.07000000000005</v>
      </c>
      <c r="CH606" s="4">
        <v>577.07000000000005</v>
      </c>
      <c r="CI606" s="4">
        <v>577.07000000000005</v>
      </c>
      <c r="CJ606" s="4">
        <v>577.07000000000005</v>
      </c>
      <c r="CK606" s="4">
        <v>42545.69</v>
      </c>
      <c r="CL606" s="4">
        <v>577.07000000000005</v>
      </c>
      <c r="CM606" s="4">
        <v>577.07000000000005</v>
      </c>
      <c r="CN606" s="4">
        <v>577.07000000000005</v>
      </c>
      <c r="CO606" s="4">
        <v>0</v>
      </c>
      <c r="CP606" s="4">
        <v>0</v>
      </c>
      <c r="CQ606" s="4">
        <v>0</v>
      </c>
      <c r="CR606" s="4">
        <v>104.92</v>
      </c>
      <c r="CS606" s="4">
        <v>0</v>
      </c>
      <c r="CT606" s="4">
        <v>0</v>
      </c>
      <c r="CU606" s="4">
        <v>0</v>
      </c>
      <c r="CV606" s="4">
        <v>0</v>
      </c>
      <c r="CW606" s="4">
        <v>0</v>
      </c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>
        <v>0</v>
      </c>
      <c r="DE606" s="4">
        <v>0</v>
      </c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>
        <v>0</v>
      </c>
      <c r="DL606" s="4">
        <v>0</v>
      </c>
      <c r="DM606" s="4">
        <v>0</v>
      </c>
      <c r="DN606" s="4">
        <v>0</v>
      </c>
      <c r="DO606" s="4">
        <v>0</v>
      </c>
      <c r="DP606" s="4">
        <v>0</v>
      </c>
      <c r="DQ606" s="4">
        <v>0</v>
      </c>
      <c r="DR606" s="4">
        <v>0</v>
      </c>
      <c r="DS606" s="4">
        <v>0</v>
      </c>
      <c r="DT606" s="4">
        <v>0</v>
      </c>
      <c r="DU606" s="6">
        <v>0</v>
      </c>
      <c r="DV606" s="4">
        <f>SUM(Tabela1[[#This Row],[jan/25]:[mar/25]])</f>
        <v>17540.34</v>
      </c>
      <c r="DW606" s="4">
        <f>SUM(Tabela1[[#This Row],[abr/25]:[ago/25]])</f>
        <v>2825.8000000000006</v>
      </c>
      <c r="DX606" s="4">
        <f>SUM(Tabela1[[#This Row],[set/25]:[dez/30]])</f>
        <v>134929.15000000011</v>
      </c>
    </row>
    <row r="607" spans="1:128" hidden="1" x14ac:dyDescent="0.25">
      <c r="A607" s="2" t="s">
        <v>1346</v>
      </c>
      <c r="B607" s="2" t="s">
        <v>14</v>
      </c>
      <c r="C607" s="2" t="s">
        <v>256</v>
      </c>
      <c r="D607" s="1">
        <v>503</v>
      </c>
      <c r="E607" s="2"/>
      <c r="F607" s="2" t="s">
        <v>42</v>
      </c>
      <c r="G607" s="321"/>
      <c r="H607" s="2" t="s">
        <v>1625</v>
      </c>
      <c r="I607" s="2"/>
      <c r="J607" s="4"/>
      <c r="K607" s="4"/>
      <c r="L607" s="4">
        <f>Tabela1[[#This Row],[parcela.cef
(total)]]-Tabela1[[#This Row],[parcela.cef
(realizado)]]</f>
        <v>0</v>
      </c>
      <c r="M607" s="4">
        <v>0</v>
      </c>
      <c r="N607" s="4">
        <v>0</v>
      </c>
      <c r="O607" s="4">
        <v>0</v>
      </c>
      <c r="P607" s="4">
        <v>5466.51</v>
      </c>
      <c r="Q607" s="4">
        <f>SUM(Tabela1[[#This Row],[set/25]:[dez/30]])</f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500</v>
      </c>
      <c r="BC607" s="4">
        <v>816.06</v>
      </c>
      <c r="BD607" s="4">
        <v>822.83</v>
      </c>
      <c r="BE607" s="4">
        <v>826.12</v>
      </c>
      <c r="BF607" s="4">
        <v>829.35</v>
      </c>
      <c r="BG607" s="4">
        <v>833.66</v>
      </c>
      <c r="BH607" s="4">
        <v>838.49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0</v>
      </c>
      <c r="CR607" s="4">
        <v>0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0</v>
      </c>
      <c r="CZ607" s="4">
        <v>0</v>
      </c>
      <c r="DA607" s="4">
        <v>0</v>
      </c>
      <c r="DB607" s="4">
        <v>0</v>
      </c>
      <c r="DC607" s="4">
        <v>0</v>
      </c>
      <c r="DD607" s="4">
        <v>0</v>
      </c>
      <c r="DE607" s="4">
        <v>0</v>
      </c>
      <c r="DF607" s="4">
        <v>0</v>
      </c>
      <c r="DG607" s="4">
        <v>0</v>
      </c>
      <c r="DH607" s="4">
        <v>0</v>
      </c>
      <c r="DI607" s="4">
        <v>0</v>
      </c>
      <c r="DJ607" s="4">
        <v>0</v>
      </c>
      <c r="DK607" s="4">
        <v>0</v>
      </c>
      <c r="DL607" s="4">
        <v>0</v>
      </c>
      <c r="DM607" s="4">
        <v>0</v>
      </c>
      <c r="DN607" s="4">
        <v>0</v>
      </c>
      <c r="DO607" s="4">
        <v>0</v>
      </c>
      <c r="DP607" s="4">
        <v>0</v>
      </c>
      <c r="DQ607" s="4">
        <v>0</v>
      </c>
      <c r="DR607" s="4">
        <v>0</v>
      </c>
      <c r="DS607" s="4">
        <v>0</v>
      </c>
      <c r="DT607" s="4">
        <v>0</v>
      </c>
      <c r="DU607" s="6">
        <v>0</v>
      </c>
      <c r="DV607" s="4">
        <f>SUM(Tabela1[[#This Row],[jan/25]:[mar/25]])</f>
        <v>2138.89</v>
      </c>
      <c r="DW607" s="4">
        <f>SUM(Tabela1[[#This Row],[abr/25]:[ago/25]])</f>
        <v>3327.62</v>
      </c>
      <c r="DX607" s="4">
        <f>SUM(Tabela1[[#This Row],[set/25]:[dez/30]])</f>
        <v>0</v>
      </c>
    </row>
    <row r="608" spans="1:128" hidden="1" x14ac:dyDescent="0.25">
      <c r="A608" s="2" t="s">
        <v>1346</v>
      </c>
      <c r="B608" s="2" t="s">
        <v>14</v>
      </c>
      <c r="C608" s="2" t="s">
        <v>256</v>
      </c>
      <c r="D608" s="1">
        <v>504</v>
      </c>
      <c r="E608" s="2" t="s">
        <v>1627</v>
      </c>
      <c r="F608" s="2" t="s">
        <v>19</v>
      </c>
      <c r="G608" s="321">
        <v>45626</v>
      </c>
      <c r="H608" s="2" t="s">
        <v>1628</v>
      </c>
      <c r="I608" s="2"/>
      <c r="J608" s="4"/>
      <c r="K608" s="4"/>
      <c r="L608" s="4">
        <f>Tabela1[[#This Row],[parcela.cef
(total)]]-Tabela1[[#This Row],[parcela.cef
(realizado)]]</f>
        <v>0</v>
      </c>
      <c r="M608" s="4">
        <v>284977.69</v>
      </c>
      <c r="N608" s="4">
        <v>298500</v>
      </c>
      <c r="O608" s="4">
        <v>0</v>
      </c>
      <c r="P608" s="4">
        <v>29817.11</v>
      </c>
      <c r="Q608" s="4">
        <f>SUM(Tabela1[[#This Row],[set/25]:[dez/30]])</f>
        <v>317.11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29500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317.11</v>
      </c>
      <c r="CR608" s="4">
        <v>0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>
        <v>0</v>
      </c>
      <c r="DE608" s="4">
        <v>0</v>
      </c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>
        <v>0</v>
      </c>
      <c r="DL608" s="4">
        <v>0</v>
      </c>
      <c r="DM608" s="4">
        <v>0</v>
      </c>
      <c r="DN608" s="4">
        <v>0</v>
      </c>
      <c r="DO608" s="4">
        <v>0</v>
      </c>
      <c r="DP608" s="4">
        <v>0</v>
      </c>
      <c r="DQ608" s="4">
        <v>0</v>
      </c>
      <c r="DR608" s="4">
        <v>0</v>
      </c>
      <c r="DS608" s="4">
        <v>0</v>
      </c>
      <c r="DT608" s="4">
        <v>0</v>
      </c>
      <c r="DU608" s="6">
        <v>0</v>
      </c>
      <c r="DV608" s="4">
        <f>SUM(Tabela1[[#This Row],[jan/25]:[mar/25]])</f>
        <v>0</v>
      </c>
      <c r="DW608" s="4">
        <f>SUM(Tabela1[[#This Row],[abr/25]:[ago/25]])</f>
        <v>0</v>
      </c>
      <c r="DX608" s="4">
        <f>SUM(Tabela1[[#This Row],[set/25]:[dez/30]])</f>
        <v>317.11</v>
      </c>
    </row>
    <row r="609" spans="1:128" hidden="1" x14ac:dyDescent="0.25">
      <c r="A609" s="2" t="s">
        <v>1346</v>
      </c>
      <c r="B609" s="2" t="s">
        <v>14</v>
      </c>
      <c r="C609" s="2" t="s">
        <v>256</v>
      </c>
      <c r="D609" s="1">
        <v>505</v>
      </c>
      <c r="E609" s="2" t="s">
        <v>1630</v>
      </c>
      <c r="F609" s="2" t="s">
        <v>19</v>
      </c>
      <c r="G609" s="321">
        <v>45850</v>
      </c>
      <c r="H609" s="2" t="s">
        <v>1631</v>
      </c>
      <c r="I609" s="2"/>
      <c r="J609" s="4"/>
      <c r="K609" s="4"/>
      <c r="L609" s="4">
        <f>Tabela1[[#This Row],[parcela.cef
(total)]]-Tabela1[[#This Row],[parcela.cef
(realizado)]]</f>
        <v>0</v>
      </c>
      <c r="M609" s="4">
        <v>298000</v>
      </c>
      <c r="N609" s="4">
        <v>298500</v>
      </c>
      <c r="O609" s="4">
        <v>0</v>
      </c>
      <c r="P609" s="4">
        <v>500</v>
      </c>
      <c r="Q609" s="4">
        <f>SUM(Tabela1[[#This Row],[set/25]:[dez/30]])</f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500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0</v>
      </c>
      <c r="CR609" s="4">
        <v>0</v>
      </c>
      <c r="CS609" s="4">
        <v>0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0</v>
      </c>
      <c r="CZ609" s="4">
        <v>0</v>
      </c>
      <c r="DA609" s="4">
        <v>0</v>
      </c>
      <c r="DB609" s="4">
        <v>0</v>
      </c>
      <c r="DC609" s="4">
        <v>0</v>
      </c>
      <c r="DD609" s="4">
        <v>0</v>
      </c>
      <c r="DE609" s="4">
        <v>0</v>
      </c>
      <c r="DF609" s="4">
        <v>0</v>
      </c>
      <c r="DG609" s="4">
        <v>0</v>
      </c>
      <c r="DH609" s="4">
        <v>0</v>
      </c>
      <c r="DI609" s="4">
        <v>0</v>
      </c>
      <c r="DJ609" s="4">
        <v>0</v>
      </c>
      <c r="DK609" s="4">
        <v>0</v>
      </c>
      <c r="DL609" s="4">
        <v>0</v>
      </c>
      <c r="DM609" s="4">
        <v>0</v>
      </c>
      <c r="DN609" s="4">
        <v>0</v>
      </c>
      <c r="DO609" s="4">
        <v>0</v>
      </c>
      <c r="DP609" s="4">
        <v>0</v>
      </c>
      <c r="DQ609" s="4">
        <v>0</v>
      </c>
      <c r="DR609" s="4">
        <v>0</v>
      </c>
      <c r="DS609" s="4">
        <v>0</v>
      </c>
      <c r="DT609" s="4">
        <v>0</v>
      </c>
      <c r="DU609" s="6">
        <v>0</v>
      </c>
      <c r="DV609" s="4">
        <f>SUM(Tabela1[[#This Row],[jan/25]:[mar/25]])</f>
        <v>0</v>
      </c>
      <c r="DW609" s="4">
        <f>SUM(Tabela1[[#This Row],[abr/25]:[ago/25]])</f>
        <v>500</v>
      </c>
      <c r="DX609" s="4">
        <f>SUM(Tabela1[[#This Row],[set/25]:[dez/30]])</f>
        <v>0</v>
      </c>
    </row>
    <row r="610" spans="1:128" hidden="1" x14ac:dyDescent="0.25">
      <c r="A610" s="2" t="s">
        <v>1346</v>
      </c>
      <c r="B610" s="2" t="s">
        <v>14</v>
      </c>
      <c r="C610" s="2" t="s">
        <v>256</v>
      </c>
      <c r="D610" s="1">
        <v>506</v>
      </c>
      <c r="E610" s="2"/>
      <c r="F610" s="2" t="s">
        <v>46</v>
      </c>
      <c r="G610" s="321"/>
      <c r="H610" s="2"/>
      <c r="I610" s="2"/>
      <c r="J610" s="4"/>
      <c r="K610" s="4"/>
      <c r="L610" s="4">
        <f>Tabela1[[#This Row],[parcela.cef
(total)]]-Tabela1[[#This Row],[parcela.cef
(realizado)]]</f>
        <v>0</v>
      </c>
      <c r="M610" s="4">
        <v>0</v>
      </c>
      <c r="N610" s="4">
        <v>0</v>
      </c>
      <c r="O610" s="4">
        <v>0</v>
      </c>
      <c r="P610" s="4">
        <v>0</v>
      </c>
      <c r="Q610" s="4">
        <f>SUM(Tabela1[[#This Row],[set/25]:[dez/30]])</f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>
        <v>0</v>
      </c>
      <c r="DL610" s="4">
        <v>0</v>
      </c>
      <c r="DM610" s="4">
        <v>0</v>
      </c>
      <c r="DN610" s="4">
        <v>0</v>
      </c>
      <c r="DO610" s="4">
        <v>0</v>
      </c>
      <c r="DP610" s="4">
        <v>0</v>
      </c>
      <c r="DQ610" s="4">
        <v>0</v>
      </c>
      <c r="DR610" s="4">
        <v>0</v>
      </c>
      <c r="DS610" s="4">
        <v>0</v>
      </c>
      <c r="DT610" s="4">
        <v>0</v>
      </c>
      <c r="DU610" s="6">
        <v>0</v>
      </c>
      <c r="DV610" s="4">
        <f>SUM(Tabela1[[#This Row],[jan/25]:[mar/25]])</f>
        <v>0</v>
      </c>
      <c r="DW610" s="4">
        <f>SUM(Tabela1[[#This Row],[abr/25]:[ago/25]])</f>
        <v>0</v>
      </c>
      <c r="DX610" s="4">
        <f>SUM(Tabela1[[#This Row],[set/25]:[dez/30]])</f>
        <v>0</v>
      </c>
    </row>
    <row r="611" spans="1:128" hidden="1" x14ac:dyDescent="0.25">
      <c r="A611" s="2" t="s">
        <v>1346</v>
      </c>
      <c r="B611" s="2" t="s">
        <v>14</v>
      </c>
      <c r="C611" s="2" t="s">
        <v>256</v>
      </c>
      <c r="D611" s="1">
        <v>507</v>
      </c>
      <c r="E611" s="2" t="s">
        <v>1634</v>
      </c>
      <c r="F611" s="2" t="s">
        <v>19</v>
      </c>
      <c r="G611" s="321">
        <v>45717</v>
      </c>
      <c r="H611" s="2" t="s">
        <v>821</v>
      </c>
      <c r="I611" s="2"/>
      <c r="J611" s="4"/>
      <c r="K611" s="4"/>
      <c r="L611" s="4">
        <f>Tabela1[[#This Row],[parcela.cef
(total)]]-Tabela1[[#This Row],[parcela.cef
(realizado)]]</f>
        <v>0</v>
      </c>
      <c r="M611" s="4">
        <v>274650.62</v>
      </c>
      <c r="N611" s="4">
        <v>292340</v>
      </c>
      <c r="O611" s="4">
        <v>0</v>
      </c>
      <c r="P611" s="4">
        <v>28030.080000000002</v>
      </c>
      <c r="Q611" s="4">
        <f>SUM(Tabela1[[#This Row],[set/25]:[dez/30]])</f>
        <v>25802.250000000011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300</v>
      </c>
      <c r="BE611" s="4">
        <v>0</v>
      </c>
      <c r="BF611" s="4">
        <v>381.8</v>
      </c>
      <c r="BG611" s="4">
        <v>383.4</v>
      </c>
      <c r="BH611" s="4">
        <v>385.21</v>
      </c>
      <c r="BI611" s="4">
        <v>777.42</v>
      </c>
      <c r="BJ611" s="4">
        <v>385.17</v>
      </c>
      <c r="BK611" s="4">
        <v>385.17</v>
      </c>
      <c r="BL611" s="4">
        <v>385.17</v>
      </c>
      <c r="BM611" s="4">
        <v>385.17</v>
      </c>
      <c r="BN611" s="4">
        <v>385.17</v>
      </c>
      <c r="BO611" s="4">
        <v>385.17</v>
      </c>
      <c r="BP611" s="4">
        <v>385.17</v>
      </c>
      <c r="BQ611" s="4">
        <v>385.17</v>
      </c>
      <c r="BR611" s="4">
        <v>385.17</v>
      </c>
      <c r="BS611" s="4">
        <v>385.17</v>
      </c>
      <c r="BT611" s="4">
        <v>385.17</v>
      </c>
      <c r="BU611" s="4">
        <v>385.17</v>
      </c>
      <c r="BV611" s="4">
        <v>385.17</v>
      </c>
      <c r="BW611" s="4">
        <v>385.17</v>
      </c>
      <c r="BX611" s="4">
        <v>385.17</v>
      </c>
      <c r="BY611" s="4">
        <v>662.66</v>
      </c>
      <c r="BZ611" s="4">
        <v>1283.9000000000001</v>
      </c>
      <c r="CA611" s="4">
        <v>1283.9000000000001</v>
      </c>
      <c r="CB611" s="4">
        <v>1283.9000000000001</v>
      </c>
      <c r="CC611" s="4">
        <v>1283.9000000000001</v>
      </c>
      <c r="CD611" s="4">
        <v>1283.9000000000001</v>
      </c>
      <c r="CE611" s="4">
        <v>1283.9000000000001</v>
      </c>
      <c r="CF611" s="4">
        <v>1283.9000000000001</v>
      </c>
      <c r="CG611" s="4">
        <v>1283.9000000000001</v>
      </c>
      <c r="CH611" s="4">
        <v>1283.9000000000001</v>
      </c>
      <c r="CI611" s="4">
        <v>1283.9000000000001</v>
      </c>
      <c r="CJ611" s="4">
        <v>1283.9000000000001</v>
      </c>
      <c r="CK611" s="4">
        <v>1283.9000000000001</v>
      </c>
      <c r="CL611" s="4">
        <v>1283.9000000000001</v>
      </c>
      <c r="CM611" s="4">
        <v>1283.9000000000001</v>
      </c>
      <c r="CN611" s="4">
        <v>1283.9000000000001</v>
      </c>
      <c r="CO611" s="4">
        <v>0</v>
      </c>
      <c r="CP611" s="4">
        <v>0</v>
      </c>
      <c r="CQ611" s="4">
        <v>0</v>
      </c>
      <c r="CR611" s="4">
        <v>103.54</v>
      </c>
      <c r="CS611" s="4">
        <v>0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0</v>
      </c>
      <c r="CZ611" s="4">
        <v>0</v>
      </c>
      <c r="DA611" s="4">
        <v>0</v>
      </c>
      <c r="DB611" s="4">
        <v>0</v>
      </c>
      <c r="DC611" s="4">
        <v>0</v>
      </c>
      <c r="DD611" s="4">
        <v>0</v>
      </c>
      <c r="DE611" s="4">
        <v>0</v>
      </c>
      <c r="DF611" s="4">
        <v>0</v>
      </c>
      <c r="DG611" s="4">
        <v>0</v>
      </c>
      <c r="DH611" s="4">
        <v>0</v>
      </c>
      <c r="DI611" s="4">
        <v>0</v>
      </c>
      <c r="DJ611" s="4">
        <v>0</v>
      </c>
      <c r="DK611" s="4">
        <v>0</v>
      </c>
      <c r="DL611" s="4">
        <v>0</v>
      </c>
      <c r="DM611" s="4">
        <v>0</v>
      </c>
      <c r="DN611" s="4">
        <v>0</v>
      </c>
      <c r="DO611" s="4">
        <v>0</v>
      </c>
      <c r="DP611" s="4">
        <v>0</v>
      </c>
      <c r="DQ611" s="4">
        <v>0</v>
      </c>
      <c r="DR611" s="4">
        <v>0</v>
      </c>
      <c r="DS611" s="4">
        <v>0</v>
      </c>
      <c r="DT611" s="4">
        <v>0</v>
      </c>
      <c r="DU611" s="6">
        <v>0</v>
      </c>
      <c r="DV611" s="4">
        <f>SUM(Tabela1[[#This Row],[jan/25]:[mar/25]])</f>
        <v>300</v>
      </c>
      <c r="DW611" s="4">
        <f>SUM(Tabela1[[#This Row],[abr/25]:[ago/25]])</f>
        <v>1927.83</v>
      </c>
      <c r="DX611" s="4">
        <f>SUM(Tabela1[[#This Row],[set/25]:[dez/30]])</f>
        <v>25802.250000000011</v>
      </c>
    </row>
    <row r="612" spans="1:128" hidden="1" x14ac:dyDescent="0.25">
      <c r="A612" s="2" t="s">
        <v>1346</v>
      </c>
      <c r="B612" s="2" t="s">
        <v>14</v>
      </c>
      <c r="C612" s="2" t="s">
        <v>256</v>
      </c>
      <c r="D612" s="1">
        <v>508</v>
      </c>
      <c r="E612" s="2"/>
      <c r="F612" s="2" t="s">
        <v>42</v>
      </c>
      <c r="G612" s="321"/>
      <c r="H612" s="2"/>
      <c r="I612" s="2"/>
      <c r="J612" s="4"/>
      <c r="K612" s="4"/>
      <c r="L612" s="4">
        <f>Tabela1[[#This Row],[parcela.cef
(total)]]-Tabela1[[#This Row],[parcela.cef
(realizado)]]</f>
        <v>0</v>
      </c>
      <c r="M612" s="4">
        <v>0</v>
      </c>
      <c r="N612" s="4">
        <v>0</v>
      </c>
      <c r="O612" s="4">
        <v>0</v>
      </c>
      <c r="P612" s="4">
        <v>0</v>
      </c>
      <c r="Q612" s="4">
        <f>SUM(Tabela1[[#This Row],[set/25]:[dez/30]])</f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>
        <v>0</v>
      </c>
      <c r="CS612" s="4">
        <v>0</v>
      </c>
      <c r="CT612" s="4">
        <v>0</v>
      </c>
      <c r="CU612" s="4">
        <v>0</v>
      </c>
      <c r="CV612" s="4">
        <v>0</v>
      </c>
      <c r="CW612" s="4">
        <v>0</v>
      </c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>
        <v>0</v>
      </c>
      <c r="DE612" s="4">
        <v>0</v>
      </c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>
        <v>0</v>
      </c>
      <c r="DL612" s="4">
        <v>0</v>
      </c>
      <c r="DM612" s="4">
        <v>0</v>
      </c>
      <c r="DN612" s="4">
        <v>0</v>
      </c>
      <c r="DO612" s="4">
        <v>0</v>
      </c>
      <c r="DP612" s="4">
        <v>0</v>
      </c>
      <c r="DQ612" s="4">
        <v>0</v>
      </c>
      <c r="DR612" s="4">
        <v>0</v>
      </c>
      <c r="DS612" s="4">
        <v>0</v>
      </c>
      <c r="DT612" s="4">
        <v>0</v>
      </c>
      <c r="DU612" s="6">
        <v>0</v>
      </c>
      <c r="DV612" s="4">
        <f>SUM(Tabela1[[#This Row],[jan/25]:[mar/25]])</f>
        <v>0</v>
      </c>
      <c r="DW612" s="4">
        <f>SUM(Tabela1[[#This Row],[abr/25]:[ago/25]])</f>
        <v>0</v>
      </c>
      <c r="DX612" s="4">
        <f>SUM(Tabela1[[#This Row],[set/25]:[dez/30]])</f>
        <v>0</v>
      </c>
    </row>
    <row r="613" spans="1:128" hidden="1" x14ac:dyDescent="0.25">
      <c r="A613" s="2" t="s">
        <v>1346</v>
      </c>
      <c r="B613" s="2" t="s">
        <v>14</v>
      </c>
      <c r="C613" s="2" t="s">
        <v>256</v>
      </c>
      <c r="D613" s="1">
        <v>509</v>
      </c>
      <c r="E613" s="2" t="s">
        <v>1637</v>
      </c>
      <c r="F613" s="2" t="s">
        <v>19</v>
      </c>
      <c r="G613" s="321">
        <v>45835</v>
      </c>
      <c r="H613" s="2" t="s">
        <v>785</v>
      </c>
      <c r="I613" s="2"/>
      <c r="J613" s="4"/>
      <c r="K613" s="4"/>
      <c r="L613" s="4">
        <f>Tabela1[[#This Row],[parcela.cef
(total)]]-Tabela1[[#This Row],[parcela.cef
(realizado)]]</f>
        <v>0</v>
      </c>
      <c r="M613" s="4">
        <v>155940</v>
      </c>
      <c r="N613" s="4">
        <v>215260</v>
      </c>
      <c r="O613" s="4">
        <v>0</v>
      </c>
      <c r="P613" s="4">
        <v>59015.199999999997</v>
      </c>
      <c r="Q613" s="4">
        <f>SUM(Tabela1[[#This Row],[set/25]:[dez/30]])</f>
        <v>57505.600000000006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1204.8</v>
      </c>
      <c r="BI613" s="4">
        <v>304.8</v>
      </c>
      <c r="BJ613" s="4">
        <v>0</v>
      </c>
      <c r="BK613" s="4">
        <v>304.8</v>
      </c>
      <c r="BL613" s="4">
        <v>304.8</v>
      </c>
      <c r="BM613" s="4">
        <v>1204.8</v>
      </c>
      <c r="BN613" s="4">
        <v>304.8</v>
      </c>
      <c r="BO613" s="4">
        <v>304.8</v>
      </c>
      <c r="BP613" s="4">
        <v>304.8</v>
      </c>
      <c r="BQ613" s="4">
        <v>304.8</v>
      </c>
      <c r="BR613" s="4">
        <v>304.8</v>
      </c>
      <c r="BS613" s="4">
        <v>304.8</v>
      </c>
      <c r="BT613" s="4">
        <v>304.8</v>
      </c>
      <c r="BU613" s="4">
        <v>0</v>
      </c>
      <c r="BV613" s="4">
        <v>0</v>
      </c>
      <c r="BW613" s="4">
        <v>0</v>
      </c>
      <c r="BX613" s="4">
        <v>721.6</v>
      </c>
      <c r="BY613" s="4">
        <v>4016</v>
      </c>
      <c r="BZ613" s="4">
        <v>1016</v>
      </c>
      <c r="CA613" s="4">
        <v>1016</v>
      </c>
      <c r="CB613" s="4">
        <v>1016</v>
      </c>
      <c r="CC613" s="4">
        <v>1016</v>
      </c>
      <c r="CD613" s="4">
        <v>1016</v>
      </c>
      <c r="CE613" s="4">
        <v>1016</v>
      </c>
      <c r="CF613" s="4">
        <v>1016</v>
      </c>
      <c r="CG613" s="4">
        <v>1016</v>
      </c>
      <c r="CH613" s="4">
        <v>1016</v>
      </c>
      <c r="CI613" s="4">
        <v>1016</v>
      </c>
      <c r="CJ613" s="4">
        <v>1016</v>
      </c>
      <c r="CK613" s="4">
        <v>4016</v>
      </c>
      <c r="CL613" s="4">
        <v>1016</v>
      </c>
      <c r="CM613" s="4">
        <v>1016</v>
      </c>
      <c r="CN613" s="4">
        <v>1016</v>
      </c>
      <c r="CO613" s="4">
        <v>1016</v>
      </c>
      <c r="CP613" s="4">
        <v>1016</v>
      </c>
      <c r="CQ613" s="4">
        <v>1016</v>
      </c>
      <c r="CR613" s="4">
        <v>1116</v>
      </c>
      <c r="CS613" s="4">
        <v>1016</v>
      </c>
      <c r="CT613" s="4">
        <v>1016</v>
      </c>
      <c r="CU613" s="4">
        <v>1016</v>
      </c>
      <c r="CV613" s="4">
        <v>1016</v>
      </c>
      <c r="CW613" s="4">
        <v>1016</v>
      </c>
      <c r="CX613" s="4">
        <v>1016</v>
      </c>
      <c r="CY613" s="4">
        <v>1016</v>
      </c>
      <c r="CZ613" s="4">
        <v>1016</v>
      </c>
      <c r="DA613" s="4">
        <v>1016</v>
      </c>
      <c r="DB613" s="4">
        <v>1016</v>
      </c>
      <c r="DC613" s="4">
        <v>1016</v>
      </c>
      <c r="DD613" s="4">
        <v>1016</v>
      </c>
      <c r="DE613" s="4">
        <v>1016</v>
      </c>
      <c r="DF613" s="4">
        <v>1016</v>
      </c>
      <c r="DG613" s="4">
        <v>1016</v>
      </c>
      <c r="DH613" s="4">
        <v>1016</v>
      </c>
      <c r="DI613" s="4">
        <v>1016</v>
      </c>
      <c r="DJ613" s="4">
        <v>1016</v>
      </c>
      <c r="DK613" s="4">
        <v>1016</v>
      </c>
      <c r="DL613" s="4">
        <v>1016</v>
      </c>
      <c r="DM613" s="4">
        <v>1016</v>
      </c>
      <c r="DN613" s="4">
        <v>1016</v>
      </c>
      <c r="DO613" s="4">
        <v>1016</v>
      </c>
      <c r="DP613" s="4">
        <v>1016</v>
      </c>
      <c r="DQ613" s="4">
        <v>1016</v>
      </c>
      <c r="DR613" s="4">
        <v>1016</v>
      </c>
      <c r="DS613" s="4">
        <v>0</v>
      </c>
      <c r="DT613" s="4">
        <v>0</v>
      </c>
      <c r="DU613" s="6">
        <v>0</v>
      </c>
      <c r="DV613" s="4">
        <f>SUM(Tabela1[[#This Row],[jan/25]:[mar/25]])</f>
        <v>0</v>
      </c>
      <c r="DW613" s="4">
        <f>SUM(Tabela1[[#This Row],[abr/25]:[ago/25]])</f>
        <v>1509.6</v>
      </c>
      <c r="DX613" s="4">
        <f>SUM(Tabela1[[#This Row],[set/25]:[dez/30]])</f>
        <v>57505.600000000006</v>
      </c>
    </row>
    <row r="614" spans="1:128" hidden="1" x14ac:dyDescent="0.25">
      <c r="A614" s="2" t="s">
        <v>1346</v>
      </c>
      <c r="B614" s="2" t="s">
        <v>14</v>
      </c>
      <c r="C614" s="2" t="s">
        <v>256</v>
      </c>
      <c r="D614" s="1">
        <v>510</v>
      </c>
      <c r="E614" s="2" t="s">
        <v>1639</v>
      </c>
      <c r="F614" s="2" t="s">
        <v>19</v>
      </c>
      <c r="G614" s="321">
        <v>45843</v>
      </c>
      <c r="H614" s="2" t="s">
        <v>773</v>
      </c>
      <c r="I614" s="2"/>
      <c r="J614" s="4"/>
      <c r="K614" s="4"/>
      <c r="L614" s="4">
        <f>Tabela1[[#This Row],[parcela.cef
(total)]]-Tabela1[[#This Row],[parcela.cef
(realizado)]]</f>
        <v>0</v>
      </c>
      <c r="M614" s="4">
        <v>205290</v>
      </c>
      <c r="N614" s="4">
        <v>215260</v>
      </c>
      <c r="O614" s="4">
        <v>0</v>
      </c>
      <c r="P614" s="4">
        <v>9970</v>
      </c>
      <c r="Q614" s="4">
        <f>SUM(Tabela1[[#This Row],[set/25]:[dez/30]])</f>
        <v>9670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300</v>
      </c>
      <c r="BI614" s="4">
        <v>0</v>
      </c>
      <c r="BJ614" s="4">
        <v>0</v>
      </c>
      <c r="BK614" s="4">
        <v>0</v>
      </c>
      <c r="BL614" s="4">
        <v>199.5</v>
      </c>
      <c r="BM614" s="4">
        <v>199.5</v>
      </c>
      <c r="BN614" s="4">
        <v>199.5</v>
      </c>
      <c r="BO614" s="4">
        <v>199.5</v>
      </c>
      <c r="BP614" s="4">
        <v>199.5</v>
      </c>
      <c r="BQ614" s="4">
        <v>199.5</v>
      </c>
      <c r="BR614" s="4">
        <v>199.5</v>
      </c>
      <c r="BS614" s="4">
        <v>199.5</v>
      </c>
      <c r="BT614" s="4">
        <v>199.5</v>
      </c>
      <c r="BU614" s="4">
        <v>199.5</v>
      </c>
      <c r="BV614" s="4">
        <v>199.5</v>
      </c>
      <c r="BW614" s="4">
        <v>199.5</v>
      </c>
      <c r="BX614" s="4">
        <v>199.5</v>
      </c>
      <c r="BY614" s="4">
        <v>199.5</v>
      </c>
      <c r="BZ614" s="4">
        <v>199.5</v>
      </c>
      <c r="CA614" s="4">
        <v>199.5</v>
      </c>
      <c r="CB614" s="4">
        <v>199.5</v>
      </c>
      <c r="CC614" s="4">
        <v>199.5</v>
      </c>
      <c r="CD614" s="4">
        <v>199.5</v>
      </c>
      <c r="CE614" s="4">
        <v>199.5</v>
      </c>
      <c r="CF614" s="4">
        <v>199.5</v>
      </c>
      <c r="CG614" s="4">
        <v>199.5</v>
      </c>
      <c r="CH614" s="4">
        <v>199.5</v>
      </c>
      <c r="CI614" s="4">
        <v>199.5</v>
      </c>
      <c r="CJ614" s="4">
        <v>199.5</v>
      </c>
      <c r="CK614" s="4">
        <v>199.5</v>
      </c>
      <c r="CL614" s="4">
        <v>199.5</v>
      </c>
      <c r="CM614" s="4">
        <v>199.5</v>
      </c>
      <c r="CN614" s="4">
        <v>659</v>
      </c>
      <c r="CO614" s="4">
        <v>665</v>
      </c>
      <c r="CP614" s="4">
        <v>665</v>
      </c>
      <c r="CQ614" s="4">
        <v>665</v>
      </c>
      <c r="CR614" s="4">
        <v>765</v>
      </c>
      <c r="CS614" s="4">
        <v>665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>
        <v>0</v>
      </c>
      <c r="DE614" s="4">
        <v>0</v>
      </c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>
        <v>0</v>
      </c>
      <c r="DL614" s="4">
        <v>0</v>
      </c>
      <c r="DM614" s="4">
        <v>0</v>
      </c>
      <c r="DN614" s="4">
        <v>0</v>
      </c>
      <c r="DO614" s="4">
        <v>0</v>
      </c>
      <c r="DP614" s="4">
        <v>0</v>
      </c>
      <c r="DQ614" s="4">
        <v>0</v>
      </c>
      <c r="DR614" s="4">
        <v>0</v>
      </c>
      <c r="DS614" s="4">
        <v>0</v>
      </c>
      <c r="DT614" s="4">
        <v>0</v>
      </c>
      <c r="DU614" s="6">
        <v>0</v>
      </c>
      <c r="DV614" s="4">
        <f>SUM(Tabela1[[#This Row],[jan/25]:[mar/25]])</f>
        <v>0</v>
      </c>
      <c r="DW614" s="4">
        <f>SUM(Tabela1[[#This Row],[abr/25]:[ago/25]])</f>
        <v>300</v>
      </c>
      <c r="DX614" s="4">
        <f>SUM(Tabela1[[#This Row],[set/25]:[dez/30]])</f>
        <v>9670</v>
      </c>
    </row>
    <row r="615" spans="1:128" hidden="1" x14ac:dyDescent="0.25">
      <c r="A615" s="2" t="s">
        <v>1346</v>
      </c>
      <c r="B615" s="2" t="s">
        <v>14</v>
      </c>
      <c r="C615" s="2" t="s">
        <v>280</v>
      </c>
      <c r="D615" s="1">
        <v>601</v>
      </c>
      <c r="E615" s="2" t="s">
        <v>1641</v>
      </c>
      <c r="F615" s="2" t="s">
        <v>19</v>
      </c>
      <c r="G615" s="321">
        <v>45685</v>
      </c>
      <c r="H615" s="2" t="s">
        <v>966</v>
      </c>
      <c r="I615" s="2"/>
      <c r="J615" s="4"/>
      <c r="K615" s="4"/>
      <c r="L615" s="4">
        <f>Tabela1[[#This Row],[parcela.cef
(total)]]-Tabela1[[#This Row],[parcela.cef
(realizado)]]</f>
        <v>0</v>
      </c>
      <c r="M615" s="4">
        <v>262559.86</v>
      </c>
      <c r="N615" s="4">
        <v>281060</v>
      </c>
      <c r="O615" s="4">
        <v>0</v>
      </c>
      <c r="P615" s="4">
        <v>32233.53</v>
      </c>
      <c r="Q615" s="4">
        <f>SUM(Tabela1[[#This Row],[set/25]:[dez/30]])</f>
        <v>27885.650000000005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3063.88</v>
      </c>
      <c r="BD615" s="4">
        <v>209.15</v>
      </c>
      <c r="BE615" s="4">
        <v>209.99</v>
      </c>
      <c r="BF615" s="4">
        <v>210.81</v>
      </c>
      <c r="BG615" s="4">
        <v>0</v>
      </c>
      <c r="BH615" s="4">
        <v>434.87</v>
      </c>
      <c r="BI615" s="4">
        <v>219.18</v>
      </c>
      <c r="BJ615" s="4">
        <v>216.56</v>
      </c>
      <c r="BK615" s="4">
        <v>216.56</v>
      </c>
      <c r="BL615" s="4">
        <v>216.56</v>
      </c>
      <c r="BM615" s="4">
        <v>1223.81</v>
      </c>
      <c r="BN615" s="4">
        <v>216.56</v>
      </c>
      <c r="BO615" s="4">
        <v>216.56</v>
      </c>
      <c r="BP615" s="4">
        <v>216.56</v>
      </c>
      <c r="BQ615" s="4">
        <v>216.56</v>
      </c>
      <c r="BR615" s="4">
        <v>216.56</v>
      </c>
      <c r="BS615" s="4">
        <v>216.56</v>
      </c>
      <c r="BT615" s="4">
        <v>216.56</v>
      </c>
      <c r="BU615" s="4">
        <v>216.56</v>
      </c>
      <c r="BV615" s="4">
        <v>689.12</v>
      </c>
      <c r="BW615" s="4">
        <v>721.86</v>
      </c>
      <c r="BX615" s="4">
        <v>721.86</v>
      </c>
      <c r="BY615" s="4">
        <v>5967.94</v>
      </c>
      <c r="BZ615" s="4">
        <v>721.86</v>
      </c>
      <c r="CA615" s="4">
        <v>721.86</v>
      </c>
      <c r="CB615" s="4">
        <v>721.86</v>
      </c>
      <c r="CC615" s="4">
        <v>721.86</v>
      </c>
      <c r="CD615" s="4">
        <v>721.86</v>
      </c>
      <c r="CE615" s="4">
        <v>721.86</v>
      </c>
      <c r="CF615" s="4">
        <v>721.86</v>
      </c>
      <c r="CG615" s="4">
        <v>721.86</v>
      </c>
      <c r="CH615" s="4">
        <v>721.86</v>
      </c>
      <c r="CI615" s="4">
        <v>721.86</v>
      </c>
      <c r="CJ615" s="4">
        <v>721.86</v>
      </c>
      <c r="CK615" s="4">
        <v>5967.94</v>
      </c>
      <c r="CL615" s="4">
        <v>721.86</v>
      </c>
      <c r="CM615" s="4">
        <v>721.86</v>
      </c>
      <c r="CN615" s="4">
        <v>721.86</v>
      </c>
      <c r="CO615" s="4">
        <v>0</v>
      </c>
      <c r="CP615" s="4">
        <v>0</v>
      </c>
      <c r="CQ615" s="4">
        <v>0</v>
      </c>
      <c r="CR615" s="4">
        <v>104.92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0</v>
      </c>
      <c r="CZ615" s="4">
        <v>0</v>
      </c>
      <c r="DA615" s="4">
        <v>0</v>
      </c>
      <c r="DB615" s="4">
        <v>0</v>
      </c>
      <c r="DC615" s="4">
        <v>0</v>
      </c>
      <c r="DD615" s="4">
        <v>0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0</v>
      </c>
      <c r="DK615" s="4">
        <v>0</v>
      </c>
      <c r="DL615" s="4">
        <v>0</v>
      </c>
      <c r="DM615" s="4">
        <v>0</v>
      </c>
      <c r="DN615" s="4">
        <v>0</v>
      </c>
      <c r="DO615" s="4">
        <v>0</v>
      </c>
      <c r="DP615" s="4">
        <v>0</v>
      </c>
      <c r="DQ615" s="4">
        <v>0</v>
      </c>
      <c r="DR615" s="4">
        <v>0</v>
      </c>
      <c r="DS615" s="4">
        <v>0</v>
      </c>
      <c r="DT615" s="4">
        <v>0</v>
      </c>
      <c r="DU615" s="6">
        <v>0</v>
      </c>
      <c r="DV615" s="4">
        <f>SUM(Tabela1[[#This Row],[jan/25]:[mar/25]])</f>
        <v>3273.03</v>
      </c>
      <c r="DW615" s="4">
        <f>SUM(Tabela1[[#This Row],[abr/25]:[ago/25]])</f>
        <v>1074.8500000000001</v>
      </c>
      <c r="DX615" s="4">
        <f>SUM(Tabela1[[#This Row],[set/25]:[dez/30]])</f>
        <v>27885.650000000005</v>
      </c>
    </row>
    <row r="616" spans="1:128" hidden="1" x14ac:dyDescent="0.25">
      <c r="A616" s="2" t="s">
        <v>1346</v>
      </c>
      <c r="B616" s="2" t="s">
        <v>14</v>
      </c>
      <c r="C616" s="2" t="s">
        <v>280</v>
      </c>
      <c r="D616" s="1">
        <v>602</v>
      </c>
      <c r="E616" s="2"/>
      <c r="F616" s="2" t="s">
        <v>42</v>
      </c>
      <c r="G616" s="321"/>
      <c r="H616" s="2" t="s">
        <v>722</v>
      </c>
      <c r="I616" s="2"/>
      <c r="J616" s="4"/>
      <c r="K616" s="4"/>
      <c r="L616" s="4">
        <f>Tabela1[[#This Row],[parcela.cef
(total)]]-Tabela1[[#This Row],[parcela.cef
(realizado)]]</f>
        <v>0</v>
      </c>
      <c r="M616" s="4">
        <v>0</v>
      </c>
      <c r="N616" s="4">
        <v>0</v>
      </c>
      <c r="O616" s="4">
        <v>1622.41</v>
      </c>
      <c r="P616" s="4">
        <v>3558.02</v>
      </c>
      <c r="Q616" s="4">
        <f>SUM(Tabela1[[#This Row],[set/25]:[dez/30]])</f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300</v>
      </c>
      <c r="BB616" s="4">
        <v>454.87</v>
      </c>
      <c r="BC616" s="4">
        <v>457.15</v>
      </c>
      <c r="BD616" s="4">
        <v>460.94</v>
      </c>
      <c r="BE616" s="4">
        <v>462.78</v>
      </c>
      <c r="BF616" s="4">
        <v>464.59</v>
      </c>
      <c r="BG616" s="4">
        <v>477.63</v>
      </c>
      <c r="BH616" s="4">
        <v>480.06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>
        <v>0</v>
      </c>
      <c r="CS616" s="4">
        <v>0</v>
      </c>
      <c r="CT616" s="4">
        <v>0</v>
      </c>
      <c r="CU616" s="4">
        <v>0</v>
      </c>
      <c r="CV616" s="4">
        <v>0</v>
      </c>
      <c r="CW616" s="4">
        <v>0</v>
      </c>
      <c r="CX616" s="4">
        <v>0</v>
      </c>
      <c r="CY616" s="4">
        <v>0</v>
      </c>
      <c r="CZ616" s="4">
        <v>0</v>
      </c>
      <c r="DA616" s="4">
        <v>0</v>
      </c>
      <c r="DB616" s="4">
        <v>0</v>
      </c>
      <c r="DC616" s="4">
        <v>0</v>
      </c>
      <c r="DD616" s="4">
        <v>0</v>
      </c>
      <c r="DE616" s="4">
        <v>0</v>
      </c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>
        <v>0</v>
      </c>
      <c r="DL616" s="4">
        <v>0</v>
      </c>
      <c r="DM616" s="4">
        <v>0</v>
      </c>
      <c r="DN616" s="4">
        <v>0</v>
      </c>
      <c r="DO616" s="4">
        <v>0</v>
      </c>
      <c r="DP616" s="4">
        <v>0</v>
      </c>
      <c r="DQ616" s="4">
        <v>0</v>
      </c>
      <c r="DR616" s="4">
        <v>0</v>
      </c>
      <c r="DS616" s="4">
        <v>0</v>
      </c>
      <c r="DT616" s="4">
        <v>0</v>
      </c>
      <c r="DU616" s="6">
        <v>0</v>
      </c>
      <c r="DV616" s="4">
        <f>SUM(Tabela1[[#This Row],[jan/25]:[mar/25]])</f>
        <v>1372.96</v>
      </c>
      <c r="DW616" s="4">
        <f>SUM(Tabela1[[#This Row],[abr/25]:[ago/25]])</f>
        <v>1885.06</v>
      </c>
      <c r="DX616" s="4">
        <f>SUM(Tabela1[[#This Row],[set/25]:[dez/30]])</f>
        <v>0</v>
      </c>
    </row>
    <row r="617" spans="1:128" hidden="1" x14ac:dyDescent="0.25">
      <c r="A617" s="2" t="s">
        <v>1346</v>
      </c>
      <c r="B617" s="2" t="s">
        <v>14</v>
      </c>
      <c r="C617" s="2" t="s">
        <v>280</v>
      </c>
      <c r="D617" s="1">
        <v>603</v>
      </c>
      <c r="E617" s="2" t="s">
        <v>1644</v>
      </c>
      <c r="F617" s="2" t="s">
        <v>19</v>
      </c>
      <c r="G617" s="321">
        <v>45653</v>
      </c>
      <c r="H617" s="2" t="s">
        <v>40</v>
      </c>
      <c r="I617" s="2"/>
      <c r="J617" s="4"/>
      <c r="K617" s="4"/>
      <c r="L617" s="4">
        <f>Tabela1[[#This Row],[parcela.cef
(total)]]-Tabela1[[#This Row],[parcela.cef
(realizado)]]</f>
        <v>0</v>
      </c>
      <c r="M617" s="4">
        <v>308228.43</v>
      </c>
      <c r="N617" s="4">
        <v>375060</v>
      </c>
      <c r="O617" s="4">
        <v>0</v>
      </c>
      <c r="P617" s="4">
        <v>86122.8</v>
      </c>
      <c r="Q617" s="4">
        <f>SUM(Tabela1[[#This Row],[set/25]:[dez/30]])</f>
        <v>79437.85000000002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3451.8</v>
      </c>
      <c r="BC617" s="4">
        <v>454.06</v>
      </c>
      <c r="BD617" s="4">
        <v>457.83</v>
      </c>
      <c r="BE617" s="4">
        <v>459.66</v>
      </c>
      <c r="BF617" s="4">
        <v>461.45</v>
      </c>
      <c r="BG617" s="4">
        <v>463.85</v>
      </c>
      <c r="BH617" s="4">
        <v>466.54</v>
      </c>
      <c r="BI617" s="4">
        <v>469.76</v>
      </c>
      <c r="BJ617" s="4">
        <v>0</v>
      </c>
      <c r="BK617" s="4">
        <v>474.04</v>
      </c>
      <c r="BL617" s="4">
        <v>474.04</v>
      </c>
      <c r="BM617" s="4">
        <v>7042.06</v>
      </c>
      <c r="BN617" s="4">
        <v>1580.12</v>
      </c>
      <c r="BO617" s="4">
        <v>1580.12</v>
      </c>
      <c r="BP617" s="4">
        <v>1580.12</v>
      </c>
      <c r="BQ617" s="4">
        <v>1580.12</v>
      </c>
      <c r="BR617" s="4">
        <v>1580.12</v>
      </c>
      <c r="BS617" s="4">
        <v>1580.12</v>
      </c>
      <c r="BT617" s="4">
        <v>1580.12</v>
      </c>
      <c r="BU617" s="4">
        <v>1580.12</v>
      </c>
      <c r="BV617" s="4">
        <v>1580.12</v>
      </c>
      <c r="BW617" s="4">
        <v>1580.12</v>
      </c>
      <c r="BX617" s="4">
        <v>1580.12</v>
      </c>
      <c r="BY617" s="4">
        <v>12719.95</v>
      </c>
      <c r="BZ617" s="4">
        <v>1580.12</v>
      </c>
      <c r="CA617" s="4">
        <v>1580.12</v>
      </c>
      <c r="CB617" s="4">
        <v>1580.12</v>
      </c>
      <c r="CC617" s="4">
        <v>1580.12</v>
      </c>
      <c r="CD617" s="4">
        <v>1580.12</v>
      </c>
      <c r="CE617" s="4">
        <v>1580.12</v>
      </c>
      <c r="CF617" s="4">
        <v>1580.12</v>
      </c>
      <c r="CG617" s="4">
        <v>1580.12</v>
      </c>
      <c r="CH617" s="4">
        <v>1580.12</v>
      </c>
      <c r="CI617" s="4">
        <v>1580.12</v>
      </c>
      <c r="CJ617" s="4">
        <v>1580.12</v>
      </c>
      <c r="CK617" s="4">
        <v>12719.95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11245.17</v>
      </c>
      <c r="CR617" s="4">
        <v>0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0</v>
      </c>
      <c r="CY617" s="4">
        <v>0</v>
      </c>
      <c r="CZ617" s="4">
        <v>0</v>
      </c>
      <c r="DA617" s="4">
        <v>0</v>
      </c>
      <c r="DB617" s="4">
        <v>0</v>
      </c>
      <c r="DC617" s="4">
        <v>0</v>
      </c>
      <c r="DD617" s="4">
        <v>0</v>
      </c>
      <c r="DE617" s="4">
        <v>0</v>
      </c>
      <c r="DF617" s="4">
        <v>0</v>
      </c>
      <c r="DG617" s="4">
        <v>0</v>
      </c>
      <c r="DH617" s="4">
        <v>0</v>
      </c>
      <c r="DI617" s="4">
        <v>0</v>
      </c>
      <c r="DJ617" s="4">
        <v>0</v>
      </c>
      <c r="DK617" s="4">
        <v>0</v>
      </c>
      <c r="DL617" s="4">
        <v>0</v>
      </c>
      <c r="DM617" s="4">
        <v>0</v>
      </c>
      <c r="DN617" s="4">
        <v>0</v>
      </c>
      <c r="DO617" s="4">
        <v>0</v>
      </c>
      <c r="DP617" s="4">
        <v>0</v>
      </c>
      <c r="DQ617" s="4">
        <v>0</v>
      </c>
      <c r="DR617" s="4">
        <v>0</v>
      </c>
      <c r="DS617" s="4">
        <v>0</v>
      </c>
      <c r="DT617" s="4">
        <v>0</v>
      </c>
      <c r="DU617" s="6">
        <v>0</v>
      </c>
      <c r="DV617" s="4">
        <f>SUM(Tabela1[[#This Row],[jan/25]:[mar/25]])</f>
        <v>4363.6900000000005</v>
      </c>
      <c r="DW617" s="4">
        <f>SUM(Tabela1[[#This Row],[abr/25]:[ago/25]])</f>
        <v>2321.2600000000002</v>
      </c>
      <c r="DX617" s="4">
        <f>SUM(Tabela1[[#This Row],[set/25]:[dez/30]])</f>
        <v>79437.85000000002</v>
      </c>
    </row>
    <row r="618" spans="1:128" hidden="1" x14ac:dyDescent="0.25">
      <c r="A618" s="2" t="s">
        <v>1346</v>
      </c>
      <c r="B618" s="2" t="s">
        <v>14</v>
      </c>
      <c r="C618" s="2" t="s">
        <v>280</v>
      </c>
      <c r="D618" s="1">
        <v>604</v>
      </c>
      <c r="E618" s="2" t="s">
        <v>1646</v>
      </c>
      <c r="F618" s="2" t="s">
        <v>19</v>
      </c>
      <c r="G618" s="321">
        <v>45654</v>
      </c>
      <c r="H618" s="2" t="s">
        <v>963</v>
      </c>
      <c r="I618" s="2"/>
      <c r="J618" s="4"/>
      <c r="K618" s="4"/>
      <c r="L618" s="4">
        <f>Tabela1[[#This Row],[parcela.cef
(total)]]-Tabela1[[#This Row],[parcela.cef
(realizado)]]</f>
        <v>0</v>
      </c>
      <c r="M618" s="4">
        <v>268304.09999999998</v>
      </c>
      <c r="N618" s="4">
        <v>281060</v>
      </c>
      <c r="O618" s="4">
        <v>0</v>
      </c>
      <c r="P618" s="4">
        <v>27593.67</v>
      </c>
      <c r="Q618" s="4">
        <f>SUM(Tabela1[[#This Row],[set/25]:[dez/30]])</f>
        <v>23501.659999999993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2102.4</v>
      </c>
      <c r="BC618" s="4">
        <v>605.41</v>
      </c>
      <c r="BD618" s="4">
        <v>610.44000000000005</v>
      </c>
      <c r="BE618" s="4">
        <v>153.22</v>
      </c>
      <c r="BF618" s="4">
        <v>153.82</v>
      </c>
      <c r="BG618" s="4">
        <v>154.62</v>
      </c>
      <c r="BH618" s="4">
        <v>155.51</v>
      </c>
      <c r="BI618" s="4">
        <v>156.59</v>
      </c>
      <c r="BJ618" s="4">
        <v>158.01</v>
      </c>
      <c r="BK618" s="4">
        <v>158.01</v>
      </c>
      <c r="BL618" s="4">
        <v>158.01</v>
      </c>
      <c r="BM618" s="4">
        <v>1738.13</v>
      </c>
      <c r="BN618" s="4">
        <v>158.01</v>
      </c>
      <c r="BO618" s="4">
        <v>158.01</v>
      </c>
      <c r="BP618" s="4">
        <v>158.01</v>
      </c>
      <c r="BQ618" s="4">
        <v>158.01</v>
      </c>
      <c r="BR618" s="4">
        <v>158.01</v>
      </c>
      <c r="BS618" s="4">
        <v>158.01</v>
      </c>
      <c r="BT618" s="4">
        <v>158.01</v>
      </c>
      <c r="BU618" s="4">
        <v>158.01</v>
      </c>
      <c r="BV618" s="4">
        <v>158.01</v>
      </c>
      <c r="BW618" s="4">
        <v>158.01</v>
      </c>
      <c r="BX618" s="4">
        <v>431.9</v>
      </c>
      <c r="BY618" s="4">
        <v>5793.77</v>
      </c>
      <c r="BZ618" s="4">
        <v>526.71</v>
      </c>
      <c r="CA618" s="4">
        <v>526.71</v>
      </c>
      <c r="CB618" s="4">
        <v>526.71</v>
      </c>
      <c r="CC618" s="4">
        <v>526.71</v>
      </c>
      <c r="CD618" s="4">
        <v>526.71</v>
      </c>
      <c r="CE618" s="4">
        <v>526.71</v>
      </c>
      <c r="CF618" s="4">
        <v>526.71</v>
      </c>
      <c r="CG618" s="4">
        <v>526.71</v>
      </c>
      <c r="CH618" s="4">
        <v>526.71</v>
      </c>
      <c r="CI618" s="4">
        <v>526.71</v>
      </c>
      <c r="CJ618" s="4">
        <v>526.71</v>
      </c>
      <c r="CK618" s="4">
        <v>526.71</v>
      </c>
      <c r="CL618" s="4">
        <v>526.71</v>
      </c>
      <c r="CM618" s="4">
        <v>526.71</v>
      </c>
      <c r="CN618" s="4">
        <v>6004.45</v>
      </c>
      <c r="CO618" s="4">
        <v>0</v>
      </c>
      <c r="CP618" s="4">
        <v>0</v>
      </c>
      <c r="CQ618" s="4">
        <v>105.34</v>
      </c>
      <c r="CR618" s="4">
        <v>0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>
        <v>0</v>
      </c>
      <c r="DE618" s="4">
        <v>0</v>
      </c>
      <c r="DF618" s="4">
        <v>0</v>
      </c>
      <c r="DG618" s="4">
        <v>0</v>
      </c>
      <c r="DH618" s="4">
        <v>0</v>
      </c>
      <c r="DI618" s="4">
        <v>0</v>
      </c>
      <c r="DJ618" s="4">
        <v>0</v>
      </c>
      <c r="DK618" s="4">
        <v>0</v>
      </c>
      <c r="DL618" s="4">
        <v>0</v>
      </c>
      <c r="DM618" s="4">
        <v>0</v>
      </c>
      <c r="DN618" s="4">
        <v>0</v>
      </c>
      <c r="DO618" s="4">
        <v>0</v>
      </c>
      <c r="DP618" s="4">
        <v>0</v>
      </c>
      <c r="DQ618" s="4">
        <v>0</v>
      </c>
      <c r="DR618" s="4">
        <v>0</v>
      </c>
      <c r="DS618" s="4">
        <v>0</v>
      </c>
      <c r="DT618" s="4">
        <v>0</v>
      </c>
      <c r="DU618" s="6">
        <v>0</v>
      </c>
      <c r="DV618" s="4">
        <f>SUM(Tabela1[[#This Row],[jan/25]:[mar/25]])</f>
        <v>3318.25</v>
      </c>
      <c r="DW618" s="4">
        <f>SUM(Tabela1[[#This Row],[abr/25]:[ago/25]])</f>
        <v>773.76</v>
      </c>
      <c r="DX618" s="4">
        <f>SUM(Tabela1[[#This Row],[set/25]:[dez/30]])</f>
        <v>23501.659999999993</v>
      </c>
    </row>
    <row r="619" spans="1:128" hidden="1" x14ac:dyDescent="0.25">
      <c r="A619" s="2" t="s">
        <v>1346</v>
      </c>
      <c r="B619" s="2" t="s">
        <v>14</v>
      </c>
      <c r="C619" s="2" t="s">
        <v>280</v>
      </c>
      <c r="D619" s="1">
        <v>605</v>
      </c>
      <c r="E619" s="2" t="s">
        <v>1648</v>
      </c>
      <c r="F619" s="2" t="s">
        <v>19</v>
      </c>
      <c r="G619" s="321">
        <v>45845</v>
      </c>
      <c r="H619" s="2" t="s">
        <v>1649</v>
      </c>
      <c r="I619" s="2"/>
      <c r="J619" s="4"/>
      <c r="K619" s="4"/>
      <c r="L619" s="4">
        <f>Tabela1[[#This Row],[parcela.cef
(total)]]-Tabela1[[#This Row],[parcela.cef
(realizado)]]</f>
        <v>0</v>
      </c>
      <c r="M619" s="4">
        <v>271861</v>
      </c>
      <c r="N619" s="4">
        <v>299000</v>
      </c>
      <c r="O619" s="4">
        <v>0</v>
      </c>
      <c r="P619" s="4">
        <v>26705</v>
      </c>
      <c r="Q619" s="4">
        <f>SUM(Tabela1[[#This Row],[set/25]:[dez/30]])</f>
        <v>26605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100</v>
      </c>
      <c r="BJ619" s="4">
        <v>0</v>
      </c>
      <c r="BK619" s="4">
        <v>234</v>
      </c>
      <c r="BL619" s="4">
        <v>234</v>
      </c>
      <c r="BM619" s="4">
        <v>4734</v>
      </c>
      <c r="BN619" s="4">
        <v>234</v>
      </c>
      <c r="BO619" s="4">
        <v>234</v>
      </c>
      <c r="BP619" s="4">
        <v>234</v>
      </c>
      <c r="BQ619" s="4">
        <v>234</v>
      </c>
      <c r="BR619" s="4">
        <v>234</v>
      </c>
      <c r="BS619" s="4">
        <v>234</v>
      </c>
      <c r="BT619" s="4">
        <v>234</v>
      </c>
      <c r="BU619" s="4">
        <v>234</v>
      </c>
      <c r="BV619" s="4">
        <v>234</v>
      </c>
      <c r="BW619" s="4">
        <v>234</v>
      </c>
      <c r="BX619" s="4">
        <v>234</v>
      </c>
      <c r="BY619" s="4">
        <v>4734</v>
      </c>
      <c r="BZ619" s="4">
        <v>234</v>
      </c>
      <c r="CA619" s="4">
        <v>234</v>
      </c>
      <c r="CB619" s="4">
        <v>234</v>
      </c>
      <c r="CC619" s="4">
        <v>234</v>
      </c>
      <c r="CD619" s="4">
        <v>234</v>
      </c>
      <c r="CE619" s="4">
        <v>234</v>
      </c>
      <c r="CF619" s="4">
        <v>234</v>
      </c>
      <c r="CG619" s="4">
        <v>234</v>
      </c>
      <c r="CH619" s="4">
        <v>234</v>
      </c>
      <c r="CI619" s="4">
        <v>234</v>
      </c>
      <c r="CJ619" s="4">
        <v>234</v>
      </c>
      <c r="CK619" s="4">
        <v>4734</v>
      </c>
      <c r="CL619" s="4">
        <v>234</v>
      </c>
      <c r="CM619" s="4">
        <v>234</v>
      </c>
      <c r="CN619" s="4">
        <v>234</v>
      </c>
      <c r="CO619" s="4">
        <v>0</v>
      </c>
      <c r="CP619" s="4">
        <v>0</v>
      </c>
      <c r="CQ619" s="4">
        <v>0</v>
      </c>
      <c r="CR619" s="4">
        <v>469</v>
      </c>
      <c r="CS619" s="4">
        <v>234</v>
      </c>
      <c r="CT619" s="4">
        <v>234</v>
      </c>
      <c r="CU619" s="4">
        <v>234</v>
      </c>
      <c r="CV619" s="4">
        <v>234</v>
      </c>
      <c r="CW619" s="4">
        <v>234</v>
      </c>
      <c r="CX619" s="4">
        <v>234</v>
      </c>
      <c r="CY619" s="4">
        <v>234</v>
      </c>
      <c r="CZ619" s="4">
        <v>234</v>
      </c>
      <c r="DA619" s="4">
        <v>234</v>
      </c>
      <c r="DB619" s="4">
        <v>234</v>
      </c>
      <c r="DC619" s="4">
        <v>234</v>
      </c>
      <c r="DD619" s="4">
        <v>234</v>
      </c>
      <c r="DE619" s="4">
        <v>234</v>
      </c>
      <c r="DF619" s="4">
        <v>234</v>
      </c>
      <c r="DG619" s="4">
        <v>234</v>
      </c>
      <c r="DH619" s="4">
        <v>234</v>
      </c>
      <c r="DI619" s="4">
        <v>234</v>
      </c>
      <c r="DJ619" s="4">
        <v>234</v>
      </c>
      <c r="DK619" s="4">
        <v>234</v>
      </c>
      <c r="DL619" s="4">
        <v>234</v>
      </c>
      <c r="DM619" s="4">
        <v>234</v>
      </c>
      <c r="DN619" s="4">
        <v>234</v>
      </c>
      <c r="DO619" s="4">
        <v>234</v>
      </c>
      <c r="DP619" s="4">
        <v>234</v>
      </c>
      <c r="DQ619" s="4">
        <v>0</v>
      </c>
      <c r="DR619" s="4">
        <v>0</v>
      </c>
      <c r="DS619" s="4">
        <v>0</v>
      </c>
      <c r="DT619" s="4">
        <v>0</v>
      </c>
      <c r="DU619" s="6">
        <v>0</v>
      </c>
      <c r="DV619" s="4">
        <f>SUM(Tabela1[[#This Row],[jan/25]:[mar/25]])</f>
        <v>0</v>
      </c>
      <c r="DW619" s="4">
        <f>SUM(Tabela1[[#This Row],[abr/25]:[ago/25]])</f>
        <v>100</v>
      </c>
      <c r="DX619" s="4">
        <f>SUM(Tabela1[[#This Row],[set/25]:[dez/30]])</f>
        <v>26605</v>
      </c>
    </row>
    <row r="620" spans="1:128" hidden="1" x14ac:dyDescent="0.25">
      <c r="A620" s="2" t="s">
        <v>1346</v>
      </c>
      <c r="B620" s="2" t="s">
        <v>14</v>
      </c>
      <c r="C620" s="2" t="s">
        <v>280</v>
      </c>
      <c r="D620" s="1">
        <v>606</v>
      </c>
      <c r="E620" s="2" t="s">
        <v>1651</v>
      </c>
      <c r="F620" s="2" t="s">
        <v>19</v>
      </c>
      <c r="G620" s="321">
        <v>45870</v>
      </c>
      <c r="H620" s="2" t="s">
        <v>968</v>
      </c>
      <c r="I620" s="2"/>
      <c r="J620" s="4"/>
      <c r="K620" s="4"/>
      <c r="L620" s="4">
        <f>Tabela1[[#This Row],[parcela.cef
(total)]]-Tabela1[[#This Row],[parcela.cef
(realizado)]]</f>
        <v>0</v>
      </c>
      <c r="M620" s="4">
        <v>270009</v>
      </c>
      <c r="N620" s="4">
        <v>298500</v>
      </c>
      <c r="O620" s="4">
        <v>0</v>
      </c>
      <c r="P620" s="4">
        <v>28491</v>
      </c>
      <c r="Q620" s="4">
        <f>SUM(Tabela1[[#This Row],[set/25]:[dez/30]])</f>
        <v>23991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4500</v>
      </c>
      <c r="BJ620" s="4">
        <v>770</v>
      </c>
      <c r="BK620" s="4">
        <v>770</v>
      </c>
      <c r="BL620" s="4">
        <v>770</v>
      </c>
      <c r="BM620" s="4">
        <v>770</v>
      </c>
      <c r="BN620" s="4">
        <v>770</v>
      </c>
      <c r="BO620" s="4">
        <v>770</v>
      </c>
      <c r="BP620" s="4">
        <v>770</v>
      </c>
      <c r="BQ620" s="4">
        <v>770</v>
      </c>
      <c r="BR620" s="4">
        <v>770</v>
      </c>
      <c r="BS620" s="4">
        <v>770</v>
      </c>
      <c r="BT620" s="4">
        <v>770</v>
      </c>
      <c r="BU620" s="4">
        <v>770</v>
      </c>
      <c r="BV620" s="4">
        <v>770</v>
      </c>
      <c r="BW620" s="4">
        <v>770</v>
      </c>
      <c r="BX620" s="4">
        <v>770</v>
      </c>
      <c r="BY620" s="4">
        <v>770</v>
      </c>
      <c r="BZ620" s="4">
        <v>770</v>
      </c>
      <c r="CA620" s="4">
        <v>770</v>
      </c>
      <c r="CB620" s="4">
        <v>770</v>
      </c>
      <c r="CC620" s="4">
        <v>770</v>
      </c>
      <c r="CD620" s="4">
        <v>770</v>
      </c>
      <c r="CE620" s="4">
        <v>770</v>
      </c>
      <c r="CF620" s="4">
        <v>770</v>
      </c>
      <c r="CG620" s="4">
        <v>770</v>
      </c>
      <c r="CH620" s="4">
        <v>770</v>
      </c>
      <c r="CI620" s="4">
        <v>770</v>
      </c>
      <c r="CJ620" s="4">
        <v>770</v>
      </c>
      <c r="CK620" s="4">
        <v>770</v>
      </c>
      <c r="CL620" s="4">
        <v>770</v>
      </c>
      <c r="CM620" s="4">
        <v>770</v>
      </c>
      <c r="CN620" s="4">
        <v>770</v>
      </c>
      <c r="CO620" s="4">
        <v>0</v>
      </c>
      <c r="CP620" s="4">
        <v>0</v>
      </c>
      <c r="CQ620" s="4">
        <v>0</v>
      </c>
      <c r="CR620" s="4">
        <v>121</v>
      </c>
      <c r="CS620" s="4">
        <v>0</v>
      </c>
      <c r="CT620" s="4">
        <v>0</v>
      </c>
      <c r="CU620" s="4">
        <v>0</v>
      </c>
      <c r="CV620" s="4">
        <v>0</v>
      </c>
      <c r="CW620" s="4">
        <v>0</v>
      </c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>
        <v>0</v>
      </c>
      <c r="DE620" s="4">
        <v>0</v>
      </c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>
        <v>0</v>
      </c>
      <c r="DL620" s="4">
        <v>0</v>
      </c>
      <c r="DM620" s="4">
        <v>0</v>
      </c>
      <c r="DN620" s="4">
        <v>0</v>
      </c>
      <c r="DO620" s="4">
        <v>0</v>
      </c>
      <c r="DP620" s="4">
        <v>0</v>
      </c>
      <c r="DQ620" s="4">
        <v>0</v>
      </c>
      <c r="DR620" s="4">
        <v>0</v>
      </c>
      <c r="DS620" s="4">
        <v>0</v>
      </c>
      <c r="DT620" s="4">
        <v>0</v>
      </c>
      <c r="DU620" s="6">
        <v>0</v>
      </c>
      <c r="DV620" s="4">
        <f>SUM(Tabela1[[#This Row],[jan/25]:[mar/25]])</f>
        <v>0</v>
      </c>
      <c r="DW620" s="4">
        <f>SUM(Tabela1[[#This Row],[abr/25]:[ago/25]])</f>
        <v>4500</v>
      </c>
      <c r="DX620" s="4">
        <f>SUM(Tabela1[[#This Row],[set/25]:[dez/30]])</f>
        <v>23991</v>
      </c>
    </row>
    <row r="621" spans="1:128" hidden="1" x14ac:dyDescent="0.25">
      <c r="A621" s="2" t="s">
        <v>1346</v>
      </c>
      <c r="B621" s="2" t="s">
        <v>14</v>
      </c>
      <c r="C621" s="2" t="s">
        <v>280</v>
      </c>
      <c r="D621" s="1">
        <v>607</v>
      </c>
      <c r="E621" s="2" t="s">
        <v>1653</v>
      </c>
      <c r="F621" s="2" t="s">
        <v>19</v>
      </c>
      <c r="G621" s="321">
        <v>45668</v>
      </c>
      <c r="H621" s="2" t="s">
        <v>1225</v>
      </c>
      <c r="I621" s="2"/>
      <c r="J621" s="4"/>
      <c r="K621" s="4"/>
      <c r="L621" s="4">
        <f>Tabela1[[#This Row],[parcela.cef
(total)]]-Tabela1[[#This Row],[parcela.cef
(realizado)]]</f>
        <v>0</v>
      </c>
      <c r="M621" s="4">
        <v>274264.90999999997</v>
      </c>
      <c r="N621" s="4">
        <v>281060</v>
      </c>
      <c r="O621" s="4">
        <v>0</v>
      </c>
      <c r="P621" s="4">
        <v>20323.8</v>
      </c>
      <c r="Q621" s="4">
        <f>SUM(Tabela1[[#This Row],[set/25]:[dez/30]])</f>
        <v>16850.390000000003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2400</v>
      </c>
      <c r="BC621" s="4">
        <v>150.75</v>
      </c>
      <c r="BD621" s="4">
        <v>152</v>
      </c>
      <c r="BE621" s="4">
        <v>152.61000000000001</v>
      </c>
      <c r="BF621" s="4">
        <v>153.19999999999999</v>
      </c>
      <c r="BG621" s="4">
        <v>154</v>
      </c>
      <c r="BH621" s="4">
        <v>154.88999999999999</v>
      </c>
      <c r="BI621" s="4">
        <v>155.96</v>
      </c>
      <c r="BJ621" s="4">
        <v>0</v>
      </c>
      <c r="BK621" s="4">
        <v>157.38</v>
      </c>
      <c r="BL621" s="4">
        <v>157.38</v>
      </c>
      <c r="BM621" s="4">
        <v>1416.44</v>
      </c>
      <c r="BN621" s="4">
        <v>157.38</v>
      </c>
      <c r="BO621" s="4">
        <v>157.38</v>
      </c>
      <c r="BP621" s="4">
        <v>157.38</v>
      </c>
      <c r="BQ621" s="4">
        <v>157.38</v>
      </c>
      <c r="BR621" s="4">
        <v>157.38</v>
      </c>
      <c r="BS621" s="4">
        <v>157.38</v>
      </c>
      <c r="BT621" s="4">
        <v>157.38</v>
      </c>
      <c r="BU621" s="4">
        <v>157.38</v>
      </c>
      <c r="BV621" s="4">
        <v>157.38</v>
      </c>
      <c r="BW621" s="4">
        <v>157.38</v>
      </c>
      <c r="BX621" s="4">
        <v>157.38</v>
      </c>
      <c r="BY621" s="4">
        <v>2790.91</v>
      </c>
      <c r="BZ621" s="4">
        <v>524.61</v>
      </c>
      <c r="CA621" s="4">
        <v>524.61</v>
      </c>
      <c r="CB621" s="4">
        <v>524.61</v>
      </c>
      <c r="CC621" s="4">
        <v>524.61</v>
      </c>
      <c r="CD621" s="4">
        <v>524.61</v>
      </c>
      <c r="CE621" s="4">
        <v>524.61</v>
      </c>
      <c r="CF621" s="4">
        <v>524.61</v>
      </c>
      <c r="CG621" s="4">
        <v>524.61</v>
      </c>
      <c r="CH621" s="4">
        <v>524.61</v>
      </c>
      <c r="CI621" s="4">
        <v>524.61</v>
      </c>
      <c r="CJ621" s="4">
        <v>524.61</v>
      </c>
      <c r="CK621" s="4">
        <v>4721.47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104.92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0</v>
      </c>
      <c r="CZ621" s="4">
        <v>0</v>
      </c>
      <c r="DA621" s="4">
        <v>0</v>
      </c>
      <c r="DB621" s="4">
        <v>0</v>
      </c>
      <c r="DC621" s="4">
        <v>0</v>
      </c>
      <c r="DD621" s="4">
        <v>0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0</v>
      </c>
      <c r="DK621" s="4">
        <v>0</v>
      </c>
      <c r="DL621" s="4">
        <v>0</v>
      </c>
      <c r="DM621" s="4">
        <v>0</v>
      </c>
      <c r="DN621" s="4">
        <v>0</v>
      </c>
      <c r="DO621" s="4">
        <v>0</v>
      </c>
      <c r="DP621" s="4">
        <v>0</v>
      </c>
      <c r="DQ621" s="4">
        <v>0</v>
      </c>
      <c r="DR621" s="4">
        <v>0</v>
      </c>
      <c r="DS621" s="4">
        <v>0</v>
      </c>
      <c r="DT621" s="4">
        <v>0</v>
      </c>
      <c r="DU621" s="6">
        <v>0</v>
      </c>
      <c r="DV621" s="4">
        <f>SUM(Tabela1[[#This Row],[jan/25]:[mar/25]])</f>
        <v>2702.75</v>
      </c>
      <c r="DW621" s="4">
        <f>SUM(Tabela1[[#This Row],[abr/25]:[ago/25]])</f>
        <v>770.66000000000008</v>
      </c>
      <c r="DX621" s="4">
        <f>SUM(Tabela1[[#This Row],[set/25]:[dez/30]])</f>
        <v>16850.390000000003</v>
      </c>
    </row>
    <row r="622" spans="1:128" hidden="1" x14ac:dyDescent="0.25">
      <c r="A622" s="2" t="s">
        <v>1346</v>
      </c>
      <c r="B622" s="2" t="s">
        <v>14</v>
      </c>
      <c r="C622" s="2" t="s">
        <v>280</v>
      </c>
      <c r="D622" s="1">
        <v>608</v>
      </c>
      <c r="E622" s="2"/>
      <c r="F622" s="2" t="s">
        <v>42</v>
      </c>
      <c r="G622" s="321"/>
      <c r="H622" s="2"/>
      <c r="I622" s="2"/>
      <c r="J622" s="4"/>
      <c r="K622" s="4"/>
      <c r="L622" s="4">
        <f>Tabela1[[#This Row],[parcela.cef
(total)]]-Tabela1[[#This Row],[parcela.cef
(realizado)]]</f>
        <v>0</v>
      </c>
      <c r="M622" s="4">
        <v>0</v>
      </c>
      <c r="N622" s="4">
        <v>0</v>
      </c>
      <c r="O622" s="4">
        <v>0</v>
      </c>
      <c r="P622" s="4">
        <v>0</v>
      </c>
      <c r="Q622" s="4">
        <f>SUM(Tabela1[[#This Row],[set/25]:[dez/30]])</f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0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0</v>
      </c>
      <c r="CZ622" s="4">
        <v>0</v>
      </c>
      <c r="DA622" s="4">
        <v>0</v>
      </c>
      <c r="DB622" s="4">
        <v>0</v>
      </c>
      <c r="DC622" s="4">
        <v>0</v>
      </c>
      <c r="DD622" s="4">
        <v>0</v>
      </c>
      <c r="DE622" s="4">
        <v>0</v>
      </c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>
        <v>0</v>
      </c>
      <c r="DL622" s="4">
        <v>0</v>
      </c>
      <c r="DM622" s="4">
        <v>0</v>
      </c>
      <c r="DN622" s="4">
        <v>0</v>
      </c>
      <c r="DO622" s="4">
        <v>0</v>
      </c>
      <c r="DP622" s="4">
        <v>0</v>
      </c>
      <c r="DQ622" s="4">
        <v>0</v>
      </c>
      <c r="DR622" s="4">
        <v>0</v>
      </c>
      <c r="DS622" s="4">
        <v>0</v>
      </c>
      <c r="DT622" s="4">
        <v>0</v>
      </c>
      <c r="DU622" s="6">
        <v>0</v>
      </c>
      <c r="DV622" s="4">
        <f>SUM(Tabela1[[#This Row],[jan/25]:[mar/25]])</f>
        <v>0</v>
      </c>
      <c r="DW622" s="4">
        <f>SUM(Tabela1[[#This Row],[abr/25]:[ago/25]])</f>
        <v>0</v>
      </c>
      <c r="DX622" s="4">
        <f>SUM(Tabela1[[#This Row],[set/25]:[dez/30]])</f>
        <v>0</v>
      </c>
    </row>
    <row r="623" spans="1:128" hidden="1" x14ac:dyDescent="0.25">
      <c r="A623" s="2" t="s">
        <v>1346</v>
      </c>
      <c r="B623" s="2" t="s">
        <v>14</v>
      </c>
      <c r="C623" s="2" t="s">
        <v>280</v>
      </c>
      <c r="D623" s="1">
        <v>609</v>
      </c>
      <c r="E623" s="2" t="s">
        <v>1656</v>
      </c>
      <c r="F623" s="2" t="s">
        <v>19</v>
      </c>
      <c r="G623" s="321">
        <v>45860</v>
      </c>
      <c r="H623" s="2" t="s">
        <v>1288</v>
      </c>
      <c r="I623" s="2"/>
      <c r="J623" s="4"/>
      <c r="K623" s="4"/>
      <c r="L623" s="4">
        <f>Tabela1[[#This Row],[parcela.cef
(total)]]-Tabela1[[#This Row],[parcela.cef
(realizado)]]</f>
        <v>0</v>
      </c>
      <c r="M623" s="4">
        <v>210229</v>
      </c>
      <c r="N623" s="4">
        <v>228042</v>
      </c>
      <c r="O623" s="4">
        <v>0</v>
      </c>
      <c r="P623" s="4">
        <v>16707</v>
      </c>
      <c r="Q623" s="4">
        <f>SUM(Tabela1[[#This Row],[set/25]:[dez/30]])</f>
        <v>16175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532</v>
      </c>
      <c r="BJ623" s="4">
        <v>0</v>
      </c>
      <c r="BK623" s="4">
        <v>532</v>
      </c>
      <c r="BL623" s="4">
        <v>532</v>
      </c>
      <c r="BM623" s="4">
        <v>532</v>
      </c>
      <c r="BN623" s="4">
        <v>532</v>
      </c>
      <c r="BO623" s="4">
        <v>532</v>
      </c>
      <c r="BP623" s="4">
        <v>532</v>
      </c>
      <c r="BQ623" s="4">
        <v>532</v>
      </c>
      <c r="BR623" s="4">
        <v>532</v>
      </c>
      <c r="BS623" s="4">
        <v>532</v>
      </c>
      <c r="BT623" s="4">
        <v>532</v>
      </c>
      <c r="BU623" s="4">
        <v>532</v>
      </c>
      <c r="BV623" s="4">
        <v>532</v>
      </c>
      <c r="BW623" s="4">
        <v>532</v>
      </c>
      <c r="BX623" s="4">
        <v>532</v>
      </c>
      <c r="BY623" s="4">
        <v>532</v>
      </c>
      <c r="BZ623" s="4">
        <v>532</v>
      </c>
      <c r="CA623" s="4">
        <v>532</v>
      </c>
      <c r="CB623" s="4">
        <v>532</v>
      </c>
      <c r="CC623" s="4">
        <v>532</v>
      </c>
      <c r="CD623" s="4">
        <v>532</v>
      </c>
      <c r="CE623" s="4">
        <v>532</v>
      </c>
      <c r="CF623" s="4">
        <v>532</v>
      </c>
      <c r="CG623" s="4">
        <v>532</v>
      </c>
      <c r="CH623" s="4">
        <v>532</v>
      </c>
      <c r="CI623" s="4">
        <v>532</v>
      </c>
      <c r="CJ623" s="4">
        <v>532</v>
      </c>
      <c r="CK623" s="4">
        <v>532</v>
      </c>
      <c r="CL623" s="4">
        <v>532</v>
      </c>
      <c r="CM623" s="4">
        <v>532</v>
      </c>
      <c r="CN623" s="4">
        <v>532</v>
      </c>
      <c r="CO623" s="4">
        <v>0</v>
      </c>
      <c r="CP623" s="4">
        <v>0</v>
      </c>
      <c r="CQ623" s="4">
        <v>0</v>
      </c>
      <c r="CR623" s="4">
        <v>215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0</v>
      </c>
      <c r="CY623" s="4">
        <v>0</v>
      </c>
      <c r="CZ623" s="4">
        <v>0</v>
      </c>
      <c r="DA623" s="4">
        <v>0</v>
      </c>
      <c r="DB623" s="4">
        <v>0</v>
      </c>
      <c r="DC623" s="4">
        <v>0</v>
      </c>
      <c r="DD623" s="4">
        <v>0</v>
      </c>
      <c r="DE623" s="4">
        <v>0</v>
      </c>
      <c r="DF623" s="4">
        <v>0</v>
      </c>
      <c r="DG623" s="4">
        <v>0</v>
      </c>
      <c r="DH623" s="4">
        <v>0</v>
      </c>
      <c r="DI623" s="4">
        <v>0</v>
      </c>
      <c r="DJ623" s="4">
        <v>0</v>
      </c>
      <c r="DK623" s="4">
        <v>0</v>
      </c>
      <c r="DL623" s="4">
        <v>0</v>
      </c>
      <c r="DM623" s="4">
        <v>0</v>
      </c>
      <c r="DN623" s="4">
        <v>0</v>
      </c>
      <c r="DO623" s="4">
        <v>0</v>
      </c>
      <c r="DP623" s="4">
        <v>0</v>
      </c>
      <c r="DQ623" s="4">
        <v>0</v>
      </c>
      <c r="DR623" s="4">
        <v>0</v>
      </c>
      <c r="DS623" s="4">
        <v>0</v>
      </c>
      <c r="DT623" s="4">
        <v>0</v>
      </c>
      <c r="DU623" s="6">
        <v>0</v>
      </c>
      <c r="DV623" s="4">
        <f>SUM(Tabela1[[#This Row],[jan/25]:[mar/25]])</f>
        <v>0</v>
      </c>
      <c r="DW623" s="4">
        <f>SUM(Tabela1[[#This Row],[abr/25]:[ago/25]])</f>
        <v>532</v>
      </c>
      <c r="DX623" s="4">
        <f>SUM(Tabela1[[#This Row],[set/25]:[dez/30]])</f>
        <v>16175</v>
      </c>
    </row>
    <row r="624" spans="1:128" hidden="1" x14ac:dyDescent="0.25">
      <c r="A624" s="2" t="s">
        <v>1346</v>
      </c>
      <c r="B624" s="2" t="s">
        <v>14</v>
      </c>
      <c r="C624" s="2" t="s">
        <v>280</v>
      </c>
      <c r="D624" s="1">
        <v>610</v>
      </c>
      <c r="E624" s="2" t="s">
        <v>1658</v>
      </c>
      <c r="F624" s="2" t="s">
        <v>19</v>
      </c>
      <c r="G624" s="321">
        <v>45829</v>
      </c>
      <c r="H624" s="2" t="s">
        <v>1659</v>
      </c>
      <c r="I624" s="2"/>
      <c r="J624" s="4"/>
      <c r="K624" s="4"/>
      <c r="L624" s="4">
        <f>Tabela1[[#This Row],[parcela.cef
(total)]]-Tabela1[[#This Row],[parcela.cef
(realizado)]]</f>
        <v>0</v>
      </c>
      <c r="M624" s="4">
        <v>191147</v>
      </c>
      <c r="N624" s="4">
        <v>229000</v>
      </c>
      <c r="O624" s="4">
        <v>0</v>
      </c>
      <c r="P624" s="4">
        <v>37753</v>
      </c>
      <c r="Q624" s="4">
        <f>SUM(Tabela1[[#This Row],[set/25]:[dez/30]])</f>
        <v>37553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100</v>
      </c>
      <c r="BI624" s="4">
        <v>100</v>
      </c>
      <c r="BJ624" s="4">
        <v>0</v>
      </c>
      <c r="BK624" s="4">
        <v>630</v>
      </c>
      <c r="BL624" s="4">
        <v>530</v>
      </c>
      <c r="BM624" s="4">
        <v>3030</v>
      </c>
      <c r="BN624" s="4">
        <v>530</v>
      </c>
      <c r="BO624" s="4">
        <v>530</v>
      </c>
      <c r="BP624" s="4">
        <v>530</v>
      </c>
      <c r="BQ624" s="4">
        <v>530</v>
      </c>
      <c r="BR624" s="4">
        <v>530</v>
      </c>
      <c r="BS624" s="4">
        <v>530</v>
      </c>
      <c r="BT624" s="4">
        <v>530</v>
      </c>
      <c r="BU624" s="4">
        <v>530</v>
      </c>
      <c r="BV624" s="4">
        <v>530</v>
      </c>
      <c r="BW624" s="4">
        <v>530</v>
      </c>
      <c r="BX624" s="4">
        <v>530</v>
      </c>
      <c r="BY624" s="4">
        <v>3030</v>
      </c>
      <c r="BZ624" s="4">
        <v>530</v>
      </c>
      <c r="CA624" s="4">
        <v>530</v>
      </c>
      <c r="CB624" s="4">
        <v>530</v>
      </c>
      <c r="CC624" s="4">
        <v>530</v>
      </c>
      <c r="CD624" s="4">
        <v>530</v>
      </c>
      <c r="CE624" s="4">
        <v>530</v>
      </c>
      <c r="CF624" s="4">
        <v>530</v>
      </c>
      <c r="CG624" s="4">
        <v>530</v>
      </c>
      <c r="CH624" s="4">
        <v>530</v>
      </c>
      <c r="CI624" s="4">
        <v>530</v>
      </c>
      <c r="CJ624" s="4">
        <v>530</v>
      </c>
      <c r="CK624" s="4">
        <v>3030</v>
      </c>
      <c r="CL624" s="4">
        <v>530</v>
      </c>
      <c r="CM624" s="4">
        <v>530</v>
      </c>
      <c r="CN624" s="4">
        <v>0</v>
      </c>
      <c r="CO624" s="4">
        <v>0</v>
      </c>
      <c r="CP624" s="4">
        <v>0</v>
      </c>
      <c r="CQ624" s="4">
        <v>0</v>
      </c>
      <c r="CR624" s="4">
        <v>803</v>
      </c>
      <c r="CS624" s="4">
        <v>530</v>
      </c>
      <c r="CT624" s="4">
        <v>530</v>
      </c>
      <c r="CU624" s="4">
        <v>530</v>
      </c>
      <c r="CV624" s="4">
        <v>530</v>
      </c>
      <c r="CW624" s="4">
        <v>530</v>
      </c>
      <c r="CX624" s="4">
        <v>530</v>
      </c>
      <c r="CY624" s="4">
        <v>530</v>
      </c>
      <c r="CZ624" s="4">
        <v>530</v>
      </c>
      <c r="DA624" s="4">
        <v>530</v>
      </c>
      <c r="DB624" s="4">
        <v>530</v>
      </c>
      <c r="DC624" s="4">
        <v>530</v>
      </c>
      <c r="DD624" s="4">
        <v>530</v>
      </c>
      <c r="DE624" s="4">
        <v>530</v>
      </c>
      <c r="DF624" s="4">
        <v>530</v>
      </c>
      <c r="DG624" s="4">
        <v>530</v>
      </c>
      <c r="DH624" s="4">
        <v>530</v>
      </c>
      <c r="DI624" s="4">
        <v>530</v>
      </c>
      <c r="DJ624" s="4">
        <v>530</v>
      </c>
      <c r="DK624" s="4">
        <v>530</v>
      </c>
      <c r="DL624" s="4">
        <v>530</v>
      </c>
      <c r="DM624" s="4">
        <v>530</v>
      </c>
      <c r="DN624" s="4">
        <v>530</v>
      </c>
      <c r="DO624" s="4">
        <v>530</v>
      </c>
      <c r="DP624" s="4">
        <v>530</v>
      </c>
      <c r="DQ624" s="4">
        <v>530</v>
      </c>
      <c r="DR624" s="4">
        <v>530</v>
      </c>
      <c r="DS624" s="4">
        <v>0</v>
      </c>
      <c r="DT624" s="4">
        <v>0</v>
      </c>
      <c r="DU624" s="6">
        <v>0</v>
      </c>
      <c r="DV624" s="4">
        <f>SUM(Tabela1[[#This Row],[jan/25]:[mar/25]])</f>
        <v>0</v>
      </c>
      <c r="DW624" s="4">
        <f>SUM(Tabela1[[#This Row],[abr/25]:[ago/25]])</f>
        <v>200</v>
      </c>
      <c r="DX624" s="4">
        <f>SUM(Tabela1[[#This Row],[set/25]:[dez/30]])</f>
        <v>37553</v>
      </c>
    </row>
    <row r="625" spans="1:128" hidden="1" x14ac:dyDescent="0.25">
      <c r="A625" s="2" t="s">
        <v>1346</v>
      </c>
      <c r="B625" s="2" t="s">
        <v>14</v>
      </c>
      <c r="C625" s="2" t="s">
        <v>304</v>
      </c>
      <c r="D625" s="1">
        <v>701</v>
      </c>
      <c r="E625" s="2" t="s">
        <v>1661</v>
      </c>
      <c r="F625" s="2" t="s">
        <v>19</v>
      </c>
      <c r="G625" s="321">
        <v>45683</v>
      </c>
      <c r="H625" s="2" t="s">
        <v>1662</v>
      </c>
      <c r="I625" s="2"/>
      <c r="J625" s="4"/>
      <c r="K625" s="4"/>
      <c r="L625" s="4">
        <f>Tabela1[[#This Row],[parcela.cef
(total)]]-Tabela1[[#This Row],[parcela.cef
(realizado)]]</f>
        <v>0</v>
      </c>
      <c r="M625" s="4">
        <v>226525.6</v>
      </c>
      <c r="N625" s="4">
        <v>281060</v>
      </c>
      <c r="O625" s="4">
        <v>0</v>
      </c>
      <c r="P625" s="4">
        <v>67701.87</v>
      </c>
      <c r="Q625" s="4">
        <f>SUM(Tabela1[[#This Row],[set/25]:[dez/30]])</f>
        <v>50152.469999999979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7500</v>
      </c>
      <c r="BC625" s="4">
        <v>2070.3000000000002</v>
      </c>
      <c r="BD625" s="4">
        <v>2533.35</v>
      </c>
      <c r="BE625" s="4">
        <v>2543.4899999999998</v>
      </c>
      <c r="BF625" s="4">
        <v>714.95</v>
      </c>
      <c r="BG625" s="4">
        <v>0</v>
      </c>
      <c r="BH625" s="4">
        <v>1459.48</v>
      </c>
      <c r="BI625" s="4">
        <v>727.83</v>
      </c>
      <c r="BJ625" s="4">
        <v>734.45</v>
      </c>
      <c r="BK625" s="4">
        <v>734.45</v>
      </c>
      <c r="BL625" s="4">
        <v>734.45</v>
      </c>
      <c r="BM625" s="4">
        <v>9128.17</v>
      </c>
      <c r="BN625" s="4">
        <v>734.45</v>
      </c>
      <c r="BO625" s="4">
        <v>734.45</v>
      </c>
      <c r="BP625" s="4">
        <v>734.45</v>
      </c>
      <c r="BQ625" s="4">
        <v>734.45</v>
      </c>
      <c r="BR625" s="4">
        <v>734.45</v>
      </c>
      <c r="BS625" s="4">
        <v>734.45</v>
      </c>
      <c r="BT625" s="4">
        <v>734.45</v>
      </c>
      <c r="BU625" s="4">
        <v>734.45</v>
      </c>
      <c r="BV625" s="4">
        <v>734.45</v>
      </c>
      <c r="BW625" s="4">
        <v>734.45</v>
      </c>
      <c r="BX625" s="4">
        <v>734.45</v>
      </c>
      <c r="BY625" s="4">
        <v>10177.39</v>
      </c>
      <c r="BZ625" s="4">
        <v>734.45</v>
      </c>
      <c r="CA625" s="4">
        <v>734.45</v>
      </c>
      <c r="CB625" s="4">
        <v>734.45</v>
      </c>
      <c r="CC625" s="4">
        <v>734.45</v>
      </c>
      <c r="CD625" s="4">
        <v>734.45</v>
      </c>
      <c r="CE625" s="4">
        <v>734.45</v>
      </c>
      <c r="CF625" s="4">
        <v>734.45</v>
      </c>
      <c r="CG625" s="4">
        <v>734.45</v>
      </c>
      <c r="CH625" s="4">
        <v>734.45</v>
      </c>
      <c r="CI625" s="4">
        <v>734.45</v>
      </c>
      <c r="CJ625" s="4">
        <v>734.45</v>
      </c>
      <c r="CK625" s="4">
        <v>10177.39</v>
      </c>
      <c r="CL625" s="4">
        <v>734.45</v>
      </c>
      <c r="CM625" s="4">
        <v>734.45</v>
      </c>
      <c r="CN625" s="4">
        <v>734.45</v>
      </c>
      <c r="CO625" s="4">
        <v>0</v>
      </c>
      <c r="CP625" s="4">
        <v>0</v>
      </c>
      <c r="CQ625" s="4">
        <v>0</v>
      </c>
      <c r="CR625" s="4">
        <v>104.92</v>
      </c>
      <c r="CS625" s="4">
        <v>0</v>
      </c>
      <c r="CT625" s="4">
        <v>0</v>
      </c>
      <c r="CU625" s="4">
        <v>0</v>
      </c>
      <c r="CV625" s="4">
        <v>0</v>
      </c>
      <c r="CW625" s="4">
        <v>0</v>
      </c>
      <c r="CX625" s="4">
        <v>0</v>
      </c>
      <c r="CY625" s="4">
        <v>0</v>
      </c>
      <c r="CZ625" s="4">
        <v>0</v>
      </c>
      <c r="DA625" s="4">
        <v>0</v>
      </c>
      <c r="DB625" s="4">
        <v>0</v>
      </c>
      <c r="DC625" s="4">
        <v>0</v>
      </c>
      <c r="DD625" s="4">
        <v>0</v>
      </c>
      <c r="DE625" s="4">
        <v>0</v>
      </c>
      <c r="DF625" s="4">
        <v>0</v>
      </c>
      <c r="DG625" s="4">
        <v>0</v>
      </c>
      <c r="DH625" s="4">
        <v>0</v>
      </c>
      <c r="DI625" s="4">
        <v>0</v>
      </c>
      <c r="DJ625" s="4">
        <v>0</v>
      </c>
      <c r="DK625" s="4">
        <v>0</v>
      </c>
      <c r="DL625" s="4">
        <v>0</v>
      </c>
      <c r="DM625" s="4">
        <v>0</v>
      </c>
      <c r="DN625" s="4">
        <v>0</v>
      </c>
      <c r="DO625" s="4">
        <v>0</v>
      </c>
      <c r="DP625" s="4">
        <v>0</v>
      </c>
      <c r="DQ625" s="4">
        <v>0</v>
      </c>
      <c r="DR625" s="4">
        <v>0</v>
      </c>
      <c r="DS625" s="4">
        <v>0</v>
      </c>
      <c r="DT625" s="4">
        <v>0</v>
      </c>
      <c r="DU625" s="6">
        <v>0</v>
      </c>
      <c r="DV625" s="4">
        <f>SUM(Tabela1[[#This Row],[jan/25]:[mar/25]])</f>
        <v>12103.65</v>
      </c>
      <c r="DW625" s="4">
        <f>SUM(Tabela1[[#This Row],[abr/25]:[ago/25]])</f>
        <v>5445.75</v>
      </c>
      <c r="DX625" s="4">
        <f>SUM(Tabela1[[#This Row],[set/25]:[dez/30]])</f>
        <v>50152.469999999979</v>
      </c>
    </row>
    <row r="626" spans="1:128" hidden="1" x14ac:dyDescent="0.25">
      <c r="A626" s="2" t="s">
        <v>1346</v>
      </c>
      <c r="B626" s="2" t="s">
        <v>14</v>
      </c>
      <c r="C626" s="2" t="s">
        <v>304</v>
      </c>
      <c r="D626" s="1">
        <v>702</v>
      </c>
      <c r="E626" s="2" t="s">
        <v>1664</v>
      </c>
      <c r="F626" s="2" t="s">
        <v>19</v>
      </c>
      <c r="G626" s="321">
        <v>45626</v>
      </c>
      <c r="H626" s="2" t="s">
        <v>1164</v>
      </c>
      <c r="I626" s="2"/>
      <c r="J626" s="4"/>
      <c r="K626" s="4"/>
      <c r="L626" s="4">
        <f>Tabela1[[#This Row],[parcela.cef
(total)]]-Tabela1[[#This Row],[parcela.cef
(realizado)]]</f>
        <v>0</v>
      </c>
      <c r="M626" s="4">
        <v>273522.40999999997</v>
      </c>
      <c r="N626" s="4">
        <v>361900</v>
      </c>
      <c r="O626" s="4">
        <v>0</v>
      </c>
      <c r="P626" s="4">
        <v>110100.84</v>
      </c>
      <c r="Q626" s="4">
        <f>SUM(Tabela1[[#This Row],[set/25]:[dez/30]])</f>
        <v>104890.83000000002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1500</v>
      </c>
      <c r="BB626" s="4">
        <v>454.87</v>
      </c>
      <c r="BC626" s="4">
        <v>457.15</v>
      </c>
      <c r="BD626" s="4">
        <v>460.94</v>
      </c>
      <c r="BE626" s="4">
        <v>462.78</v>
      </c>
      <c r="BF626" s="4">
        <v>464.59</v>
      </c>
      <c r="BG626" s="4">
        <v>467.01</v>
      </c>
      <c r="BH626" s="4">
        <v>469.71</v>
      </c>
      <c r="BI626" s="4">
        <v>472.96</v>
      </c>
      <c r="BJ626" s="4">
        <v>477.26</v>
      </c>
      <c r="BK626" s="4">
        <v>477.26</v>
      </c>
      <c r="BL626" s="4">
        <v>477.26</v>
      </c>
      <c r="BM626" s="4">
        <v>8961.86</v>
      </c>
      <c r="BN626" s="4">
        <v>1590.86</v>
      </c>
      <c r="BO626" s="4">
        <v>1590.86</v>
      </c>
      <c r="BP626" s="4">
        <v>1590.86</v>
      </c>
      <c r="BQ626" s="4">
        <v>1590.86</v>
      </c>
      <c r="BR626" s="4">
        <v>1590.86</v>
      </c>
      <c r="BS626" s="4">
        <v>1590.86</v>
      </c>
      <c r="BT626" s="4">
        <v>1590.86</v>
      </c>
      <c r="BU626" s="4">
        <v>1590.86</v>
      </c>
      <c r="BV626" s="4">
        <v>1590.86</v>
      </c>
      <c r="BW626" s="4">
        <v>1590.86</v>
      </c>
      <c r="BX626" s="4">
        <v>1590.86</v>
      </c>
      <c r="BY626" s="4">
        <v>17499.490000000002</v>
      </c>
      <c r="BZ626" s="4">
        <v>1590.86</v>
      </c>
      <c r="CA626" s="4">
        <v>1590.86</v>
      </c>
      <c r="CB626" s="4">
        <v>1590.86</v>
      </c>
      <c r="CC626" s="4">
        <v>1590.86</v>
      </c>
      <c r="CD626" s="4">
        <v>1590.86</v>
      </c>
      <c r="CE626" s="4">
        <v>1590.86</v>
      </c>
      <c r="CF626" s="4">
        <v>1590.86</v>
      </c>
      <c r="CG626" s="4">
        <v>1590.86</v>
      </c>
      <c r="CH626" s="4">
        <v>1590.86</v>
      </c>
      <c r="CI626" s="4">
        <v>1590.86</v>
      </c>
      <c r="CJ626" s="4">
        <v>1590.86</v>
      </c>
      <c r="CK626" s="4">
        <v>17499.490000000002</v>
      </c>
      <c r="CL626" s="4">
        <v>1590.86</v>
      </c>
      <c r="CM626" s="4">
        <v>1590.86</v>
      </c>
      <c r="CN626" s="4">
        <v>1590.86</v>
      </c>
      <c r="CO626" s="4">
        <v>19620.650000000001</v>
      </c>
      <c r="CP626" s="4">
        <v>0</v>
      </c>
      <c r="CQ626" s="4">
        <v>106.06</v>
      </c>
      <c r="CR626" s="4">
        <v>0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>
        <v>0</v>
      </c>
      <c r="DE626" s="4">
        <v>0</v>
      </c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>
        <v>0</v>
      </c>
      <c r="DL626" s="4">
        <v>0</v>
      </c>
      <c r="DM626" s="4">
        <v>0</v>
      </c>
      <c r="DN626" s="4">
        <v>0</v>
      </c>
      <c r="DO626" s="4">
        <v>0</v>
      </c>
      <c r="DP626" s="4">
        <v>0</v>
      </c>
      <c r="DQ626" s="4">
        <v>0</v>
      </c>
      <c r="DR626" s="4">
        <v>0</v>
      </c>
      <c r="DS626" s="4">
        <v>0</v>
      </c>
      <c r="DT626" s="4">
        <v>0</v>
      </c>
      <c r="DU626" s="6">
        <v>0</v>
      </c>
      <c r="DV626" s="4">
        <f>SUM(Tabela1[[#This Row],[jan/25]:[mar/25]])</f>
        <v>1372.96</v>
      </c>
      <c r="DW626" s="4">
        <f>SUM(Tabela1[[#This Row],[abr/25]:[ago/25]])</f>
        <v>2337.0499999999997</v>
      </c>
      <c r="DX626" s="4">
        <f>SUM(Tabela1[[#This Row],[set/25]:[dez/30]])</f>
        <v>104890.83000000002</v>
      </c>
    </row>
    <row r="627" spans="1:128" hidden="1" x14ac:dyDescent="0.25">
      <c r="A627" s="2" t="s">
        <v>1346</v>
      </c>
      <c r="B627" s="2" t="s">
        <v>14</v>
      </c>
      <c r="C627" s="2" t="s">
        <v>304</v>
      </c>
      <c r="D627" s="1">
        <v>703</v>
      </c>
      <c r="E627" s="2"/>
      <c r="F627" s="2" t="s">
        <v>42</v>
      </c>
      <c r="G627" s="321"/>
      <c r="H627" s="2" t="s">
        <v>1666</v>
      </c>
      <c r="I627" s="2"/>
      <c r="J627" s="4"/>
      <c r="K627" s="4"/>
      <c r="L627" s="4">
        <f>Tabela1[[#This Row],[parcela.cef
(total)]]-Tabela1[[#This Row],[parcela.cef
(realizado)]]</f>
        <v>0</v>
      </c>
      <c r="M627" s="4">
        <v>0</v>
      </c>
      <c r="N627" s="4">
        <v>0</v>
      </c>
      <c r="O627" s="4">
        <v>0</v>
      </c>
      <c r="P627" s="4">
        <v>1500</v>
      </c>
      <c r="Q627" s="4">
        <f>SUM(Tabela1[[#This Row],[set/25]:[dez/30]])</f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1500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0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0</v>
      </c>
      <c r="CZ627" s="4">
        <v>0</v>
      </c>
      <c r="DA627" s="4">
        <v>0</v>
      </c>
      <c r="DB627" s="4">
        <v>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0</v>
      </c>
      <c r="DK627" s="4">
        <v>0</v>
      </c>
      <c r="DL627" s="4">
        <v>0</v>
      </c>
      <c r="DM627" s="4">
        <v>0</v>
      </c>
      <c r="DN627" s="4">
        <v>0</v>
      </c>
      <c r="DO627" s="4">
        <v>0</v>
      </c>
      <c r="DP627" s="4">
        <v>0</v>
      </c>
      <c r="DQ627" s="4">
        <v>0</v>
      </c>
      <c r="DR627" s="4">
        <v>0</v>
      </c>
      <c r="DS627" s="4">
        <v>0</v>
      </c>
      <c r="DT627" s="4">
        <v>0</v>
      </c>
      <c r="DU627" s="6">
        <v>0</v>
      </c>
      <c r="DV627" s="4">
        <f>SUM(Tabela1[[#This Row],[jan/25]:[mar/25]])</f>
        <v>0</v>
      </c>
      <c r="DW627" s="4">
        <f>SUM(Tabela1[[#This Row],[abr/25]:[ago/25]])</f>
        <v>0</v>
      </c>
      <c r="DX627" s="4">
        <f>SUM(Tabela1[[#This Row],[set/25]:[dez/30]])</f>
        <v>0</v>
      </c>
    </row>
    <row r="628" spans="1:128" hidden="1" x14ac:dyDescent="0.25">
      <c r="A628" s="2" t="s">
        <v>1346</v>
      </c>
      <c r="B628" s="2" t="s">
        <v>14</v>
      </c>
      <c r="C628" s="2" t="s">
        <v>304</v>
      </c>
      <c r="D628" s="1">
        <v>704</v>
      </c>
      <c r="E628" s="2" t="s">
        <v>1668</v>
      </c>
      <c r="F628" s="2" t="s">
        <v>19</v>
      </c>
      <c r="G628" s="321">
        <v>45653</v>
      </c>
      <c r="H628" s="2" t="s">
        <v>1669</v>
      </c>
      <c r="I628" s="2"/>
      <c r="J628" s="4"/>
      <c r="K628" s="4"/>
      <c r="L628" s="4">
        <f>Tabela1[[#This Row],[parcela.cef
(total)]]-Tabela1[[#This Row],[parcela.cef
(realizado)]]</f>
        <v>0</v>
      </c>
      <c r="M628" s="4">
        <v>230381.26</v>
      </c>
      <c r="N628" s="4">
        <v>271660</v>
      </c>
      <c r="O628" s="4">
        <v>0</v>
      </c>
      <c r="P628" s="4">
        <v>55530.36</v>
      </c>
      <c r="Q628" s="4">
        <f>SUM(Tabela1[[#This Row],[set/25]:[dez/30]])</f>
        <v>49910.729999999989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3900</v>
      </c>
      <c r="BB628" s="4">
        <v>210.84</v>
      </c>
      <c r="BC628" s="4">
        <v>211.89</v>
      </c>
      <c r="BD628" s="4">
        <v>213.65</v>
      </c>
      <c r="BE628" s="4">
        <v>214.51</v>
      </c>
      <c r="BF628" s="4">
        <v>215.34</v>
      </c>
      <c r="BG628" s="4">
        <v>216.46</v>
      </c>
      <c r="BH628" s="4">
        <v>217.72</v>
      </c>
      <c r="BI628" s="4">
        <v>219.22</v>
      </c>
      <c r="BJ628" s="4">
        <v>221.22</v>
      </c>
      <c r="BK628" s="4">
        <v>221.22</v>
      </c>
      <c r="BL628" s="4">
        <v>221.22</v>
      </c>
      <c r="BM628" s="4">
        <v>6162.47</v>
      </c>
      <c r="BN628" s="4">
        <v>737.39</v>
      </c>
      <c r="BO628" s="4">
        <v>737.39</v>
      </c>
      <c r="BP628" s="4">
        <v>737.39</v>
      </c>
      <c r="BQ628" s="4">
        <v>737.39</v>
      </c>
      <c r="BR628" s="4">
        <v>737.39</v>
      </c>
      <c r="BS628" s="4">
        <v>737.39</v>
      </c>
      <c r="BT628" s="4">
        <v>737.39</v>
      </c>
      <c r="BU628" s="4">
        <v>737.39</v>
      </c>
      <c r="BV628" s="4">
        <v>737.39</v>
      </c>
      <c r="BW628" s="4">
        <v>737.39</v>
      </c>
      <c r="BX628" s="4">
        <v>737.39</v>
      </c>
      <c r="BY628" s="4">
        <v>9164.69</v>
      </c>
      <c r="BZ628" s="4">
        <v>737.39</v>
      </c>
      <c r="CA628" s="4">
        <v>737.39</v>
      </c>
      <c r="CB628" s="4">
        <v>737.39</v>
      </c>
      <c r="CC628" s="4">
        <v>737.39</v>
      </c>
      <c r="CD628" s="4">
        <v>737.39</v>
      </c>
      <c r="CE628" s="4">
        <v>737.39</v>
      </c>
      <c r="CF628" s="4">
        <v>737.39</v>
      </c>
      <c r="CG628" s="4">
        <v>737.39</v>
      </c>
      <c r="CH628" s="4">
        <v>737.39</v>
      </c>
      <c r="CI628" s="4">
        <v>737.39</v>
      </c>
      <c r="CJ628" s="4">
        <v>737.39</v>
      </c>
      <c r="CK628" s="4">
        <v>9164.69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8532.64</v>
      </c>
      <c r="CR628" s="4">
        <v>0</v>
      </c>
      <c r="CS628" s="4">
        <v>0</v>
      </c>
      <c r="CT628" s="4">
        <v>0</v>
      </c>
      <c r="CU628" s="4">
        <v>0</v>
      </c>
      <c r="CV628" s="4">
        <v>0</v>
      </c>
      <c r="CW628" s="4">
        <v>0</v>
      </c>
      <c r="CX628" s="4">
        <v>0</v>
      </c>
      <c r="CY628" s="4">
        <v>0</v>
      </c>
      <c r="CZ628" s="4">
        <v>0</v>
      </c>
      <c r="DA628" s="4">
        <v>0</v>
      </c>
      <c r="DB628" s="4">
        <v>0</v>
      </c>
      <c r="DC628" s="4">
        <v>0</v>
      </c>
      <c r="DD628" s="4">
        <v>0</v>
      </c>
      <c r="DE628" s="4">
        <v>0</v>
      </c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>
        <v>0</v>
      </c>
      <c r="DL628" s="4">
        <v>0</v>
      </c>
      <c r="DM628" s="4">
        <v>0</v>
      </c>
      <c r="DN628" s="4">
        <v>0</v>
      </c>
      <c r="DO628" s="4">
        <v>0</v>
      </c>
      <c r="DP628" s="4">
        <v>0</v>
      </c>
      <c r="DQ628" s="4">
        <v>0</v>
      </c>
      <c r="DR628" s="4">
        <v>0</v>
      </c>
      <c r="DS628" s="4">
        <v>0</v>
      </c>
      <c r="DT628" s="4">
        <v>0</v>
      </c>
      <c r="DU628" s="6">
        <v>0</v>
      </c>
      <c r="DV628" s="4">
        <f>SUM(Tabela1[[#This Row],[jan/25]:[mar/25]])</f>
        <v>636.38</v>
      </c>
      <c r="DW628" s="4">
        <f>SUM(Tabela1[[#This Row],[abr/25]:[ago/25]])</f>
        <v>1083.25</v>
      </c>
      <c r="DX628" s="4">
        <f>SUM(Tabela1[[#This Row],[set/25]:[dez/30]])</f>
        <v>49910.729999999989</v>
      </c>
    </row>
    <row r="629" spans="1:128" hidden="1" x14ac:dyDescent="0.25">
      <c r="A629" s="2" t="s">
        <v>1346</v>
      </c>
      <c r="B629" s="2" t="s">
        <v>14</v>
      </c>
      <c r="C629" s="2" t="s">
        <v>304</v>
      </c>
      <c r="D629" s="1">
        <v>705</v>
      </c>
      <c r="E629" s="2" t="s">
        <v>1671</v>
      </c>
      <c r="F629" s="2" t="s">
        <v>19</v>
      </c>
      <c r="G629" s="321">
        <v>45835</v>
      </c>
      <c r="H629" s="2" t="s">
        <v>351</v>
      </c>
      <c r="I629" s="2"/>
      <c r="J629" s="4"/>
      <c r="K629" s="4"/>
      <c r="L629" s="4">
        <f>Tabela1[[#This Row],[parcela.cef
(total)]]-Tabela1[[#This Row],[parcela.cef
(realizado)]]</f>
        <v>0</v>
      </c>
      <c r="M629" s="4">
        <v>266400</v>
      </c>
      <c r="N629" s="4">
        <v>280160</v>
      </c>
      <c r="O629" s="4">
        <v>0</v>
      </c>
      <c r="P629" s="4">
        <v>13330</v>
      </c>
      <c r="Q629" s="4">
        <f>SUM(Tabela1[[#This Row],[set/25]:[dez/30]])</f>
        <v>12900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150</v>
      </c>
      <c r="BI629" s="4">
        <v>280</v>
      </c>
      <c r="BJ629" s="4">
        <v>0</v>
      </c>
      <c r="BK629" s="4">
        <v>430</v>
      </c>
      <c r="BL629" s="4">
        <v>430</v>
      </c>
      <c r="BM629" s="4">
        <v>430</v>
      </c>
      <c r="BN629" s="4">
        <v>430</v>
      </c>
      <c r="BO629" s="4">
        <v>430</v>
      </c>
      <c r="BP629" s="4">
        <v>430</v>
      </c>
      <c r="BQ629" s="4">
        <v>430</v>
      </c>
      <c r="BR629" s="4">
        <v>430</v>
      </c>
      <c r="BS629" s="4">
        <v>430</v>
      </c>
      <c r="BT629" s="4">
        <v>430</v>
      </c>
      <c r="BU629" s="4">
        <v>430</v>
      </c>
      <c r="BV629" s="4">
        <v>430</v>
      </c>
      <c r="BW629" s="4">
        <v>430</v>
      </c>
      <c r="BX629" s="4">
        <v>430</v>
      </c>
      <c r="BY629" s="4">
        <v>430</v>
      </c>
      <c r="BZ629" s="4">
        <v>430</v>
      </c>
      <c r="CA629" s="4">
        <v>430</v>
      </c>
      <c r="CB629" s="4">
        <v>430</v>
      </c>
      <c r="CC629" s="4">
        <v>430</v>
      </c>
      <c r="CD629" s="4">
        <v>430</v>
      </c>
      <c r="CE629" s="4">
        <v>430</v>
      </c>
      <c r="CF629" s="4">
        <v>430</v>
      </c>
      <c r="CG629" s="4">
        <v>430</v>
      </c>
      <c r="CH629" s="4">
        <v>430</v>
      </c>
      <c r="CI629" s="4">
        <v>430</v>
      </c>
      <c r="CJ629" s="4">
        <v>430</v>
      </c>
      <c r="CK629" s="4">
        <v>430</v>
      </c>
      <c r="CL629" s="4">
        <v>430</v>
      </c>
      <c r="CM629" s="4">
        <v>430</v>
      </c>
      <c r="CN629" s="4">
        <v>430</v>
      </c>
      <c r="CO629" s="4">
        <v>0</v>
      </c>
      <c r="CP629" s="4">
        <v>0</v>
      </c>
      <c r="CQ629" s="4">
        <v>0</v>
      </c>
      <c r="CR629" s="4">
        <v>0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0</v>
      </c>
      <c r="CZ629" s="4">
        <v>0</v>
      </c>
      <c r="DA629" s="4">
        <v>0</v>
      </c>
      <c r="DB629" s="4">
        <v>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0</v>
      </c>
      <c r="DJ629" s="4">
        <v>0</v>
      </c>
      <c r="DK629" s="4">
        <v>0</v>
      </c>
      <c r="DL629" s="4">
        <v>0</v>
      </c>
      <c r="DM629" s="4">
        <v>0</v>
      </c>
      <c r="DN629" s="4">
        <v>0</v>
      </c>
      <c r="DO629" s="4">
        <v>0</v>
      </c>
      <c r="DP629" s="4">
        <v>0</v>
      </c>
      <c r="DQ629" s="4">
        <v>0</v>
      </c>
      <c r="DR629" s="4">
        <v>0</v>
      </c>
      <c r="DS629" s="4">
        <v>0</v>
      </c>
      <c r="DT629" s="4">
        <v>0</v>
      </c>
      <c r="DU629" s="6">
        <v>0</v>
      </c>
      <c r="DV629" s="4">
        <f>SUM(Tabela1[[#This Row],[jan/25]:[mar/25]])</f>
        <v>0</v>
      </c>
      <c r="DW629" s="4">
        <f>SUM(Tabela1[[#This Row],[abr/25]:[ago/25]])</f>
        <v>430</v>
      </c>
      <c r="DX629" s="4">
        <f>SUM(Tabela1[[#This Row],[set/25]:[dez/30]])</f>
        <v>12900</v>
      </c>
    </row>
    <row r="630" spans="1:128" hidden="1" x14ac:dyDescent="0.25">
      <c r="A630" s="2" t="s">
        <v>1346</v>
      </c>
      <c r="B630" s="2" t="s">
        <v>14</v>
      </c>
      <c r="C630" s="2" t="s">
        <v>304</v>
      </c>
      <c r="D630" s="1">
        <v>706</v>
      </c>
      <c r="E630" s="2" t="s">
        <v>1673</v>
      </c>
      <c r="F630" s="2" t="s">
        <v>19</v>
      </c>
      <c r="G630" s="321">
        <v>45853</v>
      </c>
      <c r="H630" s="2" t="s">
        <v>1674</v>
      </c>
      <c r="I630" s="2"/>
      <c r="J630" s="4"/>
      <c r="K630" s="4"/>
      <c r="L630" s="4">
        <f>Tabela1[[#This Row],[parcela.cef
(total)]]-Tabela1[[#This Row],[parcela.cef
(realizado)]]</f>
        <v>0</v>
      </c>
      <c r="M630" s="4">
        <v>266400</v>
      </c>
      <c r="N630" s="4">
        <v>293020</v>
      </c>
      <c r="O630" s="4">
        <v>0</v>
      </c>
      <c r="P630" s="4">
        <v>25747.599999999999</v>
      </c>
      <c r="Q630" s="4">
        <f>SUM(Tabela1[[#This Row],[set/25]:[dez/30]])</f>
        <v>25461.4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286.2</v>
      </c>
      <c r="BJ630" s="4">
        <v>0</v>
      </c>
      <c r="BK630" s="4">
        <v>286.2</v>
      </c>
      <c r="BL630" s="4">
        <v>286.2</v>
      </c>
      <c r="BM630" s="4">
        <v>286.2</v>
      </c>
      <c r="BN630" s="4">
        <v>286.2</v>
      </c>
      <c r="BO630" s="4">
        <v>348.6</v>
      </c>
      <c r="BP630" s="4">
        <v>954</v>
      </c>
      <c r="BQ630" s="4">
        <v>954</v>
      </c>
      <c r="BR630" s="4">
        <v>954</v>
      </c>
      <c r="BS630" s="4">
        <v>954</v>
      </c>
      <c r="BT630" s="4">
        <v>954</v>
      </c>
      <c r="BU630" s="4">
        <v>954</v>
      </c>
      <c r="BV630" s="4">
        <v>954</v>
      </c>
      <c r="BW630" s="4">
        <v>954</v>
      </c>
      <c r="BX630" s="4">
        <v>954</v>
      </c>
      <c r="BY630" s="4">
        <v>954</v>
      </c>
      <c r="BZ630" s="4">
        <v>954</v>
      </c>
      <c r="CA630" s="4">
        <v>954</v>
      </c>
      <c r="CB630" s="4">
        <v>954</v>
      </c>
      <c r="CC630" s="4">
        <v>954</v>
      </c>
      <c r="CD630" s="4">
        <v>954</v>
      </c>
      <c r="CE630" s="4">
        <v>954</v>
      </c>
      <c r="CF630" s="4">
        <v>954</v>
      </c>
      <c r="CG630" s="4">
        <v>954</v>
      </c>
      <c r="CH630" s="4">
        <v>954</v>
      </c>
      <c r="CI630" s="4">
        <v>954</v>
      </c>
      <c r="CJ630" s="4">
        <v>954</v>
      </c>
      <c r="CK630" s="4">
        <v>954</v>
      </c>
      <c r="CL630" s="4">
        <v>954</v>
      </c>
      <c r="CM630" s="4">
        <v>954</v>
      </c>
      <c r="CN630" s="4">
        <v>954</v>
      </c>
      <c r="CO630" s="4">
        <v>0</v>
      </c>
      <c r="CP630" s="4">
        <v>0</v>
      </c>
      <c r="CQ630" s="4">
        <v>0</v>
      </c>
      <c r="CR630" s="4">
        <v>118</v>
      </c>
      <c r="CS630" s="4">
        <v>0</v>
      </c>
      <c r="CT630" s="4">
        <v>0</v>
      </c>
      <c r="CU630" s="4">
        <v>0</v>
      </c>
      <c r="CV630" s="4">
        <v>0</v>
      </c>
      <c r="CW630" s="4">
        <v>0</v>
      </c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>
        <v>0</v>
      </c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>
        <v>0</v>
      </c>
      <c r="DL630" s="4">
        <v>0</v>
      </c>
      <c r="DM630" s="4">
        <v>0</v>
      </c>
      <c r="DN630" s="4">
        <v>0</v>
      </c>
      <c r="DO630" s="4">
        <v>0</v>
      </c>
      <c r="DP630" s="4">
        <v>0</v>
      </c>
      <c r="DQ630" s="4">
        <v>0</v>
      </c>
      <c r="DR630" s="4">
        <v>0</v>
      </c>
      <c r="DS630" s="4">
        <v>0</v>
      </c>
      <c r="DT630" s="4">
        <v>0</v>
      </c>
      <c r="DU630" s="6">
        <v>0</v>
      </c>
      <c r="DV630" s="4">
        <f>SUM(Tabela1[[#This Row],[jan/25]:[mar/25]])</f>
        <v>0</v>
      </c>
      <c r="DW630" s="4">
        <f>SUM(Tabela1[[#This Row],[abr/25]:[ago/25]])</f>
        <v>286.2</v>
      </c>
      <c r="DX630" s="4">
        <f>SUM(Tabela1[[#This Row],[set/25]:[dez/30]])</f>
        <v>25461.4</v>
      </c>
    </row>
    <row r="631" spans="1:128" hidden="1" x14ac:dyDescent="0.25">
      <c r="A631" s="2" t="s">
        <v>1346</v>
      </c>
      <c r="B631" s="2" t="s">
        <v>14</v>
      </c>
      <c r="C631" s="2" t="s">
        <v>304</v>
      </c>
      <c r="D631" s="1">
        <v>707</v>
      </c>
      <c r="E631" s="2" t="s">
        <v>1676</v>
      </c>
      <c r="F631" s="2" t="s">
        <v>19</v>
      </c>
      <c r="G631" s="321">
        <v>45654</v>
      </c>
      <c r="H631" s="2" t="s">
        <v>218</v>
      </c>
      <c r="I631" s="2"/>
      <c r="J631" s="4"/>
      <c r="K631" s="4"/>
      <c r="L631" s="4">
        <f>Tabela1[[#This Row],[parcela.cef
(total)]]-Tabela1[[#This Row],[parcela.cef
(realizado)]]</f>
        <v>0</v>
      </c>
      <c r="M631" s="4">
        <v>268620.13</v>
      </c>
      <c r="N631" s="4">
        <v>281060</v>
      </c>
      <c r="O631" s="4">
        <v>0</v>
      </c>
      <c r="P631" s="4">
        <v>27069.34</v>
      </c>
      <c r="Q631" s="4">
        <f>SUM(Tabela1[[#This Row],[set/25]:[dez/30]])</f>
        <v>24449.62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500</v>
      </c>
      <c r="BC631" s="4">
        <v>253.47</v>
      </c>
      <c r="BD631" s="4">
        <v>311.42</v>
      </c>
      <c r="BE631" s="4">
        <v>0</v>
      </c>
      <c r="BF631" s="4">
        <v>621.4</v>
      </c>
      <c r="BG631" s="4">
        <v>309.23</v>
      </c>
      <c r="BH631" s="4">
        <v>311.02999999999997</v>
      </c>
      <c r="BI631" s="4">
        <v>313.17</v>
      </c>
      <c r="BJ631" s="4">
        <v>0</v>
      </c>
      <c r="BK631" s="4">
        <v>316.02</v>
      </c>
      <c r="BL631" s="4">
        <v>316.02</v>
      </c>
      <c r="BM631" s="4">
        <v>948.07</v>
      </c>
      <c r="BN631" s="4">
        <v>316.02</v>
      </c>
      <c r="BO631" s="4">
        <v>316.02</v>
      </c>
      <c r="BP631" s="4">
        <v>316.02</v>
      </c>
      <c r="BQ631" s="4">
        <v>316.02</v>
      </c>
      <c r="BR631" s="4">
        <v>316.02</v>
      </c>
      <c r="BS631" s="4">
        <v>316.02</v>
      </c>
      <c r="BT631" s="4">
        <v>316.02</v>
      </c>
      <c r="BU631" s="4">
        <v>316.02</v>
      </c>
      <c r="BV631" s="4">
        <v>316.02</v>
      </c>
      <c r="BW631" s="4">
        <v>316.02</v>
      </c>
      <c r="BX631" s="4">
        <v>316.02</v>
      </c>
      <c r="BY631" s="4">
        <v>3065.43</v>
      </c>
      <c r="BZ631" s="4">
        <v>1053.4100000000001</v>
      </c>
      <c r="CA631" s="4">
        <v>1053.4100000000001</v>
      </c>
      <c r="CB631" s="4">
        <v>1053.4100000000001</v>
      </c>
      <c r="CC631" s="4">
        <v>1053.4100000000001</v>
      </c>
      <c r="CD631" s="4">
        <v>1053.4100000000001</v>
      </c>
      <c r="CE631" s="4">
        <v>1053.4100000000001</v>
      </c>
      <c r="CF631" s="4">
        <v>1053.4100000000001</v>
      </c>
      <c r="CG631" s="4">
        <v>1053.4100000000001</v>
      </c>
      <c r="CH631" s="4">
        <v>1053.4100000000001</v>
      </c>
      <c r="CI631" s="4">
        <v>1053.4100000000001</v>
      </c>
      <c r="CJ631" s="4">
        <v>1053.4100000000001</v>
      </c>
      <c r="CK631" s="4">
        <v>1053.4100000000001</v>
      </c>
      <c r="CL631" s="4">
        <v>0</v>
      </c>
      <c r="CM631" s="4">
        <v>0</v>
      </c>
      <c r="CN631" s="4">
        <v>3581.6</v>
      </c>
      <c r="CO631" s="4">
        <v>0</v>
      </c>
      <c r="CP631" s="4">
        <v>0</v>
      </c>
      <c r="CQ631" s="4">
        <v>105.34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0</v>
      </c>
      <c r="CZ631" s="4">
        <v>0</v>
      </c>
      <c r="DA631" s="4">
        <v>0</v>
      </c>
      <c r="DB631" s="4">
        <v>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>
        <v>0</v>
      </c>
      <c r="DL631" s="4">
        <v>0</v>
      </c>
      <c r="DM631" s="4">
        <v>0</v>
      </c>
      <c r="DN631" s="4">
        <v>0</v>
      </c>
      <c r="DO631" s="4">
        <v>0</v>
      </c>
      <c r="DP631" s="4">
        <v>0</v>
      </c>
      <c r="DQ631" s="4">
        <v>0</v>
      </c>
      <c r="DR631" s="4">
        <v>0</v>
      </c>
      <c r="DS631" s="4">
        <v>0</v>
      </c>
      <c r="DT631" s="4">
        <v>0</v>
      </c>
      <c r="DU631" s="6">
        <v>0</v>
      </c>
      <c r="DV631" s="4">
        <f>SUM(Tabela1[[#This Row],[jan/25]:[mar/25]])</f>
        <v>1064.8900000000001</v>
      </c>
      <c r="DW631" s="4">
        <f>SUM(Tabela1[[#This Row],[abr/25]:[ago/25]])</f>
        <v>1554.83</v>
      </c>
      <c r="DX631" s="4">
        <f>SUM(Tabela1[[#This Row],[set/25]:[dez/30]])</f>
        <v>24449.62</v>
      </c>
    </row>
    <row r="632" spans="1:128" hidden="1" x14ac:dyDescent="0.25">
      <c r="A632" s="2" t="s">
        <v>1346</v>
      </c>
      <c r="B632" s="2" t="s">
        <v>14</v>
      </c>
      <c r="C632" s="2" t="s">
        <v>304</v>
      </c>
      <c r="D632" s="1">
        <v>708</v>
      </c>
      <c r="E632" s="2"/>
      <c r="F632" s="2" t="s">
        <v>42</v>
      </c>
      <c r="G632" s="321"/>
      <c r="H632" s="2"/>
      <c r="I632" s="2"/>
      <c r="J632" s="4"/>
      <c r="K632" s="4"/>
      <c r="L632" s="4">
        <f>Tabela1[[#This Row],[parcela.cef
(total)]]-Tabela1[[#This Row],[parcela.cef
(realizado)]]</f>
        <v>0</v>
      </c>
      <c r="M632" s="4">
        <v>0</v>
      </c>
      <c r="N632" s="4">
        <v>0</v>
      </c>
      <c r="O632" s="4">
        <v>0</v>
      </c>
      <c r="P632" s="4">
        <v>0</v>
      </c>
      <c r="Q632" s="4">
        <f>SUM(Tabela1[[#This Row],[set/25]:[dez/30]])</f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0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>
        <v>0</v>
      </c>
      <c r="DE632" s="4">
        <v>0</v>
      </c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>
        <v>0</v>
      </c>
      <c r="DL632" s="4">
        <v>0</v>
      </c>
      <c r="DM632" s="4">
        <v>0</v>
      </c>
      <c r="DN632" s="4">
        <v>0</v>
      </c>
      <c r="DO632" s="4">
        <v>0</v>
      </c>
      <c r="DP632" s="4">
        <v>0</v>
      </c>
      <c r="DQ632" s="4">
        <v>0</v>
      </c>
      <c r="DR632" s="4">
        <v>0</v>
      </c>
      <c r="DS632" s="4">
        <v>0</v>
      </c>
      <c r="DT632" s="4">
        <v>0</v>
      </c>
      <c r="DU632" s="6">
        <v>0</v>
      </c>
      <c r="DV632" s="4">
        <f>SUM(Tabela1[[#This Row],[jan/25]:[mar/25]])</f>
        <v>0</v>
      </c>
      <c r="DW632" s="4">
        <f>SUM(Tabela1[[#This Row],[abr/25]:[ago/25]])</f>
        <v>0</v>
      </c>
      <c r="DX632" s="4">
        <f>SUM(Tabela1[[#This Row],[set/25]:[dez/30]])</f>
        <v>0</v>
      </c>
    </row>
    <row r="633" spans="1:128" hidden="1" x14ac:dyDescent="0.25">
      <c r="A633" s="2" t="s">
        <v>1346</v>
      </c>
      <c r="B633" s="2" t="s">
        <v>14</v>
      </c>
      <c r="C633" s="2" t="s">
        <v>304</v>
      </c>
      <c r="D633" s="1">
        <v>709</v>
      </c>
      <c r="E633" s="2" t="s">
        <v>1679</v>
      </c>
      <c r="F633" s="2" t="s">
        <v>19</v>
      </c>
      <c r="G633" s="321">
        <v>45803</v>
      </c>
      <c r="H633" s="2" t="s">
        <v>881</v>
      </c>
      <c r="I633" s="2"/>
      <c r="J633" s="4"/>
      <c r="K633" s="4"/>
      <c r="L633" s="4">
        <f>Tabela1[[#This Row],[parcela.cef
(total)]]-Tabela1[[#This Row],[parcela.cef
(realizado)]]</f>
        <v>0</v>
      </c>
      <c r="M633" s="4">
        <v>184272</v>
      </c>
      <c r="N633" s="4">
        <v>215260</v>
      </c>
      <c r="O633" s="4">
        <v>0</v>
      </c>
      <c r="P633" s="4">
        <v>30032.02</v>
      </c>
      <c r="Q633" s="4">
        <f>SUM(Tabela1[[#This Row],[set/25]:[dez/30]])</f>
        <v>30032.02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184.02</v>
      </c>
      <c r="BK633" s="4">
        <v>180</v>
      </c>
      <c r="BL633" s="4">
        <v>180</v>
      </c>
      <c r="BM633" s="4">
        <v>1224</v>
      </c>
      <c r="BN633" s="4">
        <v>180</v>
      </c>
      <c r="BO633" s="4">
        <v>180</v>
      </c>
      <c r="BP633" s="4">
        <v>180</v>
      </c>
      <c r="BQ633" s="4">
        <v>180</v>
      </c>
      <c r="BR633" s="4">
        <v>180</v>
      </c>
      <c r="BS633" s="4">
        <v>180</v>
      </c>
      <c r="BT633" s="4">
        <v>180</v>
      </c>
      <c r="BU633" s="4">
        <v>180</v>
      </c>
      <c r="BV633" s="4">
        <v>180</v>
      </c>
      <c r="BW633" s="4">
        <v>180</v>
      </c>
      <c r="BX633" s="4">
        <v>180</v>
      </c>
      <c r="BY633" s="4">
        <v>1316</v>
      </c>
      <c r="BZ633" s="4">
        <v>600</v>
      </c>
      <c r="CA633" s="4">
        <v>600</v>
      </c>
      <c r="CB633" s="4">
        <v>600</v>
      </c>
      <c r="CC633" s="4">
        <v>600</v>
      </c>
      <c r="CD633" s="4">
        <v>600</v>
      </c>
      <c r="CE633" s="4">
        <v>600</v>
      </c>
      <c r="CF633" s="4">
        <v>600</v>
      </c>
      <c r="CG633" s="4">
        <v>600</v>
      </c>
      <c r="CH633" s="4">
        <v>600</v>
      </c>
      <c r="CI633" s="4">
        <v>600</v>
      </c>
      <c r="CJ633" s="4">
        <v>600</v>
      </c>
      <c r="CK633" s="4">
        <v>4080</v>
      </c>
      <c r="CL633" s="4">
        <v>600</v>
      </c>
      <c r="CM633" s="4">
        <v>600</v>
      </c>
      <c r="CN633" s="4">
        <v>600</v>
      </c>
      <c r="CO633" s="4">
        <v>0</v>
      </c>
      <c r="CP633" s="4">
        <v>0</v>
      </c>
      <c r="CQ633" s="4">
        <v>0</v>
      </c>
      <c r="CR633" s="4">
        <v>704</v>
      </c>
      <c r="CS633" s="4">
        <v>491</v>
      </c>
      <c r="CT633" s="4">
        <v>491</v>
      </c>
      <c r="CU633" s="4">
        <v>491</v>
      </c>
      <c r="CV633" s="4">
        <v>491</v>
      </c>
      <c r="CW633" s="4">
        <v>491</v>
      </c>
      <c r="CX633" s="4">
        <v>491</v>
      </c>
      <c r="CY633" s="4">
        <v>491</v>
      </c>
      <c r="CZ633" s="4">
        <v>491</v>
      </c>
      <c r="DA633" s="4">
        <v>491</v>
      </c>
      <c r="DB633" s="4">
        <v>491</v>
      </c>
      <c r="DC633" s="4">
        <v>491</v>
      </c>
      <c r="DD633" s="4">
        <v>491</v>
      </c>
      <c r="DE633" s="4">
        <v>491</v>
      </c>
      <c r="DF633" s="4">
        <v>491</v>
      </c>
      <c r="DG633" s="4">
        <v>491</v>
      </c>
      <c r="DH633" s="4">
        <v>491</v>
      </c>
      <c r="DI633" s="4">
        <v>491</v>
      </c>
      <c r="DJ633" s="4">
        <v>491</v>
      </c>
      <c r="DK633" s="4">
        <v>491</v>
      </c>
      <c r="DL633" s="4">
        <v>491</v>
      </c>
      <c r="DM633" s="4">
        <v>491</v>
      </c>
      <c r="DN633" s="4">
        <v>491</v>
      </c>
      <c r="DO633" s="4">
        <v>491</v>
      </c>
      <c r="DP633" s="4">
        <v>491</v>
      </c>
      <c r="DQ633" s="4">
        <v>0</v>
      </c>
      <c r="DR633" s="4">
        <v>0</v>
      </c>
      <c r="DS633" s="4">
        <v>0</v>
      </c>
      <c r="DT633" s="4">
        <v>0</v>
      </c>
      <c r="DU633" s="6">
        <v>0</v>
      </c>
      <c r="DV633" s="4">
        <f>SUM(Tabela1[[#This Row],[jan/25]:[mar/25]])</f>
        <v>0</v>
      </c>
      <c r="DW633" s="4">
        <f>SUM(Tabela1[[#This Row],[abr/25]:[ago/25]])</f>
        <v>0</v>
      </c>
      <c r="DX633" s="4">
        <f>SUM(Tabela1[[#This Row],[set/25]:[dez/30]])</f>
        <v>30032.02</v>
      </c>
    </row>
    <row r="634" spans="1:128" hidden="1" x14ac:dyDescent="0.25">
      <c r="A634" s="2" t="s">
        <v>1346</v>
      </c>
      <c r="B634" s="2" t="s">
        <v>14</v>
      </c>
      <c r="C634" s="2" t="s">
        <v>304</v>
      </c>
      <c r="D634" s="1">
        <v>710</v>
      </c>
      <c r="E634" s="2" t="s">
        <v>1681</v>
      </c>
      <c r="F634" s="2" t="s">
        <v>19</v>
      </c>
      <c r="G634" s="321">
        <v>45854</v>
      </c>
      <c r="H634" s="2" t="s">
        <v>1096</v>
      </c>
      <c r="I634" s="2"/>
      <c r="J634" s="4"/>
      <c r="K634" s="4"/>
      <c r="L634" s="4">
        <f>Tabela1[[#This Row],[parcela.cef
(total)]]-Tabela1[[#This Row],[parcela.cef
(realizado)]]</f>
        <v>0</v>
      </c>
      <c r="M634" s="4">
        <v>197998</v>
      </c>
      <c r="N634" s="4">
        <v>215260</v>
      </c>
      <c r="O634" s="4">
        <v>0</v>
      </c>
      <c r="P634" s="4">
        <v>16634.89</v>
      </c>
      <c r="Q634" s="4">
        <f>SUM(Tabela1[[#This Row],[set/25]:[dez/30]])</f>
        <v>16422.77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212.12</v>
      </c>
      <c r="BJ634" s="4">
        <v>0</v>
      </c>
      <c r="BK634" s="4">
        <v>212.12</v>
      </c>
      <c r="BL634" s="4">
        <v>212.12</v>
      </c>
      <c r="BM634" s="4">
        <v>815.6</v>
      </c>
      <c r="BN634" s="4">
        <v>212.12</v>
      </c>
      <c r="BO634" s="4">
        <v>212.12</v>
      </c>
      <c r="BP634" s="4">
        <v>212.12</v>
      </c>
      <c r="BQ634" s="4">
        <v>212.12</v>
      </c>
      <c r="BR634" s="4">
        <v>212.12</v>
      </c>
      <c r="BS634" s="4">
        <v>212.12</v>
      </c>
      <c r="BT634" s="4">
        <v>212.12</v>
      </c>
      <c r="BU634" s="4">
        <v>212.12</v>
      </c>
      <c r="BV634" s="4">
        <v>212.12</v>
      </c>
      <c r="BW634" s="4">
        <v>212.12</v>
      </c>
      <c r="BX634" s="4">
        <v>212.12</v>
      </c>
      <c r="BY634" s="4">
        <v>815.6</v>
      </c>
      <c r="BZ634" s="4">
        <v>212.12</v>
      </c>
      <c r="CA634" s="4">
        <v>212.12</v>
      </c>
      <c r="CB634" s="4">
        <v>305.55</v>
      </c>
      <c r="CC634" s="4">
        <v>707.08</v>
      </c>
      <c r="CD634" s="4">
        <v>707.08</v>
      </c>
      <c r="CE634" s="4">
        <v>707.08</v>
      </c>
      <c r="CF634" s="4">
        <v>707.08</v>
      </c>
      <c r="CG634" s="4">
        <v>707.08</v>
      </c>
      <c r="CH634" s="4">
        <v>707.08</v>
      </c>
      <c r="CI634" s="4">
        <v>707.08</v>
      </c>
      <c r="CJ634" s="4">
        <v>707.08</v>
      </c>
      <c r="CK634" s="4">
        <v>2718.68</v>
      </c>
      <c r="CL634" s="4">
        <v>707.08</v>
      </c>
      <c r="CM634" s="4">
        <v>707.08</v>
      </c>
      <c r="CN634" s="4">
        <v>707.08</v>
      </c>
      <c r="CO634" s="4">
        <v>707.08</v>
      </c>
      <c r="CP634" s="4">
        <v>0</v>
      </c>
      <c r="CQ634" s="4">
        <v>0</v>
      </c>
      <c r="CR634" s="4">
        <v>100.58</v>
      </c>
      <c r="CS634" s="4">
        <v>0</v>
      </c>
      <c r="CT634" s="4">
        <v>0</v>
      </c>
      <c r="CU634" s="4">
        <v>0</v>
      </c>
      <c r="CV634" s="4">
        <v>0</v>
      </c>
      <c r="CW634" s="4">
        <v>0</v>
      </c>
      <c r="CX634" s="4">
        <v>0</v>
      </c>
      <c r="CY634" s="4">
        <v>0</v>
      </c>
      <c r="CZ634" s="4">
        <v>0</v>
      </c>
      <c r="DA634" s="4">
        <v>0</v>
      </c>
      <c r="DB634" s="4">
        <v>0</v>
      </c>
      <c r="DC634" s="4">
        <v>0</v>
      </c>
      <c r="DD634" s="4">
        <v>0</v>
      </c>
      <c r="DE634" s="4">
        <v>0</v>
      </c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>
        <v>0</v>
      </c>
      <c r="DL634" s="4">
        <v>0</v>
      </c>
      <c r="DM634" s="4">
        <v>0</v>
      </c>
      <c r="DN634" s="4">
        <v>0</v>
      </c>
      <c r="DO634" s="4">
        <v>0</v>
      </c>
      <c r="DP634" s="4">
        <v>0</v>
      </c>
      <c r="DQ634" s="4">
        <v>0</v>
      </c>
      <c r="DR634" s="4">
        <v>0</v>
      </c>
      <c r="DS634" s="4">
        <v>0</v>
      </c>
      <c r="DT634" s="4">
        <v>0</v>
      </c>
      <c r="DU634" s="6">
        <v>0</v>
      </c>
      <c r="DV634" s="4">
        <f>SUM(Tabela1[[#This Row],[jan/25]:[mar/25]])</f>
        <v>0</v>
      </c>
      <c r="DW634" s="4">
        <f>SUM(Tabela1[[#This Row],[abr/25]:[ago/25]])</f>
        <v>212.12</v>
      </c>
      <c r="DX634" s="4">
        <f>SUM(Tabela1[[#This Row],[set/25]:[dez/30]])</f>
        <v>16422.77</v>
      </c>
    </row>
    <row r="635" spans="1:128" hidden="1" x14ac:dyDescent="0.25">
      <c r="A635" s="2" t="s">
        <v>1346</v>
      </c>
      <c r="B635" s="2" t="s">
        <v>14</v>
      </c>
      <c r="C635" s="2" t="s">
        <v>324</v>
      </c>
      <c r="D635" s="1">
        <v>801</v>
      </c>
      <c r="E635" s="2" t="s">
        <v>1683</v>
      </c>
      <c r="F635" s="2" t="s">
        <v>19</v>
      </c>
      <c r="G635" s="321">
        <v>45634</v>
      </c>
      <c r="H635" s="2" t="s">
        <v>1684</v>
      </c>
      <c r="I635" s="2"/>
      <c r="J635" s="4"/>
      <c r="K635" s="4"/>
      <c r="L635" s="4">
        <f>Tabela1[[#This Row],[parcela.cef
(total)]]-Tabela1[[#This Row],[parcela.cef
(realizado)]]</f>
        <v>0</v>
      </c>
      <c r="M635" s="4">
        <v>0</v>
      </c>
      <c r="N635" s="4">
        <v>281060</v>
      </c>
      <c r="O635" s="4">
        <v>0</v>
      </c>
      <c r="P635" s="4">
        <v>293483.26</v>
      </c>
      <c r="Q635" s="4">
        <f>SUM(Tabela1[[#This Row],[set/25]:[dez/30]])</f>
        <v>230465.63999999996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3000</v>
      </c>
      <c r="BB635" s="4">
        <v>34236.400000000001</v>
      </c>
      <c r="BC635" s="4">
        <v>5085.46</v>
      </c>
      <c r="BD635" s="4">
        <v>5220.67</v>
      </c>
      <c r="BE635" s="4">
        <v>3064.39</v>
      </c>
      <c r="BF635" s="4">
        <v>3076.34</v>
      </c>
      <c r="BG635" s="4">
        <v>3092.34</v>
      </c>
      <c r="BH635" s="4">
        <v>3110.28</v>
      </c>
      <c r="BI635" s="4">
        <v>3131.74</v>
      </c>
      <c r="BJ635" s="4">
        <v>3160.24</v>
      </c>
      <c r="BK635" s="4">
        <v>3160.24</v>
      </c>
      <c r="BL635" s="4">
        <v>3160.24</v>
      </c>
      <c r="BM635" s="4">
        <v>13694.36</v>
      </c>
      <c r="BN635" s="4">
        <v>3160.24</v>
      </c>
      <c r="BO635" s="4">
        <v>3160.24</v>
      </c>
      <c r="BP635" s="4">
        <v>3160.24</v>
      </c>
      <c r="BQ635" s="4">
        <v>3160.24</v>
      </c>
      <c r="BR635" s="4">
        <v>3160.24</v>
      </c>
      <c r="BS635" s="4">
        <v>3160.24</v>
      </c>
      <c r="BT635" s="4">
        <v>3160.24</v>
      </c>
      <c r="BU635" s="4">
        <v>3160.24</v>
      </c>
      <c r="BV635" s="4">
        <v>3160.24</v>
      </c>
      <c r="BW635" s="4">
        <v>3160.24</v>
      </c>
      <c r="BX635" s="4">
        <v>3160.24</v>
      </c>
      <c r="BY635" s="4">
        <v>48456.97</v>
      </c>
      <c r="BZ635" s="4">
        <v>3160.24</v>
      </c>
      <c r="CA635" s="4">
        <v>3160.24</v>
      </c>
      <c r="CB635" s="4">
        <v>3160.24</v>
      </c>
      <c r="CC635" s="4">
        <v>3160.24</v>
      </c>
      <c r="CD635" s="4">
        <v>3160.24</v>
      </c>
      <c r="CE635" s="4">
        <v>3160.24</v>
      </c>
      <c r="CF635" s="4">
        <v>3160.24</v>
      </c>
      <c r="CG635" s="4">
        <v>3160.24</v>
      </c>
      <c r="CH635" s="4">
        <v>3160.24</v>
      </c>
      <c r="CI635" s="4">
        <v>3160.24</v>
      </c>
      <c r="CJ635" s="4">
        <v>3160.24</v>
      </c>
      <c r="CK635" s="4">
        <v>48456.97</v>
      </c>
      <c r="CL635" s="4">
        <v>3160.24</v>
      </c>
      <c r="CM635" s="4">
        <v>3160.24</v>
      </c>
      <c r="CN635" s="4">
        <v>34530.86</v>
      </c>
      <c r="CO635" s="4">
        <v>0</v>
      </c>
      <c r="CP635" s="4">
        <v>0</v>
      </c>
      <c r="CQ635" s="4">
        <v>0</v>
      </c>
      <c r="CR635" s="4">
        <v>0</v>
      </c>
      <c r="CS635" s="4">
        <v>0</v>
      </c>
      <c r="CT635" s="4">
        <v>0</v>
      </c>
      <c r="CU635" s="4">
        <v>0</v>
      </c>
      <c r="CV635" s="4">
        <v>0</v>
      </c>
      <c r="CW635" s="4">
        <v>0</v>
      </c>
      <c r="CX635" s="4">
        <v>0</v>
      </c>
      <c r="CY635" s="4">
        <v>0</v>
      </c>
      <c r="CZ635" s="4">
        <v>0</v>
      </c>
      <c r="DA635" s="4">
        <v>0</v>
      </c>
      <c r="DB635" s="4">
        <v>0</v>
      </c>
      <c r="DC635" s="4">
        <v>0</v>
      </c>
      <c r="DD635" s="4">
        <v>0</v>
      </c>
      <c r="DE635" s="4">
        <v>0</v>
      </c>
      <c r="DF635" s="4">
        <v>0</v>
      </c>
      <c r="DG635" s="4">
        <v>0</v>
      </c>
      <c r="DH635" s="4">
        <v>0</v>
      </c>
      <c r="DI635" s="4">
        <v>0</v>
      </c>
      <c r="DJ635" s="4">
        <v>0</v>
      </c>
      <c r="DK635" s="4">
        <v>0</v>
      </c>
      <c r="DL635" s="4">
        <v>0</v>
      </c>
      <c r="DM635" s="4">
        <v>0</v>
      </c>
      <c r="DN635" s="4">
        <v>0</v>
      </c>
      <c r="DO635" s="4">
        <v>0</v>
      </c>
      <c r="DP635" s="4">
        <v>0</v>
      </c>
      <c r="DQ635" s="4">
        <v>0</v>
      </c>
      <c r="DR635" s="4">
        <v>0</v>
      </c>
      <c r="DS635" s="4">
        <v>0</v>
      </c>
      <c r="DT635" s="4">
        <v>0</v>
      </c>
      <c r="DU635" s="6">
        <v>0</v>
      </c>
      <c r="DV635" s="4">
        <f>SUM(Tabela1[[#This Row],[jan/25]:[mar/25]])</f>
        <v>44542.53</v>
      </c>
      <c r="DW635" s="4">
        <f>SUM(Tabela1[[#This Row],[abr/25]:[ago/25]])</f>
        <v>15475.09</v>
      </c>
      <c r="DX635" s="4">
        <f>SUM(Tabela1[[#This Row],[set/25]:[dez/30]])</f>
        <v>230465.63999999996</v>
      </c>
    </row>
    <row r="636" spans="1:128" hidden="1" x14ac:dyDescent="0.25">
      <c r="A636" s="2" t="s">
        <v>1346</v>
      </c>
      <c r="B636" s="2" t="s">
        <v>14</v>
      </c>
      <c r="C636" s="2" t="s">
        <v>324</v>
      </c>
      <c r="D636" s="1">
        <v>802</v>
      </c>
      <c r="E636" s="2" t="s">
        <v>1686</v>
      </c>
      <c r="F636" s="2" t="s">
        <v>19</v>
      </c>
      <c r="G636" s="321">
        <v>45626</v>
      </c>
      <c r="H636" s="2" t="s">
        <v>715</v>
      </c>
      <c r="I636" s="2"/>
      <c r="J636" s="4"/>
      <c r="K636" s="4"/>
      <c r="L636" s="4">
        <f>Tabela1[[#This Row],[parcela.cef
(total)]]-Tabela1[[#This Row],[parcela.cef
(realizado)]]</f>
        <v>0</v>
      </c>
      <c r="M636" s="4">
        <v>178828.93</v>
      </c>
      <c r="N636" s="4">
        <v>361900</v>
      </c>
      <c r="O636" s="4">
        <v>0</v>
      </c>
      <c r="P636" s="4">
        <v>201306.56</v>
      </c>
      <c r="Q636" s="4">
        <f>SUM(Tabela1[[#This Row],[set/25]:[dez/30]])</f>
        <v>136162.10000000003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56900</v>
      </c>
      <c r="BB636" s="4">
        <v>1010.83</v>
      </c>
      <c r="BC636" s="4">
        <v>1015.88</v>
      </c>
      <c r="BD636" s="4">
        <v>1024.31</v>
      </c>
      <c r="BE636" s="4">
        <v>1028.4100000000001</v>
      </c>
      <c r="BF636" s="4">
        <v>1032.42</v>
      </c>
      <c r="BG636" s="4">
        <v>1037.79</v>
      </c>
      <c r="BH636" s="4">
        <v>1043.81</v>
      </c>
      <c r="BI636" s="4">
        <v>1051.01</v>
      </c>
      <c r="BJ636" s="4">
        <v>1060.58</v>
      </c>
      <c r="BK636" s="4">
        <v>1060.58</v>
      </c>
      <c r="BL636" s="4">
        <v>1060.58</v>
      </c>
      <c r="BM636" s="4">
        <v>22272.09</v>
      </c>
      <c r="BN636" s="4">
        <v>1060.58</v>
      </c>
      <c r="BO636" s="4">
        <v>1060.58</v>
      </c>
      <c r="BP636" s="4">
        <v>1060.58</v>
      </c>
      <c r="BQ636" s="4">
        <v>1060.58</v>
      </c>
      <c r="BR636" s="4">
        <v>1060.58</v>
      </c>
      <c r="BS636" s="4">
        <v>1060.58</v>
      </c>
      <c r="BT636" s="4">
        <v>1060.58</v>
      </c>
      <c r="BU636" s="4">
        <v>1060.58</v>
      </c>
      <c r="BV636" s="4">
        <v>1060.58</v>
      </c>
      <c r="BW636" s="4">
        <v>1060.58</v>
      </c>
      <c r="BX636" s="4">
        <v>1060.58</v>
      </c>
      <c r="BY636" s="4">
        <v>22272.09</v>
      </c>
      <c r="BZ636" s="4">
        <v>1060.58</v>
      </c>
      <c r="CA636" s="4">
        <v>1060.58</v>
      </c>
      <c r="CB636" s="4">
        <v>1060.58</v>
      </c>
      <c r="CC636" s="4">
        <v>1060.58</v>
      </c>
      <c r="CD636" s="4">
        <v>1060.58</v>
      </c>
      <c r="CE636" s="4">
        <v>32877.839999999997</v>
      </c>
      <c r="CF636" s="4">
        <v>1060.58</v>
      </c>
      <c r="CG636" s="4">
        <v>1060.58</v>
      </c>
      <c r="CH636" s="4">
        <v>1060.58</v>
      </c>
      <c r="CI636" s="4">
        <v>1060.58</v>
      </c>
      <c r="CJ636" s="4">
        <v>1060.58</v>
      </c>
      <c r="CK636" s="4">
        <v>32877.839999999997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408.32</v>
      </c>
      <c r="CR636" s="4">
        <v>0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>
        <v>0</v>
      </c>
      <c r="DE636" s="4">
        <v>0</v>
      </c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>
        <v>0</v>
      </c>
      <c r="DL636" s="4">
        <v>0</v>
      </c>
      <c r="DM636" s="4">
        <v>0</v>
      </c>
      <c r="DN636" s="4">
        <v>0</v>
      </c>
      <c r="DO636" s="4">
        <v>0</v>
      </c>
      <c r="DP636" s="4">
        <v>0</v>
      </c>
      <c r="DQ636" s="4">
        <v>0</v>
      </c>
      <c r="DR636" s="4">
        <v>0</v>
      </c>
      <c r="DS636" s="4">
        <v>0</v>
      </c>
      <c r="DT636" s="4">
        <v>0</v>
      </c>
      <c r="DU636" s="6">
        <v>0</v>
      </c>
      <c r="DV636" s="4">
        <f>SUM(Tabela1[[#This Row],[jan/25]:[mar/25]])</f>
        <v>3051.02</v>
      </c>
      <c r="DW636" s="4">
        <f>SUM(Tabela1[[#This Row],[abr/25]:[ago/25]])</f>
        <v>5193.4400000000005</v>
      </c>
      <c r="DX636" s="4">
        <f>SUM(Tabela1[[#This Row],[set/25]:[dez/30]])</f>
        <v>136162.10000000003</v>
      </c>
    </row>
    <row r="637" spans="1:128" hidden="1" x14ac:dyDescent="0.25">
      <c r="A637" s="2" t="s">
        <v>1346</v>
      </c>
      <c r="B637" s="2" t="s">
        <v>14</v>
      </c>
      <c r="C637" s="2" t="s">
        <v>324</v>
      </c>
      <c r="D637" s="1">
        <v>803</v>
      </c>
      <c r="E637" s="2"/>
      <c r="F637" s="2" t="s">
        <v>42</v>
      </c>
      <c r="G637" s="321"/>
      <c r="H637" s="2"/>
      <c r="I637" s="2"/>
      <c r="J637" s="4"/>
      <c r="K637" s="4"/>
      <c r="L637" s="4">
        <f>Tabela1[[#This Row],[parcela.cef
(total)]]-Tabela1[[#This Row],[parcela.cef
(realizado)]]</f>
        <v>0</v>
      </c>
      <c r="M637" s="4">
        <v>0</v>
      </c>
      <c r="N637" s="4">
        <v>0</v>
      </c>
      <c r="O637" s="4">
        <v>0</v>
      </c>
      <c r="P637" s="4">
        <v>0</v>
      </c>
      <c r="Q637" s="4">
        <f>SUM(Tabela1[[#This Row],[set/25]:[dez/30]])</f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0</v>
      </c>
      <c r="CR637" s="4">
        <v>0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0</v>
      </c>
      <c r="CZ637" s="4">
        <v>0</v>
      </c>
      <c r="DA637" s="4">
        <v>0</v>
      </c>
      <c r="DB637" s="4">
        <v>0</v>
      </c>
      <c r="DC637" s="4">
        <v>0</v>
      </c>
      <c r="DD637" s="4">
        <v>0</v>
      </c>
      <c r="DE637" s="4">
        <v>0</v>
      </c>
      <c r="DF637" s="4">
        <v>0</v>
      </c>
      <c r="DG637" s="4">
        <v>0</v>
      </c>
      <c r="DH637" s="4">
        <v>0</v>
      </c>
      <c r="DI637" s="4">
        <v>0</v>
      </c>
      <c r="DJ637" s="4">
        <v>0</v>
      </c>
      <c r="DK637" s="4">
        <v>0</v>
      </c>
      <c r="DL637" s="4">
        <v>0</v>
      </c>
      <c r="DM637" s="4">
        <v>0</v>
      </c>
      <c r="DN637" s="4">
        <v>0</v>
      </c>
      <c r="DO637" s="4">
        <v>0</v>
      </c>
      <c r="DP637" s="4">
        <v>0</v>
      </c>
      <c r="DQ637" s="4">
        <v>0</v>
      </c>
      <c r="DR637" s="4">
        <v>0</v>
      </c>
      <c r="DS637" s="4">
        <v>0</v>
      </c>
      <c r="DT637" s="4">
        <v>0</v>
      </c>
      <c r="DU637" s="6">
        <v>0</v>
      </c>
      <c r="DV637" s="4">
        <f>SUM(Tabela1[[#This Row],[jan/25]:[mar/25]])</f>
        <v>0</v>
      </c>
      <c r="DW637" s="4">
        <f>SUM(Tabela1[[#This Row],[abr/25]:[ago/25]])</f>
        <v>0</v>
      </c>
      <c r="DX637" s="4">
        <f>SUM(Tabela1[[#This Row],[set/25]:[dez/30]])</f>
        <v>0</v>
      </c>
    </row>
    <row r="638" spans="1:128" hidden="1" x14ac:dyDescent="0.25">
      <c r="A638" s="2" t="s">
        <v>1346</v>
      </c>
      <c r="B638" s="2" t="s">
        <v>14</v>
      </c>
      <c r="C638" s="2" t="s">
        <v>324</v>
      </c>
      <c r="D638" s="1">
        <v>804</v>
      </c>
      <c r="E638" s="2" t="s">
        <v>1689</v>
      </c>
      <c r="F638" s="2" t="s">
        <v>19</v>
      </c>
      <c r="G638" s="321">
        <v>45627</v>
      </c>
      <c r="H638" s="2" t="s">
        <v>1690</v>
      </c>
      <c r="I638" s="2"/>
      <c r="J638" s="4"/>
      <c r="K638" s="4"/>
      <c r="L638" s="4">
        <f>Tabela1[[#This Row],[parcela.cef
(total)]]-Tabela1[[#This Row],[parcela.cef
(realizado)]]</f>
        <v>0</v>
      </c>
      <c r="M638" s="4">
        <v>0</v>
      </c>
      <c r="N638" s="4">
        <v>268944.34000000003</v>
      </c>
      <c r="O638" s="4">
        <v>0</v>
      </c>
      <c r="P638" s="4">
        <v>281886.18</v>
      </c>
      <c r="Q638" s="4">
        <f>SUM(Tabela1[[#This Row],[set/25]:[dez/30]])</f>
        <v>227030.30000000008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4500</v>
      </c>
      <c r="BB638" s="4">
        <v>2093.04</v>
      </c>
      <c r="BC638" s="4">
        <v>5193.0600000000004</v>
      </c>
      <c r="BD638" s="4">
        <v>7069.88</v>
      </c>
      <c r="BE638" s="4">
        <v>7098.16</v>
      </c>
      <c r="BF638" s="4">
        <v>0</v>
      </c>
      <c r="BG638" s="4">
        <v>14443.15</v>
      </c>
      <c r="BH638" s="4">
        <v>7204.44</v>
      </c>
      <c r="BI638" s="4">
        <v>7254.15</v>
      </c>
      <c r="BJ638" s="4">
        <v>7320.16</v>
      </c>
      <c r="BK638" s="4">
        <v>7320.16</v>
      </c>
      <c r="BL638" s="4">
        <v>7320.16</v>
      </c>
      <c r="BM638" s="4">
        <v>7320.16</v>
      </c>
      <c r="BN638" s="4">
        <v>7320.16</v>
      </c>
      <c r="BO638" s="4">
        <v>7320.16</v>
      </c>
      <c r="BP638" s="4">
        <v>7320.16</v>
      </c>
      <c r="BQ638" s="4">
        <v>7320.16</v>
      </c>
      <c r="BR638" s="4">
        <v>7320.16</v>
      </c>
      <c r="BS638" s="4">
        <v>7320.16</v>
      </c>
      <c r="BT638" s="4">
        <v>7320.16</v>
      </c>
      <c r="BU638" s="4">
        <v>7320.16</v>
      </c>
      <c r="BV638" s="4">
        <v>7320.16</v>
      </c>
      <c r="BW638" s="4">
        <v>7320.16</v>
      </c>
      <c r="BX638" s="4">
        <v>7320.16</v>
      </c>
      <c r="BY638" s="4">
        <v>7320.16</v>
      </c>
      <c r="BZ638" s="4">
        <v>7320.16</v>
      </c>
      <c r="CA638" s="4">
        <v>7320.16</v>
      </c>
      <c r="CB638" s="4">
        <v>7320.16</v>
      </c>
      <c r="CC638" s="4">
        <v>7320.16</v>
      </c>
      <c r="CD638" s="4">
        <v>7320.16</v>
      </c>
      <c r="CE638" s="4">
        <v>7320.16</v>
      </c>
      <c r="CF638" s="4">
        <v>7320.16</v>
      </c>
      <c r="CG638" s="4">
        <v>7320.16</v>
      </c>
      <c r="CH638" s="4">
        <v>7320.16</v>
      </c>
      <c r="CI638" s="4">
        <v>7320.16</v>
      </c>
      <c r="CJ638" s="4">
        <v>7320.16</v>
      </c>
      <c r="CK638" s="4">
        <v>7320.16</v>
      </c>
      <c r="CL638" s="4">
        <v>7320.16</v>
      </c>
      <c r="CM638" s="4">
        <v>7320.16</v>
      </c>
      <c r="CN638" s="4">
        <v>7320.16</v>
      </c>
      <c r="CO638" s="4">
        <v>0</v>
      </c>
      <c r="CP638" s="4">
        <v>0</v>
      </c>
      <c r="CQ638" s="4">
        <v>105.34</v>
      </c>
      <c r="CR638" s="4">
        <v>0</v>
      </c>
      <c r="CS638" s="4">
        <v>0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>
        <v>0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>
        <v>0</v>
      </c>
      <c r="DL638" s="4">
        <v>0</v>
      </c>
      <c r="DM638" s="4">
        <v>0</v>
      </c>
      <c r="DN638" s="4">
        <v>0</v>
      </c>
      <c r="DO638" s="4">
        <v>0</v>
      </c>
      <c r="DP638" s="4">
        <v>0</v>
      </c>
      <c r="DQ638" s="4">
        <v>0</v>
      </c>
      <c r="DR638" s="4">
        <v>0</v>
      </c>
      <c r="DS638" s="4">
        <v>0</v>
      </c>
      <c r="DT638" s="4">
        <v>0</v>
      </c>
      <c r="DU638" s="6">
        <v>0</v>
      </c>
      <c r="DV638" s="4">
        <f>SUM(Tabela1[[#This Row],[jan/25]:[mar/25]])</f>
        <v>14355.98</v>
      </c>
      <c r="DW638" s="4">
        <f>SUM(Tabela1[[#This Row],[abr/25]:[ago/25]])</f>
        <v>35999.899999999994</v>
      </c>
      <c r="DX638" s="4">
        <f>SUM(Tabela1[[#This Row],[set/25]:[dez/30]])</f>
        <v>227030.30000000008</v>
      </c>
    </row>
    <row r="639" spans="1:128" hidden="1" x14ac:dyDescent="0.25">
      <c r="A639" s="2" t="s">
        <v>1346</v>
      </c>
      <c r="B639" s="2" t="s">
        <v>14</v>
      </c>
      <c r="C639" s="2" t="s">
        <v>324</v>
      </c>
      <c r="D639" s="1">
        <v>805</v>
      </c>
      <c r="E639" s="2" t="s">
        <v>1692</v>
      </c>
      <c r="F639" s="2" t="s">
        <v>19</v>
      </c>
      <c r="G639" s="321">
        <v>45836</v>
      </c>
      <c r="H639" s="2" t="s">
        <v>771</v>
      </c>
      <c r="I639" s="2"/>
      <c r="J639" s="4"/>
      <c r="K639" s="4"/>
      <c r="L639" s="4">
        <f>Tabela1[[#This Row],[parcela.cef
(total)]]-Tabela1[[#This Row],[parcela.cef
(realizado)]]</f>
        <v>0</v>
      </c>
      <c r="M639" s="4">
        <v>266400</v>
      </c>
      <c r="N639" s="4">
        <v>281060</v>
      </c>
      <c r="O639" s="4">
        <v>0</v>
      </c>
      <c r="P639" s="4">
        <v>14668.84</v>
      </c>
      <c r="Q639" s="4">
        <f>SUM(Tabela1[[#This Row],[set/25]:[dez/30]])</f>
        <v>11252.599999999999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3208.33</v>
      </c>
      <c r="BI639" s="4">
        <v>207.91</v>
      </c>
      <c r="BJ639" s="4">
        <v>203.7</v>
      </c>
      <c r="BK639" s="4">
        <v>203.7</v>
      </c>
      <c r="BL639" s="4">
        <v>203.7</v>
      </c>
      <c r="BM639" s="4">
        <v>203.7</v>
      </c>
      <c r="BN639" s="4">
        <v>203.7</v>
      </c>
      <c r="BO639" s="4">
        <v>203.7</v>
      </c>
      <c r="BP639" s="4">
        <v>203.7</v>
      </c>
      <c r="BQ639" s="4">
        <v>203.7</v>
      </c>
      <c r="BR639" s="4">
        <v>203.7</v>
      </c>
      <c r="BS639" s="4">
        <v>203.7</v>
      </c>
      <c r="BT639" s="4">
        <v>203.7</v>
      </c>
      <c r="BU639" s="4">
        <v>203.7</v>
      </c>
      <c r="BV639" s="4">
        <v>203.7</v>
      </c>
      <c r="BW639" s="4">
        <v>203.7</v>
      </c>
      <c r="BX639" s="4">
        <v>203.7</v>
      </c>
      <c r="BY639" s="4">
        <v>203.7</v>
      </c>
      <c r="BZ639" s="4">
        <v>203.7</v>
      </c>
      <c r="CA639" s="4">
        <v>203.7</v>
      </c>
      <c r="CB639" s="4">
        <v>203.7</v>
      </c>
      <c r="CC639" s="4">
        <v>203.7</v>
      </c>
      <c r="CD639" s="4">
        <v>203.7</v>
      </c>
      <c r="CE639" s="4">
        <v>670.9</v>
      </c>
      <c r="CF639" s="4">
        <v>679</v>
      </c>
      <c r="CG639" s="4">
        <v>679</v>
      </c>
      <c r="CH639" s="4">
        <v>679</v>
      </c>
      <c r="CI639" s="4">
        <v>679</v>
      </c>
      <c r="CJ639" s="4">
        <v>679</v>
      </c>
      <c r="CK639" s="4">
        <v>679</v>
      </c>
      <c r="CL639" s="4">
        <v>679</v>
      </c>
      <c r="CM639" s="4">
        <v>679</v>
      </c>
      <c r="CN639" s="4">
        <v>679</v>
      </c>
      <c r="CO639" s="4">
        <v>0</v>
      </c>
      <c r="CP639" s="4">
        <v>0</v>
      </c>
      <c r="CQ639" s="4">
        <v>0</v>
      </c>
      <c r="CR639" s="4">
        <v>193</v>
      </c>
      <c r="CS639" s="4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4">
        <v>0</v>
      </c>
      <c r="CZ639" s="4">
        <v>0</v>
      </c>
      <c r="DA639" s="4">
        <v>0</v>
      </c>
      <c r="DB639" s="4">
        <v>0</v>
      </c>
      <c r="DC639" s="4">
        <v>0</v>
      </c>
      <c r="DD639" s="4">
        <v>0</v>
      </c>
      <c r="DE639" s="4">
        <v>0</v>
      </c>
      <c r="DF639" s="4">
        <v>0</v>
      </c>
      <c r="DG639" s="4">
        <v>0</v>
      </c>
      <c r="DH639" s="4">
        <v>0</v>
      </c>
      <c r="DI639" s="4">
        <v>0</v>
      </c>
      <c r="DJ639" s="4">
        <v>0</v>
      </c>
      <c r="DK639" s="4">
        <v>0</v>
      </c>
      <c r="DL639" s="4">
        <v>0</v>
      </c>
      <c r="DM639" s="4">
        <v>0</v>
      </c>
      <c r="DN639" s="4">
        <v>0</v>
      </c>
      <c r="DO639" s="4">
        <v>0</v>
      </c>
      <c r="DP639" s="4">
        <v>0</v>
      </c>
      <c r="DQ639" s="4">
        <v>0</v>
      </c>
      <c r="DR639" s="4">
        <v>0</v>
      </c>
      <c r="DS639" s="4">
        <v>0</v>
      </c>
      <c r="DT639" s="4">
        <v>0</v>
      </c>
      <c r="DU639" s="6">
        <v>0</v>
      </c>
      <c r="DV639" s="4">
        <f>SUM(Tabela1[[#This Row],[jan/25]:[mar/25]])</f>
        <v>0</v>
      </c>
      <c r="DW639" s="4">
        <f>SUM(Tabela1[[#This Row],[abr/25]:[ago/25]])</f>
        <v>3416.24</v>
      </c>
      <c r="DX639" s="4">
        <f>SUM(Tabela1[[#This Row],[set/25]:[dez/30]])</f>
        <v>11252.599999999999</v>
      </c>
    </row>
    <row r="640" spans="1:128" hidden="1" x14ac:dyDescent="0.25">
      <c r="A640" s="2" t="s">
        <v>1346</v>
      </c>
      <c r="B640" s="2" t="s">
        <v>14</v>
      </c>
      <c r="C640" s="2" t="s">
        <v>324</v>
      </c>
      <c r="D640" s="1">
        <v>806</v>
      </c>
      <c r="E640" s="2" t="s">
        <v>1694</v>
      </c>
      <c r="F640" s="2" t="s">
        <v>19</v>
      </c>
      <c r="G640" s="321">
        <v>45860</v>
      </c>
      <c r="H640" s="2" t="s">
        <v>1695</v>
      </c>
      <c r="I640" s="2"/>
      <c r="J640" s="4"/>
      <c r="K640" s="4"/>
      <c r="L640" s="4">
        <f>Tabela1[[#This Row],[parcela.cef
(total)]]-Tabela1[[#This Row],[parcela.cef
(realizado)]]</f>
        <v>0</v>
      </c>
      <c r="M640" s="4">
        <v>266400</v>
      </c>
      <c r="N640" s="4">
        <v>281060</v>
      </c>
      <c r="O640" s="4">
        <v>0</v>
      </c>
      <c r="P640" s="4">
        <v>13319.45</v>
      </c>
      <c r="Q640" s="4">
        <f>SUM(Tabela1[[#This Row],[set/25]:[dez/30]])</f>
        <v>12860.000000000002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459.45</v>
      </c>
      <c r="BJ640" s="4">
        <v>0</v>
      </c>
      <c r="BK640" s="4">
        <v>264.3</v>
      </c>
      <c r="BL640" s="4">
        <v>264.3</v>
      </c>
      <c r="BM640" s="4">
        <v>264.3</v>
      </c>
      <c r="BN640" s="4">
        <v>264.3</v>
      </c>
      <c r="BO640" s="4">
        <v>264.3</v>
      </c>
      <c r="BP640" s="4">
        <v>264.3</v>
      </c>
      <c r="BQ640" s="4">
        <v>264.3</v>
      </c>
      <c r="BR640" s="4">
        <v>264.3</v>
      </c>
      <c r="BS640" s="4">
        <v>264.3</v>
      </c>
      <c r="BT640" s="4">
        <v>264.3</v>
      </c>
      <c r="BU640" s="4">
        <v>264.3</v>
      </c>
      <c r="BV640" s="4">
        <v>264.3</v>
      </c>
      <c r="BW640" s="4">
        <v>264.3</v>
      </c>
      <c r="BX640" s="4">
        <v>264.3</v>
      </c>
      <c r="BY640" s="4">
        <v>264.3</v>
      </c>
      <c r="BZ640" s="4">
        <v>264.3</v>
      </c>
      <c r="CA640" s="4">
        <v>264.3</v>
      </c>
      <c r="CB640" s="4">
        <v>264.3</v>
      </c>
      <c r="CC640" s="4">
        <v>264.3</v>
      </c>
      <c r="CD640" s="4">
        <v>264.3</v>
      </c>
      <c r="CE640" s="4">
        <v>264.3</v>
      </c>
      <c r="CF640" s="4">
        <v>264.3</v>
      </c>
      <c r="CG640" s="4">
        <v>708.4</v>
      </c>
      <c r="CH640" s="4">
        <v>881</v>
      </c>
      <c r="CI640" s="4">
        <v>881</v>
      </c>
      <c r="CJ640" s="4">
        <v>881</v>
      </c>
      <c r="CK640" s="4">
        <v>881</v>
      </c>
      <c r="CL640" s="4">
        <v>881</v>
      </c>
      <c r="CM640" s="4">
        <v>881</v>
      </c>
      <c r="CN640" s="4">
        <v>881</v>
      </c>
      <c r="CO640" s="4">
        <v>0</v>
      </c>
      <c r="CP640" s="4">
        <v>0</v>
      </c>
      <c r="CQ640" s="4">
        <v>0</v>
      </c>
      <c r="CR640" s="4">
        <v>170</v>
      </c>
      <c r="CS640" s="4">
        <v>0</v>
      </c>
      <c r="CT640" s="4">
        <v>0</v>
      </c>
      <c r="CU640" s="4">
        <v>0</v>
      </c>
      <c r="CV640" s="4">
        <v>0</v>
      </c>
      <c r="CW640" s="4">
        <v>0</v>
      </c>
      <c r="CX640" s="4">
        <v>0</v>
      </c>
      <c r="CY640" s="4">
        <v>0</v>
      </c>
      <c r="CZ640" s="4">
        <v>0</v>
      </c>
      <c r="DA640" s="4">
        <v>0</v>
      </c>
      <c r="DB640" s="4">
        <v>0</v>
      </c>
      <c r="DC640" s="4">
        <v>0</v>
      </c>
      <c r="DD640" s="4">
        <v>0</v>
      </c>
      <c r="DE640" s="4">
        <v>0</v>
      </c>
      <c r="DF640" s="4">
        <v>0</v>
      </c>
      <c r="DG640" s="4">
        <v>0</v>
      </c>
      <c r="DH640" s="4">
        <v>0</v>
      </c>
      <c r="DI640" s="4">
        <v>0</v>
      </c>
      <c r="DJ640" s="4">
        <v>0</v>
      </c>
      <c r="DK640" s="4">
        <v>0</v>
      </c>
      <c r="DL640" s="4">
        <v>0</v>
      </c>
      <c r="DM640" s="4">
        <v>0</v>
      </c>
      <c r="DN640" s="4">
        <v>0</v>
      </c>
      <c r="DO640" s="4">
        <v>0</v>
      </c>
      <c r="DP640" s="4">
        <v>0</v>
      </c>
      <c r="DQ640" s="4">
        <v>0</v>
      </c>
      <c r="DR640" s="4">
        <v>0</v>
      </c>
      <c r="DS640" s="4">
        <v>0</v>
      </c>
      <c r="DT640" s="4">
        <v>0</v>
      </c>
      <c r="DU640" s="6">
        <v>0</v>
      </c>
      <c r="DV640" s="4">
        <f>SUM(Tabela1[[#This Row],[jan/25]:[mar/25]])</f>
        <v>0</v>
      </c>
      <c r="DW640" s="4">
        <f>SUM(Tabela1[[#This Row],[abr/25]:[ago/25]])</f>
        <v>459.45</v>
      </c>
      <c r="DX640" s="4">
        <f>SUM(Tabela1[[#This Row],[set/25]:[dez/30]])</f>
        <v>12860.000000000002</v>
      </c>
    </row>
    <row r="641" spans="1:128" hidden="1" x14ac:dyDescent="0.25">
      <c r="A641" s="2" t="s">
        <v>1346</v>
      </c>
      <c r="B641" s="2" t="s">
        <v>14</v>
      </c>
      <c r="C641" s="2" t="s">
        <v>324</v>
      </c>
      <c r="D641" s="1">
        <v>807</v>
      </c>
      <c r="E641" s="2" t="s">
        <v>1697</v>
      </c>
      <c r="F641" s="2" t="s">
        <v>19</v>
      </c>
      <c r="G641" s="321">
        <v>45626</v>
      </c>
      <c r="H641" s="2" t="s">
        <v>1698</v>
      </c>
      <c r="I641" s="2"/>
      <c r="J641" s="4"/>
      <c r="K641" s="4"/>
      <c r="L641" s="4">
        <f>Tabela1[[#This Row],[parcela.cef
(total)]]-Tabela1[[#This Row],[parcela.cef
(realizado)]]</f>
        <v>0</v>
      </c>
      <c r="M641" s="4">
        <v>210737.4</v>
      </c>
      <c r="N641" s="4">
        <v>281060</v>
      </c>
      <c r="O641" s="4">
        <v>0</v>
      </c>
      <c r="P641" s="4">
        <v>87164.75</v>
      </c>
      <c r="Q641" s="4">
        <f>SUM(Tabela1[[#This Row],[set/25]:[dez/30]])</f>
        <v>81143.620000000024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300</v>
      </c>
      <c r="BB641" s="4">
        <v>1516.24</v>
      </c>
      <c r="BC641" s="4">
        <v>152.38</v>
      </c>
      <c r="BD641" s="4">
        <v>153.65</v>
      </c>
      <c r="BE641" s="4">
        <v>154.26</v>
      </c>
      <c r="BF641" s="4">
        <v>154.86000000000001</v>
      </c>
      <c r="BG641" s="4">
        <v>3269.04</v>
      </c>
      <c r="BH641" s="4">
        <v>159.85</v>
      </c>
      <c r="BI641" s="4">
        <v>160.85</v>
      </c>
      <c r="BJ641" s="4">
        <v>159.09</v>
      </c>
      <c r="BK641" s="4">
        <v>159.09</v>
      </c>
      <c r="BL641" s="4">
        <v>159.09</v>
      </c>
      <c r="BM641" s="4">
        <v>7699.78</v>
      </c>
      <c r="BN641" s="4">
        <v>530.29</v>
      </c>
      <c r="BO641" s="4">
        <v>530.29</v>
      </c>
      <c r="BP641" s="4">
        <v>530.29</v>
      </c>
      <c r="BQ641" s="4">
        <v>530.29</v>
      </c>
      <c r="BR641" s="4">
        <v>530.29</v>
      </c>
      <c r="BS641" s="4">
        <v>11136.04</v>
      </c>
      <c r="BT641" s="4">
        <v>530.29</v>
      </c>
      <c r="BU641" s="4">
        <v>530.29</v>
      </c>
      <c r="BV641" s="4">
        <v>530.29</v>
      </c>
      <c r="BW641" s="4">
        <v>530.29</v>
      </c>
      <c r="BX641" s="4">
        <v>530.29</v>
      </c>
      <c r="BY641" s="4">
        <v>11136.04</v>
      </c>
      <c r="BZ641" s="4">
        <v>530.29</v>
      </c>
      <c r="CA641" s="4">
        <v>530.29</v>
      </c>
      <c r="CB641" s="4">
        <v>530.29</v>
      </c>
      <c r="CC641" s="4">
        <v>530.29</v>
      </c>
      <c r="CD641" s="4">
        <v>530.29</v>
      </c>
      <c r="CE641" s="4">
        <v>11136.04</v>
      </c>
      <c r="CF641" s="4">
        <v>530.29</v>
      </c>
      <c r="CG641" s="4">
        <v>530.29</v>
      </c>
      <c r="CH641" s="4">
        <v>530.29</v>
      </c>
      <c r="CI641" s="4">
        <v>530.29</v>
      </c>
      <c r="CJ641" s="4">
        <v>530.29</v>
      </c>
      <c r="CK641" s="4">
        <v>28105.25</v>
      </c>
      <c r="CL641" s="4">
        <v>530.29</v>
      </c>
      <c r="CM641" s="4">
        <v>0</v>
      </c>
      <c r="CN641" s="4">
        <v>0</v>
      </c>
      <c r="CO641" s="4">
        <v>0</v>
      </c>
      <c r="CP641" s="4">
        <v>0</v>
      </c>
      <c r="CQ641" s="4">
        <v>317.11</v>
      </c>
      <c r="CR641" s="4">
        <v>0</v>
      </c>
      <c r="CS641" s="4">
        <v>0</v>
      </c>
      <c r="CT641" s="4">
        <v>0</v>
      </c>
      <c r="CU641" s="4">
        <v>0</v>
      </c>
      <c r="CV641" s="4">
        <v>0</v>
      </c>
      <c r="CW641" s="4">
        <v>0</v>
      </c>
      <c r="CX641" s="4">
        <v>0</v>
      </c>
      <c r="CY641" s="4">
        <v>0</v>
      </c>
      <c r="CZ641" s="4">
        <v>0</v>
      </c>
      <c r="DA641" s="4">
        <v>0</v>
      </c>
      <c r="DB641" s="4">
        <v>0</v>
      </c>
      <c r="DC641" s="4">
        <v>0</v>
      </c>
      <c r="DD641" s="4">
        <v>0</v>
      </c>
      <c r="DE641" s="4">
        <v>0</v>
      </c>
      <c r="DF641" s="4">
        <v>0</v>
      </c>
      <c r="DG641" s="4">
        <v>0</v>
      </c>
      <c r="DH641" s="4">
        <v>0</v>
      </c>
      <c r="DI641" s="4">
        <v>0</v>
      </c>
      <c r="DJ641" s="4">
        <v>0</v>
      </c>
      <c r="DK641" s="4">
        <v>0</v>
      </c>
      <c r="DL641" s="4">
        <v>0</v>
      </c>
      <c r="DM641" s="4">
        <v>0</v>
      </c>
      <c r="DN641" s="4">
        <v>0</v>
      </c>
      <c r="DO641" s="4">
        <v>0</v>
      </c>
      <c r="DP641" s="4">
        <v>0</v>
      </c>
      <c r="DQ641" s="4">
        <v>0</v>
      </c>
      <c r="DR641" s="4">
        <v>0</v>
      </c>
      <c r="DS641" s="4">
        <v>0</v>
      </c>
      <c r="DT641" s="4">
        <v>0</v>
      </c>
      <c r="DU641" s="6">
        <v>0</v>
      </c>
      <c r="DV641" s="4">
        <f>SUM(Tabela1[[#This Row],[jan/25]:[mar/25]])</f>
        <v>1822.27</v>
      </c>
      <c r="DW641" s="4">
        <f>SUM(Tabela1[[#This Row],[abr/25]:[ago/25]])</f>
        <v>3898.8599999999997</v>
      </c>
      <c r="DX641" s="4">
        <f>SUM(Tabela1[[#This Row],[set/25]:[dez/30]])</f>
        <v>81143.620000000024</v>
      </c>
    </row>
    <row r="642" spans="1:128" hidden="1" x14ac:dyDescent="0.25">
      <c r="A642" s="2" t="s">
        <v>1346</v>
      </c>
      <c r="B642" s="2" t="s">
        <v>14</v>
      </c>
      <c r="C642" s="2" t="s">
        <v>324</v>
      </c>
      <c r="D642" s="1">
        <v>808</v>
      </c>
      <c r="E642" s="2" t="s">
        <v>1700</v>
      </c>
      <c r="F642" s="2" t="s">
        <v>19</v>
      </c>
      <c r="G642" s="321">
        <v>45690</v>
      </c>
      <c r="H642" s="2" t="s">
        <v>677</v>
      </c>
      <c r="I642" s="2"/>
      <c r="J642" s="4"/>
      <c r="K642" s="4"/>
      <c r="L642" s="4">
        <f>Tabela1[[#This Row],[parcela.cef
(total)]]-Tabela1[[#This Row],[parcela.cef
(realizado)]]</f>
        <v>0</v>
      </c>
      <c r="M642" s="4">
        <v>262481.33</v>
      </c>
      <c r="N642" s="4">
        <v>282940</v>
      </c>
      <c r="O642" s="4">
        <v>0</v>
      </c>
      <c r="P642" s="4">
        <v>32525.82</v>
      </c>
      <c r="Q642" s="4">
        <f>SUM(Tabela1[[#This Row],[set/25]:[dez/30]])</f>
        <v>27933.180000000008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3000</v>
      </c>
      <c r="BD642" s="4">
        <v>302.49</v>
      </c>
      <c r="BE642" s="4">
        <v>310.07</v>
      </c>
      <c r="BF642" s="4">
        <v>304.88</v>
      </c>
      <c r="BG642" s="4">
        <v>225.14</v>
      </c>
      <c r="BH642" s="4">
        <v>226.59</v>
      </c>
      <c r="BI642" s="4">
        <v>223.47</v>
      </c>
      <c r="BJ642" s="4">
        <v>0</v>
      </c>
      <c r="BK642" s="4">
        <v>225.5</v>
      </c>
      <c r="BL642" s="4">
        <v>225.5</v>
      </c>
      <c r="BM642" s="4">
        <v>1478.29</v>
      </c>
      <c r="BN642" s="4">
        <v>225.5</v>
      </c>
      <c r="BO642" s="4">
        <v>225.5</v>
      </c>
      <c r="BP642" s="4">
        <v>225.5</v>
      </c>
      <c r="BQ642" s="4">
        <v>225.5</v>
      </c>
      <c r="BR642" s="4">
        <v>225.5</v>
      </c>
      <c r="BS642" s="4">
        <v>634.75</v>
      </c>
      <c r="BT642" s="4">
        <v>751.68</v>
      </c>
      <c r="BU642" s="4">
        <v>751.68</v>
      </c>
      <c r="BV642" s="4">
        <v>751.68</v>
      </c>
      <c r="BW642" s="4">
        <v>751.68</v>
      </c>
      <c r="BX642" s="4">
        <v>751.68</v>
      </c>
      <c r="BY642" s="4">
        <v>4927.66</v>
      </c>
      <c r="BZ642" s="4">
        <v>751.68</v>
      </c>
      <c r="CA642" s="4">
        <v>751.68</v>
      </c>
      <c r="CB642" s="4">
        <v>751.68</v>
      </c>
      <c r="CC642" s="4">
        <v>751.68</v>
      </c>
      <c r="CD642" s="4">
        <v>751.68</v>
      </c>
      <c r="CE642" s="4">
        <v>751.68</v>
      </c>
      <c r="CF642" s="4">
        <v>751.68</v>
      </c>
      <c r="CG642" s="4">
        <v>751.68</v>
      </c>
      <c r="CH642" s="4">
        <v>751.68</v>
      </c>
      <c r="CI642" s="4">
        <v>751.68</v>
      </c>
      <c r="CJ642" s="4">
        <v>751.68</v>
      </c>
      <c r="CK642" s="4">
        <v>4927.66</v>
      </c>
      <c r="CL642" s="4">
        <v>751.68</v>
      </c>
      <c r="CM642" s="4">
        <v>751.68</v>
      </c>
      <c r="CN642" s="4">
        <v>751.68</v>
      </c>
      <c r="CO642" s="4">
        <v>0</v>
      </c>
      <c r="CP642" s="4">
        <v>0</v>
      </c>
      <c r="CQ642" s="4">
        <v>0</v>
      </c>
      <c r="CR642" s="4">
        <v>104.4</v>
      </c>
      <c r="CS642" s="4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0</v>
      </c>
      <c r="CZ642" s="4">
        <v>0</v>
      </c>
      <c r="DA642" s="4">
        <v>0</v>
      </c>
      <c r="DB642" s="4">
        <v>0</v>
      </c>
      <c r="DC642" s="4">
        <v>0</v>
      </c>
      <c r="DD642" s="4">
        <v>0</v>
      </c>
      <c r="DE642" s="4">
        <v>0</v>
      </c>
      <c r="DF642" s="4">
        <v>0</v>
      </c>
      <c r="DG642" s="4">
        <v>0</v>
      </c>
      <c r="DH642" s="4">
        <v>0</v>
      </c>
      <c r="DI642" s="4">
        <v>0</v>
      </c>
      <c r="DJ642" s="4">
        <v>0</v>
      </c>
      <c r="DK642" s="4">
        <v>0</v>
      </c>
      <c r="DL642" s="4">
        <v>0</v>
      </c>
      <c r="DM642" s="4">
        <v>0</v>
      </c>
      <c r="DN642" s="4">
        <v>0</v>
      </c>
      <c r="DO642" s="4">
        <v>0</v>
      </c>
      <c r="DP642" s="4">
        <v>0</v>
      </c>
      <c r="DQ642" s="4">
        <v>0</v>
      </c>
      <c r="DR642" s="4">
        <v>0</v>
      </c>
      <c r="DS642" s="4">
        <v>0</v>
      </c>
      <c r="DT642" s="4">
        <v>0</v>
      </c>
      <c r="DU642" s="6">
        <v>0</v>
      </c>
      <c r="DV642" s="4">
        <f>SUM(Tabela1[[#This Row],[jan/25]:[mar/25]])</f>
        <v>3302.49</v>
      </c>
      <c r="DW642" s="4">
        <f>SUM(Tabela1[[#This Row],[abr/25]:[ago/25]])</f>
        <v>1290.1500000000001</v>
      </c>
      <c r="DX642" s="4">
        <f>SUM(Tabela1[[#This Row],[set/25]:[dez/30]])</f>
        <v>27933.180000000008</v>
      </c>
    </row>
    <row r="643" spans="1:128" hidden="1" x14ac:dyDescent="0.25">
      <c r="A643" s="2" t="s">
        <v>1346</v>
      </c>
      <c r="B643" s="2" t="s">
        <v>14</v>
      </c>
      <c r="C643" s="2" t="s">
        <v>324</v>
      </c>
      <c r="D643" s="1">
        <v>809</v>
      </c>
      <c r="E643" s="2" t="s">
        <v>1702</v>
      </c>
      <c r="F643" s="2" t="s">
        <v>19</v>
      </c>
      <c r="G643" s="321">
        <v>45627</v>
      </c>
      <c r="H643" s="2" t="s">
        <v>1703</v>
      </c>
      <c r="I643" s="2"/>
      <c r="J643" s="4"/>
      <c r="K643" s="4"/>
      <c r="L643" s="4">
        <f>Tabela1[[#This Row],[parcela.cef
(total)]]-Tabela1[[#This Row],[parcela.cef
(realizado)]]</f>
        <v>0</v>
      </c>
      <c r="M643" s="4">
        <v>0</v>
      </c>
      <c r="N643" s="4">
        <v>226164</v>
      </c>
      <c r="O643" s="4">
        <v>0</v>
      </c>
      <c r="P643" s="4">
        <v>234390.61</v>
      </c>
      <c r="Q643" s="4">
        <f>SUM(Tabela1[[#This Row],[set/25]:[dez/30]])</f>
        <v>200780.36999999997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6000</v>
      </c>
      <c r="BB643" s="4">
        <v>4582.26</v>
      </c>
      <c r="BC643" s="4">
        <v>5045.1000000000004</v>
      </c>
      <c r="BD643" s="4">
        <v>5086.97</v>
      </c>
      <c r="BE643" s="4">
        <v>2553.66</v>
      </c>
      <c r="BF643" s="4">
        <v>2563.62</v>
      </c>
      <c r="BG643" s="4">
        <v>2576.9499999999998</v>
      </c>
      <c r="BH643" s="4">
        <v>2591.9</v>
      </c>
      <c r="BI643" s="4">
        <v>2609.7800000000002</v>
      </c>
      <c r="BJ643" s="4">
        <v>0</v>
      </c>
      <c r="BK643" s="4">
        <v>2633.53</v>
      </c>
      <c r="BL643" s="4">
        <v>2633.53</v>
      </c>
      <c r="BM643" s="4">
        <v>85326.399999999994</v>
      </c>
      <c r="BN643" s="4">
        <v>2633.53</v>
      </c>
      <c r="BO643" s="4">
        <v>2633.53</v>
      </c>
      <c r="BP643" s="4">
        <v>2633.53</v>
      </c>
      <c r="BQ643" s="4">
        <v>2633.53</v>
      </c>
      <c r="BR643" s="4">
        <v>2633.53</v>
      </c>
      <c r="BS643" s="4">
        <v>2633.53</v>
      </c>
      <c r="BT643" s="4">
        <v>2633.53</v>
      </c>
      <c r="BU643" s="4">
        <v>2633.53</v>
      </c>
      <c r="BV643" s="4">
        <v>2633.53</v>
      </c>
      <c r="BW643" s="4">
        <v>2633.53</v>
      </c>
      <c r="BX643" s="4">
        <v>2633.53</v>
      </c>
      <c r="BY643" s="4">
        <v>22121.66</v>
      </c>
      <c r="BZ643" s="4">
        <v>2633.53</v>
      </c>
      <c r="CA643" s="4">
        <v>2633.53</v>
      </c>
      <c r="CB643" s="4">
        <v>2633.53</v>
      </c>
      <c r="CC643" s="4">
        <v>2633.53</v>
      </c>
      <c r="CD643" s="4">
        <v>2633.53</v>
      </c>
      <c r="CE643" s="4">
        <v>2633.53</v>
      </c>
      <c r="CF643" s="4">
        <v>2633.53</v>
      </c>
      <c r="CG643" s="4">
        <v>2633.53</v>
      </c>
      <c r="CH643" s="4">
        <v>2633.53</v>
      </c>
      <c r="CI643" s="4">
        <v>2633.53</v>
      </c>
      <c r="CJ643" s="4">
        <v>2633.53</v>
      </c>
      <c r="CK643" s="4">
        <v>22121.66</v>
      </c>
      <c r="CL643" s="4">
        <v>2633.53</v>
      </c>
      <c r="CM643" s="4">
        <v>2633.53</v>
      </c>
      <c r="CN643" s="4">
        <v>2633.53</v>
      </c>
      <c r="CO643" s="4">
        <v>0</v>
      </c>
      <c r="CP643" s="4">
        <v>0</v>
      </c>
      <c r="CQ643" s="4">
        <v>105.34</v>
      </c>
      <c r="CR643" s="4">
        <v>0</v>
      </c>
      <c r="CS643" s="4">
        <v>0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0</v>
      </c>
      <c r="CZ643" s="4">
        <v>0</v>
      </c>
      <c r="DA643" s="4">
        <v>0</v>
      </c>
      <c r="DB643" s="4">
        <v>0</v>
      </c>
      <c r="DC643" s="4">
        <v>0</v>
      </c>
      <c r="DD643" s="4">
        <v>0</v>
      </c>
      <c r="DE643" s="4">
        <v>0</v>
      </c>
      <c r="DF643" s="4">
        <v>0</v>
      </c>
      <c r="DG643" s="4">
        <v>0</v>
      </c>
      <c r="DH643" s="4">
        <v>0</v>
      </c>
      <c r="DI643" s="4">
        <v>0</v>
      </c>
      <c r="DJ643" s="4">
        <v>0</v>
      </c>
      <c r="DK643" s="4">
        <v>0</v>
      </c>
      <c r="DL643" s="4">
        <v>0</v>
      </c>
      <c r="DM643" s="4">
        <v>0</v>
      </c>
      <c r="DN643" s="4">
        <v>0</v>
      </c>
      <c r="DO643" s="4">
        <v>0</v>
      </c>
      <c r="DP643" s="4">
        <v>0</v>
      </c>
      <c r="DQ643" s="4">
        <v>0</v>
      </c>
      <c r="DR643" s="4">
        <v>0</v>
      </c>
      <c r="DS643" s="4">
        <v>0</v>
      </c>
      <c r="DT643" s="4">
        <v>0</v>
      </c>
      <c r="DU643" s="6">
        <v>0</v>
      </c>
      <c r="DV643" s="4">
        <f>SUM(Tabela1[[#This Row],[jan/25]:[mar/25]])</f>
        <v>14714.330000000002</v>
      </c>
      <c r="DW643" s="4">
        <f>SUM(Tabela1[[#This Row],[abr/25]:[ago/25]])</f>
        <v>12895.91</v>
      </c>
      <c r="DX643" s="4">
        <f>SUM(Tabela1[[#This Row],[set/25]:[dez/30]])</f>
        <v>200780.36999999997</v>
      </c>
    </row>
    <row r="644" spans="1:128" hidden="1" x14ac:dyDescent="0.25">
      <c r="A644" s="2" t="s">
        <v>1346</v>
      </c>
      <c r="B644" s="2" t="s">
        <v>14</v>
      </c>
      <c r="C644" s="2" t="s">
        <v>324</v>
      </c>
      <c r="D644" s="1">
        <v>810</v>
      </c>
      <c r="E644" s="2" t="s">
        <v>1705</v>
      </c>
      <c r="F644" s="2" t="s">
        <v>19</v>
      </c>
      <c r="G644" s="321">
        <v>45852</v>
      </c>
      <c r="H644" s="2" t="s">
        <v>1706</v>
      </c>
      <c r="I644" s="2"/>
      <c r="J644" s="4"/>
      <c r="K644" s="4"/>
      <c r="L644" s="4">
        <f>Tabela1[[#This Row],[parcela.cef
(total)]]-Tabela1[[#This Row],[parcela.cef
(realizado)]]</f>
        <v>0</v>
      </c>
      <c r="M644" s="4">
        <v>190220</v>
      </c>
      <c r="N644" s="4">
        <v>216863</v>
      </c>
      <c r="O644" s="4">
        <v>0</v>
      </c>
      <c r="P644" s="4">
        <v>25666.2</v>
      </c>
      <c r="Q644" s="4">
        <f>SUM(Tabela1[[#This Row],[set/25]:[dez/30]])</f>
        <v>25440.6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225.6</v>
      </c>
      <c r="BJ644" s="4">
        <v>0</v>
      </c>
      <c r="BK644" s="4">
        <v>225.6</v>
      </c>
      <c r="BL644" s="4">
        <v>225.6</v>
      </c>
      <c r="BM644" s="4">
        <v>1425.6</v>
      </c>
      <c r="BN644" s="4">
        <v>225.6</v>
      </c>
      <c r="BO644" s="4">
        <v>225.6</v>
      </c>
      <c r="BP644" s="4">
        <v>225.6</v>
      </c>
      <c r="BQ644" s="4">
        <v>225.6</v>
      </c>
      <c r="BR644" s="4">
        <v>225.6</v>
      </c>
      <c r="BS644" s="4">
        <v>225.6</v>
      </c>
      <c r="BT644" s="4">
        <v>225.6</v>
      </c>
      <c r="BU644" s="4">
        <v>225.6</v>
      </c>
      <c r="BV644" s="4">
        <v>225.6</v>
      </c>
      <c r="BW644" s="4">
        <v>537.4</v>
      </c>
      <c r="BX644" s="4">
        <v>752</v>
      </c>
      <c r="BY644" s="4">
        <v>4752</v>
      </c>
      <c r="BZ644" s="4">
        <v>752</v>
      </c>
      <c r="CA644" s="4">
        <v>752</v>
      </c>
      <c r="CB644" s="4">
        <v>752</v>
      </c>
      <c r="CC644" s="4">
        <v>752</v>
      </c>
      <c r="CD644" s="4">
        <v>752</v>
      </c>
      <c r="CE644" s="4">
        <v>752</v>
      </c>
      <c r="CF644" s="4">
        <v>752</v>
      </c>
      <c r="CG644" s="4">
        <v>752</v>
      </c>
      <c r="CH644" s="4">
        <v>752</v>
      </c>
      <c r="CI644" s="4">
        <v>752</v>
      </c>
      <c r="CJ644" s="4">
        <v>752</v>
      </c>
      <c r="CK644" s="4">
        <v>4752</v>
      </c>
      <c r="CL644" s="4">
        <v>752</v>
      </c>
      <c r="CM644" s="4">
        <v>752</v>
      </c>
      <c r="CN644" s="4">
        <v>752</v>
      </c>
      <c r="CO644" s="4">
        <v>0</v>
      </c>
      <c r="CP644" s="4">
        <v>0</v>
      </c>
      <c r="CQ644" s="4">
        <v>0</v>
      </c>
      <c r="CR644" s="4">
        <v>212</v>
      </c>
      <c r="CS644" s="4">
        <v>0</v>
      </c>
      <c r="CT644" s="4">
        <v>0</v>
      </c>
      <c r="CU644" s="4">
        <v>0</v>
      </c>
      <c r="CV644" s="4">
        <v>0</v>
      </c>
      <c r="CW644" s="4">
        <v>0</v>
      </c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>
        <v>0</v>
      </c>
      <c r="DE644" s="4">
        <v>0</v>
      </c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>
        <v>0</v>
      </c>
      <c r="DL644" s="4">
        <v>0</v>
      </c>
      <c r="DM644" s="4">
        <v>0</v>
      </c>
      <c r="DN644" s="4">
        <v>0</v>
      </c>
      <c r="DO644" s="4">
        <v>0</v>
      </c>
      <c r="DP644" s="4">
        <v>0</v>
      </c>
      <c r="DQ644" s="4">
        <v>0</v>
      </c>
      <c r="DR644" s="4">
        <v>0</v>
      </c>
      <c r="DS644" s="4">
        <v>0</v>
      </c>
      <c r="DT644" s="4">
        <v>0</v>
      </c>
      <c r="DU644" s="6">
        <v>0</v>
      </c>
      <c r="DV644" s="4">
        <f>SUM(Tabela1[[#This Row],[jan/25]:[mar/25]])</f>
        <v>0</v>
      </c>
      <c r="DW644" s="4">
        <f>SUM(Tabela1[[#This Row],[abr/25]:[ago/25]])</f>
        <v>225.6</v>
      </c>
      <c r="DX644" s="4">
        <f>SUM(Tabela1[[#This Row],[set/25]:[dez/30]])</f>
        <v>25440.6</v>
      </c>
    </row>
    <row r="645" spans="1:128" hidden="1" x14ac:dyDescent="0.25">
      <c r="A645" s="2" t="s">
        <v>1346</v>
      </c>
      <c r="B645" s="2" t="s">
        <v>14</v>
      </c>
      <c r="C645" s="2" t="s">
        <v>349</v>
      </c>
      <c r="D645" s="1">
        <v>901</v>
      </c>
      <c r="E645" s="2" t="s">
        <v>1708</v>
      </c>
      <c r="F645" s="2" t="s">
        <v>19</v>
      </c>
      <c r="G645" s="321">
        <v>45673</v>
      </c>
      <c r="H645" s="2" t="s">
        <v>1709</v>
      </c>
      <c r="I645" s="2"/>
      <c r="J645" s="4"/>
      <c r="K645" s="4"/>
      <c r="L645" s="4">
        <f>Tabela1[[#This Row],[parcela.cef
(total)]]-Tabela1[[#This Row],[parcela.cef
(realizado)]]</f>
        <v>0</v>
      </c>
      <c r="M645" s="4">
        <v>262198.93</v>
      </c>
      <c r="N645" s="4">
        <v>281060</v>
      </c>
      <c r="O645" s="4">
        <v>0</v>
      </c>
      <c r="P645" s="4">
        <v>32248.87</v>
      </c>
      <c r="Q645" s="4">
        <f>SUM(Tabela1[[#This Row],[set/25]:[dez/30]])</f>
        <v>27531.399999999998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3000</v>
      </c>
      <c r="BC645" s="4">
        <v>241.2</v>
      </c>
      <c r="BD645" s="4">
        <v>243.2</v>
      </c>
      <c r="BE645" s="4">
        <v>244.17</v>
      </c>
      <c r="BF645" s="4">
        <v>245.13</v>
      </c>
      <c r="BG645" s="4">
        <v>246.4</v>
      </c>
      <c r="BH645" s="4">
        <v>247.83</v>
      </c>
      <c r="BI645" s="4">
        <v>249.54</v>
      </c>
      <c r="BJ645" s="4">
        <v>0</v>
      </c>
      <c r="BK645" s="4">
        <v>251.81</v>
      </c>
      <c r="BL645" s="4">
        <v>251.81</v>
      </c>
      <c r="BM645" s="4">
        <v>2581.0700000000002</v>
      </c>
      <c r="BN645" s="4">
        <v>839.37</v>
      </c>
      <c r="BO645" s="4">
        <v>524.61</v>
      </c>
      <c r="BP645" s="4">
        <v>524.61</v>
      </c>
      <c r="BQ645" s="4">
        <v>524.61</v>
      </c>
      <c r="BR645" s="4">
        <v>524.61</v>
      </c>
      <c r="BS645" s="4">
        <v>524.61</v>
      </c>
      <c r="BT645" s="4">
        <v>524.61</v>
      </c>
      <c r="BU645" s="4">
        <v>524.61</v>
      </c>
      <c r="BV645" s="4">
        <v>524.61</v>
      </c>
      <c r="BW645" s="4">
        <v>524.61</v>
      </c>
      <c r="BX645" s="4">
        <v>524.61</v>
      </c>
      <c r="BY645" s="4">
        <v>7869.12</v>
      </c>
      <c r="BZ645" s="4">
        <v>524.61</v>
      </c>
      <c r="CA645" s="4">
        <v>209.84</v>
      </c>
      <c r="CB645" s="4">
        <v>209.84</v>
      </c>
      <c r="CC645" s="4">
        <v>209.84</v>
      </c>
      <c r="CD645" s="4">
        <v>209.84</v>
      </c>
      <c r="CE645" s="4">
        <v>209.84</v>
      </c>
      <c r="CF645" s="4">
        <v>209.84</v>
      </c>
      <c r="CG645" s="4">
        <v>209.84</v>
      </c>
      <c r="CH645" s="4">
        <v>209.84</v>
      </c>
      <c r="CI645" s="4">
        <v>209.84</v>
      </c>
      <c r="CJ645" s="4">
        <v>209.84</v>
      </c>
      <c r="CK645" s="4">
        <v>7554.35</v>
      </c>
      <c r="CL645" s="4">
        <v>209.84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104.92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0</v>
      </c>
      <c r="CZ645" s="4">
        <v>0</v>
      </c>
      <c r="DA645" s="4">
        <v>0</v>
      </c>
      <c r="DB645" s="4">
        <v>0</v>
      </c>
      <c r="DC645" s="4">
        <v>0</v>
      </c>
      <c r="DD645" s="4">
        <v>0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0</v>
      </c>
      <c r="DK645" s="4">
        <v>0</v>
      </c>
      <c r="DL645" s="4">
        <v>0</v>
      </c>
      <c r="DM645" s="4">
        <v>0</v>
      </c>
      <c r="DN645" s="4">
        <v>0</v>
      </c>
      <c r="DO645" s="4">
        <v>0</v>
      </c>
      <c r="DP645" s="4">
        <v>0</v>
      </c>
      <c r="DQ645" s="4">
        <v>0</v>
      </c>
      <c r="DR645" s="4">
        <v>0</v>
      </c>
      <c r="DS645" s="4">
        <v>0</v>
      </c>
      <c r="DT645" s="4">
        <v>0</v>
      </c>
      <c r="DU645" s="6">
        <v>0</v>
      </c>
      <c r="DV645" s="4">
        <f>SUM(Tabela1[[#This Row],[jan/25]:[mar/25]])</f>
        <v>3484.3999999999996</v>
      </c>
      <c r="DW645" s="4">
        <f>SUM(Tabela1[[#This Row],[abr/25]:[ago/25]])</f>
        <v>1233.07</v>
      </c>
      <c r="DX645" s="4">
        <f>SUM(Tabela1[[#This Row],[set/25]:[dez/30]])</f>
        <v>27531.399999999998</v>
      </c>
    </row>
    <row r="646" spans="1:128" hidden="1" x14ac:dyDescent="0.25">
      <c r="A646" s="2" t="s">
        <v>1346</v>
      </c>
      <c r="B646" s="2" t="s">
        <v>14</v>
      </c>
      <c r="C646" s="2" t="s">
        <v>349</v>
      </c>
      <c r="D646" s="1">
        <v>902</v>
      </c>
      <c r="E646" s="2" t="s">
        <v>1711</v>
      </c>
      <c r="F646" s="2" t="s">
        <v>19</v>
      </c>
      <c r="G646" s="321">
        <v>45626</v>
      </c>
      <c r="H646" s="2" t="s">
        <v>1712</v>
      </c>
      <c r="I646" s="2"/>
      <c r="J646" s="4"/>
      <c r="K646" s="4"/>
      <c r="L646" s="4">
        <f>Tabela1[[#This Row],[parcela.cef
(total)]]-Tabela1[[#This Row],[parcela.cef
(realizado)]]</f>
        <v>0</v>
      </c>
      <c r="M646" s="4">
        <v>221251.95</v>
      </c>
      <c r="N646" s="4">
        <v>361900</v>
      </c>
      <c r="O646" s="4">
        <v>0</v>
      </c>
      <c r="P646" s="4">
        <v>157822.97</v>
      </c>
      <c r="Q646" s="4">
        <f>SUM(Tabela1[[#This Row],[set/25]:[dez/30]])</f>
        <v>92678.510000000038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56900</v>
      </c>
      <c r="BB646" s="4">
        <v>1010.83</v>
      </c>
      <c r="BC646" s="4">
        <v>1015.88</v>
      </c>
      <c r="BD646" s="4">
        <v>1024.31</v>
      </c>
      <c r="BE646" s="4">
        <v>1028.4100000000001</v>
      </c>
      <c r="BF646" s="4">
        <v>1032.42</v>
      </c>
      <c r="BG646" s="4">
        <v>1037.79</v>
      </c>
      <c r="BH646" s="4">
        <v>1043.81</v>
      </c>
      <c r="BI646" s="4">
        <v>1051.01</v>
      </c>
      <c r="BJ646" s="4">
        <v>0</v>
      </c>
      <c r="BK646" s="4">
        <v>1060.58</v>
      </c>
      <c r="BL646" s="4">
        <v>1060.58</v>
      </c>
      <c r="BM646" s="4">
        <v>22272.09</v>
      </c>
      <c r="BN646" s="4">
        <v>1060.58</v>
      </c>
      <c r="BO646" s="4">
        <v>1060.58</v>
      </c>
      <c r="BP646" s="4">
        <v>1060.58</v>
      </c>
      <c r="BQ646" s="4">
        <v>1060.58</v>
      </c>
      <c r="BR646" s="4">
        <v>1060.58</v>
      </c>
      <c r="BS646" s="4">
        <v>1060.58</v>
      </c>
      <c r="BT646" s="4">
        <v>1060.58</v>
      </c>
      <c r="BU646" s="4">
        <v>1060.58</v>
      </c>
      <c r="BV646" s="4">
        <v>1060.58</v>
      </c>
      <c r="BW646" s="4">
        <v>1060.58</v>
      </c>
      <c r="BX646" s="4">
        <v>1060.58</v>
      </c>
      <c r="BY646" s="4">
        <v>22272.09</v>
      </c>
      <c r="BZ646" s="4">
        <v>1060.58</v>
      </c>
      <c r="CA646" s="4">
        <v>1060.58</v>
      </c>
      <c r="CB646" s="4">
        <v>1060.58</v>
      </c>
      <c r="CC646" s="4">
        <v>1060.58</v>
      </c>
      <c r="CD646" s="4">
        <v>1060.58</v>
      </c>
      <c r="CE646" s="4">
        <v>1060.58</v>
      </c>
      <c r="CF646" s="4">
        <v>1060.58</v>
      </c>
      <c r="CG646" s="4">
        <v>1060.58</v>
      </c>
      <c r="CH646" s="4">
        <v>1060.58</v>
      </c>
      <c r="CI646" s="4">
        <v>1060.58</v>
      </c>
      <c r="CJ646" s="4">
        <v>1060.58</v>
      </c>
      <c r="CK646" s="4">
        <v>22272.09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408.32</v>
      </c>
      <c r="CR646" s="4">
        <v>0</v>
      </c>
      <c r="CS646" s="4">
        <v>0</v>
      </c>
      <c r="CT646" s="4">
        <v>0</v>
      </c>
      <c r="CU646" s="4">
        <v>0</v>
      </c>
      <c r="CV646" s="4">
        <v>0</v>
      </c>
      <c r="CW646" s="4">
        <v>0</v>
      </c>
      <c r="CX646" s="4">
        <v>0</v>
      </c>
      <c r="CY646" s="4">
        <v>0</v>
      </c>
      <c r="CZ646" s="4">
        <v>0</v>
      </c>
      <c r="DA646" s="4">
        <v>0</v>
      </c>
      <c r="DB646" s="4">
        <v>0</v>
      </c>
      <c r="DC646" s="4">
        <v>0</v>
      </c>
      <c r="DD646" s="4">
        <v>0</v>
      </c>
      <c r="DE646" s="4">
        <v>0</v>
      </c>
      <c r="DF646" s="4">
        <v>0</v>
      </c>
      <c r="DG646" s="4">
        <v>0</v>
      </c>
      <c r="DH646" s="4">
        <v>0</v>
      </c>
      <c r="DI646" s="4">
        <v>0</v>
      </c>
      <c r="DJ646" s="4">
        <v>0</v>
      </c>
      <c r="DK646" s="4">
        <v>0</v>
      </c>
      <c r="DL646" s="4">
        <v>0</v>
      </c>
      <c r="DM646" s="4">
        <v>0</v>
      </c>
      <c r="DN646" s="4">
        <v>0</v>
      </c>
      <c r="DO646" s="4">
        <v>0</v>
      </c>
      <c r="DP646" s="4">
        <v>0</v>
      </c>
      <c r="DQ646" s="4">
        <v>0</v>
      </c>
      <c r="DR646" s="4">
        <v>0</v>
      </c>
      <c r="DS646" s="4">
        <v>0</v>
      </c>
      <c r="DT646" s="4">
        <v>0</v>
      </c>
      <c r="DU646" s="6">
        <v>0</v>
      </c>
      <c r="DV646" s="4">
        <f>SUM(Tabela1[[#This Row],[jan/25]:[mar/25]])</f>
        <v>3051.02</v>
      </c>
      <c r="DW646" s="4">
        <f>SUM(Tabela1[[#This Row],[abr/25]:[ago/25]])</f>
        <v>5193.4400000000005</v>
      </c>
      <c r="DX646" s="4">
        <f>SUM(Tabela1[[#This Row],[set/25]:[dez/30]])</f>
        <v>92678.510000000038</v>
      </c>
    </row>
    <row r="647" spans="1:128" hidden="1" x14ac:dyDescent="0.25">
      <c r="A647" s="2" t="s">
        <v>1346</v>
      </c>
      <c r="B647" s="2" t="s">
        <v>14</v>
      </c>
      <c r="C647" s="2" t="s">
        <v>349</v>
      </c>
      <c r="D647" s="1">
        <v>903</v>
      </c>
      <c r="E647" s="2" t="s">
        <v>1714</v>
      </c>
      <c r="F647" s="2" t="s">
        <v>19</v>
      </c>
      <c r="G647" s="321">
        <v>45627</v>
      </c>
      <c r="H647" s="2" t="s">
        <v>1715</v>
      </c>
      <c r="I647" s="2"/>
      <c r="J647" s="4"/>
      <c r="K647" s="4"/>
      <c r="L647" s="4">
        <f>Tabela1[[#This Row],[parcela.cef
(total)]]-Tabela1[[#This Row],[parcela.cef
(realizado)]]</f>
        <v>0</v>
      </c>
      <c r="M647" s="4">
        <v>316023.67999999999</v>
      </c>
      <c r="N647" s="4">
        <v>365566</v>
      </c>
      <c r="O647" s="4">
        <v>0</v>
      </c>
      <c r="P647" s="4">
        <v>68442.58</v>
      </c>
      <c r="Q647" s="4">
        <f>SUM(Tabela1[[#This Row],[set/25]:[dez/30]])</f>
        <v>62494.619999999944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3000</v>
      </c>
      <c r="BB647" s="4">
        <v>361.44</v>
      </c>
      <c r="BC647" s="4">
        <v>363.25</v>
      </c>
      <c r="BD647" s="4">
        <v>366.26</v>
      </c>
      <c r="BE647" s="4">
        <v>367.73</v>
      </c>
      <c r="BF647" s="4">
        <v>369.16</v>
      </c>
      <c r="BG647" s="4">
        <v>371.08</v>
      </c>
      <c r="BH647" s="4">
        <v>373.23</v>
      </c>
      <c r="BI647" s="4">
        <v>375.81</v>
      </c>
      <c r="BJ647" s="4">
        <v>0</v>
      </c>
      <c r="BK647" s="4">
        <v>379.23</v>
      </c>
      <c r="BL647" s="4">
        <v>379.23</v>
      </c>
      <c r="BM647" s="4">
        <v>6432.14</v>
      </c>
      <c r="BN647" s="4">
        <v>1264.0899999999999</v>
      </c>
      <c r="BO647" s="4">
        <v>1264.0899999999999</v>
      </c>
      <c r="BP647" s="4">
        <v>1264.0899999999999</v>
      </c>
      <c r="BQ647" s="4">
        <v>1264.0899999999999</v>
      </c>
      <c r="BR647" s="4">
        <v>1264.0899999999999</v>
      </c>
      <c r="BS647" s="4">
        <v>1264.0899999999999</v>
      </c>
      <c r="BT647" s="4">
        <v>1264.0899999999999</v>
      </c>
      <c r="BU647" s="4">
        <v>1264.0899999999999</v>
      </c>
      <c r="BV647" s="4">
        <v>1264.0899999999999</v>
      </c>
      <c r="BW647" s="4">
        <v>1264.0899999999999</v>
      </c>
      <c r="BX647" s="4">
        <v>1264.0899999999999</v>
      </c>
      <c r="BY647" s="4">
        <v>22332.34</v>
      </c>
      <c r="BZ647" s="4">
        <v>1264.0899999999999</v>
      </c>
      <c r="CA647" s="4">
        <v>1264.0899999999999</v>
      </c>
      <c r="CB647" s="4">
        <v>1264.0899999999999</v>
      </c>
      <c r="CC647" s="4">
        <v>1264.0899999999999</v>
      </c>
      <c r="CD647" s="4">
        <v>1264.0899999999999</v>
      </c>
      <c r="CE647" s="4">
        <v>1264.0899999999999</v>
      </c>
      <c r="CF647" s="4">
        <v>1264.0899999999999</v>
      </c>
      <c r="CG647" s="4">
        <v>1264.0899999999999</v>
      </c>
      <c r="CH647" s="4">
        <v>1264.0899999999999</v>
      </c>
      <c r="CI647" s="4">
        <v>1264.0899999999999</v>
      </c>
      <c r="CJ647" s="4">
        <v>1264.0899999999999</v>
      </c>
      <c r="CK647" s="4">
        <v>1264.0899999999999</v>
      </c>
      <c r="CL647" s="4">
        <v>1264.0899999999999</v>
      </c>
      <c r="CM647" s="4">
        <v>1264.0899999999999</v>
      </c>
      <c r="CN647" s="4">
        <v>1264.0899999999999</v>
      </c>
      <c r="CO647" s="4">
        <v>0</v>
      </c>
      <c r="CP647" s="4">
        <v>0</v>
      </c>
      <c r="CQ647" s="4">
        <v>105.34</v>
      </c>
      <c r="CR647" s="4">
        <v>0</v>
      </c>
      <c r="CS647" s="4">
        <v>0</v>
      </c>
      <c r="CT647" s="4">
        <v>0</v>
      </c>
      <c r="CU647" s="4">
        <v>0</v>
      </c>
      <c r="CV647" s="4">
        <v>0</v>
      </c>
      <c r="CW647" s="4">
        <v>0</v>
      </c>
      <c r="CX647" s="4">
        <v>0</v>
      </c>
      <c r="CY647" s="4">
        <v>0</v>
      </c>
      <c r="CZ647" s="4">
        <v>0</v>
      </c>
      <c r="DA647" s="4">
        <v>0</v>
      </c>
      <c r="DB647" s="4">
        <v>0</v>
      </c>
      <c r="DC647" s="4">
        <v>0</v>
      </c>
      <c r="DD647" s="4">
        <v>0</v>
      </c>
      <c r="DE647" s="4">
        <v>0</v>
      </c>
      <c r="DF647" s="4">
        <v>0</v>
      </c>
      <c r="DG647" s="4">
        <v>0</v>
      </c>
      <c r="DH647" s="4">
        <v>0</v>
      </c>
      <c r="DI647" s="4">
        <v>0</v>
      </c>
      <c r="DJ647" s="4">
        <v>0</v>
      </c>
      <c r="DK647" s="4">
        <v>0</v>
      </c>
      <c r="DL647" s="4">
        <v>0</v>
      </c>
      <c r="DM647" s="4">
        <v>0</v>
      </c>
      <c r="DN647" s="4">
        <v>0</v>
      </c>
      <c r="DO647" s="4">
        <v>0</v>
      </c>
      <c r="DP647" s="4">
        <v>0</v>
      </c>
      <c r="DQ647" s="4">
        <v>0</v>
      </c>
      <c r="DR647" s="4">
        <v>0</v>
      </c>
      <c r="DS647" s="4">
        <v>0</v>
      </c>
      <c r="DT647" s="4">
        <v>0</v>
      </c>
      <c r="DU647" s="6">
        <v>0</v>
      </c>
      <c r="DV647" s="4">
        <f>SUM(Tabela1[[#This Row],[jan/25]:[mar/25]])</f>
        <v>1090.95</v>
      </c>
      <c r="DW647" s="4">
        <f>SUM(Tabela1[[#This Row],[abr/25]:[ago/25]])</f>
        <v>1857.01</v>
      </c>
      <c r="DX647" s="4">
        <f>SUM(Tabela1[[#This Row],[set/25]:[dez/30]])</f>
        <v>62494.619999999944</v>
      </c>
    </row>
    <row r="648" spans="1:128" hidden="1" x14ac:dyDescent="0.25">
      <c r="A648" s="2" t="s">
        <v>1346</v>
      </c>
      <c r="B648" s="2" t="s">
        <v>14</v>
      </c>
      <c r="C648" s="2" t="s">
        <v>349</v>
      </c>
      <c r="D648" s="1">
        <v>904</v>
      </c>
      <c r="E648" s="2"/>
      <c r="F648" s="2" t="s">
        <v>16</v>
      </c>
      <c r="G648" s="321"/>
      <c r="H648" s="2"/>
      <c r="I648" s="2"/>
      <c r="J648" s="4"/>
      <c r="K648" s="4"/>
      <c r="L648" s="4">
        <f>Tabela1[[#This Row],[parcela.cef
(total)]]-Tabela1[[#This Row],[parcela.cef
(realizado)]]</f>
        <v>0</v>
      </c>
      <c r="M648" s="4">
        <v>0</v>
      </c>
      <c r="N648" s="4">
        <v>0</v>
      </c>
      <c r="O648" s="4">
        <v>0</v>
      </c>
      <c r="P648" s="4">
        <v>0</v>
      </c>
      <c r="Q648" s="4">
        <f>SUM(Tabela1[[#This Row],[set/25]:[dez/30]])</f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>
        <v>0</v>
      </c>
      <c r="CS648" s="4">
        <v>0</v>
      </c>
      <c r="CT648" s="4">
        <v>0</v>
      </c>
      <c r="CU648" s="4">
        <v>0</v>
      </c>
      <c r="CV648" s="4">
        <v>0</v>
      </c>
      <c r="CW648" s="4">
        <v>0</v>
      </c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>
        <v>0</v>
      </c>
      <c r="DE648" s="4">
        <v>0</v>
      </c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>
        <v>0</v>
      </c>
      <c r="DL648" s="4">
        <v>0</v>
      </c>
      <c r="DM648" s="4">
        <v>0</v>
      </c>
      <c r="DN648" s="4">
        <v>0</v>
      </c>
      <c r="DO648" s="4">
        <v>0</v>
      </c>
      <c r="DP648" s="4">
        <v>0</v>
      </c>
      <c r="DQ648" s="4">
        <v>0</v>
      </c>
      <c r="DR648" s="4">
        <v>0</v>
      </c>
      <c r="DS648" s="4">
        <v>0</v>
      </c>
      <c r="DT648" s="4">
        <v>0</v>
      </c>
      <c r="DU648" s="6">
        <v>0</v>
      </c>
      <c r="DV648" s="4">
        <f>SUM(Tabela1[[#This Row],[jan/25]:[mar/25]])</f>
        <v>0</v>
      </c>
      <c r="DW648" s="4">
        <f>SUM(Tabela1[[#This Row],[abr/25]:[ago/25]])</f>
        <v>0</v>
      </c>
      <c r="DX648" s="4">
        <f>SUM(Tabela1[[#This Row],[set/25]:[dez/30]])</f>
        <v>0</v>
      </c>
    </row>
    <row r="649" spans="1:128" hidden="1" x14ac:dyDescent="0.25">
      <c r="A649" s="2" t="s">
        <v>1346</v>
      </c>
      <c r="B649" s="2" t="s">
        <v>14</v>
      </c>
      <c r="C649" s="2" t="s">
        <v>349</v>
      </c>
      <c r="D649" s="1">
        <v>905</v>
      </c>
      <c r="E649" s="2" t="s">
        <v>1718</v>
      </c>
      <c r="F649" s="2" t="s">
        <v>19</v>
      </c>
      <c r="G649" s="321">
        <v>45862</v>
      </c>
      <c r="H649" s="2" t="s">
        <v>1719</v>
      </c>
      <c r="I649" s="2"/>
      <c r="J649" s="4"/>
      <c r="K649" s="4"/>
      <c r="L649" s="4">
        <f>Tabela1[[#This Row],[parcela.cef
(total)]]-Tabela1[[#This Row],[parcela.cef
(realizado)]]</f>
        <v>0</v>
      </c>
      <c r="M649" s="4">
        <v>267785.28000000003</v>
      </c>
      <c r="N649" s="4">
        <v>268600</v>
      </c>
      <c r="O649" s="4">
        <v>0</v>
      </c>
      <c r="P649" s="4">
        <v>1050</v>
      </c>
      <c r="Q649" s="4">
        <f>SUM(Tabela1[[#This Row],[set/25]:[dez/30]])</f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1050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0</v>
      </c>
      <c r="CQ649" s="4">
        <v>0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0</v>
      </c>
      <c r="CZ649" s="4">
        <v>0</v>
      </c>
      <c r="DA649" s="4">
        <v>0</v>
      </c>
      <c r="DB649" s="4">
        <v>0</v>
      </c>
      <c r="DC649" s="4">
        <v>0</v>
      </c>
      <c r="DD649" s="4">
        <v>0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0</v>
      </c>
      <c r="DK649" s="4">
        <v>0</v>
      </c>
      <c r="DL649" s="4">
        <v>0</v>
      </c>
      <c r="DM649" s="4">
        <v>0</v>
      </c>
      <c r="DN649" s="4">
        <v>0</v>
      </c>
      <c r="DO649" s="4">
        <v>0</v>
      </c>
      <c r="DP649" s="4">
        <v>0</v>
      </c>
      <c r="DQ649" s="4">
        <v>0</v>
      </c>
      <c r="DR649" s="4">
        <v>0</v>
      </c>
      <c r="DS649" s="4">
        <v>0</v>
      </c>
      <c r="DT649" s="4">
        <v>0</v>
      </c>
      <c r="DU649" s="6">
        <v>0</v>
      </c>
      <c r="DV649" s="4">
        <f>SUM(Tabela1[[#This Row],[jan/25]:[mar/25]])</f>
        <v>0</v>
      </c>
      <c r="DW649" s="4">
        <f>SUM(Tabela1[[#This Row],[abr/25]:[ago/25]])</f>
        <v>1050</v>
      </c>
      <c r="DX649" s="4">
        <f>SUM(Tabela1[[#This Row],[set/25]:[dez/30]])</f>
        <v>0</v>
      </c>
    </row>
    <row r="650" spans="1:128" hidden="1" x14ac:dyDescent="0.25">
      <c r="A650" s="2" t="s">
        <v>1346</v>
      </c>
      <c r="B650" s="2" t="s">
        <v>14</v>
      </c>
      <c r="C650" s="2" t="s">
        <v>349</v>
      </c>
      <c r="D650" s="1">
        <v>906</v>
      </c>
      <c r="E650" s="2" t="s">
        <v>1721</v>
      </c>
      <c r="F650" s="2" t="s">
        <v>19</v>
      </c>
      <c r="G650" s="321">
        <v>45868</v>
      </c>
      <c r="H650" s="2" t="s">
        <v>1722</v>
      </c>
      <c r="I650" s="2"/>
      <c r="J650" s="4"/>
      <c r="K650" s="4"/>
      <c r="L650" s="4">
        <f>Tabela1[[#This Row],[parcela.cef
(total)]]-Tabela1[[#This Row],[parcela.cef
(realizado)]]</f>
        <v>0</v>
      </c>
      <c r="M650" s="4">
        <v>266400</v>
      </c>
      <c r="N650" s="4">
        <v>291914</v>
      </c>
      <c r="O650" s="4">
        <v>0</v>
      </c>
      <c r="P650" s="4">
        <v>24060</v>
      </c>
      <c r="Q650" s="4">
        <f>SUM(Tabela1[[#This Row],[set/25]:[dez/30]])</f>
        <v>23290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770</v>
      </c>
      <c r="BJ650" s="4">
        <v>0</v>
      </c>
      <c r="BK650" s="4">
        <v>770</v>
      </c>
      <c r="BL650" s="4">
        <v>770</v>
      </c>
      <c r="BM650" s="4">
        <v>770</v>
      </c>
      <c r="BN650" s="4">
        <v>770</v>
      </c>
      <c r="BO650" s="4">
        <v>770</v>
      </c>
      <c r="BP650" s="4">
        <v>770</v>
      </c>
      <c r="BQ650" s="4">
        <v>770</v>
      </c>
      <c r="BR650" s="4">
        <v>770</v>
      </c>
      <c r="BS650" s="4">
        <v>770</v>
      </c>
      <c r="BT650" s="4">
        <v>770</v>
      </c>
      <c r="BU650" s="4">
        <v>770</v>
      </c>
      <c r="BV650" s="4">
        <v>770</v>
      </c>
      <c r="BW650" s="4">
        <v>770</v>
      </c>
      <c r="BX650" s="4">
        <v>770</v>
      </c>
      <c r="BY650" s="4">
        <v>770</v>
      </c>
      <c r="BZ650" s="4">
        <v>770</v>
      </c>
      <c r="CA650" s="4">
        <v>770</v>
      </c>
      <c r="CB650" s="4">
        <v>770</v>
      </c>
      <c r="CC650" s="4">
        <v>770</v>
      </c>
      <c r="CD650" s="4">
        <v>770</v>
      </c>
      <c r="CE650" s="4">
        <v>770</v>
      </c>
      <c r="CF650" s="4">
        <v>770</v>
      </c>
      <c r="CG650" s="4">
        <v>770</v>
      </c>
      <c r="CH650" s="4">
        <v>770</v>
      </c>
      <c r="CI650" s="4">
        <v>770</v>
      </c>
      <c r="CJ650" s="4">
        <v>770</v>
      </c>
      <c r="CK650" s="4">
        <v>770</v>
      </c>
      <c r="CL650" s="4">
        <v>770</v>
      </c>
      <c r="CM650" s="4">
        <v>770</v>
      </c>
      <c r="CN650" s="4">
        <v>770</v>
      </c>
      <c r="CO650" s="4">
        <v>0</v>
      </c>
      <c r="CP650" s="4">
        <v>0</v>
      </c>
      <c r="CQ650" s="4">
        <v>0</v>
      </c>
      <c r="CR650" s="4">
        <v>190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>
        <v>0</v>
      </c>
      <c r="DE650" s="4">
        <v>0</v>
      </c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>
        <v>0</v>
      </c>
      <c r="DL650" s="4">
        <v>0</v>
      </c>
      <c r="DM650" s="4">
        <v>0</v>
      </c>
      <c r="DN650" s="4">
        <v>0</v>
      </c>
      <c r="DO650" s="4">
        <v>0</v>
      </c>
      <c r="DP650" s="4">
        <v>0</v>
      </c>
      <c r="DQ650" s="4">
        <v>0</v>
      </c>
      <c r="DR650" s="4">
        <v>0</v>
      </c>
      <c r="DS650" s="4">
        <v>0</v>
      </c>
      <c r="DT650" s="4">
        <v>0</v>
      </c>
      <c r="DU650" s="6">
        <v>0</v>
      </c>
      <c r="DV650" s="4">
        <f>SUM(Tabela1[[#This Row],[jan/25]:[mar/25]])</f>
        <v>0</v>
      </c>
      <c r="DW650" s="4">
        <f>SUM(Tabela1[[#This Row],[abr/25]:[ago/25]])</f>
        <v>770</v>
      </c>
      <c r="DX650" s="4">
        <f>SUM(Tabela1[[#This Row],[set/25]:[dez/30]])</f>
        <v>23290</v>
      </c>
    </row>
    <row r="651" spans="1:128" hidden="1" x14ac:dyDescent="0.25">
      <c r="A651" s="2" t="s">
        <v>1346</v>
      </c>
      <c r="B651" s="2" t="s">
        <v>14</v>
      </c>
      <c r="C651" s="2" t="s">
        <v>349</v>
      </c>
      <c r="D651" s="1">
        <v>907</v>
      </c>
      <c r="E651" s="2"/>
      <c r="F651" s="2" t="s">
        <v>42</v>
      </c>
      <c r="G651" s="321"/>
      <c r="H651" s="2" t="s">
        <v>1724</v>
      </c>
      <c r="I651" s="2"/>
      <c r="J651" s="4"/>
      <c r="K651" s="4"/>
      <c r="L651" s="4">
        <f>Tabela1[[#This Row],[parcela.cef
(total)]]-Tabela1[[#This Row],[parcela.cef
(realizado)]]</f>
        <v>0</v>
      </c>
      <c r="M651" s="4">
        <v>0</v>
      </c>
      <c r="N651" s="4">
        <v>0</v>
      </c>
      <c r="O651" s="4">
        <v>0</v>
      </c>
      <c r="P651" s="4">
        <v>5206.6400000000003</v>
      </c>
      <c r="Q651" s="4">
        <f>SUM(Tabela1[[#This Row],[set/25]:[dez/30]])</f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5000</v>
      </c>
      <c r="BB651" s="4">
        <v>0</v>
      </c>
      <c r="BC651" s="4">
        <v>206.64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0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0</v>
      </c>
      <c r="CZ651" s="4">
        <v>0</v>
      </c>
      <c r="DA651" s="4">
        <v>0</v>
      </c>
      <c r="DB651" s="4">
        <v>0</v>
      </c>
      <c r="DC651" s="4">
        <v>0</v>
      </c>
      <c r="DD651" s="4">
        <v>0</v>
      </c>
      <c r="DE651" s="4">
        <v>0</v>
      </c>
      <c r="DF651" s="4">
        <v>0</v>
      </c>
      <c r="DG651" s="4">
        <v>0</v>
      </c>
      <c r="DH651" s="4">
        <v>0</v>
      </c>
      <c r="DI651" s="4">
        <v>0</v>
      </c>
      <c r="DJ651" s="4">
        <v>0</v>
      </c>
      <c r="DK651" s="4">
        <v>0</v>
      </c>
      <c r="DL651" s="4">
        <v>0</v>
      </c>
      <c r="DM651" s="4">
        <v>0</v>
      </c>
      <c r="DN651" s="4">
        <v>0</v>
      </c>
      <c r="DO651" s="4">
        <v>0</v>
      </c>
      <c r="DP651" s="4">
        <v>0</v>
      </c>
      <c r="DQ651" s="4">
        <v>0</v>
      </c>
      <c r="DR651" s="4">
        <v>0</v>
      </c>
      <c r="DS651" s="4">
        <v>0</v>
      </c>
      <c r="DT651" s="4">
        <v>0</v>
      </c>
      <c r="DU651" s="6">
        <v>0</v>
      </c>
      <c r="DV651" s="4">
        <f>SUM(Tabela1[[#This Row],[jan/25]:[mar/25]])</f>
        <v>206.64</v>
      </c>
      <c r="DW651" s="4">
        <f>SUM(Tabela1[[#This Row],[abr/25]:[ago/25]])</f>
        <v>0</v>
      </c>
      <c r="DX651" s="4">
        <f>SUM(Tabela1[[#This Row],[set/25]:[dez/30]])</f>
        <v>0</v>
      </c>
    </row>
    <row r="652" spans="1:128" hidden="1" x14ac:dyDescent="0.25">
      <c r="A652" s="2" t="s">
        <v>1346</v>
      </c>
      <c r="B652" s="2" t="s">
        <v>14</v>
      </c>
      <c r="C652" s="2" t="s">
        <v>349</v>
      </c>
      <c r="D652" s="1">
        <v>908</v>
      </c>
      <c r="E652" s="2" t="s">
        <v>1726</v>
      </c>
      <c r="F652" s="2" t="s">
        <v>19</v>
      </c>
      <c r="G652" s="321">
        <v>45689</v>
      </c>
      <c r="H652" s="2" t="s">
        <v>48</v>
      </c>
      <c r="I652" s="2"/>
      <c r="J652" s="4"/>
      <c r="K652" s="4"/>
      <c r="L652" s="4">
        <f>Tabela1[[#This Row],[parcela.cef
(total)]]-Tabela1[[#This Row],[parcela.cef
(realizado)]]</f>
        <v>0</v>
      </c>
      <c r="M652" s="4">
        <v>276867.59000000003</v>
      </c>
      <c r="N652" s="4">
        <v>281060</v>
      </c>
      <c r="O652" s="4">
        <v>0</v>
      </c>
      <c r="P652" s="4">
        <v>16250.58</v>
      </c>
      <c r="Q652" s="4">
        <f>SUM(Tabela1[[#This Row],[set/25]:[dez/30]])</f>
        <v>12558.740000000005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300</v>
      </c>
      <c r="BD652" s="4">
        <v>925.92</v>
      </c>
      <c r="BE652" s="4">
        <v>911.1</v>
      </c>
      <c r="BF652" s="4">
        <v>914.65</v>
      </c>
      <c r="BG652" s="4">
        <v>212.08</v>
      </c>
      <c r="BH652" s="4">
        <v>213.31</v>
      </c>
      <c r="BI652" s="4">
        <v>214.78</v>
      </c>
      <c r="BJ652" s="4">
        <v>0</v>
      </c>
      <c r="BK652" s="4">
        <v>216.73</v>
      </c>
      <c r="BL652" s="4">
        <v>216.73</v>
      </c>
      <c r="BM652" s="4">
        <v>216.73</v>
      </c>
      <c r="BN652" s="4">
        <v>216.73</v>
      </c>
      <c r="BO652" s="4">
        <v>216.73</v>
      </c>
      <c r="BP652" s="4">
        <v>216.73</v>
      </c>
      <c r="BQ652" s="4">
        <v>216.73</v>
      </c>
      <c r="BR652" s="4">
        <v>216.73</v>
      </c>
      <c r="BS652" s="4">
        <v>216.73</v>
      </c>
      <c r="BT652" s="4">
        <v>216.73</v>
      </c>
      <c r="BU652" s="4">
        <v>216.73</v>
      </c>
      <c r="BV652" s="4">
        <v>216.73</v>
      </c>
      <c r="BW652" s="4">
        <v>216.73</v>
      </c>
      <c r="BX652" s="4">
        <v>216.73</v>
      </c>
      <c r="BY652" s="4">
        <v>216.73</v>
      </c>
      <c r="BZ652" s="4">
        <v>216.73</v>
      </c>
      <c r="CA652" s="4">
        <v>216.73</v>
      </c>
      <c r="CB652" s="4">
        <v>216.73</v>
      </c>
      <c r="CC652" s="4">
        <v>426.79</v>
      </c>
      <c r="CD652" s="4">
        <v>722.44</v>
      </c>
      <c r="CE652" s="4">
        <v>722.44</v>
      </c>
      <c r="CF652" s="4">
        <v>722.44</v>
      </c>
      <c r="CG652" s="4">
        <v>722.44</v>
      </c>
      <c r="CH652" s="4">
        <v>722.44</v>
      </c>
      <c r="CI652" s="4">
        <v>722.44</v>
      </c>
      <c r="CJ652" s="4">
        <v>722.44</v>
      </c>
      <c r="CK652" s="4">
        <v>722.44</v>
      </c>
      <c r="CL652" s="4">
        <v>722.44</v>
      </c>
      <c r="CM652" s="4">
        <v>722.44</v>
      </c>
      <c r="CN652" s="4">
        <v>722.44</v>
      </c>
      <c r="CO652" s="4">
        <v>0</v>
      </c>
      <c r="CP652" s="4">
        <v>0</v>
      </c>
      <c r="CQ652" s="4">
        <v>0</v>
      </c>
      <c r="CR652" s="4">
        <v>283.97000000000003</v>
      </c>
      <c r="CS652" s="4">
        <v>0</v>
      </c>
      <c r="CT652" s="4">
        <v>0</v>
      </c>
      <c r="CU652" s="4">
        <v>0</v>
      </c>
      <c r="CV652" s="4">
        <v>0</v>
      </c>
      <c r="CW652" s="4">
        <v>0</v>
      </c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>
        <v>0</v>
      </c>
      <c r="DL652" s="4">
        <v>0</v>
      </c>
      <c r="DM652" s="4">
        <v>0</v>
      </c>
      <c r="DN652" s="4">
        <v>0</v>
      </c>
      <c r="DO652" s="4">
        <v>0</v>
      </c>
      <c r="DP652" s="4">
        <v>0</v>
      </c>
      <c r="DQ652" s="4">
        <v>0</v>
      </c>
      <c r="DR652" s="4">
        <v>0</v>
      </c>
      <c r="DS652" s="4">
        <v>0</v>
      </c>
      <c r="DT652" s="4">
        <v>0</v>
      </c>
      <c r="DU652" s="6">
        <v>0</v>
      </c>
      <c r="DV652" s="4">
        <f>SUM(Tabela1[[#This Row],[jan/25]:[mar/25]])</f>
        <v>1225.92</v>
      </c>
      <c r="DW652" s="4">
        <f>SUM(Tabela1[[#This Row],[abr/25]:[ago/25]])</f>
        <v>2465.92</v>
      </c>
      <c r="DX652" s="4">
        <f>SUM(Tabela1[[#This Row],[set/25]:[dez/30]])</f>
        <v>12558.740000000005</v>
      </c>
    </row>
    <row r="653" spans="1:128" hidden="1" x14ac:dyDescent="0.25">
      <c r="A653" s="2" t="s">
        <v>1346</v>
      </c>
      <c r="B653" s="2" t="s">
        <v>14</v>
      </c>
      <c r="C653" s="2" t="s">
        <v>349</v>
      </c>
      <c r="D653" s="1">
        <v>909</v>
      </c>
      <c r="E653" s="2" t="s">
        <v>1728</v>
      </c>
      <c r="F653" s="2" t="s">
        <v>19</v>
      </c>
      <c r="G653" s="321">
        <v>45626</v>
      </c>
      <c r="H653" s="2" t="s">
        <v>1729</v>
      </c>
      <c r="I653" s="2"/>
      <c r="J653" s="4"/>
      <c r="K653" s="4"/>
      <c r="L653" s="4">
        <f>Tabela1[[#This Row],[parcela.cef
(total)]]-Tabela1[[#This Row],[parcela.cef
(realizado)]]</f>
        <v>0</v>
      </c>
      <c r="M653" s="4">
        <v>216704.2</v>
      </c>
      <c r="N653" s="4">
        <v>234060</v>
      </c>
      <c r="O653" s="4">
        <v>1840.15</v>
      </c>
      <c r="P653" s="4">
        <v>30140.48</v>
      </c>
      <c r="Q653" s="4">
        <f>SUM(Tabela1[[#This Row],[set/25]:[dez/30]])</f>
        <v>12030.019999999997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15060</v>
      </c>
      <c r="BB653" s="4">
        <v>374.01</v>
      </c>
      <c r="BC653" s="4">
        <v>375.88</v>
      </c>
      <c r="BD653" s="4">
        <v>379</v>
      </c>
      <c r="BE653" s="4">
        <v>380.51</v>
      </c>
      <c r="BF653" s="4">
        <v>382</v>
      </c>
      <c r="BG653" s="4">
        <v>383.98</v>
      </c>
      <c r="BH653" s="4">
        <v>386.21</v>
      </c>
      <c r="BI653" s="4">
        <v>388.87</v>
      </c>
      <c r="BJ653" s="4">
        <v>0</v>
      </c>
      <c r="BK653" s="4">
        <v>392.41</v>
      </c>
      <c r="BL653" s="4">
        <v>392.41</v>
      </c>
      <c r="BM653" s="4">
        <v>392.41</v>
      </c>
      <c r="BN653" s="4">
        <v>392.41</v>
      </c>
      <c r="BO653" s="4">
        <v>392.41</v>
      </c>
      <c r="BP653" s="4">
        <v>392.41</v>
      </c>
      <c r="BQ653" s="4">
        <v>392.41</v>
      </c>
      <c r="BR653" s="4">
        <v>392.41</v>
      </c>
      <c r="BS653" s="4">
        <v>392.41</v>
      </c>
      <c r="BT653" s="4">
        <v>392.41</v>
      </c>
      <c r="BU653" s="4">
        <v>392.41</v>
      </c>
      <c r="BV653" s="4">
        <v>392.41</v>
      </c>
      <c r="BW653" s="4">
        <v>392.41</v>
      </c>
      <c r="BX653" s="4">
        <v>392.41</v>
      </c>
      <c r="BY653" s="4">
        <v>392.41</v>
      </c>
      <c r="BZ653" s="4">
        <v>392.41</v>
      </c>
      <c r="CA653" s="4">
        <v>392.41</v>
      </c>
      <c r="CB653" s="4">
        <v>392.41</v>
      </c>
      <c r="CC653" s="4">
        <v>392.41</v>
      </c>
      <c r="CD653" s="4">
        <v>392.41</v>
      </c>
      <c r="CE653" s="4">
        <v>392.41</v>
      </c>
      <c r="CF653" s="4">
        <v>392.41</v>
      </c>
      <c r="CG653" s="4">
        <v>392.41</v>
      </c>
      <c r="CH653" s="4">
        <v>392.41</v>
      </c>
      <c r="CI653" s="4">
        <v>392.41</v>
      </c>
      <c r="CJ653" s="4">
        <v>392.41</v>
      </c>
      <c r="CK653" s="4">
        <v>392.41</v>
      </c>
      <c r="CL653" s="4">
        <v>392.41</v>
      </c>
      <c r="CM653" s="4">
        <v>392.41</v>
      </c>
      <c r="CN653" s="4">
        <v>392.41</v>
      </c>
      <c r="CO653" s="4">
        <v>0</v>
      </c>
      <c r="CP653" s="4">
        <v>0</v>
      </c>
      <c r="CQ653" s="4">
        <v>257.72000000000003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0</v>
      </c>
      <c r="CZ653" s="4">
        <v>0</v>
      </c>
      <c r="DA653" s="4">
        <v>0</v>
      </c>
      <c r="DB653" s="4">
        <v>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0</v>
      </c>
      <c r="DN653" s="4">
        <v>0</v>
      </c>
      <c r="DO653" s="4">
        <v>0</v>
      </c>
      <c r="DP653" s="4">
        <v>0</v>
      </c>
      <c r="DQ653" s="4">
        <v>0</v>
      </c>
      <c r="DR653" s="4">
        <v>0</v>
      </c>
      <c r="DS653" s="4">
        <v>0</v>
      </c>
      <c r="DT653" s="4">
        <v>0</v>
      </c>
      <c r="DU653" s="6">
        <v>0</v>
      </c>
      <c r="DV653" s="4">
        <f>SUM(Tabela1[[#This Row],[jan/25]:[mar/25]])</f>
        <v>1128.8899999999999</v>
      </c>
      <c r="DW653" s="4">
        <f>SUM(Tabela1[[#This Row],[abr/25]:[ago/25]])</f>
        <v>1921.5700000000002</v>
      </c>
      <c r="DX653" s="4">
        <f>SUM(Tabela1[[#This Row],[set/25]:[dez/30]])</f>
        <v>12030.019999999997</v>
      </c>
    </row>
    <row r="654" spans="1:128" hidden="1" x14ac:dyDescent="0.25">
      <c r="A654" s="2" t="s">
        <v>1346</v>
      </c>
      <c r="B654" s="2" t="s">
        <v>14</v>
      </c>
      <c r="C654" s="2" t="s">
        <v>349</v>
      </c>
      <c r="D654" s="1">
        <v>910</v>
      </c>
      <c r="E654" s="2" t="s">
        <v>1731</v>
      </c>
      <c r="F654" s="2" t="s">
        <v>19</v>
      </c>
      <c r="G654" s="321">
        <v>45738</v>
      </c>
      <c r="H654" s="2" t="s">
        <v>733</v>
      </c>
      <c r="I654" s="2"/>
      <c r="J654" s="4"/>
      <c r="K654" s="4"/>
      <c r="L654" s="4">
        <f>Tabela1[[#This Row],[parcela.cef
(total)]]-Tabela1[[#This Row],[parcela.cef
(realizado)]]</f>
        <v>0</v>
      </c>
      <c r="M654" s="4">
        <v>187304.15</v>
      </c>
      <c r="N654" s="4">
        <v>243460</v>
      </c>
      <c r="O654" s="4">
        <v>0</v>
      </c>
      <c r="P654" s="4">
        <v>64641.64</v>
      </c>
      <c r="Q654" s="4">
        <f>SUM(Tabela1[[#This Row],[set/25]:[dez/30]])</f>
        <v>59929.009999999958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2100</v>
      </c>
      <c r="BE654" s="4">
        <v>602.4</v>
      </c>
      <c r="BF654" s="4">
        <v>604.75</v>
      </c>
      <c r="BG654" s="4">
        <v>607.89</v>
      </c>
      <c r="BH654" s="4">
        <v>397.42</v>
      </c>
      <c r="BI654" s="4">
        <v>400.17</v>
      </c>
      <c r="BJ654" s="4">
        <v>403.81</v>
      </c>
      <c r="BK654" s="4">
        <v>403.81</v>
      </c>
      <c r="BL654" s="4">
        <v>403.81</v>
      </c>
      <c r="BM654" s="4">
        <v>3427.18</v>
      </c>
      <c r="BN654" s="4">
        <v>1346.02</v>
      </c>
      <c r="BO654" s="4">
        <v>1346.02</v>
      </c>
      <c r="BP654" s="4">
        <v>1346.02</v>
      </c>
      <c r="BQ654" s="4">
        <v>1346.02</v>
      </c>
      <c r="BR654" s="4">
        <v>1346.02</v>
      </c>
      <c r="BS654" s="4">
        <v>5384.09</v>
      </c>
      <c r="BT654" s="4">
        <v>1346.02</v>
      </c>
      <c r="BU654" s="4">
        <v>1346.02</v>
      </c>
      <c r="BV654" s="4">
        <v>1346.02</v>
      </c>
      <c r="BW654" s="4">
        <v>1346.02</v>
      </c>
      <c r="BX654" s="4">
        <v>1346.02</v>
      </c>
      <c r="BY654" s="4">
        <v>5384.09</v>
      </c>
      <c r="BZ654" s="4">
        <v>1346.02</v>
      </c>
      <c r="CA654" s="4">
        <v>1346.02</v>
      </c>
      <c r="CB654" s="4">
        <v>1346.02</v>
      </c>
      <c r="CC654" s="4">
        <v>1346.02</v>
      </c>
      <c r="CD654" s="4">
        <v>1346.02</v>
      </c>
      <c r="CE654" s="4">
        <v>1346.02</v>
      </c>
      <c r="CF654" s="4">
        <v>1346.02</v>
      </c>
      <c r="CG654" s="4">
        <v>1346.02</v>
      </c>
      <c r="CH654" s="4">
        <v>1346.02</v>
      </c>
      <c r="CI654" s="4">
        <v>1346.02</v>
      </c>
      <c r="CJ654" s="4">
        <v>1346.02</v>
      </c>
      <c r="CK654" s="4">
        <v>5384.09</v>
      </c>
      <c r="CL654" s="4">
        <v>1346.02</v>
      </c>
      <c r="CM654" s="4">
        <v>1346.02</v>
      </c>
      <c r="CN654" s="4">
        <v>1346.02</v>
      </c>
      <c r="CO654" s="4">
        <v>1346.02</v>
      </c>
      <c r="CP654" s="4">
        <v>1346.02</v>
      </c>
      <c r="CQ654" s="4">
        <v>0</v>
      </c>
      <c r="CR654" s="4">
        <v>4141.6099999999997</v>
      </c>
      <c r="CS654" s="4">
        <v>0</v>
      </c>
      <c r="CT654" s="4">
        <v>0</v>
      </c>
      <c r="CU654" s="4">
        <v>0</v>
      </c>
      <c r="CV654" s="4">
        <v>0</v>
      </c>
      <c r="CW654" s="4">
        <v>0</v>
      </c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>
        <v>0</v>
      </c>
      <c r="DE654" s="4">
        <v>0</v>
      </c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>
        <v>0</v>
      </c>
      <c r="DL654" s="4">
        <v>0</v>
      </c>
      <c r="DM654" s="4">
        <v>0</v>
      </c>
      <c r="DN654" s="4">
        <v>0</v>
      </c>
      <c r="DO654" s="4">
        <v>0</v>
      </c>
      <c r="DP654" s="4">
        <v>0</v>
      </c>
      <c r="DQ654" s="4">
        <v>0</v>
      </c>
      <c r="DR654" s="4">
        <v>0</v>
      </c>
      <c r="DS654" s="4">
        <v>0</v>
      </c>
      <c r="DT654" s="4">
        <v>0</v>
      </c>
      <c r="DU654" s="6">
        <v>0</v>
      </c>
      <c r="DV654" s="4">
        <f>SUM(Tabela1[[#This Row],[jan/25]:[mar/25]])</f>
        <v>2100</v>
      </c>
      <c r="DW654" s="4">
        <f>SUM(Tabela1[[#This Row],[abr/25]:[ago/25]])</f>
        <v>2612.63</v>
      </c>
      <c r="DX654" s="4">
        <f>SUM(Tabela1[[#This Row],[set/25]:[dez/30]])</f>
        <v>59929.009999999958</v>
      </c>
    </row>
    <row r="655" spans="1:128" hidden="1" x14ac:dyDescent="0.25">
      <c r="A655" s="2" t="s">
        <v>1733</v>
      </c>
      <c r="B655" s="2" t="s">
        <v>14</v>
      </c>
      <c r="C655" s="2" t="s">
        <v>15</v>
      </c>
      <c r="D655" s="1">
        <v>1001</v>
      </c>
      <c r="E655" s="2" t="s">
        <v>1734</v>
      </c>
      <c r="F655" s="2" t="s">
        <v>19</v>
      </c>
      <c r="G655" s="321">
        <v>45180</v>
      </c>
      <c r="H655" s="2" t="s">
        <v>1669</v>
      </c>
      <c r="I655" s="2"/>
      <c r="J655" s="4"/>
      <c r="K655" s="4"/>
      <c r="L655" s="4">
        <f>Tabela1[[#This Row],[parcela.cef
(total)]]-Tabela1[[#This Row],[parcela.cef
(realizado)]]</f>
        <v>0</v>
      </c>
      <c r="M655" s="4">
        <v>0</v>
      </c>
      <c r="N655" s="4">
        <v>270000</v>
      </c>
      <c r="O655" s="4">
        <v>0</v>
      </c>
      <c r="P655" s="4">
        <v>270000</v>
      </c>
      <c r="Q655" s="4">
        <f>SUM(Tabela1[[#This Row],[set/25]:[dez/30]])</f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270000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0</v>
      </c>
      <c r="CR655" s="4">
        <v>0</v>
      </c>
      <c r="CS655" s="4">
        <v>0</v>
      </c>
      <c r="CT655" s="4">
        <v>0</v>
      </c>
      <c r="CU655" s="4">
        <v>0</v>
      </c>
      <c r="CV655" s="4">
        <v>0</v>
      </c>
      <c r="CW655" s="4">
        <v>0</v>
      </c>
      <c r="CX655" s="4">
        <v>0</v>
      </c>
      <c r="CY655" s="4">
        <v>0</v>
      </c>
      <c r="CZ655" s="4">
        <v>0</v>
      </c>
      <c r="DA655" s="4">
        <v>0</v>
      </c>
      <c r="DB655" s="4">
        <v>0</v>
      </c>
      <c r="DC655" s="4">
        <v>0</v>
      </c>
      <c r="DD655" s="4">
        <v>0</v>
      </c>
      <c r="DE655" s="4">
        <v>0</v>
      </c>
      <c r="DF655" s="4">
        <v>0</v>
      </c>
      <c r="DG655" s="4">
        <v>0</v>
      </c>
      <c r="DH655" s="4">
        <v>0</v>
      </c>
      <c r="DI655" s="4">
        <v>0</v>
      </c>
      <c r="DJ655" s="4">
        <v>0</v>
      </c>
      <c r="DK655" s="4">
        <v>0</v>
      </c>
      <c r="DL655" s="4">
        <v>0</v>
      </c>
      <c r="DM655" s="4">
        <v>0</v>
      </c>
      <c r="DN655" s="4">
        <v>0</v>
      </c>
      <c r="DO655" s="4">
        <v>0</v>
      </c>
      <c r="DP655" s="4">
        <v>0</v>
      </c>
      <c r="DQ655" s="4">
        <v>0</v>
      </c>
      <c r="DR655" s="4">
        <v>0</v>
      </c>
      <c r="DS655" s="4">
        <v>0</v>
      </c>
      <c r="DT655" s="4">
        <v>0</v>
      </c>
      <c r="DU655" s="6">
        <v>0</v>
      </c>
      <c r="DV655" s="4">
        <f>SUM(Tabela1[[#This Row],[jan/25]:[mar/25]])</f>
        <v>0</v>
      </c>
      <c r="DW655" s="4">
        <f>SUM(Tabela1[[#This Row],[abr/25]:[ago/25]])</f>
        <v>0</v>
      </c>
      <c r="DX655" s="4">
        <f>SUM(Tabela1[[#This Row],[set/25]:[dez/30]])</f>
        <v>0</v>
      </c>
    </row>
    <row r="656" spans="1:128" hidden="1" x14ac:dyDescent="0.25">
      <c r="A656" s="2" t="s">
        <v>1733</v>
      </c>
      <c r="B656" s="2" t="s">
        <v>14</v>
      </c>
      <c r="C656" s="2" t="s">
        <v>15</v>
      </c>
      <c r="D656" s="1">
        <v>1002</v>
      </c>
      <c r="E656" s="2" t="s">
        <v>1736</v>
      </c>
      <c r="F656" s="2" t="s">
        <v>19</v>
      </c>
      <c r="G656" s="321">
        <v>45372</v>
      </c>
      <c r="H656" s="2" t="s">
        <v>1715</v>
      </c>
      <c r="I656" s="2"/>
      <c r="J656" s="4"/>
      <c r="K656" s="4"/>
      <c r="L656" s="4">
        <f>Tabela1[[#This Row],[parcela.cef
(total)]]-Tabela1[[#This Row],[parcela.cef
(realizado)]]</f>
        <v>0</v>
      </c>
      <c r="M656" s="4">
        <v>0</v>
      </c>
      <c r="N656" s="4">
        <v>459000</v>
      </c>
      <c r="O656" s="4">
        <v>0</v>
      </c>
      <c r="P656" s="4">
        <v>498852.52</v>
      </c>
      <c r="Q656" s="4">
        <f>SUM(Tabela1[[#This Row],[set/25]:[dez/30]])</f>
        <v>360499.28000000009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50000</v>
      </c>
      <c r="AS656" s="4">
        <v>2002.6</v>
      </c>
      <c r="AT656" s="4">
        <v>2008.21</v>
      </c>
      <c r="AU656" s="4">
        <v>2018.65</v>
      </c>
      <c r="AV656" s="4">
        <v>2036.01</v>
      </c>
      <c r="AW656" s="4">
        <v>2050.4699999999998</v>
      </c>
      <c r="AX656" s="4">
        <v>2065.23</v>
      </c>
      <c r="AY656" s="4">
        <v>2079.69</v>
      </c>
      <c r="AZ656" s="4">
        <v>2091.75</v>
      </c>
      <c r="BA656" s="4">
        <v>54755.27</v>
      </c>
      <c r="BB656" s="4">
        <v>2114.4</v>
      </c>
      <c r="BC656" s="4">
        <v>2124.9699999999998</v>
      </c>
      <c r="BD656" s="4">
        <v>2142.61</v>
      </c>
      <c r="BE656" s="4">
        <v>2151.1799999999998</v>
      </c>
      <c r="BF656" s="4">
        <v>2159.5700000000002</v>
      </c>
      <c r="BG656" s="4">
        <v>2170.79</v>
      </c>
      <c r="BH656" s="4">
        <v>2183.39</v>
      </c>
      <c r="BI656" s="4">
        <v>2198.4499999999998</v>
      </c>
      <c r="BJ656" s="4">
        <v>2218.46</v>
      </c>
      <c r="BK656" s="4">
        <v>2218.46</v>
      </c>
      <c r="BL656" s="4">
        <v>2218.46</v>
      </c>
      <c r="BM656" s="4">
        <v>57679.88</v>
      </c>
      <c r="BN656" s="4">
        <v>2218.46</v>
      </c>
      <c r="BO656" s="4">
        <v>2218.46</v>
      </c>
      <c r="BP656" s="4">
        <v>2218.46</v>
      </c>
      <c r="BQ656" s="4">
        <v>2218.46</v>
      </c>
      <c r="BR656" s="4">
        <v>2218.46</v>
      </c>
      <c r="BS656" s="4">
        <v>2218.46</v>
      </c>
      <c r="BT656" s="4">
        <v>2218.46</v>
      </c>
      <c r="BU656" s="4">
        <v>2218.46</v>
      </c>
      <c r="BV656" s="4">
        <v>2218.46</v>
      </c>
      <c r="BW656" s="4">
        <v>2218.46</v>
      </c>
      <c r="BX656" s="4">
        <v>2218.46</v>
      </c>
      <c r="BY656" s="4">
        <v>2218.46</v>
      </c>
      <c r="BZ656" s="4">
        <v>2218.46</v>
      </c>
      <c r="CA656" s="4">
        <v>2218.46</v>
      </c>
      <c r="CB656" s="4">
        <v>265105.58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4">
        <v>0</v>
      </c>
      <c r="CW656" s="4">
        <v>0</v>
      </c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>
        <v>0</v>
      </c>
      <c r="DE656" s="4">
        <v>0</v>
      </c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>
        <v>0</v>
      </c>
      <c r="DL656" s="4">
        <v>0</v>
      </c>
      <c r="DM656" s="4">
        <v>0</v>
      </c>
      <c r="DN656" s="4">
        <v>0</v>
      </c>
      <c r="DO656" s="4">
        <v>0</v>
      </c>
      <c r="DP656" s="4">
        <v>0</v>
      </c>
      <c r="DQ656" s="4">
        <v>0</v>
      </c>
      <c r="DR656" s="4">
        <v>0</v>
      </c>
      <c r="DS656" s="4">
        <v>0</v>
      </c>
      <c r="DT656" s="4">
        <v>0</v>
      </c>
      <c r="DU656" s="6">
        <v>0</v>
      </c>
      <c r="DV656" s="4">
        <f>SUM(Tabela1[[#This Row],[jan/25]:[mar/25]])</f>
        <v>6381.98</v>
      </c>
      <c r="DW656" s="4">
        <f>SUM(Tabela1[[#This Row],[abr/25]:[ago/25]])</f>
        <v>10863.380000000001</v>
      </c>
      <c r="DX656" s="4">
        <f>SUM(Tabela1[[#This Row],[set/25]:[dez/30]])</f>
        <v>360499.28000000009</v>
      </c>
    </row>
    <row r="657" spans="1:128" hidden="1" x14ac:dyDescent="0.25">
      <c r="A657" s="2" t="s">
        <v>1733</v>
      </c>
      <c r="B657" s="2" t="s">
        <v>14</v>
      </c>
      <c r="C657" s="2" t="s">
        <v>15</v>
      </c>
      <c r="D657" s="1">
        <v>1003</v>
      </c>
      <c r="E657" s="2" t="s">
        <v>1736</v>
      </c>
      <c r="F657" s="2" t="s">
        <v>19</v>
      </c>
      <c r="G657" s="321">
        <v>45372</v>
      </c>
      <c r="H657" s="2" t="s">
        <v>1690</v>
      </c>
      <c r="I657" s="2"/>
      <c r="J657" s="4"/>
      <c r="K657" s="4"/>
      <c r="L657" s="4">
        <f>Tabela1[[#This Row],[parcela.cef
(total)]]-Tabela1[[#This Row],[parcela.cef
(realizado)]]</f>
        <v>0</v>
      </c>
      <c r="M657" s="4">
        <v>0</v>
      </c>
      <c r="N657" s="4">
        <v>459000</v>
      </c>
      <c r="O657" s="4">
        <v>0</v>
      </c>
      <c r="P657" s="4">
        <v>498852.52</v>
      </c>
      <c r="Q657" s="4">
        <f>SUM(Tabela1[[#This Row],[set/25]:[dez/30]])</f>
        <v>360499.28000000009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50000</v>
      </c>
      <c r="AS657" s="4">
        <v>2002.6</v>
      </c>
      <c r="AT657" s="4">
        <v>2008.21</v>
      </c>
      <c r="AU657" s="4">
        <v>2018.65</v>
      </c>
      <c r="AV657" s="4">
        <v>2036.01</v>
      </c>
      <c r="AW657" s="4">
        <v>2050.4699999999998</v>
      </c>
      <c r="AX657" s="4">
        <v>2065.23</v>
      </c>
      <c r="AY657" s="4">
        <v>2079.69</v>
      </c>
      <c r="AZ657" s="4">
        <v>2091.75</v>
      </c>
      <c r="BA657" s="4">
        <v>54755.27</v>
      </c>
      <c r="BB657" s="4">
        <v>2114.4</v>
      </c>
      <c r="BC657" s="4">
        <v>2124.9699999999998</v>
      </c>
      <c r="BD657" s="4">
        <v>2142.61</v>
      </c>
      <c r="BE657" s="4">
        <v>2151.1799999999998</v>
      </c>
      <c r="BF657" s="4">
        <v>2159.5700000000002</v>
      </c>
      <c r="BG657" s="4">
        <v>2170.79</v>
      </c>
      <c r="BH657" s="4">
        <v>2183.39</v>
      </c>
      <c r="BI657" s="4">
        <v>2198.4499999999998</v>
      </c>
      <c r="BJ657" s="4">
        <v>2218.46</v>
      </c>
      <c r="BK657" s="4">
        <v>2218.46</v>
      </c>
      <c r="BL657" s="4">
        <v>2218.46</v>
      </c>
      <c r="BM657" s="4">
        <v>57679.88</v>
      </c>
      <c r="BN657" s="4">
        <v>2218.46</v>
      </c>
      <c r="BO657" s="4">
        <v>2218.46</v>
      </c>
      <c r="BP657" s="4">
        <v>2218.46</v>
      </c>
      <c r="BQ657" s="4">
        <v>2218.46</v>
      </c>
      <c r="BR657" s="4">
        <v>2218.46</v>
      </c>
      <c r="BS657" s="4">
        <v>2218.46</v>
      </c>
      <c r="BT657" s="4">
        <v>2218.46</v>
      </c>
      <c r="BU657" s="4">
        <v>2218.46</v>
      </c>
      <c r="BV657" s="4">
        <v>2218.46</v>
      </c>
      <c r="BW657" s="4">
        <v>2218.46</v>
      </c>
      <c r="BX657" s="4">
        <v>2218.46</v>
      </c>
      <c r="BY657" s="4">
        <v>2218.46</v>
      </c>
      <c r="BZ657" s="4">
        <v>2218.46</v>
      </c>
      <c r="CA657" s="4">
        <v>2218.46</v>
      </c>
      <c r="CB657" s="4">
        <v>265105.58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0</v>
      </c>
      <c r="CP657" s="4">
        <v>0</v>
      </c>
      <c r="CQ657" s="4">
        <v>0</v>
      </c>
      <c r="CR657" s="4">
        <v>0</v>
      </c>
      <c r="CS657" s="4">
        <v>0</v>
      </c>
      <c r="CT657" s="4">
        <v>0</v>
      </c>
      <c r="CU657" s="4">
        <v>0</v>
      </c>
      <c r="CV657" s="4">
        <v>0</v>
      </c>
      <c r="CW657" s="4">
        <v>0</v>
      </c>
      <c r="CX657" s="4">
        <v>0</v>
      </c>
      <c r="CY657" s="4">
        <v>0</v>
      </c>
      <c r="CZ657" s="4">
        <v>0</v>
      </c>
      <c r="DA657" s="4">
        <v>0</v>
      </c>
      <c r="DB657" s="4">
        <v>0</v>
      </c>
      <c r="DC657" s="4">
        <v>0</v>
      </c>
      <c r="DD657" s="4">
        <v>0</v>
      </c>
      <c r="DE657" s="4">
        <v>0</v>
      </c>
      <c r="DF657" s="4">
        <v>0</v>
      </c>
      <c r="DG657" s="4">
        <v>0</v>
      </c>
      <c r="DH657" s="4">
        <v>0</v>
      </c>
      <c r="DI657" s="4">
        <v>0</v>
      </c>
      <c r="DJ657" s="4">
        <v>0</v>
      </c>
      <c r="DK657" s="4">
        <v>0</v>
      </c>
      <c r="DL657" s="4">
        <v>0</v>
      </c>
      <c r="DM657" s="4">
        <v>0</v>
      </c>
      <c r="DN657" s="4">
        <v>0</v>
      </c>
      <c r="DO657" s="4">
        <v>0</v>
      </c>
      <c r="DP657" s="4">
        <v>0</v>
      </c>
      <c r="DQ657" s="4">
        <v>0</v>
      </c>
      <c r="DR657" s="4">
        <v>0</v>
      </c>
      <c r="DS657" s="4">
        <v>0</v>
      </c>
      <c r="DT657" s="4">
        <v>0</v>
      </c>
      <c r="DU657" s="6">
        <v>0</v>
      </c>
      <c r="DV657" s="4">
        <f>SUM(Tabela1[[#This Row],[jan/25]:[mar/25]])</f>
        <v>6381.98</v>
      </c>
      <c r="DW657" s="4">
        <f>SUM(Tabela1[[#This Row],[abr/25]:[ago/25]])</f>
        <v>10863.380000000001</v>
      </c>
      <c r="DX657" s="4">
        <f>SUM(Tabela1[[#This Row],[set/25]:[dez/30]])</f>
        <v>360499.28000000009</v>
      </c>
    </row>
    <row r="658" spans="1:128" hidden="1" x14ac:dyDescent="0.25">
      <c r="A658" s="2" t="s">
        <v>1733</v>
      </c>
      <c r="B658" s="2" t="s">
        <v>14</v>
      </c>
      <c r="C658" s="2" t="s">
        <v>15</v>
      </c>
      <c r="D658" s="1">
        <v>1004</v>
      </c>
      <c r="E658" s="2" t="s">
        <v>1739</v>
      </c>
      <c r="F658" s="2" t="s">
        <v>19</v>
      </c>
      <c r="G658" s="321">
        <v>45882</v>
      </c>
      <c r="H658" s="2" t="s">
        <v>317</v>
      </c>
      <c r="I658" s="2"/>
      <c r="J658" s="4"/>
      <c r="K658" s="4"/>
      <c r="L658" s="4">
        <f>Tabela1[[#This Row],[parcela.cef
(total)]]-Tabela1[[#This Row],[parcela.cef
(realizado)]]</f>
        <v>0</v>
      </c>
      <c r="M658" s="4">
        <v>0</v>
      </c>
      <c r="N658" s="4">
        <v>540550</v>
      </c>
      <c r="O658" s="4">
        <v>0</v>
      </c>
      <c r="P658" s="4">
        <v>570936.66</v>
      </c>
      <c r="Q658" s="4">
        <f>SUM(Tabela1[[#This Row],[set/25]:[dez/30]])</f>
        <v>566161.82000000007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4774.84</v>
      </c>
      <c r="BJ658" s="4">
        <v>4821.21</v>
      </c>
      <c r="BK658" s="4">
        <v>4818.29</v>
      </c>
      <c r="BL658" s="4">
        <v>4818.29</v>
      </c>
      <c r="BM658" s="4">
        <v>4818.29</v>
      </c>
      <c r="BN658" s="4">
        <v>4818.29</v>
      </c>
      <c r="BO658" s="4">
        <v>4818.29</v>
      </c>
      <c r="BP658" s="4">
        <v>32549</v>
      </c>
      <c r="BQ658" s="4">
        <v>4818.29</v>
      </c>
      <c r="BR658" s="4">
        <v>4818.29</v>
      </c>
      <c r="BS658" s="4">
        <v>4818.29</v>
      </c>
      <c r="BT658" s="4">
        <v>4818.29</v>
      </c>
      <c r="BU658" s="4">
        <v>4818.29</v>
      </c>
      <c r="BV658" s="4">
        <v>4818.29</v>
      </c>
      <c r="BW658" s="4">
        <v>4818.29</v>
      </c>
      <c r="BX658" s="4">
        <v>4818.29</v>
      </c>
      <c r="BY658" s="4">
        <v>4818.29</v>
      </c>
      <c r="BZ658" s="4">
        <v>4818.29</v>
      </c>
      <c r="CA658" s="4">
        <v>34767.46</v>
      </c>
      <c r="CB658" s="4">
        <v>402143.9</v>
      </c>
      <c r="CC658" s="4">
        <v>5151.0600000000004</v>
      </c>
      <c r="CD658" s="4">
        <v>4818.29</v>
      </c>
      <c r="CE658" s="4">
        <v>4818.29</v>
      </c>
      <c r="CF658" s="4">
        <v>4818.26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>
        <v>0</v>
      </c>
      <c r="CS658" s="4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>
        <v>0</v>
      </c>
      <c r="DE658" s="4">
        <v>0</v>
      </c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>
        <v>0</v>
      </c>
      <c r="DL658" s="4">
        <v>0</v>
      </c>
      <c r="DM658" s="4">
        <v>0</v>
      </c>
      <c r="DN658" s="4">
        <v>0</v>
      </c>
      <c r="DO658" s="4">
        <v>0</v>
      </c>
      <c r="DP658" s="4">
        <v>0</v>
      </c>
      <c r="DQ658" s="4">
        <v>0</v>
      </c>
      <c r="DR658" s="4">
        <v>0</v>
      </c>
      <c r="DS658" s="4">
        <v>0</v>
      </c>
      <c r="DT658" s="4">
        <v>0</v>
      </c>
      <c r="DU658" s="6">
        <v>0</v>
      </c>
      <c r="DV658" s="4">
        <f>SUM(Tabela1[[#This Row],[jan/25]:[mar/25]])</f>
        <v>0</v>
      </c>
      <c r="DW658" s="4">
        <f>SUM(Tabela1[[#This Row],[abr/25]:[ago/25]])</f>
        <v>4774.84</v>
      </c>
      <c r="DX658" s="4">
        <f>SUM(Tabela1[[#This Row],[set/25]:[dez/30]])</f>
        <v>566161.82000000007</v>
      </c>
    </row>
    <row r="659" spans="1:128" hidden="1" x14ac:dyDescent="0.25">
      <c r="A659" s="2" t="s">
        <v>1733</v>
      </c>
      <c r="B659" s="2" t="s">
        <v>14</v>
      </c>
      <c r="C659" s="2" t="s">
        <v>15</v>
      </c>
      <c r="D659" s="1">
        <v>1005</v>
      </c>
      <c r="E659" s="2"/>
      <c r="F659" s="2" t="s">
        <v>16</v>
      </c>
      <c r="G659" s="321"/>
      <c r="H659" s="2"/>
      <c r="I659" s="2"/>
      <c r="J659" s="4"/>
      <c r="K659" s="4"/>
      <c r="L659" s="4">
        <f>Tabela1[[#This Row],[parcela.cef
(total)]]-Tabela1[[#This Row],[parcela.cef
(realizado)]]</f>
        <v>0</v>
      </c>
      <c r="M659" s="4">
        <v>0</v>
      </c>
      <c r="N659" s="4">
        <v>0</v>
      </c>
      <c r="O659" s="4">
        <v>0</v>
      </c>
      <c r="P659" s="4">
        <v>0</v>
      </c>
      <c r="Q659" s="4">
        <f>SUM(Tabela1[[#This Row],[set/25]:[dez/30]])</f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0</v>
      </c>
      <c r="CZ659" s="4">
        <v>0</v>
      </c>
      <c r="DA659" s="4">
        <v>0</v>
      </c>
      <c r="DB659" s="4">
        <v>0</v>
      </c>
      <c r="DC659" s="4">
        <v>0</v>
      </c>
      <c r="DD659" s="4">
        <v>0</v>
      </c>
      <c r="DE659" s="4">
        <v>0</v>
      </c>
      <c r="DF659" s="4">
        <v>0</v>
      </c>
      <c r="DG659" s="4">
        <v>0</v>
      </c>
      <c r="DH659" s="4">
        <v>0</v>
      </c>
      <c r="DI659" s="4">
        <v>0</v>
      </c>
      <c r="DJ659" s="4">
        <v>0</v>
      </c>
      <c r="DK659" s="4">
        <v>0</v>
      </c>
      <c r="DL659" s="4">
        <v>0</v>
      </c>
      <c r="DM659" s="4">
        <v>0</v>
      </c>
      <c r="DN659" s="4">
        <v>0</v>
      </c>
      <c r="DO659" s="4">
        <v>0</v>
      </c>
      <c r="DP659" s="4">
        <v>0</v>
      </c>
      <c r="DQ659" s="4">
        <v>0</v>
      </c>
      <c r="DR659" s="4">
        <v>0</v>
      </c>
      <c r="DS659" s="4">
        <v>0</v>
      </c>
      <c r="DT659" s="4">
        <v>0</v>
      </c>
      <c r="DU659" s="6">
        <v>0</v>
      </c>
      <c r="DV659" s="4">
        <f>SUM(Tabela1[[#This Row],[jan/25]:[mar/25]])</f>
        <v>0</v>
      </c>
      <c r="DW659" s="4">
        <f>SUM(Tabela1[[#This Row],[abr/25]:[ago/25]])</f>
        <v>0</v>
      </c>
      <c r="DX659" s="4">
        <f>SUM(Tabela1[[#This Row],[set/25]:[dez/30]])</f>
        <v>0</v>
      </c>
    </row>
    <row r="660" spans="1:128" hidden="1" x14ac:dyDescent="0.25">
      <c r="A660" s="2" t="s">
        <v>1733</v>
      </c>
      <c r="B660" s="2" t="s">
        <v>14</v>
      </c>
      <c r="C660" s="2" t="s">
        <v>15</v>
      </c>
      <c r="D660" s="1">
        <v>1006</v>
      </c>
      <c r="E660" s="2"/>
      <c r="F660" s="2" t="s">
        <v>16</v>
      </c>
      <c r="G660" s="321"/>
      <c r="H660" s="2"/>
      <c r="I660" s="2"/>
      <c r="J660" s="4"/>
      <c r="K660" s="4"/>
      <c r="L660" s="4">
        <f>Tabela1[[#This Row],[parcela.cef
(total)]]-Tabela1[[#This Row],[parcela.cef
(realizado)]]</f>
        <v>0</v>
      </c>
      <c r="M660" s="4">
        <v>0</v>
      </c>
      <c r="N660" s="4">
        <v>0</v>
      </c>
      <c r="O660" s="4">
        <v>0</v>
      </c>
      <c r="P660" s="4">
        <v>0</v>
      </c>
      <c r="Q660" s="4">
        <f>SUM(Tabela1[[#This Row],[set/25]:[dez/30]])</f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>
        <v>0</v>
      </c>
      <c r="DE660" s="4">
        <v>0</v>
      </c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>
        <v>0</v>
      </c>
      <c r="DL660" s="4">
        <v>0</v>
      </c>
      <c r="DM660" s="4">
        <v>0</v>
      </c>
      <c r="DN660" s="4">
        <v>0</v>
      </c>
      <c r="DO660" s="4">
        <v>0</v>
      </c>
      <c r="DP660" s="4">
        <v>0</v>
      </c>
      <c r="DQ660" s="4">
        <v>0</v>
      </c>
      <c r="DR660" s="4">
        <v>0</v>
      </c>
      <c r="DS660" s="4">
        <v>0</v>
      </c>
      <c r="DT660" s="4">
        <v>0</v>
      </c>
      <c r="DU660" s="6">
        <v>0</v>
      </c>
      <c r="DV660" s="4">
        <f>SUM(Tabela1[[#This Row],[jan/25]:[mar/25]])</f>
        <v>0</v>
      </c>
      <c r="DW660" s="4">
        <f>SUM(Tabela1[[#This Row],[abr/25]:[ago/25]])</f>
        <v>0</v>
      </c>
      <c r="DX660" s="4">
        <f>SUM(Tabela1[[#This Row],[set/25]:[dez/30]])</f>
        <v>0</v>
      </c>
    </row>
    <row r="661" spans="1:128" hidden="1" x14ac:dyDescent="0.25">
      <c r="A661" s="2" t="s">
        <v>1733</v>
      </c>
      <c r="B661" s="2" t="s">
        <v>14</v>
      </c>
      <c r="C661" s="2" t="s">
        <v>55</v>
      </c>
      <c r="D661" s="1">
        <v>1101</v>
      </c>
      <c r="E661" s="2"/>
      <c r="F661" s="2" t="s">
        <v>16</v>
      </c>
      <c r="G661" s="321"/>
      <c r="H661" s="2"/>
      <c r="I661" s="2"/>
      <c r="J661" s="4"/>
      <c r="K661" s="4"/>
      <c r="L661" s="4">
        <f>Tabela1[[#This Row],[parcela.cef
(total)]]-Tabela1[[#This Row],[parcela.cef
(realizado)]]</f>
        <v>0</v>
      </c>
      <c r="M661" s="4">
        <v>0</v>
      </c>
      <c r="N661" s="4">
        <v>0</v>
      </c>
      <c r="O661" s="4">
        <v>0</v>
      </c>
      <c r="P661" s="4">
        <v>0</v>
      </c>
      <c r="Q661" s="4">
        <f>SUM(Tabela1[[#This Row],[set/25]:[dez/30]])</f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4">
        <v>0</v>
      </c>
      <c r="CX661" s="4">
        <v>0</v>
      </c>
      <c r="CY661" s="4">
        <v>0</v>
      </c>
      <c r="CZ661" s="4">
        <v>0</v>
      </c>
      <c r="DA661" s="4">
        <v>0</v>
      </c>
      <c r="DB661" s="4">
        <v>0</v>
      </c>
      <c r="DC661" s="4">
        <v>0</v>
      </c>
      <c r="DD661" s="4">
        <v>0</v>
      </c>
      <c r="DE661" s="4">
        <v>0</v>
      </c>
      <c r="DF661" s="4">
        <v>0</v>
      </c>
      <c r="DG661" s="4">
        <v>0</v>
      </c>
      <c r="DH661" s="4">
        <v>0</v>
      </c>
      <c r="DI661" s="4">
        <v>0</v>
      </c>
      <c r="DJ661" s="4">
        <v>0</v>
      </c>
      <c r="DK661" s="4">
        <v>0</v>
      </c>
      <c r="DL661" s="4">
        <v>0</v>
      </c>
      <c r="DM661" s="4">
        <v>0</v>
      </c>
      <c r="DN661" s="4">
        <v>0</v>
      </c>
      <c r="DO661" s="4">
        <v>0</v>
      </c>
      <c r="DP661" s="4">
        <v>0</v>
      </c>
      <c r="DQ661" s="4">
        <v>0</v>
      </c>
      <c r="DR661" s="4">
        <v>0</v>
      </c>
      <c r="DS661" s="4">
        <v>0</v>
      </c>
      <c r="DT661" s="4">
        <v>0</v>
      </c>
      <c r="DU661" s="6">
        <v>0</v>
      </c>
      <c r="DV661" s="4">
        <f>SUM(Tabela1[[#This Row],[jan/25]:[mar/25]])</f>
        <v>0</v>
      </c>
      <c r="DW661" s="4">
        <f>SUM(Tabela1[[#This Row],[abr/25]:[ago/25]])</f>
        <v>0</v>
      </c>
      <c r="DX661" s="4">
        <f>SUM(Tabela1[[#This Row],[set/25]:[dez/30]])</f>
        <v>0</v>
      </c>
    </row>
    <row r="662" spans="1:128" hidden="1" x14ac:dyDescent="0.25">
      <c r="A662" s="2" t="s">
        <v>1733</v>
      </c>
      <c r="B662" s="2" t="s">
        <v>14</v>
      </c>
      <c r="C662" s="2" t="s">
        <v>55</v>
      </c>
      <c r="D662" s="1">
        <v>1102</v>
      </c>
      <c r="E662" s="2"/>
      <c r="F662" s="2" t="s">
        <v>42</v>
      </c>
      <c r="G662" s="321"/>
      <c r="H662" s="2"/>
      <c r="I662" s="2"/>
      <c r="J662" s="4"/>
      <c r="K662" s="4"/>
      <c r="L662" s="4">
        <f>Tabela1[[#This Row],[parcela.cef
(total)]]-Tabela1[[#This Row],[parcela.cef
(realizado)]]</f>
        <v>0</v>
      </c>
      <c r="M662" s="4">
        <v>0</v>
      </c>
      <c r="N662" s="4">
        <v>0</v>
      </c>
      <c r="O662" s="4">
        <v>0</v>
      </c>
      <c r="P662" s="4">
        <v>0</v>
      </c>
      <c r="Q662" s="4">
        <f>SUM(Tabela1[[#This Row],[set/25]:[dez/30]])</f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>
        <v>0</v>
      </c>
      <c r="CS662" s="4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4">
        <v>0</v>
      </c>
      <c r="CZ662" s="4">
        <v>0</v>
      </c>
      <c r="DA662" s="4">
        <v>0</v>
      </c>
      <c r="DB662" s="4">
        <v>0</v>
      </c>
      <c r="DC662" s="4">
        <v>0</v>
      </c>
      <c r="DD662" s="4">
        <v>0</v>
      </c>
      <c r="DE662" s="4">
        <v>0</v>
      </c>
      <c r="DF662" s="4">
        <v>0</v>
      </c>
      <c r="DG662" s="4">
        <v>0</v>
      </c>
      <c r="DH662" s="4">
        <v>0</v>
      </c>
      <c r="DI662" s="4">
        <v>0</v>
      </c>
      <c r="DJ662" s="4">
        <v>0</v>
      </c>
      <c r="DK662" s="4">
        <v>0</v>
      </c>
      <c r="DL662" s="4">
        <v>0</v>
      </c>
      <c r="DM662" s="4">
        <v>0</v>
      </c>
      <c r="DN662" s="4">
        <v>0</v>
      </c>
      <c r="DO662" s="4">
        <v>0</v>
      </c>
      <c r="DP662" s="4">
        <v>0</v>
      </c>
      <c r="DQ662" s="4">
        <v>0</v>
      </c>
      <c r="DR662" s="4">
        <v>0</v>
      </c>
      <c r="DS662" s="4">
        <v>0</v>
      </c>
      <c r="DT662" s="4">
        <v>0</v>
      </c>
      <c r="DU662" s="6">
        <v>0</v>
      </c>
      <c r="DV662" s="4">
        <f>SUM(Tabela1[[#This Row],[jan/25]:[mar/25]])</f>
        <v>0</v>
      </c>
      <c r="DW662" s="4">
        <f>SUM(Tabela1[[#This Row],[abr/25]:[ago/25]])</f>
        <v>0</v>
      </c>
      <c r="DX662" s="4">
        <f>SUM(Tabela1[[#This Row],[set/25]:[dez/30]])</f>
        <v>0</v>
      </c>
    </row>
    <row r="663" spans="1:128" hidden="1" x14ac:dyDescent="0.25">
      <c r="A663" s="2" t="s">
        <v>1733</v>
      </c>
      <c r="B663" s="2" t="s">
        <v>14</v>
      </c>
      <c r="C663" s="2" t="s">
        <v>55</v>
      </c>
      <c r="D663" s="1">
        <v>1103</v>
      </c>
      <c r="E663" s="2" t="s">
        <v>1745</v>
      </c>
      <c r="F663" s="2" t="s">
        <v>19</v>
      </c>
      <c r="G663" s="321">
        <v>45408</v>
      </c>
      <c r="H663" s="2" t="s">
        <v>159</v>
      </c>
      <c r="I663" s="2"/>
      <c r="J663" s="4"/>
      <c r="K663" s="4"/>
      <c r="L663" s="4">
        <f>Tabela1[[#This Row],[parcela.cef
(total)]]-Tabela1[[#This Row],[parcela.cef
(realizado)]]</f>
        <v>0</v>
      </c>
      <c r="M663" s="4">
        <v>0</v>
      </c>
      <c r="N663" s="4">
        <v>459000</v>
      </c>
      <c r="O663" s="4">
        <v>0</v>
      </c>
      <c r="P663" s="4">
        <v>494024.44</v>
      </c>
      <c r="Q663" s="4">
        <f>SUM(Tabela1[[#This Row],[set/25]:[dez/30]])</f>
        <v>447573.61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1516.38</v>
      </c>
      <c r="AU663" s="4">
        <v>1524.27</v>
      </c>
      <c r="AV663" s="4">
        <v>1537.39</v>
      </c>
      <c r="AW663" s="4">
        <v>1537.85</v>
      </c>
      <c r="AX663" s="4">
        <v>1548.92</v>
      </c>
      <c r="AY663" s="4">
        <v>1559.76</v>
      </c>
      <c r="AZ663" s="4">
        <v>1568.81</v>
      </c>
      <c r="BA663" s="4">
        <v>1579.48</v>
      </c>
      <c r="BB663" s="4">
        <v>22729.759999999998</v>
      </c>
      <c r="BC663" s="4">
        <v>1593.73</v>
      </c>
      <c r="BD663" s="4">
        <v>1606.95</v>
      </c>
      <c r="BE663" s="4">
        <v>1613.38</v>
      </c>
      <c r="BF663" s="4">
        <v>1619.67</v>
      </c>
      <c r="BG663" s="4">
        <v>1628.1</v>
      </c>
      <c r="BH663" s="4">
        <v>1637.54</v>
      </c>
      <c r="BI663" s="4">
        <v>1648.84</v>
      </c>
      <c r="BJ663" s="4">
        <v>0</v>
      </c>
      <c r="BK663" s="4">
        <v>1663.84</v>
      </c>
      <c r="BL663" s="4">
        <v>1663.84</v>
      </c>
      <c r="BM663" s="4">
        <v>1663.84</v>
      </c>
      <c r="BN663" s="4">
        <v>23848.41</v>
      </c>
      <c r="BO663" s="4">
        <v>1663.84</v>
      </c>
      <c r="BP663" s="4">
        <v>1663.84</v>
      </c>
      <c r="BQ663" s="4">
        <v>1663.84</v>
      </c>
      <c r="BR663" s="4">
        <v>1663.84</v>
      </c>
      <c r="BS663" s="4">
        <v>1663.84</v>
      </c>
      <c r="BT663" s="4">
        <v>1663.84</v>
      </c>
      <c r="BU663" s="4">
        <v>1663.84</v>
      </c>
      <c r="BV663" s="4">
        <v>1663.84</v>
      </c>
      <c r="BW663" s="4">
        <v>1663.84</v>
      </c>
      <c r="BX663" s="4">
        <v>1663.84</v>
      </c>
      <c r="BY663" s="4">
        <v>1663.84</v>
      </c>
      <c r="BZ663" s="4">
        <v>23848.41</v>
      </c>
      <c r="CA663" s="4">
        <v>1663.84</v>
      </c>
      <c r="CB663" s="4">
        <v>374365.68</v>
      </c>
      <c r="CC663" s="4">
        <v>553.51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0</v>
      </c>
      <c r="CZ663" s="4">
        <v>0</v>
      </c>
      <c r="DA663" s="4">
        <v>0</v>
      </c>
      <c r="DB663" s="4">
        <v>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4">
        <v>0</v>
      </c>
      <c r="DJ663" s="4">
        <v>0</v>
      </c>
      <c r="DK663" s="4">
        <v>0</v>
      </c>
      <c r="DL663" s="4">
        <v>0</v>
      </c>
      <c r="DM663" s="4">
        <v>0</v>
      </c>
      <c r="DN663" s="4">
        <v>0</v>
      </c>
      <c r="DO663" s="4">
        <v>0</v>
      </c>
      <c r="DP663" s="4">
        <v>0</v>
      </c>
      <c r="DQ663" s="4">
        <v>0</v>
      </c>
      <c r="DR663" s="4">
        <v>0</v>
      </c>
      <c r="DS663" s="4">
        <v>0</v>
      </c>
      <c r="DT663" s="4">
        <v>0</v>
      </c>
      <c r="DU663" s="6">
        <v>0</v>
      </c>
      <c r="DV663" s="4">
        <f>SUM(Tabela1[[#This Row],[jan/25]:[mar/25]])</f>
        <v>25930.44</v>
      </c>
      <c r="DW663" s="4">
        <f>SUM(Tabela1[[#This Row],[abr/25]:[ago/25]])</f>
        <v>8147.53</v>
      </c>
      <c r="DX663" s="4">
        <f>SUM(Tabela1[[#This Row],[set/25]:[dez/30]])</f>
        <v>447573.61</v>
      </c>
    </row>
    <row r="664" spans="1:128" hidden="1" x14ac:dyDescent="0.25">
      <c r="A664" s="2" t="s">
        <v>1733</v>
      </c>
      <c r="B664" s="2" t="s">
        <v>14</v>
      </c>
      <c r="C664" s="2" t="s">
        <v>55</v>
      </c>
      <c r="D664" s="1">
        <v>1104</v>
      </c>
      <c r="E664" s="2" t="s">
        <v>1747</v>
      </c>
      <c r="F664" s="2" t="s">
        <v>19</v>
      </c>
      <c r="G664" s="321">
        <v>45804</v>
      </c>
      <c r="H664" s="2" t="s">
        <v>711</v>
      </c>
      <c r="I664" s="2"/>
      <c r="J664" s="4"/>
      <c r="K664" s="4"/>
      <c r="L664" s="4">
        <f>Tabela1[[#This Row],[parcela.cef
(total)]]-Tabela1[[#This Row],[parcela.cef
(realizado)]]</f>
        <v>0</v>
      </c>
      <c r="M664" s="4">
        <v>0</v>
      </c>
      <c r="N664" s="4">
        <v>539608.39</v>
      </c>
      <c r="O664" s="4">
        <v>0</v>
      </c>
      <c r="P664" s="4">
        <v>502177.26</v>
      </c>
      <c r="Q664" s="4">
        <f>SUM(Tabela1[[#This Row],[set/25]:[dez/30]])</f>
        <v>496278.56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1953.72</v>
      </c>
      <c r="BH664" s="4">
        <v>1965.05</v>
      </c>
      <c r="BI664" s="4">
        <v>1979.93</v>
      </c>
      <c r="BJ664" s="4">
        <v>0</v>
      </c>
      <c r="BK664" s="4">
        <v>1996.61</v>
      </c>
      <c r="BL664" s="4">
        <v>1996.61</v>
      </c>
      <c r="BM664" s="4">
        <v>18635.04</v>
      </c>
      <c r="BN664" s="4">
        <v>1996.61</v>
      </c>
      <c r="BO664" s="4">
        <v>1996.61</v>
      </c>
      <c r="BP664" s="4">
        <v>1996.61</v>
      </c>
      <c r="BQ664" s="4">
        <v>1996.61</v>
      </c>
      <c r="BR664" s="4">
        <v>1996.61</v>
      </c>
      <c r="BS664" s="4">
        <v>18635.04</v>
      </c>
      <c r="BT664" s="4">
        <v>1996.61</v>
      </c>
      <c r="BU664" s="4">
        <v>1996.61</v>
      </c>
      <c r="BV664" s="4">
        <v>1996.61</v>
      </c>
      <c r="BW664" s="4">
        <v>1996.61</v>
      </c>
      <c r="BX664" s="4">
        <v>1996.61</v>
      </c>
      <c r="BY664" s="4">
        <v>1996.61</v>
      </c>
      <c r="BZ664" s="4">
        <v>1996.61</v>
      </c>
      <c r="CA664" s="4">
        <v>430424.79</v>
      </c>
      <c r="CB664" s="4">
        <v>0</v>
      </c>
      <c r="CC664" s="4">
        <v>631.15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>
        <v>0</v>
      </c>
      <c r="CS664" s="4">
        <v>0</v>
      </c>
      <c r="CT664" s="4">
        <v>0</v>
      </c>
      <c r="CU664" s="4">
        <v>0</v>
      </c>
      <c r="CV664" s="4">
        <v>0</v>
      </c>
      <c r="CW664" s="4">
        <v>0</v>
      </c>
      <c r="CX664" s="4">
        <v>0</v>
      </c>
      <c r="CY664" s="4">
        <v>0</v>
      </c>
      <c r="CZ664" s="4">
        <v>0</v>
      </c>
      <c r="DA664" s="4">
        <v>0</v>
      </c>
      <c r="DB664" s="4">
        <v>0</v>
      </c>
      <c r="DC664" s="4">
        <v>0</v>
      </c>
      <c r="DD664" s="4">
        <v>0</v>
      </c>
      <c r="DE664" s="4">
        <v>0</v>
      </c>
      <c r="DF664" s="4">
        <v>0</v>
      </c>
      <c r="DG664" s="4">
        <v>0</v>
      </c>
      <c r="DH664" s="4">
        <v>0</v>
      </c>
      <c r="DI664" s="4">
        <v>0</v>
      </c>
      <c r="DJ664" s="4">
        <v>0</v>
      </c>
      <c r="DK664" s="4">
        <v>0</v>
      </c>
      <c r="DL664" s="4">
        <v>0</v>
      </c>
      <c r="DM664" s="4">
        <v>0</v>
      </c>
      <c r="DN664" s="4">
        <v>0</v>
      </c>
      <c r="DO664" s="4">
        <v>0</v>
      </c>
      <c r="DP664" s="4">
        <v>0</v>
      </c>
      <c r="DQ664" s="4">
        <v>0</v>
      </c>
      <c r="DR664" s="4">
        <v>0</v>
      </c>
      <c r="DS664" s="4">
        <v>0</v>
      </c>
      <c r="DT664" s="4">
        <v>0</v>
      </c>
      <c r="DU664" s="6">
        <v>0</v>
      </c>
      <c r="DV664" s="4">
        <f>SUM(Tabela1[[#This Row],[jan/25]:[mar/25]])</f>
        <v>0</v>
      </c>
      <c r="DW664" s="4">
        <f>SUM(Tabela1[[#This Row],[abr/25]:[ago/25]])</f>
        <v>5898.7</v>
      </c>
      <c r="DX664" s="4">
        <f>SUM(Tabela1[[#This Row],[set/25]:[dez/30]])</f>
        <v>496278.56</v>
      </c>
    </row>
    <row r="665" spans="1:128" hidden="1" x14ac:dyDescent="0.25">
      <c r="A665" s="2" t="s">
        <v>1733</v>
      </c>
      <c r="B665" s="2" t="s">
        <v>14</v>
      </c>
      <c r="C665" s="2" t="s">
        <v>55</v>
      </c>
      <c r="D665" s="1">
        <v>1105</v>
      </c>
      <c r="E665" s="2"/>
      <c r="F665" s="2" t="s">
        <v>16</v>
      </c>
      <c r="G665" s="321"/>
      <c r="H665" s="2"/>
      <c r="I665" s="2"/>
      <c r="J665" s="4"/>
      <c r="K665" s="4"/>
      <c r="L665" s="4">
        <f>Tabela1[[#This Row],[parcela.cef
(total)]]-Tabela1[[#This Row],[parcela.cef
(realizado)]]</f>
        <v>0</v>
      </c>
      <c r="M665" s="4">
        <v>0</v>
      </c>
      <c r="N665" s="4">
        <v>0</v>
      </c>
      <c r="O665" s="4">
        <v>0</v>
      </c>
      <c r="P665" s="4">
        <v>0</v>
      </c>
      <c r="Q665" s="4">
        <f>SUM(Tabela1[[#This Row],[set/25]:[dez/30]])</f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0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  <c r="DE665" s="4">
        <v>0</v>
      </c>
      <c r="DF665" s="4">
        <v>0</v>
      </c>
      <c r="DG665" s="4">
        <v>0</v>
      </c>
      <c r="DH665" s="4">
        <v>0</v>
      </c>
      <c r="DI665" s="4">
        <v>0</v>
      </c>
      <c r="DJ665" s="4">
        <v>0</v>
      </c>
      <c r="DK665" s="4">
        <v>0</v>
      </c>
      <c r="DL665" s="4">
        <v>0</v>
      </c>
      <c r="DM665" s="4">
        <v>0</v>
      </c>
      <c r="DN665" s="4">
        <v>0</v>
      </c>
      <c r="DO665" s="4">
        <v>0</v>
      </c>
      <c r="DP665" s="4">
        <v>0</v>
      </c>
      <c r="DQ665" s="4">
        <v>0</v>
      </c>
      <c r="DR665" s="4">
        <v>0</v>
      </c>
      <c r="DS665" s="4">
        <v>0</v>
      </c>
      <c r="DT665" s="4">
        <v>0</v>
      </c>
      <c r="DU665" s="6">
        <v>0</v>
      </c>
      <c r="DV665" s="4">
        <f>SUM(Tabela1[[#This Row],[jan/25]:[mar/25]])</f>
        <v>0</v>
      </c>
      <c r="DW665" s="4">
        <f>SUM(Tabela1[[#This Row],[abr/25]:[ago/25]])</f>
        <v>0</v>
      </c>
      <c r="DX665" s="4">
        <f>SUM(Tabela1[[#This Row],[set/25]:[dez/30]])</f>
        <v>0</v>
      </c>
    </row>
    <row r="666" spans="1:128" hidden="1" x14ac:dyDescent="0.25">
      <c r="A666" s="2" t="s">
        <v>1733</v>
      </c>
      <c r="B666" s="2" t="s">
        <v>14</v>
      </c>
      <c r="C666" s="2" t="s">
        <v>55</v>
      </c>
      <c r="D666" s="1">
        <v>1106</v>
      </c>
      <c r="E666" s="2"/>
      <c r="F666" s="2" t="s">
        <v>42</v>
      </c>
      <c r="G666" s="321"/>
      <c r="H666" s="2" t="s">
        <v>229</v>
      </c>
      <c r="I666" s="2"/>
      <c r="J666" s="4"/>
      <c r="K666" s="4"/>
      <c r="L666" s="4">
        <f>Tabela1[[#This Row],[parcela.cef
(total)]]-Tabela1[[#This Row],[parcela.cef
(realizado)]]</f>
        <v>0</v>
      </c>
      <c r="M666" s="4">
        <v>0</v>
      </c>
      <c r="N666" s="4">
        <v>0</v>
      </c>
      <c r="O666" s="4">
        <v>0</v>
      </c>
      <c r="P666" s="4">
        <v>20094.18</v>
      </c>
      <c r="Q666" s="4">
        <f>SUM(Tabela1[[#This Row],[set/25]:[dez/30]])</f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11050</v>
      </c>
      <c r="AS666" s="4">
        <v>3003.9</v>
      </c>
      <c r="AT666" s="4">
        <v>3012.31</v>
      </c>
      <c r="AU666" s="4">
        <v>3027.97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>
        <v>0</v>
      </c>
      <c r="CS666" s="4">
        <v>0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4">
        <v>0</v>
      </c>
      <c r="CZ666" s="4">
        <v>0</v>
      </c>
      <c r="DA666" s="4">
        <v>0</v>
      </c>
      <c r="DB666" s="4">
        <v>0</v>
      </c>
      <c r="DC666" s="4">
        <v>0</v>
      </c>
      <c r="DD666" s="4">
        <v>0</v>
      </c>
      <c r="DE666" s="4">
        <v>0</v>
      </c>
      <c r="DF666" s="4">
        <v>0</v>
      </c>
      <c r="DG666" s="4">
        <v>0</v>
      </c>
      <c r="DH666" s="4">
        <v>0</v>
      </c>
      <c r="DI666" s="4">
        <v>0</v>
      </c>
      <c r="DJ666" s="4">
        <v>0</v>
      </c>
      <c r="DK666" s="4">
        <v>0</v>
      </c>
      <c r="DL666" s="4">
        <v>0</v>
      </c>
      <c r="DM666" s="4">
        <v>0</v>
      </c>
      <c r="DN666" s="4">
        <v>0</v>
      </c>
      <c r="DO666" s="4">
        <v>0</v>
      </c>
      <c r="DP666" s="4">
        <v>0</v>
      </c>
      <c r="DQ666" s="4">
        <v>0</v>
      </c>
      <c r="DR666" s="4">
        <v>0</v>
      </c>
      <c r="DS666" s="4">
        <v>0</v>
      </c>
      <c r="DT666" s="4">
        <v>0</v>
      </c>
      <c r="DU666" s="6">
        <v>0</v>
      </c>
      <c r="DV666" s="4">
        <f>SUM(Tabela1[[#This Row],[jan/25]:[mar/25]])</f>
        <v>0</v>
      </c>
      <c r="DW666" s="4">
        <f>SUM(Tabela1[[#This Row],[abr/25]:[ago/25]])</f>
        <v>0</v>
      </c>
      <c r="DX666" s="4">
        <f>SUM(Tabela1[[#This Row],[set/25]:[dez/30]])</f>
        <v>0</v>
      </c>
    </row>
    <row r="667" spans="1:128" hidden="1" x14ac:dyDescent="0.25">
      <c r="A667" s="2" t="s">
        <v>1733</v>
      </c>
      <c r="B667" s="2" t="s">
        <v>14</v>
      </c>
      <c r="C667" s="2" t="s">
        <v>83</v>
      </c>
      <c r="D667" s="1">
        <v>1201</v>
      </c>
      <c r="E667" s="2" t="s">
        <v>1751</v>
      </c>
      <c r="F667" s="2" t="s">
        <v>19</v>
      </c>
      <c r="G667" s="321">
        <v>45804</v>
      </c>
      <c r="H667" s="2" t="s">
        <v>1194</v>
      </c>
      <c r="I667" s="2"/>
      <c r="J667" s="4"/>
      <c r="K667" s="4"/>
      <c r="L667" s="4">
        <f>Tabela1[[#This Row],[parcela.cef
(total)]]-Tabela1[[#This Row],[parcela.cef
(realizado)]]</f>
        <v>0</v>
      </c>
      <c r="M667" s="4">
        <v>0</v>
      </c>
      <c r="N667" s="4">
        <v>459000</v>
      </c>
      <c r="O667" s="4">
        <v>0</v>
      </c>
      <c r="P667" s="4">
        <v>317781.21999999997</v>
      </c>
      <c r="Q667" s="4">
        <f>SUM(Tabela1[[#This Row],[set/25]:[dez/30]])</f>
        <v>307965.05000000005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3251.96</v>
      </c>
      <c r="BH667" s="4">
        <v>3270.82</v>
      </c>
      <c r="BI667" s="4">
        <v>3293.39</v>
      </c>
      <c r="BJ667" s="4">
        <v>0</v>
      </c>
      <c r="BK667" s="4">
        <v>3323.36</v>
      </c>
      <c r="BL667" s="4">
        <v>3323.36</v>
      </c>
      <c r="BM667" s="4">
        <v>36557.01</v>
      </c>
      <c r="BN667" s="4">
        <v>3323.36</v>
      </c>
      <c r="BO667" s="4">
        <v>3323.36</v>
      </c>
      <c r="BP667" s="4">
        <v>3323.36</v>
      </c>
      <c r="BQ667" s="4">
        <v>3323.36</v>
      </c>
      <c r="BR667" s="4">
        <v>3323.36</v>
      </c>
      <c r="BS667" s="4">
        <v>3323.36</v>
      </c>
      <c r="BT667" s="4">
        <v>3323.36</v>
      </c>
      <c r="BU667" s="4">
        <v>3323.36</v>
      </c>
      <c r="BV667" s="4">
        <v>3323.36</v>
      </c>
      <c r="BW667" s="4">
        <v>3323.36</v>
      </c>
      <c r="BX667" s="4">
        <v>3323.36</v>
      </c>
      <c r="BY667" s="4">
        <v>36557.01</v>
      </c>
      <c r="BZ667" s="4">
        <v>3323.36</v>
      </c>
      <c r="CA667" s="4">
        <v>3323.36</v>
      </c>
      <c r="CB667" s="4">
        <v>185000.63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0</v>
      </c>
      <c r="CZ667" s="4">
        <v>0</v>
      </c>
      <c r="DA667" s="4">
        <v>0</v>
      </c>
      <c r="DB667" s="4">
        <v>0</v>
      </c>
      <c r="DC667" s="4">
        <v>0</v>
      </c>
      <c r="DD667" s="4">
        <v>0</v>
      </c>
      <c r="DE667" s="4">
        <v>0</v>
      </c>
      <c r="DF667" s="4">
        <v>0</v>
      </c>
      <c r="DG667" s="4">
        <v>0</v>
      </c>
      <c r="DH667" s="4">
        <v>0</v>
      </c>
      <c r="DI667" s="4">
        <v>0</v>
      </c>
      <c r="DJ667" s="4">
        <v>0</v>
      </c>
      <c r="DK667" s="4">
        <v>0</v>
      </c>
      <c r="DL667" s="4">
        <v>0</v>
      </c>
      <c r="DM667" s="4">
        <v>0</v>
      </c>
      <c r="DN667" s="4">
        <v>0</v>
      </c>
      <c r="DO667" s="4">
        <v>0</v>
      </c>
      <c r="DP667" s="4">
        <v>0</v>
      </c>
      <c r="DQ667" s="4">
        <v>0</v>
      </c>
      <c r="DR667" s="4">
        <v>0</v>
      </c>
      <c r="DS667" s="4">
        <v>0</v>
      </c>
      <c r="DT667" s="4">
        <v>0</v>
      </c>
      <c r="DU667" s="6">
        <v>0</v>
      </c>
      <c r="DV667" s="4">
        <f>SUM(Tabela1[[#This Row],[jan/25]:[mar/25]])</f>
        <v>0</v>
      </c>
      <c r="DW667" s="4">
        <f>SUM(Tabela1[[#This Row],[abr/25]:[ago/25]])</f>
        <v>9816.17</v>
      </c>
      <c r="DX667" s="4">
        <f>SUM(Tabela1[[#This Row],[set/25]:[dez/30]])</f>
        <v>307965.05000000005</v>
      </c>
    </row>
    <row r="668" spans="1:128" hidden="1" x14ac:dyDescent="0.25">
      <c r="A668" s="2" t="s">
        <v>1733</v>
      </c>
      <c r="B668" s="2" t="s">
        <v>14</v>
      </c>
      <c r="C668" s="2" t="s">
        <v>83</v>
      </c>
      <c r="D668" s="1">
        <v>1202</v>
      </c>
      <c r="E668" s="2" t="s">
        <v>1753</v>
      </c>
      <c r="F668" s="2" t="s">
        <v>19</v>
      </c>
      <c r="G668" s="321">
        <v>45377</v>
      </c>
      <c r="H668" s="2" t="s">
        <v>1724</v>
      </c>
      <c r="I668" s="2"/>
      <c r="J668" s="4"/>
      <c r="K668" s="4"/>
      <c r="L668" s="4">
        <f>Tabela1[[#This Row],[parcela.cef
(total)]]-Tabela1[[#This Row],[parcela.cef
(realizado)]]</f>
        <v>0</v>
      </c>
      <c r="M668" s="4">
        <v>0</v>
      </c>
      <c r="N668" s="4">
        <v>474050</v>
      </c>
      <c r="O668" s="4">
        <v>0</v>
      </c>
      <c r="P668" s="4">
        <v>523185.89</v>
      </c>
      <c r="Q668" s="4">
        <f>SUM(Tabela1[[#This Row],[set/25]:[dez/30]])</f>
        <v>473862.3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7501.95</v>
      </c>
      <c r="AT668" s="4">
        <v>1506.16</v>
      </c>
      <c r="AU668" s="4">
        <v>1513.99</v>
      </c>
      <c r="AV668" s="4">
        <v>763.5</v>
      </c>
      <c r="AW668" s="4">
        <v>1255.71</v>
      </c>
      <c r="AX668" s="4">
        <v>1239.1400000000001</v>
      </c>
      <c r="AY668" s="4">
        <v>1247.81</v>
      </c>
      <c r="AZ668" s="4">
        <v>1255.05</v>
      </c>
      <c r="BA668" s="4">
        <v>1263.58</v>
      </c>
      <c r="BB668" s="4">
        <v>1268.6400000000001</v>
      </c>
      <c r="BC668" s="4">
        <v>1274.98</v>
      </c>
      <c r="BD668" s="4">
        <v>22711.61</v>
      </c>
      <c r="BE668" s="4">
        <v>1292</v>
      </c>
      <c r="BF668" s="4">
        <v>1295.74</v>
      </c>
      <c r="BG668" s="4">
        <v>1304.6300000000001</v>
      </c>
      <c r="BH668" s="4">
        <v>1310.03</v>
      </c>
      <c r="BI668" s="4">
        <v>1319.07</v>
      </c>
      <c r="BJ668" s="4">
        <v>1331.07</v>
      </c>
      <c r="BK668" s="4">
        <v>1331.07</v>
      </c>
      <c r="BL668" s="4">
        <v>1331.07</v>
      </c>
      <c r="BM668" s="4">
        <v>1331.07</v>
      </c>
      <c r="BN668" s="4">
        <v>1331.07</v>
      </c>
      <c r="BO668" s="4">
        <v>1331.07</v>
      </c>
      <c r="BP668" s="4">
        <v>23515.64</v>
      </c>
      <c r="BQ668" s="4">
        <v>1331.07</v>
      </c>
      <c r="BR668" s="4">
        <v>1331.07</v>
      </c>
      <c r="BS668" s="4">
        <v>1331.07</v>
      </c>
      <c r="BT668" s="4">
        <v>1331.07</v>
      </c>
      <c r="BU668" s="4">
        <v>1331.07</v>
      </c>
      <c r="BV668" s="4">
        <v>1331.07</v>
      </c>
      <c r="BW668" s="4">
        <v>1331.07</v>
      </c>
      <c r="BX668" s="4">
        <v>1331.07</v>
      </c>
      <c r="BY668" s="4">
        <v>1331.07</v>
      </c>
      <c r="BZ668" s="4">
        <v>1331.07</v>
      </c>
      <c r="CA668" s="4">
        <v>77645.990000000005</v>
      </c>
      <c r="CB668" s="4">
        <v>350850.05</v>
      </c>
      <c r="CC668" s="4">
        <v>553.5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>
        <v>0</v>
      </c>
      <c r="CS668" s="4">
        <v>0</v>
      </c>
      <c r="CT668" s="4">
        <v>0</v>
      </c>
      <c r="CU668" s="4">
        <v>0</v>
      </c>
      <c r="CV668" s="4">
        <v>0</v>
      </c>
      <c r="CW668" s="4">
        <v>0</v>
      </c>
      <c r="CX668" s="4">
        <v>0</v>
      </c>
      <c r="CY668" s="4">
        <v>0</v>
      </c>
      <c r="CZ668" s="4">
        <v>0</v>
      </c>
      <c r="DA668" s="4">
        <v>0</v>
      </c>
      <c r="DB668" s="4">
        <v>0</v>
      </c>
      <c r="DC668" s="4">
        <v>0</v>
      </c>
      <c r="DD668" s="4">
        <v>0</v>
      </c>
      <c r="DE668" s="4">
        <v>0</v>
      </c>
      <c r="DF668" s="4">
        <v>0</v>
      </c>
      <c r="DG668" s="4">
        <v>0</v>
      </c>
      <c r="DH668" s="4">
        <v>0</v>
      </c>
      <c r="DI668" s="4">
        <v>0</v>
      </c>
      <c r="DJ668" s="4">
        <v>0</v>
      </c>
      <c r="DK668" s="4">
        <v>0</v>
      </c>
      <c r="DL668" s="4">
        <v>0</v>
      </c>
      <c r="DM668" s="4">
        <v>0</v>
      </c>
      <c r="DN668" s="4">
        <v>0</v>
      </c>
      <c r="DO668" s="4">
        <v>0</v>
      </c>
      <c r="DP668" s="4">
        <v>0</v>
      </c>
      <c r="DQ668" s="4">
        <v>0</v>
      </c>
      <c r="DR668" s="4">
        <v>0</v>
      </c>
      <c r="DS668" s="4">
        <v>0</v>
      </c>
      <c r="DT668" s="4">
        <v>0</v>
      </c>
      <c r="DU668" s="6">
        <v>0</v>
      </c>
      <c r="DV668" s="4">
        <f>SUM(Tabela1[[#This Row],[jan/25]:[mar/25]])</f>
        <v>25255.23</v>
      </c>
      <c r="DW668" s="4">
        <f>SUM(Tabela1[[#This Row],[abr/25]:[ago/25]])</f>
        <v>6521.4699999999993</v>
      </c>
      <c r="DX668" s="4">
        <f>SUM(Tabela1[[#This Row],[set/25]:[dez/30]])</f>
        <v>473862.3</v>
      </c>
    </row>
    <row r="669" spans="1:128" hidden="1" x14ac:dyDescent="0.25">
      <c r="A669" s="2" t="s">
        <v>1733</v>
      </c>
      <c r="B669" s="2" t="s">
        <v>14</v>
      </c>
      <c r="C669" s="2" t="s">
        <v>83</v>
      </c>
      <c r="D669" s="1">
        <v>1203</v>
      </c>
      <c r="E669" s="2" t="s">
        <v>1755</v>
      </c>
      <c r="F669" s="2" t="s">
        <v>19</v>
      </c>
      <c r="G669" s="321">
        <v>45395</v>
      </c>
      <c r="H669" s="2" t="s">
        <v>191</v>
      </c>
      <c r="I669" s="2"/>
      <c r="J669" s="4"/>
      <c r="K669" s="4"/>
      <c r="L669" s="4">
        <f>Tabela1[[#This Row],[parcela.cef
(total)]]-Tabela1[[#This Row],[parcela.cef
(realizado)]]</f>
        <v>0</v>
      </c>
      <c r="M669" s="4">
        <v>0</v>
      </c>
      <c r="N669" s="4">
        <v>474050</v>
      </c>
      <c r="O669" s="4">
        <v>0</v>
      </c>
      <c r="P669" s="4">
        <v>522512.82</v>
      </c>
      <c r="Q669" s="4">
        <f>SUM(Tabela1[[#This Row],[set/25]:[dez/30]])</f>
        <v>496610.38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50</v>
      </c>
      <c r="AT669" s="4">
        <v>1133.1600000000001</v>
      </c>
      <c r="AU669" s="4">
        <v>1139.06</v>
      </c>
      <c r="AV669" s="4">
        <v>1148.8499999999999</v>
      </c>
      <c r="AW669" s="4">
        <v>1157.01</v>
      </c>
      <c r="AX669" s="4">
        <v>1165.3399999999999</v>
      </c>
      <c r="AY669" s="4">
        <v>1173.5</v>
      </c>
      <c r="AZ669" s="4">
        <v>1180.3</v>
      </c>
      <c r="BA669" s="4">
        <v>8023.85</v>
      </c>
      <c r="BB669" s="4">
        <v>1193.48</v>
      </c>
      <c r="BC669" s="4">
        <v>1199.05</v>
      </c>
      <c r="BD669" s="4">
        <v>1209</v>
      </c>
      <c r="BE669" s="4">
        <v>1213.8399999999999</v>
      </c>
      <c r="BF669" s="4">
        <v>1218.57</v>
      </c>
      <c r="BG669" s="4">
        <v>1224.9100000000001</v>
      </c>
      <c r="BH669" s="4">
        <v>1232.01</v>
      </c>
      <c r="BI669" s="4">
        <v>1240.51</v>
      </c>
      <c r="BJ669" s="4">
        <v>0</v>
      </c>
      <c r="BK669" s="4">
        <v>1251.8</v>
      </c>
      <c r="BL669" s="4">
        <v>1251.8</v>
      </c>
      <c r="BM669" s="4">
        <v>8452.42</v>
      </c>
      <c r="BN669" s="4">
        <v>1251.8</v>
      </c>
      <c r="BO669" s="4">
        <v>1251.8</v>
      </c>
      <c r="BP669" s="4">
        <v>1251.8</v>
      </c>
      <c r="BQ669" s="4">
        <v>1251.8</v>
      </c>
      <c r="BR669" s="4">
        <v>1251.8</v>
      </c>
      <c r="BS669" s="4">
        <v>1251.8</v>
      </c>
      <c r="BT669" s="4">
        <v>1251.8</v>
      </c>
      <c r="BU669" s="4">
        <v>1251.8</v>
      </c>
      <c r="BV669" s="4">
        <v>1251.8</v>
      </c>
      <c r="BW669" s="4">
        <v>1251.8</v>
      </c>
      <c r="BX669" s="4">
        <v>1251.8</v>
      </c>
      <c r="BY669" s="4">
        <v>8452.42</v>
      </c>
      <c r="BZ669" s="4">
        <v>1251.8</v>
      </c>
      <c r="CA669" s="4">
        <v>19940.189999999999</v>
      </c>
      <c r="CB669" s="4">
        <v>441686.26</v>
      </c>
      <c r="CC669" s="4">
        <v>553.89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0</v>
      </c>
      <c r="CZ669" s="4">
        <v>0</v>
      </c>
      <c r="DA669" s="4">
        <v>0</v>
      </c>
      <c r="DB669" s="4">
        <v>0</v>
      </c>
      <c r="DC669" s="4">
        <v>0</v>
      </c>
      <c r="DD669" s="4">
        <v>0</v>
      </c>
      <c r="DE669" s="4">
        <v>0</v>
      </c>
      <c r="DF669" s="4">
        <v>0</v>
      </c>
      <c r="DG669" s="4">
        <v>0</v>
      </c>
      <c r="DH669" s="4">
        <v>0</v>
      </c>
      <c r="DI669" s="4">
        <v>0</v>
      </c>
      <c r="DJ669" s="4">
        <v>0</v>
      </c>
      <c r="DK669" s="4">
        <v>0</v>
      </c>
      <c r="DL669" s="4">
        <v>0</v>
      </c>
      <c r="DM669" s="4">
        <v>0</v>
      </c>
      <c r="DN669" s="4">
        <v>0</v>
      </c>
      <c r="DO669" s="4">
        <v>0</v>
      </c>
      <c r="DP669" s="4">
        <v>0</v>
      </c>
      <c r="DQ669" s="4">
        <v>0</v>
      </c>
      <c r="DR669" s="4">
        <v>0</v>
      </c>
      <c r="DS669" s="4">
        <v>0</v>
      </c>
      <c r="DT669" s="4">
        <v>0</v>
      </c>
      <c r="DU669" s="6">
        <v>0</v>
      </c>
      <c r="DV669" s="4">
        <f>SUM(Tabela1[[#This Row],[jan/25]:[mar/25]])</f>
        <v>3601.5299999999997</v>
      </c>
      <c r="DW669" s="4">
        <f>SUM(Tabela1[[#This Row],[abr/25]:[ago/25]])</f>
        <v>6129.84</v>
      </c>
      <c r="DX669" s="4">
        <f>SUM(Tabela1[[#This Row],[set/25]:[dez/30]])</f>
        <v>496610.38</v>
      </c>
    </row>
    <row r="670" spans="1:128" hidden="1" x14ac:dyDescent="0.25">
      <c r="A670" s="2" t="s">
        <v>1733</v>
      </c>
      <c r="B670" s="2" t="s">
        <v>14</v>
      </c>
      <c r="C670" s="2" t="s">
        <v>83</v>
      </c>
      <c r="D670" s="1">
        <v>1204</v>
      </c>
      <c r="E670" s="2" t="s">
        <v>1757</v>
      </c>
      <c r="F670" s="2" t="s">
        <v>19</v>
      </c>
      <c r="G670" s="321">
        <v>45419</v>
      </c>
      <c r="H670" s="2" t="s">
        <v>618</v>
      </c>
      <c r="I670" s="2"/>
      <c r="J670" s="4"/>
      <c r="K670" s="4"/>
      <c r="L670" s="4">
        <f>Tabela1[[#This Row],[parcela.cef
(total)]]-Tabela1[[#This Row],[parcela.cef
(realizado)]]</f>
        <v>0</v>
      </c>
      <c r="M670" s="4">
        <v>0</v>
      </c>
      <c r="N670" s="4">
        <v>540962.19999999995</v>
      </c>
      <c r="O670" s="4">
        <v>0</v>
      </c>
      <c r="P670" s="4">
        <v>590030.68000000005</v>
      </c>
      <c r="Q670" s="4">
        <f>SUM(Tabela1[[#This Row],[set/25]:[dez/30]])</f>
        <v>529387.59000000008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1816.78</v>
      </c>
      <c r="AV670" s="4">
        <v>1870.28</v>
      </c>
      <c r="AW670" s="4">
        <v>1845.42</v>
      </c>
      <c r="AX670" s="4">
        <v>1858.71</v>
      </c>
      <c r="AY670" s="4">
        <v>1871.72</v>
      </c>
      <c r="AZ670" s="4">
        <v>1888.24</v>
      </c>
      <c r="BA670" s="4">
        <v>17690.16</v>
      </c>
      <c r="BB670" s="4">
        <v>1902.96</v>
      </c>
      <c r="BC670" s="4">
        <v>1912.47</v>
      </c>
      <c r="BD670" s="4">
        <v>1928.34</v>
      </c>
      <c r="BE670" s="4">
        <v>1936.06</v>
      </c>
      <c r="BF670" s="4">
        <v>1943.61</v>
      </c>
      <c r="BG670" s="4">
        <v>18234.68</v>
      </c>
      <c r="BH670" s="4">
        <v>1965.05</v>
      </c>
      <c r="BI670" s="4">
        <v>1978.61</v>
      </c>
      <c r="BJ670" s="4">
        <v>0</v>
      </c>
      <c r="BK670" s="4">
        <v>1996.61</v>
      </c>
      <c r="BL670" s="4">
        <v>1996.61</v>
      </c>
      <c r="BM670" s="4">
        <v>18635.04</v>
      </c>
      <c r="BN670" s="4">
        <v>1996.61</v>
      </c>
      <c r="BO670" s="4">
        <v>1996.61</v>
      </c>
      <c r="BP670" s="4">
        <v>1996.61</v>
      </c>
      <c r="BQ670" s="4">
        <v>1996.61</v>
      </c>
      <c r="BR670" s="4">
        <v>1996.61</v>
      </c>
      <c r="BS670" s="4">
        <v>18635.04</v>
      </c>
      <c r="BT670" s="4">
        <v>1996.61</v>
      </c>
      <c r="BU670" s="4">
        <v>1996.61</v>
      </c>
      <c r="BV670" s="4">
        <v>1996.61</v>
      </c>
      <c r="BW670" s="4">
        <v>1996.61</v>
      </c>
      <c r="BX670" s="4">
        <v>1996.61</v>
      </c>
      <c r="BY670" s="4">
        <v>1996.61</v>
      </c>
      <c r="BZ670" s="4">
        <v>1996.61</v>
      </c>
      <c r="CA670" s="4">
        <v>35273.46</v>
      </c>
      <c r="CB670" s="4">
        <v>396732.06</v>
      </c>
      <c r="CC670" s="4">
        <v>631.15</v>
      </c>
      <c r="CD670" s="4">
        <v>31528.3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>
        <v>0</v>
      </c>
      <c r="CS670" s="4">
        <v>0</v>
      </c>
      <c r="CT670" s="4">
        <v>0</v>
      </c>
      <c r="CU670" s="4">
        <v>0</v>
      </c>
      <c r="CV670" s="4">
        <v>0</v>
      </c>
      <c r="CW670" s="4">
        <v>0</v>
      </c>
      <c r="CX670" s="4">
        <v>0</v>
      </c>
      <c r="CY670" s="4">
        <v>0</v>
      </c>
      <c r="CZ670" s="4">
        <v>0</v>
      </c>
      <c r="DA670" s="4">
        <v>0</v>
      </c>
      <c r="DB670" s="4">
        <v>0</v>
      </c>
      <c r="DC670" s="4">
        <v>0</v>
      </c>
      <c r="DD670" s="4">
        <v>0</v>
      </c>
      <c r="DE670" s="4">
        <v>0</v>
      </c>
      <c r="DF670" s="4">
        <v>0</v>
      </c>
      <c r="DG670" s="4">
        <v>0</v>
      </c>
      <c r="DH670" s="4">
        <v>0</v>
      </c>
      <c r="DI670" s="4">
        <v>0</v>
      </c>
      <c r="DJ670" s="4">
        <v>0</v>
      </c>
      <c r="DK670" s="4">
        <v>0</v>
      </c>
      <c r="DL670" s="4">
        <v>0</v>
      </c>
      <c r="DM670" s="4">
        <v>0</v>
      </c>
      <c r="DN670" s="4">
        <v>0</v>
      </c>
      <c r="DO670" s="4">
        <v>0</v>
      </c>
      <c r="DP670" s="4">
        <v>0</v>
      </c>
      <c r="DQ670" s="4">
        <v>0</v>
      </c>
      <c r="DR670" s="4">
        <v>0</v>
      </c>
      <c r="DS670" s="4">
        <v>0</v>
      </c>
      <c r="DT670" s="4">
        <v>0</v>
      </c>
      <c r="DU670" s="6">
        <v>0</v>
      </c>
      <c r="DV670" s="4">
        <f>SUM(Tabela1[[#This Row],[jan/25]:[mar/25]])</f>
        <v>5743.77</v>
      </c>
      <c r="DW670" s="4">
        <f>SUM(Tabela1[[#This Row],[abr/25]:[ago/25]])</f>
        <v>26058.01</v>
      </c>
      <c r="DX670" s="4">
        <f>SUM(Tabela1[[#This Row],[set/25]:[dez/30]])</f>
        <v>529387.59000000008</v>
      </c>
    </row>
    <row r="671" spans="1:128" hidden="1" x14ac:dyDescent="0.25">
      <c r="A671" s="2" t="s">
        <v>1733</v>
      </c>
      <c r="B671" s="2" t="s">
        <v>14</v>
      </c>
      <c r="C671" s="2" t="s">
        <v>83</v>
      </c>
      <c r="D671" s="1">
        <v>1205</v>
      </c>
      <c r="E671" s="2" t="s">
        <v>1759</v>
      </c>
      <c r="F671" s="2" t="s">
        <v>19</v>
      </c>
      <c r="G671" s="321">
        <v>45366</v>
      </c>
      <c r="H671" s="2" t="s">
        <v>1116</v>
      </c>
      <c r="I671" s="2"/>
      <c r="J671" s="4"/>
      <c r="K671" s="4"/>
      <c r="L671" s="4">
        <f>Tabela1[[#This Row],[parcela.cef
(total)]]-Tabela1[[#This Row],[parcela.cef
(realizado)]]</f>
        <v>0</v>
      </c>
      <c r="M671" s="4">
        <v>0</v>
      </c>
      <c r="N671" s="4">
        <v>475000</v>
      </c>
      <c r="O671" s="4">
        <v>0</v>
      </c>
      <c r="P671" s="4">
        <v>490857.17</v>
      </c>
      <c r="Q671" s="4">
        <f>SUM(Tabela1[[#This Row],[set/25]:[dez/30]])</f>
        <v>166384.23000000001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240000</v>
      </c>
      <c r="AT671" s="4">
        <v>5020.5200000000004</v>
      </c>
      <c r="AU671" s="4">
        <v>5152.59</v>
      </c>
      <c r="AV671" s="4">
        <v>5203.7299999999996</v>
      </c>
      <c r="AW671" s="4">
        <v>5126.17</v>
      </c>
      <c r="AX671" s="4">
        <v>5163.07</v>
      </c>
      <c r="AY671" s="4">
        <v>5199.21</v>
      </c>
      <c r="AZ671" s="4">
        <v>5229.37</v>
      </c>
      <c r="BA671" s="4">
        <v>5264.93</v>
      </c>
      <c r="BB671" s="4">
        <v>5285.99</v>
      </c>
      <c r="BC671" s="4">
        <v>5315.96</v>
      </c>
      <c r="BD671" s="4">
        <v>5352.97</v>
      </c>
      <c r="BE671" s="4">
        <v>5377.94</v>
      </c>
      <c r="BF671" s="4">
        <v>5398.91</v>
      </c>
      <c r="BG671" s="4">
        <v>5426.99</v>
      </c>
      <c r="BH671" s="4">
        <v>5458.46</v>
      </c>
      <c r="BI671" s="4">
        <v>5496.13</v>
      </c>
      <c r="BJ671" s="4">
        <v>0</v>
      </c>
      <c r="BK671" s="4">
        <v>5546.14</v>
      </c>
      <c r="BL671" s="4">
        <v>5546.14</v>
      </c>
      <c r="BM671" s="4">
        <v>5546.14</v>
      </c>
      <c r="BN671" s="4">
        <v>5546.14</v>
      </c>
      <c r="BO671" s="4">
        <v>5546.14</v>
      </c>
      <c r="BP671" s="4">
        <v>5546.14</v>
      </c>
      <c r="BQ671" s="4">
        <v>5546.14</v>
      </c>
      <c r="BR671" s="4">
        <v>5546.14</v>
      </c>
      <c r="BS671" s="4">
        <v>5546.14</v>
      </c>
      <c r="BT671" s="4">
        <v>5546.14</v>
      </c>
      <c r="BU671" s="4">
        <v>5546.14</v>
      </c>
      <c r="BV671" s="4">
        <v>5546.14</v>
      </c>
      <c r="BW671" s="4">
        <v>5546.14</v>
      </c>
      <c r="BX671" s="4">
        <v>5546.14</v>
      </c>
      <c r="BY671" s="4">
        <v>5546.14</v>
      </c>
      <c r="BZ671" s="4">
        <v>5546.14</v>
      </c>
      <c r="CA671" s="4">
        <v>0</v>
      </c>
      <c r="CB671" s="4">
        <v>77645.990000000005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0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4">
        <v>0</v>
      </c>
      <c r="CY671" s="4">
        <v>0</v>
      </c>
      <c r="CZ671" s="4">
        <v>0</v>
      </c>
      <c r="DA671" s="4">
        <v>0</v>
      </c>
      <c r="DB671" s="4">
        <v>0</v>
      </c>
      <c r="DC671" s="4">
        <v>0</v>
      </c>
      <c r="DD671" s="4">
        <v>0</v>
      </c>
      <c r="DE671" s="4">
        <v>0</v>
      </c>
      <c r="DF671" s="4">
        <v>0</v>
      </c>
      <c r="DG671" s="4">
        <v>0</v>
      </c>
      <c r="DH671" s="4">
        <v>0</v>
      </c>
      <c r="DI671" s="4">
        <v>0</v>
      </c>
      <c r="DJ671" s="4">
        <v>0</v>
      </c>
      <c r="DK671" s="4">
        <v>0</v>
      </c>
      <c r="DL671" s="4">
        <v>0</v>
      </c>
      <c r="DM671" s="4">
        <v>0</v>
      </c>
      <c r="DN671" s="4">
        <v>0</v>
      </c>
      <c r="DO671" s="4">
        <v>0</v>
      </c>
      <c r="DP671" s="4">
        <v>0</v>
      </c>
      <c r="DQ671" s="4">
        <v>0</v>
      </c>
      <c r="DR671" s="4">
        <v>0</v>
      </c>
      <c r="DS671" s="4">
        <v>0</v>
      </c>
      <c r="DT671" s="4">
        <v>0</v>
      </c>
      <c r="DU671" s="6">
        <v>0</v>
      </c>
      <c r="DV671" s="4">
        <f>SUM(Tabela1[[#This Row],[jan/25]:[mar/25]])</f>
        <v>15954.920000000002</v>
      </c>
      <c r="DW671" s="4">
        <f>SUM(Tabela1[[#This Row],[abr/25]:[ago/25]])</f>
        <v>27158.43</v>
      </c>
      <c r="DX671" s="4">
        <f>SUM(Tabela1[[#This Row],[set/25]:[dez/30]])</f>
        <v>166384.23000000001</v>
      </c>
    </row>
    <row r="672" spans="1:128" hidden="1" x14ac:dyDescent="0.25">
      <c r="A672" s="2" t="s">
        <v>1733</v>
      </c>
      <c r="B672" s="2" t="s">
        <v>14</v>
      </c>
      <c r="C672" s="2" t="s">
        <v>83</v>
      </c>
      <c r="D672" s="1">
        <v>1206</v>
      </c>
      <c r="E672" s="2" t="s">
        <v>1761</v>
      </c>
      <c r="F672" s="2" t="s">
        <v>19</v>
      </c>
      <c r="G672" s="321">
        <v>45367</v>
      </c>
      <c r="H672" s="2" t="s">
        <v>1458</v>
      </c>
      <c r="I672" s="2"/>
      <c r="J672" s="4"/>
      <c r="K672" s="4"/>
      <c r="L672" s="4">
        <f>Tabela1[[#This Row],[parcela.cef
(total)]]-Tabela1[[#This Row],[parcela.cef
(realizado)]]</f>
        <v>0</v>
      </c>
      <c r="M672" s="4">
        <v>0</v>
      </c>
      <c r="N672" s="4">
        <v>360050</v>
      </c>
      <c r="O672" s="4">
        <v>0</v>
      </c>
      <c r="P672" s="4">
        <v>391850.78</v>
      </c>
      <c r="Q672" s="4">
        <f>SUM(Tabela1[[#This Row],[set/25]:[dez/30]])</f>
        <v>327222.44999999995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11050</v>
      </c>
      <c r="AS672" s="4">
        <v>3003.9</v>
      </c>
      <c r="AT672" s="4">
        <v>3012.31</v>
      </c>
      <c r="AU672" s="4">
        <v>3027.97</v>
      </c>
      <c r="AV672" s="4">
        <v>3054.02</v>
      </c>
      <c r="AW672" s="4">
        <v>3075.7</v>
      </c>
      <c r="AX672" s="4">
        <v>3097.84</v>
      </c>
      <c r="AY672" s="4">
        <v>3119.53</v>
      </c>
      <c r="AZ672" s="4">
        <v>3137.62</v>
      </c>
      <c r="BA672" s="4">
        <v>3158.96</v>
      </c>
      <c r="BB672" s="4">
        <v>3174.77</v>
      </c>
      <c r="BC672" s="4">
        <v>3196.99</v>
      </c>
      <c r="BD672" s="4">
        <v>3214.98</v>
      </c>
      <c r="BE672" s="4">
        <v>3233.24</v>
      </c>
      <c r="BF672" s="4">
        <v>3239.35</v>
      </c>
      <c r="BG672" s="4">
        <v>3256.19</v>
      </c>
      <c r="BH672" s="4">
        <v>3275.08</v>
      </c>
      <c r="BI672" s="4">
        <v>3299.88</v>
      </c>
      <c r="BJ672" s="4">
        <v>0</v>
      </c>
      <c r="BK672" s="4">
        <v>3327.69</v>
      </c>
      <c r="BL672" s="4">
        <v>3327.69</v>
      </c>
      <c r="BM672" s="4">
        <v>3327.69</v>
      </c>
      <c r="BN672" s="4">
        <v>3327.69</v>
      </c>
      <c r="BO672" s="4">
        <v>3327.69</v>
      </c>
      <c r="BP672" s="4">
        <v>3327.69</v>
      </c>
      <c r="BQ672" s="4">
        <v>3327.69</v>
      </c>
      <c r="BR672" s="4">
        <v>3327.69</v>
      </c>
      <c r="BS672" s="4">
        <v>3327.69</v>
      </c>
      <c r="BT672" s="4">
        <v>3327.69</v>
      </c>
      <c r="BU672" s="4">
        <v>3327.69</v>
      </c>
      <c r="BV672" s="4">
        <v>3327.69</v>
      </c>
      <c r="BW672" s="4">
        <v>3327.69</v>
      </c>
      <c r="BX672" s="4">
        <v>3327.69</v>
      </c>
      <c r="BY672" s="4">
        <v>3327.69</v>
      </c>
      <c r="BZ672" s="4">
        <v>0</v>
      </c>
      <c r="CA672" s="4">
        <v>0</v>
      </c>
      <c r="CB672" s="4">
        <v>277307.09999999998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0</v>
      </c>
      <c r="CS672" s="4">
        <v>0</v>
      </c>
      <c r="CT672" s="4">
        <v>0</v>
      </c>
      <c r="CU672" s="4">
        <v>0</v>
      </c>
      <c r="CV672" s="4">
        <v>0</v>
      </c>
      <c r="CW672" s="4">
        <v>0</v>
      </c>
      <c r="CX672" s="4">
        <v>0</v>
      </c>
      <c r="CY672" s="4">
        <v>0</v>
      </c>
      <c r="CZ672" s="4">
        <v>0</v>
      </c>
      <c r="DA672" s="4">
        <v>0</v>
      </c>
      <c r="DB672" s="4">
        <v>0</v>
      </c>
      <c r="DC672" s="4">
        <v>0</v>
      </c>
      <c r="DD672" s="4">
        <v>0</v>
      </c>
      <c r="DE672" s="4">
        <v>0</v>
      </c>
      <c r="DF672" s="4">
        <v>0</v>
      </c>
      <c r="DG672" s="4">
        <v>0</v>
      </c>
      <c r="DH672" s="4">
        <v>0</v>
      </c>
      <c r="DI672" s="4">
        <v>0</v>
      </c>
      <c r="DJ672" s="4">
        <v>0</v>
      </c>
      <c r="DK672" s="4">
        <v>0</v>
      </c>
      <c r="DL672" s="4">
        <v>0</v>
      </c>
      <c r="DM672" s="4">
        <v>0</v>
      </c>
      <c r="DN672" s="4">
        <v>0</v>
      </c>
      <c r="DO672" s="4">
        <v>0</v>
      </c>
      <c r="DP672" s="4">
        <v>0</v>
      </c>
      <c r="DQ672" s="4">
        <v>0</v>
      </c>
      <c r="DR672" s="4">
        <v>0</v>
      </c>
      <c r="DS672" s="4">
        <v>0</v>
      </c>
      <c r="DT672" s="4">
        <v>0</v>
      </c>
      <c r="DU672" s="6">
        <v>0</v>
      </c>
      <c r="DV672" s="4">
        <f>SUM(Tabela1[[#This Row],[jan/25]:[mar/25]])</f>
        <v>9586.74</v>
      </c>
      <c r="DW672" s="4">
        <f>SUM(Tabela1[[#This Row],[abr/25]:[ago/25]])</f>
        <v>16303.740000000002</v>
      </c>
      <c r="DX672" s="4">
        <f>SUM(Tabela1[[#This Row],[set/25]:[dez/30]])</f>
        <v>327222.44999999995</v>
      </c>
    </row>
    <row r="673" spans="1:128" hidden="1" x14ac:dyDescent="0.25">
      <c r="A673" s="2" t="s">
        <v>1733</v>
      </c>
      <c r="B673" s="2" t="s">
        <v>14</v>
      </c>
      <c r="C673" s="2" t="s">
        <v>193</v>
      </c>
      <c r="D673" s="1">
        <v>201</v>
      </c>
      <c r="E673" s="2" t="s">
        <v>1763</v>
      </c>
      <c r="F673" s="2" t="s">
        <v>19</v>
      </c>
      <c r="G673" s="321">
        <v>45381</v>
      </c>
      <c r="H673" s="2" t="s">
        <v>1537</v>
      </c>
      <c r="I673" s="2"/>
      <c r="J673" s="4"/>
      <c r="K673" s="4"/>
      <c r="L673" s="4">
        <f>Tabela1[[#This Row],[parcela.cef
(total)]]-Tabela1[[#This Row],[parcela.cef
(realizado)]]</f>
        <v>0</v>
      </c>
      <c r="M673" s="4">
        <v>0</v>
      </c>
      <c r="N673" s="4">
        <v>301516</v>
      </c>
      <c r="O673" s="4">
        <v>0</v>
      </c>
      <c r="P673" s="4">
        <v>325468.21999999997</v>
      </c>
      <c r="Q673" s="4">
        <f>SUM(Tabela1[[#This Row],[set/25]:[dez/30]])</f>
        <v>261722.55000000002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24676.18</v>
      </c>
      <c r="AT673" s="4">
        <v>6317.82</v>
      </c>
      <c r="AU673" s="4">
        <v>6350.67</v>
      </c>
      <c r="AV673" s="4">
        <v>26401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10468.9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24427.43</v>
      </c>
      <c r="CB673" s="4">
        <v>226477.26</v>
      </c>
      <c r="CC673" s="4">
        <v>348.96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0</v>
      </c>
      <c r="CP673" s="4">
        <v>0</v>
      </c>
      <c r="CQ673" s="4">
        <v>0</v>
      </c>
      <c r="CR673" s="4">
        <v>0</v>
      </c>
      <c r="CS673" s="4">
        <v>0</v>
      </c>
      <c r="CT673" s="4">
        <v>0</v>
      </c>
      <c r="CU673" s="4">
        <v>0</v>
      </c>
      <c r="CV673" s="4">
        <v>0</v>
      </c>
      <c r="CW673" s="4">
        <v>0</v>
      </c>
      <c r="CX673" s="4">
        <v>0</v>
      </c>
      <c r="CY673" s="4">
        <v>0</v>
      </c>
      <c r="CZ673" s="4">
        <v>0</v>
      </c>
      <c r="DA673" s="4">
        <v>0</v>
      </c>
      <c r="DB673" s="4">
        <v>0</v>
      </c>
      <c r="DC673" s="4">
        <v>0</v>
      </c>
      <c r="DD673" s="4">
        <v>0</v>
      </c>
      <c r="DE673" s="4">
        <v>0</v>
      </c>
      <c r="DF673" s="4">
        <v>0</v>
      </c>
      <c r="DG673" s="4">
        <v>0</v>
      </c>
      <c r="DH673" s="4">
        <v>0</v>
      </c>
      <c r="DI673" s="4">
        <v>0</v>
      </c>
      <c r="DJ673" s="4">
        <v>0</v>
      </c>
      <c r="DK673" s="4">
        <v>0</v>
      </c>
      <c r="DL673" s="4">
        <v>0</v>
      </c>
      <c r="DM673" s="4">
        <v>0</v>
      </c>
      <c r="DN673" s="4">
        <v>0</v>
      </c>
      <c r="DO673" s="4">
        <v>0</v>
      </c>
      <c r="DP673" s="4">
        <v>0</v>
      </c>
      <c r="DQ673" s="4">
        <v>0</v>
      </c>
      <c r="DR673" s="4">
        <v>0</v>
      </c>
      <c r="DS673" s="4">
        <v>0</v>
      </c>
      <c r="DT673" s="4">
        <v>0</v>
      </c>
      <c r="DU673" s="6">
        <v>0</v>
      </c>
      <c r="DV673" s="4">
        <f>SUM(Tabela1[[#This Row],[jan/25]:[mar/25]])</f>
        <v>0</v>
      </c>
      <c r="DW673" s="4">
        <f>SUM(Tabela1[[#This Row],[abr/25]:[ago/25]])</f>
        <v>0</v>
      </c>
      <c r="DX673" s="4">
        <f>SUM(Tabela1[[#This Row],[set/25]:[dez/30]])</f>
        <v>261722.55000000002</v>
      </c>
    </row>
    <row r="674" spans="1:128" hidden="1" x14ac:dyDescent="0.25">
      <c r="A674" s="2" t="s">
        <v>1733</v>
      </c>
      <c r="B674" s="2" t="s">
        <v>14</v>
      </c>
      <c r="C674" s="2" t="s">
        <v>193</v>
      </c>
      <c r="D674" s="1">
        <v>202</v>
      </c>
      <c r="E674" s="2"/>
      <c r="F674" s="2" t="s">
        <v>16</v>
      </c>
      <c r="G674" s="321"/>
      <c r="H674" s="2"/>
      <c r="I674" s="2"/>
      <c r="J674" s="4"/>
      <c r="K674" s="4"/>
      <c r="L674" s="4">
        <f>Tabela1[[#This Row],[parcela.cef
(total)]]-Tabela1[[#This Row],[parcela.cef
(realizado)]]</f>
        <v>0</v>
      </c>
      <c r="M674" s="4">
        <v>0</v>
      </c>
      <c r="N674" s="4">
        <v>0</v>
      </c>
      <c r="O674" s="4">
        <v>0</v>
      </c>
      <c r="P674" s="4">
        <v>0</v>
      </c>
      <c r="Q674" s="4">
        <f>SUM(Tabela1[[#This Row],[set/25]:[dez/30]])</f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>
        <v>0</v>
      </c>
      <c r="CS674" s="4">
        <v>0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0</v>
      </c>
      <c r="CZ674" s="4">
        <v>0</v>
      </c>
      <c r="DA674" s="4">
        <v>0</v>
      </c>
      <c r="DB674" s="4">
        <v>0</v>
      </c>
      <c r="DC674" s="4">
        <v>0</v>
      </c>
      <c r="DD674" s="4">
        <v>0</v>
      </c>
      <c r="DE674" s="4">
        <v>0</v>
      </c>
      <c r="DF674" s="4">
        <v>0</v>
      </c>
      <c r="DG674" s="4">
        <v>0</v>
      </c>
      <c r="DH674" s="4">
        <v>0</v>
      </c>
      <c r="DI674" s="4">
        <v>0</v>
      </c>
      <c r="DJ674" s="4">
        <v>0</v>
      </c>
      <c r="DK674" s="4">
        <v>0</v>
      </c>
      <c r="DL674" s="4">
        <v>0</v>
      </c>
      <c r="DM674" s="4">
        <v>0</v>
      </c>
      <c r="DN674" s="4">
        <v>0</v>
      </c>
      <c r="DO674" s="4">
        <v>0</v>
      </c>
      <c r="DP674" s="4">
        <v>0</v>
      </c>
      <c r="DQ674" s="4">
        <v>0</v>
      </c>
      <c r="DR674" s="4">
        <v>0</v>
      </c>
      <c r="DS674" s="4">
        <v>0</v>
      </c>
      <c r="DT674" s="4">
        <v>0</v>
      </c>
      <c r="DU674" s="6">
        <v>0</v>
      </c>
      <c r="DV674" s="4">
        <f>SUM(Tabela1[[#This Row],[jan/25]:[mar/25]])</f>
        <v>0</v>
      </c>
      <c r="DW674" s="4">
        <f>SUM(Tabela1[[#This Row],[abr/25]:[ago/25]])</f>
        <v>0</v>
      </c>
      <c r="DX674" s="4">
        <f>SUM(Tabela1[[#This Row],[set/25]:[dez/30]])</f>
        <v>0</v>
      </c>
    </row>
    <row r="675" spans="1:128" hidden="1" x14ac:dyDescent="0.25">
      <c r="A675" s="2" t="s">
        <v>1733</v>
      </c>
      <c r="B675" s="2" t="s">
        <v>14</v>
      </c>
      <c r="C675" s="2" t="s">
        <v>193</v>
      </c>
      <c r="D675" s="1">
        <v>203</v>
      </c>
      <c r="E675" s="2" t="s">
        <v>1766</v>
      </c>
      <c r="F675" s="2" t="s">
        <v>19</v>
      </c>
      <c r="G675" s="321">
        <v>45139</v>
      </c>
      <c r="H675" s="2"/>
      <c r="I675" s="2"/>
      <c r="J675" s="4"/>
      <c r="K675" s="4"/>
      <c r="L675" s="4">
        <f>Tabela1[[#This Row],[parcela.cef
(total)]]-Tabela1[[#This Row],[parcela.cef
(realizado)]]</f>
        <v>0</v>
      </c>
      <c r="M675" s="4">
        <v>0</v>
      </c>
      <c r="N675" s="4">
        <v>225750</v>
      </c>
      <c r="O675" s="4">
        <v>0</v>
      </c>
      <c r="P675" s="4">
        <v>0</v>
      </c>
      <c r="Q675" s="4">
        <f>SUM(Tabela1[[#This Row],[set/25]:[dez/30]])</f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0</v>
      </c>
      <c r="CQ675" s="4">
        <v>0</v>
      </c>
      <c r="CR675" s="4">
        <v>0</v>
      </c>
      <c r="CS675" s="4">
        <v>0</v>
      </c>
      <c r="CT675" s="4">
        <v>0</v>
      </c>
      <c r="CU675" s="4">
        <v>0</v>
      </c>
      <c r="CV675" s="4">
        <v>0</v>
      </c>
      <c r="CW675" s="4">
        <v>0</v>
      </c>
      <c r="CX675" s="4">
        <v>0</v>
      </c>
      <c r="CY675" s="4">
        <v>0</v>
      </c>
      <c r="CZ675" s="4">
        <v>0</v>
      </c>
      <c r="DA675" s="4">
        <v>0</v>
      </c>
      <c r="DB675" s="4">
        <v>0</v>
      </c>
      <c r="DC675" s="4">
        <v>0</v>
      </c>
      <c r="DD675" s="4">
        <v>0</v>
      </c>
      <c r="DE675" s="4">
        <v>0</v>
      </c>
      <c r="DF675" s="4">
        <v>0</v>
      </c>
      <c r="DG675" s="4">
        <v>0</v>
      </c>
      <c r="DH675" s="4">
        <v>0</v>
      </c>
      <c r="DI675" s="4">
        <v>0</v>
      </c>
      <c r="DJ675" s="4">
        <v>0</v>
      </c>
      <c r="DK675" s="4">
        <v>0</v>
      </c>
      <c r="DL675" s="4">
        <v>0</v>
      </c>
      <c r="DM675" s="4">
        <v>0</v>
      </c>
      <c r="DN675" s="4">
        <v>0</v>
      </c>
      <c r="DO675" s="4">
        <v>0</v>
      </c>
      <c r="DP675" s="4">
        <v>0</v>
      </c>
      <c r="DQ675" s="4">
        <v>0</v>
      </c>
      <c r="DR675" s="4">
        <v>0</v>
      </c>
      <c r="DS675" s="4">
        <v>0</v>
      </c>
      <c r="DT675" s="4">
        <v>0</v>
      </c>
      <c r="DU675" s="6">
        <v>0</v>
      </c>
      <c r="DV675" s="4">
        <f>SUM(Tabela1[[#This Row],[jan/25]:[mar/25]])</f>
        <v>0</v>
      </c>
      <c r="DW675" s="4">
        <f>SUM(Tabela1[[#This Row],[abr/25]:[ago/25]])</f>
        <v>0</v>
      </c>
      <c r="DX675" s="4">
        <f>SUM(Tabela1[[#This Row],[set/25]:[dez/30]])</f>
        <v>0</v>
      </c>
    </row>
    <row r="676" spans="1:128" hidden="1" x14ac:dyDescent="0.25">
      <c r="A676" s="2" t="s">
        <v>1733</v>
      </c>
      <c r="B676" s="2" t="s">
        <v>14</v>
      </c>
      <c r="C676" s="2" t="s">
        <v>193</v>
      </c>
      <c r="D676" s="1">
        <v>204</v>
      </c>
      <c r="E676" s="2" t="s">
        <v>1768</v>
      </c>
      <c r="F676" s="2" t="s">
        <v>19</v>
      </c>
      <c r="G676" s="321">
        <v>45395</v>
      </c>
      <c r="H676" s="2" t="s">
        <v>1709</v>
      </c>
      <c r="I676" s="2"/>
      <c r="J676" s="4"/>
      <c r="K676" s="4"/>
      <c r="L676" s="4">
        <f>Tabela1[[#This Row],[parcela.cef
(total)]]-Tabela1[[#This Row],[parcela.cef
(realizado)]]</f>
        <v>0</v>
      </c>
      <c r="M676" s="4">
        <v>0</v>
      </c>
      <c r="N676" s="4">
        <v>408500</v>
      </c>
      <c r="O676" s="4">
        <v>0</v>
      </c>
      <c r="P676" s="4">
        <v>448789.27</v>
      </c>
      <c r="Q676" s="4">
        <f>SUM(Tabela1[[#This Row],[set/25]:[dez/30]])</f>
        <v>397475.3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18500</v>
      </c>
      <c r="AT676" s="4">
        <v>1203.3599999999999</v>
      </c>
      <c r="AU676" s="4">
        <v>1209.6199999999999</v>
      </c>
      <c r="AV676" s="4">
        <v>1220.02</v>
      </c>
      <c r="AW676" s="4">
        <v>1228.68</v>
      </c>
      <c r="AX676" s="4">
        <v>1237.53</v>
      </c>
      <c r="AY676" s="4">
        <v>1246.19</v>
      </c>
      <c r="AZ676" s="4">
        <v>1253.42</v>
      </c>
      <c r="BA676" s="4">
        <v>13881.37</v>
      </c>
      <c r="BB676" s="4">
        <v>1266.99</v>
      </c>
      <c r="BC676" s="4">
        <v>1273.33</v>
      </c>
      <c r="BD676" s="4">
        <v>1283.8900000000001</v>
      </c>
      <c r="BE676" s="4">
        <v>1289.03</v>
      </c>
      <c r="BF676" s="4">
        <v>1294.06</v>
      </c>
      <c r="BG676" s="4">
        <v>1300.79</v>
      </c>
      <c r="BH676" s="4">
        <v>1308.33</v>
      </c>
      <c r="BI676" s="4">
        <v>1317.36</v>
      </c>
      <c r="BJ676" s="4">
        <v>1330.16</v>
      </c>
      <c r="BK676" s="4">
        <v>1329.35</v>
      </c>
      <c r="BL676" s="4">
        <v>1329.35</v>
      </c>
      <c r="BM676" s="4">
        <v>14622.81</v>
      </c>
      <c r="BN676" s="4">
        <v>1329.35</v>
      </c>
      <c r="BO676" s="4">
        <v>1329.35</v>
      </c>
      <c r="BP676" s="4">
        <v>1329.35</v>
      </c>
      <c r="BQ676" s="4">
        <v>1329.35</v>
      </c>
      <c r="BR676" s="4">
        <v>1329.35</v>
      </c>
      <c r="BS676" s="4">
        <v>1329.35</v>
      </c>
      <c r="BT676" s="4">
        <v>1329.35</v>
      </c>
      <c r="BU676" s="4">
        <v>1329.35</v>
      </c>
      <c r="BV676" s="4">
        <v>1329.35</v>
      </c>
      <c r="BW676" s="4">
        <v>1329.35</v>
      </c>
      <c r="BX676" s="4">
        <v>1329.35</v>
      </c>
      <c r="BY676" s="4">
        <v>14622.81</v>
      </c>
      <c r="BZ676" s="4">
        <v>1329.35</v>
      </c>
      <c r="CA676" s="4">
        <v>0</v>
      </c>
      <c r="CB676" s="4">
        <v>347790.12</v>
      </c>
      <c r="CC676" s="4">
        <v>498.5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>
        <v>0</v>
      </c>
      <c r="CS676" s="4">
        <v>0</v>
      </c>
      <c r="CT676" s="4">
        <v>0</v>
      </c>
      <c r="CU676" s="4">
        <v>0</v>
      </c>
      <c r="CV676" s="4">
        <v>0</v>
      </c>
      <c r="CW676" s="4">
        <v>0</v>
      </c>
      <c r="CX676" s="4">
        <v>0</v>
      </c>
      <c r="CY676" s="4">
        <v>0</v>
      </c>
      <c r="CZ676" s="4">
        <v>0</v>
      </c>
      <c r="DA676" s="4">
        <v>0</v>
      </c>
      <c r="DB676" s="4">
        <v>0</v>
      </c>
      <c r="DC676" s="4">
        <v>0</v>
      </c>
      <c r="DD676" s="4">
        <v>0</v>
      </c>
      <c r="DE676" s="4">
        <v>0</v>
      </c>
      <c r="DF676" s="4">
        <v>0</v>
      </c>
      <c r="DG676" s="4">
        <v>0</v>
      </c>
      <c r="DH676" s="4">
        <v>0</v>
      </c>
      <c r="DI676" s="4">
        <v>0</v>
      </c>
      <c r="DJ676" s="4">
        <v>0</v>
      </c>
      <c r="DK676" s="4">
        <v>0</v>
      </c>
      <c r="DL676" s="4">
        <v>0</v>
      </c>
      <c r="DM676" s="4">
        <v>0</v>
      </c>
      <c r="DN676" s="4">
        <v>0</v>
      </c>
      <c r="DO676" s="4">
        <v>0</v>
      </c>
      <c r="DP676" s="4">
        <v>0</v>
      </c>
      <c r="DQ676" s="4">
        <v>0</v>
      </c>
      <c r="DR676" s="4">
        <v>0</v>
      </c>
      <c r="DS676" s="4">
        <v>0</v>
      </c>
      <c r="DT676" s="4">
        <v>0</v>
      </c>
      <c r="DU676" s="6">
        <v>0</v>
      </c>
      <c r="DV676" s="4">
        <f>SUM(Tabela1[[#This Row],[jan/25]:[mar/25]])</f>
        <v>3824.21</v>
      </c>
      <c r="DW676" s="4">
        <f>SUM(Tabela1[[#This Row],[abr/25]:[ago/25]])</f>
        <v>6509.57</v>
      </c>
      <c r="DX676" s="4">
        <f>SUM(Tabela1[[#This Row],[set/25]:[dez/30]])</f>
        <v>397475.3</v>
      </c>
    </row>
    <row r="677" spans="1:128" hidden="1" x14ac:dyDescent="0.25">
      <c r="A677" s="2" t="s">
        <v>1733</v>
      </c>
      <c r="B677" s="2" t="s">
        <v>14</v>
      </c>
      <c r="C677" s="2" t="s">
        <v>193</v>
      </c>
      <c r="D677" s="1">
        <v>205</v>
      </c>
      <c r="E677" s="2" t="s">
        <v>1770</v>
      </c>
      <c r="F677" s="2" t="s">
        <v>19</v>
      </c>
      <c r="G677" s="321">
        <v>45062</v>
      </c>
      <c r="H677" s="2" t="s">
        <v>1771</v>
      </c>
      <c r="I677" s="2"/>
      <c r="J677" s="4"/>
      <c r="K677" s="4"/>
      <c r="L677" s="4">
        <f>Tabela1[[#This Row],[parcela.cef
(total)]]-Tabela1[[#This Row],[parcela.cef
(realizado)]]</f>
        <v>0</v>
      </c>
      <c r="M677" s="4">
        <v>0</v>
      </c>
      <c r="N677" s="4">
        <v>378000</v>
      </c>
      <c r="O677" s="4">
        <v>0</v>
      </c>
      <c r="P677" s="4">
        <v>378000</v>
      </c>
      <c r="Q677" s="4">
        <f>SUM(Tabela1[[#This Row],[set/25]:[dez/30]])</f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378000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>
        <v>0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4">
        <v>0</v>
      </c>
      <c r="CY677" s="4">
        <v>0</v>
      </c>
      <c r="CZ677" s="4">
        <v>0</v>
      </c>
      <c r="DA677" s="4">
        <v>0</v>
      </c>
      <c r="DB677" s="4">
        <v>0</v>
      </c>
      <c r="DC677" s="4">
        <v>0</v>
      </c>
      <c r="DD677" s="4">
        <v>0</v>
      </c>
      <c r="DE677" s="4">
        <v>0</v>
      </c>
      <c r="DF677" s="4">
        <v>0</v>
      </c>
      <c r="DG677" s="4">
        <v>0</v>
      </c>
      <c r="DH677" s="4">
        <v>0</v>
      </c>
      <c r="DI677" s="4">
        <v>0</v>
      </c>
      <c r="DJ677" s="4">
        <v>0</v>
      </c>
      <c r="DK677" s="4">
        <v>0</v>
      </c>
      <c r="DL677" s="4">
        <v>0</v>
      </c>
      <c r="DM677" s="4">
        <v>0</v>
      </c>
      <c r="DN677" s="4">
        <v>0</v>
      </c>
      <c r="DO677" s="4">
        <v>0</v>
      </c>
      <c r="DP677" s="4">
        <v>0</v>
      </c>
      <c r="DQ677" s="4">
        <v>0</v>
      </c>
      <c r="DR677" s="4">
        <v>0</v>
      </c>
      <c r="DS677" s="4">
        <v>0</v>
      </c>
      <c r="DT677" s="4">
        <v>0</v>
      </c>
      <c r="DU677" s="6">
        <v>0</v>
      </c>
      <c r="DV677" s="4">
        <f>SUM(Tabela1[[#This Row],[jan/25]:[mar/25]])</f>
        <v>0</v>
      </c>
      <c r="DW677" s="4">
        <f>SUM(Tabela1[[#This Row],[abr/25]:[ago/25]])</f>
        <v>0</v>
      </c>
      <c r="DX677" s="4">
        <f>SUM(Tabela1[[#This Row],[set/25]:[dez/30]])</f>
        <v>0</v>
      </c>
    </row>
    <row r="678" spans="1:128" hidden="1" x14ac:dyDescent="0.25">
      <c r="A678" s="2" t="s">
        <v>1733</v>
      </c>
      <c r="B678" s="2" t="s">
        <v>14</v>
      </c>
      <c r="C678" s="2" t="s">
        <v>193</v>
      </c>
      <c r="D678" s="1">
        <v>206</v>
      </c>
      <c r="E678" s="2" t="s">
        <v>1773</v>
      </c>
      <c r="F678" s="2" t="s">
        <v>19</v>
      </c>
      <c r="G678" s="321">
        <v>45430</v>
      </c>
      <c r="H678" s="2" t="s">
        <v>48</v>
      </c>
      <c r="I678" s="2"/>
      <c r="J678" s="4"/>
      <c r="K678" s="4"/>
      <c r="L678" s="4">
        <f>Tabela1[[#This Row],[parcela.cef
(total)]]-Tabela1[[#This Row],[parcela.cef
(realizado)]]</f>
        <v>0</v>
      </c>
      <c r="M678" s="4">
        <v>0</v>
      </c>
      <c r="N678" s="4">
        <v>478660</v>
      </c>
      <c r="O678" s="4">
        <v>0</v>
      </c>
      <c r="P678" s="4">
        <v>525100</v>
      </c>
      <c r="Q678" s="4">
        <f>SUM(Tabela1[[#This Row],[set/25]:[dez/30]])</f>
        <v>481971.77999999997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1200</v>
      </c>
      <c r="AU678" s="4">
        <v>1206.24</v>
      </c>
      <c r="AV678" s="4">
        <v>1216.6099999999999</v>
      </c>
      <c r="AW678" s="4">
        <v>1225.25</v>
      </c>
      <c r="AX678" s="4">
        <v>1234.07</v>
      </c>
      <c r="AY678" s="4">
        <v>1719.08</v>
      </c>
      <c r="AZ678" s="4">
        <v>4166.3999999999996</v>
      </c>
      <c r="BA678" s="4">
        <v>4194.7299999999996</v>
      </c>
      <c r="BB678" s="4">
        <v>4211.51</v>
      </c>
      <c r="BC678" s="4">
        <v>4232.57</v>
      </c>
      <c r="BD678" s="4">
        <v>1662.27</v>
      </c>
      <c r="BE678" s="4">
        <v>1668.92</v>
      </c>
      <c r="BF678" s="4">
        <v>1675.43</v>
      </c>
      <c r="BG678" s="4">
        <v>10115.64</v>
      </c>
      <c r="BH678" s="4">
        <v>1693.91</v>
      </c>
      <c r="BI678" s="4">
        <v>1705.59</v>
      </c>
      <c r="BJ678" s="4">
        <v>0</v>
      </c>
      <c r="BK678" s="4">
        <v>1721.11</v>
      </c>
      <c r="BL678" s="4">
        <v>1721.11</v>
      </c>
      <c r="BM678" s="4">
        <v>1721.11</v>
      </c>
      <c r="BN678" s="4">
        <v>1721.11</v>
      </c>
      <c r="BO678" s="4">
        <v>1721.11</v>
      </c>
      <c r="BP678" s="4">
        <v>1721.11</v>
      </c>
      <c r="BQ678" s="4">
        <v>1721.11</v>
      </c>
      <c r="BR678" s="4">
        <v>1721.11</v>
      </c>
      <c r="BS678" s="4">
        <v>10337.73</v>
      </c>
      <c r="BT678" s="4">
        <v>1721.11</v>
      </c>
      <c r="BU678" s="4">
        <v>1721.11</v>
      </c>
      <c r="BV678" s="4">
        <v>1721.11</v>
      </c>
      <c r="BW678" s="4">
        <v>1721.11</v>
      </c>
      <c r="BX678" s="4">
        <v>1721.11</v>
      </c>
      <c r="BY678" s="4">
        <v>0</v>
      </c>
      <c r="BZ678" s="4">
        <v>0</v>
      </c>
      <c r="CA678" s="4">
        <v>25410.2</v>
      </c>
      <c r="CB678" s="4">
        <v>423849.42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>
        <v>0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0</v>
      </c>
      <c r="CZ678" s="4">
        <v>0</v>
      </c>
      <c r="DA678" s="4">
        <v>0</v>
      </c>
      <c r="DB678" s="4">
        <v>0</v>
      </c>
      <c r="DC678" s="4">
        <v>0</v>
      </c>
      <c r="DD678" s="4">
        <v>0</v>
      </c>
      <c r="DE678" s="4">
        <v>0</v>
      </c>
      <c r="DF678" s="4">
        <v>0</v>
      </c>
      <c r="DG678" s="4">
        <v>0</v>
      </c>
      <c r="DH678" s="4">
        <v>0</v>
      </c>
      <c r="DI678" s="4">
        <v>0</v>
      </c>
      <c r="DJ678" s="4">
        <v>0</v>
      </c>
      <c r="DK678" s="4">
        <v>0</v>
      </c>
      <c r="DL678" s="4">
        <v>0</v>
      </c>
      <c r="DM678" s="4">
        <v>0</v>
      </c>
      <c r="DN678" s="4">
        <v>0</v>
      </c>
      <c r="DO678" s="4">
        <v>0</v>
      </c>
      <c r="DP678" s="4">
        <v>0</v>
      </c>
      <c r="DQ678" s="4">
        <v>0</v>
      </c>
      <c r="DR678" s="4">
        <v>0</v>
      </c>
      <c r="DS678" s="4">
        <v>0</v>
      </c>
      <c r="DT678" s="4">
        <v>0</v>
      </c>
      <c r="DU678" s="6">
        <v>0</v>
      </c>
      <c r="DV678" s="4">
        <f>SUM(Tabela1[[#This Row],[jan/25]:[mar/25]])</f>
        <v>10106.35</v>
      </c>
      <c r="DW678" s="4">
        <f>SUM(Tabela1[[#This Row],[abr/25]:[ago/25]])</f>
        <v>16859.489999999998</v>
      </c>
      <c r="DX678" s="4">
        <f>SUM(Tabela1[[#This Row],[set/25]:[dez/30]])</f>
        <v>481971.77999999997</v>
      </c>
    </row>
    <row r="679" spans="1:128" hidden="1" x14ac:dyDescent="0.25">
      <c r="A679" s="2" t="s">
        <v>1733</v>
      </c>
      <c r="B679" s="2" t="s">
        <v>14</v>
      </c>
      <c r="C679" s="2" t="s">
        <v>193</v>
      </c>
      <c r="D679" s="1">
        <v>207</v>
      </c>
      <c r="E679" s="2" t="s">
        <v>1775</v>
      </c>
      <c r="F679" s="2" t="s">
        <v>19</v>
      </c>
      <c r="G679" s="321">
        <v>45414</v>
      </c>
      <c r="H679" s="2" t="s">
        <v>1374</v>
      </c>
      <c r="I679" s="2"/>
      <c r="J679" s="4"/>
      <c r="K679" s="4"/>
      <c r="L679" s="4">
        <f>Tabela1[[#This Row],[parcela.cef
(total)]]-Tabela1[[#This Row],[parcela.cef
(realizado)]]</f>
        <v>0</v>
      </c>
      <c r="M679" s="4">
        <v>0</v>
      </c>
      <c r="N679" s="4">
        <v>458325.6</v>
      </c>
      <c r="O679" s="4">
        <v>0</v>
      </c>
      <c r="P679" s="4">
        <v>503675.69</v>
      </c>
      <c r="Q679" s="4">
        <f>SUM(Tabela1[[#This Row],[set/25]:[dez/30]])</f>
        <v>475986.51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7236.72</v>
      </c>
      <c r="AU679" s="4">
        <v>727.43</v>
      </c>
      <c r="AV679" s="4">
        <v>733.69</v>
      </c>
      <c r="AW679" s="4">
        <v>738.9</v>
      </c>
      <c r="AX679" s="4">
        <v>307.95</v>
      </c>
      <c r="AY679" s="4">
        <v>310.11</v>
      </c>
      <c r="AZ679" s="4">
        <v>311.91000000000003</v>
      </c>
      <c r="BA679" s="4">
        <v>968.26</v>
      </c>
      <c r="BB679" s="4">
        <v>1050.95</v>
      </c>
      <c r="BC679" s="4">
        <v>1056.21</v>
      </c>
      <c r="BD679" s="4">
        <v>1065.32</v>
      </c>
      <c r="BE679" s="4">
        <v>1069.23</v>
      </c>
      <c r="BF679" s="4">
        <v>8855.5499999999993</v>
      </c>
      <c r="BG679" s="4">
        <v>1078.98</v>
      </c>
      <c r="BH679" s="4">
        <v>1085.24</v>
      </c>
      <c r="BI679" s="4">
        <v>1092.73</v>
      </c>
      <c r="BJ679" s="4">
        <v>0</v>
      </c>
      <c r="BK679" s="4">
        <v>1102.67</v>
      </c>
      <c r="BL679" s="4">
        <v>1102.67</v>
      </c>
      <c r="BM679" s="4">
        <v>1102.67</v>
      </c>
      <c r="BN679" s="4">
        <v>1102.67</v>
      </c>
      <c r="BO679" s="4">
        <v>1102.67</v>
      </c>
      <c r="BP679" s="4">
        <v>1102.67</v>
      </c>
      <c r="BQ679" s="4">
        <v>1102.67</v>
      </c>
      <c r="BR679" s="4">
        <v>9097.0400000000009</v>
      </c>
      <c r="BS679" s="4">
        <v>1102.67</v>
      </c>
      <c r="BT679" s="4">
        <v>1102.67</v>
      </c>
      <c r="BU679" s="4">
        <v>1102.67</v>
      </c>
      <c r="BV679" s="4">
        <v>1102.67</v>
      </c>
      <c r="BW679" s="4">
        <v>1102.67</v>
      </c>
      <c r="BX679" s="4">
        <v>1102.67</v>
      </c>
      <c r="BY679" s="4">
        <v>1102.67</v>
      </c>
      <c r="BZ679" s="4">
        <v>1102.67</v>
      </c>
      <c r="CA679" s="4">
        <v>23450.09</v>
      </c>
      <c r="CB679" s="4">
        <v>426899.33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0</v>
      </c>
      <c r="CZ679" s="4">
        <v>0</v>
      </c>
      <c r="DA679" s="4">
        <v>0</v>
      </c>
      <c r="DB679" s="4">
        <v>0</v>
      </c>
      <c r="DC679" s="4">
        <v>0</v>
      </c>
      <c r="DD679" s="4">
        <v>0</v>
      </c>
      <c r="DE679" s="4">
        <v>0</v>
      </c>
      <c r="DF679" s="4">
        <v>0</v>
      </c>
      <c r="DG679" s="4">
        <v>0</v>
      </c>
      <c r="DH679" s="4">
        <v>0</v>
      </c>
      <c r="DI679" s="4">
        <v>0</v>
      </c>
      <c r="DJ679" s="4">
        <v>0</v>
      </c>
      <c r="DK679" s="4">
        <v>0</v>
      </c>
      <c r="DL679" s="4">
        <v>0</v>
      </c>
      <c r="DM679" s="4">
        <v>0</v>
      </c>
      <c r="DN679" s="4">
        <v>0</v>
      </c>
      <c r="DO679" s="4">
        <v>0</v>
      </c>
      <c r="DP679" s="4">
        <v>0</v>
      </c>
      <c r="DQ679" s="4">
        <v>0</v>
      </c>
      <c r="DR679" s="4">
        <v>0</v>
      </c>
      <c r="DS679" s="4">
        <v>0</v>
      </c>
      <c r="DT679" s="4">
        <v>0</v>
      </c>
      <c r="DU679" s="6">
        <v>0</v>
      </c>
      <c r="DV679" s="4">
        <f>SUM(Tabela1[[#This Row],[jan/25]:[mar/25]])</f>
        <v>3172.4799999999996</v>
      </c>
      <c r="DW679" s="4">
        <f>SUM(Tabela1[[#This Row],[abr/25]:[ago/25]])</f>
        <v>13181.729999999998</v>
      </c>
      <c r="DX679" s="4">
        <f>SUM(Tabela1[[#This Row],[set/25]:[dez/30]])</f>
        <v>475986.51</v>
      </c>
    </row>
    <row r="680" spans="1:128" hidden="1" x14ac:dyDescent="0.25">
      <c r="A680" s="2" t="s">
        <v>1733</v>
      </c>
      <c r="B680" s="2" t="s">
        <v>14</v>
      </c>
      <c r="C680" s="2" t="s">
        <v>193</v>
      </c>
      <c r="D680" s="1">
        <v>208</v>
      </c>
      <c r="E680" s="2" t="s">
        <v>1777</v>
      </c>
      <c r="F680" s="2" t="s">
        <v>19</v>
      </c>
      <c r="G680" s="321">
        <v>45063</v>
      </c>
      <c r="H680" s="2" t="s">
        <v>748</v>
      </c>
      <c r="I680" s="2"/>
      <c r="J680" s="4"/>
      <c r="K680" s="4"/>
      <c r="L680" s="4">
        <f>Tabela1[[#This Row],[parcela.cef
(total)]]-Tabela1[[#This Row],[parcela.cef
(realizado)]]</f>
        <v>0</v>
      </c>
      <c r="M680" s="4">
        <v>0</v>
      </c>
      <c r="N680" s="4">
        <v>257400</v>
      </c>
      <c r="O680" s="4">
        <v>0</v>
      </c>
      <c r="P680" s="4">
        <v>257400</v>
      </c>
      <c r="Q680" s="4">
        <f>SUM(Tabela1[[#This Row],[set/25]:[dez/30]])</f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121400</v>
      </c>
      <c r="AI680" s="4">
        <v>0</v>
      </c>
      <c r="AJ680" s="4">
        <v>0</v>
      </c>
      <c r="AK680" s="4">
        <v>68000</v>
      </c>
      <c r="AL680" s="4">
        <v>34000</v>
      </c>
      <c r="AM680" s="4">
        <v>34000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0</v>
      </c>
      <c r="CZ680" s="4">
        <v>0</v>
      </c>
      <c r="DA680" s="4">
        <v>0</v>
      </c>
      <c r="DB680" s="4">
        <v>0</v>
      </c>
      <c r="DC680" s="4">
        <v>0</v>
      </c>
      <c r="DD680" s="4">
        <v>0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0</v>
      </c>
      <c r="DK680" s="4">
        <v>0</v>
      </c>
      <c r="DL680" s="4">
        <v>0</v>
      </c>
      <c r="DM680" s="4">
        <v>0</v>
      </c>
      <c r="DN680" s="4">
        <v>0</v>
      </c>
      <c r="DO680" s="4">
        <v>0</v>
      </c>
      <c r="DP680" s="4">
        <v>0</v>
      </c>
      <c r="DQ680" s="4">
        <v>0</v>
      </c>
      <c r="DR680" s="4">
        <v>0</v>
      </c>
      <c r="DS680" s="4">
        <v>0</v>
      </c>
      <c r="DT680" s="4">
        <v>0</v>
      </c>
      <c r="DU680" s="6">
        <v>0</v>
      </c>
      <c r="DV680" s="4">
        <f>SUM(Tabela1[[#This Row],[jan/25]:[mar/25]])</f>
        <v>0</v>
      </c>
      <c r="DW680" s="4">
        <f>SUM(Tabela1[[#This Row],[abr/25]:[ago/25]])</f>
        <v>0</v>
      </c>
      <c r="DX680" s="4">
        <f>SUM(Tabela1[[#This Row],[set/25]:[dez/30]])</f>
        <v>0</v>
      </c>
    </row>
    <row r="681" spans="1:128" hidden="1" x14ac:dyDescent="0.25">
      <c r="A681" s="2" t="s">
        <v>1733</v>
      </c>
      <c r="B681" s="2" t="s">
        <v>14</v>
      </c>
      <c r="C681" s="2" t="s">
        <v>193</v>
      </c>
      <c r="D681" s="1">
        <v>209</v>
      </c>
      <c r="E681" s="2" t="s">
        <v>1766</v>
      </c>
      <c r="F681" s="2" t="s">
        <v>19</v>
      </c>
      <c r="G681" s="321">
        <v>45139</v>
      </c>
      <c r="H681" s="2"/>
      <c r="I681" s="2"/>
      <c r="J681" s="4"/>
      <c r="K681" s="4"/>
      <c r="L681" s="4">
        <f>Tabela1[[#This Row],[parcela.cef
(total)]]-Tabela1[[#This Row],[parcela.cef
(realizado)]]</f>
        <v>0</v>
      </c>
      <c r="M681" s="4">
        <v>0</v>
      </c>
      <c r="N681" s="4">
        <v>225750</v>
      </c>
      <c r="O681" s="4">
        <v>0</v>
      </c>
      <c r="P681" s="4">
        <v>0</v>
      </c>
      <c r="Q681" s="4">
        <f>SUM(Tabela1[[#This Row],[set/25]:[dez/30]])</f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0</v>
      </c>
      <c r="CQ681" s="4">
        <v>0</v>
      </c>
      <c r="CR681" s="4">
        <v>0</v>
      </c>
      <c r="CS681" s="4">
        <v>0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0</v>
      </c>
      <c r="CZ681" s="4">
        <v>0</v>
      </c>
      <c r="DA681" s="4">
        <v>0</v>
      </c>
      <c r="DB681" s="4">
        <v>0</v>
      </c>
      <c r="DC681" s="4">
        <v>0</v>
      </c>
      <c r="DD681" s="4">
        <v>0</v>
      </c>
      <c r="DE681" s="4">
        <v>0</v>
      </c>
      <c r="DF681" s="4">
        <v>0</v>
      </c>
      <c r="DG681" s="4">
        <v>0</v>
      </c>
      <c r="DH681" s="4">
        <v>0</v>
      </c>
      <c r="DI681" s="4">
        <v>0</v>
      </c>
      <c r="DJ681" s="4">
        <v>0</v>
      </c>
      <c r="DK681" s="4">
        <v>0</v>
      </c>
      <c r="DL681" s="4">
        <v>0</v>
      </c>
      <c r="DM681" s="4">
        <v>0</v>
      </c>
      <c r="DN681" s="4">
        <v>0</v>
      </c>
      <c r="DO681" s="4">
        <v>0</v>
      </c>
      <c r="DP681" s="4">
        <v>0</v>
      </c>
      <c r="DQ681" s="4">
        <v>0</v>
      </c>
      <c r="DR681" s="4">
        <v>0</v>
      </c>
      <c r="DS681" s="4">
        <v>0</v>
      </c>
      <c r="DT681" s="4">
        <v>0</v>
      </c>
      <c r="DU681" s="6">
        <v>0</v>
      </c>
      <c r="DV681" s="4">
        <f>SUM(Tabela1[[#This Row],[jan/25]:[mar/25]])</f>
        <v>0</v>
      </c>
      <c r="DW681" s="4">
        <f>SUM(Tabela1[[#This Row],[abr/25]:[ago/25]])</f>
        <v>0</v>
      </c>
      <c r="DX681" s="4">
        <f>SUM(Tabela1[[#This Row],[set/25]:[dez/30]])</f>
        <v>0</v>
      </c>
    </row>
    <row r="682" spans="1:128" hidden="1" x14ac:dyDescent="0.25">
      <c r="A682" s="2" t="s">
        <v>1733</v>
      </c>
      <c r="B682" s="2" t="s">
        <v>14</v>
      </c>
      <c r="C682" s="2" t="s">
        <v>193</v>
      </c>
      <c r="D682" s="1">
        <v>210</v>
      </c>
      <c r="E682" s="2" t="s">
        <v>1766</v>
      </c>
      <c r="F682" s="2" t="s">
        <v>19</v>
      </c>
      <c r="G682" s="321">
        <v>45139</v>
      </c>
      <c r="H682" s="2" t="s">
        <v>1703</v>
      </c>
      <c r="I682" s="2"/>
      <c r="J682" s="4"/>
      <c r="K682" s="4"/>
      <c r="L682" s="4">
        <f>Tabela1[[#This Row],[parcela.cef
(total)]]-Tabela1[[#This Row],[parcela.cef
(realizado)]]</f>
        <v>0</v>
      </c>
      <c r="M682" s="4">
        <v>0</v>
      </c>
      <c r="N682" s="4">
        <v>225750</v>
      </c>
      <c r="O682" s="4">
        <v>0</v>
      </c>
      <c r="P682" s="4">
        <v>677250</v>
      </c>
      <c r="Q682" s="4">
        <f>SUM(Tabela1[[#This Row],[set/25]:[dez/30]])</f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677250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0</v>
      </c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>
        <v>0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0</v>
      </c>
      <c r="DK682" s="4">
        <v>0</v>
      </c>
      <c r="DL682" s="4">
        <v>0</v>
      </c>
      <c r="DM682" s="4">
        <v>0</v>
      </c>
      <c r="DN682" s="4">
        <v>0</v>
      </c>
      <c r="DO682" s="4">
        <v>0</v>
      </c>
      <c r="DP682" s="4">
        <v>0</v>
      </c>
      <c r="DQ682" s="4">
        <v>0</v>
      </c>
      <c r="DR682" s="4">
        <v>0</v>
      </c>
      <c r="DS682" s="4">
        <v>0</v>
      </c>
      <c r="DT682" s="4">
        <v>0</v>
      </c>
      <c r="DU682" s="6">
        <v>0</v>
      </c>
      <c r="DV682" s="4">
        <f>SUM(Tabela1[[#This Row],[jan/25]:[mar/25]])</f>
        <v>0</v>
      </c>
      <c r="DW682" s="4">
        <f>SUM(Tabela1[[#This Row],[abr/25]:[ago/25]])</f>
        <v>0</v>
      </c>
      <c r="DX682" s="4">
        <f>SUM(Tabela1[[#This Row],[set/25]:[dez/30]])</f>
        <v>0</v>
      </c>
    </row>
    <row r="683" spans="1:128" hidden="1" x14ac:dyDescent="0.25">
      <c r="A683" s="2" t="s">
        <v>1733</v>
      </c>
      <c r="B683" s="2" t="s">
        <v>14</v>
      </c>
      <c r="C683" s="2" t="s">
        <v>212</v>
      </c>
      <c r="D683" s="1">
        <v>301</v>
      </c>
      <c r="E683" s="2" t="s">
        <v>1781</v>
      </c>
      <c r="F683" s="2" t="s">
        <v>19</v>
      </c>
      <c r="G683" s="321">
        <v>45398</v>
      </c>
      <c r="H683" s="2" t="s">
        <v>218</v>
      </c>
      <c r="I683" s="2"/>
      <c r="J683" s="4"/>
      <c r="K683" s="4"/>
      <c r="L683" s="4">
        <f>Tabela1[[#This Row],[parcela.cef
(total)]]-Tabela1[[#This Row],[parcela.cef
(realizado)]]</f>
        <v>0</v>
      </c>
      <c r="M683" s="4">
        <v>0</v>
      </c>
      <c r="N683" s="4">
        <v>474050</v>
      </c>
      <c r="O683" s="4">
        <v>0</v>
      </c>
      <c r="P683" s="4">
        <v>524456.56000000006</v>
      </c>
      <c r="Q683" s="4">
        <f>SUM(Tabela1[[#This Row],[set/25]:[dez/30]])</f>
        <v>498948.70999999996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900</v>
      </c>
      <c r="AT683" s="4">
        <v>0</v>
      </c>
      <c r="AU683" s="4">
        <v>907.21</v>
      </c>
      <c r="AV683" s="4">
        <v>915.02</v>
      </c>
      <c r="AW683" s="4">
        <v>376.81</v>
      </c>
      <c r="AX683" s="4">
        <v>371.26</v>
      </c>
      <c r="AY683" s="4">
        <v>373.86</v>
      </c>
      <c r="AZ683" s="4">
        <v>376.03</v>
      </c>
      <c r="BA683" s="4">
        <v>378.58</v>
      </c>
      <c r="BB683" s="4">
        <v>380.1</v>
      </c>
      <c r="BC683" s="4">
        <v>382.91</v>
      </c>
      <c r="BD683" s="4">
        <v>460.06</v>
      </c>
      <c r="BE683" s="4">
        <v>0</v>
      </c>
      <c r="BF683" s="4">
        <v>1294.19</v>
      </c>
      <c r="BG683" s="4">
        <v>2606.0300000000002</v>
      </c>
      <c r="BH683" s="4">
        <v>0</v>
      </c>
      <c r="BI683" s="4">
        <v>15785.79</v>
      </c>
      <c r="BJ683" s="4">
        <v>1330.16</v>
      </c>
      <c r="BK683" s="4">
        <v>1329.35</v>
      </c>
      <c r="BL683" s="4">
        <v>1329.35</v>
      </c>
      <c r="BM683" s="4">
        <v>1329.35</v>
      </c>
      <c r="BN683" s="4">
        <v>1329.35</v>
      </c>
      <c r="BO683" s="4">
        <v>1329.35</v>
      </c>
      <c r="BP683" s="4">
        <v>1329.35</v>
      </c>
      <c r="BQ683" s="4">
        <v>14622.81</v>
      </c>
      <c r="BR683" s="4">
        <v>1329.35</v>
      </c>
      <c r="BS683" s="4">
        <v>1329.35</v>
      </c>
      <c r="BT683" s="4">
        <v>1329.35</v>
      </c>
      <c r="BU683" s="4">
        <v>1329.35</v>
      </c>
      <c r="BV683" s="4">
        <v>1329.35</v>
      </c>
      <c r="BW683" s="4">
        <v>1329.35</v>
      </c>
      <c r="BX683" s="4">
        <v>1329.35</v>
      </c>
      <c r="BY683" s="4">
        <v>1329.35</v>
      </c>
      <c r="BZ683" s="4">
        <v>1329.35</v>
      </c>
      <c r="CA683" s="4">
        <v>20273.63</v>
      </c>
      <c r="CB683" s="4">
        <v>442229.07</v>
      </c>
      <c r="CC683" s="4">
        <v>552.79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0</v>
      </c>
      <c r="CQ683" s="4">
        <v>0</v>
      </c>
      <c r="CR683" s="4">
        <v>0</v>
      </c>
      <c r="CS683" s="4">
        <v>0</v>
      </c>
      <c r="CT683" s="4">
        <v>0</v>
      </c>
      <c r="CU683" s="4">
        <v>0</v>
      </c>
      <c r="CV683" s="4">
        <v>0</v>
      </c>
      <c r="CW683" s="4">
        <v>0</v>
      </c>
      <c r="CX683" s="4">
        <v>0</v>
      </c>
      <c r="CY683" s="4">
        <v>0</v>
      </c>
      <c r="CZ683" s="4">
        <v>0</v>
      </c>
      <c r="DA683" s="4">
        <v>0</v>
      </c>
      <c r="DB683" s="4">
        <v>0</v>
      </c>
      <c r="DC683" s="4">
        <v>0</v>
      </c>
      <c r="DD683" s="4">
        <v>0</v>
      </c>
      <c r="DE683" s="4">
        <v>0</v>
      </c>
      <c r="DF683" s="4">
        <v>0</v>
      </c>
      <c r="DG683" s="4">
        <v>0</v>
      </c>
      <c r="DH683" s="4">
        <v>0</v>
      </c>
      <c r="DI683" s="4">
        <v>0</v>
      </c>
      <c r="DJ683" s="4">
        <v>0</v>
      </c>
      <c r="DK683" s="4">
        <v>0</v>
      </c>
      <c r="DL683" s="4">
        <v>0</v>
      </c>
      <c r="DM683" s="4">
        <v>0</v>
      </c>
      <c r="DN683" s="4">
        <v>0</v>
      </c>
      <c r="DO683" s="4">
        <v>0</v>
      </c>
      <c r="DP683" s="4">
        <v>0</v>
      </c>
      <c r="DQ683" s="4">
        <v>0</v>
      </c>
      <c r="DR683" s="4">
        <v>0</v>
      </c>
      <c r="DS683" s="4">
        <v>0</v>
      </c>
      <c r="DT683" s="4">
        <v>0</v>
      </c>
      <c r="DU683" s="6">
        <v>0</v>
      </c>
      <c r="DV683" s="4">
        <f>SUM(Tabela1[[#This Row],[jan/25]:[mar/25]])</f>
        <v>1223.07</v>
      </c>
      <c r="DW683" s="4">
        <f>SUM(Tabela1[[#This Row],[abr/25]:[ago/25]])</f>
        <v>19686.010000000002</v>
      </c>
      <c r="DX683" s="4">
        <f>SUM(Tabela1[[#This Row],[set/25]:[dez/30]])</f>
        <v>498948.70999999996</v>
      </c>
    </row>
    <row r="684" spans="1:128" hidden="1" x14ac:dyDescent="0.25">
      <c r="A684" s="2" t="s">
        <v>1733</v>
      </c>
      <c r="B684" s="2" t="s">
        <v>14</v>
      </c>
      <c r="C684" s="2" t="s">
        <v>212</v>
      </c>
      <c r="D684" s="1">
        <v>302</v>
      </c>
      <c r="E684" s="2" t="s">
        <v>1783</v>
      </c>
      <c r="F684" s="2" t="s">
        <v>19</v>
      </c>
      <c r="G684" s="321">
        <v>45398</v>
      </c>
      <c r="H684" s="2" t="s">
        <v>40</v>
      </c>
      <c r="I684" s="2"/>
      <c r="J684" s="4"/>
      <c r="K684" s="4"/>
      <c r="L684" s="4">
        <f>Tabela1[[#This Row],[parcela.cef
(total)]]-Tabela1[[#This Row],[parcela.cef
(realizado)]]</f>
        <v>0</v>
      </c>
      <c r="M684" s="4">
        <v>0</v>
      </c>
      <c r="N684" s="4">
        <v>474050</v>
      </c>
      <c r="O684" s="4">
        <v>0</v>
      </c>
      <c r="P684" s="4">
        <v>521616.37</v>
      </c>
      <c r="Q684" s="4">
        <f>SUM(Tabela1[[#This Row],[set/25]:[dez/30]])</f>
        <v>490196.34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10050</v>
      </c>
      <c r="AT684" s="4">
        <v>2507</v>
      </c>
      <c r="AU684" s="4">
        <v>2520.04</v>
      </c>
      <c r="AV684" s="4">
        <v>2541.71</v>
      </c>
      <c r="AW684" s="4">
        <v>1023.9</v>
      </c>
      <c r="AX684" s="4">
        <v>1031.27</v>
      </c>
      <c r="AY684" s="4">
        <v>1038.49</v>
      </c>
      <c r="AZ684" s="4">
        <v>1044.52</v>
      </c>
      <c r="BA684" s="4">
        <v>1051.6199999999999</v>
      </c>
      <c r="BB684" s="4">
        <v>1055.83</v>
      </c>
      <c r="BC684" s="4">
        <v>1061.0999999999999</v>
      </c>
      <c r="BD684" s="4">
        <v>1069.9100000000001</v>
      </c>
      <c r="BE684" s="4">
        <v>1074.19</v>
      </c>
      <c r="BF684" s="4">
        <v>1078.3800000000001</v>
      </c>
      <c r="BG684" s="4">
        <v>1083.99</v>
      </c>
      <c r="BH684" s="4">
        <v>1090.28</v>
      </c>
      <c r="BI684" s="4">
        <v>1097.8</v>
      </c>
      <c r="BJ684" s="4">
        <v>0</v>
      </c>
      <c r="BK684" s="4">
        <v>1107.79</v>
      </c>
      <c r="BL684" s="4">
        <v>1107.79</v>
      </c>
      <c r="BM684" s="4">
        <v>1107.79</v>
      </c>
      <c r="BN684" s="4">
        <v>1107.79</v>
      </c>
      <c r="BO684" s="4">
        <v>1107.79</v>
      </c>
      <c r="BP684" s="4">
        <v>1107.79</v>
      </c>
      <c r="BQ684" s="4">
        <v>1107.79</v>
      </c>
      <c r="BR684" s="4">
        <v>1107.79</v>
      </c>
      <c r="BS684" s="4">
        <v>1107.79</v>
      </c>
      <c r="BT684" s="4">
        <v>1107.79</v>
      </c>
      <c r="BU684" s="4">
        <v>1107.79</v>
      </c>
      <c r="BV684" s="4">
        <v>1107.79</v>
      </c>
      <c r="BW684" s="4">
        <v>1107.79</v>
      </c>
      <c r="BX684" s="4">
        <v>1107.79</v>
      </c>
      <c r="BY684" s="4">
        <v>1107.79</v>
      </c>
      <c r="BZ684" s="4">
        <v>1107.79</v>
      </c>
      <c r="CA684" s="4">
        <v>22155.77</v>
      </c>
      <c r="CB684" s="4">
        <v>449763.14</v>
      </c>
      <c r="CC684" s="4">
        <v>552.79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0</v>
      </c>
      <c r="CS684" s="4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>
        <v>0</v>
      </c>
      <c r="DE684" s="4">
        <v>0</v>
      </c>
      <c r="DF684" s="4">
        <v>0</v>
      </c>
      <c r="DG684" s="4">
        <v>0</v>
      </c>
      <c r="DH684" s="4">
        <v>0</v>
      </c>
      <c r="DI684" s="4">
        <v>0</v>
      </c>
      <c r="DJ684" s="4">
        <v>0</v>
      </c>
      <c r="DK684" s="4">
        <v>0</v>
      </c>
      <c r="DL684" s="4">
        <v>0</v>
      </c>
      <c r="DM684" s="4">
        <v>0</v>
      </c>
      <c r="DN684" s="4">
        <v>0</v>
      </c>
      <c r="DO684" s="4">
        <v>0</v>
      </c>
      <c r="DP684" s="4">
        <v>0</v>
      </c>
      <c r="DQ684" s="4">
        <v>0</v>
      </c>
      <c r="DR684" s="4">
        <v>0</v>
      </c>
      <c r="DS684" s="4">
        <v>0</v>
      </c>
      <c r="DT684" s="4">
        <v>0</v>
      </c>
      <c r="DU684" s="6">
        <v>0</v>
      </c>
      <c r="DV684" s="4">
        <f>SUM(Tabela1[[#This Row],[jan/25]:[mar/25]])</f>
        <v>3186.84</v>
      </c>
      <c r="DW684" s="4">
        <f>SUM(Tabela1[[#This Row],[abr/25]:[ago/25]])</f>
        <v>5424.64</v>
      </c>
      <c r="DX684" s="4">
        <f>SUM(Tabela1[[#This Row],[set/25]:[dez/30]])</f>
        <v>490196.34</v>
      </c>
    </row>
    <row r="685" spans="1:128" hidden="1" x14ac:dyDescent="0.25">
      <c r="A685" s="2" t="s">
        <v>1733</v>
      </c>
      <c r="B685" s="2" t="s">
        <v>14</v>
      </c>
      <c r="C685" s="2" t="s">
        <v>212</v>
      </c>
      <c r="D685" s="1">
        <v>303</v>
      </c>
      <c r="E685" s="2" t="s">
        <v>1785</v>
      </c>
      <c r="F685" s="2" t="s">
        <v>19</v>
      </c>
      <c r="G685" s="321">
        <v>45409</v>
      </c>
      <c r="H685" s="2" t="s">
        <v>1662</v>
      </c>
      <c r="I685" s="2"/>
      <c r="J685" s="4"/>
      <c r="K685" s="4"/>
      <c r="L685" s="4">
        <f>Tabela1[[#This Row],[parcela.cef
(total)]]-Tabela1[[#This Row],[parcela.cef
(realizado)]]</f>
        <v>0</v>
      </c>
      <c r="M685" s="4">
        <v>0</v>
      </c>
      <c r="N685" s="4">
        <v>461225</v>
      </c>
      <c r="O685" s="4">
        <v>0</v>
      </c>
      <c r="P685" s="4">
        <v>499694.42</v>
      </c>
      <c r="Q685" s="4">
        <f>SUM(Tabela1[[#This Row],[set/25]:[dez/30]])</f>
        <v>384956.47000000003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7500</v>
      </c>
      <c r="AT685" s="4">
        <v>18276.03</v>
      </c>
      <c r="AU685" s="4">
        <v>25200.36</v>
      </c>
      <c r="AV685" s="4">
        <v>25417.09</v>
      </c>
      <c r="AW685" s="4">
        <v>2047.8</v>
      </c>
      <c r="AX685" s="4">
        <v>2062.5500000000002</v>
      </c>
      <c r="AY685" s="4">
        <v>2076.9899999999998</v>
      </c>
      <c r="AZ685" s="4">
        <v>2089.0300000000002</v>
      </c>
      <c r="BA685" s="4">
        <v>2103.2399999999998</v>
      </c>
      <c r="BB685" s="4">
        <v>2111.65</v>
      </c>
      <c r="BC685" s="4">
        <v>2122.21</v>
      </c>
      <c r="BD685" s="4">
        <v>2139.8200000000002</v>
      </c>
      <c r="BE685" s="4">
        <v>12890.29</v>
      </c>
      <c r="BF685" s="4">
        <v>2156.7600000000002</v>
      </c>
      <c r="BG685" s="4">
        <v>2167.98</v>
      </c>
      <c r="BH685" s="4">
        <v>2180.5500000000002</v>
      </c>
      <c r="BI685" s="4">
        <v>2195.6</v>
      </c>
      <c r="BJ685" s="4">
        <v>0</v>
      </c>
      <c r="BK685" s="4">
        <v>2215.58</v>
      </c>
      <c r="BL685" s="4">
        <v>2215.58</v>
      </c>
      <c r="BM685" s="4">
        <v>2215.58</v>
      </c>
      <c r="BN685" s="4">
        <v>2215.58</v>
      </c>
      <c r="BO685" s="4">
        <v>2215.58</v>
      </c>
      <c r="BP685" s="4">
        <v>2215.58</v>
      </c>
      <c r="BQ685" s="4">
        <v>13293.46</v>
      </c>
      <c r="BR685" s="4">
        <v>2215.58</v>
      </c>
      <c r="BS685" s="4">
        <v>2215.58</v>
      </c>
      <c r="BT685" s="4">
        <v>2215.58</v>
      </c>
      <c r="BU685" s="4">
        <v>2215.58</v>
      </c>
      <c r="BV685" s="4">
        <v>2215.58</v>
      </c>
      <c r="BW685" s="4">
        <v>2215.58</v>
      </c>
      <c r="BX685" s="4">
        <v>2215.58</v>
      </c>
      <c r="BY685" s="4">
        <v>2215.58</v>
      </c>
      <c r="BZ685" s="4">
        <v>2215.58</v>
      </c>
      <c r="CA685" s="4">
        <v>22155.77</v>
      </c>
      <c r="CB685" s="4">
        <v>315719.65000000002</v>
      </c>
      <c r="CC685" s="4">
        <v>0</v>
      </c>
      <c r="CD685" s="4">
        <v>553.89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0</v>
      </c>
      <c r="CR685" s="4">
        <v>0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0</v>
      </c>
      <c r="CZ685" s="4">
        <v>0</v>
      </c>
      <c r="DA685" s="4">
        <v>0</v>
      </c>
      <c r="DB685" s="4">
        <v>0</v>
      </c>
      <c r="DC685" s="4">
        <v>0</v>
      </c>
      <c r="DD685" s="4">
        <v>0</v>
      </c>
      <c r="DE685" s="4">
        <v>0</v>
      </c>
      <c r="DF685" s="4">
        <v>0</v>
      </c>
      <c r="DG685" s="4">
        <v>0</v>
      </c>
      <c r="DH685" s="4">
        <v>0</v>
      </c>
      <c r="DI685" s="4">
        <v>0</v>
      </c>
      <c r="DJ685" s="4">
        <v>0</v>
      </c>
      <c r="DK685" s="4">
        <v>0</v>
      </c>
      <c r="DL685" s="4">
        <v>0</v>
      </c>
      <c r="DM685" s="4">
        <v>0</v>
      </c>
      <c r="DN685" s="4">
        <v>0</v>
      </c>
      <c r="DO685" s="4">
        <v>0</v>
      </c>
      <c r="DP685" s="4">
        <v>0</v>
      </c>
      <c r="DQ685" s="4">
        <v>0</v>
      </c>
      <c r="DR685" s="4">
        <v>0</v>
      </c>
      <c r="DS685" s="4">
        <v>0</v>
      </c>
      <c r="DT685" s="4">
        <v>0</v>
      </c>
      <c r="DU685" s="6">
        <v>0</v>
      </c>
      <c r="DV685" s="4">
        <f>SUM(Tabela1[[#This Row],[jan/25]:[mar/25]])</f>
        <v>6373.68</v>
      </c>
      <c r="DW685" s="4">
        <f>SUM(Tabela1[[#This Row],[abr/25]:[ago/25]])</f>
        <v>21591.18</v>
      </c>
      <c r="DX685" s="4">
        <f>SUM(Tabela1[[#This Row],[set/25]:[dez/30]])</f>
        <v>384956.47000000003</v>
      </c>
    </row>
    <row r="686" spans="1:128" hidden="1" x14ac:dyDescent="0.25">
      <c r="A686" s="2" t="s">
        <v>1733</v>
      </c>
      <c r="B686" s="2" t="s">
        <v>14</v>
      </c>
      <c r="C686" s="2" t="s">
        <v>212</v>
      </c>
      <c r="D686" s="1">
        <v>304</v>
      </c>
      <c r="E686" s="2" t="s">
        <v>1787</v>
      </c>
      <c r="F686" s="2" t="s">
        <v>19</v>
      </c>
      <c r="G686" s="321">
        <v>45138</v>
      </c>
      <c r="H686" s="2" t="s">
        <v>277</v>
      </c>
      <c r="I686" s="2"/>
      <c r="J686" s="4"/>
      <c r="K686" s="4"/>
      <c r="L686" s="4">
        <f>Tabela1[[#This Row],[parcela.cef
(total)]]-Tabela1[[#This Row],[parcela.cef
(realizado)]]</f>
        <v>0</v>
      </c>
      <c r="M686" s="4">
        <v>0</v>
      </c>
      <c r="N686" s="4">
        <v>460000</v>
      </c>
      <c r="O686" s="4">
        <v>0</v>
      </c>
      <c r="P686" s="4">
        <v>461675</v>
      </c>
      <c r="Q686" s="4">
        <f>SUM(Tabela1[[#This Row],[set/25]:[dez/30]])</f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81675</v>
      </c>
      <c r="AL686" s="4">
        <v>75000</v>
      </c>
      <c r="AM686" s="4">
        <v>305000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>
        <v>0</v>
      </c>
      <c r="CS686" s="4">
        <v>0</v>
      </c>
      <c r="CT686" s="4">
        <v>0</v>
      </c>
      <c r="CU686" s="4">
        <v>0</v>
      </c>
      <c r="CV686" s="4">
        <v>0</v>
      </c>
      <c r="CW686" s="4">
        <v>0</v>
      </c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>
        <v>0</v>
      </c>
      <c r="DE686" s="4">
        <v>0</v>
      </c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>
        <v>0</v>
      </c>
      <c r="DL686" s="4">
        <v>0</v>
      </c>
      <c r="DM686" s="4">
        <v>0</v>
      </c>
      <c r="DN686" s="4">
        <v>0</v>
      </c>
      <c r="DO686" s="4">
        <v>0</v>
      </c>
      <c r="DP686" s="4">
        <v>0</v>
      </c>
      <c r="DQ686" s="4">
        <v>0</v>
      </c>
      <c r="DR686" s="4">
        <v>0</v>
      </c>
      <c r="DS686" s="4">
        <v>0</v>
      </c>
      <c r="DT686" s="4">
        <v>0</v>
      </c>
      <c r="DU686" s="6">
        <v>0</v>
      </c>
      <c r="DV686" s="4">
        <f>SUM(Tabela1[[#This Row],[jan/25]:[mar/25]])</f>
        <v>0</v>
      </c>
      <c r="DW686" s="4">
        <f>SUM(Tabela1[[#This Row],[abr/25]:[ago/25]])</f>
        <v>0</v>
      </c>
      <c r="DX686" s="4">
        <f>SUM(Tabela1[[#This Row],[set/25]:[dez/30]])</f>
        <v>0</v>
      </c>
    </row>
    <row r="687" spans="1:128" hidden="1" x14ac:dyDescent="0.25">
      <c r="A687" s="2" t="s">
        <v>1733</v>
      </c>
      <c r="B687" s="2" t="s">
        <v>14</v>
      </c>
      <c r="C687" s="2" t="s">
        <v>212</v>
      </c>
      <c r="D687" s="1">
        <v>305</v>
      </c>
      <c r="E687" s="2" t="s">
        <v>1789</v>
      </c>
      <c r="F687" s="2" t="s">
        <v>19</v>
      </c>
      <c r="G687" s="321">
        <v>45128</v>
      </c>
      <c r="H687" s="2" t="s">
        <v>1790</v>
      </c>
      <c r="I687" s="2"/>
      <c r="J687" s="4"/>
      <c r="K687" s="4"/>
      <c r="L687" s="4">
        <f>Tabela1[[#This Row],[parcela.cef
(total)]]-Tabela1[[#This Row],[parcela.cef
(realizado)]]</f>
        <v>0</v>
      </c>
      <c r="M687" s="4">
        <v>0</v>
      </c>
      <c r="N687" s="4">
        <v>380000</v>
      </c>
      <c r="O687" s="4">
        <v>0</v>
      </c>
      <c r="P687" s="4">
        <v>380000</v>
      </c>
      <c r="Q687" s="4">
        <f>SUM(Tabela1[[#This Row],[set/25]:[dez/30]])</f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5000</v>
      </c>
      <c r="AK687" s="4">
        <v>125000</v>
      </c>
      <c r="AL687" s="4">
        <v>125000</v>
      </c>
      <c r="AM687" s="4">
        <v>125000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0</v>
      </c>
      <c r="CQ687" s="4">
        <v>0</v>
      </c>
      <c r="CR687" s="4">
        <v>0</v>
      </c>
      <c r="CS687" s="4">
        <v>0</v>
      </c>
      <c r="CT687" s="4">
        <v>0</v>
      </c>
      <c r="CU687" s="4">
        <v>0</v>
      </c>
      <c r="CV687" s="4">
        <v>0</v>
      </c>
      <c r="CW687" s="4">
        <v>0</v>
      </c>
      <c r="CX687" s="4">
        <v>0</v>
      </c>
      <c r="CY687" s="4">
        <v>0</v>
      </c>
      <c r="CZ687" s="4">
        <v>0</v>
      </c>
      <c r="DA687" s="4">
        <v>0</v>
      </c>
      <c r="DB687" s="4">
        <v>0</v>
      </c>
      <c r="DC687" s="4">
        <v>0</v>
      </c>
      <c r="DD687" s="4">
        <v>0</v>
      </c>
      <c r="DE687" s="4">
        <v>0</v>
      </c>
      <c r="DF687" s="4">
        <v>0</v>
      </c>
      <c r="DG687" s="4">
        <v>0</v>
      </c>
      <c r="DH687" s="4">
        <v>0</v>
      </c>
      <c r="DI687" s="4">
        <v>0</v>
      </c>
      <c r="DJ687" s="4">
        <v>0</v>
      </c>
      <c r="DK687" s="4">
        <v>0</v>
      </c>
      <c r="DL687" s="4">
        <v>0</v>
      </c>
      <c r="DM687" s="4">
        <v>0</v>
      </c>
      <c r="DN687" s="4">
        <v>0</v>
      </c>
      <c r="DO687" s="4">
        <v>0</v>
      </c>
      <c r="DP687" s="4">
        <v>0</v>
      </c>
      <c r="DQ687" s="4">
        <v>0</v>
      </c>
      <c r="DR687" s="4">
        <v>0</v>
      </c>
      <c r="DS687" s="4">
        <v>0</v>
      </c>
      <c r="DT687" s="4">
        <v>0</v>
      </c>
      <c r="DU687" s="6">
        <v>0</v>
      </c>
      <c r="DV687" s="4">
        <f>SUM(Tabela1[[#This Row],[jan/25]:[mar/25]])</f>
        <v>0</v>
      </c>
      <c r="DW687" s="4">
        <f>SUM(Tabela1[[#This Row],[abr/25]:[ago/25]])</f>
        <v>0</v>
      </c>
      <c r="DX687" s="4">
        <f>SUM(Tabela1[[#This Row],[set/25]:[dez/30]])</f>
        <v>0</v>
      </c>
    </row>
    <row r="688" spans="1:128" hidden="1" x14ac:dyDescent="0.25">
      <c r="A688" s="2" t="s">
        <v>1733</v>
      </c>
      <c r="B688" s="2" t="s">
        <v>14</v>
      </c>
      <c r="C688" s="2" t="s">
        <v>212</v>
      </c>
      <c r="D688" s="1">
        <v>306</v>
      </c>
      <c r="E688" s="2" t="s">
        <v>1792</v>
      </c>
      <c r="F688" s="2" t="s">
        <v>19</v>
      </c>
      <c r="G688" s="321">
        <v>45139</v>
      </c>
      <c r="H688" s="2" t="s">
        <v>1026</v>
      </c>
      <c r="I688" s="2"/>
      <c r="J688" s="4"/>
      <c r="K688" s="4"/>
      <c r="L688" s="4">
        <f>Tabela1[[#This Row],[parcela.cef
(total)]]-Tabela1[[#This Row],[parcela.cef
(realizado)]]</f>
        <v>0</v>
      </c>
      <c r="M688" s="4">
        <v>0</v>
      </c>
      <c r="N688" s="4">
        <v>250000</v>
      </c>
      <c r="O688" s="4">
        <v>0</v>
      </c>
      <c r="P688" s="4">
        <v>250000</v>
      </c>
      <c r="Q688" s="4">
        <f>SUM(Tabela1[[#This Row],[set/25]:[dez/30]])</f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100000</v>
      </c>
      <c r="AL688" s="4">
        <v>75000</v>
      </c>
      <c r="AM688" s="4">
        <v>75000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  <c r="CS688" s="4">
        <v>0</v>
      </c>
      <c r="CT688" s="4">
        <v>0</v>
      </c>
      <c r="CU688" s="4">
        <v>0</v>
      </c>
      <c r="CV688" s="4">
        <v>0</v>
      </c>
      <c r="CW688" s="4">
        <v>0</v>
      </c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>
        <v>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0</v>
      </c>
      <c r="DN688" s="4">
        <v>0</v>
      </c>
      <c r="DO688" s="4">
        <v>0</v>
      </c>
      <c r="DP688" s="4">
        <v>0</v>
      </c>
      <c r="DQ688" s="4">
        <v>0</v>
      </c>
      <c r="DR688" s="4">
        <v>0</v>
      </c>
      <c r="DS688" s="4">
        <v>0</v>
      </c>
      <c r="DT688" s="4">
        <v>0</v>
      </c>
      <c r="DU688" s="6">
        <v>0</v>
      </c>
      <c r="DV688" s="4">
        <f>SUM(Tabela1[[#This Row],[jan/25]:[mar/25]])</f>
        <v>0</v>
      </c>
      <c r="DW688" s="4">
        <f>SUM(Tabela1[[#This Row],[abr/25]:[ago/25]])</f>
        <v>0</v>
      </c>
      <c r="DX688" s="4">
        <f>SUM(Tabela1[[#This Row],[set/25]:[dez/30]])</f>
        <v>0</v>
      </c>
    </row>
    <row r="689" spans="1:128" hidden="1" x14ac:dyDescent="0.25">
      <c r="A689" s="2" t="s">
        <v>1733</v>
      </c>
      <c r="B689" s="2" t="s">
        <v>14</v>
      </c>
      <c r="C689" s="2" t="s">
        <v>235</v>
      </c>
      <c r="D689" s="1">
        <v>401</v>
      </c>
      <c r="E689" s="2" t="s">
        <v>1794</v>
      </c>
      <c r="F689" s="2" t="s">
        <v>19</v>
      </c>
      <c r="G689" s="321">
        <v>45396</v>
      </c>
      <c r="H689" s="2" t="s">
        <v>135</v>
      </c>
      <c r="I689" s="2"/>
      <c r="J689" s="4"/>
      <c r="K689" s="4"/>
      <c r="L689" s="4">
        <f>Tabela1[[#This Row],[parcela.cef
(total)]]-Tabela1[[#This Row],[parcela.cef
(realizado)]]</f>
        <v>0</v>
      </c>
      <c r="M689" s="4">
        <v>0</v>
      </c>
      <c r="N689" s="4">
        <v>474050</v>
      </c>
      <c r="O689" s="4">
        <v>0</v>
      </c>
      <c r="P689" s="4">
        <v>506967.8</v>
      </c>
      <c r="Q689" s="4">
        <f>SUM(Tabela1[[#This Row],[set/25]:[dez/30]])</f>
        <v>501384.99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1200</v>
      </c>
      <c r="AU689" s="4">
        <v>0</v>
      </c>
      <c r="AV689" s="4">
        <v>1236.21</v>
      </c>
      <c r="AW689" s="4">
        <v>1251.8</v>
      </c>
      <c r="AX689" s="4">
        <v>315.61</v>
      </c>
      <c r="AY689" s="4">
        <v>309.38</v>
      </c>
      <c r="AZ689" s="4">
        <v>0</v>
      </c>
      <c r="BA689" s="4">
        <v>311.55</v>
      </c>
      <c r="BB689" s="4">
        <v>317.55</v>
      </c>
      <c r="BC689" s="4">
        <v>640.71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1107.79</v>
      </c>
      <c r="BK689" s="4">
        <v>1107.79</v>
      </c>
      <c r="BL689" s="4">
        <v>1107.79</v>
      </c>
      <c r="BM689" s="4">
        <v>1107.79</v>
      </c>
      <c r="BN689" s="4">
        <v>1107.79</v>
      </c>
      <c r="BO689" s="4">
        <v>1107.79</v>
      </c>
      <c r="BP689" s="4">
        <v>1107.79</v>
      </c>
      <c r="BQ689" s="4">
        <v>12628.79</v>
      </c>
      <c r="BR689" s="4">
        <v>1107.79</v>
      </c>
      <c r="BS689" s="4">
        <v>1107.79</v>
      </c>
      <c r="BT689" s="4">
        <v>1107.79</v>
      </c>
      <c r="BU689" s="4">
        <v>1107.79</v>
      </c>
      <c r="BV689" s="4">
        <v>1107.79</v>
      </c>
      <c r="BW689" s="4">
        <v>1107.79</v>
      </c>
      <c r="BX689" s="4">
        <v>1107.79</v>
      </c>
      <c r="BY689" s="4">
        <v>1107.79</v>
      </c>
      <c r="BZ689" s="4">
        <v>1107.79</v>
      </c>
      <c r="CA689" s="4">
        <v>29356.38</v>
      </c>
      <c r="CB689" s="4">
        <v>441675.18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>
        <v>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0</v>
      </c>
      <c r="CZ689" s="4">
        <v>0</v>
      </c>
      <c r="DA689" s="4">
        <v>0</v>
      </c>
      <c r="DB689" s="4">
        <v>0</v>
      </c>
      <c r="DC689" s="4">
        <v>0</v>
      </c>
      <c r="DD689" s="4">
        <v>0</v>
      </c>
      <c r="DE689" s="4">
        <v>0</v>
      </c>
      <c r="DF689" s="4">
        <v>0</v>
      </c>
      <c r="DG689" s="4">
        <v>0</v>
      </c>
      <c r="DH689" s="4">
        <v>0</v>
      </c>
      <c r="DI689" s="4">
        <v>0</v>
      </c>
      <c r="DJ689" s="4">
        <v>0</v>
      </c>
      <c r="DK689" s="4">
        <v>0</v>
      </c>
      <c r="DL689" s="4">
        <v>0</v>
      </c>
      <c r="DM689" s="4">
        <v>0</v>
      </c>
      <c r="DN689" s="4">
        <v>0</v>
      </c>
      <c r="DO689" s="4">
        <v>0</v>
      </c>
      <c r="DP689" s="4">
        <v>0</v>
      </c>
      <c r="DQ689" s="4">
        <v>0</v>
      </c>
      <c r="DR689" s="4">
        <v>0</v>
      </c>
      <c r="DS689" s="4">
        <v>0</v>
      </c>
      <c r="DT689" s="4">
        <v>0</v>
      </c>
      <c r="DU689" s="6">
        <v>0</v>
      </c>
      <c r="DV689" s="4">
        <f>SUM(Tabela1[[#This Row],[jan/25]:[mar/25]])</f>
        <v>958.26</v>
      </c>
      <c r="DW689" s="4">
        <f>SUM(Tabela1[[#This Row],[abr/25]:[ago/25]])</f>
        <v>0</v>
      </c>
      <c r="DX689" s="4">
        <f>SUM(Tabela1[[#This Row],[set/25]:[dez/30]])</f>
        <v>501384.99</v>
      </c>
    </row>
    <row r="690" spans="1:128" hidden="1" x14ac:dyDescent="0.25">
      <c r="A690" s="2" t="s">
        <v>1733</v>
      </c>
      <c r="B690" s="2" t="s">
        <v>14</v>
      </c>
      <c r="C690" s="2" t="s">
        <v>235</v>
      </c>
      <c r="D690" s="1">
        <v>402</v>
      </c>
      <c r="E690" s="2" t="s">
        <v>1796</v>
      </c>
      <c r="F690" s="2" t="s">
        <v>19</v>
      </c>
      <c r="G690" s="321">
        <v>45395</v>
      </c>
      <c r="H690" s="2" t="s">
        <v>1364</v>
      </c>
      <c r="I690" s="2"/>
      <c r="J690" s="4"/>
      <c r="K690" s="4"/>
      <c r="L690" s="4">
        <f>Tabela1[[#This Row],[parcela.cef
(total)]]-Tabela1[[#This Row],[parcela.cef
(realizado)]]</f>
        <v>0</v>
      </c>
      <c r="M690" s="4">
        <v>0</v>
      </c>
      <c r="N690" s="4">
        <v>473684.47999999998</v>
      </c>
      <c r="O690" s="4">
        <v>0</v>
      </c>
      <c r="P690" s="4">
        <v>517829.57</v>
      </c>
      <c r="Q690" s="4">
        <f>SUM(Tabela1[[#This Row],[set/25]:[dez/30]])</f>
        <v>451928.91000000003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8774.48</v>
      </c>
      <c r="AT690" s="4">
        <v>2501.9899999999998</v>
      </c>
      <c r="AU690" s="4">
        <v>2515</v>
      </c>
      <c r="AV690" s="4">
        <v>2536.63</v>
      </c>
      <c r="AW690" s="4">
        <v>2047.8</v>
      </c>
      <c r="AX690" s="4">
        <v>2062.5500000000002</v>
      </c>
      <c r="AY690" s="4">
        <v>2076.9899999999998</v>
      </c>
      <c r="AZ690" s="4">
        <v>2089.0300000000002</v>
      </c>
      <c r="BA690" s="4">
        <v>2103.2399999999998</v>
      </c>
      <c r="BB690" s="4">
        <v>15912.65</v>
      </c>
      <c r="BC690" s="4">
        <v>10291.209999999999</v>
      </c>
      <c r="BD690" s="4">
        <v>2139.8200000000002</v>
      </c>
      <c r="BE690" s="4">
        <v>2148.38</v>
      </c>
      <c r="BF690" s="4">
        <v>2156.7600000000002</v>
      </c>
      <c r="BG690" s="4">
        <v>2167.98</v>
      </c>
      <c r="BH690" s="4">
        <v>2180.5500000000002</v>
      </c>
      <c r="BI690" s="4">
        <v>2195.6</v>
      </c>
      <c r="BJ690" s="4">
        <v>0</v>
      </c>
      <c r="BK690" s="4">
        <v>2215.58</v>
      </c>
      <c r="BL690" s="4">
        <v>2215.58</v>
      </c>
      <c r="BM690" s="4">
        <v>2215.58</v>
      </c>
      <c r="BN690" s="4">
        <v>2215.58</v>
      </c>
      <c r="BO690" s="4">
        <v>2215.58</v>
      </c>
      <c r="BP690" s="4">
        <v>2215.58</v>
      </c>
      <c r="BQ690" s="4">
        <v>2215.58</v>
      </c>
      <c r="BR690" s="4">
        <v>2215.58</v>
      </c>
      <c r="BS690" s="4">
        <v>2215.58</v>
      </c>
      <c r="BT690" s="4">
        <v>2215.58</v>
      </c>
      <c r="BU690" s="4">
        <v>2215.58</v>
      </c>
      <c r="BV690" s="4">
        <v>2215.58</v>
      </c>
      <c r="BW690" s="4">
        <v>2215.58</v>
      </c>
      <c r="BX690" s="4">
        <v>0</v>
      </c>
      <c r="BY690" s="4">
        <v>0</v>
      </c>
      <c r="BZ690" s="4">
        <v>0</v>
      </c>
      <c r="CA690" s="4">
        <v>24322.6</v>
      </c>
      <c r="CB690" s="4">
        <v>398803.77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>
        <v>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>
        <v>0</v>
      </c>
      <c r="DE690" s="4">
        <v>0</v>
      </c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>
        <v>0</v>
      </c>
      <c r="DL690" s="4">
        <v>0</v>
      </c>
      <c r="DM690" s="4">
        <v>0</v>
      </c>
      <c r="DN690" s="4">
        <v>0</v>
      </c>
      <c r="DO690" s="4">
        <v>0</v>
      </c>
      <c r="DP690" s="4">
        <v>0</v>
      </c>
      <c r="DQ690" s="4">
        <v>0</v>
      </c>
      <c r="DR690" s="4">
        <v>0</v>
      </c>
      <c r="DS690" s="4">
        <v>0</v>
      </c>
      <c r="DT690" s="4">
        <v>0</v>
      </c>
      <c r="DU690" s="6">
        <v>0</v>
      </c>
      <c r="DV690" s="4">
        <f>SUM(Tabela1[[#This Row],[jan/25]:[mar/25]])</f>
        <v>28343.68</v>
      </c>
      <c r="DW690" s="4">
        <f>SUM(Tabela1[[#This Row],[abr/25]:[ago/25]])</f>
        <v>10849.270000000002</v>
      </c>
      <c r="DX690" s="4">
        <f>SUM(Tabela1[[#This Row],[set/25]:[dez/30]])</f>
        <v>451928.91000000003</v>
      </c>
    </row>
    <row r="691" spans="1:128" hidden="1" x14ac:dyDescent="0.25">
      <c r="A691" s="2" t="s">
        <v>1733</v>
      </c>
      <c r="B691" s="2" t="s">
        <v>14</v>
      </c>
      <c r="C691" s="2" t="s">
        <v>235</v>
      </c>
      <c r="D691" s="1">
        <v>403</v>
      </c>
      <c r="E691" s="2" t="s">
        <v>1783</v>
      </c>
      <c r="F691" s="2" t="s">
        <v>19</v>
      </c>
      <c r="G691" s="321">
        <v>45398</v>
      </c>
      <c r="H691" s="2" t="s">
        <v>963</v>
      </c>
      <c r="I691" s="2"/>
      <c r="J691" s="4"/>
      <c r="K691" s="4"/>
      <c r="L691" s="4">
        <f>Tabela1[[#This Row],[parcela.cef
(total)]]-Tabela1[[#This Row],[parcela.cef
(realizado)]]</f>
        <v>0</v>
      </c>
      <c r="M691" s="4">
        <v>0</v>
      </c>
      <c r="N691" s="4">
        <v>474050</v>
      </c>
      <c r="O691" s="4">
        <v>0</v>
      </c>
      <c r="P691" s="4">
        <v>521616.37</v>
      </c>
      <c r="Q691" s="4">
        <f>SUM(Tabela1[[#This Row],[set/25]:[dez/30]])</f>
        <v>490196.34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10050</v>
      </c>
      <c r="AT691" s="4">
        <v>2507</v>
      </c>
      <c r="AU691" s="4">
        <v>2520.04</v>
      </c>
      <c r="AV691" s="4">
        <v>2541.71</v>
      </c>
      <c r="AW691" s="4">
        <v>1023.9</v>
      </c>
      <c r="AX691" s="4">
        <v>1031.27</v>
      </c>
      <c r="AY691" s="4">
        <v>1038.49</v>
      </c>
      <c r="AZ691" s="4">
        <v>1044.52</v>
      </c>
      <c r="BA691" s="4">
        <v>1051.6199999999999</v>
      </c>
      <c r="BB691" s="4">
        <v>1055.83</v>
      </c>
      <c r="BC691" s="4">
        <v>1061.0999999999999</v>
      </c>
      <c r="BD691" s="4">
        <v>1069.9100000000001</v>
      </c>
      <c r="BE691" s="4">
        <v>1074.19</v>
      </c>
      <c r="BF691" s="4">
        <v>1078.3800000000001</v>
      </c>
      <c r="BG691" s="4">
        <v>1083.99</v>
      </c>
      <c r="BH691" s="4">
        <v>1090.28</v>
      </c>
      <c r="BI691" s="4">
        <v>1097.8</v>
      </c>
      <c r="BJ691" s="4">
        <v>0</v>
      </c>
      <c r="BK691" s="4">
        <v>1107.79</v>
      </c>
      <c r="BL691" s="4">
        <v>1107.79</v>
      </c>
      <c r="BM691" s="4">
        <v>1107.79</v>
      </c>
      <c r="BN691" s="4">
        <v>1107.79</v>
      </c>
      <c r="BO691" s="4">
        <v>1107.79</v>
      </c>
      <c r="BP691" s="4">
        <v>1107.79</v>
      </c>
      <c r="BQ691" s="4">
        <v>1107.79</v>
      </c>
      <c r="BR691" s="4">
        <v>1107.79</v>
      </c>
      <c r="BS691" s="4">
        <v>1107.79</v>
      </c>
      <c r="BT691" s="4">
        <v>1107.79</v>
      </c>
      <c r="BU691" s="4">
        <v>1107.79</v>
      </c>
      <c r="BV691" s="4">
        <v>1107.79</v>
      </c>
      <c r="BW691" s="4">
        <v>1107.79</v>
      </c>
      <c r="BX691" s="4">
        <v>1107.79</v>
      </c>
      <c r="BY691" s="4">
        <v>1107.79</v>
      </c>
      <c r="BZ691" s="4">
        <v>1107.79</v>
      </c>
      <c r="CA691" s="4">
        <v>22155.77</v>
      </c>
      <c r="CB691" s="4">
        <v>449763.14</v>
      </c>
      <c r="CC691" s="4">
        <v>552.79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0</v>
      </c>
      <c r="CS691" s="4">
        <v>0</v>
      </c>
      <c r="CT691" s="4">
        <v>0</v>
      </c>
      <c r="CU691" s="4">
        <v>0</v>
      </c>
      <c r="CV691" s="4">
        <v>0</v>
      </c>
      <c r="CW691" s="4">
        <v>0</v>
      </c>
      <c r="CX691" s="4">
        <v>0</v>
      </c>
      <c r="CY691" s="4">
        <v>0</v>
      </c>
      <c r="CZ691" s="4">
        <v>0</v>
      </c>
      <c r="DA691" s="4">
        <v>0</v>
      </c>
      <c r="DB691" s="4">
        <v>0</v>
      </c>
      <c r="DC691" s="4">
        <v>0</v>
      </c>
      <c r="DD691" s="4">
        <v>0</v>
      </c>
      <c r="DE691" s="4">
        <v>0</v>
      </c>
      <c r="DF691" s="4">
        <v>0</v>
      </c>
      <c r="DG691" s="4">
        <v>0</v>
      </c>
      <c r="DH691" s="4">
        <v>0</v>
      </c>
      <c r="DI691" s="4">
        <v>0</v>
      </c>
      <c r="DJ691" s="4">
        <v>0</v>
      </c>
      <c r="DK691" s="4">
        <v>0</v>
      </c>
      <c r="DL691" s="4">
        <v>0</v>
      </c>
      <c r="DM691" s="4">
        <v>0</v>
      </c>
      <c r="DN691" s="4">
        <v>0</v>
      </c>
      <c r="DO691" s="4">
        <v>0</v>
      </c>
      <c r="DP691" s="4">
        <v>0</v>
      </c>
      <c r="DQ691" s="4">
        <v>0</v>
      </c>
      <c r="DR691" s="4">
        <v>0</v>
      </c>
      <c r="DS691" s="4">
        <v>0</v>
      </c>
      <c r="DT691" s="4">
        <v>0</v>
      </c>
      <c r="DU691" s="6">
        <v>0</v>
      </c>
      <c r="DV691" s="4">
        <f>SUM(Tabela1[[#This Row],[jan/25]:[mar/25]])</f>
        <v>3186.84</v>
      </c>
      <c r="DW691" s="4">
        <f>SUM(Tabela1[[#This Row],[abr/25]:[ago/25]])</f>
        <v>5424.64</v>
      </c>
      <c r="DX691" s="4">
        <f>SUM(Tabela1[[#This Row],[set/25]:[dez/30]])</f>
        <v>490196.34</v>
      </c>
    </row>
    <row r="692" spans="1:128" hidden="1" x14ac:dyDescent="0.25">
      <c r="A692" s="2" t="s">
        <v>1733</v>
      </c>
      <c r="B692" s="2" t="s">
        <v>14</v>
      </c>
      <c r="C692" s="2" t="s">
        <v>235</v>
      </c>
      <c r="D692" s="1">
        <v>404</v>
      </c>
      <c r="E692" s="2" t="s">
        <v>1799</v>
      </c>
      <c r="F692" s="2" t="s">
        <v>19</v>
      </c>
      <c r="G692" s="321">
        <v>45390</v>
      </c>
      <c r="H692" s="2" t="s">
        <v>1625</v>
      </c>
      <c r="I692" s="2"/>
      <c r="J692" s="4"/>
      <c r="K692" s="4"/>
      <c r="L692" s="4">
        <f>Tabela1[[#This Row],[parcela.cef
(total)]]-Tabela1[[#This Row],[parcela.cef
(realizado)]]</f>
        <v>0</v>
      </c>
      <c r="M692" s="4">
        <v>0</v>
      </c>
      <c r="N692" s="4">
        <v>540550</v>
      </c>
      <c r="O692" s="4">
        <v>0</v>
      </c>
      <c r="P692" s="4">
        <v>591127.49</v>
      </c>
      <c r="Q692" s="4">
        <f>SUM(Tabela1[[#This Row],[set/25]:[dez/30]])</f>
        <v>494180.63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28450</v>
      </c>
      <c r="AT692" s="4">
        <v>11411.86</v>
      </c>
      <c r="AU692" s="4">
        <v>11471.21</v>
      </c>
      <c r="AV692" s="4">
        <v>11569.86</v>
      </c>
      <c r="AW692" s="4">
        <v>1165.2</v>
      </c>
      <c r="AX692" s="4">
        <v>1173.5899999999999</v>
      </c>
      <c r="AY692" s="4">
        <v>1181.8</v>
      </c>
      <c r="AZ692" s="4">
        <v>1188.6600000000001</v>
      </c>
      <c r="BA692" s="4">
        <v>1196.74</v>
      </c>
      <c r="BB692" s="4">
        <v>1201.93</v>
      </c>
      <c r="BC692" s="4">
        <v>1207.54</v>
      </c>
      <c r="BD692" s="4">
        <v>1217.56</v>
      </c>
      <c r="BE692" s="4">
        <v>19558.88</v>
      </c>
      <c r="BF692" s="4">
        <v>1227.2</v>
      </c>
      <c r="BG692" s="4">
        <v>1234.81</v>
      </c>
      <c r="BH692" s="4">
        <v>1240.73</v>
      </c>
      <c r="BI692" s="4">
        <v>1249.29</v>
      </c>
      <c r="BJ692" s="4">
        <v>1261.42</v>
      </c>
      <c r="BK692" s="4">
        <v>1260.6600000000001</v>
      </c>
      <c r="BL692" s="4">
        <v>1260.6600000000001</v>
      </c>
      <c r="BM692" s="4">
        <v>1260.6600000000001</v>
      </c>
      <c r="BN692" s="4">
        <v>1260.6600000000001</v>
      </c>
      <c r="BO692" s="4">
        <v>1260.6600000000001</v>
      </c>
      <c r="BP692" s="4">
        <v>1260.6600000000001</v>
      </c>
      <c r="BQ692" s="4">
        <v>20170.61</v>
      </c>
      <c r="BR692" s="4">
        <v>1260.6600000000001</v>
      </c>
      <c r="BS692" s="4">
        <v>1260.6600000000001</v>
      </c>
      <c r="BT692" s="4">
        <v>1260.6600000000001</v>
      </c>
      <c r="BU692" s="4">
        <v>1260.6600000000001</v>
      </c>
      <c r="BV692" s="4">
        <v>1260.6600000000001</v>
      </c>
      <c r="BW692" s="4">
        <v>1260.6600000000001</v>
      </c>
      <c r="BX692" s="4">
        <v>1260.6600000000001</v>
      </c>
      <c r="BY692" s="4">
        <v>1260.6600000000001</v>
      </c>
      <c r="BZ692" s="4">
        <v>1260.6600000000001</v>
      </c>
      <c r="CA692" s="4">
        <v>44123.21</v>
      </c>
      <c r="CB692" s="4">
        <v>409085.16</v>
      </c>
      <c r="CC692" s="4">
        <v>0</v>
      </c>
      <c r="CD692" s="4">
        <v>630.33000000000004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>
        <v>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>
        <v>0</v>
      </c>
      <c r="DL692" s="4">
        <v>0</v>
      </c>
      <c r="DM692" s="4">
        <v>0</v>
      </c>
      <c r="DN692" s="4">
        <v>0</v>
      </c>
      <c r="DO692" s="4">
        <v>0</v>
      </c>
      <c r="DP692" s="4">
        <v>0</v>
      </c>
      <c r="DQ692" s="4">
        <v>0</v>
      </c>
      <c r="DR692" s="4">
        <v>0</v>
      </c>
      <c r="DS692" s="4">
        <v>0</v>
      </c>
      <c r="DT692" s="4">
        <v>0</v>
      </c>
      <c r="DU692" s="6">
        <v>0</v>
      </c>
      <c r="DV692" s="4">
        <f>SUM(Tabela1[[#This Row],[jan/25]:[mar/25]])</f>
        <v>3627.03</v>
      </c>
      <c r="DW692" s="4">
        <f>SUM(Tabela1[[#This Row],[abr/25]:[ago/25]])</f>
        <v>24510.910000000003</v>
      </c>
      <c r="DX692" s="4">
        <f>SUM(Tabela1[[#This Row],[set/25]:[dez/30]])</f>
        <v>494180.63</v>
      </c>
    </row>
    <row r="693" spans="1:128" hidden="1" x14ac:dyDescent="0.25">
      <c r="A693" s="2" t="s">
        <v>1733</v>
      </c>
      <c r="B693" s="2" t="s">
        <v>14</v>
      </c>
      <c r="C693" s="2" t="s">
        <v>235</v>
      </c>
      <c r="D693" s="1">
        <v>405</v>
      </c>
      <c r="E693" s="2" t="s">
        <v>1801</v>
      </c>
      <c r="F693" s="2" t="s">
        <v>19</v>
      </c>
      <c r="G693" s="321">
        <v>45387</v>
      </c>
      <c r="H693" s="2" t="s">
        <v>1484</v>
      </c>
      <c r="I693" s="2"/>
      <c r="J693" s="4"/>
      <c r="K693" s="4"/>
      <c r="L693" s="4">
        <f>Tabela1[[#This Row],[parcela.cef
(total)]]-Tabela1[[#This Row],[parcela.cef
(realizado)]]</f>
        <v>0</v>
      </c>
      <c r="M693" s="4">
        <v>0</v>
      </c>
      <c r="N693" s="4">
        <v>427500</v>
      </c>
      <c r="O693" s="4">
        <v>0</v>
      </c>
      <c r="P693" s="4">
        <v>428230.1</v>
      </c>
      <c r="Q693" s="4">
        <f>SUM(Tabela1[[#This Row],[set/25]:[dez/30]])</f>
        <v>553.89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212500</v>
      </c>
      <c r="AT693" s="4">
        <v>200560</v>
      </c>
      <c r="AU693" s="4">
        <v>0</v>
      </c>
      <c r="AV693" s="4">
        <v>14616.21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553.89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0</v>
      </c>
      <c r="CR693" s="4">
        <v>0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0</v>
      </c>
      <c r="CZ693" s="4">
        <v>0</v>
      </c>
      <c r="DA693" s="4">
        <v>0</v>
      </c>
      <c r="DB693" s="4">
        <v>0</v>
      </c>
      <c r="DC693" s="4">
        <v>0</v>
      </c>
      <c r="DD693" s="4">
        <v>0</v>
      </c>
      <c r="DE693" s="4">
        <v>0</v>
      </c>
      <c r="DF693" s="4">
        <v>0</v>
      </c>
      <c r="DG693" s="4">
        <v>0</v>
      </c>
      <c r="DH693" s="4">
        <v>0</v>
      </c>
      <c r="DI693" s="4">
        <v>0</v>
      </c>
      <c r="DJ693" s="4">
        <v>0</v>
      </c>
      <c r="DK693" s="4">
        <v>0</v>
      </c>
      <c r="DL693" s="4">
        <v>0</v>
      </c>
      <c r="DM693" s="4">
        <v>0</v>
      </c>
      <c r="DN693" s="4">
        <v>0</v>
      </c>
      <c r="DO693" s="4">
        <v>0</v>
      </c>
      <c r="DP693" s="4">
        <v>0</v>
      </c>
      <c r="DQ693" s="4">
        <v>0</v>
      </c>
      <c r="DR693" s="4">
        <v>0</v>
      </c>
      <c r="DS693" s="4">
        <v>0</v>
      </c>
      <c r="DT693" s="4">
        <v>0</v>
      </c>
      <c r="DU693" s="6">
        <v>0</v>
      </c>
      <c r="DV693" s="4">
        <f>SUM(Tabela1[[#This Row],[jan/25]:[mar/25]])</f>
        <v>0</v>
      </c>
      <c r="DW693" s="4">
        <f>SUM(Tabela1[[#This Row],[abr/25]:[ago/25]])</f>
        <v>0</v>
      </c>
      <c r="DX693" s="4">
        <f>SUM(Tabela1[[#This Row],[set/25]:[dez/30]])</f>
        <v>553.89</v>
      </c>
    </row>
    <row r="694" spans="1:128" hidden="1" x14ac:dyDescent="0.25">
      <c r="A694" s="2" t="s">
        <v>1733</v>
      </c>
      <c r="B694" s="2" t="s">
        <v>14</v>
      </c>
      <c r="C694" s="2" t="s">
        <v>235</v>
      </c>
      <c r="D694" s="1">
        <v>406</v>
      </c>
      <c r="E694" s="2" t="s">
        <v>1803</v>
      </c>
      <c r="F694" s="2" t="s">
        <v>19</v>
      </c>
      <c r="G694" s="321">
        <v>45395</v>
      </c>
      <c r="H694" s="2" t="s">
        <v>210</v>
      </c>
      <c r="I694" s="2"/>
      <c r="J694" s="4"/>
      <c r="K694" s="4"/>
      <c r="L694" s="4">
        <f>Tabela1[[#This Row],[parcela.cef
(total)]]-Tabela1[[#This Row],[parcela.cef
(realizado)]]</f>
        <v>0</v>
      </c>
      <c r="M694" s="4">
        <v>0</v>
      </c>
      <c r="N694" s="4">
        <v>361641.25</v>
      </c>
      <c r="O694" s="4">
        <v>0</v>
      </c>
      <c r="P694" s="4">
        <v>390233.84</v>
      </c>
      <c r="Q694" s="4">
        <f>SUM(Tabela1[[#This Row],[set/25]:[dez/30]])</f>
        <v>290174.03999999998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80966.25</v>
      </c>
      <c r="AT694" s="4">
        <v>0</v>
      </c>
      <c r="AU694" s="4">
        <v>1525.9</v>
      </c>
      <c r="AV694" s="4">
        <v>762.51</v>
      </c>
      <c r="AW694" s="4">
        <v>767.93</v>
      </c>
      <c r="AX694" s="4">
        <v>0</v>
      </c>
      <c r="AY694" s="4">
        <v>1552.33</v>
      </c>
      <c r="AZ694" s="4">
        <v>783.39</v>
      </c>
      <c r="BA694" s="4">
        <v>788.71</v>
      </c>
      <c r="BB694" s="4">
        <v>793.17</v>
      </c>
      <c r="BC694" s="4">
        <v>796.1</v>
      </c>
      <c r="BD694" s="4">
        <v>802.97</v>
      </c>
      <c r="BE694" s="4">
        <v>806.72</v>
      </c>
      <c r="BF694" s="4">
        <v>7259.23</v>
      </c>
      <c r="BG694" s="4">
        <v>812.99</v>
      </c>
      <c r="BH694" s="4">
        <v>817.71</v>
      </c>
      <c r="BI694" s="4">
        <v>823.89</v>
      </c>
      <c r="BJ694" s="4">
        <v>0</v>
      </c>
      <c r="BK694" s="4">
        <v>830.84</v>
      </c>
      <c r="BL694" s="4">
        <v>830.84</v>
      </c>
      <c r="BM694" s="4">
        <v>830.84</v>
      </c>
      <c r="BN694" s="4">
        <v>830.84</v>
      </c>
      <c r="BO694" s="4">
        <v>830.84</v>
      </c>
      <c r="BP694" s="4">
        <v>830.84</v>
      </c>
      <c r="BQ694" s="4">
        <v>7460.95</v>
      </c>
      <c r="BR694" s="4">
        <v>830.84</v>
      </c>
      <c r="BS694" s="4">
        <v>830.84</v>
      </c>
      <c r="BT694" s="4">
        <v>830.84</v>
      </c>
      <c r="BU694" s="4">
        <v>830.84</v>
      </c>
      <c r="BV694" s="4">
        <v>830.84</v>
      </c>
      <c r="BW694" s="4">
        <v>830.84</v>
      </c>
      <c r="BX694" s="4">
        <v>830.84</v>
      </c>
      <c r="BY694" s="4">
        <v>830.84</v>
      </c>
      <c r="BZ694" s="4">
        <v>830.84</v>
      </c>
      <c r="CA694" s="4">
        <v>19890.34</v>
      </c>
      <c r="CB694" s="4">
        <v>250360.15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>
        <v>0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>
        <v>0</v>
      </c>
      <c r="DL694" s="4">
        <v>0</v>
      </c>
      <c r="DM694" s="4">
        <v>0</v>
      </c>
      <c r="DN694" s="4">
        <v>0</v>
      </c>
      <c r="DO694" s="4">
        <v>0</v>
      </c>
      <c r="DP694" s="4">
        <v>0</v>
      </c>
      <c r="DQ694" s="4">
        <v>0</v>
      </c>
      <c r="DR694" s="4">
        <v>0</v>
      </c>
      <c r="DS694" s="4">
        <v>0</v>
      </c>
      <c r="DT694" s="4">
        <v>0</v>
      </c>
      <c r="DU694" s="6">
        <v>0</v>
      </c>
      <c r="DV694" s="4">
        <f>SUM(Tabela1[[#This Row],[jan/25]:[mar/25]])</f>
        <v>2392.2399999999998</v>
      </c>
      <c r="DW694" s="4">
        <f>SUM(Tabela1[[#This Row],[abr/25]:[ago/25]])</f>
        <v>10520.54</v>
      </c>
      <c r="DX694" s="4">
        <f>SUM(Tabela1[[#This Row],[set/25]:[dez/30]])</f>
        <v>290174.03999999998</v>
      </c>
    </row>
    <row r="695" spans="1:128" hidden="1" x14ac:dyDescent="0.25">
      <c r="A695" s="2" t="s">
        <v>1733</v>
      </c>
      <c r="B695" s="2" t="s">
        <v>14</v>
      </c>
      <c r="C695" s="2" t="s">
        <v>256</v>
      </c>
      <c r="D695" s="1">
        <v>501</v>
      </c>
      <c r="E695" s="2" t="s">
        <v>197</v>
      </c>
      <c r="F695" s="2" t="s">
        <v>19</v>
      </c>
      <c r="G695" s="321">
        <v>45440</v>
      </c>
      <c r="H695" s="2" t="s">
        <v>1606</v>
      </c>
      <c r="I695" s="2"/>
      <c r="J695" s="4"/>
      <c r="K695" s="4"/>
      <c r="L695" s="4">
        <f>Tabela1[[#This Row],[parcela.cef
(total)]]-Tabela1[[#This Row],[parcela.cef
(realizado)]]</f>
        <v>0</v>
      </c>
      <c r="M695" s="4">
        <v>0</v>
      </c>
      <c r="N695" s="4">
        <v>303820.86</v>
      </c>
      <c r="O695" s="4">
        <v>0</v>
      </c>
      <c r="P695" s="4">
        <v>303820.86</v>
      </c>
      <c r="Q695" s="4">
        <f>SUM(Tabela1[[#This Row],[set/25]:[dez/30]])</f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303820.86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0</v>
      </c>
      <c r="CX695" s="4">
        <v>0</v>
      </c>
      <c r="CY695" s="4">
        <v>0</v>
      </c>
      <c r="CZ695" s="4">
        <v>0</v>
      </c>
      <c r="DA695" s="4">
        <v>0</v>
      </c>
      <c r="DB695" s="4">
        <v>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0</v>
      </c>
      <c r="DK695" s="4">
        <v>0</v>
      </c>
      <c r="DL695" s="4">
        <v>0</v>
      </c>
      <c r="DM695" s="4">
        <v>0</v>
      </c>
      <c r="DN695" s="4">
        <v>0</v>
      </c>
      <c r="DO695" s="4">
        <v>0</v>
      </c>
      <c r="DP695" s="4">
        <v>0</v>
      </c>
      <c r="DQ695" s="4">
        <v>0</v>
      </c>
      <c r="DR695" s="4">
        <v>0</v>
      </c>
      <c r="DS695" s="4">
        <v>0</v>
      </c>
      <c r="DT695" s="4">
        <v>0</v>
      </c>
      <c r="DU695" s="6">
        <v>0</v>
      </c>
      <c r="DV695" s="4">
        <f>SUM(Tabela1[[#This Row],[jan/25]:[mar/25]])</f>
        <v>0</v>
      </c>
      <c r="DW695" s="4">
        <f>SUM(Tabela1[[#This Row],[abr/25]:[ago/25]])</f>
        <v>0</v>
      </c>
      <c r="DX695" s="4">
        <f>SUM(Tabela1[[#This Row],[set/25]:[dez/30]])</f>
        <v>0</v>
      </c>
    </row>
    <row r="696" spans="1:128" hidden="1" x14ac:dyDescent="0.25">
      <c r="A696" s="2" t="s">
        <v>1733</v>
      </c>
      <c r="B696" s="2" t="s">
        <v>14</v>
      </c>
      <c r="C696" s="2" t="s">
        <v>256</v>
      </c>
      <c r="D696" s="1">
        <v>502</v>
      </c>
      <c r="E696" s="2" t="s">
        <v>1806</v>
      </c>
      <c r="F696" s="2" t="s">
        <v>19</v>
      </c>
      <c r="G696" s="321">
        <v>45395</v>
      </c>
      <c r="H696" s="2" t="s">
        <v>1225</v>
      </c>
      <c r="I696" s="2"/>
      <c r="J696" s="4"/>
      <c r="K696" s="4"/>
      <c r="L696" s="4">
        <f>Tabela1[[#This Row],[parcela.cef
(total)]]-Tabela1[[#This Row],[parcela.cef
(realizado)]]</f>
        <v>0</v>
      </c>
      <c r="M696" s="4">
        <v>0</v>
      </c>
      <c r="N696" s="4">
        <v>474050</v>
      </c>
      <c r="O696" s="4">
        <v>0</v>
      </c>
      <c r="P696" s="4">
        <v>522691.38</v>
      </c>
      <c r="Q696" s="4">
        <f>SUM(Tabela1[[#This Row],[set/25]:[dez/30]])</f>
        <v>490750.9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15050</v>
      </c>
      <c r="AT696" s="4">
        <v>1023.19</v>
      </c>
      <c r="AU696" s="4">
        <v>1028.51</v>
      </c>
      <c r="AV696" s="4">
        <v>1016.68</v>
      </c>
      <c r="AW696" s="4">
        <v>1044.72</v>
      </c>
      <c r="AX696" s="4">
        <v>1031.27</v>
      </c>
      <c r="AY696" s="4">
        <v>1038.49</v>
      </c>
      <c r="AZ696" s="4">
        <v>1044.52</v>
      </c>
      <c r="BA696" s="4">
        <v>1051.6199999999999</v>
      </c>
      <c r="BB696" s="4">
        <v>1055.83</v>
      </c>
      <c r="BC696" s="4">
        <v>1061.0999999999999</v>
      </c>
      <c r="BD696" s="4">
        <v>1069.9100000000001</v>
      </c>
      <c r="BE696" s="4">
        <v>1074.19</v>
      </c>
      <c r="BF696" s="4">
        <v>1078.3800000000001</v>
      </c>
      <c r="BG696" s="4">
        <v>1083.99</v>
      </c>
      <c r="BH696" s="4">
        <v>1090.28</v>
      </c>
      <c r="BI696" s="4">
        <v>1097.8</v>
      </c>
      <c r="BJ696" s="4">
        <v>1108.46</v>
      </c>
      <c r="BK696" s="4">
        <v>1107.79</v>
      </c>
      <c r="BL696" s="4">
        <v>1107.79</v>
      </c>
      <c r="BM696" s="4">
        <v>1107.79</v>
      </c>
      <c r="BN696" s="4">
        <v>1107.79</v>
      </c>
      <c r="BO696" s="4">
        <v>1107.79</v>
      </c>
      <c r="BP696" s="4">
        <v>1107.79</v>
      </c>
      <c r="BQ696" s="4">
        <v>23263.56</v>
      </c>
      <c r="BR696" s="4">
        <v>1107.79</v>
      </c>
      <c r="BS696" s="4">
        <v>1107.79</v>
      </c>
      <c r="BT696" s="4">
        <v>1107.79</v>
      </c>
      <c r="BU696" s="4">
        <v>1107.79</v>
      </c>
      <c r="BV696" s="4">
        <v>1107.79</v>
      </c>
      <c r="BW696" s="4">
        <v>1107.79</v>
      </c>
      <c r="BX696" s="4">
        <v>1107.79</v>
      </c>
      <c r="BY696" s="4">
        <v>1107.79</v>
      </c>
      <c r="BZ696" s="4">
        <v>1107.79</v>
      </c>
      <c r="CA696" s="4">
        <v>11077.88</v>
      </c>
      <c r="CB696" s="4">
        <v>438130.26</v>
      </c>
      <c r="CC696" s="4">
        <v>0</v>
      </c>
      <c r="CD696" s="4">
        <v>553.89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>
        <v>0</v>
      </c>
      <c r="DE696" s="4">
        <v>0</v>
      </c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>
        <v>0</v>
      </c>
      <c r="DL696" s="4">
        <v>0</v>
      </c>
      <c r="DM696" s="4">
        <v>0</v>
      </c>
      <c r="DN696" s="4">
        <v>0</v>
      </c>
      <c r="DO696" s="4">
        <v>0</v>
      </c>
      <c r="DP696" s="4">
        <v>0</v>
      </c>
      <c r="DQ696" s="4">
        <v>0</v>
      </c>
      <c r="DR696" s="4">
        <v>0</v>
      </c>
      <c r="DS696" s="4">
        <v>0</v>
      </c>
      <c r="DT696" s="4">
        <v>0</v>
      </c>
      <c r="DU696" s="6">
        <v>0</v>
      </c>
      <c r="DV696" s="4">
        <f>SUM(Tabela1[[#This Row],[jan/25]:[mar/25]])</f>
        <v>3186.84</v>
      </c>
      <c r="DW696" s="4">
        <f>SUM(Tabela1[[#This Row],[abr/25]:[ago/25]])</f>
        <v>5424.64</v>
      </c>
      <c r="DX696" s="4">
        <f>SUM(Tabela1[[#This Row],[set/25]:[dez/30]])</f>
        <v>490750.9</v>
      </c>
    </row>
    <row r="697" spans="1:128" hidden="1" x14ac:dyDescent="0.25">
      <c r="A697" s="2" t="s">
        <v>1733</v>
      </c>
      <c r="B697" s="2" t="s">
        <v>14</v>
      </c>
      <c r="C697" s="2" t="s">
        <v>256</v>
      </c>
      <c r="D697" s="1">
        <v>503</v>
      </c>
      <c r="E697" s="2" t="s">
        <v>1808</v>
      </c>
      <c r="F697" s="2" t="s">
        <v>19</v>
      </c>
      <c r="G697" s="321">
        <v>45390</v>
      </c>
      <c r="H697" s="2" t="s">
        <v>1666</v>
      </c>
      <c r="I697" s="2"/>
      <c r="J697" s="4"/>
      <c r="K697" s="4"/>
      <c r="L697" s="4">
        <f>Tabela1[[#This Row],[parcela.cef
(total)]]-Tabela1[[#This Row],[parcela.cef
(realizado)]]</f>
        <v>0</v>
      </c>
      <c r="M697" s="4">
        <v>0</v>
      </c>
      <c r="N697" s="4">
        <v>470250</v>
      </c>
      <c r="O697" s="4">
        <v>0</v>
      </c>
      <c r="P697" s="4">
        <v>511755.47</v>
      </c>
      <c r="Q697" s="4">
        <f>SUM(Tabela1[[#This Row],[set/25]:[dez/30]])</f>
        <v>427606.19000000006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25250</v>
      </c>
      <c r="AT697" s="4">
        <v>3008.4</v>
      </c>
      <c r="AU697" s="4">
        <v>3024.04</v>
      </c>
      <c r="AV697" s="4">
        <v>3050.05</v>
      </c>
      <c r="AW697" s="4">
        <v>3071.71</v>
      </c>
      <c r="AX697" s="4">
        <v>3093.82</v>
      </c>
      <c r="AY697" s="4">
        <v>3115.48</v>
      </c>
      <c r="AZ697" s="4">
        <v>3133.55</v>
      </c>
      <c r="BA697" s="4">
        <v>11567.81</v>
      </c>
      <c r="BB697" s="4">
        <v>3167.48</v>
      </c>
      <c r="BC697" s="4">
        <v>3183.31</v>
      </c>
      <c r="BD697" s="4">
        <v>3209.74</v>
      </c>
      <c r="BE697" s="4">
        <v>3222.57</v>
      </c>
      <c r="BF697" s="4">
        <v>3235.14</v>
      </c>
      <c r="BG697" s="4">
        <v>3251.96</v>
      </c>
      <c r="BH697" s="4">
        <v>3270.83</v>
      </c>
      <c r="BI697" s="4">
        <v>3293.39</v>
      </c>
      <c r="BJ697" s="4">
        <v>0</v>
      </c>
      <c r="BK697" s="4">
        <v>3323.36</v>
      </c>
      <c r="BL697" s="4">
        <v>3323.36</v>
      </c>
      <c r="BM697" s="4">
        <v>12185.67</v>
      </c>
      <c r="BN697" s="4">
        <v>3323.36</v>
      </c>
      <c r="BO697" s="4">
        <v>3323.36</v>
      </c>
      <c r="BP697" s="4">
        <v>3323.36</v>
      </c>
      <c r="BQ697" s="4">
        <v>3323.36</v>
      </c>
      <c r="BR697" s="4">
        <v>3323.36</v>
      </c>
      <c r="BS697" s="4">
        <v>3323.36</v>
      </c>
      <c r="BT697" s="4">
        <v>3323.36</v>
      </c>
      <c r="BU697" s="4">
        <v>3323.36</v>
      </c>
      <c r="BV697" s="4">
        <v>3323.36</v>
      </c>
      <c r="BW697" s="4">
        <v>3323.36</v>
      </c>
      <c r="BX697" s="4">
        <v>3323.36</v>
      </c>
      <c r="BY697" s="4">
        <v>3323.36</v>
      </c>
      <c r="BZ697" s="4">
        <v>3323.36</v>
      </c>
      <c r="CA697" s="4">
        <v>9970.09</v>
      </c>
      <c r="CB697" s="4">
        <v>355046.14</v>
      </c>
      <c r="CC697" s="4">
        <v>0</v>
      </c>
      <c r="CD697" s="4">
        <v>553.89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4">
        <v>0</v>
      </c>
      <c r="CZ697" s="4">
        <v>0</v>
      </c>
      <c r="DA697" s="4">
        <v>0</v>
      </c>
      <c r="DB697" s="4">
        <v>0</v>
      </c>
      <c r="DC697" s="4">
        <v>0</v>
      </c>
      <c r="DD697" s="4">
        <v>0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0</v>
      </c>
      <c r="DK697" s="4">
        <v>0</v>
      </c>
      <c r="DL697" s="4">
        <v>0</v>
      </c>
      <c r="DM697" s="4">
        <v>0</v>
      </c>
      <c r="DN697" s="4">
        <v>0</v>
      </c>
      <c r="DO697" s="4">
        <v>0</v>
      </c>
      <c r="DP697" s="4">
        <v>0</v>
      </c>
      <c r="DQ697" s="4">
        <v>0</v>
      </c>
      <c r="DR697" s="4">
        <v>0</v>
      </c>
      <c r="DS697" s="4">
        <v>0</v>
      </c>
      <c r="DT697" s="4">
        <v>0</v>
      </c>
      <c r="DU697" s="6">
        <v>0</v>
      </c>
      <c r="DV697" s="4">
        <f>SUM(Tabela1[[#This Row],[jan/25]:[mar/25]])</f>
        <v>9560.5299999999988</v>
      </c>
      <c r="DW697" s="4">
        <f>SUM(Tabela1[[#This Row],[abr/25]:[ago/25]])</f>
        <v>16273.89</v>
      </c>
      <c r="DX697" s="4">
        <f>SUM(Tabela1[[#This Row],[set/25]:[dez/30]])</f>
        <v>427606.19000000006</v>
      </c>
    </row>
    <row r="698" spans="1:128" hidden="1" x14ac:dyDescent="0.25">
      <c r="A698" s="2" t="s">
        <v>1733</v>
      </c>
      <c r="B698" s="2" t="s">
        <v>14</v>
      </c>
      <c r="C698" s="2" t="s">
        <v>256</v>
      </c>
      <c r="D698" s="1">
        <v>504</v>
      </c>
      <c r="E698" s="2" t="s">
        <v>1810</v>
      </c>
      <c r="F698" s="2" t="s">
        <v>19</v>
      </c>
      <c r="G698" s="321">
        <v>45377</v>
      </c>
      <c r="H698" s="2" t="s">
        <v>1729</v>
      </c>
      <c r="I698" s="2"/>
      <c r="J698" s="4"/>
      <c r="K698" s="4"/>
      <c r="L698" s="4">
        <f>Tabela1[[#This Row],[parcela.cef
(total)]]-Tabela1[[#This Row],[parcela.cef
(realizado)]]</f>
        <v>0</v>
      </c>
      <c r="M698" s="4">
        <v>0</v>
      </c>
      <c r="N698" s="4">
        <v>540550</v>
      </c>
      <c r="O698" s="4">
        <v>0</v>
      </c>
      <c r="P698" s="4">
        <v>592141.62</v>
      </c>
      <c r="Q698" s="4">
        <f>SUM(Tabela1[[#This Row],[set/25]:[dez/30]])</f>
        <v>510245.02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31550</v>
      </c>
      <c r="AS698" s="4">
        <v>1501.95</v>
      </c>
      <c r="AT698" s="4">
        <v>1506.16</v>
      </c>
      <c r="AU698" s="4">
        <v>1513.99</v>
      </c>
      <c r="AV698" s="4">
        <v>1527.01</v>
      </c>
      <c r="AW698" s="4">
        <v>1537.85</v>
      </c>
      <c r="AX698" s="4">
        <v>1548.92</v>
      </c>
      <c r="AY698" s="4">
        <v>1559.76</v>
      </c>
      <c r="AZ698" s="4">
        <v>1568.81</v>
      </c>
      <c r="BA698" s="4">
        <v>1579.48</v>
      </c>
      <c r="BB698" s="4">
        <v>1585.8</v>
      </c>
      <c r="BC698" s="4">
        <v>1593.73</v>
      </c>
      <c r="BD698" s="4">
        <v>25175.61</v>
      </c>
      <c r="BE698" s="4">
        <v>1613.38</v>
      </c>
      <c r="BF698" s="4">
        <v>1619.67</v>
      </c>
      <c r="BG698" s="4">
        <v>1628.1</v>
      </c>
      <c r="BH698" s="4">
        <v>1637.54</v>
      </c>
      <c r="BI698" s="4">
        <v>1648.84</v>
      </c>
      <c r="BJ698" s="4">
        <v>0</v>
      </c>
      <c r="BK698" s="4">
        <v>1663.84</v>
      </c>
      <c r="BL698" s="4">
        <v>1663.84</v>
      </c>
      <c r="BM698" s="4">
        <v>1663.84</v>
      </c>
      <c r="BN698" s="4">
        <v>1663.84</v>
      </c>
      <c r="BO698" s="4">
        <v>1663.84</v>
      </c>
      <c r="BP698" s="4">
        <v>26066.86</v>
      </c>
      <c r="BQ698" s="4">
        <v>1663.84</v>
      </c>
      <c r="BR698" s="4">
        <v>1663.84</v>
      </c>
      <c r="BS698" s="4">
        <v>1663.84</v>
      </c>
      <c r="BT698" s="4">
        <v>1663.84</v>
      </c>
      <c r="BU698" s="4">
        <v>1663.84</v>
      </c>
      <c r="BV698" s="4">
        <v>1663.84</v>
      </c>
      <c r="BW698" s="4">
        <v>1663.84</v>
      </c>
      <c r="BX698" s="4">
        <v>1663.84</v>
      </c>
      <c r="BY698" s="4">
        <v>1663.84</v>
      </c>
      <c r="BZ698" s="4">
        <v>1663.84</v>
      </c>
      <c r="CA698" s="4">
        <v>72099.850000000006</v>
      </c>
      <c r="CB698" s="4">
        <v>386489.56</v>
      </c>
      <c r="CC698" s="4">
        <v>631.15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0</v>
      </c>
      <c r="CZ698" s="4">
        <v>0</v>
      </c>
      <c r="DA698" s="4">
        <v>0</v>
      </c>
      <c r="DB698" s="4">
        <v>0</v>
      </c>
      <c r="DC698" s="4">
        <v>0</v>
      </c>
      <c r="DD698" s="4">
        <v>0</v>
      </c>
      <c r="DE698" s="4">
        <v>0</v>
      </c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>
        <v>0</v>
      </c>
      <c r="DL698" s="4">
        <v>0</v>
      </c>
      <c r="DM698" s="4">
        <v>0</v>
      </c>
      <c r="DN698" s="4">
        <v>0</v>
      </c>
      <c r="DO698" s="4">
        <v>0</v>
      </c>
      <c r="DP698" s="4">
        <v>0</v>
      </c>
      <c r="DQ698" s="4">
        <v>0</v>
      </c>
      <c r="DR698" s="4">
        <v>0</v>
      </c>
      <c r="DS698" s="4">
        <v>0</v>
      </c>
      <c r="DT698" s="4">
        <v>0</v>
      </c>
      <c r="DU698" s="6">
        <v>0</v>
      </c>
      <c r="DV698" s="4">
        <f>SUM(Tabela1[[#This Row],[jan/25]:[mar/25]])</f>
        <v>28355.14</v>
      </c>
      <c r="DW698" s="4">
        <f>SUM(Tabela1[[#This Row],[abr/25]:[ago/25]])</f>
        <v>8147.53</v>
      </c>
      <c r="DX698" s="4">
        <f>SUM(Tabela1[[#This Row],[set/25]:[dez/30]])</f>
        <v>510245.02</v>
      </c>
    </row>
    <row r="699" spans="1:128" hidden="1" x14ac:dyDescent="0.25">
      <c r="A699" s="2" t="s">
        <v>1733</v>
      </c>
      <c r="B699" s="2" t="s">
        <v>14</v>
      </c>
      <c r="C699" s="2" t="s">
        <v>256</v>
      </c>
      <c r="D699" s="1">
        <v>505</v>
      </c>
      <c r="E699" s="2" t="s">
        <v>1812</v>
      </c>
      <c r="F699" s="2" t="s">
        <v>19</v>
      </c>
      <c r="G699" s="321">
        <v>45804</v>
      </c>
      <c r="H699" s="2" t="s">
        <v>187</v>
      </c>
      <c r="I699" s="2"/>
      <c r="J699" s="4"/>
      <c r="K699" s="4"/>
      <c r="L699" s="4">
        <f>Tabela1[[#This Row],[parcela.cef
(total)]]-Tabela1[[#This Row],[parcela.cef
(realizado)]]</f>
        <v>0</v>
      </c>
      <c r="M699" s="4">
        <v>0</v>
      </c>
      <c r="N699" s="4">
        <v>456000</v>
      </c>
      <c r="O699" s="4">
        <v>0</v>
      </c>
      <c r="P699" s="4">
        <v>360370.81</v>
      </c>
      <c r="Q699" s="4">
        <f>SUM(Tabela1[[#This Row],[set/25]:[dez/30]])</f>
        <v>352180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2713.5</v>
      </c>
      <c r="BH699" s="4">
        <v>2729.24</v>
      </c>
      <c r="BI699" s="4">
        <v>2748.07</v>
      </c>
      <c r="BJ699" s="4">
        <v>0</v>
      </c>
      <c r="BK699" s="4">
        <v>2773.07</v>
      </c>
      <c r="BL699" s="4">
        <v>2773.07</v>
      </c>
      <c r="BM699" s="4">
        <v>24957.64</v>
      </c>
      <c r="BN699" s="4">
        <v>2773.07</v>
      </c>
      <c r="BO699" s="4">
        <v>2773.07</v>
      </c>
      <c r="BP699" s="4">
        <v>2773.07</v>
      </c>
      <c r="BQ699" s="4">
        <v>2773.07</v>
      </c>
      <c r="BR699" s="4">
        <v>2773.07</v>
      </c>
      <c r="BS699" s="4">
        <v>2773.07</v>
      </c>
      <c r="BT699" s="4">
        <v>2773.07</v>
      </c>
      <c r="BU699" s="4">
        <v>2773.07</v>
      </c>
      <c r="BV699" s="4">
        <v>2773.07</v>
      </c>
      <c r="BW699" s="4">
        <v>2773.07</v>
      </c>
      <c r="BX699" s="4">
        <v>2773.07</v>
      </c>
      <c r="BY699" s="4">
        <v>2773.07</v>
      </c>
      <c r="BZ699" s="4">
        <v>2773.07</v>
      </c>
      <c r="CA699" s="4">
        <v>2773.07</v>
      </c>
      <c r="CB699" s="4">
        <v>282298.63</v>
      </c>
      <c r="CC699" s="4">
        <v>554.61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0</v>
      </c>
      <c r="CR699" s="4">
        <v>0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4">
        <v>0</v>
      </c>
      <c r="CZ699" s="4">
        <v>0</v>
      </c>
      <c r="DA699" s="4">
        <v>0</v>
      </c>
      <c r="DB699" s="4">
        <v>0</v>
      </c>
      <c r="DC699" s="4">
        <v>0</v>
      </c>
      <c r="DD699" s="4">
        <v>0</v>
      </c>
      <c r="DE699" s="4">
        <v>0</v>
      </c>
      <c r="DF699" s="4">
        <v>0</v>
      </c>
      <c r="DG699" s="4">
        <v>0</v>
      </c>
      <c r="DH699" s="4">
        <v>0</v>
      </c>
      <c r="DI699" s="4">
        <v>0</v>
      </c>
      <c r="DJ699" s="4">
        <v>0</v>
      </c>
      <c r="DK699" s="4">
        <v>0</v>
      </c>
      <c r="DL699" s="4">
        <v>0</v>
      </c>
      <c r="DM699" s="4">
        <v>0</v>
      </c>
      <c r="DN699" s="4">
        <v>0</v>
      </c>
      <c r="DO699" s="4">
        <v>0</v>
      </c>
      <c r="DP699" s="4">
        <v>0</v>
      </c>
      <c r="DQ699" s="4">
        <v>0</v>
      </c>
      <c r="DR699" s="4">
        <v>0</v>
      </c>
      <c r="DS699" s="4">
        <v>0</v>
      </c>
      <c r="DT699" s="4">
        <v>0</v>
      </c>
      <c r="DU699" s="6">
        <v>0</v>
      </c>
      <c r="DV699" s="4">
        <f>SUM(Tabela1[[#This Row],[jan/25]:[mar/25]])</f>
        <v>0</v>
      </c>
      <c r="DW699" s="4">
        <f>SUM(Tabela1[[#This Row],[abr/25]:[ago/25]])</f>
        <v>8190.8099999999995</v>
      </c>
      <c r="DX699" s="4">
        <f>SUM(Tabela1[[#This Row],[set/25]:[dez/30]])</f>
        <v>352180</v>
      </c>
    </row>
    <row r="700" spans="1:128" hidden="1" x14ac:dyDescent="0.25">
      <c r="A700" s="2" t="s">
        <v>1733</v>
      </c>
      <c r="B700" s="2" t="s">
        <v>14</v>
      </c>
      <c r="C700" s="2" t="s">
        <v>256</v>
      </c>
      <c r="D700" s="1">
        <v>506</v>
      </c>
      <c r="E700" s="2"/>
      <c r="F700" s="2" t="s">
        <v>16</v>
      </c>
      <c r="G700" s="321"/>
      <c r="H700" s="2"/>
      <c r="I700" s="2"/>
      <c r="J700" s="4"/>
      <c r="K700" s="4"/>
      <c r="L700" s="4">
        <f>Tabela1[[#This Row],[parcela.cef
(total)]]-Tabela1[[#This Row],[parcela.cef
(realizado)]]</f>
        <v>0</v>
      </c>
      <c r="M700" s="4">
        <v>0</v>
      </c>
      <c r="N700" s="4">
        <v>0</v>
      </c>
      <c r="O700" s="4">
        <v>0</v>
      </c>
      <c r="P700" s="4">
        <v>0</v>
      </c>
      <c r="Q700" s="4">
        <f>SUM(Tabela1[[#This Row],[set/25]:[dez/30]])</f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>
        <v>0</v>
      </c>
      <c r="DE700" s="4">
        <v>0</v>
      </c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>
        <v>0</v>
      </c>
      <c r="DL700" s="4">
        <v>0</v>
      </c>
      <c r="DM700" s="4">
        <v>0</v>
      </c>
      <c r="DN700" s="4">
        <v>0</v>
      </c>
      <c r="DO700" s="4">
        <v>0</v>
      </c>
      <c r="DP700" s="4">
        <v>0</v>
      </c>
      <c r="DQ700" s="4">
        <v>0</v>
      </c>
      <c r="DR700" s="4">
        <v>0</v>
      </c>
      <c r="DS700" s="4">
        <v>0</v>
      </c>
      <c r="DT700" s="4">
        <v>0</v>
      </c>
      <c r="DU700" s="6">
        <v>0</v>
      </c>
      <c r="DV700" s="4">
        <f>SUM(Tabela1[[#This Row],[jan/25]:[mar/25]])</f>
        <v>0</v>
      </c>
      <c r="DW700" s="4">
        <f>SUM(Tabela1[[#This Row],[abr/25]:[ago/25]])</f>
        <v>0</v>
      </c>
      <c r="DX700" s="4">
        <f>SUM(Tabela1[[#This Row],[set/25]:[dez/30]])</f>
        <v>0</v>
      </c>
    </row>
    <row r="701" spans="1:128" hidden="1" x14ac:dyDescent="0.25">
      <c r="A701" s="2" t="s">
        <v>1733</v>
      </c>
      <c r="B701" s="2" t="s">
        <v>14</v>
      </c>
      <c r="C701" s="2" t="s">
        <v>280</v>
      </c>
      <c r="D701" s="1">
        <v>601</v>
      </c>
      <c r="E701" s="2"/>
      <c r="F701" s="2" t="s">
        <v>16</v>
      </c>
      <c r="G701" s="321"/>
      <c r="H701" s="2"/>
      <c r="I701" s="2"/>
      <c r="J701" s="4"/>
      <c r="K701" s="4"/>
      <c r="L701" s="4">
        <f>Tabela1[[#This Row],[parcela.cef
(total)]]-Tabela1[[#This Row],[parcela.cef
(realizado)]]</f>
        <v>0</v>
      </c>
      <c r="M701" s="4">
        <v>0</v>
      </c>
      <c r="N701" s="4">
        <v>0</v>
      </c>
      <c r="O701" s="4">
        <v>0</v>
      </c>
      <c r="P701" s="4">
        <v>0</v>
      </c>
      <c r="Q701" s="4">
        <f>SUM(Tabela1[[#This Row],[set/25]:[dez/30]])</f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0</v>
      </c>
      <c r="CR701" s="4">
        <v>0</v>
      </c>
      <c r="CS701" s="4">
        <v>0</v>
      </c>
      <c r="CT701" s="4">
        <v>0</v>
      </c>
      <c r="CU701" s="4">
        <v>0</v>
      </c>
      <c r="CV701" s="4">
        <v>0</v>
      </c>
      <c r="CW701" s="4">
        <v>0</v>
      </c>
      <c r="CX701" s="4">
        <v>0</v>
      </c>
      <c r="CY701" s="4">
        <v>0</v>
      </c>
      <c r="CZ701" s="4">
        <v>0</v>
      </c>
      <c r="DA701" s="4">
        <v>0</v>
      </c>
      <c r="DB701" s="4">
        <v>0</v>
      </c>
      <c r="DC701" s="4">
        <v>0</v>
      </c>
      <c r="DD701" s="4">
        <v>0</v>
      </c>
      <c r="DE701" s="4">
        <v>0</v>
      </c>
      <c r="DF701" s="4">
        <v>0</v>
      </c>
      <c r="DG701" s="4">
        <v>0</v>
      </c>
      <c r="DH701" s="4">
        <v>0</v>
      </c>
      <c r="DI701" s="4">
        <v>0</v>
      </c>
      <c r="DJ701" s="4">
        <v>0</v>
      </c>
      <c r="DK701" s="4">
        <v>0</v>
      </c>
      <c r="DL701" s="4">
        <v>0</v>
      </c>
      <c r="DM701" s="4">
        <v>0</v>
      </c>
      <c r="DN701" s="4">
        <v>0</v>
      </c>
      <c r="DO701" s="4">
        <v>0</v>
      </c>
      <c r="DP701" s="4">
        <v>0</v>
      </c>
      <c r="DQ701" s="4">
        <v>0</v>
      </c>
      <c r="DR701" s="4">
        <v>0</v>
      </c>
      <c r="DS701" s="4">
        <v>0</v>
      </c>
      <c r="DT701" s="4">
        <v>0</v>
      </c>
      <c r="DU701" s="6">
        <v>0</v>
      </c>
      <c r="DV701" s="4">
        <f>SUM(Tabela1[[#This Row],[jan/25]:[mar/25]])</f>
        <v>0</v>
      </c>
      <c r="DW701" s="4">
        <f>SUM(Tabela1[[#This Row],[abr/25]:[ago/25]])</f>
        <v>0</v>
      </c>
      <c r="DX701" s="4">
        <f>SUM(Tabela1[[#This Row],[set/25]:[dez/30]])</f>
        <v>0</v>
      </c>
    </row>
    <row r="702" spans="1:128" hidden="1" x14ac:dyDescent="0.25">
      <c r="A702" s="2" t="s">
        <v>1733</v>
      </c>
      <c r="B702" s="2" t="s">
        <v>14</v>
      </c>
      <c r="C702" s="2" t="s">
        <v>280</v>
      </c>
      <c r="D702" s="1">
        <v>602</v>
      </c>
      <c r="E702" s="2" t="s">
        <v>1816</v>
      </c>
      <c r="F702" s="2" t="s">
        <v>19</v>
      </c>
      <c r="G702" s="321">
        <v>45399</v>
      </c>
      <c r="H702" s="2" t="s">
        <v>81</v>
      </c>
      <c r="I702" s="2"/>
      <c r="J702" s="4"/>
      <c r="K702" s="4"/>
      <c r="L702" s="4">
        <f>Tabela1[[#This Row],[parcela.cef
(total)]]-Tabela1[[#This Row],[parcela.cef
(realizado)]]</f>
        <v>0</v>
      </c>
      <c r="M702" s="4">
        <v>0</v>
      </c>
      <c r="N702" s="4">
        <v>427975</v>
      </c>
      <c r="O702" s="4">
        <v>0</v>
      </c>
      <c r="P702" s="4">
        <v>423775.29</v>
      </c>
      <c r="Q702" s="4">
        <f>SUM(Tabela1[[#This Row],[set/25]:[dez/30]])</f>
        <v>553.89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2475</v>
      </c>
      <c r="AT702" s="4">
        <v>25070</v>
      </c>
      <c r="AU702" s="4">
        <v>25200.36</v>
      </c>
      <c r="AV702" s="4">
        <v>25417.09</v>
      </c>
      <c r="AW702" s="4">
        <v>25597.55</v>
      </c>
      <c r="AX702" s="4">
        <v>25781.85</v>
      </c>
      <c r="AY702" s="4">
        <v>25962.32</v>
      </c>
      <c r="AZ702" s="4">
        <v>26112.91</v>
      </c>
      <c r="BA702" s="4">
        <v>26290.47</v>
      </c>
      <c r="BB702" s="4">
        <v>26395.63</v>
      </c>
      <c r="BC702" s="4">
        <v>26527.61</v>
      </c>
      <c r="BD702" s="4">
        <v>26747.79</v>
      </c>
      <c r="BE702" s="4">
        <v>26854.78</v>
      </c>
      <c r="BF702" s="4">
        <v>26986.49</v>
      </c>
      <c r="BG702" s="4">
        <v>27099.71</v>
      </c>
      <c r="BH702" s="4">
        <v>27256.880000000001</v>
      </c>
      <c r="BI702" s="4">
        <v>27444.959999999999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553.89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0</v>
      </c>
      <c r="CZ702" s="4">
        <v>0</v>
      </c>
      <c r="DA702" s="4">
        <v>0</v>
      </c>
      <c r="DB702" s="4">
        <v>0</v>
      </c>
      <c r="DC702" s="4">
        <v>0</v>
      </c>
      <c r="DD702" s="4">
        <v>0</v>
      </c>
      <c r="DE702" s="4">
        <v>0</v>
      </c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>
        <v>0</v>
      </c>
      <c r="DL702" s="4">
        <v>0</v>
      </c>
      <c r="DM702" s="4">
        <v>0</v>
      </c>
      <c r="DN702" s="4">
        <v>0</v>
      </c>
      <c r="DO702" s="4">
        <v>0</v>
      </c>
      <c r="DP702" s="4">
        <v>0</v>
      </c>
      <c r="DQ702" s="4">
        <v>0</v>
      </c>
      <c r="DR702" s="4">
        <v>0</v>
      </c>
      <c r="DS702" s="4">
        <v>0</v>
      </c>
      <c r="DT702" s="4">
        <v>0</v>
      </c>
      <c r="DU702" s="6">
        <v>0</v>
      </c>
      <c r="DV702" s="4">
        <f>SUM(Tabela1[[#This Row],[jan/25]:[mar/25]])</f>
        <v>79671.03</v>
      </c>
      <c r="DW702" s="4">
        <f>SUM(Tabela1[[#This Row],[abr/25]:[ago/25]])</f>
        <v>135642.82</v>
      </c>
      <c r="DX702" s="4">
        <f>SUM(Tabela1[[#This Row],[set/25]:[dez/30]])</f>
        <v>553.89</v>
      </c>
    </row>
    <row r="703" spans="1:128" hidden="1" x14ac:dyDescent="0.25">
      <c r="A703" s="2" t="s">
        <v>1733</v>
      </c>
      <c r="B703" s="2" t="s">
        <v>14</v>
      </c>
      <c r="C703" s="2" t="s">
        <v>280</v>
      </c>
      <c r="D703" s="1">
        <v>603</v>
      </c>
      <c r="E703" s="2" t="s">
        <v>1818</v>
      </c>
      <c r="F703" s="2" t="s">
        <v>19</v>
      </c>
      <c r="G703" s="321">
        <v>45821</v>
      </c>
      <c r="H703" s="2" t="s">
        <v>314</v>
      </c>
      <c r="I703" s="2"/>
      <c r="J703" s="4"/>
      <c r="K703" s="4"/>
      <c r="L703" s="4">
        <f>Tabela1[[#This Row],[parcela.cef
(total)]]-Tabela1[[#This Row],[parcela.cef
(realizado)]]</f>
        <v>0</v>
      </c>
      <c r="M703" s="4">
        <v>0</v>
      </c>
      <c r="N703" s="4">
        <v>466626.72</v>
      </c>
      <c r="O703" s="4">
        <v>0</v>
      </c>
      <c r="P703" s="4">
        <v>466626.72</v>
      </c>
      <c r="Q703" s="4">
        <f>SUM(Tabela1[[#This Row],[set/25]:[dez/30]])</f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466626.72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0</v>
      </c>
      <c r="CR703" s="4">
        <v>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0</v>
      </c>
      <c r="CZ703" s="4">
        <v>0</v>
      </c>
      <c r="DA703" s="4">
        <v>0</v>
      </c>
      <c r="DB703" s="4">
        <v>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0</v>
      </c>
      <c r="DK703" s="4">
        <v>0</v>
      </c>
      <c r="DL703" s="4">
        <v>0</v>
      </c>
      <c r="DM703" s="4">
        <v>0</v>
      </c>
      <c r="DN703" s="4">
        <v>0</v>
      </c>
      <c r="DO703" s="4">
        <v>0</v>
      </c>
      <c r="DP703" s="4">
        <v>0</v>
      </c>
      <c r="DQ703" s="4">
        <v>0</v>
      </c>
      <c r="DR703" s="4">
        <v>0</v>
      </c>
      <c r="DS703" s="4">
        <v>0</v>
      </c>
      <c r="DT703" s="4">
        <v>0</v>
      </c>
      <c r="DU703" s="6">
        <v>0</v>
      </c>
      <c r="DV703" s="4">
        <f>SUM(Tabela1[[#This Row],[jan/25]:[mar/25]])</f>
        <v>0</v>
      </c>
      <c r="DW703" s="4">
        <f>SUM(Tabela1[[#This Row],[abr/25]:[ago/25]])</f>
        <v>466626.72</v>
      </c>
      <c r="DX703" s="4">
        <f>SUM(Tabela1[[#This Row],[set/25]:[dez/30]])</f>
        <v>0</v>
      </c>
    </row>
    <row r="704" spans="1:128" hidden="1" x14ac:dyDescent="0.25">
      <c r="A704" s="2" t="s">
        <v>1733</v>
      </c>
      <c r="B704" s="2" t="s">
        <v>14</v>
      </c>
      <c r="C704" s="2" t="s">
        <v>280</v>
      </c>
      <c r="D704" s="1">
        <v>604</v>
      </c>
      <c r="E704" s="2" t="s">
        <v>1820</v>
      </c>
      <c r="F704" s="2" t="s">
        <v>19</v>
      </c>
      <c r="G704" s="321">
        <v>45716</v>
      </c>
      <c r="H704" s="2" t="s">
        <v>966</v>
      </c>
      <c r="I704" s="2"/>
      <c r="J704" s="4"/>
      <c r="K704" s="4"/>
      <c r="L704" s="4">
        <f>Tabela1[[#This Row],[parcela.cef
(total)]]-Tabela1[[#This Row],[parcela.cef
(realizado)]]</f>
        <v>0</v>
      </c>
      <c r="M704" s="4">
        <v>0</v>
      </c>
      <c r="N704" s="4">
        <v>580074</v>
      </c>
      <c r="O704" s="4">
        <v>0</v>
      </c>
      <c r="P704" s="4">
        <v>602123.55000000005</v>
      </c>
      <c r="Q704" s="4">
        <f>SUM(Tabela1[[#This Row],[set/25]:[dez/30]])</f>
        <v>576389.9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15000</v>
      </c>
      <c r="BE704" s="4">
        <v>759.25</v>
      </c>
      <c r="BF704" s="4">
        <v>2260.21</v>
      </c>
      <c r="BG704" s="4">
        <v>2559.0100000000002</v>
      </c>
      <c r="BH704" s="4">
        <v>2568.73</v>
      </c>
      <c r="BI704" s="4">
        <v>2586.4499999999998</v>
      </c>
      <c r="BJ704" s="4">
        <v>0</v>
      </c>
      <c r="BK704" s="4">
        <v>2609.9899999999998</v>
      </c>
      <c r="BL704" s="4">
        <v>2609.9899999999998</v>
      </c>
      <c r="BM704" s="4">
        <v>23489.9</v>
      </c>
      <c r="BN704" s="4">
        <v>2609.9899999999998</v>
      </c>
      <c r="BO704" s="4">
        <v>2609.9899999999998</v>
      </c>
      <c r="BP704" s="4">
        <v>2609.9899999999998</v>
      </c>
      <c r="BQ704" s="4">
        <v>2609.9899999999998</v>
      </c>
      <c r="BR704" s="4">
        <v>2609.9899999999998</v>
      </c>
      <c r="BS704" s="4">
        <v>2609.9899999999998</v>
      </c>
      <c r="BT704" s="4">
        <v>2609.9899999999998</v>
      </c>
      <c r="BU704" s="4">
        <v>2609.9899999999998</v>
      </c>
      <c r="BV704" s="4">
        <v>2609.9899999999998</v>
      </c>
      <c r="BW704" s="4">
        <v>2609.9899999999998</v>
      </c>
      <c r="BX704" s="4">
        <v>2609.9899999999998</v>
      </c>
      <c r="BY704" s="4">
        <v>23489.9</v>
      </c>
      <c r="BZ704" s="4">
        <v>2609.9899999999998</v>
      </c>
      <c r="CA704" s="4">
        <v>54809.760000000002</v>
      </c>
      <c r="CB704" s="4">
        <v>437956.08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104.4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>
        <v>0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>
        <v>0</v>
      </c>
      <c r="DE704" s="4">
        <v>0</v>
      </c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>
        <v>0</v>
      </c>
      <c r="DL704" s="4">
        <v>0</v>
      </c>
      <c r="DM704" s="4">
        <v>0</v>
      </c>
      <c r="DN704" s="4">
        <v>0</v>
      </c>
      <c r="DO704" s="4">
        <v>0</v>
      </c>
      <c r="DP704" s="4">
        <v>0</v>
      </c>
      <c r="DQ704" s="4">
        <v>0</v>
      </c>
      <c r="DR704" s="4">
        <v>0</v>
      </c>
      <c r="DS704" s="4">
        <v>0</v>
      </c>
      <c r="DT704" s="4">
        <v>0</v>
      </c>
      <c r="DU704" s="6">
        <v>0</v>
      </c>
      <c r="DV704" s="4">
        <f>SUM(Tabela1[[#This Row],[jan/25]:[mar/25]])</f>
        <v>15000</v>
      </c>
      <c r="DW704" s="4">
        <f>SUM(Tabela1[[#This Row],[abr/25]:[ago/25]])</f>
        <v>10733.650000000001</v>
      </c>
      <c r="DX704" s="4">
        <f>SUM(Tabela1[[#This Row],[set/25]:[dez/30]])</f>
        <v>576389.9</v>
      </c>
    </row>
    <row r="705" spans="1:128" hidden="1" x14ac:dyDescent="0.25">
      <c r="A705" s="2" t="s">
        <v>1733</v>
      </c>
      <c r="B705" s="2" t="s">
        <v>14</v>
      </c>
      <c r="C705" s="2" t="s">
        <v>280</v>
      </c>
      <c r="D705" s="1">
        <v>605</v>
      </c>
      <c r="E705" s="2" t="s">
        <v>1822</v>
      </c>
      <c r="F705" s="2" t="s">
        <v>19</v>
      </c>
      <c r="G705" s="321">
        <v>45402</v>
      </c>
      <c r="H705" s="2" t="s">
        <v>52</v>
      </c>
      <c r="I705" s="2"/>
      <c r="J705" s="4"/>
      <c r="K705" s="4"/>
      <c r="L705" s="4">
        <f>Tabela1[[#This Row],[parcela.cef
(total)]]-Tabela1[[#This Row],[parcela.cef
(realizado)]]</f>
        <v>0</v>
      </c>
      <c r="M705" s="4">
        <v>0</v>
      </c>
      <c r="N705" s="4">
        <v>474050</v>
      </c>
      <c r="O705" s="4">
        <v>0</v>
      </c>
      <c r="P705" s="4">
        <v>522123.22</v>
      </c>
      <c r="Q705" s="4">
        <f>SUM(Tabela1[[#This Row],[set/25]:[dez/30]])</f>
        <v>488534.65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7500</v>
      </c>
      <c r="AT705" s="4">
        <v>902.52</v>
      </c>
      <c r="AU705" s="4">
        <v>907.21</v>
      </c>
      <c r="AV705" s="4">
        <v>915.02</v>
      </c>
      <c r="AW705" s="4">
        <v>307.17</v>
      </c>
      <c r="AX705" s="4">
        <v>567.20000000000005</v>
      </c>
      <c r="AY705" s="4">
        <v>1038.49</v>
      </c>
      <c r="AZ705" s="4">
        <v>1044.52</v>
      </c>
      <c r="BA705" s="4">
        <v>1051.6199999999999</v>
      </c>
      <c r="BB705" s="4">
        <v>1055.83</v>
      </c>
      <c r="BC705" s="4">
        <v>1061.45</v>
      </c>
      <c r="BD705" s="4">
        <v>1069.9100000000001</v>
      </c>
      <c r="BE705" s="4">
        <v>11816.1</v>
      </c>
      <c r="BF705" s="4">
        <v>1078.3800000000001</v>
      </c>
      <c r="BG705" s="4">
        <v>1085.07</v>
      </c>
      <c r="BH705" s="4">
        <v>1090.28</v>
      </c>
      <c r="BI705" s="4">
        <v>1097.8</v>
      </c>
      <c r="BJ705" s="4">
        <v>0</v>
      </c>
      <c r="BK705" s="4">
        <v>1107.79</v>
      </c>
      <c r="BL705" s="4">
        <v>1107.79</v>
      </c>
      <c r="BM705" s="4">
        <v>1107.79</v>
      </c>
      <c r="BN705" s="4">
        <v>1107.79</v>
      </c>
      <c r="BO705" s="4">
        <v>1107.79</v>
      </c>
      <c r="BP705" s="4">
        <v>1107.79</v>
      </c>
      <c r="BQ705" s="4">
        <v>12185.67</v>
      </c>
      <c r="BR705" s="4">
        <v>1107.79</v>
      </c>
      <c r="BS705" s="4">
        <v>1107.79</v>
      </c>
      <c r="BT705" s="4">
        <v>1107.79</v>
      </c>
      <c r="BU705" s="4">
        <v>1107.79</v>
      </c>
      <c r="BV705" s="4">
        <v>1107.79</v>
      </c>
      <c r="BW705" s="4">
        <v>1107.79</v>
      </c>
      <c r="BX705" s="4">
        <v>1107.79</v>
      </c>
      <c r="BY705" s="4">
        <v>1107.79</v>
      </c>
      <c r="BZ705" s="4">
        <v>1107.79</v>
      </c>
      <c r="CA705" s="4">
        <v>22155.77</v>
      </c>
      <c r="CB705" s="4">
        <v>437022.47</v>
      </c>
      <c r="CC705" s="4">
        <v>553.89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0</v>
      </c>
      <c r="CR705" s="4">
        <v>0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0</v>
      </c>
      <c r="CZ705" s="4">
        <v>0</v>
      </c>
      <c r="DA705" s="4">
        <v>0</v>
      </c>
      <c r="DB705" s="4">
        <v>0</v>
      </c>
      <c r="DC705" s="4">
        <v>0</v>
      </c>
      <c r="DD705" s="4">
        <v>0</v>
      </c>
      <c r="DE705" s="4">
        <v>0</v>
      </c>
      <c r="DF705" s="4">
        <v>0</v>
      </c>
      <c r="DG705" s="4">
        <v>0</v>
      </c>
      <c r="DH705" s="4">
        <v>0</v>
      </c>
      <c r="DI705" s="4">
        <v>0</v>
      </c>
      <c r="DJ705" s="4">
        <v>0</v>
      </c>
      <c r="DK705" s="4">
        <v>0</v>
      </c>
      <c r="DL705" s="4">
        <v>0</v>
      </c>
      <c r="DM705" s="4">
        <v>0</v>
      </c>
      <c r="DN705" s="4">
        <v>0</v>
      </c>
      <c r="DO705" s="4">
        <v>0</v>
      </c>
      <c r="DP705" s="4">
        <v>0</v>
      </c>
      <c r="DQ705" s="4">
        <v>0</v>
      </c>
      <c r="DR705" s="4">
        <v>0</v>
      </c>
      <c r="DS705" s="4">
        <v>0</v>
      </c>
      <c r="DT705" s="4">
        <v>0</v>
      </c>
      <c r="DU705" s="6">
        <v>0</v>
      </c>
      <c r="DV705" s="4">
        <f>SUM(Tabela1[[#This Row],[jan/25]:[mar/25]])</f>
        <v>3187.1899999999996</v>
      </c>
      <c r="DW705" s="4">
        <f>SUM(Tabela1[[#This Row],[abr/25]:[ago/25]])</f>
        <v>16167.63</v>
      </c>
      <c r="DX705" s="4">
        <f>SUM(Tabela1[[#This Row],[set/25]:[dez/30]])</f>
        <v>488534.65</v>
      </c>
    </row>
    <row r="706" spans="1:128" hidden="1" x14ac:dyDescent="0.25">
      <c r="A706" s="2" t="s">
        <v>1733</v>
      </c>
      <c r="B706" s="2" t="s">
        <v>14</v>
      </c>
      <c r="C706" s="2" t="s">
        <v>280</v>
      </c>
      <c r="D706" s="1">
        <v>606</v>
      </c>
      <c r="E706" s="2"/>
      <c r="F706" s="2" t="s">
        <v>16</v>
      </c>
      <c r="G706" s="321"/>
      <c r="H706" s="2"/>
      <c r="I706" s="2"/>
      <c r="J706" s="4"/>
      <c r="K706" s="4"/>
      <c r="L706" s="4">
        <f>Tabela1[[#This Row],[parcela.cef
(total)]]-Tabela1[[#This Row],[parcela.cef
(realizado)]]</f>
        <v>0</v>
      </c>
      <c r="M706" s="4">
        <v>0</v>
      </c>
      <c r="N706" s="4">
        <v>0</v>
      </c>
      <c r="O706" s="4">
        <v>0</v>
      </c>
      <c r="P706" s="4">
        <v>0</v>
      </c>
      <c r="Q706" s="4">
        <f>SUM(Tabela1[[#This Row],[set/25]:[dez/30]])</f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>
        <v>0</v>
      </c>
      <c r="CS706" s="4">
        <v>0</v>
      </c>
      <c r="CT706" s="4">
        <v>0</v>
      </c>
      <c r="CU706" s="4">
        <v>0</v>
      </c>
      <c r="CV706" s="4">
        <v>0</v>
      </c>
      <c r="CW706" s="4">
        <v>0</v>
      </c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>
        <v>0</v>
      </c>
      <c r="DE706" s="4">
        <v>0</v>
      </c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>
        <v>0</v>
      </c>
      <c r="DL706" s="4">
        <v>0</v>
      </c>
      <c r="DM706" s="4">
        <v>0</v>
      </c>
      <c r="DN706" s="4">
        <v>0</v>
      </c>
      <c r="DO706" s="4">
        <v>0</v>
      </c>
      <c r="DP706" s="4">
        <v>0</v>
      </c>
      <c r="DQ706" s="4">
        <v>0</v>
      </c>
      <c r="DR706" s="4">
        <v>0</v>
      </c>
      <c r="DS706" s="4">
        <v>0</v>
      </c>
      <c r="DT706" s="4">
        <v>0</v>
      </c>
      <c r="DU706" s="6">
        <v>0</v>
      </c>
      <c r="DV706" s="4">
        <f>SUM(Tabela1[[#This Row],[jan/25]:[mar/25]])</f>
        <v>0</v>
      </c>
      <c r="DW706" s="4">
        <f>SUM(Tabela1[[#This Row],[abr/25]:[ago/25]])</f>
        <v>0</v>
      </c>
      <c r="DX706" s="4">
        <f>SUM(Tabela1[[#This Row],[set/25]:[dez/30]])</f>
        <v>0</v>
      </c>
    </row>
    <row r="707" spans="1:128" hidden="1" x14ac:dyDescent="0.25">
      <c r="A707" s="2" t="s">
        <v>1733</v>
      </c>
      <c r="B707" s="2" t="s">
        <v>14</v>
      </c>
      <c r="C707" s="2" t="s">
        <v>304</v>
      </c>
      <c r="D707" s="1">
        <v>701</v>
      </c>
      <c r="E707" s="2"/>
      <c r="F707" s="2" t="s">
        <v>42</v>
      </c>
      <c r="G707" s="321"/>
      <c r="H707" s="2"/>
      <c r="I707" s="2"/>
      <c r="J707" s="4"/>
      <c r="K707" s="4"/>
      <c r="L707" s="4">
        <f>Tabela1[[#This Row],[parcela.cef
(total)]]-Tabela1[[#This Row],[parcela.cef
(realizado)]]</f>
        <v>0</v>
      </c>
      <c r="M707" s="4">
        <v>0</v>
      </c>
      <c r="N707" s="4">
        <v>0</v>
      </c>
      <c r="O707" s="4">
        <v>0</v>
      </c>
      <c r="P707" s="4">
        <v>0</v>
      </c>
      <c r="Q707" s="4">
        <f>SUM(Tabela1[[#This Row],[set/25]:[dez/30]])</f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0</v>
      </c>
      <c r="CP707" s="4">
        <v>0</v>
      </c>
      <c r="CQ707" s="4">
        <v>0</v>
      </c>
      <c r="CR707" s="4">
        <v>0</v>
      </c>
      <c r="CS707" s="4">
        <v>0</v>
      </c>
      <c r="CT707" s="4">
        <v>0</v>
      </c>
      <c r="CU707" s="4">
        <v>0</v>
      </c>
      <c r="CV707" s="4">
        <v>0</v>
      </c>
      <c r="CW707" s="4">
        <v>0</v>
      </c>
      <c r="CX707" s="4">
        <v>0</v>
      </c>
      <c r="CY707" s="4">
        <v>0</v>
      </c>
      <c r="CZ707" s="4">
        <v>0</v>
      </c>
      <c r="DA707" s="4">
        <v>0</v>
      </c>
      <c r="DB707" s="4">
        <v>0</v>
      </c>
      <c r="DC707" s="4">
        <v>0</v>
      </c>
      <c r="DD707" s="4">
        <v>0</v>
      </c>
      <c r="DE707" s="4">
        <v>0</v>
      </c>
      <c r="DF707" s="4">
        <v>0</v>
      </c>
      <c r="DG707" s="4">
        <v>0</v>
      </c>
      <c r="DH707" s="4">
        <v>0</v>
      </c>
      <c r="DI707" s="4">
        <v>0</v>
      </c>
      <c r="DJ707" s="4">
        <v>0</v>
      </c>
      <c r="DK707" s="4">
        <v>0</v>
      </c>
      <c r="DL707" s="4">
        <v>0</v>
      </c>
      <c r="DM707" s="4">
        <v>0</v>
      </c>
      <c r="DN707" s="4">
        <v>0</v>
      </c>
      <c r="DO707" s="4">
        <v>0</v>
      </c>
      <c r="DP707" s="4">
        <v>0</v>
      </c>
      <c r="DQ707" s="4">
        <v>0</v>
      </c>
      <c r="DR707" s="4">
        <v>0</v>
      </c>
      <c r="DS707" s="4">
        <v>0</v>
      </c>
      <c r="DT707" s="4">
        <v>0</v>
      </c>
      <c r="DU707" s="6">
        <v>0</v>
      </c>
      <c r="DV707" s="4">
        <f>SUM(Tabela1[[#This Row],[jan/25]:[mar/25]])</f>
        <v>0</v>
      </c>
      <c r="DW707" s="4">
        <f>SUM(Tabela1[[#This Row],[abr/25]:[ago/25]])</f>
        <v>0</v>
      </c>
      <c r="DX707" s="4">
        <f>SUM(Tabela1[[#This Row],[set/25]:[dez/30]])</f>
        <v>0</v>
      </c>
    </row>
    <row r="708" spans="1:128" hidden="1" x14ac:dyDescent="0.25">
      <c r="A708" s="2" t="s">
        <v>1733</v>
      </c>
      <c r="B708" s="2" t="s">
        <v>14</v>
      </c>
      <c r="C708" s="2" t="s">
        <v>304</v>
      </c>
      <c r="D708" s="1">
        <v>702</v>
      </c>
      <c r="E708" s="2" t="s">
        <v>1826</v>
      </c>
      <c r="F708" s="2" t="s">
        <v>19</v>
      </c>
      <c r="G708" s="321">
        <v>45377</v>
      </c>
      <c r="H708" s="2" t="s">
        <v>1350</v>
      </c>
      <c r="I708" s="2"/>
      <c r="J708" s="4"/>
      <c r="K708" s="4"/>
      <c r="L708" s="4">
        <f>Tabela1[[#This Row],[parcela.cef
(total)]]-Tabela1[[#This Row],[parcela.cef
(realizado)]]</f>
        <v>0</v>
      </c>
      <c r="M708" s="4">
        <v>0</v>
      </c>
      <c r="N708" s="4">
        <v>455224.67</v>
      </c>
      <c r="O708" s="4">
        <v>0</v>
      </c>
      <c r="P708" s="4">
        <v>487723.61</v>
      </c>
      <c r="Q708" s="4">
        <f>SUM(Tabela1[[#This Row],[set/25]:[dez/30]])</f>
        <v>313250.44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126040.81</v>
      </c>
      <c r="AS708" s="4">
        <v>8010.4</v>
      </c>
      <c r="AT708" s="4">
        <v>8032.83</v>
      </c>
      <c r="AU708" s="4">
        <v>8074.6</v>
      </c>
      <c r="AV708" s="4">
        <v>799.8</v>
      </c>
      <c r="AW708" s="4">
        <v>789.43</v>
      </c>
      <c r="AX708" s="4">
        <v>0</v>
      </c>
      <c r="AY708" s="4">
        <v>1595.79</v>
      </c>
      <c r="AZ708" s="4">
        <v>805.32</v>
      </c>
      <c r="BA708" s="4">
        <v>0</v>
      </c>
      <c r="BB708" s="4">
        <v>1628.08</v>
      </c>
      <c r="BC708" s="4">
        <v>818.11</v>
      </c>
      <c r="BD708" s="4">
        <v>13694.21</v>
      </c>
      <c r="BE708" s="4">
        <v>828.2</v>
      </c>
      <c r="BF708" s="4">
        <v>831.43</v>
      </c>
      <c r="BG708" s="4">
        <v>836.32</v>
      </c>
      <c r="BH708" s="4">
        <v>841.44</v>
      </c>
      <c r="BI708" s="4">
        <v>846.4</v>
      </c>
      <c r="BJ708" s="4">
        <v>854.11</v>
      </c>
      <c r="BK708" s="4">
        <v>854.11</v>
      </c>
      <c r="BL708" s="4">
        <v>854.11</v>
      </c>
      <c r="BM708" s="4">
        <v>854.11</v>
      </c>
      <c r="BN708" s="4">
        <v>854.11</v>
      </c>
      <c r="BO708" s="4">
        <v>854.11</v>
      </c>
      <c r="BP708" s="4">
        <v>14164.85</v>
      </c>
      <c r="BQ708" s="4">
        <v>854.11</v>
      </c>
      <c r="BR708" s="4">
        <v>854.11</v>
      </c>
      <c r="BS708" s="4">
        <v>854.11</v>
      </c>
      <c r="BT708" s="4">
        <v>854.11</v>
      </c>
      <c r="BU708" s="4">
        <v>854.11</v>
      </c>
      <c r="BV708" s="4">
        <v>854.11</v>
      </c>
      <c r="BW708" s="4">
        <v>854.11</v>
      </c>
      <c r="BX708" s="4">
        <v>854.11</v>
      </c>
      <c r="BY708" s="4">
        <v>854.11</v>
      </c>
      <c r="BZ708" s="4">
        <v>854.11</v>
      </c>
      <c r="CA708" s="4">
        <v>0</v>
      </c>
      <c r="CB708" s="4">
        <v>284866.33</v>
      </c>
      <c r="CC708" s="4">
        <v>553.5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>
        <v>0</v>
      </c>
      <c r="CS708" s="4">
        <v>0</v>
      </c>
      <c r="CT708" s="4">
        <v>0</v>
      </c>
      <c r="CU708" s="4">
        <v>0</v>
      </c>
      <c r="CV708" s="4">
        <v>0</v>
      </c>
      <c r="CW708" s="4">
        <v>0</v>
      </c>
      <c r="CX708" s="4">
        <v>0</v>
      </c>
      <c r="CY708" s="4">
        <v>0</v>
      </c>
      <c r="CZ708" s="4">
        <v>0</v>
      </c>
      <c r="DA708" s="4">
        <v>0</v>
      </c>
      <c r="DB708" s="4">
        <v>0</v>
      </c>
      <c r="DC708" s="4">
        <v>0</v>
      </c>
      <c r="DD708" s="4">
        <v>0</v>
      </c>
      <c r="DE708" s="4">
        <v>0</v>
      </c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>
        <v>0</v>
      </c>
      <c r="DL708" s="4">
        <v>0</v>
      </c>
      <c r="DM708" s="4">
        <v>0</v>
      </c>
      <c r="DN708" s="4">
        <v>0</v>
      </c>
      <c r="DO708" s="4">
        <v>0</v>
      </c>
      <c r="DP708" s="4">
        <v>0</v>
      </c>
      <c r="DQ708" s="4">
        <v>0</v>
      </c>
      <c r="DR708" s="4">
        <v>0</v>
      </c>
      <c r="DS708" s="4">
        <v>0</v>
      </c>
      <c r="DT708" s="4">
        <v>0</v>
      </c>
      <c r="DU708" s="6">
        <v>0</v>
      </c>
      <c r="DV708" s="4">
        <f>SUM(Tabela1[[#This Row],[jan/25]:[mar/25]])</f>
        <v>16140.4</v>
      </c>
      <c r="DW708" s="4">
        <f>SUM(Tabela1[[#This Row],[abr/25]:[ago/25]])</f>
        <v>4183.79</v>
      </c>
      <c r="DX708" s="4">
        <f>SUM(Tabela1[[#This Row],[set/25]:[dez/30]])</f>
        <v>313250.44</v>
      </c>
    </row>
    <row r="709" spans="1:128" hidden="1" x14ac:dyDescent="0.25">
      <c r="A709" s="2" t="s">
        <v>1733</v>
      </c>
      <c r="B709" s="2" t="s">
        <v>14</v>
      </c>
      <c r="C709" s="2" t="s">
        <v>304</v>
      </c>
      <c r="D709" s="1">
        <v>703</v>
      </c>
      <c r="E709" s="2"/>
      <c r="F709" s="2" t="s">
        <v>16</v>
      </c>
      <c r="G709" s="321"/>
      <c r="H709" s="2"/>
      <c r="I709" s="2"/>
      <c r="J709" s="4"/>
      <c r="K709" s="4"/>
      <c r="L709" s="4">
        <f>Tabela1[[#This Row],[parcela.cef
(total)]]-Tabela1[[#This Row],[parcela.cef
(realizado)]]</f>
        <v>0</v>
      </c>
      <c r="M709" s="4">
        <v>0</v>
      </c>
      <c r="N709" s="4">
        <v>0</v>
      </c>
      <c r="O709" s="4">
        <v>0</v>
      </c>
      <c r="P709" s="4">
        <v>0</v>
      </c>
      <c r="Q709" s="4">
        <f>SUM(Tabela1[[#This Row],[set/25]:[dez/30]])</f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0</v>
      </c>
      <c r="CZ709" s="4">
        <v>0</v>
      </c>
      <c r="DA709" s="4">
        <v>0</v>
      </c>
      <c r="DB709" s="4">
        <v>0</v>
      </c>
      <c r="DC709" s="4">
        <v>0</v>
      </c>
      <c r="DD709" s="4">
        <v>0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0</v>
      </c>
      <c r="DK709" s="4">
        <v>0</v>
      </c>
      <c r="DL709" s="4">
        <v>0</v>
      </c>
      <c r="DM709" s="4">
        <v>0</v>
      </c>
      <c r="DN709" s="4">
        <v>0</v>
      </c>
      <c r="DO709" s="4">
        <v>0</v>
      </c>
      <c r="DP709" s="4">
        <v>0</v>
      </c>
      <c r="DQ709" s="4">
        <v>0</v>
      </c>
      <c r="DR709" s="4">
        <v>0</v>
      </c>
      <c r="DS709" s="4">
        <v>0</v>
      </c>
      <c r="DT709" s="4">
        <v>0</v>
      </c>
      <c r="DU709" s="6">
        <v>0</v>
      </c>
      <c r="DV709" s="4">
        <f>SUM(Tabela1[[#This Row],[jan/25]:[mar/25]])</f>
        <v>0</v>
      </c>
      <c r="DW709" s="4">
        <f>SUM(Tabela1[[#This Row],[abr/25]:[ago/25]])</f>
        <v>0</v>
      </c>
      <c r="DX709" s="4">
        <f>SUM(Tabela1[[#This Row],[set/25]:[dez/30]])</f>
        <v>0</v>
      </c>
    </row>
    <row r="710" spans="1:128" hidden="1" x14ac:dyDescent="0.25">
      <c r="A710" s="2" t="s">
        <v>1733</v>
      </c>
      <c r="B710" s="2" t="s">
        <v>14</v>
      </c>
      <c r="C710" s="2" t="s">
        <v>304</v>
      </c>
      <c r="D710" s="1">
        <v>704</v>
      </c>
      <c r="E710" s="2" t="s">
        <v>1829</v>
      </c>
      <c r="F710" s="2" t="s">
        <v>19</v>
      </c>
      <c r="G710" s="321">
        <v>45377</v>
      </c>
      <c r="H710" s="2" t="s">
        <v>1628</v>
      </c>
      <c r="I710" s="2"/>
      <c r="J710" s="4"/>
      <c r="K710" s="4"/>
      <c r="L710" s="4">
        <f>Tabela1[[#This Row],[parcela.cef
(total)]]-Tabela1[[#This Row],[parcela.cef
(realizado)]]</f>
        <v>0</v>
      </c>
      <c r="M710" s="4">
        <v>0</v>
      </c>
      <c r="N710" s="4">
        <v>540550</v>
      </c>
      <c r="O710" s="4">
        <v>0</v>
      </c>
      <c r="P710" s="4">
        <v>593962.23999999999</v>
      </c>
      <c r="Q710" s="4">
        <f>SUM(Tabela1[[#This Row],[set/25]:[dez/30]])</f>
        <v>524665.06999999995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9600.7800000000007</v>
      </c>
      <c r="AT710" s="4">
        <v>602.46</v>
      </c>
      <c r="AU710" s="4">
        <v>605.59</v>
      </c>
      <c r="AV710" s="4">
        <v>610.79999999999995</v>
      </c>
      <c r="AW710" s="4">
        <v>615.14</v>
      </c>
      <c r="AX710" s="4">
        <v>1600.55</v>
      </c>
      <c r="AY710" s="4">
        <v>2079.69</v>
      </c>
      <c r="AZ710" s="4">
        <v>2091.75</v>
      </c>
      <c r="BA710" s="4">
        <v>2105.9699999999998</v>
      </c>
      <c r="BB710" s="4">
        <v>2114.4</v>
      </c>
      <c r="BC710" s="4">
        <v>2124.9699999999998</v>
      </c>
      <c r="BD710" s="4">
        <v>34281.69</v>
      </c>
      <c r="BE710" s="4">
        <v>2151.1799999999998</v>
      </c>
      <c r="BF710" s="4">
        <v>2159.5700000000002</v>
      </c>
      <c r="BG710" s="4">
        <v>2170.79</v>
      </c>
      <c r="BH710" s="4">
        <v>2183.39</v>
      </c>
      <c r="BI710" s="4">
        <v>2198.4499999999998</v>
      </c>
      <c r="BJ710" s="4">
        <v>0</v>
      </c>
      <c r="BK710" s="4">
        <v>2218.46</v>
      </c>
      <c r="BL710" s="4">
        <v>2218.46</v>
      </c>
      <c r="BM710" s="4">
        <v>2218.46</v>
      </c>
      <c r="BN710" s="4">
        <v>2218.46</v>
      </c>
      <c r="BO710" s="4">
        <v>2218.46</v>
      </c>
      <c r="BP710" s="4">
        <v>35495.31</v>
      </c>
      <c r="BQ710" s="4">
        <v>2218.46</v>
      </c>
      <c r="BR710" s="4">
        <v>2218.46</v>
      </c>
      <c r="BS710" s="4">
        <v>2218.46</v>
      </c>
      <c r="BT710" s="4">
        <v>2218.46</v>
      </c>
      <c r="BU710" s="4">
        <v>2218.46</v>
      </c>
      <c r="BV710" s="4">
        <v>2218.46</v>
      </c>
      <c r="BW710" s="4">
        <v>2218.46</v>
      </c>
      <c r="BX710" s="4">
        <v>2218.46</v>
      </c>
      <c r="BY710" s="4">
        <v>2218.46</v>
      </c>
      <c r="BZ710" s="4">
        <v>2218.46</v>
      </c>
      <c r="CA710" s="4">
        <v>46587.59</v>
      </c>
      <c r="CB710" s="4">
        <v>408674.12</v>
      </c>
      <c r="CC710" s="4">
        <v>631.15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>
        <v>0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>
        <v>0</v>
      </c>
      <c r="DE710" s="4">
        <v>0</v>
      </c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>
        <v>0</v>
      </c>
      <c r="DL710" s="4">
        <v>0</v>
      </c>
      <c r="DM710" s="4">
        <v>0</v>
      </c>
      <c r="DN710" s="4">
        <v>0</v>
      </c>
      <c r="DO710" s="4">
        <v>0</v>
      </c>
      <c r="DP710" s="4">
        <v>0</v>
      </c>
      <c r="DQ710" s="4">
        <v>0</v>
      </c>
      <c r="DR710" s="4">
        <v>0</v>
      </c>
      <c r="DS710" s="4">
        <v>0</v>
      </c>
      <c r="DT710" s="4">
        <v>0</v>
      </c>
      <c r="DU710" s="6">
        <v>0</v>
      </c>
      <c r="DV710" s="4">
        <f>SUM(Tabela1[[#This Row],[jan/25]:[mar/25]])</f>
        <v>38521.060000000005</v>
      </c>
      <c r="DW710" s="4">
        <f>SUM(Tabela1[[#This Row],[abr/25]:[ago/25]])</f>
        <v>10863.380000000001</v>
      </c>
      <c r="DX710" s="4">
        <f>SUM(Tabela1[[#This Row],[set/25]:[dez/30]])</f>
        <v>524665.06999999995</v>
      </c>
    </row>
    <row r="711" spans="1:128" hidden="1" x14ac:dyDescent="0.25">
      <c r="A711" s="2" t="s">
        <v>1733</v>
      </c>
      <c r="B711" s="2" t="s">
        <v>14</v>
      </c>
      <c r="C711" s="2" t="s">
        <v>304</v>
      </c>
      <c r="D711" s="1">
        <v>705</v>
      </c>
      <c r="E711" s="2" t="s">
        <v>1831</v>
      </c>
      <c r="F711" s="2" t="s">
        <v>19</v>
      </c>
      <c r="G711" s="321">
        <v>45349</v>
      </c>
      <c r="H711" s="2" t="s">
        <v>1604</v>
      </c>
      <c r="I711" s="2"/>
      <c r="J711" s="4"/>
      <c r="K711" s="4"/>
      <c r="L711" s="4">
        <f>Tabela1[[#This Row],[parcela.cef
(total)]]-Tabela1[[#This Row],[parcela.cef
(realizado)]]</f>
        <v>0</v>
      </c>
      <c r="M711" s="4">
        <v>0</v>
      </c>
      <c r="N711" s="4">
        <v>420000</v>
      </c>
      <c r="O711" s="4">
        <v>0</v>
      </c>
      <c r="P711" s="4">
        <v>424297.7</v>
      </c>
      <c r="Q711" s="4">
        <f>SUM(Tabela1[[#This Row],[set/25]:[dez/30]])</f>
        <v>75631.189999999988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200000</v>
      </c>
      <c r="AS711" s="4">
        <v>3012.01</v>
      </c>
      <c r="AT711" s="4">
        <v>3020.44</v>
      </c>
      <c r="AU711" s="4">
        <v>3036.15</v>
      </c>
      <c r="AV711" s="4">
        <v>76827.259999999995</v>
      </c>
      <c r="AW711" s="4">
        <v>3084</v>
      </c>
      <c r="AX711" s="4">
        <v>3106.21</v>
      </c>
      <c r="AY711" s="4">
        <v>3127.95</v>
      </c>
      <c r="AZ711" s="4">
        <v>3146.09</v>
      </c>
      <c r="BA711" s="4">
        <v>3167.49</v>
      </c>
      <c r="BB711" s="4">
        <v>24381.21</v>
      </c>
      <c r="BC711" s="4">
        <v>3196.06</v>
      </c>
      <c r="BD711" s="4">
        <v>3222.59</v>
      </c>
      <c r="BE711" s="4">
        <v>3235.48</v>
      </c>
      <c r="BF711" s="4">
        <v>3248.09</v>
      </c>
      <c r="BG711" s="4">
        <v>3264.98</v>
      </c>
      <c r="BH711" s="4">
        <v>3283.92</v>
      </c>
      <c r="BI711" s="4">
        <v>3306.58</v>
      </c>
      <c r="BJ711" s="4">
        <v>0</v>
      </c>
      <c r="BK711" s="4">
        <v>3336.67</v>
      </c>
      <c r="BL711" s="4">
        <v>3336.67</v>
      </c>
      <c r="BM711" s="4">
        <v>3336.67</v>
      </c>
      <c r="BN711" s="4">
        <v>25581.14</v>
      </c>
      <c r="BO711" s="4">
        <v>3336.67</v>
      </c>
      <c r="BP711" s="4">
        <v>3336.67</v>
      </c>
      <c r="BQ711" s="4">
        <v>3336.67</v>
      </c>
      <c r="BR711" s="4">
        <v>3336.67</v>
      </c>
      <c r="BS711" s="4">
        <v>3336.67</v>
      </c>
      <c r="BT711" s="4">
        <v>3336.67</v>
      </c>
      <c r="BU711" s="4">
        <v>3336.67</v>
      </c>
      <c r="BV711" s="4">
        <v>3336.67</v>
      </c>
      <c r="BW711" s="4">
        <v>3336.67</v>
      </c>
      <c r="BX711" s="4">
        <v>3336.67</v>
      </c>
      <c r="BY711" s="4">
        <v>3336.67</v>
      </c>
      <c r="BZ711" s="4">
        <v>3336.67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0</v>
      </c>
      <c r="CP711" s="4">
        <v>0</v>
      </c>
      <c r="CQ711" s="4">
        <v>0</v>
      </c>
      <c r="CR711" s="4">
        <v>0</v>
      </c>
      <c r="CS711" s="4">
        <v>0</v>
      </c>
      <c r="CT711" s="4">
        <v>0</v>
      </c>
      <c r="CU711" s="4">
        <v>0</v>
      </c>
      <c r="CV711" s="4">
        <v>0</v>
      </c>
      <c r="CW711" s="4">
        <v>0</v>
      </c>
      <c r="CX711" s="4">
        <v>0</v>
      </c>
      <c r="CY711" s="4">
        <v>0</v>
      </c>
      <c r="CZ711" s="4">
        <v>0</v>
      </c>
      <c r="DA711" s="4">
        <v>0</v>
      </c>
      <c r="DB711" s="4">
        <v>0</v>
      </c>
      <c r="DC711" s="4">
        <v>0</v>
      </c>
      <c r="DD711" s="4">
        <v>0</v>
      </c>
      <c r="DE711" s="4">
        <v>0</v>
      </c>
      <c r="DF711" s="4">
        <v>0</v>
      </c>
      <c r="DG711" s="4">
        <v>0</v>
      </c>
      <c r="DH711" s="4">
        <v>0</v>
      </c>
      <c r="DI711" s="4">
        <v>0</v>
      </c>
      <c r="DJ711" s="4">
        <v>0</v>
      </c>
      <c r="DK711" s="4">
        <v>0</v>
      </c>
      <c r="DL711" s="4">
        <v>0</v>
      </c>
      <c r="DM711" s="4">
        <v>0</v>
      </c>
      <c r="DN711" s="4">
        <v>0</v>
      </c>
      <c r="DO711" s="4">
        <v>0</v>
      </c>
      <c r="DP711" s="4">
        <v>0</v>
      </c>
      <c r="DQ711" s="4">
        <v>0</v>
      </c>
      <c r="DR711" s="4">
        <v>0</v>
      </c>
      <c r="DS711" s="4">
        <v>0</v>
      </c>
      <c r="DT711" s="4">
        <v>0</v>
      </c>
      <c r="DU711" s="6">
        <v>0</v>
      </c>
      <c r="DV711" s="4">
        <f>SUM(Tabela1[[#This Row],[jan/25]:[mar/25]])</f>
        <v>30799.86</v>
      </c>
      <c r="DW711" s="4">
        <f>SUM(Tabela1[[#This Row],[abr/25]:[ago/25]])</f>
        <v>16339.05</v>
      </c>
      <c r="DX711" s="4">
        <f>SUM(Tabela1[[#This Row],[set/25]:[dez/30]])</f>
        <v>75631.189999999988</v>
      </c>
    </row>
    <row r="712" spans="1:128" hidden="1" x14ac:dyDescent="0.25">
      <c r="A712" s="2" t="s">
        <v>1733</v>
      </c>
      <c r="B712" s="2" t="s">
        <v>14</v>
      </c>
      <c r="C712" s="2" t="s">
        <v>304</v>
      </c>
      <c r="D712" s="1">
        <v>706</v>
      </c>
      <c r="E712" s="2" t="s">
        <v>1833</v>
      </c>
      <c r="F712" s="2" t="s">
        <v>19</v>
      </c>
      <c r="G712" s="321">
        <v>45804</v>
      </c>
      <c r="H712" s="2" t="s">
        <v>342</v>
      </c>
      <c r="I712" s="2"/>
      <c r="J712" s="4"/>
      <c r="K712" s="4"/>
      <c r="L712" s="4">
        <f>Tabela1[[#This Row],[parcela.cef
(total)]]-Tabela1[[#This Row],[parcela.cef
(realizado)]]</f>
        <v>0</v>
      </c>
      <c r="M712" s="4">
        <v>0</v>
      </c>
      <c r="N712" s="4">
        <v>379050</v>
      </c>
      <c r="O712" s="4">
        <v>0</v>
      </c>
      <c r="P712" s="4">
        <v>434860</v>
      </c>
      <c r="Q712" s="4">
        <f>SUM(Tabela1[[#This Row],[set/25]:[dez/30]])</f>
        <v>412406.58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1229.5</v>
      </c>
      <c r="BH712" s="4">
        <v>19978.759999999998</v>
      </c>
      <c r="BI712" s="4">
        <v>1245.1600000000001</v>
      </c>
      <c r="BJ712" s="4">
        <v>0</v>
      </c>
      <c r="BK712" s="4">
        <v>1256.5</v>
      </c>
      <c r="BL712" s="4">
        <v>1256.5</v>
      </c>
      <c r="BM712" s="4">
        <v>1256.5</v>
      </c>
      <c r="BN712" s="4">
        <v>20299.68</v>
      </c>
      <c r="BO712" s="4">
        <v>1256.5</v>
      </c>
      <c r="BP712" s="4">
        <v>1256.5</v>
      </c>
      <c r="BQ712" s="4">
        <v>1256.5</v>
      </c>
      <c r="BR712" s="4">
        <v>1256.5</v>
      </c>
      <c r="BS712" s="4">
        <v>1256.5</v>
      </c>
      <c r="BT712" s="4">
        <v>20299.68</v>
      </c>
      <c r="BU712" s="4">
        <v>1256.5</v>
      </c>
      <c r="BV712" s="4">
        <v>1256.5</v>
      </c>
      <c r="BW712" s="4">
        <v>1256.5</v>
      </c>
      <c r="BX712" s="4">
        <v>1256.5</v>
      </c>
      <c r="BY712" s="4">
        <v>1256.47</v>
      </c>
      <c r="BZ712" s="4">
        <v>19043.18</v>
      </c>
      <c r="CA712" s="4">
        <v>0</v>
      </c>
      <c r="CB712" s="4">
        <v>335921.75</v>
      </c>
      <c r="CC712" s="4">
        <v>507.82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0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>
        <v>0</v>
      </c>
      <c r="DE712" s="4">
        <v>0</v>
      </c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>
        <v>0</v>
      </c>
      <c r="DL712" s="4">
        <v>0</v>
      </c>
      <c r="DM712" s="4">
        <v>0</v>
      </c>
      <c r="DN712" s="4">
        <v>0</v>
      </c>
      <c r="DO712" s="4">
        <v>0</v>
      </c>
      <c r="DP712" s="4">
        <v>0</v>
      </c>
      <c r="DQ712" s="4">
        <v>0</v>
      </c>
      <c r="DR712" s="4">
        <v>0</v>
      </c>
      <c r="DS712" s="4">
        <v>0</v>
      </c>
      <c r="DT712" s="4">
        <v>0</v>
      </c>
      <c r="DU712" s="6">
        <v>0</v>
      </c>
      <c r="DV712" s="4">
        <f>SUM(Tabela1[[#This Row],[jan/25]:[mar/25]])</f>
        <v>0</v>
      </c>
      <c r="DW712" s="4">
        <f>SUM(Tabela1[[#This Row],[abr/25]:[ago/25]])</f>
        <v>22453.42</v>
      </c>
      <c r="DX712" s="4">
        <f>SUM(Tabela1[[#This Row],[set/25]:[dez/30]])</f>
        <v>412406.58</v>
      </c>
    </row>
    <row r="713" spans="1:128" hidden="1" x14ac:dyDescent="0.25">
      <c r="A713" s="2" t="s">
        <v>1733</v>
      </c>
      <c r="B713" s="2" t="s">
        <v>14</v>
      </c>
      <c r="C713" s="2" t="s">
        <v>324</v>
      </c>
      <c r="D713" s="1">
        <v>801</v>
      </c>
      <c r="E713" s="2"/>
      <c r="F713" s="2" t="s">
        <v>16</v>
      </c>
      <c r="G713" s="321"/>
      <c r="H713" s="2"/>
      <c r="I713" s="2"/>
      <c r="J713" s="4"/>
      <c r="K713" s="4"/>
      <c r="L713" s="4">
        <f>Tabela1[[#This Row],[parcela.cef
(total)]]-Tabela1[[#This Row],[parcela.cef
(realizado)]]</f>
        <v>0</v>
      </c>
      <c r="M713" s="4">
        <v>0</v>
      </c>
      <c r="N713" s="4">
        <v>0</v>
      </c>
      <c r="O713" s="4">
        <v>0</v>
      </c>
      <c r="P713" s="4">
        <v>0</v>
      </c>
      <c r="Q713" s="4">
        <f>SUM(Tabela1[[#This Row],[set/25]:[dez/30]])</f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0</v>
      </c>
      <c r="CR713" s="4">
        <v>0</v>
      </c>
      <c r="CS713" s="4">
        <v>0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0</v>
      </c>
      <c r="CZ713" s="4">
        <v>0</v>
      </c>
      <c r="DA713" s="4">
        <v>0</v>
      </c>
      <c r="DB713" s="4">
        <v>0</v>
      </c>
      <c r="DC713" s="4">
        <v>0</v>
      </c>
      <c r="DD713" s="4">
        <v>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0</v>
      </c>
      <c r="DK713" s="4">
        <v>0</v>
      </c>
      <c r="DL713" s="4">
        <v>0</v>
      </c>
      <c r="DM713" s="4">
        <v>0</v>
      </c>
      <c r="DN713" s="4">
        <v>0</v>
      </c>
      <c r="DO713" s="4">
        <v>0</v>
      </c>
      <c r="DP713" s="4">
        <v>0</v>
      </c>
      <c r="DQ713" s="4">
        <v>0</v>
      </c>
      <c r="DR713" s="4">
        <v>0</v>
      </c>
      <c r="DS713" s="4">
        <v>0</v>
      </c>
      <c r="DT713" s="4">
        <v>0</v>
      </c>
      <c r="DU713" s="6">
        <v>0</v>
      </c>
      <c r="DV713" s="4">
        <f>SUM(Tabela1[[#This Row],[jan/25]:[mar/25]])</f>
        <v>0</v>
      </c>
      <c r="DW713" s="4">
        <f>SUM(Tabela1[[#This Row],[abr/25]:[ago/25]])</f>
        <v>0</v>
      </c>
      <c r="DX713" s="4">
        <f>SUM(Tabela1[[#This Row],[set/25]:[dez/30]])</f>
        <v>0</v>
      </c>
    </row>
    <row r="714" spans="1:128" hidden="1" x14ac:dyDescent="0.25">
      <c r="A714" s="2" t="s">
        <v>1733</v>
      </c>
      <c r="B714" s="2" t="s">
        <v>14</v>
      </c>
      <c r="C714" s="2" t="s">
        <v>324</v>
      </c>
      <c r="D714" s="1">
        <v>802</v>
      </c>
      <c r="E714" s="2" t="s">
        <v>1836</v>
      </c>
      <c r="F714" s="2" t="s">
        <v>19</v>
      </c>
      <c r="G714" s="321">
        <v>45383</v>
      </c>
      <c r="H714" s="2" t="s">
        <v>1401</v>
      </c>
      <c r="I714" s="2"/>
      <c r="J714" s="4"/>
      <c r="K714" s="4"/>
      <c r="L714" s="4">
        <f>Tabela1[[#This Row],[parcela.cef
(total)]]-Tabela1[[#This Row],[parcela.cef
(realizado)]]</f>
        <v>0</v>
      </c>
      <c r="M714" s="4">
        <v>0</v>
      </c>
      <c r="N714" s="4">
        <v>444000</v>
      </c>
      <c r="O714" s="4">
        <v>0</v>
      </c>
      <c r="P714" s="4">
        <v>477874.08</v>
      </c>
      <c r="Q714" s="4">
        <f>SUM(Tabela1[[#This Row],[set/25]:[dez/30]])</f>
        <v>432078.11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1504.2</v>
      </c>
      <c r="AU714" s="4">
        <v>1512.02</v>
      </c>
      <c r="AV714" s="4">
        <v>1525.03</v>
      </c>
      <c r="AW714" s="4">
        <v>1535.85</v>
      </c>
      <c r="AX714" s="4">
        <v>1546.91</v>
      </c>
      <c r="AY714" s="4">
        <v>1557.74</v>
      </c>
      <c r="AZ714" s="4">
        <v>1566.77</v>
      </c>
      <c r="BA714" s="4">
        <v>1577.43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31811.1</v>
      </c>
      <c r="BH714" s="4">
        <v>0</v>
      </c>
      <c r="BI714" s="4">
        <v>1658.92</v>
      </c>
      <c r="BJ714" s="4">
        <v>1702.4</v>
      </c>
      <c r="BK714" s="4">
        <v>1661.68</v>
      </c>
      <c r="BL714" s="4">
        <v>1661.68</v>
      </c>
      <c r="BM714" s="4">
        <v>23817.45</v>
      </c>
      <c r="BN714" s="4">
        <v>1661.68</v>
      </c>
      <c r="BO714" s="4">
        <v>1661.68</v>
      </c>
      <c r="BP714" s="4">
        <v>1661.68</v>
      </c>
      <c r="BQ714" s="4">
        <v>1661.68</v>
      </c>
      <c r="BR714" s="4">
        <v>1661.68</v>
      </c>
      <c r="BS714" s="4">
        <v>1661.68</v>
      </c>
      <c r="BT714" s="4">
        <v>1661.68</v>
      </c>
      <c r="BU714" s="4">
        <v>1661.68</v>
      </c>
      <c r="BV714" s="4">
        <v>1661.68</v>
      </c>
      <c r="BW714" s="4">
        <v>1661.68</v>
      </c>
      <c r="BX714" s="4">
        <v>1661.68</v>
      </c>
      <c r="BY714" s="4">
        <v>23817.45</v>
      </c>
      <c r="BZ714" s="4">
        <v>1661.68</v>
      </c>
      <c r="CA714" s="4">
        <v>1661.68</v>
      </c>
      <c r="CB714" s="4">
        <v>357815.61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>
        <v>0</v>
      </c>
      <c r="CS714" s="4">
        <v>0</v>
      </c>
      <c r="CT714" s="4">
        <v>0</v>
      </c>
      <c r="CU714" s="4">
        <v>0</v>
      </c>
      <c r="CV714" s="4">
        <v>0</v>
      </c>
      <c r="CW714" s="4">
        <v>0</v>
      </c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>
        <v>0</v>
      </c>
      <c r="DE714" s="4">
        <v>0</v>
      </c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>
        <v>0</v>
      </c>
      <c r="DL714" s="4">
        <v>0</v>
      </c>
      <c r="DM714" s="4">
        <v>0</v>
      </c>
      <c r="DN714" s="4">
        <v>0</v>
      </c>
      <c r="DO714" s="4">
        <v>0</v>
      </c>
      <c r="DP714" s="4">
        <v>0</v>
      </c>
      <c r="DQ714" s="4">
        <v>0</v>
      </c>
      <c r="DR714" s="4">
        <v>0</v>
      </c>
      <c r="DS714" s="4">
        <v>0</v>
      </c>
      <c r="DT714" s="4">
        <v>0</v>
      </c>
      <c r="DU714" s="6">
        <v>0</v>
      </c>
      <c r="DV714" s="4">
        <f>SUM(Tabela1[[#This Row],[jan/25]:[mar/25]])</f>
        <v>0</v>
      </c>
      <c r="DW714" s="4">
        <f>SUM(Tabela1[[#This Row],[abr/25]:[ago/25]])</f>
        <v>33470.019999999997</v>
      </c>
      <c r="DX714" s="4">
        <f>SUM(Tabela1[[#This Row],[set/25]:[dez/30]])</f>
        <v>432078.11</v>
      </c>
    </row>
    <row r="715" spans="1:128" hidden="1" x14ac:dyDescent="0.25">
      <c r="A715" s="2" t="s">
        <v>1733</v>
      </c>
      <c r="B715" s="2" t="s">
        <v>14</v>
      </c>
      <c r="C715" s="2" t="s">
        <v>324</v>
      </c>
      <c r="D715" s="1">
        <v>803</v>
      </c>
      <c r="E715" s="2" t="s">
        <v>1836</v>
      </c>
      <c r="F715" s="2" t="s">
        <v>19</v>
      </c>
      <c r="G715" s="321">
        <v>45386</v>
      </c>
      <c r="H715" s="2" t="s">
        <v>1684</v>
      </c>
      <c r="I715" s="2"/>
      <c r="J715" s="4"/>
      <c r="K715" s="4"/>
      <c r="L715" s="4">
        <f>Tabela1[[#This Row],[parcela.cef
(total)]]-Tabela1[[#This Row],[parcela.cef
(realizado)]]</f>
        <v>0</v>
      </c>
      <c r="M715" s="4">
        <v>0</v>
      </c>
      <c r="N715" s="4">
        <v>414000</v>
      </c>
      <c r="O715" s="4">
        <v>0</v>
      </c>
      <c r="P715" s="4">
        <v>454640.43</v>
      </c>
      <c r="Q715" s="4">
        <f>SUM(Tabela1[[#This Row],[set/25]:[dez/30]])</f>
        <v>398844.46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10000</v>
      </c>
      <c r="AT715" s="4">
        <v>1504.2</v>
      </c>
      <c r="AU715" s="4">
        <v>1512.02</v>
      </c>
      <c r="AV715" s="4">
        <v>1525.03</v>
      </c>
      <c r="AW715" s="4">
        <v>1535.85</v>
      </c>
      <c r="AX715" s="4">
        <v>1546.91</v>
      </c>
      <c r="AY715" s="4">
        <v>1557.74</v>
      </c>
      <c r="AZ715" s="4">
        <v>1566.77</v>
      </c>
      <c r="BA715" s="4">
        <v>1577.43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31811.1</v>
      </c>
      <c r="BH715" s="4">
        <v>0</v>
      </c>
      <c r="BI715" s="4">
        <v>1658.92</v>
      </c>
      <c r="BJ715" s="4">
        <v>1702.4</v>
      </c>
      <c r="BK715" s="4">
        <v>1661.68</v>
      </c>
      <c r="BL715" s="4">
        <v>1661.68</v>
      </c>
      <c r="BM715" s="4">
        <v>23817.45</v>
      </c>
      <c r="BN715" s="4">
        <v>1661.68</v>
      </c>
      <c r="BO715" s="4">
        <v>1661.68</v>
      </c>
      <c r="BP715" s="4">
        <v>1661.68</v>
      </c>
      <c r="BQ715" s="4">
        <v>1661.68</v>
      </c>
      <c r="BR715" s="4">
        <v>1661.68</v>
      </c>
      <c r="BS715" s="4">
        <v>1661.68</v>
      </c>
      <c r="BT715" s="4">
        <v>1661.68</v>
      </c>
      <c r="BU715" s="4">
        <v>1661.68</v>
      </c>
      <c r="BV715" s="4">
        <v>1661.68</v>
      </c>
      <c r="BW715" s="4">
        <v>1661.68</v>
      </c>
      <c r="BX715" s="4">
        <v>1661.68</v>
      </c>
      <c r="BY715" s="4">
        <v>23817.45</v>
      </c>
      <c r="BZ715" s="4">
        <v>1661.68</v>
      </c>
      <c r="CA715" s="4">
        <v>1661.68</v>
      </c>
      <c r="CB715" s="4">
        <v>324581.96000000002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0</v>
      </c>
      <c r="CQ715" s="4">
        <v>0</v>
      </c>
      <c r="CR715" s="4">
        <v>0</v>
      </c>
      <c r="CS715" s="4">
        <v>0</v>
      </c>
      <c r="CT715" s="4">
        <v>0</v>
      </c>
      <c r="CU715" s="4">
        <v>0</v>
      </c>
      <c r="CV715" s="4">
        <v>0</v>
      </c>
      <c r="CW715" s="4">
        <v>0</v>
      </c>
      <c r="CX715" s="4">
        <v>0</v>
      </c>
      <c r="CY715" s="4">
        <v>0</v>
      </c>
      <c r="CZ715" s="4">
        <v>0</v>
      </c>
      <c r="DA715" s="4">
        <v>0</v>
      </c>
      <c r="DB715" s="4">
        <v>0</v>
      </c>
      <c r="DC715" s="4">
        <v>0</v>
      </c>
      <c r="DD715" s="4">
        <v>0</v>
      </c>
      <c r="DE715" s="4">
        <v>0</v>
      </c>
      <c r="DF715" s="4">
        <v>0</v>
      </c>
      <c r="DG715" s="4">
        <v>0</v>
      </c>
      <c r="DH715" s="4">
        <v>0</v>
      </c>
      <c r="DI715" s="4">
        <v>0</v>
      </c>
      <c r="DJ715" s="4">
        <v>0</v>
      </c>
      <c r="DK715" s="4">
        <v>0</v>
      </c>
      <c r="DL715" s="4">
        <v>0</v>
      </c>
      <c r="DM715" s="4">
        <v>0</v>
      </c>
      <c r="DN715" s="4">
        <v>0</v>
      </c>
      <c r="DO715" s="4">
        <v>0</v>
      </c>
      <c r="DP715" s="4">
        <v>0</v>
      </c>
      <c r="DQ715" s="4">
        <v>0</v>
      </c>
      <c r="DR715" s="4">
        <v>0</v>
      </c>
      <c r="DS715" s="4">
        <v>0</v>
      </c>
      <c r="DT715" s="4">
        <v>0</v>
      </c>
      <c r="DU715" s="6">
        <v>0</v>
      </c>
      <c r="DV715" s="4">
        <f>SUM(Tabela1[[#This Row],[jan/25]:[mar/25]])</f>
        <v>0</v>
      </c>
      <c r="DW715" s="4">
        <f>SUM(Tabela1[[#This Row],[abr/25]:[ago/25]])</f>
        <v>33470.019999999997</v>
      </c>
      <c r="DX715" s="4">
        <f>SUM(Tabela1[[#This Row],[set/25]:[dez/30]])</f>
        <v>398844.46</v>
      </c>
    </row>
    <row r="716" spans="1:128" hidden="1" x14ac:dyDescent="0.25">
      <c r="A716" s="2" t="s">
        <v>1733</v>
      </c>
      <c r="B716" s="2" t="s">
        <v>14</v>
      </c>
      <c r="C716" s="2" t="s">
        <v>324</v>
      </c>
      <c r="D716" s="1">
        <v>804</v>
      </c>
      <c r="E716" s="2" t="s">
        <v>1839</v>
      </c>
      <c r="F716" s="2" t="s">
        <v>19</v>
      </c>
      <c r="G716" s="321">
        <v>45377</v>
      </c>
      <c r="H716" s="2" t="s">
        <v>195</v>
      </c>
      <c r="I716" s="2"/>
      <c r="J716" s="4"/>
      <c r="K716" s="4"/>
      <c r="L716" s="4">
        <f>Tabela1[[#This Row],[parcela.cef
(total)]]-Tabela1[[#This Row],[parcela.cef
(realizado)]]</f>
        <v>0</v>
      </c>
      <c r="M716" s="4">
        <v>0</v>
      </c>
      <c r="N716" s="4">
        <v>540550</v>
      </c>
      <c r="O716" s="4">
        <v>0</v>
      </c>
      <c r="P716" s="4">
        <v>590293.32999999996</v>
      </c>
      <c r="Q716" s="4">
        <f>SUM(Tabela1[[#This Row],[set/25]:[dez/30]])</f>
        <v>492908.51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40091.69</v>
      </c>
      <c r="AT716" s="4">
        <v>11179.8</v>
      </c>
      <c r="AU716" s="4">
        <v>11486.12</v>
      </c>
      <c r="AV716" s="4">
        <v>1121.1199999999999</v>
      </c>
      <c r="AW716" s="4">
        <v>1129.08</v>
      </c>
      <c r="AX716" s="4">
        <v>1137.21</v>
      </c>
      <c r="AY716" s="4">
        <v>1145.17</v>
      </c>
      <c r="AZ716" s="4">
        <v>1151.81</v>
      </c>
      <c r="BA716" s="4">
        <v>1159.6400000000001</v>
      </c>
      <c r="BB716" s="4">
        <v>1164.28</v>
      </c>
      <c r="BC716" s="4">
        <v>1170.0999999999999</v>
      </c>
      <c r="BD716" s="4">
        <v>19466.939999999999</v>
      </c>
      <c r="BE716" s="4">
        <v>1184.53</v>
      </c>
      <c r="BF716" s="4">
        <v>1189.1500000000001</v>
      </c>
      <c r="BG716" s="4">
        <v>1195.3399999999999</v>
      </c>
      <c r="BH716" s="4">
        <v>1202.27</v>
      </c>
      <c r="BI716" s="4">
        <v>1210.57</v>
      </c>
      <c r="BJ716" s="4">
        <v>0</v>
      </c>
      <c r="BK716" s="4">
        <v>1221.58</v>
      </c>
      <c r="BL716" s="4">
        <v>1221.58</v>
      </c>
      <c r="BM716" s="4">
        <v>1221.58</v>
      </c>
      <c r="BN716" s="4">
        <v>1221.58</v>
      </c>
      <c r="BO716" s="4">
        <v>1221.58</v>
      </c>
      <c r="BP716" s="4">
        <v>20156.11</v>
      </c>
      <c r="BQ716" s="4">
        <v>1221.58</v>
      </c>
      <c r="BR716" s="4">
        <v>1221.58</v>
      </c>
      <c r="BS716" s="4">
        <v>1221.58</v>
      </c>
      <c r="BT716" s="4">
        <v>1221.58</v>
      </c>
      <c r="BU716" s="4">
        <v>1221.58</v>
      </c>
      <c r="BV716" s="4">
        <v>1221.58</v>
      </c>
      <c r="BW716" s="4">
        <v>1221.58</v>
      </c>
      <c r="BX716" s="4">
        <v>1221.58</v>
      </c>
      <c r="BY716" s="4">
        <v>1221.58</v>
      </c>
      <c r="BZ716" s="4">
        <v>1221.58</v>
      </c>
      <c r="CA716" s="4">
        <v>44180.57</v>
      </c>
      <c r="CB716" s="4">
        <v>409616.98</v>
      </c>
      <c r="CC716" s="4">
        <v>631.15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>
        <v>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0</v>
      </c>
      <c r="CZ716" s="4">
        <v>0</v>
      </c>
      <c r="DA716" s="4">
        <v>0</v>
      </c>
      <c r="DB716" s="4">
        <v>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4">
        <v>0</v>
      </c>
      <c r="DJ716" s="4">
        <v>0</v>
      </c>
      <c r="DK716" s="4">
        <v>0</v>
      </c>
      <c r="DL716" s="4">
        <v>0</v>
      </c>
      <c r="DM716" s="4">
        <v>0</v>
      </c>
      <c r="DN716" s="4">
        <v>0</v>
      </c>
      <c r="DO716" s="4">
        <v>0</v>
      </c>
      <c r="DP716" s="4">
        <v>0</v>
      </c>
      <c r="DQ716" s="4">
        <v>0</v>
      </c>
      <c r="DR716" s="4">
        <v>0</v>
      </c>
      <c r="DS716" s="4">
        <v>0</v>
      </c>
      <c r="DT716" s="4">
        <v>0</v>
      </c>
      <c r="DU716" s="6">
        <v>0</v>
      </c>
      <c r="DV716" s="4">
        <f>SUM(Tabela1[[#This Row],[jan/25]:[mar/25]])</f>
        <v>21801.32</v>
      </c>
      <c r="DW716" s="4">
        <f>SUM(Tabela1[[#This Row],[abr/25]:[ago/25]])</f>
        <v>5981.8600000000006</v>
      </c>
      <c r="DX716" s="4">
        <f>SUM(Tabela1[[#This Row],[set/25]:[dez/30]])</f>
        <v>492908.51</v>
      </c>
    </row>
    <row r="717" spans="1:128" hidden="1" x14ac:dyDescent="0.25">
      <c r="A717" s="2" t="s">
        <v>1733</v>
      </c>
      <c r="B717" s="2" t="s">
        <v>14</v>
      </c>
      <c r="C717" s="2" t="s">
        <v>324</v>
      </c>
      <c r="D717" s="1">
        <v>805</v>
      </c>
      <c r="E717" s="2"/>
      <c r="F717" s="2" t="s">
        <v>16</v>
      </c>
      <c r="G717" s="321"/>
      <c r="H717" s="2"/>
      <c r="I717" s="2"/>
      <c r="J717" s="4"/>
      <c r="K717" s="4"/>
      <c r="L717" s="4">
        <f>Tabela1[[#This Row],[parcela.cef
(total)]]-Tabela1[[#This Row],[parcela.cef
(realizado)]]</f>
        <v>0</v>
      </c>
      <c r="M717" s="4">
        <v>0</v>
      </c>
      <c r="N717" s="4">
        <v>0</v>
      </c>
      <c r="O717" s="4">
        <v>0</v>
      </c>
      <c r="P717" s="4">
        <v>0</v>
      </c>
      <c r="Q717" s="4">
        <f>SUM(Tabela1[[#This Row],[set/25]:[dez/30]])</f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0</v>
      </c>
      <c r="CZ717" s="4">
        <v>0</v>
      </c>
      <c r="DA717" s="4">
        <v>0</v>
      </c>
      <c r="DB717" s="4">
        <v>0</v>
      </c>
      <c r="DC717" s="4">
        <v>0</v>
      </c>
      <c r="DD717" s="4">
        <v>0</v>
      </c>
      <c r="DE717" s="4">
        <v>0</v>
      </c>
      <c r="DF717" s="4">
        <v>0</v>
      </c>
      <c r="DG717" s="4">
        <v>0</v>
      </c>
      <c r="DH717" s="4">
        <v>0</v>
      </c>
      <c r="DI717" s="4">
        <v>0</v>
      </c>
      <c r="DJ717" s="4">
        <v>0</v>
      </c>
      <c r="DK717" s="4">
        <v>0</v>
      </c>
      <c r="DL717" s="4">
        <v>0</v>
      </c>
      <c r="DM717" s="4">
        <v>0</v>
      </c>
      <c r="DN717" s="4">
        <v>0</v>
      </c>
      <c r="DO717" s="4">
        <v>0</v>
      </c>
      <c r="DP717" s="4">
        <v>0</v>
      </c>
      <c r="DQ717" s="4">
        <v>0</v>
      </c>
      <c r="DR717" s="4">
        <v>0</v>
      </c>
      <c r="DS717" s="4">
        <v>0</v>
      </c>
      <c r="DT717" s="4">
        <v>0</v>
      </c>
      <c r="DU717" s="6">
        <v>0</v>
      </c>
      <c r="DV717" s="4">
        <f>SUM(Tabela1[[#This Row],[jan/25]:[mar/25]])</f>
        <v>0</v>
      </c>
      <c r="DW717" s="4">
        <f>SUM(Tabela1[[#This Row],[abr/25]:[ago/25]])</f>
        <v>0</v>
      </c>
      <c r="DX717" s="4">
        <f>SUM(Tabela1[[#This Row],[set/25]:[dez/30]])</f>
        <v>0</v>
      </c>
    </row>
    <row r="718" spans="1:128" hidden="1" x14ac:dyDescent="0.25">
      <c r="A718" s="2" t="s">
        <v>1733</v>
      </c>
      <c r="B718" s="2" t="s">
        <v>14</v>
      </c>
      <c r="C718" s="2" t="s">
        <v>324</v>
      </c>
      <c r="D718" s="1">
        <v>806</v>
      </c>
      <c r="E718" s="2" t="s">
        <v>1842</v>
      </c>
      <c r="F718" s="2" t="s">
        <v>19</v>
      </c>
      <c r="G718" s="321">
        <v>45377</v>
      </c>
      <c r="H718" s="2" t="s">
        <v>138</v>
      </c>
      <c r="I718" s="2"/>
      <c r="J718" s="4"/>
      <c r="K718" s="4"/>
      <c r="L718" s="4">
        <f>Tabela1[[#This Row],[parcela.cef
(total)]]-Tabela1[[#This Row],[parcela.cef
(realizado)]]</f>
        <v>0</v>
      </c>
      <c r="M718" s="4">
        <v>0</v>
      </c>
      <c r="N718" s="4">
        <v>365750</v>
      </c>
      <c r="O718" s="4">
        <v>0</v>
      </c>
      <c r="P718" s="4">
        <v>400752.48</v>
      </c>
      <c r="Q718" s="4">
        <f>SUM(Tabela1[[#This Row],[set/25]:[dez/30]])</f>
        <v>341469.10000000003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2775</v>
      </c>
      <c r="AS718" s="4">
        <v>2838.83</v>
      </c>
      <c r="AT718" s="4">
        <v>2962.11</v>
      </c>
      <c r="AU718" s="4">
        <v>9336.26</v>
      </c>
      <c r="AV718" s="4">
        <v>1367.94</v>
      </c>
      <c r="AW718" s="4">
        <v>1377.66</v>
      </c>
      <c r="AX718" s="4">
        <v>1387.58</v>
      </c>
      <c r="AY718" s="4">
        <v>1397.29</v>
      </c>
      <c r="AZ718" s="4">
        <v>1405.39</v>
      </c>
      <c r="BA718" s="4">
        <v>1414.95</v>
      </c>
      <c r="BB718" s="4">
        <v>1420.61</v>
      </c>
      <c r="BC718" s="4">
        <v>1427.71</v>
      </c>
      <c r="BD718" s="4">
        <v>22873.23</v>
      </c>
      <c r="BE718" s="4">
        <v>1445.32</v>
      </c>
      <c r="BF718" s="4">
        <v>1450.96</v>
      </c>
      <c r="BG718" s="4">
        <v>1458.5</v>
      </c>
      <c r="BH718" s="4">
        <v>1466.96</v>
      </c>
      <c r="BI718" s="4">
        <v>1477.08</v>
      </c>
      <c r="BJ718" s="4">
        <v>0</v>
      </c>
      <c r="BK718" s="4">
        <v>1490.53</v>
      </c>
      <c r="BL718" s="4">
        <v>1490.53</v>
      </c>
      <c r="BM718" s="4">
        <v>1490.53</v>
      </c>
      <c r="BN718" s="4">
        <v>1490.53</v>
      </c>
      <c r="BO718" s="4">
        <v>1490.53</v>
      </c>
      <c r="BP718" s="4">
        <v>23675.1</v>
      </c>
      <c r="BQ718" s="4">
        <v>1490.53</v>
      </c>
      <c r="BR718" s="4">
        <v>1490.53</v>
      </c>
      <c r="BS718" s="4">
        <v>1490.53</v>
      </c>
      <c r="BT718" s="4">
        <v>1490.53</v>
      </c>
      <c r="BU718" s="4">
        <v>1490.53</v>
      </c>
      <c r="BV718" s="4">
        <v>1490.53</v>
      </c>
      <c r="BW718" s="4">
        <v>1490.53</v>
      </c>
      <c r="BX718" s="4">
        <v>1490.53</v>
      </c>
      <c r="BY718" s="4">
        <v>1490.53</v>
      </c>
      <c r="BZ718" s="4">
        <v>1490.53</v>
      </c>
      <c r="CA718" s="4">
        <v>23675.1</v>
      </c>
      <c r="CB718" s="4">
        <v>271317.26</v>
      </c>
      <c r="CC718" s="4">
        <v>443.69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>
        <v>0</v>
      </c>
      <c r="CS718" s="4">
        <v>0</v>
      </c>
      <c r="CT718" s="4">
        <v>0</v>
      </c>
      <c r="CU718" s="4">
        <v>0</v>
      </c>
      <c r="CV718" s="4">
        <v>0</v>
      </c>
      <c r="CW718" s="4">
        <v>0</v>
      </c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>
        <v>0</v>
      </c>
      <c r="DE718" s="4">
        <v>0</v>
      </c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>
        <v>0</v>
      </c>
      <c r="DL718" s="4">
        <v>0</v>
      </c>
      <c r="DM718" s="4">
        <v>0</v>
      </c>
      <c r="DN718" s="4">
        <v>0</v>
      </c>
      <c r="DO718" s="4">
        <v>0</v>
      </c>
      <c r="DP718" s="4">
        <v>0</v>
      </c>
      <c r="DQ718" s="4">
        <v>0</v>
      </c>
      <c r="DR718" s="4">
        <v>0</v>
      </c>
      <c r="DS718" s="4">
        <v>0</v>
      </c>
      <c r="DT718" s="4">
        <v>0</v>
      </c>
      <c r="DU718" s="6">
        <v>0</v>
      </c>
      <c r="DV718" s="4">
        <f>SUM(Tabela1[[#This Row],[jan/25]:[mar/25]])</f>
        <v>25721.55</v>
      </c>
      <c r="DW718" s="4">
        <f>SUM(Tabela1[[#This Row],[abr/25]:[ago/25]])</f>
        <v>7298.82</v>
      </c>
      <c r="DX718" s="4">
        <f>SUM(Tabela1[[#This Row],[set/25]:[dez/30]])</f>
        <v>341469.10000000003</v>
      </c>
    </row>
    <row r="719" spans="1:128" hidden="1" x14ac:dyDescent="0.25">
      <c r="A719" s="2" t="s">
        <v>1733</v>
      </c>
      <c r="B719" s="2" t="s">
        <v>14</v>
      </c>
      <c r="C719" s="2" t="s">
        <v>349</v>
      </c>
      <c r="D719" s="1">
        <v>901</v>
      </c>
      <c r="E719" s="2" t="s">
        <v>1844</v>
      </c>
      <c r="F719" s="2" t="s">
        <v>19</v>
      </c>
      <c r="G719" s="321">
        <v>45383</v>
      </c>
      <c r="H719" s="2" t="s">
        <v>202</v>
      </c>
      <c r="I719" s="2"/>
      <c r="J719" s="4"/>
      <c r="K719" s="4"/>
      <c r="L719" s="4">
        <f>Tabela1[[#This Row],[parcela.cef
(total)]]-Tabela1[[#This Row],[parcela.cef
(realizado)]]</f>
        <v>0</v>
      </c>
      <c r="M719" s="4">
        <v>0</v>
      </c>
      <c r="N719" s="4">
        <v>355000</v>
      </c>
      <c r="O719" s="4">
        <v>0</v>
      </c>
      <c r="P719" s="4">
        <v>368111.01</v>
      </c>
      <c r="Q719" s="4">
        <f>SUM(Tabela1[[#This Row],[set/25]:[dez/30]])</f>
        <v>136811.82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206055.49</v>
      </c>
      <c r="AT719" s="4">
        <v>1504.2</v>
      </c>
      <c r="AU719" s="4">
        <v>1512.02</v>
      </c>
      <c r="AV719" s="4">
        <v>1525.03</v>
      </c>
      <c r="AW719" s="4">
        <v>1535.85</v>
      </c>
      <c r="AX719" s="4">
        <v>1546.91</v>
      </c>
      <c r="AY719" s="4">
        <v>1557.74</v>
      </c>
      <c r="AZ719" s="4">
        <v>1566.77</v>
      </c>
      <c r="BA719" s="4">
        <v>1577.43</v>
      </c>
      <c r="BB719" s="4">
        <v>1584.27</v>
      </c>
      <c r="BC719" s="4">
        <v>1591.66</v>
      </c>
      <c r="BD719" s="4">
        <v>1604.87</v>
      </c>
      <c r="BE719" s="4">
        <v>1611.29</v>
      </c>
      <c r="BF719" s="4">
        <v>1617.57</v>
      </c>
      <c r="BG719" s="4">
        <v>1625.98</v>
      </c>
      <c r="BH719" s="4">
        <v>1635.41</v>
      </c>
      <c r="BI719" s="4">
        <v>1646.7</v>
      </c>
      <c r="BJ719" s="4">
        <v>0</v>
      </c>
      <c r="BK719" s="4">
        <v>1661.68</v>
      </c>
      <c r="BL719" s="4">
        <v>1661.68</v>
      </c>
      <c r="BM719" s="4">
        <v>1661.68</v>
      </c>
      <c r="BN719" s="4">
        <v>1661.68</v>
      </c>
      <c r="BO719" s="4">
        <v>1661.68</v>
      </c>
      <c r="BP719" s="4">
        <v>1661.68</v>
      </c>
      <c r="BQ719" s="4">
        <v>1661.68</v>
      </c>
      <c r="BR719" s="4">
        <v>1661.68</v>
      </c>
      <c r="BS719" s="4">
        <v>1661.68</v>
      </c>
      <c r="BT719" s="4">
        <v>1661.68</v>
      </c>
      <c r="BU719" s="4">
        <v>1661.68</v>
      </c>
      <c r="BV719" s="4">
        <v>1661.68</v>
      </c>
      <c r="BW719" s="4">
        <v>1661.68</v>
      </c>
      <c r="BX719" s="4">
        <v>0</v>
      </c>
      <c r="BY719" s="4">
        <v>0</v>
      </c>
      <c r="BZ719" s="4">
        <v>0</v>
      </c>
      <c r="CA719" s="4">
        <v>0</v>
      </c>
      <c r="CB719" s="4">
        <v>115209.98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0</v>
      </c>
      <c r="CQ719" s="4">
        <v>0</v>
      </c>
      <c r="CR719" s="4">
        <v>0</v>
      </c>
      <c r="CS719" s="4">
        <v>0</v>
      </c>
      <c r="CT719" s="4">
        <v>0</v>
      </c>
      <c r="CU719" s="4">
        <v>0</v>
      </c>
      <c r="CV719" s="4">
        <v>0</v>
      </c>
      <c r="CW719" s="4">
        <v>0</v>
      </c>
      <c r="CX719" s="4">
        <v>0</v>
      </c>
      <c r="CY719" s="4">
        <v>0</v>
      </c>
      <c r="CZ719" s="4">
        <v>0</v>
      </c>
      <c r="DA719" s="4">
        <v>0</v>
      </c>
      <c r="DB719" s="4">
        <v>0</v>
      </c>
      <c r="DC719" s="4">
        <v>0</v>
      </c>
      <c r="DD719" s="4">
        <v>0</v>
      </c>
      <c r="DE719" s="4">
        <v>0</v>
      </c>
      <c r="DF719" s="4">
        <v>0</v>
      </c>
      <c r="DG719" s="4">
        <v>0</v>
      </c>
      <c r="DH719" s="4">
        <v>0</v>
      </c>
      <c r="DI719" s="4">
        <v>0</v>
      </c>
      <c r="DJ719" s="4">
        <v>0</v>
      </c>
      <c r="DK719" s="4">
        <v>0</v>
      </c>
      <c r="DL719" s="4">
        <v>0</v>
      </c>
      <c r="DM719" s="4">
        <v>0</v>
      </c>
      <c r="DN719" s="4">
        <v>0</v>
      </c>
      <c r="DO719" s="4">
        <v>0</v>
      </c>
      <c r="DP719" s="4">
        <v>0</v>
      </c>
      <c r="DQ719" s="4">
        <v>0</v>
      </c>
      <c r="DR719" s="4">
        <v>0</v>
      </c>
      <c r="DS719" s="4">
        <v>0</v>
      </c>
      <c r="DT719" s="4">
        <v>0</v>
      </c>
      <c r="DU719" s="6">
        <v>0</v>
      </c>
      <c r="DV719" s="4">
        <f>SUM(Tabela1[[#This Row],[jan/25]:[mar/25]])</f>
        <v>4780.8</v>
      </c>
      <c r="DW719" s="4">
        <f>SUM(Tabela1[[#This Row],[abr/25]:[ago/25]])</f>
        <v>8136.95</v>
      </c>
      <c r="DX719" s="4">
        <f>SUM(Tabela1[[#This Row],[set/25]:[dez/30]])</f>
        <v>136811.82</v>
      </c>
    </row>
    <row r="720" spans="1:128" hidden="1" x14ac:dyDescent="0.25">
      <c r="A720" s="2" t="s">
        <v>1733</v>
      </c>
      <c r="B720" s="2" t="s">
        <v>14</v>
      </c>
      <c r="C720" s="2" t="s">
        <v>349</v>
      </c>
      <c r="D720" s="1">
        <v>902</v>
      </c>
      <c r="E720" s="2"/>
      <c r="F720" s="2" t="s">
        <v>16</v>
      </c>
      <c r="G720" s="321"/>
      <c r="H720" s="2"/>
      <c r="I720" s="2"/>
      <c r="J720" s="4"/>
      <c r="K720" s="4"/>
      <c r="L720" s="4">
        <f>Tabela1[[#This Row],[parcela.cef
(total)]]-Tabela1[[#This Row],[parcela.cef
(realizado)]]</f>
        <v>0</v>
      </c>
      <c r="M720" s="4">
        <v>0</v>
      </c>
      <c r="N720" s="4">
        <v>0</v>
      </c>
      <c r="O720" s="4">
        <v>0</v>
      </c>
      <c r="P720" s="4">
        <v>0</v>
      </c>
      <c r="Q720" s="4">
        <f>SUM(Tabela1[[#This Row],[set/25]:[dez/30]])</f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>
        <v>0</v>
      </c>
      <c r="CS720" s="4">
        <v>0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0</v>
      </c>
      <c r="CZ720" s="4">
        <v>0</v>
      </c>
      <c r="DA720" s="4">
        <v>0</v>
      </c>
      <c r="DB720" s="4">
        <v>0</v>
      </c>
      <c r="DC720" s="4">
        <v>0</v>
      </c>
      <c r="DD720" s="4">
        <v>0</v>
      </c>
      <c r="DE720" s="4">
        <v>0</v>
      </c>
      <c r="DF720" s="4">
        <v>0</v>
      </c>
      <c r="DG720" s="4">
        <v>0</v>
      </c>
      <c r="DH720" s="4">
        <v>0</v>
      </c>
      <c r="DI720" s="4">
        <v>0</v>
      </c>
      <c r="DJ720" s="4">
        <v>0</v>
      </c>
      <c r="DK720" s="4">
        <v>0</v>
      </c>
      <c r="DL720" s="4">
        <v>0</v>
      </c>
      <c r="DM720" s="4">
        <v>0</v>
      </c>
      <c r="DN720" s="4">
        <v>0</v>
      </c>
      <c r="DO720" s="4">
        <v>0</v>
      </c>
      <c r="DP720" s="4">
        <v>0</v>
      </c>
      <c r="DQ720" s="4">
        <v>0</v>
      </c>
      <c r="DR720" s="4">
        <v>0</v>
      </c>
      <c r="DS720" s="4">
        <v>0</v>
      </c>
      <c r="DT720" s="4">
        <v>0</v>
      </c>
      <c r="DU720" s="6">
        <v>0</v>
      </c>
      <c r="DV720" s="4">
        <f>SUM(Tabela1[[#This Row],[jan/25]:[mar/25]])</f>
        <v>0</v>
      </c>
      <c r="DW720" s="4">
        <f>SUM(Tabela1[[#This Row],[abr/25]:[ago/25]])</f>
        <v>0</v>
      </c>
      <c r="DX720" s="4">
        <f>SUM(Tabela1[[#This Row],[set/25]:[dez/30]])</f>
        <v>0</v>
      </c>
    </row>
    <row r="721" spans="1:128" hidden="1" x14ac:dyDescent="0.25">
      <c r="A721" s="2" t="s">
        <v>1733</v>
      </c>
      <c r="B721" s="2" t="s">
        <v>14</v>
      </c>
      <c r="C721" s="2" t="s">
        <v>349</v>
      </c>
      <c r="D721" s="1">
        <v>903</v>
      </c>
      <c r="E721" s="2"/>
      <c r="F721" s="2" t="s">
        <v>16</v>
      </c>
      <c r="G721" s="321"/>
      <c r="H721" s="2"/>
      <c r="I721" s="2"/>
      <c r="J721" s="4"/>
      <c r="K721" s="4"/>
      <c r="L721" s="4">
        <f>Tabela1[[#This Row],[parcela.cef
(total)]]-Tabela1[[#This Row],[parcela.cef
(realizado)]]</f>
        <v>0</v>
      </c>
      <c r="M721" s="4">
        <v>0</v>
      </c>
      <c r="N721" s="4">
        <v>0</v>
      </c>
      <c r="O721" s="4">
        <v>0</v>
      </c>
      <c r="P721" s="4">
        <v>0</v>
      </c>
      <c r="Q721" s="4">
        <f>SUM(Tabela1[[#This Row],[set/25]:[dez/30]])</f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0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0</v>
      </c>
      <c r="CZ721" s="4">
        <v>0</v>
      </c>
      <c r="DA721" s="4">
        <v>0</v>
      </c>
      <c r="DB721" s="4">
        <v>0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0</v>
      </c>
      <c r="DK721" s="4">
        <v>0</v>
      </c>
      <c r="DL721" s="4">
        <v>0</v>
      </c>
      <c r="DM721" s="4">
        <v>0</v>
      </c>
      <c r="DN721" s="4">
        <v>0</v>
      </c>
      <c r="DO721" s="4">
        <v>0</v>
      </c>
      <c r="DP721" s="4">
        <v>0</v>
      </c>
      <c r="DQ721" s="4">
        <v>0</v>
      </c>
      <c r="DR721" s="4">
        <v>0</v>
      </c>
      <c r="DS721" s="4">
        <v>0</v>
      </c>
      <c r="DT721" s="4">
        <v>0</v>
      </c>
      <c r="DU721" s="6">
        <v>0</v>
      </c>
      <c r="DV721" s="4">
        <f>SUM(Tabela1[[#This Row],[jan/25]:[mar/25]])</f>
        <v>0</v>
      </c>
      <c r="DW721" s="4">
        <f>SUM(Tabela1[[#This Row],[abr/25]:[ago/25]])</f>
        <v>0</v>
      </c>
      <c r="DX721" s="4">
        <f>SUM(Tabela1[[#This Row],[set/25]:[dez/30]])</f>
        <v>0</v>
      </c>
    </row>
    <row r="722" spans="1:128" hidden="1" x14ac:dyDescent="0.25">
      <c r="A722" s="2" t="s">
        <v>1733</v>
      </c>
      <c r="B722" s="2" t="s">
        <v>14</v>
      </c>
      <c r="C722" s="2" t="s">
        <v>349</v>
      </c>
      <c r="D722" s="1">
        <v>904</v>
      </c>
      <c r="E722" s="2" t="s">
        <v>1848</v>
      </c>
      <c r="F722" s="2" t="s">
        <v>19</v>
      </c>
      <c r="G722" s="321">
        <v>45377</v>
      </c>
      <c r="H722" s="2" t="s">
        <v>790</v>
      </c>
      <c r="I722" s="2"/>
      <c r="J722" s="4"/>
      <c r="K722" s="4"/>
      <c r="L722" s="4">
        <f>Tabela1[[#This Row],[parcela.cef
(total)]]-Tabela1[[#This Row],[parcela.cef
(realizado)]]</f>
        <v>0</v>
      </c>
      <c r="M722" s="4">
        <v>0</v>
      </c>
      <c r="N722" s="4">
        <v>540550</v>
      </c>
      <c r="O722" s="4">
        <v>0</v>
      </c>
      <c r="P722" s="4">
        <v>592852.6</v>
      </c>
      <c r="Q722" s="4">
        <f>SUM(Tabela1[[#This Row],[set/25]:[dez/30]])</f>
        <v>535757.38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1500</v>
      </c>
      <c r="AS722" s="4">
        <v>9011.7000000000007</v>
      </c>
      <c r="AT722" s="4">
        <v>903.69</v>
      </c>
      <c r="AU722" s="4">
        <v>1160.72</v>
      </c>
      <c r="AV722" s="4">
        <v>3054.02</v>
      </c>
      <c r="AW722" s="4">
        <v>3075.7</v>
      </c>
      <c r="AX722" s="4">
        <v>3097.84</v>
      </c>
      <c r="AY722" s="4">
        <v>3119.53</v>
      </c>
      <c r="AZ722" s="4">
        <v>3137.62</v>
      </c>
      <c r="BA722" s="4">
        <v>3161.06</v>
      </c>
      <c r="BB722" s="4">
        <v>3174.77</v>
      </c>
      <c r="BC722" s="4">
        <v>3188.51</v>
      </c>
      <c r="BD722" s="4">
        <v>3213.91</v>
      </c>
      <c r="BE722" s="4">
        <v>3226.76</v>
      </c>
      <c r="BF722" s="4">
        <v>3239.35</v>
      </c>
      <c r="BG722" s="4">
        <v>3256.19</v>
      </c>
      <c r="BH722" s="4">
        <v>3276.17</v>
      </c>
      <c r="BI722" s="4">
        <v>3297.68</v>
      </c>
      <c r="BJ722" s="4">
        <v>0</v>
      </c>
      <c r="BK722" s="4">
        <v>3327.69</v>
      </c>
      <c r="BL722" s="4">
        <v>3327.69</v>
      </c>
      <c r="BM722" s="4">
        <v>14419.97</v>
      </c>
      <c r="BN722" s="4">
        <v>3327.69</v>
      </c>
      <c r="BO722" s="4">
        <v>3327.69</v>
      </c>
      <c r="BP722" s="4">
        <v>3327.69</v>
      </c>
      <c r="BQ722" s="4">
        <v>3327.69</v>
      </c>
      <c r="BR722" s="4">
        <v>3327.69</v>
      </c>
      <c r="BS722" s="4">
        <v>3327.69</v>
      </c>
      <c r="BT722" s="4">
        <v>3327.69</v>
      </c>
      <c r="BU722" s="4">
        <v>3327.69</v>
      </c>
      <c r="BV722" s="4">
        <v>3327.69</v>
      </c>
      <c r="BW722" s="4">
        <v>3327.69</v>
      </c>
      <c r="BX722" s="4">
        <v>3327.69</v>
      </c>
      <c r="BY722" s="4">
        <v>14419.97</v>
      </c>
      <c r="BZ722" s="4">
        <v>3327.69</v>
      </c>
      <c r="CA722" s="4">
        <v>51024.51</v>
      </c>
      <c r="CB722" s="4">
        <v>408674.12</v>
      </c>
      <c r="CC722" s="4">
        <v>631.15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0</v>
      </c>
      <c r="CV722" s="4">
        <v>0</v>
      </c>
      <c r="CW722" s="4">
        <v>0</v>
      </c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>
        <v>0</v>
      </c>
      <c r="DE722" s="4">
        <v>0</v>
      </c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>
        <v>0</v>
      </c>
      <c r="DL722" s="4">
        <v>0</v>
      </c>
      <c r="DM722" s="4">
        <v>0</v>
      </c>
      <c r="DN722" s="4">
        <v>0</v>
      </c>
      <c r="DO722" s="4">
        <v>0</v>
      </c>
      <c r="DP722" s="4">
        <v>0</v>
      </c>
      <c r="DQ722" s="4">
        <v>0</v>
      </c>
      <c r="DR722" s="4">
        <v>0</v>
      </c>
      <c r="DS722" s="4">
        <v>0</v>
      </c>
      <c r="DT722" s="4">
        <v>0</v>
      </c>
      <c r="DU722" s="6">
        <v>0</v>
      </c>
      <c r="DV722" s="4">
        <f>SUM(Tabela1[[#This Row],[jan/25]:[mar/25]])</f>
        <v>9577.19</v>
      </c>
      <c r="DW722" s="4">
        <f>SUM(Tabela1[[#This Row],[abr/25]:[ago/25]])</f>
        <v>16296.150000000001</v>
      </c>
      <c r="DX722" s="4">
        <f>SUM(Tabela1[[#This Row],[set/25]:[dez/30]])</f>
        <v>535757.38</v>
      </c>
    </row>
    <row r="723" spans="1:128" hidden="1" x14ac:dyDescent="0.25">
      <c r="A723" s="2" t="s">
        <v>1733</v>
      </c>
      <c r="B723" s="2" t="s">
        <v>14</v>
      </c>
      <c r="C723" s="2" t="s">
        <v>349</v>
      </c>
      <c r="D723" s="1">
        <v>905</v>
      </c>
      <c r="E723" s="2" t="s">
        <v>1850</v>
      </c>
      <c r="F723" s="2" t="s">
        <v>19</v>
      </c>
      <c r="G723" s="321">
        <v>45379</v>
      </c>
      <c r="H723" s="2" t="s">
        <v>722</v>
      </c>
      <c r="I723" s="2"/>
      <c r="J723" s="4"/>
      <c r="K723" s="4"/>
      <c r="L723" s="4">
        <f>Tabela1[[#This Row],[parcela.cef
(total)]]-Tabela1[[#This Row],[parcela.cef
(realizado)]]</f>
        <v>0</v>
      </c>
      <c r="M723" s="4">
        <v>0</v>
      </c>
      <c r="N723" s="4">
        <v>477777.9</v>
      </c>
      <c r="O723" s="4">
        <v>0</v>
      </c>
      <c r="P723" s="4">
        <v>521825.18</v>
      </c>
      <c r="Q723" s="4">
        <f>SUM(Tabela1[[#This Row],[set/25]:[dez/30]])</f>
        <v>426762.97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34607.9</v>
      </c>
      <c r="AS723" s="4">
        <v>9992.9699999999993</v>
      </c>
      <c r="AT723" s="4">
        <v>10020.950000000001</v>
      </c>
      <c r="AU723" s="4">
        <v>10073.06</v>
      </c>
      <c r="AV723" s="4">
        <v>983.2</v>
      </c>
      <c r="AW723" s="4">
        <v>990.18</v>
      </c>
      <c r="AX723" s="4">
        <v>997.31</v>
      </c>
      <c r="AY723" s="4">
        <v>1004.29</v>
      </c>
      <c r="AZ723" s="4">
        <v>1010.12</v>
      </c>
      <c r="BA723" s="4">
        <v>1016.98</v>
      </c>
      <c r="BB723" s="4">
        <v>1021.05</v>
      </c>
      <c r="BC723" s="4">
        <v>1026.1600000000001</v>
      </c>
      <c r="BD723" s="4">
        <v>17072.07</v>
      </c>
      <c r="BE723" s="4">
        <v>1038.81</v>
      </c>
      <c r="BF723" s="4">
        <v>1042.8599999999999</v>
      </c>
      <c r="BG723" s="4">
        <v>1048.29</v>
      </c>
      <c r="BH723" s="4">
        <v>1054.3699999999999</v>
      </c>
      <c r="BI723" s="4">
        <v>1061.6400000000001</v>
      </c>
      <c r="BJ723" s="4">
        <v>1071.3</v>
      </c>
      <c r="BK723" s="4">
        <v>1071.3</v>
      </c>
      <c r="BL723" s="4">
        <v>1071.3</v>
      </c>
      <c r="BM723" s="4">
        <v>1071.3</v>
      </c>
      <c r="BN723" s="4">
        <v>1071.3</v>
      </c>
      <c r="BO723" s="4">
        <v>1071.3</v>
      </c>
      <c r="BP723" s="4">
        <v>17676.45</v>
      </c>
      <c r="BQ723" s="4">
        <v>1071.3</v>
      </c>
      <c r="BR723" s="4">
        <v>1071.3</v>
      </c>
      <c r="BS723" s="4">
        <v>1071.3</v>
      </c>
      <c r="BT723" s="4">
        <v>1071.3</v>
      </c>
      <c r="BU723" s="4">
        <v>1071.3</v>
      </c>
      <c r="BV723" s="4">
        <v>1071.3</v>
      </c>
      <c r="BW723" s="4">
        <v>1071.3</v>
      </c>
      <c r="BX723" s="4">
        <v>1071.3</v>
      </c>
      <c r="BY723" s="4">
        <v>1071.3</v>
      </c>
      <c r="BZ723" s="4">
        <v>1071.3</v>
      </c>
      <c r="CA723" s="4">
        <v>32167.62</v>
      </c>
      <c r="CB723" s="4">
        <v>359224.6</v>
      </c>
      <c r="CC723" s="4">
        <v>553.5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>
        <v>0</v>
      </c>
      <c r="CR723" s="4">
        <v>0</v>
      </c>
      <c r="CS723" s="4">
        <v>0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0</v>
      </c>
      <c r="CZ723" s="4">
        <v>0</v>
      </c>
      <c r="DA723" s="4">
        <v>0</v>
      </c>
      <c r="DB723" s="4">
        <v>0</v>
      </c>
      <c r="DC723" s="4">
        <v>0</v>
      </c>
      <c r="DD723" s="4">
        <v>0</v>
      </c>
      <c r="DE723" s="4">
        <v>0</v>
      </c>
      <c r="DF723" s="4">
        <v>0</v>
      </c>
      <c r="DG723" s="4">
        <v>0</v>
      </c>
      <c r="DH723" s="4">
        <v>0</v>
      </c>
      <c r="DI723" s="4">
        <v>0</v>
      </c>
      <c r="DJ723" s="4">
        <v>0</v>
      </c>
      <c r="DK723" s="4">
        <v>0</v>
      </c>
      <c r="DL723" s="4">
        <v>0</v>
      </c>
      <c r="DM723" s="4">
        <v>0</v>
      </c>
      <c r="DN723" s="4">
        <v>0</v>
      </c>
      <c r="DO723" s="4">
        <v>0</v>
      </c>
      <c r="DP723" s="4">
        <v>0</v>
      </c>
      <c r="DQ723" s="4">
        <v>0</v>
      </c>
      <c r="DR723" s="4">
        <v>0</v>
      </c>
      <c r="DS723" s="4">
        <v>0</v>
      </c>
      <c r="DT723" s="4">
        <v>0</v>
      </c>
      <c r="DU723" s="6">
        <v>0</v>
      </c>
      <c r="DV723" s="4">
        <f>SUM(Tabela1[[#This Row],[jan/25]:[mar/25]])</f>
        <v>19119.28</v>
      </c>
      <c r="DW723" s="4">
        <f>SUM(Tabela1[[#This Row],[abr/25]:[ago/25]])</f>
        <v>5245.97</v>
      </c>
      <c r="DX723" s="4">
        <f>SUM(Tabela1[[#This Row],[set/25]:[dez/30]])</f>
        <v>426762.97</v>
      </c>
    </row>
    <row r="724" spans="1:128" hidden="1" x14ac:dyDescent="0.25">
      <c r="A724" s="2" t="s">
        <v>1733</v>
      </c>
      <c r="B724" s="2" t="s">
        <v>14</v>
      </c>
      <c r="C724" s="2" t="s">
        <v>349</v>
      </c>
      <c r="D724" s="1">
        <v>906</v>
      </c>
      <c r="E724" s="2" t="s">
        <v>1852</v>
      </c>
      <c r="F724" s="2" t="s">
        <v>19</v>
      </c>
      <c r="G724" s="321">
        <v>45839</v>
      </c>
      <c r="H724" s="2" t="s">
        <v>145</v>
      </c>
      <c r="I724" s="2"/>
      <c r="J724" s="4"/>
      <c r="K724" s="4"/>
      <c r="L724" s="4">
        <f>Tabela1[[#This Row],[parcela.cef
(total)]]-Tabela1[[#This Row],[parcela.cef
(realizado)]]</f>
        <v>0</v>
      </c>
      <c r="M724" s="4">
        <v>0</v>
      </c>
      <c r="N724" s="4">
        <v>375000.06</v>
      </c>
      <c r="O724" s="4">
        <v>0</v>
      </c>
      <c r="P724" s="4">
        <v>340811.14</v>
      </c>
      <c r="Q724" s="4">
        <f>SUM(Tabela1[[#This Row],[set/25]:[dez/30]])</f>
        <v>336453.71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4357.43</v>
      </c>
      <c r="BJ724" s="4">
        <v>4392.43</v>
      </c>
      <c r="BK724" s="4">
        <v>4389.7700000000004</v>
      </c>
      <c r="BL724" s="4">
        <v>4389.7700000000004</v>
      </c>
      <c r="BM724" s="4">
        <v>4389.7700000000004</v>
      </c>
      <c r="BN724" s="4">
        <v>4389.7700000000004</v>
      </c>
      <c r="BO724" s="4">
        <v>4389.7700000000004</v>
      </c>
      <c r="BP724" s="4">
        <v>4389.7700000000004</v>
      </c>
      <c r="BQ724" s="4">
        <v>4389.7700000000004</v>
      </c>
      <c r="BR724" s="4">
        <v>4389.7700000000004</v>
      </c>
      <c r="BS724" s="4">
        <v>4389.7700000000004</v>
      </c>
      <c r="BT724" s="4">
        <v>4389.7700000000004</v>
      </c>
      <c r="BU724" s="4">
        <v>4389.7700000000004</v>
      </c>
      <c r="BV724" s="4">
        <v>4389.7700000000004</v>
      </c>
      <c r="BW724" s="4">
        <v>4389.7700000000004</v>
      </c>
      <c r="BX724" s="4">
        <v>4389.7700000000004</v>
      </c>
      <c r="BY724" s="4">
        <v>4389.6899999999996</v>
      </c>
      <c r="BZ724" s="4">
        <v>0</v>
      </c>
      <c r="CA724" s="4">
        <v>0</v>
      </c>
      <c r="CB724" s="4">
        <v>266214.81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>
        <v>0</v>
      </c>
      <c r="DE724" s="4">
        <v>0</v>
      </c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>
        <v>0</v>
      </c>
      <c r="DL724" s="4">
        <v>0</v>
      </c>
      <c r="DM724" s="4">
        <v>0</v>
      </c>
      <c r="DN724" s="4">
        <v>0</v>
      </c>
      <c r="DO724" s="4">
        <v>0</v>
      </c>
      <c r="DP724" s="4">
        <v>0</v>
      </c>
      <c r="DQ724" s="4">
        <v>0</v>
      </c>
      <c r="DR724" s="4">
        <v>0</v>
      </c>
      <c r="DS724" s="4">
        <v>0</v>
      </c>
      <c r="DT724" s="4">
        <v>0</v>
      </c>
      <c r="DU724" s="6">
        <v>0</v>
      </c>
      <c r="DV724" s="4">
        <f>SUM(Tabela1[[#This Row],[jan/25]:[mar/25]])</f>
        <v>0</v>
      </c>
      <c r="DW724" s="4">
        <f>SUM(Tabela1[[#This Row],[abr/25]:[ago/25]])</f>
        <v>4357.43</v>
      </c>
      <c r="DX724" s="4">
        <f>SUM(Tabela1[[#This Row],[set/25]:[dez/30]])</f>
        <v>336453.71</v>
      </c>
    </row>
    <row r="725" spans="1:128" hidden="1" x14ac:dyDescent="0.25">
      <c r="A725" s="2" t="s">
        <v>1733</v>
      </c>
      <c r="B725" s="2" t="s">
        <v>369</v>
      </c>
      <c r="C725" s="2" t="s">
        <v>370</v>
      </c>
      <c r="D725" s="1">
        <v>1</v>
      </c>
      <c r="E725" s="2"/>
      <c r="F725" s="2" t="s">
        <v>16</v>
      </c>
      <c r="G725" s="321"/>
      <c r="H725" s="2"/>
      <c r="I725" s="2"/>
      <c r="J725" s="4"/>
      <c r="K725" s="4"/>
      <c r="L725" s="4">
        <f>Tabela1[[#This Row],[parcela.cef
(total)]]-Tabela1[[#This Row],[parcela.cef
(realizado)]]</f>
        <v>0</v>
      </c>
      <c r="M725" s="4">
        <v>0</v>
      </c>
      <c r="N725" s="4">
        <v>0</v>
      </c>
      <c r="O725" s="4">
        <v>0</v>
      </c>
      <c r="P725" s="4">
        <v>0</v>
      </c>
      <c r="Q725" s="4">
        <f>SUM(Tabela1[[#This Row],[set/25]:[dez/30]])</f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0</v>
      </c>
      <c r="CR725" s="4">
        <v>0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4">
        <v>0</v>
      </c>
      <c r="CZ725" s="4">
        <v>0</v>
      </c>
      <c r="DA725" s="4">
        <v>0</v>
      </c>
      <c r="DB725" s="4">
        <v>0</v>
      </c>
      <c r="DC725" s="4">
        <v>0</v>
      </c>
      <c r="DD725" s="4">
        <v>0</v>
      </c>
      <c r="DE725" s="4">
        <v>0</v>
      </c>
      <c r="DF725" s="4">
        <v>0</v>
      </c>
      <c r="DG725" s="4">
        <v>0</v>
      </c>
      <c r="DH725" s="4">
        <v>0</v>
      </c>
      <c r="DI725" s="4">
        <v>0</v>
      </c>
      <c r="DJ725" s="4">
        <v>0</v>
      </c>
      <c r="DK725" s="4">
        <v>0</v>
      </c>
      <c r="DL725" s="4">
        <v>0</v>
      </c>
      <c r="DM725" s="4">
        <v>0</v>
      </c>
      <c r="DN725" s="4">
        <v>0</v>
      </c>
      <c r="DO725" s="4">
        <v>0</v>
      </c>
      <c r="DP725" s="4">
        <v>0</v>
      </c>
      <c r="DQ725" s="4">
        <v>0</v>
      </c>
      <c r="DR725" s="4">
        <v>0</v>
      </c>
      <c r="DS725" s="4">
        <v>0</v>
      </c>
      <c r="DT725" s="4">
        <v>0</v>
      </c>
      <c r="DU725" s="6">
        <v>0</v>
      </c>
      <c r="DV725" s="4">
        <f>SUM(Tabela1[[#This Row],[jan/25]:[mar/25]])</f>
        <v>0</v>
      </c>
      <c r="DW725" s="4">
        <f>SUM(Tabela1[[#This Row],[abr/25]:[ago/25]])</f>
        <v>0</v>
      </c>
      <c r="DX725" s="4">
        <f>SUM(Tabela1[[#This Row],[set/25]:[dez/30]])</f>
        <v>0</v>
      </c>
    </row>
    <row r="726" spans="1:128" hidden="1" x14ac:dyDescent="0.25">
      <c r="A726" s="2" t="s">
        <v>1733</v>
      </c>
      <c r="B726" s="2" t="s">
        <v>369</v>
      </c>
      <c r="C726" s="2" t="s">
        <v>370</v>
      </c>
      <c r="D726" s="1">
        <v>2</v>
      </c>
      <c r="E726" s="2"/>
      <c r="F726" s="2" t="s">
        <v>16</v>
      </c>
      <c r="G726" s="321"/>
      <c r="H726" s="2"/>
      <c r="I726" s="2"/>
      <c r="J726" s="4"/>
      <c r="K726" s="4"/>
      <c r="L726" s="4">
        <f>Tabela1[[#This Row],[parcela.cef
(total)]]-Tabela1[[#This Row],[parcela.cef
(realizado)]]</f>
        <v>0</v>
      </c>
      <c r="M726" s="4">
        <v>0</v>
      </c>
      <c r="N726" s="4">
        <v>0</v>
      </c>
      <c r="O726" s="4">
        <v>0</v>
      </c>
      <c r="P726" s="4">
        <v>0</v>
      </c>
      <c r="Q726" s="4">
        <f>SUM(Tabela1[[#This Row],[set/25]:[dez/30]])</f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>
        <v>0</v>
      </c>
      <c r="CS726" s="4">
        <v>0</v>
      </c>
      <c r="CT726" s="4">
        <v>0</v>
      </c>
      <c r="CU726" s="4">
        <v>0</v>
      </c>
      <c r="CV726" s="4">
        <v>0</v>
      </c>
      <c r="CW726" s="4">
        <v>0</v>
      </c>
      <c r="CX726" s="4">
        <v>0</v>
      </c>
      <c r="CY726" s="4">
        <v>0</v>
      </c>
      <c r="CZ726" s="4">
        <v>0</v>
      </c>
      <c r="DA726" s="4">
        <v>0</v>
      </c>
      <c r="DB726" s="4">
        <v>0</v>
      </c>
      <c r="DC726" s="4">
        <v>0</v>
      </c>
      <c r="DD726" s="4">
        <v>0</v>
      </c>
      <c r="DE726" s="4">
        <v>0</v>
      </c>
      <c r="DF726" s="4">
        <v>0</v>
      </c>
      <c r="DG726" s="4">
        <v>0</v>
      </c>
      <c r="DH726" s="4">
        <v>0</v>
      </c>
      <c r="DI726" s="4">
        <v>0</v>
      </c>
      <c r="DJ726" s="4">
        <v>0</v>
      </c>
      <c r="DK726" s="4">
        <v>0</v>
      </c>
      <c r="DL726" s="4">
        <v>0</v>
      </c>
      <c r="DM726" s="4">
        <v>0</v>
      </c>
      <c r="DN726" s="4">
        <v>0</v>
      </c>
      <c r="DO726" s="4">
        <v>0</v>
      </c>
      <c r="DP726" s="4">
        <v>0</v>
      </c>
      <c r="DQ726" s="4">
        <v>0</v>
      </c>
      <c r="DR726" s="4">
        <v>0</v>
      </c>
      <c r="DS726" s="4">
        <v>0</v>
      </c>
      <c r="DT726" s="4">
        <v>0</v>
      </c>
      <c r="DU726" s="6">
        <v>0</v>
      </c>
      <c r="DV726" s="4">
        <f>SUM(Tabela1[[#This Row],[jan/25]:[mar/25]])</f>
        <v>0</v>
      </c>
      <c r="DW726" s="4">
        <f>SUM(Tabela1[[#This Row],[abr/25]:[ago/25]])</f>
        <v>0</v>
      </c>
      <c r="DX726" s="4">
        <f>SUM(Tabela1[[#This Row],[set/25]:[dez/30]])</f>
        <v>0</v>
      </c>
    </row>
    <row r="727" spans="1:128" hidden="1" x14ac:dyDescent="0.25">
      <c r="A727" s="2" t="s">
        <v>1856</v>
      </c>
      <c r="B727" s="2" t="s">
        <v>14</v>
      </c>
      <c r="C727" s="2" t="s">
        <v>15</v>
      </c>
      <c r="D727" s="1">
        <v>1001</v>
      </c>
      <c r="E727" s="2" t="s">
        <v>1857</v>
      </c>
      <c r="F727" s="2" t="s">
        <v>19</v>
      </c>
      <c r="G727" s="321">
        <v>45272</v>
      </c>
      <c r="H727" s="2" t="s">
        <v>874</v>
      </c>
      <c r="I727" s="2" t="s">
        <v>1858</v>
      </c>
      <c r="J727" s="4">
        <v>260878.78</v>
      </c>
      <c r="K727" s="4">
        <v>71900.03</v>
      </c>
      <c r="L727" s="4">
        <f>Tabela1[[#This Row],[parcela.cef
(total)]]-Tabela1[[#This Row],[parcela.cef
(realizado)]]</f>
        <v>188978.75</v>
      </c>
      <c r="M727" s="4">
        <v>0</v>
      </c>
      <c r="N727" s="4">
        <v>293550</v>
      </c>
      <c r="O727" s="4">
        <v>7534.46</v>
      </c>
      <c r="P727" s="4">
        <v>43901.32</v>
      </c>
      <c r="Q727" s="4">
        <f>SUM(Tabela1[[#This Row],[set/25]:[dez/30]])</f>
        <v>29988.949999999993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3000</v>
      </c>
      <c r="AP727" s="4">
        <v>450.32</v>
      </c>
      <c r="AQ727" s="4">
        <v>451.71</v>
      </c>
      <c r="AR727" s="4">
        <v>452.93</v>
      </c>
      <c r="AS727" s="4">
        <v>165.07</v>
      </c>
      <c r="AT727" s="4">
        <v>165.53</v>
      </c>
      <c r="AU727" s="4">
        <v>166.39</v>
      </c>
      <c r="AV727" s="4">
        <v>167.82</v>
      </c>
      <c r="AW727" s="4">
        <v>169.02</v>
      </c>
      <c r="AX727" s="4">
        <v>170.23</v>
      </c>
      <c r="AY727" s="4">
        <v>171.43</v>
      </c>
      <c r="AZ727" s="4">
        <v>172.42</v>
      </c>
      <c r="BA727" s="4">
        <v>5472.81</v>
      </c>
      <c r="BB727" s="4">
        <v>174.29</v>
      </c>
      <c r="BC727" s="4">
        <v>175.16</v>
      </c>
      <c r="BD727" s="4">
        <v>176.61</v>
      </c>
      <c r="BE727" s="4">
        <v>177.32</v>
      </c>
      <c r="BF727" s="4">
        <v>232.9</v>
      </c>
      <c r="BG727" s="4">
        <v>596.45000000000005</v>
      </c>
      <c r="BH727" s="4">
        <v>599.91</v>
      </c>
      <c r="BI727" s="4">
        <v>604.04999999999995</v>
      </c>
      <c r="BJ727" s="4">
        <v>0</v>
      </c>
      <c r="BK727" s="4">
        <v>609.54999999999995</v>
      </c>
      <c r="BL727" s="4">
        <v>609.54999999999995</v>
      </c>
      <c r="BM727" s="4">
        <v>6191.81</v>
      </c>
      <c r="BN727" s="4">
        <v>609.54999999999995</v>
      </c>
      <c r="BO727" s="4">
        <v>609.54999999999995</v>
      </c>
      <c r="BP727" s="4">
        <v>609.54999999999995</v>
      </c>
      <c r="BQ727" s="4">
        <v>609.54999999999995</v>
      </c>
      <c r="BR727" s="4">
        <v>609.54999999999995</v>
      </c>
      <c r="BS727" s="4">
        <v>609.54999999999995</v>
      </c>
      <c r="BT727" s="4">
        <v>609.54999999999995</v>
      </c>
      <c r="BU727" s="4">
        <v>609.54999999999995</v>
      </c>
      <c r="BV727" s="4">
        <v>609.54999999999995</v>
      </c>
      <c r="BW727" s="4">
        <v>16746.78</v>
      </c>
      <c r="BX727" s="4">
        <v>0</v>
      </c>
      <c r="BY727" s="4">
        <v>345.31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0</v>
      </c>
      <c r="CR727" s="4">
        <v>0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0</v>
      </c>
      <c r="CY727" s="4">
        <v>0</v>
      </c>
      <c r="CZ727" s="4">
        <v>0</v>
      </c>
      <c r="DA727" s="4">
        <v>0</v>
      </c>
      <c r="DB727" s="4">
        <v>0</v>
      </c>
      <c r="DC727" s="4">
        <v>0</v>
      </c>
      <c r="DD727" s="4">
        <v>0</v>
      </c>
      <c r="DE727" s="4">
        <v>0</v>
      </c>
      <c r="DF727" s="4">
        <v>0</v>
      </c>
      <c r="DG727" s="4">
        <v>0</v>
      </c>
      <c r="DH727" s="4">
        <v>0</v>
      </c>
      <c r="DI727" s="4">
        <v>0</v>
      </c>
      <c r="DJ727" s="4">
        <v>0</v>
      </c>
      <c r="DK727" s="4">
        <v>0</v>
      </c>
      <c r="DL727" s="4">
        <v>0</v>
      </c>
      <c r="DM727" s="4">
        <v>0</v>
      </c>
      <c r="DN727" s="4">
        <v>0</v>
      </c>
      <c r="DO727" s="4">
        <v>0</v>
      </c>
      <c r="DP727" s="4">
        <v>0</v>
      </c>
      <c r="DQ727" s="4">
        <v>0</v>
      </c>
      <c r="DR727" s="4">
        <v>0</v>
      </c>
      <c r="DS727" s="4">
        <v>0</v>
      </c>
      <c r="DT727" s="4">
        <v>0</v>
      </c>
      <c r="DU727" s="6">
        <v>0</v>
      </c>
      <c r="DV727" s="4">
        <f>SUM(Tabela1[[#This Row],[jan/25]:[mar/25]])</f>
        <v>526.05999999999995</v>
      </c>
      <c r="DW727" s="4">
        <f>SUM(Tabela1[[#This Row],[abr/25]:[ago/25]])</f>
        <v>2210.63</v>
      </c>
      <c r="DX727" s="4">
        <f>SUM(Tabela1[[#This Row],[set/25]:[dez/30]])</f>
        <v>29988.949999999993</v>
      </c>
    </row>
    <row r="728" spans="1:128" hidden="1" x14ac:dyDescent="0.25">
      <c r="A728" s="2" t="s">
        <v>1856</v>
      </c>
      <c r="B728" s="2" t="s">
        <v>14</v>
      </c>
      <c r="C728" s="2" t="s">
        <v>15</v>
      </c>
      <c r="D728" s="1">
        <v>1002</v>
      </c>
      <c r="E728" s="2" t="s">
        <v>1860</v>
      </c>
      <c r="F728" s="2" t="s">
        <v>19</v>
      </c>
      <c r="G728" s="321">
        <v>45866</v>
      </c>
      <c r="H728" s="2" t="s">
        <v>179</v>
      </c>
      <c r="I728" s="2" t="s">
        <v>1861</v>
      </c>
      <c r="J728" s="4">
        <v>271249.86</v>
      </c>
      <c r="K728" s="4">
        <v>72815.649999999994</v>
      </c>
      <c r="L728" s="4">
        <f>Tabela1[[#This Row],[parcela.cef
(total)]]-Tabela1[[#This Row],[parcela.cef
(realizado)]]</f>
        <v>198434.21</v>
      </c>
      <c r="M728" s="4">
        <v>0</v>
      </c>
      <c r="N728" s="4">
        <v>293554.33</v>
      </c>
      <c r="O728" s="4">
        <v>0</v>
      </c>
      <c r="P728" s="4">
        <v>7581.06</v>
      </c>
      <c r="Q728" s="4">
        <f>SUM(Tabela1[[#This Row],[set/25]:[dez/30]])</f>
        <v>7011.2800000000025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569.78</v>
      </c>
      <c r="BJ728" s="4">
        <v>0</v>
      </c>
      <c r="BK728" s="4">
        <v>574.97</v>
      </c>
      <c r="BL728" s="4">
        <v>574.97</v>
      </c>
      <c r="BM728" s="4">
        <v>574.97</v>
      </c>
      <c r="BN728" s="4">
        <v>574.97</v>
      </c>
      <c r="BO728" s="4">
        <v>574.97</v>
      </c>
      <c r="BP728" s="4">
        <v>574.97</v>
      </c>
      <c r="BQ728" s="4">
        <v>574.97</v>
      </c>
      <c r="BR728" s="4">
        <v>574.97</v>
      </c>
      <c r="BS728" s="4">
        <v>574.97</v>
      </c>
      <c r="BT728" s="4">
        <v>574.97</v>
      </c>
      <c r="BU728" s="4">
        <v>574.97</v>
      </c>
      <c r="BV728" s="4">
        <v>574.97</v>
      </c>
      <c r="BW728" s="4">
        <v>0</v>
      </c>
      <c r="BX728" s="4">
        <v>0</v>
      </c>
      <c r="BY728" s="4">
        <v>111.64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>
        <v>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>
        <v>0</v>
      </c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>
        <v>0</v>
      </c>
      <c r="DL728" s="4">
        <v>0</v>
      </c>
      <c r="DM728" s="4">
        <v>0</v>
      </c>
      <c r="DN728" s="4">
        <v>0</v>
      </c>
      <c r="DO728" s="4">
        <v>0</v>
      </c>
      <c r="DP728" s="4">
        <v>0</v>
      </c>
      <c r="DQ728" s="4">
        <v>0</v>
      </c>
      <c r="DR728" s="4">
        <v>0</v>
      </c>
      <c r="DS728" s="4">
        <v>0</v>
      </c>
      <c r="DT728" s="4">
        <v>0</v>
      </c>
      <c r="DU728" s="6">
        <v>0</v>
      </c>
      <c r="DV728" s="4">
        <f>SUM(Tabela1[[#This Row],[jan/25]:[mar/25]])</f>
        <v>0</v>
      </c>
      <c r="DW728" s="4">
        <f>SUM(Tabela1[[#This Row],[abr/25]:[ago/25]])</f>
        <v>569.78</v>
      </c>
      <c r="DX728" s="4">
        <f>SUM(Tabela1[[#This Row],[set/25]:[dez/30]])</f>
        <v>7011.2800000000025</v>
      </c>
    </row>
    <row r="729" spans="1:128" hidden="1" x14ac:dyDescent="0.25">
      <c r="A729" s="2" t="s">
        <v>1856</v>
      </c>
      <c r="B729" s="2" t="s">
        <v>14</v>
      </c>
      <c r="C729" s="2" t="s">
        <v>15</v>
      </c>
      <c r="D729" s="1">
        <v>1003</v>
      </c>
      <c r="E729" s="2"/>
      <c r="F729" s="2" t="s">
        <v>16</v>
      </c>
      <c r="G729" s="321"/>
      <c r="H729" s="2"/>
      <c r="I729" s="2"/>
      <c r="J729" s="4"/>
      <c r="K729" s="4"/>
      <c r="L729" s="4">
        <f>Tabela1[[#This Row],[parcela.cef
(total)]]-Tabela1[[#This Row],[parcela.cef
(realizado)]]</f>
        <v>0</v>
      </c>
      <c r="M729" s="4">
        <v>0</v>
      </c>
      <c r="N729" s="4">
        <v>0</v>
      </c>
      <c r="O729" s="4">
        <v>0</v>
      </c>
      <c r="P729" s="4">
        <v>0</v>
      </c>
      <c r="Q729" s="4">
        <f>SUM(Tabela1[[#This Row],[set/25]:[dez/30]])</f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0</v>
      </c>
      <c r="CZ729" s="4">
        <v>0</v>
      </c>
      <c r="DA729" s="4">
        <v>0</v>
      </c>
      <c r="DB729" s="4">
        <v>0</v>
      </c>
      <c r="DC729" s="4">
        <v>0</v>
      </c>
      <c r="DD729" s="4">
        <v>0</v>
      </c>
      <c r="DE729" s="4">
        <v>0</v>
      </c>
      <c r="DF729" s="4">
        <v>0</v>
      </c>
      <c r="DG729" s="4">
        <v>0</v>
      </c>
      <c r="DH729" s="4">
        <v>0</v>
      </c>
      <c r="DI729" s="4">
        <v>0</v>
      </c>
      <c r="DJ729" s="4">
        <v>0</v>
      </c>
      <c r="DK729" s="4">
        <v>0</v>
      </c>
      <c r="DL729" s="4">
        <v>0</v>
      </c>
      <c r="DM729" s="4">
        <v>0</v>
      </c>
      <c r="DN729" s="4">
        <v>0</v>
      </c>
      <c r="DO729" s="4">
        <v>0</v>
      </c>
      <c r="DP729" s="4">
        <v>0</v>
      </c>
      <c r="DQ729" s="4">
        <v>0</v>
      </c>
      <c r="DR729" s="4">
        <v>0</v>
      </c>
      <c r="DS729" s="4">
        <v>0</v>
      </c>
      <c r="DT729" s="4">
        <v>0</v>
      </c>
      <c r="DU729" s="6">
        <v>0</v>
      </c>
      <c r="DV729" s="4">
        <f>SUM(Tabela1[[#This Row],[jan/25]:[mar/25]])</f>
        <v>0</v>
      </c>
      <c r="DW729" s="4">
        <f>SUM(Tabela1[[#This Row],[abr/25]:[ago/25]])</f>
        <v>0</v>
      </c>
      <c r="DX729" s="4">
        <f>SUM(Tabela1[[#This Row],[set/25]:[dez/30]])</f>
        <v>0</v>
      </c>
    </row>
    <row r="730" spans="1:128" hidden="1" x14ac:dyDescent="0.25">
      <c r="A730" s="2" t="s">
        <v>1856</v>
      </c>
      <c r="B730" s="2" t="s">
        <v>14</v>
      </c>
      <c r="C730" s="2" t="s">
        <v>15</v>
      </c>
      <c r="D730" s="1">
        <v>1004</v>
      </c>
      <c r="E730" s="2" t="s">
        <v>1864</v>
      </c>
      <c r="F730" s="2" t="s">
        <v>19</v>
      </c>
      <c r="G730" s="321">
        <v>45785</v>
      </c>
      <c r="H730" s="2" t="s">
        <v>1865</v>
      </c>
      <c r="I730" s="2" t="s">
        <v>1866</v>
      </c>
      <c r="J730" s="4">
        <v>279741.88</v>
      </c>
      <c r="K730" s="4">
        <v>73852.25</v>
      </c>
      <c r="L730" s="4">
        <f>Tabela1[[#This Row],[parcela.cef
(total)]]-Tabela1[[#This Row],[parcela.cef
(realizado)]]</f>
        <v>205889.63</v>
      </c>
      <c r="M730" s="4">
        <v>0</v>
      </c>
      <c r="N730" s="4">
        <v>328060</v>
      </c>
      <c r="O730" s="4">
        <v>0</v>
      </c>
      <c r="P730" s="4">
        <v>47292.72</v>
      </c>
      <c r="Q730" s="4">
        <f>SUM(Tabela1[[#This Row],[set/25]:[dez/30]])</f>
        <v>44960.409999999982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866.53</v>
      </c>
      <c r="BG730" s="4">
        <v>485.59</v>
      </c>
      <c r="BH730" s="4">
        <v>488.41</v>
      </c>
      <c r="BI730" s="4">
        <v>491.78</v>
      </c>
      <c r="BJ730" s="4">
        <v>0</v>
      </c>
      <c r="BK730" s="4">
        <v>496.25</v>
      </c>
      <c r="BL730" s="4">
        <v>496.25</v>
      </c>
      <c r="BM730" s="4">
        <v>2352.5500000000002</v>
      </c>
      <c r="BN730" s="4">
        <v>872.87</v>
      </c>
      <c r="BO730" s="4">
        <v>1654.17</v>
      </c>
      <c r="BP730" s="4">
        <v>1654.17</v>
      </c>
      <c r="BQ730" s="4">
        <v>1654.17</v>
      </c>
      <c r="BR730" s="4">
        <v>1654.17</v>
      </c>
      <c r="BS730" s="4">
        <v>1654.17</v>
      </c>
      <c r="BT730" s="4">
        <v>7841.83</v>
      </c>
      <c r="BU730" s="4">
        <v>1654.17</v>
      </c>
      <c r="BV730" s="4">
        <v>1654.17</v>
      </c>
      <c r="BW730" s="4">
        <v>1654.17</v>
      </c>
      <c r="BX730" s="4">
        <v>1654.17</v>
      </c>
      <c r="BY730" s="4">
        <v>7841.83</v>
      </c>
      <c r="BZ730" s="4">
        <v>1654.17</v>
      </c>
      <c r="CA730" s="4">
        <v>1654.17</v>
      </c>
      <c r="CB730" s="4">
        <v>1654.17</v>
      </c>
      <c r="CC730" s="4">
        <v>1654.17</v>
      </c>
      <c r="CD730" s="4">
        <v>1654.17</v>
      </c>
      <c r="CE730" s="4">
        <v>1654.17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246.28</v>
      </c>
      <c r="CO730" s="4">
        <v>0</v>
      </c>
      <c r="CP730" s="4">
        <v>0</v>
      </c>
      <c r="CQ730" s="4">
        <v>0</v>
      </c>
      <c r="CR730" s="4">
        <v>0</v>
      </c>
      <c r="CS730" s="4">
        <v>0</v>
      </c>
      <c r="CT730" s="4">
        <v>0</v>
      </c>
      <c r="CU730" s="4">
        <v>0</v>
      </c>
      <c r="CV730" s="4">
        <v>0</v>
      </c>
      <c r="CW730" s="4">
        <v>0</v>
      </c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>
        <v>0</v>
      </c>
      <c r="DE730" s="4">
        <v>0</v>
      </c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>
        <v>0</v>
      </c>
      <c r="DL730" s="4">
        <v>0</v>
      </c>
      <c r="DM730" s="4">
        <v>0</v>
      </c>
      <c r="DN730" s="4">
        <v>0</v>
      </c>
      <c r="DO730" s="4">
        <v>0</v>
      </c>
      <c r="DP730" s="4">
        <v>0</v>
      </c>
      <c r="DQ730" s="4">
        <v>0</v>
      </c>
      <c r="DR730" s="4">
        <v>0</v>
      </c>
      <c r="DS730" s="4">
        <v>0</v>
      </c>
      <c r="DT730" s="4">
        <v>0</v>
      </c>
      <c r="DU730" s="6">
        <v>0</v>
      </c>
      <c r="DV730" s="4">
        <f>SUM(Tabela1[[#This Row],[jan/25]:[mar/25]])</f>
        <v>0</v>
      </c>
      <c r="DW730" s="4">
        <f>SUM(Tabela1[[#This Row],[abr/25]:[ago/25]])</f>
        <v>2332.31</v>
      </c>
      <c r="DX730" s="4">
        <f>SUM(Tabela1[[#This Row],[set/25]:[dez/30]])</f>
        <v>44960.409999999982</v>
      </c>
    </row>
    <row r="731" spans="1:128" hidden="1" x14ac:dyDescent="0.25">
      <c r="A731" s="2" t="s">
        <v>1856</v>
      </c>
      <c r="B731" s="2" t="s">
        <v>14</v>
      </c>
      <c r="C731" s="2" t="s">
        <v>15</v>
      </c>
      <c r="D731" s="1">
        <v>1005</v>
      </c>
      <c r="E731" s="2" t="s">
        <v>1868</v>
      </c>
      <c r="F731" s="2" t="s">
        <v>19</v>
      </c>
      <c r="G731" s="321">
        <v>45706</v>
      </c>
      <c r="H731" s="2" t="s">
        <v>1869</v>
      </c>
      <c r="I731" s="2" t="s">
        <v>1870</v>
      </c>
      <c r="J731" s="4">
        <v>190927.21</v>
      </c>
      <c r="K731" s="4">
        <v>61720.18</v>
      </c>
      <c r="L731" s="4">
        <f>Tabela1[[#This Row],[parcela.cef
(total)]]-Tabela1[[#This Row],[parcela.cef
(realizado)]]</f>
        <v>129207.03</v>
      </c>
      <c r="M731" s="4">
        <v>0</v>
      </c>
      <c r="N731" s="4">
        <v>318660</v>
      </c>
      <c r="O731" s="4">
        <v>0</v>
      </c>
      <c r="P731" s="4">
        <v>96680.6</v>
      </c>
      <c r="Q731" s="4">
        <f>SUM(Tabela1[[#This Row],[set/25]:[dez/30]])</f>
        <v>80805.909999999989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2615.1999999999998</v>
      </c>
      <c r="BE731" s="4">
        <v>2625.66</v>
      </c>
      <c r="BF731" s="4">
        <v>2635.9</v>
      </c>
      <c r="BG731" s="4">
        <v>2649.6</v>
      </c>
      <c r="BH731" s="4">
        <v>2664.97</v>
      </c>
      <c r="BI731" s="4">
        <v>2683.36</v>
      </c>
      <c r="BJ731" s="4">
        <v>0</v>
      </c>
      <c r="BK731" s="4">
        <v>2707.78</v>
      </c>
      <c r="BL731" s="4">
        <v>2707.78</v>
      </c>
      <c r="BM731" s="4">
        <v>25457.119999999999</v>
      </c>
      <c r="BN731" s="4">
        <v>2707.78</v>
      </c>
      <c r="BO731" s="4">
        <v>2707.78</v>
      </c>
      <c r="BP731" s="4">
        <v>2707.78</v>
      </c>
      <c r="BQ731" s="4">
        <v>2707.78</v>
      </c>
      <c r="BR731" s="4">
        <v>2707.78</v>
      </c>
      <c r="BS731" s="4">
        <v>2707.78</v>
      </c>
      <c r="BT731" s="4">
        <v>2707.78</v>
      </c>
      <c r="BU731" s="4">
        <v>2707.78</v>
      </c>
      <c r="BV731" s="4">
        <v>2707.78</v>
      </c>
      <c r="BW731" s="4">
        <v>25457.15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106.06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0</v>
      </c>
      <c r="CR731" s="4">
        <v>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0</v>
      </c>
      <c r="CZ731" s="4">
        <v>0</v>
      </c>
      <c r="DA731" s="4">
        <v>0</v>
      </c>
      <c r="DB731" s="4">
        <v>0</v>
      </c>
      <c r="DC731" s="4">
        <v>0</v>
      </c>
      <c r="DD731" s="4">
        <v>0</v>
      </c>
      <c r="DE731" s="4">
        <v>0</v>
      </c>
      <c r="DF731" s="4">
        <v>0</v>
      </c>
      <c r="DG731" s="4">
        <v>0</v>
      </c>
      <c r="DH731" s="4">
        <v>0</v>
      </c>
      <c r="DI731" s="4">
        <v>0</v>
      </c>
      <c r="DJ731" s="4">
        <v>0</v>
      </c>
      <c r="DK731" s="4">
        <v>0</v>
      </c>
      <c r="DL731" s="4">
        <v>0</v>
      </c>
      <c r="DM731" s="4">
        <v>0</v>
      </c>
      <c r="DN731" s="4">
        <v>0</v>
      </c>
      <c r="DO731" s="4">
        <v>0</v>
      </c>
      <c r="DP731" s="4">
        <v>0</v>
      </c>
      <c r="DQ731" s="4">
        <v>0</v>
      </c>
      <c r="DR731" s="4">
        <v>0</v>
      </c>
      <c r="DS731" s="4">
        <v>0</v>
      </c>
      <c r="DT731" s="4">
        <v>0</v>
      </c>
      <c r="DU731" s="6">
        <v>0</v>
      </c>
      <c r="DV731" s="4">
        <f>SUM(Tabela1[[#This Row],[jan/25]:[mar/25]])</f>
        <v>2615.1999999999998</v>
      </c>
      <c r="DW731" s="4">
        <f>SUM(Tabela1[[#This Row],[abr/25]:[ago/25]])</f>
        <v>13259.49</v>
      </c>
      <c r="DX731" s="4">
        <f>SUM(Tabela1[[#This Row],[set/25]:[dez/30]])</f>
        <v>80805.909999999989</v>
      </c>
    </row>
    <row r="732" spans="1:128" hidden="1" x14ac:dyDescent="0.25">
      <c r="A732" s="2" t="s">
        <v>1856</v>
      </c>
      <c r="B732" s="2" t="s">
        <v>14</v>
      </c>
      <c r="C732" s="2" t="s">
        <v>15</v>
      </c>
      <c r="D732" s="1">
        <v>1006</v>
      </c>
      <c r="E732" s="2"/>
      <c r="F732" s="2" t="s">
        <v>16</v>
      </c>
      <c r="G732" s="321"/>
      <c r="H732" s="2"/>
      <c r="I732" s="2"/>
      <c r="J732" s="4"/>
      <c r="K732" s="4"/>
      <c r="L732" s="4">
        <f>Tabela1[[#This Row],[parcela.cef
(total)]]-Tabela1[[#This Row],[parcela.cef
(realizado)]]</f>
        <v>0</v>
      </c>
      <c r="M732" s="4">
        <v>0</v>
      </c>
      <c r="N732" s="4">
        <v>0</v>
      </c>
      <c r="O732" s="4">
        <v>0</v>
      </c>
      <c r="P732" s="4">
        <v>0</v>
      </c>
      <c r="Q732" s="4">
        <f>SUM(Tabela1[[#This Row],[set/25]:[dez/30]])</f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0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0</v>
      </c>
      <c r="CZ732" s="4">
        <v>0</v>
      </c>
      <c r="DA732" s="4">
        <v>0</v>
      </c>
      <c r="DB732" s="4">
        <v>0</v>
      </c>
      <c r="DC732" s="4">
        <v>0</v>
      </c>
      <c r="DD732" s="4">
        <v>0</v>
      </c>
      <c r="DE732" s="4">
        <v>0</v>
      </c>
      <c r="DF732" s="4">
        <v>0</v>
      </c>
      <c r="DG732" s="4">
        <v>0</v>
      </c>
      <c r="DH732" s="4">
        <v>0</v>
      </c>
      <c r="DI732" s="4">
        <v>0</v>
      </c>
      <c r="DJ732" s="4">
        <v>0</v>
      </c>
      <c r="DK732" s="4">
        <v>0</v>
      </c>
      <c r="DL732" s="4">
        <v>0</v>
      </c>
      <c r="DM732" s="4">
        <v>0</v>
      </c>
      <c r="DN732" s="4">
        <v>0</v>
      </c>
      <c r="DO732" s="4">
        <v>0</v>
      </c>
      <c r="DP732" s="4">
        <v>0</v>
      </c>
      <c r="DQ732" s="4">
        <v>0</v>
      </c>
      <c r="DR732" s="4">
        <v>0</v>
      </c>
      <c r="DS732" s="4">
        <v>0</v>
      </c>
      <c r="DT732" s="4">
        <v>0</v>
      </c>
      <c r="DU732" s="6">
        <v>0</v>
      </c>
      <c r="DV732" s="4">
        <f>SUM(Tabela1[[#This Row],[jan/25]:[mar/25]])</f>
        <v>0</v>
      </c>
      <c r="DW732" s="4">
        <f>SUM(Tabela1[[#This Row],[abr/25]:[ago/25]])</f>
        <v>0</v>
      </c>
      <c r="DX732" s="4">
        <f>SUM(Tabela1[[#This Row],[set/25]:[dez/30]])</f>
        <v>0</v>
      </c>
    </row>
    <row r="733" spans="1:128" hidden="1" x14ac:dyDescent="0.25">
      <c r="A733" s="2" t="s">
        <v>1856</v>
      </c>
      <c r="B733" s="2" t="s">
        <v>14</v>
      </c>
      <c r="C733" s="2" t="s">
        <v>15</v>
      </c>
      <c r="D733" s="1">
        <v>1007</v>
      </c>
      <c r="E733" s="2" t="s">
        <v>1873</v>
      </c>
      <c r="F733" s="2" t="s">
        <v>19</v>
      </c>
      <c r="G733" s="321">
        <v>45596</v>
      </c>
      <c r="H733" s="2" t="s">
        <v>128</v>
      </c>
      <c r="I733" s="2" t="s">
        <v>1874</v>
      </c>
      <c r="J733" s="4">
        <v>190458.46</v>
      </c>
      <c r="K733" s="4">
        <v>51205.08</v>
      </c>
      <c r="L733" s="4">
        <f>Tabela1[[#This Row],[parcela.cef
(total)]]-Tabela1[[#This Row],[parcela.cef
(realizado)]]</f>
        <v>139253.38</v>
      </c>
      <c r="M733" s="4">
        <v>0</v>
      </c>
      <c r="N733" s="4">
        <v>227050</v>
      </c>
      <c r="O733" s="4">
        <v>5339.37</v>
      </c>
      <c r="P733" s="4">
        <v>26214.79</v>
      </c>
      <c r="Q733" s="4">
        <f>SUM(Tabela1[[#This Row],[set/25]:[dez/30]])</f>
        <v>14402.199999999999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842.15</v>
      </c>
      <c r="BA733" s="4">
        <v>4027.4</v>
      </c>
      <c r="BB733" s="4">
        <v>851.26</v>
      </c>
      <c r="BC733" s="4">
        <v>855.52</v>
      </c>
      <c r="BD733" s="4">
        <v>862.62</v>
      </c>
      <c r="BE733" s="4">
        <v>866.07</v>
      </c>
      <c r="BF733" s="4">
        <v>869.45</v>
      </c>
      <c r="BG733" s="4">
        <v>873.97</v>
      </c>
      <c r="BH733" s="4">
        <v>879.04</v>
      </c>
      <c r="BI733" s="4">
        <v>885.11</v>
      </c>
      <c r="BJ733" s="4">
        <v>0</v>
      </c>
      <c r="BK733" s="4">
        <v>893.16</v>
      </c>
      <c r="BL733" s="4">
        <v>893.16</v>
      </c>
      <c r="BM733" s="4">
        <v>4242.51</v>
      </c>
      <c r="BN733" s="4">
        <v>893.16</v>
      </c>
      <c r="BO733" s="4">
        <v>893.16</v>
      </c>
      <c r="BP733" s="4">
        <v>893.16</v>
      </c>
      <c r="BQ733" s="4">
        <v>893.16</v>
      </c>
      <c r="BR733" s="4">
        <v>893.16</v>
      </c>
      <c r="BS733" s="4">
        <v>893.16</v>
      </c>
      <c r="BT733" s="4">
        <v>893.16</v>
      </c>
      <c r="BU733" s="4">
        <v>893.16</v>
      </c>
      <c r="BV733" s="4">
        <v>893.16</v>
      </c>
      <c r="BW733" s="4">
        <v>0</v>
      </c>
      <c r="BX733" s="4">
        <v>0</v>
      </c>
      <c r="BY733" s="4">
        <v>334.93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0</v>
      </c>
      <c r="CZ733" s="4">
        <v>0</v>
      </c>
      <c r="DA733" s="4">
        <v>0</v>
      </c>
      <c r="DB733" s="4">
        <v>0</v>
      </c>
      <c r="DC733" s="4">
        <v>0</v>
      </c>
      <c r="DD733" s="4">
        <v>0</v>
      </c>
      <c r="DE733" s="4">
        <v>0</v>
      </c>
      <c r="DF733" s="4">
        <v>0</v>
      </c>
      <c r="DG733" s="4">
        <v>0</v>
      </c>
      <c r="DH733" s="4">
        <v>0</v>
      </c>
      <c r="DI733" s="4">
        <v>0</v>
      </c>
      <c r="DJ733" s="4">
        <v>0</v>
      </c>
      <c r="DK733" s="4">
        <v>0</v>
      </c>
      <c r="DL733" s="4">
        <v>0</v>
      </c>
      <c r="DM733" s="4">
        <v>0</v>
      </c>
      <c r="DN733" s="4">
        <v>0</v>
      </c>
      <c r="DO733" s="4">
        <v>0</v>
      </c>
      <c r="DP733" s="4">
        <v>0</v>
      </c>
      <c r="DQ733" s="4">
        <v>0</v>
      </c>
      <c r="DR733" s="4">
        <v>0</v>
      </c>
      <c r="DS733" s="4">
        <v>0</v>
      </c>
      <c r="DT733" s="4">
        <v>0</v>
      </c>
      <c r="DU733" s="6">
        <v>0</v>
      </c>
      <c r="DV733" s="4">
        <f>SUM(Tabela1[[#This Row],[jan/25]:[mar/25]])</f>
        <v>2569.4</v>
      </c>
      <c r="DW733" s="4">
        <f>SUM(Tabela1[[#This Row],[abr/25]:[ago/25]])</f>
        <v>4373.6399999999994</v>
      </c>
      <c r="DX733" s="4">
        <f>SUM(Tabela1[[#This Row],[set/25]:[dez/30]])</f>
        <v>14402.199999999999</v>
      </c>
    </row>
    <row r="734" spans="1:128" hidden="1" x14ac:dyDescent="0.25">
      <c r="A734" s="2" t="s">
        <v>1856</v>
      </c>
      <c r="B734" s="2" t="s">
        <v>14</v>
      </c>
      <c r="C734" s="2" t="s">
        <v>15</v>
      </c>
      <c r="D734" s="1">
        <v>1008</v>
      </c>
      <c r="E734" s="2" t="s">
        <v>1876</v>
      </c>
      <c r="F734" s="2" t="s">
        <v>19</v>
      </c>
      <c r="G734" s="321">
        <v>45328</v>
      </c>
      <c r="H734" s="2" t="s">
        <v>469</v>
      </c>
      <c r="I734" s="2"/>
      <c r="J734" s="4"/>
      <c r="K734" s="4"/>
      <c r="L734" s="4">
        <f>Tabela1[[#This Row],[parcela.cef
(total)]]-Tabela1[[#This Row],[parcela.cef
(realizado)]]</f>
        <v>0</v>
      </c>
      <c r="M734" s="4">
        <v>0</v>
      </c>
      <c r="N734" s="4">
        <v>273225.5</v>
      </c>
      <c r="O734" s="4">
        <v>0</v>
      </c>
      <c r="P734" s="4">
        <v>277519.59999999998</v>
      </c>
      <c r="Q734" s="4">
        <f>SUM(Tabela1[[#This Row],[set/25]:[dez/30]])</f>
        <v>46517.840000000004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152125.5</v>
      </c>
      <c r="AR734" s="4">
        <v>4183.68</v>
      </c>
      <c r="AS734" s="4">
        <v>4189.1099999999997</v>
      </c>
      <c r="AT734" s="4">
        <v>4200.84</v>
      </c>
      <c r="AU734" s="4">
        <v>4222.6899999999996</v>
      </c>
      <c r="AV734" s="4">
        <v>4259.01</v>
      </c>
      <c r="AW734" s="4">
        <v>4289.24</v>
      </c>
      <c r="AX734" s="4">
        <v>4320.12</v>
      </c>
      <c r="AY734" s="4">
        <v>4356.17</v>
      </c>
      <c r="AZ734" s="4">
        <v>4375.6000000000004</v>
      </c>
      <c r="BA734" s="4">
        <v>4405.3500000000004</v>
      </c>
      <c r="BB734" s="4">
        <v>4422.97</v>
      </c>
      <c r="BC734" s="4">
        <v>4445.09</v>
      </c>
      <c r="BD734" s="4">
        <v>4481.9799999999996</v>
      </c>
      <c r="BE734" s="4">
        <v>4499.91</v>
      </c>
      <c r="BF734" s="4">
        <v>4517.46</v>
      </c>
      <c r="BG734" s="4">
        <v>4540.95</v>
      </c>
      <c r="BH734" s="4">
        <v>4567.29</v>
      </c>
      <c r="BI734" s="4">
        <v>4598.8</v>
      </c>
      <c r="BJ734" s="4">
        <v>0</v>
      </c>
      <c r="BK734" s="4">
        <v>4640.6499999999996</v>
      </c>
      <c r="BL734" s="4">
        <v>4640.6499999999996</v>
      </c>
      <c r="BM734" s="4">
        <v>4640.6499999999996</v>
      </c>
      <c r="BN734" s="4">
        <v>4640.6499999999996</v>
      </c>
      <c r="BO734" s="4">
        <v>4640.6499999999996</v>
      </c>
      <c r="BP734" s="4">
        <v>4640.6499999999996</v>
      </c>
      <c r="BQ734" s="4">
        <v>4640.6499999999996</v>
      </c>
      <c r="BR734" s="4">
        <v>4640.6499999999996</v>
      </c>
      <c r="BS734" s="4">
        <v>4640.6499999999996</v>
      </c>
      <c r="BT734" s="4">
        <v>4640.6499999999996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111.34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>
        <v>0</v>
      </c>
      <c r="CS734" s="4">
        <v>0</v>
      </c>
      <c r="CT734" s="4">
        <v>0</v>
      </c>
      <c r="CU734" s="4">
        <v>0</v>
      </c>
      <c r="CV734" s="4">
        <v>0</v>
      </c>
      <c r="CW734" s="4">
        <v>0</v>
      </c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>
        <v>0</v>
      </c>
      <c r="DE734" s="4">
        <v>0</v>
      </c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>
        <v>0</v>
      </c>
      <c r="DL734" s="4">
        <v>0</v>
      </c>
      <c r="DM734" s="4">
        <v>0</v>
      </c>
      <c r="DN734" s="4">
        <v>0</v>
      </c>
      <c r="DO734" s="4">
        <v>0</v>
      </c>
      <c r="DP734" s="4">
        <v>0</v>
      </c>
      <c r="DQ734" s="4">
        <v>0</v>
      </c>
      <c r="DR734" s="4">
        <v>0</v>
      </c>
      <c r="DS734" s="4">
        <v>0</v>
      </c>
      <c r="DT734" s="4">
        <v>0</v>
      </c>
      <c r="DU734" s="6">
        <v>0</v>
      </c>
      <c r="DV734" s="4">
        <f>SUM(Tabela1[[#This Row],[jan/25]:[mar/25]])</f>
        <v>13350.04</v>
      </c>
      <c r="DW734" s="4">
        <f>SUM(Tabela1[[#This Row],[abr/25]:[ago/25]])</f>
        <v>22724.41</v>
      </c>
      <c r="DX734" s="4">
        <f>SUM(Tabela1[[#This Row],[set/25]:[dez/30]])</f>
        <v>46517.840000000004</v>
      </c>
    </row>
    <row r="735" spans="1:128" hidden="1" x14ac:dyDescent="0.25">
      <c r="A735" s="2" t="s">
        <v>1856</v>
      </c>
      <c r="B735" s="2" t="s">
        <v>14</v>
      </c>
      <c r="C735" s="2" t="s">
        <v>15</v>
      </c>
      <c r="D735" s="1">
        <v>1009</v>
      </c>
      <c r="E735" s="2" t="s">
        <v>1878</v>
      </c>
      <c r="F735" s="2" t="s">
        <v>19</v>
      </c>
      <c r="G735" s="321">
        <v>45706</v>
      </c>
      <c r="H735" s="2" t="s">
        <v>233</v>
      </c>
      <c r="I735" s="2" t="s">
        <v>1879</v>
      </c>
      <c r="J735" s="4">
        <v>310298.76</v>
      </c>
      <c r="K735" s="4">
        <v>95310.8</v>
      </c>
      <c r="L735" s="4">
        <f>Tabela1[[#This Row],[parcela.cef
(total)]]-Tabela1[[#This Row],[parcela.cef
(realizado)]]</f>
        <v>214987.96000000002</v>
      </c>
      <c r="M735" s="4">
        <v>0</v>
      </c>
      <c r="N735" s="4">
        <v>398050</v>
      </c>
      <c r="O735" s="4">
        <v>10167.82</v>
      </c>
      <c r="P735" s="4">
        <v>72906.350000000006</v>
      </c>
      <c r="Q735" s="4">
        <f>SUM(Tabela1[[#This Row],[set/25]:[dez/30]])</f>
        <v>51037.359999999979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3602.7</v>
      </c>
      <c r="BE735" s="4">
        <v>3617.11</v>
      </c>
      <c r="BF735" s="4">
        <v>3631.21</v>
      </c>
      <c r="BG735" s="4">
        <v>3650.1</v>
      </c>
      <c r="BH735" s="4">
        <v>3671.27</v>
      </c>
      <c r="BI735" s="4">
        <v>3696.6</v>
      </c>
      <c r="BJ735" s="4">
        <v>0</v>
      </c>
      <c r="BK735" s="4">
        <v>3730.24</v>
      </c>
      <c r="BL735" s="4">
        <v>3730.24</v>
      </c>
      <c r="BM735" s="4">
        <v>5851.5</v>
      </c>
      <c r="BN735" s="4">
        <v>3730.24</v>
      </c>
      <c r="BO735" s="4">
        <v>3730.24</v>
      </c>
      <c r="BP735" s="4">
        <v>3730.24</v>
      </c>
      <c r="BQ735" s="4">
        <v>3730.24</v>
      </c>
      <c r="BR735" s="4">
        <v>3730.24</v>
      </c>
      <c r="BS735" s="4">
        <v>3730.24</v>
      </c>
      <c r="BT735" s="4">
        <v>3730.24</v>
      </c>
      <c r="BU735" s="4">
        <v>3730.24</v>
      </c>
      <c r="BV735" s="4">
        <v>3730.16</v>
      </c>
      <c r="BW735" s="4">
        <v>2499.46</v>
      </c>
      <c r="BX735" s="4">
        <v>378.2</v>
      </c>
      <c r="BY735" s="4">
        <v>897.45</v>
      </c>
      <c r="BZ735" s="4">
        <v>378.19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>
        <v>0</v>
      </c>
      <c r="CS735" s="4">
        <v>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0</v>
      </c>
      <c r="CZ735" s="4">
        <v>0</v>
      </c>
      <c r="DA735" s="4">
        <v>0</v>
      </c>
      <c r="DB735" s="4">
        <v>0</v>
      </c>
      <c r="DC735" s="4">
        <v>0</v>
      </c>
      <c r="DD735" s="4">
        <v>0</v>
      </c>
      <c r="DE735" s="4">
        <v>0</v>
      </c>
      <c r="DF735" s="4">
        <v>0</v>
      </c>
      <c r="DG735" s="4">
        <v>0</v>
      </c>
      <c r="DH735" s="4">
        <v>0</v>
      </c>
      <c r="DI735" s="4">
        <v>0</v>
      </c>
      <c r="DJ735" s="4">
        <v>0</v>
      </c>
      <c r="DK735" s="4">
        <v>0</v>
      </c>
      <c r="DL735" s="4">
        <v>0</v>
      </c>
      <c r="DM735" s="4">
        <v>0</v>
      </c>
      <c r="DN735" s="4">
        <v>0</v>
      </c>
      <c r="DO735" s="4">
        <v>0</v>
      </c>
      <c r="DP735" s="4">
        <v>0</v>
      </c>
      <c r="DQ735" s="4">
        <v>0</v>
      </c>
      <c r="DR735" s="4">
        <v>0</v>
      </c>
      <c r="DS735" s="4">
        <v>0</v>
      </c>
      <c r="DT735" s="4">
        <v>0</v>
      </c>
      <c r="DU735" s="6">
        <v>0</v>
      </c>
      <c r="DV735" s="4">
        <f>SUM(Tabela1[[#This Row],[jan/25]:[mar/25]])</f>
        <v>3602.7</v>
      </c>
      <c r="DW735" s="4">
        <f>SUM(Tabela1[[#This Row],[abr/25]:[ago/25]])</f>
        <v>18266.29</v>
      </c>
      <c r="DX735" s="4">
        <f>SUM(Tabela1[[#This Row],[set/25]:[dez/30]])</f>
        <v>51037.359999999979</v>
      </c>
    </row>
    <row r="736" spans="1:128" hidden="1" x14ac:dyDescent="0.25">
      <c r="A736" s="2" t="s">
        <v>1856</v>
      </c>
      <c r="B736" s="2" t="s">
        <v>14</v>
      </c>
      <c r="C736" s="2" t="s">
        <v>38</v>
      </c>
      <c r="D736" s="1">
        <v>101</v>
      </c>
      <c r="E736" s="2" t="s">
        <v>1881</v>
      </c>
      <c r="F736" s="2" t="s">
        <v>19</v>
      </c>
      <c r="G736" s="321">
        <v>45644</v>
      </c>
      <c r="H736" s="2" t="s">
        <v>1882</v>
      </c>
      <c r="I736" s="2" t="s">
        <v>1883</v>
      </c>
      <c r="J736" s="4">
        <v>329135.40000000002</v>
      </c>
      <c r="K736" s="4">
        <v>86938.39</v>
      </c>
      <c r="L736" s="4">
        <f>Tabela1[[#This Row],[parcela.cef
(total)]]-Tabela1[[#This Row],[parcela.cef
(realizado)]]</f>
        <v>242197.01</v>
      </c>
      <c r="M736" s="4">
        <v>0</v>
      </c>
      <c r="N736" s="4">
        <v>339000</v>
      </c>
      <c r="O736" s="4">
        <v>9881.66</v>
      </c>
      <c r="P736" s="4">
        <v>4316.37</v>
      </c>
      <c r="Q736" s="4">
        <f>SUM(Tabela1[[#This Row],[set/25]:[dez/30]])</f>
        <v>1540.19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340.38</v>
      </c>
      <c r="BC736" s="4">
        <v>342.08</v>
      </c>
      <c r="BD736" s="4">
        <v>344.92</v>
      </c>
      <c r="BE736" s="4">
        <v>346.3</v>
      </c>
      <c r="BF736" s="4">
        <v>347.65</v>
      </c>
      <c r="BG736" s="4">
        <v>349.46</v>
      </c>
      <c r="BH736" s="4">
        <v>351.48</v>
      </c>
      <c r="BI736" s="4">
        <v>353.91</v>
      </c>
      <c r="BJ736" s="4">
        <v>357.13</v>
      </c>
      <c r="BK736" s="4">
        <v>357.13</v>
      </c>
      <c r="BL736" s="4">
        <v>357.13</v>
      </c>
      <c r="BM736" s="4">
        <v>357.16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111.64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0</v>
      </c>
      <c r="CZ736" s="4">
        <v>0</v>
      </c>
      <c r="DA736" s="4">
        <v>0</v>
      </c>
      <c r="DB736" s="4">
        <v>0</v>
      </c>
      <c r="DC736" s="4">
        <v>0</v>
      </c>
      <c r="DD736" s="4">
        <v>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0</v>
      </c>
      <c r="DO736" s="4">
        <v>0</v>
      </c>
      <c r="DP736" s="4">
        <v>0</v>
      </c>
      <c r="DQ736" s="4">
        <v>0</v>
      </c>
      <c r="DR736" s="4">
        <v>0</v>
      </c>
      <c r="DS736" s="4">
        <v>0</v>
      </c>
      <c r="DT736" s="4">
        <v>0</v>
      </c>
      <c r="DU736" s="6">
        <v>0</v>
      </c>
      <c r="DV736" s="4">
        <f>SUM(Tabela1[[#This Row],[jan/25]:[mar/25]])</f>
        <v>1027.3800000000001</v>
      </c>
      <c r="DW736" s="4">
        <f>SUM(Tabela1[[#This Row],[abr/25]:[ago/25]])</f>
        <v>1748.8000000000002</v>
      </c>
      <c r="DX736" s="4">
        <f>SUM(Tabela1[[#This Row],[set/25]:[dez/30]])</f>
        <v>1540.19</v>
      </c>
    </row>
    <row r="737" spans="1:128" hidden="1" x14ac:dyDescent="0.25">
      <c r="A737" s="2" t="s">
        <v>1856</v>
      </c>
      <c r="B737" s="2" t="s">
        <v>14</v>
      </c>
      <c r="C737" s="2" t="s">
        <v>38</v>
      </c>
      <c r="D737" s="1">
        <v>102</v>
      </c>
      <c r="E737" s="2" t="s">
        <v>1885</v>
      </c>
      <c r="F737" s="2" t="s">
        <v>19</v>
      </c>
      <c r="G737" s="321">
        <v>45589</v>
      </c>
      <c r="H737" s="2" t="s">
        <v>1059</v>
      </c>
      <c r="I737" s="2" t="s">
        <v>1886</v>
      </c>
      <c r="J737" s="4">
        <v>230693.51</v>
      </c>
      <c r="K737" s="4">
        <v>70488.009999999995</v>
      </c>
      <c r="L737" s="4">
        <f>Tabela1[[#This Row],[parcela.cef
(total)]]-Tabela1[[#This Row],[parcela.cef
(realizado)]]</f>
        <v>160205.5</v>
      </c>
      <c r="M737" s="4">
        <v>0</v>
      </c>
      <c r="N737" s="4">
        <v>322689.05</v>
      </c>
      <c r="O737" s="4">
        <v>7979.37</v>
      </c>
      <c r="P737" s="4">
        <v>66198.94</v>
      </c>
      <c r="Q737" s="4">
        <f>SUM(Tabela1[[#This Row],[set/25]:[dez/30]])</f>
        <v>41546.570000000007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1367.54</v>
      </c>
      <c r="BA737" s="4">
        <v>1376.84</v>
      </c>
      <c r="BB737" s="4">
        <v>12015.73</v>
      </c>
      <c r="BC737" s="4">
        <v>1389.25</v>
      </c>
      <c r="BD737" s="4">
        <v>1400.79</v>
      </c>
      <c r="BE737" s="4">
        <v>1406.39</v>
      </c>
      <c r="BF737" s="4">
        <v>1411.87</v>
      </c>
      <c r="BG737" s="4">
        <v>1419.21</v>
      </c>
      <c r="BH737" s="4">
        <v>1427.45</v>
      </c>
      <c r="BI737" s="4">
        <v>1437.3</v>
      </c>
      <c r="BJ737" s="4">
        <v>0</v>
      </c>
      <c r="BK737" s="4">
        <v>1450.38</v>
      </c>
      <c r="BL737" s="4">
        <v>1450.38</v>
      </c>
      <c r="BM737" s="4">
        <v>1450.38</v>
      </c>
      <c r="BN737" s="4">
        <v>12607.09</v>
      </c>
      <c r="BO737" s="4">
        <v>1450.38</v>
      </c>
      <c r="BP737" s="4">
        <v>1450.38</v>
      </c>
      <c r="BQ737" s="4">
        <v>1450.38</v>
      </c>
      <c r="BR737" s="4">
        <v>1450.38</v>
      </c>
      <c r="BS737" s="4">
        <v>1450.38</v>
      </c>
      <c r="BT737" s="4">
        <v>1450.38</v>
      </c>
      <c r="BU737" s="4">
        <v>1450.38</v>
      </c>
      <c r="BV737" s="4">
        <v>1450.38</v>
      </c>
      <c r="BW737" s="4">
        <v>1450.38</v>
      </c>
      <c r="BX737" s="4">
        <v>11156.71</v>
      </c>
      <c r="BY737" s="4">
        <v>0</v>
      </c>
      <c r="BZ737" s="4">
        <v>378.21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0</v>
      </c>
      <c r="CQ737" s="4">
        <v>0</v>
      </c>
      <c r="CR737" s="4">
        <v>0</v>
      </c>
      <c r="CS737" s="4">
        <v>0</v>
      </c>
      <c r="CT737" s="4">
        <v>0</v>
      </c>
      <c r="CU737" s="4">
        <v>0</v>
      </c>
      <c r="CV737" s="4">
        <v>0</v>
      </c>
      <c r="CW737" s="4">
        <v>0</v>
      </c>
      <c r="CX737" s="4">
        <v>0</v>
      </c>
      <c r="CY737" s="4">
        <v>0</v>
      </c>
      <c r="CZ737" s="4">
        <v>0</v>
      </c>
      <c r="DA737" s="4">
        <v>0</v>
      </c>
      <c r="DB737" s="4">
        <v>0</v>
      </c>
      <c r="DC737" s="4">
        <v>0</v>
      </c>
      <c r="DD737" s="4">
        <v>0</v>
      </c>
      <c r="DE737" s="4">
        <v>0</v>
      </c>
      <c r="DF737" s="4">
        <v>0</v>
      </c>
      <c r="DG737" s="4">
        <v>0</v>
      </c>
      <c r="DH737" s="4">
        <v>0</v>
      </c>
      <c r="DI737" s="4">
        <v>0</v>
      </c>
      <c r="DJ737" s="4">
        <v>0</v>
      </c>
      <c r="DK737" s="4">
        <v>0</v>
      </c>
      <c r="DL737" s="4">
        <v>0</v>
      </c>
      <c r="DM737" s="4">
        <v>0</v>
      </c>
      <c r="DN737" s="4">
        <v>0</v>
      </c>
      <c r="DO737" s="4">
        <v>0</v>
      </c>
      <c r="DP737" s="4">
        <v>0</v>
      </c>
      <c r="DQ737" s="4">
        <v>0</v>
      </c>
      <c r="DR737" s="4">
        <v>0</v>
      </c>
      <c r="DS737" s="4">
        <v>0</v>
      </c>
      <c r="DT737" s="4">
        <v>0</v>
      </c>
      <c r="DU737" s="6">
        <v>0</v>
      </c>
      <c r="DV737" s="4">
        <f>SUM(Tabela1[[#This Row],[jan/25]:[mar/25]])</f>
        <v>14805.77</v>
      </c>
      <c r="DW737" s="4">
        <f>SUM(Tabela1[[#This Row],[abr/25]:[ago/25]])</f>
        <v>7102.22</v>
      </c>
      <c r="DX737" s="4">
        <f>SUM(Tabela1[[#This Row],[set/25]:[dez/30]])</f>
        <v>41546.570000000007</v>
      </c>
    </row>
    <row r="738" spans="1:128" hidden="1" x14ac:dyDescent="0.25">
      <c r="A738" s="2" t="s">
        <v>1856</v>
      </c>
      <c r="B738" s="2" t="s">
        <v>14</v>
      </c>
      <c r="C738" s="2" t="s">
        <v>38</v>
      </c>
      <c r="D738" s="1">
        <v>103</v>
      </c>
      <c r="E738" s="2" t="s">
        <v>1888</v>
      </c>
      <c r="F738" s="2" t="s">
        <v>19</v>
      </c>
      <c r="G738" s="321">
        <v>45812</v>
      </c>
      <c r="H738" s="2" t="s">
        <v>843</v>
      </c>
      <c r="I738" s="2" t="s">
        <v>1889</v>
      </c>
      <c r="J738" s="4">
        <v>280000</v>
      </c>
      <c r="K738" s="4">
        <v>82536.850000000006</v>
      </c>
      <c r="L738" s="4">
        <f>Tabela1[[#This Row],[parcela.cef
(total)]]-Tabela1[[#This Row],[parcela.cef
(realizado)]]</f>
        <v>197463.15</v>
      </c>
      <c r="M738" s="4">
        <v>0</v>
      </c>
      <c r="N738" s="4">
        <v>322060</v>
      </c>
      <c r="O738" s="4">
        <v>0</v>
      </c>
      <c r="P738" s="4">
        <v>17444.5</v>
      </c>
      <c r="Q738" s="4">
        <f>SUM(Tabela1[[#This Row],[set/25]:[dez/30]])</f>
        <v>9148.5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8296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8702.23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446.27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0</v>
      </c>
      <c r="CZ738" s="4">
        <v>0</v>
      </c>
      <c r="DA738" s="4">
        <v>0</v>
      </c>
      <c r="DB738" s="4">
        <v>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0</v>
      </c>
      <c r="DK738" s="4">
        <v>0</v>
      </c>
      <c r="DL738" s="4">
        <v>0</v>
      </c>
      <c r="DM738" s="4">
        <v>0</v>
      </c>
      <c r="DN738" s="4">
        <v>0</v>
      </c>
      <c r="DO738" s="4">
        <v>0</v>
      </c>
      <c r="DP738" s="4">
        <v>0</v>
      </c>
      <c r="DQ738" s="4">
        <v>0</v>
      </c>
      <c r="DR738" s="4">
        <v>0</v>
      </c>
      <c r="DS738" s="4">
        <v>0</v>
      </c>
      <c r="DT738" s="4">
        <v>0</v>
      </c>
      <c r="DU738" s="6">
        <v>0</v>
      </c>
      <c r="DV738" s="4">
        <f>SUM(Tabela1[[#This Row],[jan/25]:[mar/25]])</f>
        <v>0</v>
      </c>
      <c r="DW738" s="4">
        <f>SUM(Tabela1[[#This Row],[abr/25]:[ago/25]])</f>
        <v>8296</v>
      </c>
      <c r="DX738" s="4">
        <f>SUM(Tabela1[[#This Row],[set/25]:[dez/30]])</f>
        <v>9148.5</v>
      </c>
    </row>
    <row r="739" spans="1:128" hidden="1" x14ac:dyDescent="0.25">
      <c r="A739" s="2" t="s">
        <v>1856</v>
      </c>
      <c r="B739" s="2" t="s">
        <v>14</v>
      </c>
      <c r="C739" s="2" t="s">
        <v>38</v>
      </c>
      <c r="D739" s="1">
        <v>104</v>
      </c>
      <c r="E739" s="2"/>
      <c r="F739" s="2" t="s">
        <v>46</v>
      </c>
      <c r="G739" s="321"/>
      <c r="H739" s="2"/>
      <c r="I739" s="2"/>
      <c r="J739" s="4"/>
      <c r="K739" s="4"/>
      <c r="L739" s="4">
        <f>Tabela1[[#This Row],[parcela.cef
(total)]]-Tabela1[[#This Row],[parcela.cef
(realizado)]]</f>
        <v>0</v>
      </c>
      <c r="M739" s="4">
        <v>0</v>
      </c>
      <c r="N739" s="4">
        <v>0</v>
      </c>
      <c r="O739" s="4">
        <v>0</v>
      </c>
      <c r="P739" s="4">
        <v>0</v>
      </c>
      <c r="Q739" s="4">
        <f>SUM(Tabela1[[#This Row],[set/25]:[dez/30]])</f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>
        <v>0</v>
      </c>
      <c r="CR739" s="4">
        <v>0</v>
      </c>
      <c r="CS739" s="4">
        <v>0</v>
      </c>
      <c r="CT739" s="4">
        <v>0</v>
      </c>
      <c r="CU739" s="4">
        <v>0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  <c r="DA739" s="4">
        <v>0</v>
      </c>
      <c r="DB739" s="4">
        <v>0</v>
      </c>
      <c r="DC739" s="4">
        <v>0</v>
      </c>
      <c r="DD739" s="4">
        <v>0</v>
      </c>
      <c r="DE739" s="4">
        <v>0</v>
      </c>
      <c r="DF739" s="4">
        <v>0</v>
      </c>
      <c r="DG739" s="4">
        <v>0</v>
      </c>
      <c r="DH739" s="4">
        <v>0</v>
      </c>
      <c r="DI739" s="4">
        <v>0</v>
      </c>
      <c r="DJ739" s="4">
        <v>0</v>
      </c>
      <c r="DK739" s="4">
        <v>0</v>
      </c>
      <c r="DL739" s="4">
        <v>0</v>
      </c>
      <c r="DM739" s="4">
        <v>0</v>
      </c>
      <c r="DN739" s="4">
        <v>0</v>
      </c>
      <c r="DO739" s="4">
        <v>0</v>
      </c>
      <c r="DP739" s="4">
        <v>0</v>
      </c>
      <c r="DQ739" s="4">
        <v>0</v>
      </c>
      <c r="DR739" s="4">
        <v>0</v>
      </c>
      <c r="DS739" s="4">
        <v>0</v>
      </c>
      <c r="DT739" s="4">
        <v>0</v>
      </c>
      <c r="DU739" s="6">
        <v>0</v>
      </c>
      <c r="DV739" s="4">
        <f>SUM(Tabela1[[#This Row],[jan/25]:[mar/25]])</f>
        <v>0</v>
      </c>
      <c r="DW739" s="4">
        <f>SUM(Tabela1[[#This Row],[abr/25]:[ago/25]])</f>
        <v>0</v>
      </c>
      <c r="DX739" s="4">
        <f>SUM(Tabela1[[#This Row],[set/25]:[dez/30]])</f>
        <v>0</v>
      </c>
    </row>
    <row r="740" spans="1:128" hidden="1" x14ac:dyDescent="0.25">
      <c r="A740" s="2" t="s">
        <v>1856</v>
      </c>
      <c r="B740" s="2" t="s">
        <v>14</v>
      </c>
      <c r="C740" s="2" t="s">
        <v>38</v>
      </c>
      <c r="D740" s="1">
        <v>105</v>
      </c>
      <c r="E740" s="2" t="s">
        <v>1892</v>
      </c>
      <c r="F740" s="2" t="s">
        <v>19</v>
      </c>
      <c r="G740" s="321">
        <v>45866</v>
      </c>
      <c r="H740" s="2" t="s">
        <v>1722</v>
      </c>
      <c r="I740" s="2" t="s">
        <v>1893</v>
      </c>
      <c r="J740" s="4">
        <v>289719.25</v>
      </c>
      <c r="K740" s="4">
        <v>80267.7</v>
      </c>
      <c r="L740" s="4">
        <f>Tabela1[[#This Row],[parcela.cef
(total)]]-Tabela1[[#This Row],[parcela.cef
(realizado)]]</f>
        <v>209451.55</v>
      </c>
      <c r="M740" s="4">
        <v>0</v>
      </c>
      <c r="N740" s="4">
        <v>339000</v>
      </c>
      <c r="O740" s="4">
        <v>0</v>
      </c>
      <c r="P740" s="4">
        <v>37361.94</v>
      </c>
      <c r="Q740" s="4">
        <f>SUM(Tabela1[[#This Row],[set/25]:[dez/30]])</f>
        <v>36247.050000000003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1114.8900000000001</v>
      </c>
      <c r="BJ740" s="4">
        <v>0</v>
      </c>
      <c r="BK740" s="4">
        <v>1125.04</v>
      </c>
      <c r="BL740" s="4">
        <v>1125.04</v>
      </c>
      <c r="BM740" s="4">
        <v>12330.89</v>
      </c>
      <c r="BN740" s="4">
        <v>1125.04</v>
      </c>
      <c r="BO740" s="4">
        <v>1125.04</v>
      </c>
      <c r="BP740" s="4">
        <v>1125.04</v>
      </c>
      <c r="BQ740" s="4">
        <v>1125.04</v>
      </c>
      <c r="BR740" s="4">
        <v>1125.04</v>
      </c>
      <c r="BS740" s="4">
        <v>1125.04</v>
      </c>
      <c r="BT740" s="4">
        <v>1125.04</v>
      </c>
      <c r="BU740" s="4">
        <v>1125.04</v>
      </c>
      <c r="BV740" s="4">
        <v>1124.98</v>
      </c>
      <c r="BW740" s="4">
        <v>11205.85</v>
      </c>
      <c r="BX740" s="4">
        <v>0</v>
      </c>
      <c r="BY740" s="4">
        <v>334.93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0</v>
      </c>
      <c r="CZ740" s="4">
        <v>0</v>
      </c>
      <c r="DA740" s="4">
        <v>0</v>
      </c>
      <c r="DB740" s="4">
        <v>0</v>
      </c>
      <c r="DC740" s="4">
        <v>0</v>
      </c>
      <c r="DD740" s="4">
        <v>0</v>
      </c>
      <c r="DE740" s="4">
        <v>0</v>
      </c>
      <c r="DF740" s="4">
        <v>0</v>
      </c>
      <c r="DG740" s="4">
        <v>0</v>
      </c>
      <c r="DH740" s="4">
        <v>0</v>
      </c>
      <c r="DI740" s="4">
        <v>0</v>
      </c>
      <c r="DJ740" s="4">
        <v>0</v>
      </c>
      <c r="DK740" s="4">
        <v>0</v>
      </c>
      <c r="DL740" s="4">
        <v>0</v>
      </c>
      <c r="DM740" s="4">
        <v>0</v>
      </c>
      <c r="DN740" s="4">
        <v>0</v>
      </c>
      <c r="DO740" s="4">
        <v>0</v>
      </c>
      <c r="DP740" s="4">
        <v>0</v>
      </c>
      <c r="DQ740" s="4">
        <v>0</v>
      </c>
      <c r="DR740" s="4">
        <v>0</v>
      </c>
      <c r="DS740" s="4">
        <v>0</v>
      </c>
      <c r="DT740" s="4">
        <v>0</v>
      </c>
      <c r="DU740" s="6">
        <v>0</v>
      </c>
      <c r="DV740" s="4">
        <f>SUM(Tabela1[[#This Row],[jan/25]:[mar/25]])</f>
        <v>0</v>
      </c>
      <c r="DW740" s="4">
        <f>SUM(Tabela1[[#This Row],[abr/25]:[ago/25]])</f>
        <v>1114.8900000000001</v>
      </c>
      <c r="DX740" s="4">
        <f>SUM(Tabela1[[#This Row],[set/25]:[dez/30]])</f>
        <v>36247.050000000003</v>
      </c>
    </row>
    <row r="741" spans="1:128" hidden="1" x14ac:dyDescent="0.25">
      <c r="A741" s="2" t="s">
        <v>1856</v>
      </c>
      <c r="B741" s="2" t="s">
        <v>14</v>
      </c>
      <c r="C741" s="2" t="s">
        <v>38</v>
      </c>
      <c r="D741" s="1">
        <v>107</v>
      </c>
      <c r="E741" s="2" t="s">
        <v>1899</v>
      </c>
      <c r="F741" s="2" t="s">
        <v>19</v>
      </c>
      <c r="G741" s="321">
        <v>45866</v>
      </c>
      <c r="H741" s="2" t="s">
        <v>1900</v>
      </c>
      <c r="I741" s="2"/>
      <c r="J741" s="4"/>
      <c r="K741" s="4"/>
      <c r="L741" s="4">
        <f>Tabela1[[#This Row],[parcela.cef
(total)]]-Tabela1[[#This Row],[parcela.cef
(realizado)]]</f>
        <v>0</v>
      </c>
      <c r="M741" s="4">
        <v>298937.42</v>
      </c>
      <c r="N741" s="4">
        <v>290460</v>
      </c>
      <c r="O741" s="4">
        <v>0</v>
      </c>
      <c r="P741" s="4">
        <v>7029.82</v>
      </c>
      <c r="Q741" s="4">
        <f>SUM(Tabela1[[#This Row],[set/25]:[dez/30]])</f>
        <v>6949.9800000000005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79.84</v>
      </c>
      <c r="BJ741" s="4">
        <v>0</v>
      </c>
      <c r="BK741" s="4">
        <v>80.56</v>
      </c>
      <c r="BL741" s="4">
        <v>80.56</v>
      </c>
      <c r="BM741" s="4">
        <v>80.56</v>
      </c>
      <c r="BN741" s="4">
        <v>80.56</v>
      </c>
      <c r="BO741" s="4">
        <v>80.56</v>
      </c>
      <c r="BP741" s="4">
        <v>80.56</v>
      </c>
      <c r="BQ741" s="4">
        <v>80.56</v>
      </c>
      <c r="BR741" s="4">
        <v>80.56</v>
      </c>
      <c r="BS741" s="4">
        <v>80.56</v>
      </c>
      <c r="BT741" s="4">
        <v>80.56</v>
      </c>
      <c r="BU741" s="4">
        <v>80.56</v>
      </c>
      <c r="BV741" s="4">
        <v>1369.59</v>
      </c>
      <c r="BW741" s="4">
        <v>4200.1000000000004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494.13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0</v>
      </c>
      <c r="CZ741" s="4">
        <v>0</v>
      </c>
      <c r="DA741" s="4">
        <v>0</v>
      </c>
      <c r="DB741" s="4">
        <v>0</v>
      </c>
      <c r="DC741" s="4">
        <v>0</v>
      </c>
      <c r="DD741" s="4">
        <v>0</v>
      </c>
      <c r="DE741" s="4">
        <v>0</v>
      </c>
      <c r="DF741" s="4">
        <v>0</v>
      </c>
      <c r="DG741" s="4">
        <v>0</v>
      </c>
      <c r="DH741" s="4">
        <v>0</v>
      </c>
      <c r="DI741" s="4">
        <v>0</v>
      </c>
      <c r="DJ741" s="4">
        <v>0</v>
      </c>
      <c r="DK741" s="4">
        <v>0</v>
      </c>
      <c r="DL741" s="4">
        <v>0</v>
      </c>
      <c r="DM741" s="4">
        <v>0</v>
      </c>
      <c r="DN741" s="4">
        <v>0</v>
      </c>
      <c r="DO741" s="4">
        <v>0</v>
      </c>
      <c r="DP741" s="4">
        <v>0</v>
      </c>
      <c r="DQ741" s="4">
        <v>0</v>
      </c>
      <c r="DR741" s="4">
        <v>0</v>
      </c>
      <c r="DS741" s="4">
        <v>0</v>
      </c>
      <c r="DT741" s="4">
        <v>0</v>
      </c>
      <c r="DU741" s="6">
        <v>0</v>
      </c>
      <c r="DV741" s="4">
        <f>SUM(Tabela1[[#This Row],[jan/25]:[mar/25]])</f>
        <v>0</v>
      </c>
      <c r="DW741" s="4">
        <f>SUM(Tabela1[[#This Row],[abr/25]:[ago/25]])</f>
        <v>79.84</v>
      </c>
      <c r="DX741" s="4">
        <f>SUM(Tabela1[[#This Row],[set/25]:[dez/30]])</f>
        <v>6949.9800000000005</v>
      </c>
    </row>
    <row r="742" spans="1:128" hidden="1" x14ac:dyDescent="0.25">
      <c r="A742" s="2" t="s">
        <v>1856</v>
      </c>
      <c r="B742" s="2" t="s">
        <v>14</v>
      </c>
      <c r="C742" s="2" t="s">
        <v>38</v>
      </c>
      <c r="D742" s="1">
        <v>108</v>
      </c>
      <c r="E742" s="2" t="s">
        <v>1902</v>
      </c>
      <c r="F742" s="2" t="s">
        <v>19</v>
      </c>
      <c r="G742" s="321">
        <v>45714</v>
      </c>
      <c r="H742" s="2" t="s">
        <v>1903</v>
      </c>
      <c r="I742" s="2" t="s">
        <v>1904</v>
      </c>
      <c r="J742" s="4">
        <v>243402.58</v>
      </c>
      <c r="K742" s="4">
        <v>69890.47</v>
      </c>
      <c r="L742" s="4">
        <f>Tabela1[[#This Row],[parcela.cef
(total)]]-Tabela1[[#This Row],[parcela.cef
(realizado)]]</f>
        <v>173512.11</v>
      </c>
      <c r="M742" s="4">
        <v>0</v>
      </c>
      <c r="N742" s="4">
        <v>298612</v>
      </c>
      <c r="O742" s="4">
        <v>3917.9</v>
      </c>
      <c r="P742" s="4">
        <v>51018.55</v>
      </c>
      <c r="Q742" s="4">
        <f>SUM(Tabela1[[#This Row],[set/25]:[dez/30]])</f>
        <v>46508.490000000013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742.99</v>
      </c>
      <c r="BE742" s="4">
        <v>745.96</v>
      </c>
      <c r="BF742" s="4">
        <v>748.87</v>
      </c>
      <c r="BG742" s="4">
        <v>752.76</v>
      </c>
      <c r="BH742" s="4">
        <v>757.13</v>
      </c>
      <c r="BI742" s="4">
        <v>762.35</v>
      </c>
      <c r="BJ742" s="4">
        <v>769.29</v>
      </c>
      <c r="BK742" s="4">
        <v>769.29</v>
      </c>
      <c r="BL742" s="4">
        <v>769.29</v>
      </c>
      <c r="BM742" s="4">
        <v>4615.72</v>
      </c>
      <c r="BN742" s="4">
        <v>769.29</v>
      </c>
      <c r="BO742" s="4">
        <v>769.29</v>
      </c>
      <c r="BP742" s="4">
        <v>769.29</v>
      </c>
      <c r="BQ742" s="4">
        <v>769.29</v>
      </c>
      <c r="BR742" s="4">
        <v>769.29</v>
      </c>
      <c r="BS742" s="4">
        <v>769.29</v>
      </c>
      <c r="BT742" s="4">
        <v>26616.880000000001</v>
      </c>
      <c r="BU742" s="4">
        <v>769.29</v>
      </c>
      <c r="BV742" s="4">
        <v>769.29</v>
      </c>
      <c r="BW742" s="4">
        <v>769.29</v>
      </c>
      <c r="BX742" s="4">
        <v>769.29</v>
      </c>
      <c r="BY742" s="4">
        <v>4066.23</v>
      </c>
      <c r="BZ742" s="4">
        <v>769.29</v>
      </c>
      <c r="CA742" s="4">
        <v>0</v>
      </c>
      <c r="CB742" s="4">
        <v>0</v>
      </c>
      <c r="CC742" s="4">
        <v>0</v>
      </c>
      <c r="CD742" s="4">
        <v>439.6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>
        <v>0</v>
      </c>
      <c r="CS742" s="4">
        <v>0</v>
      </c>
      <c r="CT742" s="4">
        <v>0</v>
      </c>
      <c r="CU742" s="4">
        <v>0</v>
      </c>
      <c r="CV742" s="4">
        <v>0</v>
      </c>
      <c r="CW742" s="4">
        <v>0</v>
      </c>
      <c r="CX742" s="4">
        <v>0</v>
      </c>
      <c r="CY742" s="4">
        <v>0</v>
      </c>
      <c r="CZ742" s="4">
        <v>0</v>
      </c>
      <c r="DA742" s="4">
        <v>0</v>
      </c>
      <c r="DB742" s="4">
        <v>0</v>
      </c>
      <c r="DC742" s="4">
        <v>0</v>
      </c>
      <c r="DD742" s="4">
        <v>0</v>
      </c>
      <c r="DE742" s="4">
        <v>0</v>
      </c>
      <c r="DF742" s="4">
        <v>0</v>
      </c>
      <c r="DG742" s="4">
        <v>0</v>
      </c>
      <c r="DH742" s="4">
        <v>0</v>
      </c>
      <c r="DI742" s="4">
        <v>0</v>
      </c>
      <c r="DJ742" s="4">
        <v>0</v>
      </c>
      <c r="DK742" s="4">
        <v>0</v>
      </c>
      <c r="DL742" s="4">
        <v>0</v>
      </c>
      <c r="DM742" s="4">
        <v>0</v>
      </c>
      <c r="DN742" s="4">
        <v>0</v>
      </c>
      <c r="DO742" s="4">
        <v>0</v>
      </c>
      <c r="DP742" s="4">
        <v>0</v>
      </c>
      <c r="DQ742" s="4">
        <v>0</v>
      </c>
      <c r="DR742" s="4">
        <v>0</v>
      </c>
      <c r="DS742" s="4">
        <v>0</v>
      </c>
      <c r="DT742" s="4">
        <v>0</v>
      </c>
      <c r="DU742" s="6">
        <v>0</v>
      </c>
      <c r="DV742" s="4">
        <f>SUM(Tabela1[[#This Row],[jan/25]:[mar/25]])</f>
        <v>742.99</v>
      </c>
      <c r="DW742" s="4">
        <f>SUM(Tabela1[[#This Row],[abr/25]:[ago/25]])</f>
        <v>3767.07</v>
      </c>
      <c r="DX742" s="4">
        <f>SUM(Tabela1[[#This Row],[set/25]:[dez/30]])</f>
        <v>46508.490000000013</v>
      </c>
    </row>
    <row r="743" spans="1:128" hidden="1" x14ac:dyDescent="0.25">
      <c r="A743" s="2" t="s">
        <v>1856</v>
      </c>
      <c r="B743" s="2" t="s">
        <v>14</v>
      </c>
      <c r="C743" s="2" t="s">
        <v>38</v>
      </c>
      <c r="D743" s="1">
        <v>109</v>
      </c>
      <c r="E743" s="2" t="s">
        <v>1906</v>
      </c>
      <c r="F743" s="2" t="s">
        <v>19</v>
      </c>
      <c r="G743" s="321">
        <v>45589</v>
      </c>
      <c r="H743" s="2" t="s">
        <v>1907</v>
      </c>
      <c r="I743" s="2" t="s">
        <v>1908</v>
      </c>
      <c r="J743" s="4">
        <v>343463.21</v>
      </c>
      <c r="K743" s="4">
        <v>99841.06</v>
      </c>
      <c r="L743" s="4">
        <f>Tabela1[[#This Row],[parcela.cef
(total)]]-Tabela1[[#This Row],[parcela.cef
(realizado)]]</f>
        <v>243622.15000000002</v>
      </c>
      <c r="M743" s="4">
        <v>0</v>
      </c>
      <c r="N743" s="4">
        <v>383144.4</v>
      </c>
      <c r="O743" s="4">
        <v>6318</v>
      </c>
      <c r="P743" s="4">
        <v>47103.58</v>
      </c>
      <c r="Q743" s="4">
        <f>SUM(Tabela1[[#This Row],[set/25]:[dez/30]])</f>
        <v>34275.1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374.7</v>
      </c>
      <c r="AZ743" s="4">
        <v>376.51</v>
      </c>
      <c r="BA743" s="4">
        <v>7749.97</v>
      </c>
      <c r="BB743" s="4">
        <v>380.59</v>
      </c>
      <c r="BC743" s="4">
        <v>382.62</v>
      </c>
      <c r="BD743" s="4">
        <v>385.67</v>
      </c>
      <c r="BE743" s="4">
        <v>387.21</v>
      </c>
      <c r="BF743" s="4">
        <v>388.72</v>
      </c>
      <c r="BG743" s="4">
        <v>390.74</v>
      </c>
      <c r="BH743" s="4">
        <v>692.68</v>
      </c>
      <c r="BI743" s="4">
        <v>1319.07</v>
      </c>
      <c r="BJ743" s="4">
        <v>1331.07</v>
      </c>
      <c r="BK743" s="4">
        <v>1331.07</v>
      </c>
      <c r="BL743" s="4">
        <v>1331.07</v>
      </c>
      <c r="BM743" s="4">
        <v>9095.67</v>
      </c>
      <c r="BN743" s="4">
        <v>1331.07</v>
      </c>
      <c r="BO743" s="4">
        <v>1331.07</v>
      </c>
      <c r="BP743" s="4">
        <v>1331.07</v>
      </c>
      <c r="BQ743" s="4">
        <v>1331.07</v>
      </c>
      <c r="BR743" s="4">
        <v>1331.07</v>
      </c>
      <c r="BS743" s="4">
        <v>1331.07</v>
      </c>
      <c r="BT743" s="4">
        <v>1331.07</v>
      </c>
      <c r="BU743" s="4">
        <v>1331.07</v>
      </c>
      <c r="BV743" s="4">
        <v>1331.07</v>
      </c>
      <c r="BW743" s="4">
        <v>9095.67</v>
      </c>
      <c r="BX743" s="4">
        <v>0</v>
      </c>
      <c r="BY743" s="4">
        <v>0</v>
      </c>
      <c r="BZ743" s="4">
        <v>0</v>
      </c>
      <c r="CA743" s="4">
        <v>0</v>
      </c>
      <c r="CB743" s="4">
        <v>110.92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0</v>
      </c>
      <c r="CZ743" s="4">
        <v>0</v>
      </c>
      <c r="DA743" s="4">
        <v>0</v>
      </c>
      <c r="DB743" s="4">
        <v>0</v>
      </c>
      <c r="DC743" s="4">
        <v>0</v>
      </c>
      <c r="DD743" s="4">
        <v>0</v>
      </c>
      <c r="DE743" s="4">
        <v>0</v>
      </c>
      <c r="DF743" s="4">
        <v>0</v>
      </c>
      <c r="DG743" s="4">
        <v>0</v>
      </c>
      <c r="DH743" s="4">
        <v>0</v>
      </c>
      <c r="DI743" s="4">
        <v>0</v>
      </c>
      <c r="DJ743" s="4">
        <v>0</v>
      </c>
      <c r="DK743" s="4">
        <v>0</v>
      </c>
      <c r="DL743" s="4">
        <v>0</v>
      </c>
      <c r="DM743" s="4">
        <v>0</v>
      </c>
      <c r="DN743" s="4">
        <v>0</v>
      </c>
      <c r="DO743" s="4">
        <v>0</v>
      </c>
      <c r="DP743" s="4">
        <v>0</v>
      </c>
      <c r="DQ743" s="4">
        <v>0</v>
      </c>
      <c r="DR743" s="4">
        <v>0</v>
      </c>
      <c r="DS743" s="4">
        <v>0</v>
      </c>
      <c r="DT743" s="4">
        <v>0</v>
      </c>
      <c r="DU743" s="6">
        <v>0</v>
      </c>
      <c r="DV743" s="4">
        <f>SUM(Tabela1[[#This Row],[jan/25]:[mar/25]])</f>
        <v>1148.8800000000001</v>
      </c>
      <c r="DW743" s="4">
        <f>SUM(Tabela1[[#This Row],[abr/25]:[ago/25]])</f>
        <v>3178.42</v>
      </c>
      <c r="DX743" s="4">
        <f>SUM(Tabela1[[#This Row],[set/25]:[dez/30]])</f>
        <v>34275.1</v>
      </c>
    </row>
    <row r="744" spans="1:128" hidden="1" x14ac:dyDescent="0.25">
      <c r="A744" s="2" t="s">
        <v>1856</v>
      </c>
      <c r="B744" s="2" t="s">
        <v>14</v>
      </c>
      <c r="C744" s="2" t="s">
        <v>55</v>
      </c>
      <c r="D744" s="1">
        <v>1101</v>
      </c>
      <c r="E744" s="2" t="s">
        <v>1910</v>
      </c>
      <c r="F744" s="2" t="s">
        <v>19</v>
      </c>
      <c r="G744" s="321">
        <v>45587</v>
      </c>
      <c r="H744" s="2" t="s">
        <v>262</v>
      </c>
      <c r="I744" s="2" t="s">
        <v>1911</v>
      </c>
      <c r="J744" s="4">
        <v>264000</v>
      </c>
      <c r="K744" s="4">
        <v>72326.37</v>
      </c>
      <c r="L744" s="4">
        <f>Tabela1[[#This Row],[parcela.cef
(total)]]-Tabela1[[#This Row],[parcela.cef
(realizado)]]</f>
        <v>191673.63</v>
      </c>
      <c r="M744" s="4">
        <v>0</v>
      </c>
      <c r="N744" s="4">
        <v>286669</v>
      </c>
      <c r="O744" s="4">
        <v>2181.96</v>
      </c>
      <c r="P744" s="4">
        <v>18919.34</v>
      </c>
      <c r="Q744" s="4">
        <f>SUM(Tabela1[[#This Row],[set/25]:[dez/30]])</f>
        <v>13498.8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525.95000000000005</v>
      </c>
      <c r="BA744" s="4">
        <v>528.32000000000005</v>
      </c>
      <c r="BB744" s="4">
        <v>530.44000000000005</v>
      </c>
      <c r="BC744" s="4">
        <v>533.63</v>
      </c>
      <c r="BD744" s="4">
        <v>538.41</v>
      </c>
      <c r="BE744" s="4">
        <v>540.91999999999996</v>
      </c>
      <c r="BF744" s="4">
        <v>0</v>
      </c>
      <c r="BG744" s="4">
        <v>0</v>
      </c>
      <c r="BH744" s="4">
        <v>1669.37</v>
      </c>
      <c r="BI744" s="4">
        <v>553.5</v>
      </c>
      <c r="BJ744" s="4">
        <v>0</v>
      </c>
      <c r="BK744" s="4">
        <v>556.54</v>
      </c>
      <c r="BL744" s="4">
        <v>556.54</v>
      </c>
      <c r="BM744" s="4">
        <v>556.54</v>
      </c>
      <c r="BN744" s="4">
        <v>556.54</v>
      </c>
      <c r="BO744" s="4">
        <v>556.54</v>
      </c>
      <c r="BP744" s="4">
        <v>556.54</v>
      </c>
      <c r="BQ744" s="4">
        <v>556.54</v>
      </c>
      <c r="BR744" s="4">
        <v>556.54</v>
      </c>
      <c r="BS744" s="4">
        <v>556.54</v>
      </c>
      <c r="BT744" s="4">
        <v>556.54</v>
      </c>
      <c r="BU744" s="4">
        <v>556.54</v>
      </c>
      <c r="BV744" s="4">
        <v>556.45000000000005</v>
      </c>
      <c r="BW744" s="4">
        <v>6475.43</v>
      </c>
      <c r="BX744" s="4">
        <v>0</v>
      </c>
      <c r="BY744" s="4">
        <v>344.98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>
        <v>0</v>
      </c>
      <c r="CS744" s="4">
        <v>0</v>
      </c>
      <c r="CT744" s="4">
        <v>0</v>
      </c>
      <c r="CU744" s="4">
        <v>0</v>
      </c>
      <c r="CV744" s="4">
        <v>0</v>
      </c>
      <c r="CW744" s="4">
        <v>0</v>
      </c>
      <c r="CX744" s="4">
        <v>0</v>
      </c>
      <c r="CY744" s="4">
        <v>0</v>
      </c>
      <c r="CZ744" s="4">
        <v>0</v>
      </c>
      <c r="DA744" s="4">
        <v>0</v>
      </c>
      <c r="DB744" s="4">
        <v>0</v>
      </c>
      <c r="DC744" s="4">
        <v>0</v>
      </c>
      <c r="DD744" s="4">
        <v>0</v>
      </c>
      <c r="DE744" s="4">
        <v>0</v>
      </c>
      <c r="DF744" s="4">
        <v>0</v>
      </c>
      <c r="DG744" s="4">
        <v>0</v>
      </c>
      <c r="DH744" s="4">
        <v>0</v>
      </c>
      <c r="DI744" s="4">
        <v>0</v>
      </c>
      <c r="DJ744" s="4">
        <v>0</v>
      </c>
      <c r="DK744" s="4">
        <v>0</v>
      </c>
      <c r="DL744" s="4">
        <v>0</v>
      </c>
      <c r="DM744" s="4">
        <v>0</v>
      </c>
      <c r="DN744" s="4">
        <v>0</v>
      </c>
      <c r="DO744" s="4">
        <v>0</v>
      </c>
      <c r="DP744" s="4">
        <v>0</v>
      </c>
      <c r="DQ744" s="4">
        <v>0</v>
      </c>
      <c r="DR744" s="4">
        <v>0</v>
      </c>
      <c r="DS744" s="4">
        <v>0</v>
      </c>
      <c r="DT744" s="4">
        <v>0</v>
      </c>
      <c r="DU744" s="6">
        <v>0</v>
      </c>
      <c r="DV744" s="4">
        <f>SUM(Tabela1[[#This Row],[jan/25]:[mar/25]])</f>
        <v>1602.48</v>
      </c>
      <c r="DW744" s="4">
        <f>SUM(Tabela1[[#This Row],[abr/25]:[ago/25]])</f>
        <v>2763.79</v>
      </c>
      <c r="DX744" s="4">
        <f>SUM(Tabela1[[#This Row],[set/25]:[dez/30]])</f>
        <v>13498.8</v>
      </c>
    </row>
    <row r="745" spans="1:128" hidden="1" x14ac:dyDescent="0.25">
      <c r="A745" s="2" t="s">
        <v>1856</v>
      </c>
      <c r="B745" s="2" t="s">
        <v>14</v>
      </c>
      <c r="C745" s="2" t="s">
        <v>55</v>
      </c>
      <c r="D745" s="1">
        <v>1102</v>
      </c>
      <c r="E745" s="2" t="s">
        <v>1913</v>
      </c>
      <c r="F745" s="2" t="s">
        <v>19</v>
      </c>
      <c r="G745" s="321">
        <v>45594</v>
      </c>
      <c r="H745" s="2" t="s">
        <v>222</v>
      </c>
      <c r="I745" s="2" t="s">
        <v>1914</v>
      </c>
      <c r="J745" s="4">
        <v>236636.52</v>
      </c>
      <c r="K745" s="4">
        <v>68087.48</v>
      </c>
      <c r="L745" s="4">
        <f>Tabela1[[#This Row],[parcela.cef
(total)]]-Tabela1[[#This Row],[parcela.cef
(realizado)]]</f>
        <v>168549.03999999998</v>
      </c>
      <c r="M745" s="4">
        <v>0</v>
      </c>
      <c r="N745" s="4">
        <v>293550</v>
      </c>
      <c r="O745" s="4">
        <v>2121.16</v>
      </c>
      <c r="P745" s="4">
        <v>63548.959999999999</v>
      </c>
      <c r="Q745" s="4">
        <f>SUM(Tabela1[[#This Row],[set/25]:[dez/30]])</f>
        <v>42376.020000000011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1210.5899999999999</v>
      </c>
      <c r="BA745" s="4">
        <v>4000.9</v>
      </c>
      <c r="BB745" s="4">
        <v>4019.49</v>
      </c>
      <c r="BC745" s="4">
        <v>4037.01</v>
      </c>
      <c r="BD745" s="4">
        <v>1293.94</v>
      </c>
      <c r="BE745" s="4">
        <v>0</v>
      </c>
      <c r="BF745" s="4">
        <v>1307.71</v>
      </c>
      <c r="BG745" s="4">
        <v>1317.51</v>
      </c>
      <c r="BH745" s="4">
        <v>1324.16</v>
      </c>
      <c r="BI745" s="4">
        <v>2661.63</v>
      </c>
      <c r="BJ745" s="4">
        <v>1339.74</v>
      </c>
      <c r="BK745" s="4">
        <v>1339.74</v>
      </c>
      <c r="BL745" s="4">
        <v>1339.74</v>
      </c>
      <c r="BM745" s="4">
        <v>9964.33</v>
      </c>
      <c r="BN745" s="4">
        <v>1339.74</v>
      </c>
      <c r="BO745" s="4">
        <v>1339.74</v>
      </c>
      <c r="BP745" s="4">
        <v>1339.74</v>
      </c>
      <c r="BQ745" s="4">
        <v>1339.74</v>
      </c>
      <c r="BR745" s="4">
        <v>1339.74</v>
      </c>
      <c r="BS745" s="4">
        <v>1339.74</v>
      </c>
      <c r="BT745" s="4">
        <v>1339.74</v>
      </c>
      <c r="BU745" s="4">
        <v>1339.74</v>
      </c>
      <c r="BV745" s="4">
        <v>1339.74</v>
      </c>
      <c r="BW745" s="4">
        <v>15999.88</v>
      </c>
      <c r="BX745" s="4">
        <v>0</v>
      </c>
      <c r="BY745" s="4">
        <v>334.93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0</v>
      </c>
      <c r="CS745" s="4">
        <v>0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0</v>
      </c>
      <c r="CZ745" s="4">
        <v>0</v>
      </c>
      <c r="DA745" s="4">
        <v>0</v>
      </c>
      <c r="DB745" s="4">
        <v>0</v>
      </c>
      <c r="DC745" s="4">
        <v>0</v>
      </c>
      <c r="DD745" s="4">
        <v>0</v>
      </c>
      <c r="DE745" s="4">
        <v>0</v>
      </c>
      <c r="DF745" s="4">
        <v>0</v>
      </c>
      <c r="DG745" s="4">
        <v>0</v>
      </c>
      <c r="DH745" s="4">
        <v>0</v>
      </c>
      <c r="DI745" s="4">
        <v>0</v>
      </c>
      <c r="DJ745" s="4">
        <v>0</v>
      </c>
      <c r="DK745" s="4">
        <v>0</v>
      </c>
      <c r="DL745" s="4">
        <v>0</v>
      </c>
      <c r="DM745" s="4">
        <v>0</v>
      </c>
      <c r="DN745" s="4">
        <v>0</v>
      </c>
      <c r="DO745" s="4">
        <v>0</v>
      </c>
      <c r="DP745" s="4">
        <v>0</v>
      </c>
      <c r="DQ745" s="4">
        <v>0</v>
      </c>
      <c r="DR745" s="4">
        <v>0</v>
      </c>
      <c r="DS745" s="4">
        <v>0</v>
      </c>
      <c r="DT745" s="4">
        <v>0</v>
      </c>
      <c r="DU745" s="6">
        <v>0</v>
      </c>
      <c r="DV745" s="4">
        <f>SUM(Tabela1[[#This Row],[jan/25]:[mar/25]])</f>
        <v>9350.44</v>
      </c>
      <c r="DW745" s="4">
        <f>SUM(Tabela1[[#This Row],[abr/25]:[ago/25]])</f>
        <v>6611.01</v>
      </c>
      <c r="DX745" s="4">
        <f>SUM(Tabela1[[#This Row],[set/25]:[dez/30]])</f>
        <v>42376.020000000011</v>
      </c>
    </row>
    <row r="746" spans="1:128" hidden="1" x14ac:dyDescent="0.25">
      <c r="A746" s="2" t="s">
        <v>1856</v>
      </c>
      <c r="B746" s="2" t="s">
        <v>14</v>
      </c>
      <c r="C746" s="2" t="s">
        <v>55</v>
      </c>
      <c r="D746" s="1">
        <v>1103</v>
      </c>
      <c r="E746" s="2"/>
      <c r="F746" s="2" t="s">
        <v>42</v>
      </c>
      <c r="G746" s="321"/>
      <c r="H746" s="2" t="s">
        <v>1916</v>
      </c>
      <c r="I746" s="2"/>
      <c r="J746" s="4"/>
      <c r="K746" s="4"/>
      <c r="L746" s="4">
        <f>Tabela1[[#This Row],[parcela.cef
(total)]]-Tabela1[[#This Row],[parcela.cef
(realizado)]]</f>
        <v>0</v>
      </c>
      <c r="M746" s="4">
        <v>0</v>
      </c>
      <c r="N746" s="4">
        <v>0</v>
      </c>
      <c r="O746" s="4">
        <v>0</v>
      </c>
      <c r="P746" s="4">
        <v>235</v>
      </c>
      <c r="Q746" s="4">
        <f>SUM(Tabela1[[#This Row],[set/25]:[dez/30]])</f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235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>
        <v>0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0</v>
      </c>
      <c r="CZ746" s="4">
        <v>0</v>
      </c>
      <c r="DA746" s="4">
        <v>0</v>
      </c>
      <c r="DB746" s="4">
        <v>0</v>
      </c>
      <c r="DC746" s="4">
        <v>0</v>
      </c>
      <c r="DD746" s="4">
        <v>0</v>
      </c>
      <c r="DE746" s="4">
        <v>0</v>
      </c>
      <c r="DF746" s="4">
        <v>0</v>
      </c>
      <c r="DG746" s="4">
        <v>0</v>
      </c>
      <c r="DH746" s="4">
        <v>0</v>
      </c>
      <c r="DI746" s="4">
        <v>0</v>
      </c>
      <c r="DJ746" s="4">
        <v>0</v>
      </c>
      <c r="DK746" s="4">
        <v>0</v>
      </c>
      <c r="DL746" s="4">
        <v>0</v>
      </c>
      <c r="DM746" s="4">
        <v>0</v>
      </c>
      <c r="DN746" s="4">
        <v>0</v>
      </c>
      <c r="DO746" s="4">
        <v>0</v>
      </c>
      <c r="DP746" s="4">
        <v>0</v>
      </c>
      <c r="DQ746" s="4">
        <v>0</v>
      </c>
      <c r="DR746" s="4">
        <v>0</v>
      </c>
      <c r="DS746" s="4">
        <v>0</v>
      </c>
      <c r="DT746" s="4">
        <v>0</v>
      </c>
      <c r="DU746" s="6">
        <v>0</v>
      </c>
      <c r="DV746" s="4">
        <f>SUM(Tabela1[[#This Row],[jan/25]:[mar/25]])</f>
        <v>235</v>
      </c>
      <c r="DW746" s="4">
        <f>SUM(Tabela1[[#This Row],[abr/25]:[ago/25]])</f>
        <v>0</v>
      </c>
      <c r="DX746" s="4">
        <f>SUM(Tabela1[[#This Row],[set/25]:[dez/30]])</f>
        <v>0</v>
      </c>
    </row>
    <row r="747" spans="1:128" hidden="1" x14ac:dyDescent="0.25">
      <c r="A747" s="2" t="s">
        <v>1856</v>
      </c>
      <c r="B747" s="2" t="s">
        <v>14</v>
      </c>
      <c r="C747" s="2" t="s">
        <v>55</v>
      </c>
      <c r="D747" s="1">
        <v>1104</v>
      </c>
      <c r="E747" s="2" t="s">
        <v>1918</v>
      </c>
      <c r="F747" s="2" t="s">
        <v>19</v>
      </c>
      <c r="G747" s="321">
        <v>45832</v>
      </c>
      <c r="H747" s="2" t="s">
        <v>1919</v>
      </c>
      <c r="I747" s="2" t="s">
        <v>1920</v>
      </c>
      <c r="J747" s="4">
        <v>264000</v>
      </c>
      <c r="K747" s="4">
        <v>71701.899999999994</v>
      </c>
      <c r="L747" s="4">
        <f>Tabela1[[#This Row],[parcela.cef
(total)]]-Tabela1[[#This Row],[parcela.cef
(realizado)]]</f>
        <v>192298.1</v>
      </c>
      <c r="M747" s="4">
        <v>0</v>
      </c>
      <c r="N747" s="4">
        <v>331651.59999999998</v>
      </c>
      <c r="O747" s="4">
        <v>1096.54</v>
      </c>
      <c r="P747" s="4">
        <v>67677.61</v>
      </c>
      <c r="Q747" s="4">
        <f>SUM(Tabela1[[#This Row],[set/25]:[dez/30]])</f>
        <v>63147.899999999994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2257.0700000000002</v>
      </c>
      <c r="BI747" s="4">
        <v>2272.64</v>
      </c>
      <c r="BJ747" s="4">
        <v>2293.3200000000002</v>
      </c>
      <c r="BK747" s="4">
        <v>2293.3200000000002</v>
      </c>
      <c r="BL747" s="4">
        <v>2293.3200000000002</v>
      </c>
      <c r="BM747" s="4">
        <v>22918.85</v>
      </c>
      <c r="BN747" s="4">
        <v>2293.3200000000002</v>
      </c>
      <c r="BO747" s="4">
        <v>2293.3200000000002</v>
      </c>
      <c r="BP747" s="4">
        <v>2293.3200000000002</v>
      </c>
      <c r="BQ747" s="4">
        <v>2293.3200000000002</v>
      </c>
      <c r="BR747" s="4">
        <v>2293.3200000000002</v>
      </c>
      <c r="BS747" s="4">
        <v>2293.3200000000002</v>
      </c>
      <c r="BT747" s="4">
        <v>2293.3200000000002</v>
      </c>
      <c r="BU747" s="4">
        <v>2293.3200000000002</v>
      </c>
      <c r="BV747" s="4">
        <v>2293.3200000000002</v>
      </c>
      <c r="BW747" s="4">
        <v>2293.3200000000002</v>
      </c>
      <c r="BX747" s="4">
        <v>10312.76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103.13</v>
      </c>
      <c r="CO747" s="4">
        <v>0</v>
      </c>
      <c r="CP747" s="4">
        <v>0</v>
      </c>
      <c r="CQ747" s="4">
        <v>0</v>
      </c>
      <c r="CR747" s="4">
        <v>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0</v>
      </c>
      <c r="CZ747" s="4">
        <v>0</v>
      </c>
      <c r="DA747" s="4">
        <v>0</v>
      </c>
      <c r="DB747" s="4">
        <v>0</v>
      </c>
      <c r="DC747" s="4">
        <v>0</v>
      </c>
      <c r="DD747" s="4">
        <v>0</v>
      </c>
      <c r="DE747" s="4">
        <v>0</v>
      </c>
      <c r="DF747" s="4">
        <v>0</v>
      </c>
      <c r="DG747" s="4">
        <v>0</v>
      </c>
      <c r="DH747" s="4">
        <v>0</v>
      </c>
      <c r="DI747" s="4">
        <v>0</v>
      </c>
      <c r="DJ747" s="4">
        <v>0</v>
      </c>
      <c r="DK747" s="4">
        <v>0</v>
      </c>
      <c r="DL747" s="4">
        <v>0</v>
      </c>
      <c r="DM747" s="4">
        <v>0</v>
      </c>
      <c r="DN747" s="4">
        <v>0</v>
      </c>
      <c r="DO747" s="4">
        <v>0</v>
      </c>
      <c r="DP747" s="4">
        <v>0</v>
      </c>
      <c r="DQ747" s="4">
        <v>0</v>
      </c>
      <c r="DR747" s="4">
        <v>0</v>
      </c>
      <c r="DS747" s="4">
        <v>0</v>
      </c>
      <c r="DT747" s="4">
        <v>0</v>
      </c>
      <c r="DU747" s="6">
        <v>0</v>
      </c>
      <c r="DV747" s="4">
        <f>SUM(Tabela1[[#This Row],[jan/25]:[mar/25]])</f>
        <v>0</v>
      </c>
      <c r="DW747" s="4">
        <f>SUM(Tabela1[[#This Row],[abr/25]:[ago/25]])</f>
        <v>4529.71</v>
      </c>
      <c r="DX747" s="4">
        <f>SUM(Tabela1[[#This Row],[set/25]:[dez/30]])</f>
        <v>63147.899999999994</v>
      </c>
    </row>
    <row r="748" spans="1:128" hidden="1" x14ac:dyDescent="0.25">
      <c r="A748" s="2" t="s">
        <v>1856</v>
      </c>
      <c r="B748" s="2" t="s">
        <v>14</v>
      </c>
      <c r="C748" s="2" t="s">
        <v>55</v>
      </c>
      <c r="D748" s="1">
        <v>1105</v>
      </c>
      <c r="E748" s="2" t="s">
        <v>1922</v>
      </c>
      <c r="F748" s="2" t="s">
        <v>19</v>
      </c>
      <c r="G748" s="321">
        <v>45589</v>
      </c>
      <c r="H748" s="2" t="s">
        <v>1923</v>
      </c>
      <c r="I748" s="2" t="s">
        <v>1924</v>
      </c>
      <c r="J748" s="4">
        <v>305935.45</v>
      </c>
      <c r="K748" s="4">
        <v>77430.31</v>
      </c>
      <c r="L748" s="4">
        <f>Tabela1[[#This Row],[parcela.cef
(total)]]-Tabela1[[#This Row],[parcela.cef
(realizado)]]</f>
        <v>228505.14</v>
      </c>
      <c r="M748" s="4">
        <v>0</v>
      </c>
      <c r="N748" s="4">
        <v>309000</v>
      </c>
      <c r="O748" s="4">
        <v>7679.37</v>
      </c>
      <c r="P748" s="4">
        <v>4073.55</v>
      </c>
      <c r="Q748" s="4">
        <f>SUM(Tabela1[[#This Row],[set/25]:[dez/30]])</f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380.28</v>
      </c>
      <c r="BA748" s="4">
        <v>382.87</v>
      </c>
      <c r="BB748" s="4">
        <v>3310.4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0</v>
      </c>
      <c r="CZ748" s="4">
        <v>0</v>
      </c>
      <c r="DA748" s="4">
        <v>0</v>
      </c>
      <c r="DB748" s="4">
        <v>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0</v>
      </c>
      <c r="DI748" s="4">
        <v>0</v>
      </c>
      <c r="DJ748" s="4">
        <v>0</v>
      </c>
      <c r="DK748" s="4">
        <v>0</v>
      </c>
      <c r="DL748" s="4">
        <v>0</v>
      </c>
      <c r="DM748" s="4">
        <v>0</v>
      </c>
      <c r="DN748" s="4">
        <v>0</v>
      </c>
      <c r="DO748" s="4">
        <v>0</v>
      </c>
      <c r="DP748" s="4">
        <v>0</v>
      </c>
      <c r="DQ748" s="4">
        <v>0</v>
      </c>
      <c r="DR748" s="4">
        <v>0</v>
      </c>
      <c r="DS748" s="4">
        <v>0</v>
      </c>
      <c r="DT748" s="4">
        <v>0</v>
      </c>
      <c r="DU748" s="6">
        <v>0</v>
      </c>
      <c r="DV748" s="4">
        <f>SUM(Tabela1[[#This Row],[jan/25]:[mar/25]])</f>
        <v>3310.4</v>
      </c>
      <c r="DW748" s="4">
        <f>SUM(Tabela1[[#This Row],[abr/25]:[ago/25]])</f>
        <v>0</v>
      </c>
      <c r="DX748" s="4">
        <f>SUM(Tabela1[[#This Row],[set/25]:[dez/30]])</f>
        <v>0</v>
      </c>
    </row>
    <row r="749" spans="1:128" hidden="1" x14ac:dyDescent="0.25">
      <c r="A749" s="2" t="s">
        <v>1856</v>
      </c>
      <c r="B749" s="2" t="s">
        <v>14</v>
      </c>
      <c r="C749" s="2" t="s">
        <v>55</v>
      </c>
      <c r="D749" s="1">
        <v>1106</v>
      </c>
      <c r="E749" s="2"/>
      <c r="F749" s="2" t="s">
        <v>16</v>
      </c>
      <c r="G749" s="321"/>
      <c r="H749" s="2"/>
      <c r="I749" s="2"/>
      <c r="J749" s="4"/>
      <c r="K749" s="4"/>
      <c r="L749" s="4">
        <f>Tabela1[[#This Row],[parcela.cef
(total)]]-Tabela1[[#This Row],[parcela.cef
(realizado)]]</f>
        <v>0</v>
      </c>
      <c r="M749" s="4">
        <v>0</v>
      </c>
      <c r="N749" s="4">
        <v>0</v>
      </c>
      <c r="O749" s="4">
        <v>0</v>
      </c>
      <c r="P749" s="4">
        <v>0</v>
      </c>
      <c r="Q749" s="4">
        <f>SUM(Tabela1[[#This Row],[set/25]:[dez/30]])</f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>
        <v>0</v>
      </c>
      <c r="CR749" s="4">
        <v>0</v>
      </c>
      <c r="CS749" s="4">
        <v>0</v>
      </c>
      <c r="CT749" s="4">
        <v>0</v>
      </c>
      <c r="CU749" s="4">
        <v>0</v>
      </c>
      <c r="CV749" s="4">
        <v>0</v>
      </c>
      <c r="CW749" s="4">
        <v>0</v>
      </c>
      <c r="CX749" s="4">
        <v>0</v>
      </c>
      <c r="CY749" s="4">
        <v>0</v>
      </c>
      <c r="CZ749" s="4">
        <v>0</v>
      </c>
      <c r="DA749" s="4">
        <v>0</v>
      </c>
      <c r="DB749" s="4">
        <v>0</v>
      </c>
      <c r="DC749" s="4">
        <v>0</v>
      </c>
      <c r="DD749" s="4">
        <v>0</v>
      </c>
      <c r="DE749" s="4">
        <v>0</v>
      </c>
      <c r="DF749" s="4">
        <v>0</v>
      </c>
      <c r="DG749" s="4">
        <v>0</v>
      </c>
      <c r="DH749" s="4">
        <v>0</v>
      </c>
      <c r="DI749" s="4">
        <v>0</v>
      </c>
      <c r="DJ749" s="4">
        <v>0</v>
      </c>
      <c r="DK749" s="4">
        <v>0</v>
      </c>
      <c r="DL749" s="4">
        <v>0</v>
      </c>
      <c r="DM749" s="4">
        <v>0</v>
      </c>
      <c r="DN749" s="4">
        <v>0</v>
      </c>
      <c r="DO749" s="4">
        <v>0</v>
      </c>
      <c r="DP749" s="4">
        <v>0</v>
      </c>
      <c r="DQ749" s="4">
        <v>0</v>
      </c>
      <c r="DR749" s="4">
        <v>0</v>
      </c>
      <c r="DS749" s="4">
        <v>0</v>
      </c>
      <c r="DT749" s="4">
        <v>0</v>
      </c>
      <c r="DU749" s="6">
        <v>0</v>
      </c>
      <c r="DV749" s="4">
        <f>SUM(Tabela1[[#This Row],[jan/25]:[mar/25]])</f>
        <v>0</v>
      </c>
      <c r="DW749" s="4">
        <f>SUM(Tabela1[[#This Row],[abr/25]:[ago/25]])</f>
        <v>0</v>
      </c>
      <c r="DX749" s="4">
        <f>SUM(Tabela1[[#This Row],[set/25]:[dez/30]])</f>
        <v>0</v>
      </c>
    </row>
    <row r="750" spans="1:128" hidden="1" x14ac:dyDescent="0.25">
      <c r="A750" s="2" t="s">
        <v>1856</v>
      </c>
      <c r="B750" s="2" t="s">
        <v>14</v>
      </c>
      <c r="C750" s="2" t="s">
        <v>55</v>
      </c>
      <c r="D750" s="1">
        <v>1107</v>
      </c>
      <c r="E750" s="2" t="s">
        <v>1927</v>
      </c>
      <c r="F750" s="2" t="s">
        <v>19</v>
      </c>
      <c r="G750" s="321">
        <v>45582</v>
      </c>
      <c r="H750" s="2" t="s">
        <v>1096</v>
      </c>
      <c r="I750" s="2" t="s">
        <v>1928</v>
      </c>
      <c r="J750" s="4">
        <v>200000</v>
      </c>
      <c r="K750" s="4">
        <v>52508.42</v>
      </c>
      <c r="L750" s="4">
        <f>Tabela1[[#This Row],[parcela.cef
(total)]]-Tabela1[[#This Row],[parcela.cef
(realizado)]]</f>
        <v>147491.58000000002</v>
      </c>
      <c r="M750" s="4">
        <v>0</v>
      </c>
      <c r="N750" s="4">
        <v>217159</v>
      </c>
      <c r="O750" s="4">
        <v>1879.65</v>
      </c>
      <c r="P750" s="4">
        <v>18725.09</v>
      </c>
      <c r="Q750" s="4">
        <f>SUM(Tabela1[[#This Row],[set/25]:[dez/30]])</f>
        <v>8952.7800000000007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4866.91</v>
      </c>
      <c r="BA750" s="4">
        <v>1954.35</v>
      </c>
      <c r="BB750" s="4">
        <v>361.79</v>
      </c>
      <c r="BC750" s="4">
        <v>363.6</v>
      </c>
      <c r="BD750" s="4">
        <v>366.74</v>
      </c>
      <c r="BE750" s="4">
        <v>368.08</v>
      </c>
      <c r="BF750" s="4">
        <v>369.52</v>
      </c>
      <c r="BG750" s="4">
        <v>371.56</v>
      </c>
      <c r="BH750" s="4">
        <v>373.59</v>
      </c>
      <c r="BI750" s="4">
        <v>376.17</v>
      </c>
      <c r="BJ750" s="4">
        <v>0</v>
      </c>
      <c r="BK750" s="4">
        <v>379.59</v>
      </c>
      <c r="BL750" s="4">
        <v>379.59</v>
      </c>
      <c r="BM750" s="4">
        <v>2054.27</v>
      </c>
      <c r="BN750" s="4">
        <v>379.59</v>
      </c>
      <c r="BO750" s="4">
        <v>379.59</v>
      </c>
      <c r="BP750" s="4">
        <v>379.59</v>
      </c>
      <c r="BQ750" s="4">
        <v>379.59</v>
      </c>
      <c r="BR750" s="4">
        <v>379.59</v>
      </c>
      <c r="BS750" s="4">
        <v>379.59</v>
      </c>
      <c r="BT750" s="4">
        <v>379.59</v>
      </c>
      <c r="BU750" s="4">
        <v>379.59</v>
      </c>
      <c r="BV750" s="4">
        <v>379.59</v>
      </c>
      <c r="BW750" s="4">
        <v>2456.19</v>
      </c>
      <c r="BX750" s="4">
        <v>0</v>
      </c>
      <c r="BY750" s="4">
        <v>266.83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>
        <v>0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0</v>
      </c>
      <c r="CZ750" s="4">
        <v>0</v>
      </c>
      <c r="DA750" s="4">
        <v>0</v>
      </c>
      <c r="DB750" s="4">
        <v>0</v>
      </c>
      <c r="DC750" s="4">
        <v>0</v>
      </c>
      <c r="DD750" s="4">
        <v>0</v>
      </c>
      <c r="DE750" s="4">
        <v>0</v>
      </c>
      <c r="DF750" s="4">
        <v>0</v>
      </c>
      <c r="DG750" s="4">
        <v>0</v>
      </c>
      <c r="DH750" s="4">
        <v>0</v>
      </c>
      <c r="DI750" s="4">
        <v>0</v>
      </c>
      <c r="DJ750" s="4">
        <v>0</v>
      </c>
      <c r="DK750" s="4">
        <v>0</v>
      </c>
      <c r="DL750" s="4">
        <v>0</v>
      </c>
      <c r="DM750" s="4">
        <v>0</v>
      </c>
      <c r="DN750" s="4">
        <v>0</v>
      </c>
      <c r="DO750" s="4">
        <v>0</v>
      </c>
      <c r="DP750" s="4">
        <v>0</v>
      </c>
      <c r="DQ750" s="4">
        <v>0</v>
      </c>
      <c r="DR750" s="4">
        <v>0</v>
      </c>
      <c r="DS750" s="4">
        <v>0</v>
      </c>
      <c r="DT750" s="4">
        <v>0</v>
      </c>
      <c r="DU750" s="6">
        <v>0</v>
      </c>
      <c r="DV750" s="4">
        <f>SUM(Tabela1[[#This Row],[jan/25]:[mar/25]])</f>
        <v>1092.1300000000001</v>
      </c>
      <c r="DW750" s="4">
        <f>SUM(Tabela1[[#This Row],[abr/25]:[ago/25]])</f>
        <v>1858.9199999999998</v>
      </c>
      <c r="DX750" s="4">
        <f>SUM(Tabela1[[#This Row],[set/25]:[dez/30]])</f>
        <v>8952.7800000000007</v>
      </c>
    </row>
    <row r="751" spans="1:128" hidden="1" x14ac:dyDescent="0.25">
      <c r="A751" s="2" t="s">
        <v>1856</v>
      </c>
      <c r="B751" s="2" t="s">
        <v>14</v>
      </c>
      <c r="C751" s="2" t="s">
        <v>55</v>
      </c>
      <c r="D751" s="1">
        <v>1108</v>
      </c>
      <c r="E751" s="2" t="s">
        <v>1930</v>
      </c>
      <c r="F751" s="2" t="s">
        <v>19</v>
      </c>
      <c r="G751" s="321">
        <v>45644</v>
      </c>
      <c r="H751" s="2" t="s">
        <v>1931</v>
      </c>
      <c r="I751" s="2" t="s">
        <v>1932</v>
      </c>
      <c r="J751" s="4">
        <v>253138.07</v>
      </c>
      <c r="K751" s="4">
        <v>71220.34</v>
      </c>
      <c r="L751" s="4">
        <f>Tabela1[[#This Row],[parcela.cef
(total)]]-Tabela1[[#This Row],[parcela.cef
(realizado)]]</f>
        <v>181917.73</v>
      </c>
      <c r="M751" s="4">
        <v>0</v>
      </c>
      <c r="N751" s="4">
        <v>310508.42</v>
      </c>
      <c r="O751" s="4">
        <v>7679.37</v>
      </c>
      <c r="P751" s="4">
        <v>53474.71</v>
      </c>
      <c r="Q751" s="4">
        <f>SUM(Tabela1[[#This Row],[set/25]:[dez/30]])</f>
        <v>41413.619999999995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1478.77</v>
      </c>
      <c r="BC751" s="4">
        <v>1486.17</v>
      </c>
      <c r="BD751" s="4">
        <v>1498.5</v>
      </c>
      <c r="BE751" s="4">
        <v>1504.49</v>
      </c>
      <c r="BF751" s="4">
        <v>1510.36</v>
      </c>
      <c r="BG751" s="4">
        <v>1518.22</v>
      </c>
      <c r="BH751" s="4">
        <v>1527.02</v>
      </c>
      <c r="BI751" s="4">
        <v>1537.56</v>
      </c>
      <c r="BJ751" s="4">
        <v>0</v>
      </c>
      <c r="BK751" s="4">
        <v>1551.55</v>
      </c>
      <c r="BL751" s="4">
        <v>1551.55</v>
      </c>
      <c r="BM751" s="4">
        <v>6000.45</v>
      </c>
      <c r="BN751" s="4">
        <v>1551.55</v>
      </c>
      <c r="BO751" s="4">
        <v>1551.55</v>
      </c>
      <c r="BP751" s="4">
        <v>1551.55</v>
      </c>
      <c r="BQ751" s="4">
        <v>1551.55</v>
      </c>
      <c r="BR751" s="4">
        <v>1551.55</v>
      </c>
      <c r="BS751" s="4">
        <v>1551.55</v>
      </c>
      <c r="BT751" s="4">
        <v>1551.55</v>
      </c>
      <c r="BU751" s="4">
        <v>1551.55</v>
      </c>
      <c r="BV751" s="4">
        <v>1551.55</v>
      </c>
      <c r="BW751" s="4">
        <v>1551.55</v>
      </c>
      <c r="BX751" s="4">
        <v>0</v>
      </c>
      <c r="BY751" s="4">
        <v>16683.349999999999</v>
      </c>
      <c r="BZ751" s="4">
        <v>0</v>
      </c>
      <c r="CA751" s="4">
        <v>111.22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0</v>
      </c>
      <c r="CP751" s="4">
        <v>0</v>
      </c>
      <c r="CQ751" s="4">
        <v>0</v>
      </c>
      <c r="CR751" s="4">
        <v>0</v>
      </c>
      <c r="CS751" s="4">
        <v>0</v>
      </c>
      <c r="CT751" s="4">
        <v>0</v>
      </c>
      <c r="CU751" s="4">
        <v>0</v>
      </c>
      <c r="CV751" s="4">
        <v>0</v>
      </c>
      <c r="CW751" s="4">
        <v>0</v>
      </c>
      <c r="CX751" s="4">
        <v>0</v>
      </c>
      <c r="CY751" s="4">
        <v>0</v>
      </c>
      <c r="CZ751" s="4">
        <v>0</v>
      </c>
      <c r="DA751" s="4">
        <v>0</v>
      </c>
      <c r="DB751" s="4">
        <v>0</v>
      </c>
      <c r="DC751" s="4">
        <v>0</v>
      </c>
      <c r="DD751" s="4">
        <v>0</v>
      </c>
      <c r="DE751" s="4">
        <v>0</v>
      </c>
      <c r="DF751" s="4">
        <v>0</v>
      </c>
      <c r="DG751" s="4">
        <v>0</v>
      </c>
      <c r="DH751" s="4">
        <v>0</v>
      </c>
      <c r="DI751" s="4">
        <v>0</v>
      </c>
      <c r="DJ751" s="4">
        <v>0</v>
      </c>
      <c r="DK751" s="4">
        <v>0</v>
      </c>
      <c r="DL751" s="4">
        <v>0</v>
      </c>
      <c r="DM751" s="4">
        <v>0</v>
      </c>
      <c r="DN751" s="4">
        <v>0</v>
      </c>
      <c r="DO751" s="4">
        <v>0</v>
      </c>
      <c r="DP751" s="4">
        <v>0</v>
      </c>
      <c r="DQ751" s="4">
        <v>0</v>
      </c>
      <c r="DR751" s="4">
        <v>0</v>
      </c>
      <c r="DS751" s="4">
        <v>0</v>
      </c>
      <c r="DT751" s="4">
        <v>0</v>
      </c>
      <c r="DU751" s="6">
        <v>0</v>
      </c>
      <c r="DV751" s="4">
        <f>SUM(Tabela1[[#This Row],[jan/25]:[mar/25]])</f>
        <v>4463.4400000000005</v>
      </c>
      <c r="DW751" s="4">
        <f>SUM(Tabela1[[#This Row],[abr/25]:[ago/25]])</f>
        <v>7597.65</v>
      </c>
      <c r="DX751" s="4">
        <f>SUM(Tabela1[[#This Row],[set/25]:[dez/30]])</f>
        <v>41413.619999999995</v>
      </c>
    </row>
    <row r="752" spans="1:128" hidden="1" x14ac:dyDescent="0.25">
      <c r="A752" s="2" t="s">
        <v>1856</v>
      </c>
      <c r="B752" s="2" t="s">
        <v>14</v>
      </c>
      <c r="C752" s="2" t="s">
        <v>55</v>
      </c>
      <c r="D752" s="1">
        <v>1109</v>
      </c>
      <c r="E752" s="2" t="s">
        <v>1934</v>
      </c>
      <c r="F752" s="2" t="s">
        <v>19</v>
      </c>
      <c r="G752" s="321">
        <v>45589</v>
      </c>
      <c r="H752" s="2" t="s">
        <v>366</v>
      </c>
      <c r="I752" s="2" t="s">
        <v>1935</v>
      </c>
      <c r="J752" s="4">
        <v>274002.89</v>
      </c>
      <c r="K752" s="4">
        <v>90352.79</v>
      </c>
      <c r="L752" s="4">
        <f>Tabela1[[#This Row],[parcela.cef
(total)]]-Tabela1[[#This Row],[parcela.cef
(realizado)]]</f>
        <v>183650.10000000003</v>
      </c>
      <c r="M752" s="4">
        <v>0</v>
      </c>
      <c r="N752" s="4">
        <v>398050</v>
      </c>
      <c r="O752" s="4">
        <v>10143.74</v>
      </c>
      <c r="P752" s="4">
        <v>122566.31</v>
      </c>
      <c r="Q752" s="4">
        <f>SUM(Tabela1[[#This Row],[set/25]:[dez/30]])</f>
        <v>64324.050000000017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2387.37</v>
      </c>
      <c r="BA752" s="4">
        <v>18301.25</v>
      </c>
      <c r="BB752" s="4">
        <v>2413.2199999999998</v>
      </c>
      <c r="BC752" s="4">
        <v>20296.37</v>
      </c>
      <c r="BD752" s="4">
        <v>2445.41</v>
      </c>
      <c r="BE752" s="4">
        <v>2455.19</v>
      </c>
      <c r="BF752" s="4">
        <v>2464.77</v>
      </c>
      <c r="BG752" s="4">
        <v>2477.58</v>
      </c>
      <c r="BH752" s="4">
        <v>2491.9499999999998</v>
      </c>
      <c r="BI752" s="4">
        <v>2509.15</v>
      </c>
      <c r="BJ752" s="4">
        <v>0</v>
      </c>
      <c r="BK752" s="4">
        <v>2531.98</v>
      </c>
      <c r="BL752" s="4">
        <v>2531.98</v>
      </c>
      <c r="BM752" s="4">
        <v>19278.759999999998</v>
      </c>
      <c r="BN752" s="4">
        <v>2531.98</v>
      </c>
      <c r="BO752" s="4">
        <v>2531.98</v>
      </c>
      <c r="BP752" s="4">
        <v>2531.98</v>
      </c>
      <c r="BQ752" s="4">
        <v>2531.98</v>
      </c>
      <c r="BR752" s="4">
        <v>2531.98</v>
      </c>
      <c r="BS752" s="4">
        <v>2531.98</v>
      </c>
      <c r="BT752" s="4">
        <v>2531.98</v>
      </c>
      <c r="BU752" s="4">
        <v>2531.98</v>
      </c>
      <c r="BV752" s="4">
        <v>2531.98</v>
      </c>
      <c r="BW752" s="4">
        <v>16746.78</v>
      </c>
      <c r="BX752" s="4">
        <v>0</v>
      </c>
      <c r="BY752" s="4">
        <v>446.73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>
        <v>0</v>
      </c>
      <c r="CS752" s="4">
        <v>0</v>
      </c>
      <c r="CT752" s="4">
        <v>0</v>
      </c>
      <c r="CU752" s="4">
        <v>0</v>
      </c>
      <c r="CV752" s="4">
        <v>0</v>
      </c>
      <c r="CW752" s="4">
        <v>0</v>
      </c>
      <c r="CX752" s="4">
        <v>0</v>
      </c>
      <c r="CY752" s="4">
        <v>0</v>
      </c>
      <c r="CZ752" s="4">
        <v>0</v>
      </c>
      <c r="DA752" s="4">
        <v>0</v>
      </c>
      <c r="DB752" s="4">
        <v>0</v>
      </c>
      <c r="DC752" s="4">
        <v>0</v>
      </c>
      <c r="DD752" s="4">
        <v>0</v>
      </c>
      <c r="DE752" s="4">
        <v>0</v>
      </c>
      <c r="DF752" s="4">
        <v>0</v>
      </c>
      <c r="DG752" s="4">
        <v>0</v>
      </c>
      <c r="DH752" s="4">
        <v>0</v>
      </c>
      <c r="DI752" s="4">
        <v>0</v>
      </c>
      <c r="DJ752" s="4">
        <v>0</v>
      </c>
      <c r="DK752" s="4">
        <v>0</v>
      </c>
      <c r="DL752" s="4">
        <v>0</v>
      </c>
      <c r="DM752" s="4">
        <v>0</v>
      </c>
      <c r="DN752" s="4">
        <v>0</v>
      </c>
      <c r="DO752" s="4">
        <v>0</v>
      </c>
      <c r="DP752" s="4">
        <v>0</v>
      </c>
      <c r="DQ752" s="4">
        <v>0</v>
      </c>
      <c r="DR752" s="4">
        <v>0</v>
      </c>
      <c r="DS752" s="4">
        <v>0</v>
      </c>
      <c r="DT752" s="4">
        <v>0</v>
      </c>
      <c r="DU752" s="6">
        <v>0</v>
      </c>
      <c r="DV752" s="4">
        <f>SUM(Tabela1[[#This Row],[jan/25]:[mar/25]])</f>
        <v>25155</v>
      </c>
      <c r="DW752" s="4">
        <f>SUM(Tabela1[[#This Row],[abr/25]:[ago/25]])</f>
        <v>12398.64</v>
      </c>
      <c r="DX752" s="4">
        <f>SUM(Tabela1[[#This Row],[set/25]:[dez/30]])</f>
        <v>64324.050000000017</v>
      </c>
    </row>
    <row r="753" spans="1:128" hidden="1" x14ac:dyDescent="0.25">
      <c r="A753" s="2" t="s">
        <v>1856</v>
      </c>
      <c r="B753" s="2" t="s">
        <v>14</v>
      </c>
      <c r="C753" s="2" t="s">
        <v>83</v>
      </c>
      <c r="D753" s="1">
        <v>1201</v>
      </c>
      <c r="E753" s="2" t="s">
        <v>1937</v>
      </c>
      <c r="F753" s="2" t="s">
        <v>19</v>
      </c>
      <c r="G753" s="321">
        <v>45769</v>
      </c>
      <c r="H753" s="2" t="s">
        <v>1938</v>
      </c>
      <c r="I753" s="2"/>
      <c r="J753" s="4"/>
      <c r="K753" s="4"/>
      <c r="L753" s="4">
        <f>Tabela1[[#This Row],[parcela.cef
(total)]]-Tabela1[[#This Row],[parcela.cef
(realizado)]]</f>
        <v>0</v>
      </c>
      <c r="M753" s="4">
        <v>0</v>
      </c>
      <c r="N753" s="4">
        <v>286600</v>
      </c>
      <c r="O753" s="4">
        <v>2395.16</v>
      </c>
      <c r="P753" s="4">
        <v>34600</v>
      </c>
      <c r="Q753" s="4">
        <f>SUM(Tabela1[[#This Row],[set/25]:[dez/30]])</f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34600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>
        <v>0</v>
      </c>
      <c r="CR753" s="4">
        <v>0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0</v>
      </c>
      <c r="CZ753" s="4">
        <v>0</v>
      </c>
      <c r="DA753" s="4">
        <v>0</v>
      </c>
      <c r="DB753" s="4">
        <v>0</v>
      </c>
      <c r="DC753" s="4">
        <v>0</v>
      </c>
      <c r="DD753" s="4">
        <v>0</v>
      </c>
      <c r="DE753" s="4">
        <v>0</v>
      </c>
      <c r="DF753" s="4">
        <v>0</v>
      </c>
      <c r="DG753" s="4">
        <v>0</v>
      </c>
      <c r="DH753" s="4">
        <v>0</v>
      </c>
      <c r="DI753" s="4">
        <v>0</v>
      </c>
      <c r="DJ753" s="4">
        <v>0</v>
      </c>
      <c r="DK753" s="4">
        <v>0</v>
      </c>
      <c r="DL753" s="4">
        <v>0</v>
      </c>
      <c r="DM753" s="4">
        <v>0</v>
      </c>
      <c r="DN753" s="4">
        <v>0</v>
      </c>
      <c r="DO753" s="4">
        <v>0</v>
      </c>
      <c r="DP753" s="4">
        <v>0</v>
      </c>
      <c r="DQ753" s="4">
        <v>0</v>
      </c>
      <c r="DR753" s="4">
        <v>0</v>
      </c>
      <c r="DS753" s="4">
        <v>0</v>
      </c>
      <c r="DT753" s="4">
        <v>0</v>
      </c>
      <c r="DU753" s="6">
        <v>0</v>
      </c>
      <c r="DV753" s="4">
        <f>SUM(Tabela1[[#This Row],[jan/25]:[mar/25]])</f>
        <v>0</v>
      </c>
      <c r="DW753" s="4">
        <f>SUM(Tabela1[[#This Row],[abr/25]:[ago/25]])</f>
        <v>0</v>
      </c>
      <c r="DX753" s="4">
        <f>SUM(Tabela1[[#This Row],[set/25]:[dez/30]])</f>
        <v>0</v>
      </c>
    </row>
    <row r="754" spans="1:128" hidden="1" x14ac:dyDescent="0.25">
      <c r="A754" s="2" t="s">
        <v>1856</v>
      </c>
      <c r="B754" s="2" t="s">
        <v>14</v>
      </c>
      <c r="C754" s="2" t="s">
        <v>83</v>
      </c>
      <c r="D754" s="1">
        <v>1202</v>
      </c>
      <c r="E754" s="2" t="s">
        <v>1940</v>
      </c>
      <c r="F754" s="2" t="s">
        <v>19</v>
      </c>
      <c r="G754" s="321">
        <v>45587</v>
      </c>
      <c r="H754" s="2" t="s">
        <v>1941</v>
      </c>
      <c r="I754" s="2" t="s">
        <v>1942</v>
      </c>
      <c r="J754" s="4">
        <v>264000</v>
      </c>
      <c r="K754" s="4">
        <v>71825.289999999994</v>
      </c>
      <c r="L754" s="4">
        <f>Tabela1[[#This Row],[parcela.cef
(total)]]-Tabela1[[#This Row],[parcela.cef
(realizado)]]</f>
        <v>192174.71000000002</v>
      </c>
      <c r="M754" s="4">
        <v>0</v>
      </c>
      <c r="N754" s="4">
        <v>303050</v>
      </c>
      <c r="O754" s="4">
        <v>5590.55</v>
      </c>
      <c r="P754" s="4">
        <v>44015.88</v>
      </c>
      <c r="Q754" s="4">
        <f>SUM(Tabela1[[#This Row],[set/25]:[dez/30]])</f>
        <v>28197.339999999997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404.75</v>
      </c>
      <c r="BA754" s="4">
        <v>5672.44</v>
      </c>
      <c r="BB754" s="4">
        <v>1086.4000000000001</v>
      </c>
      <c r="BC754" s="4">
        <v>1091.8399999999999</v>
      </c>
      <c r="BD754" s="4">
        <v>1100.9000000000001</v>
      </c>
      <c r="BE754" s="4">
        <v>1105.3</v>
      </c>
      <c r="BF754" s="4">
        <v>1109.6099999999999</v>
      </c>
      <c r="BG754" s="4">
        <v>1115.3800000000001</v>
      </c>
      <c r="BH754" s="4">
        <v>1121.8499999999999</v>
      </c>
      <c r="BI754" s="4">
        <v>2010.07</v>
      </c>
      <c r="BJ754" s="4">
        <v>0</v>
      </c>
      <c r="BK754" s="4">
        <v>2141.5100000000002</v>
      </c>
      <c r="BL754" s="4">
        <v>1430.91</v>
      </c>
      <c r="BM754" s="4">
        <v>6977.05</v>
      </c>
      <c r="BN754" s="4">
        <v>1430.91</v>
      </c>
      <c r="BO754" s="4">
        <v>1430.91</v>
      </c>
      <c r="BP754" s="4">
        <v>1430.91</v>
      </c>
      <c r="BQ754" s="4">
        <v>1430.91</v>
      </c>
      <c r="BR754" s="4">
        <v>1430.91</v>
      </c>
      <c r="BS754" s="4">
        <v>1430.91</v>
      </c>
      <c r="BT754" s="4">
        <v>1430.91</v>
      </c>
      <c r="BU754" s="4">
        <v>1430.91</v>
      </c>
      <c r="BV754" s="4">
        <v>1430.91</v>
      </c>
      <c r="BW754" s="4">
        <v>4658.76</v>
      </c>
      <c r="BX754" s="4">
        <v>0</v>
      </c>
      <c r="BY754" s="4">
        <v>0</v>
      </c>
      <c r="BZ754" s="4">
        <v>0</v>
      </c>
      <c r="CA754" s="4">
        <v>0</v>
      </c>
      <c r="CB754" s="4">
        <v>110.92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>
        <v>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0</v>
      </c>
      <c r="CZ754" s="4">
        <v>0</v>
      </c>
      <c r="DA754" s="4">
        <v>0</v>
      </c>
      <c r="DB754" s="4">
        <v>0</v>
      </c>
      <c r="DC754" s="4">
        <v>0</v>
      </c>
      <c r="DD754" s="4">
        <v>0</v>
      </c>
      <c r="DE754" s="4">
        <v>0</v>
      </c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>
        <v>0</v>
      </c>
      <c r="DL754" s="4">
        <v>0</v>
      </c>
      <c r="DM754" s="4">
        <v>0</v>
      </c>
      <c r="DN754" s="4">
        <v>0</v>
      </c>
      <c r="DO754" s="4">
        <v>0</v>
      </c>
      <c r="DP754" s="4">
        <v>0</v>
      </c>
      <c r="DQ754" s="4">
        <v>0</v>
      </c>
      <c r="DR754" s="4">
        <v>0</v>
      </c>
      <c r="DS754" s="4">
        <v>0</v>
      </c>
      <c r="DT754" s="4">
        <v>0</v>
      </c>
      <c r="DU754" s="6">
        <v>0</v>
      </c>
      <c r="DV754" s="4">
        <f>SUM(Tabela1[[#This Row],[jan/25]:[mar/25]])</f>
        <v>3279.14</v>
      </c>
      <c r="DW754" s="4">
        <f>SUM(Tabela1[[#This Row],[abr/25]:[ago/25]])</f>
        <v>6462.2099999999991</v>
      </c>
      <c r="DX754" s="4">
        <f>SUM(Tabela1[[#This Row],[set/25]:[dez/30]])</f>
        <v>28197.339999999997</v>
      </c>
    </row>
    <row r="755" spans="1:128" hidden="1" x14ac:dyDescent="0.25">
      <c r="A755" s="2" t="s">
        <v>1856</v>
      </c>
      <c r="B755" s="2" t="s">
        <v>14</v>
      </c>
      <c r="C755" s="2" t="s">
        <v>83</v>
      </c>
      <c r="D755" s="1">
        <v>1203</v>
      </c>
      <c r="E755" s="2" t="s">
        <v>1944</v>
      </c>
      <c r="F755" s="2" t="s">
        <v>19</v>
      </c>
      <c r="G755" s="321">
        <v>45713</v>
      </c>
      <c r="H755" s="2" t="s">
        <v>1945</v>
      </c>
      <c r="I755" s="2" t="s">
        <v>1946</v>
      </c>
      <c r="J755" s="4">
        <v>273390.15000000002</v>
      </c>
      <c r="K755" s="4">
        <v>73002.960000000006</v>
      </c>
      <c r="L755" s="4">
        <f>Tabela1[[#This Row],[parcela.cef
(total)]]-Tabela1[[#This Row],[parcela.cef
(realizado)]]</f>
        <v>200387.19</v>
      </c>
      <c r="M755" s="4">
        <v>0</v>
      </c>
      <c r="N755" s="4">
        <v>308750</v>
      </c>
      <c r="O755" s="4">
        <v>3917.9</v>
      </c>
      <c r="P755" s="4">
        <v>27661.06</v>
      </c>
      <c r="Q755" s="4">
        <f>SUM(Tabela1[[#This Row],[set/25]:[dez/30]])</f>
        <v>24589.149999999998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506.07</v>
      </c>
      <c r="BE755" s="4">
        <v>508.09</v>
      </c>
      <c r="BF755" s="4">
        <v>510.07</v>
      </c>
      <c r="BG755" s="4">
        <v>512.72</v>
      </c>
      <c r="BH755" s="4">
        <v>515.70000000000005</v>
      </c>
      <c r="BI755" s="4">
        <v>519.26</v>
      </c>
      <c r="BJ755" s="4">
        <v>0</v>
      </c>
      <c r="BK755" s="4">
        <v>756.24</v>
      </c>
      <c r="BL755" s="4">
        <v>756.24</v>
      </c>
      <c r="BM755" s="4">
        <v>8341.9599999999991</v>
      </c>
      <c r="BN755" s="4">
        <v>756.24</v>
      </c>
      <c r="BO755" s="4">
        <v>756.24</v>
      </c>
      <c r="BP755" s="4">
        <v>756.24</v>
      </c>
      <c r="BQ755" s="4">
        <v>756.24</v>
      </c>
      <c r="BR755" s="4">
        <v>756.24</v>
      </c>
      <c r="BS755" s="4">
        <v>756.24</v>
      </c>
      <c r="BT755" s="4">
        <v>756.24</v>
      </c>
      <c r="BU755" s="4">
        <v>756.24</v>
      </c>
      <c r="BV755" s="4">
        <v>756.34</v>
      </c>
      <c r="BW755" s="4">
        <v>7817.98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110.47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0</v>
      </c>
      <c r="CR755" s="4">
        <v>0</v>
      </c>
      <c r="CS755" s="4">
        <v>0</v>
      </c>
      <c r="CT755" s="4">
        <v>0</v>
      </c>
      <c r="CU755" s="4">
        <v>0</v>
      </c>
      <c r="CV755" s="4">
        <v>0</v>
      </c>
      <c r="CW755" s="4">
        <v>0</v>
      </c>
      <c r="CX755" s="4">
        <v>0</v>
      </c>
      <c r="CY755" s="4">
        <v>0</v>
      </c>
      <c r="CZ755" s="4">
        <v>0</v>
      </c>
      <c r="DA755" s="4">
        <v>0</v>
      </c>
      <c r="DB755" s="4">
        <v>0</v>
      </c>
      <c r="DC755" s="4">
        <v>0</v>
      </c>
      <c r="DD755" s="4">
        <v>0</v>
      </c>
      <c r="DE755" s="4">
        <v>0</v>
      </c>
      <c r="DF755" s="4">
        <v>0</v>
      </c>
      <c r="DG755" s="4">
        <v>0</v>
      </c>
      <c r="DH755" s="4">
        <v>0</v>
      </c>
      <c r="DI755" s="4">
        <v>0</v>
      </c>
      <c r="DJ755" s="4">
        <v>0</v>
      </c>
      <c r="DK755" s="4">
        <v>0</v>
      </c>
      <c r="DL755" s="4">
        <v>0</v>
      </c>
      <c r="DM755" s="4">
        <v>0</v>
      </c>
      <c r="DN755" s="4">
        <v>0</v>
      </c>
      <c r="DO755" s="4">
        <v>0</v>
      </c>
      <c r="DP755" s="4">
        <v>0</v>
      </c>
      <c r="DQ755" s="4">
        <v>0</v>
      </c>
      <c r="DR755" s="4">
        <v>0</v>
      </c>
      <c r="DS755" s="4">
        <v>0</v>
      </c>
      <c r="DT755" s="4">
        <v>0</v>
      </c>
      <c r="DU755" s="6">
        <v>0</v>
      </c>
      <c r="DV755" s="4">
        <f>SUM(Tabela1[[#This Row],[jan/25]:[mar/25]])</f>
        <v>506.07</v>
      </c>
      <c r="DW755" s="4">
        <f>SUM(Tabela1[[#This Row],[abr/25]:[ago/25]])</f>
        <v>2565.84</v>
      </c>
      <c r="DX755" s="4">
        <f>SUM(Tabela1[[#This Row],[set/25]:[dez/30]])</f>
        <v>24589.149999999998</v>
      </c>
    </row>
    <row r="756" spans="1:128" hidden="1" x14ac:dyDescent="0.25">
      <c r="A756" s="2" t="s">
        <v>1856</v>
      </c>
      <c r="B756" s="2" t="s">
        <v>14</v>
      </c>
      <c r="C756" s="2" t="s">
        <v>83</v>
      </c>
      <c r="D756" s="1">
        <v>1204</v>
      </c>
      <c r="E756" s="2"/>
      <c r="F756" s="2" t="s">
        <v>16</v>
      </c>
      <c r="G756" s="321"/>
      <c r="H756" s="2"/>
      <c r="I756" s="2"/>
      <c r="J756" s="4"/>
      <c r="K756" s="4"/>
      <c r="L756" s="4">
        <f>Tabela1[[#This Row],[parcela.cef
(total)]]-Tabela1[[#This Row],[parcela.cef
(realizado)]]</f>
        <v>0</v>
      </c>
      <c r="M756" s="4">
        <v>0</v>
      </c>
      <c r="N756" s="4">
        <v>0</v>
      </c>
      <c r="O756" s="4">
        <v>0</v>
      </c>
      <c r="P756" s="4">
        <v>0</v>
      </c>
      <c r="Q756" s="4">
        <f>SUM(Tabela1[[#This Row],[set/25]:[dez/30]])</f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>
        <v>0</v>
      </c>
      <c r="CS756" s="4">
        <v>0</v>
      </c>
      <c r="CT756" s="4">
        <v>0</v>
      </c>
      <c r="CU756" s="4">
        <v>0</v>
      </c>
      <c r="CV756" s="4">
        <v>0</v>
      </c>
      <c r="CW756" s="4">
        <v>0</v>
      </c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>
        <v>0</v>
      </c>
      <c r="DE756" s="4">
        <v>0</v>
      </c>
      <c r="DF756" s="4">
        <v>0</v>
      </c>
      <c r="DG756" s="4">
        <v>0</v>
      </c>
      <c r="DH756" s="4">
        <v>0</v>
      </c>
      <c r="DI756" s="4">
        <v>0</v>
      </c>
      <c r="DJ756" s="4">
        <v>0</v>
      </c>
      <c r="DK756" s="4">
        <v>0</v>
      </c>
      <c r="DL756" s="4">
        <v>0</v>
      </c>
      <c r="DM756" s="4">
        <v>0</v>
      </c>
      <c r="DN756" s="4">
        <v>0</v>
      </c>
      <c r="DO756" s="4">
        <v>0</v>
      </c>
      <c r="DP756" s="4">
        <v>0</v>
      </c>
      <c r="DQ756" s="4">
        <v>0</v>
      </c>
      <c r="DR756" s="4">
        <v>0</v>
      </c>
      <c r="DS756" s="4">
        <v>0</v>
      </c>
      <c r="DT756" s="4">
        <v>0</v>
      </c>
      <c r="DU756" s="6">
        <v>0</v>
      </c>
      <c r="DV756" s="4">
        <f>SUM(Tabela1[[#This Row],[jan/25]:[mar/25]])</f>
        <v>0</v>
      </c>
      <c r="DW756" s="4">
        <f>SUM(Tabela1[[#This Row],[abr/25]:[ago/25]])</f>
        <v>0</v>
      </c>
      <c r="DX756" s="4">
        <f>SUM(Tabela1[[#This Row],[set/25]:[dez/30]])</f>
        <v>0</v>
      </c>
    </row>
    <row r="757" spans="1:128" hidden="1" x14ac:dyDescent="0.25">
      <c r="A757" s="2" t="s">
        <v>1856</v>
      </c>
      <c r="B757" s="2" t="s">
        <v>14</v>
      </c>
      <c r="C757" s="2" t="s">
        <v>83</v>
      </c>
      <c r="D757" s="1">
        <v>1205</v>
      </c>
      <c r="E757" s="2" t="s">
        <v>1949</v>
      </c>
      <c r="F757" s="2" t="s">
        <v>19</v>
      </c>
      <c r="G757" s="321">
        <v>45832</v>
      </c>
      <c r="H757" s="2" t="s">
        <v>1950</v>
      </c>
      <c r="I757" s="2" t="s">
        <v>1951</v>
      </c>
      <c r="J757" s="4">
        <v>295464.83</v>
      </c>
      <c r="K757" s="4">
        <v>76000.009999999995</v>
      </c>
      <c r="L757" s="4">
        <f>Tabela1[[#This Row],[parcela.cef
(total)]]-Tabela1[[#This Row],[parcela.cef
(realizado)]]</f>
        <v>219464.82</v>
      </c>
      <c r="M757" s="4">
        <v>0</v>
      </c>
      <c r="N757" s="4">
        <v>321659.44</v>
      </c>
      <c r="O757" s="4">
        <v>520.86</v>
      </c>
      <c r="P757" s="4">
        <v>17610.310000000001</v>
      </c>
      <c r="Q757" s="4">
        <f>SUM(Tabela1[[#This Row],[set/25]:[dez/30]])</f>
        <v>16433.119999999995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586.57000000000005</v>
      </c>
      <c r="BI757" s="4">
        <v>590.62</v>
      </c>
      <c r="BJ757" s="4">
        <v>0</v>
      </c>
      <c r="BK757" s="4">
        <v>595.99</v>
      </c>
      <c r="BL757" s="4">
        <v>595.99</v>
      </c>
      <c r="BM757" s="4">
        <v>8904.4</v>
      </c>
      <c r="BN757" s="4">
        <v>595.99</v>
      </c>
      <c r="BO757" s="4">
        <v>595.99</v>
      </c>
      <c r="BP757" s="4">
        <v>595.99</v>
      </c>
      <c r="BQ757" s="4">
        <v>595.99</v>
      </c>
      <c r="BR757" s="4">
        <v>595.99</v>
      </c>
      <c r="BS757" s="4">
        <v>595.99</v>
      </c>
      <c r="BT757" s="4">
        <v>595.99</v>
      </c>
      <c r="BU757" s="4">
        <v>595.99</v>
      </c>
      <c r="BV757" s="4">
        <v>595.99</v>
      </c>
      <c r="BW757" s="4">
        <v>595.99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376.84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0</v>
      </c>
      <c r="CR757" s="4">
        <v>0</v>
      </c>
      <c r="CS757" s="4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4">
        <v>0</v>
      </c>
      <c r="CZ757" s="4">
        <v>0</v>
      </c>
      <c r="DA757" s="4">
        <v>0</v>
      </c>
      <c r="DB757" s="4">
        <v>0</v>
      </c>
      <c r="DC757" s="4">
        <v>0</v>
      </c>
      <c r="DD757" s="4">
        <v>0</v>
      </c>
      <c r="DE757" s="4">
        <v>0</v>
      </c>
      <c r="DF757" s="4">
        <v>0</v>
      </c>
      <c r="DG757" s="4">
        <v>0</v>
      </c>
      <c r="DH757" s="4">
        <v>0</v>
      </c>
      <c r="DI757" s="4">
        <v>0</v>
      </c>
      <c r="DJ757" s="4">
        <v>0</v>
      </c>
      <c r="DK757" s="4">
        <v>0</v>
      </c>
      <c r="DL757" s="4">
        <v>0</v>
      </c>
      <c r="DM757" s="4">
        <v>0</v>
      </c>
      <c r="DN757" s="4">
        <v>0</v>
      </c>
      <c r="DO757" s="4">
        <v>0</v>
      </c>
      <c r="DP757" s="4">
        <v>0</v>
      </c>
      <c r="DQ757" s="4">
        <v>0</v>
      </c>
      <c r="DR757" s="4">
        <v>0</v>
      </c>
      <c r="DS757" s="4">
        <v>0</v>
      </c>
      <c r="DT757" s="4">
        <v>0</v>
      </c>
      <c r="DU757" s="6">
        <v>0</v>
      </c>
      <c r="DV757" s="4">
        <f>SUM(Tabela1[[#This Row],[jan/25]:[mar/25]])</f>
        <v>0</v>
      </c>
      <c r="DW757" s="4">
        <f>SUM(Tabela1[[#This Row],[abr/25]:[ago/25]])</f>
        <v>1177.19</v>
      </c>
      <c r="DX757" s="4">
        <f>SUM(Tabela1[[#This Row],[set/25]:[dez/30]])</f>
        <v>16433.119999999995</v>
      </c>
    </row>
    <row r="758" spans="1:128" hidden="1" x14ac:dyDescent="0.25">
      <c r="A758" s="2" t="s">
        <v>1856</v>
      </c>
      <c r="B758" s="2" t="s">
        <v>14</v>
      </c>
      <c r="C758" s="2" t="s">
        <v>83</v>
      </c>
      <c r="D758" s="1">
        <v>1206</v>
      </c>
      <c r="E758" s="2"/>
      <c r="F758" s="2" t="s">
        <v>16</v>
      </c>
      <c r="G758" s="321"/>
      <c r="H758" s="2"/>
      <c r="I758" s="2"/>
      <c r="J758" s="4"/>
      <c r="K758" s="4"/>
      <c r="L758" s="4">
        <f>Tabela1[[#This Row],[parcela.cef
(total)]]-Tabela1[[#This Row],[parcela.cef
(realizado)]]</f>
        <v>0</v>
      </c>
      <c r="M758" s="4">
        <v>0</v>
      </c>
      <c r="N758" s="4">
        <v>0</v>
      </c>
      <c r="O758" s="4">
        <v>0</v>
      </c>
      <c r="P758" s="4">
        <v>0</v>
      </c>
      <c r="Q758" s="4">
        <f>SUM(Tabela1[[#This Row],[set/25]:[dez/30]])</f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>
        <v>0</v>
      </c>
      <c r="DE758" s="4">
        <v>0</v>
      </c>
      <c r="DF758" s="4">
        <v>0</v>
      </c>
      <c r="DG758" s="4">
        <v>0</v>
      </c>
      <c r="DH758" s="4">
        <v>0</v>
      </c>
      <c r="DI758" s="4">
        <v>0</v>
      </c>
      <c r="DJ758" s="4">
        <v>0</v>
      </c>
      <c r="DK758" s="4">
        <v>0</v>
      </c>
      <c r="DL758" s="4">
        <v>0</v>
      </c>
      <c r="DM758" s="4">
        <v>0</v>
      </c>
      <c r="DN758" s="4">
        <v>0</v>
      </c>
      <c r="DO758" s="4">
        <v>0</v>
      </c>
      <c r="DP758" s="4">
        <v>0</v>
      </c>
      <c r="DQ758" s="4">
        <v>0</v>
      </c>
      <c r="DR758" s="4">
        <v>0</v>
      </c>
      <c r="DS758" s="4">
        <v>0</v>
      </c>
      <c r="DT758" s="4">
        <v>0</v>
      </c>
      <c r="DU758" s="6">
        <v>0</v>
      </c>
      <c r="DV758" s="4">
        <f>SUM(Tabela1[[#This Row],[jan/25]:[mar/25]])</f>
        <v>0</v>
      </c>
      <c r="DW758" s="4">
        <f>SUM(Tabela1[[#This Row],[abr/25]:[ago/25]])</f>
        <v>0</v>
      </c>
      <c r="DX758" s="4">
        <f>SUM(Tabela1[[#This Row],[set/25]:[dez/30]])</f>
        <v>0</v>
      </c>
    </row>
    <row r="759" spans="1:128" hidden="1" x14ac:dyDescent="0.25">
      <c r="A759" s="2" t="s">
        <v>1856</v>
      </c>
      <c r="B759" s="2" t="s">
        <v>14</v>
      </c>
      <c r="C759" s="2" t="s">
        <v>83</v>
      </c>
      <c r="D759" s="1">
        <v>1207</v>
      </c>
      <c r="E759" s="2" t="s">
        <v>1954</v>
      </c>
      <c r="F759" s="2" t="s">
        <v>19</v>
      </c>
      <c r="G759" s="321">
        <v>45728</v>
      </c>
      <c r="H759" s="2" t="s">
        <v>61</v>
      </c>
      <c r="I759" s="2" t="s">
        <v>1955</v>
      </c>
      <c r="J759" s="4">
        <v>206400</v>
      </c>
      <c r="K759" s="4">
        <v>53382.67</v>
      </c>
      <c r="L759" s="4">
        <f>Tabela1[[#This Row],[parcela.cef
(total)]]-Tabela1[[#This Row],[parcela.cef
(realizado)]]</f>
        <v>153017.33000000002</v>
      </c>
      <c r="M759" s="4">
        <v>0</v>
      </c>
      <c r="N759" s="4">
        <v>231450</v>
      </c>
      <c r="O759" s="4">
        <v>3880.52</v>
      </c>
      <c r="P759" s="4">
        <v>20133.28</v>
      </c>
      <c r="Q759" s="4">
        <f>SUM(Tabela1[[#This Row],[set/25]:[dez/30]])</f>
        <v>16579.700000000004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703.68</v>
      </c>
      <c r="BF759" s="4">
        <v>706.43</v>
      </c>
      <c r="BG759" s="4">
        <v>710.1</v>
      </c>
      <c r="BH759" s="4">
        <v>714.22</v>
      </c>
      <c r="BI759" s="4">
        <v>719.15</v>
      </c>
      <c r="BJ759" s="4">
        <v>726.13</v>
      </c>
      <c r="BK759" s="4">
        <v>725.69</v>
      </c>
      <c r="BL759" s="4">
        <v>725.69</v>
      </c>
      <c r="BM759" s="4">
        <v>725.69</v>
      </c>
      <c r="BN759" s="4">
        <v>725.69</v>
      </c>
      <c r="BO759" s="4">
        <v>725.69</v>
      </c>
      <c r="BP759" s="4">
        <v>725.69</v>
      </c>
      <c r="BQ759" s="4">
        <v>725.69</v>
      </c>
      <c r="BR759" s="4">
        <v>725.69</v>
      </c>
      <c r="BS759" s="4">
        <v>725.69</v>
      </c>
      <c r="BT759" s="4">
        <v>725.69</v>
      </c>
      <c r="BU759" s="4">
        <v>725.69</v>
      </c>
      <c r="BV759" s="4">
        <v>725.69</v>
      </c>
      <c r="BW759" s="4">
        <v>6866.18</v>
      </c>
      <c r="BX759" s="4">
        <v>0</v>
      </c>
      <c r="BY759" s="4">
        <v>279.11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4">
        <v>0</v>
      </c>
      <c r="CZ759" s="4">
        <v>0</v>
      </c>
      <c r="DA759" s="4">
        <v>0</v>
      </c>
      <c r="DB759" s="4">
        <v>0</v>
      </c>
      <c r="DC759" s="4">
        <v>0</v>
      </c>
      <c r="DD759" s="4">
        <v>0</v>
      </c>
      <c r="DE759" s="4">
        <v>0</v>
      </c>
      <c r="DF759" s="4">
        <v>0</v>
      </c>
      <c r="DG759" s="4">
        <v>0</v>
      </c>
      <c r="DH759" s="4">
        <v>0</v>
      </c>
      <c r="DI759" s="4">
        <v>0</v>
      </c>
      <c r="DJ759" s="4">
        <v>0</v>
      </c>
      <c r="DK759" s="4">
        <v>0</v>
      </c>
      <c r="DL759" s="4">
        <v>0</v>
      </c>
      <c r="DM759" s="4">
        <v>0</v>
      </c>
      <c r="DN759" s="4">
        <v>0</v>
      </c>
      <c r="DO759" s="4">
        <v>0</v>
      </c>
      <c r="DP759" s="4">
        <v>0</v>
      </c>
      <c r="DQ759" s="4">
        <v>0</v>
      </c>
      <c r="DR759" s="4">
        <v>0</v>
      </c>
      <c r="DS759" s="4">
        <v>0</v>
      </c>
      <c r="DT759" s="4">
        <v>0</v>
      </c>
      <c r="DU759" s="6">
        <v>0</v>
      </c>
      <c r="DV759" s="4">
        <f>SUM(Tabela1[[#This Row],[jan/25]:[mar/25]])</f>
        <v>0</v>
      </c>
      <c r="DW759" s="4">
        <f>SUM(Tabela1[[#This Row],[abr/25]:[ago/25]])</f>
        <v>3553.5800000000004</v>
      </c>
      <c r="DX759" s="4">
        <f>SUM(Tabela1[[#This Row],[set/25]:[dez/30]])</f>
        <v>16579.700000000004</v>
      </c>
    </row>
    <row r="760" spans="1:128" hidden="1" x14ac:dyDescent="0.25">
      <c r="A760" s="2" t="s">
        <v>1856</v>
      </c>
      <c r="B760" s="2" t="s">
        <v>14</v>
      </c>
      <c r="C760" s="2" t="s">
        <v>83</v>
      </c>
      <c r="D760" s="1">
        <v>1208</v>
      </c>
      <c r="E760" s="2" t="s">
        <v>1957</v>
      </c>
      <c r="F760" s="2" t="s">
        <v>19</v>
      </c>
      <c r="G760" s="321">
        <v>45589</v>
      </c>
      <c r="H760" s="2" t="s">
        <v>537</v>
      </c>
      <c r="I760" s="2" t="s">
        <v>1958</v>
      </c>
      <c r="J760" s="4">
        <v>309428.34000000003</v>
      </c>
      <c r="K760" s="4">
        <v>89786.7</v>
      </c>
      <c r="L760" s="4">
        <f>Tabela1[[#This Row],[parcela.cef
(total)]]-Tabela1[[#This Row],[parcela.cef
(realizado)]]</f>
        <v>219641.64</v>
      </c>
      <c r="M760" s="4">
        <v>0</v>
      </c>
      <c r="N760" s="4">
        <v>370431.12</v>
      </c>
      <c r="O760" s="4">
        <v>8279.3700000000008</v>
      </c>
      <c r="P760" s="4">
        <v>46435.69</v>
      </c>
      <c r="Q760" s="4">
        <f>SUM(Tabela1[[#This Row],[set/25]:[dez/30]])</f>
        <v>29347.730000000003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1048.7</v>
      </c>
      <c r="BA760" s="4">
        <v>7390.8</v>
      </c>
      <c r="BB760" s="4">
        <v>1060.05</v>
      </c>
      <c r="BC760" s="4">
        <v>1065.3499999999999</v>
      </c>
      <c r="BD760" s="4">
        <v>1074.19</v>
      </c>
      <c r="BE760" s="4">
        <v>1079.93</v>
      </c>
      <c r="BF760" s="4">
        <v>1082.7</v>
      </c>
      <c r="BG760" s="4">
        <v>1088.33</v>
      </c>
      <c r="BH760" s="4">
        <v>1095.72</v>
      </c>
      <c r="BI760" s="4">
        <v>1102.19</v>
      </c>
      <c r="BJ760" s="4">
        <v>1112.22</v>
      </c>
      <c r="BK760" s="4">
        <v>1112.22</v>
      </c>
      <c r="BL760" s="4">
        <v>1112.22</v>
      </c>
      <c r="BM760" s="4">
        <v>7785.56</v>
      </c>
      <c r="BN760" s="4">
        <v>1112.22</v>
      </c>
      <c r="BO760" s="4">
        <v>1112.22</v>
      </c>
      <c r="BP760" s="4">
        <v>1112.22</v>
      </c>
      <c r="BQ760" s="4">
        <v>1112.22</v>
      </c>
      <c r="BR760" s="4">
        <v>1112.22</v>
      </c>
      <c r="BS760" s="4">
        <v>1112.22</v>
      </c>
      <c r="BT760" s="4">
        <v>1112.22</v>
      </c>
      <c r="BU760" s="4">
        <v>1112.22</v>
      </c>
      <c r="BV760" s="4">
        <v>0</v>
      </c>
      <c r="BW760" s="4">
        <v>0</v>
      </c>
      <c r="BX760" s="4">
        <v>0</v>
      </c>
      <c r="BY760" s="4">
        <v>8897.7800000000007</v>
      </c>
      <c r="BZ760" s="4">
        <v>0</v>
      </c>
      <c r="CA760" s="4">
        <v>429.97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>
        <v>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0</v>
      </c>
      <c r="CZ760" s="4">
        <v>0</v>
      </c>
      <c r="DA760" s="4">
        <v>0</v>
      </c>
      <c r="DB760" s="4">
        <v>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4">
        <v>0</v>
      </c>
      <c r="DJ760" s="4">
        <v>0</v>
      </c>
      <c r="DK760" s="4">
        <v>0</v>
      </c>
      <c r="DL760" s="4">
        <v>0</v>
      </c>
      <c r="DM760" s="4">
        <v>0</v>
      </c>
      <c r="DN760" s="4">
        <v>0</v>
      </c>
      <c r="DO760" s="4">
        <v>0</v>
      </c>
      <c r="DP760" s="4">
        <v>0</v>
      </c>
      <c r="DQ760" s="4">
        <v>0</v>
      </c>
      <c r="DR760" s="4">
        <v>0</v>
      </c>
      <c r="DS760" s="4">
        <v>0</v>
      </c>
      <c r="DT760" s="4">
        <v>0</v>
      </c>
      <c r="DU760" s="6">
        <v>0</v>
      </c>
      <c r="DV760" s="4">
        <f>SUM(Tabela1[[#This Row],[jan/25]:[mar/25]])</f>
        <v>3199.5899999999997</v>
      </c>
      <c r="DW760" s="4">
        <f>SUM(Tabela1[[#This Row],[abr/25]:[ago/25]])</f>
        <v>5448.8700000000008</v>
      </c>
      <c r="DX760" s="4">
        <f>SUM(Tabela1[[#This Row],[set/25]:[dez/30]])</f>
        <v>29347.730000000003</v>
      </c>
    </row>
    <row r="761" spans="1:128" hidden="1" x14ac:dyDescent="0.25">
      <c r="A761" s="2" t="s">
        <v>1856</v>
      </c>
      <c r="B761" s="2" t="s">
        <v>14</v>
      </c>
      <c r="C761" s="2" t="s">
        <v>83</v>
      </c>
      <c r="D761" s="1">
        <v>1209</v>
      </c>
      <c r="E761" s="2" t="s">
        <v>1960</v>
      </c>
      <c r="F761" s="2" t="s">
        <v>19</v>
      </c>
      <c r="G761" s="321">
        <v>45644</v>
      </c>
      <c r="H761" s="2" t="s">
        <v>1961</v>
      </c>
      <c r="I761" s="2"/>
      <c r="J761" s="4"/>
      <c r="K761" s="4"/>
      <c r="L761" s="4">
        <f>Tabela1[[#This Row],[parcela.cef
(total)]]-Tabela1[[#This Row],[parcela.cef
(realizado)]]</f>
        <v>0</v>
      </c>
      <c r="M761" s="4">
        <v>0</v>
      </c>
      <c r="N761" s="4">
        <v>393717.79</v>
      </c>
      <c r="O761" s="4">
        <v>10196.08</v>
      </c>
      <c r="P761" s="4">
        <v>79370.009999999995</v>
      </c>
      <c r="Q761" s="4">
        <f>SUM(Tabela1[[#This Row],[set/25]:[dez/30]])</f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79370.009999999995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0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0</v>
      </c>
      <c r="CZ761" s="4">
        <v>0</v>
      </c>
      <c r="DA761" s="4">
        <v>0</v>
      </c>
      <c r="DB761" s="4">
        <v>0</v>
      </c>
      <c r="DC761" s="4">
        <v>0</v>
      </c>
      <c r="DD761" s="4">
        <v>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0</v>
      </c>
      <c r="DK761" s="4">
        <v>0</v>
      </c>
      <c r="DL761" s="4">
        <v>0</v>
      </c>
      <c r="DM761" s="4">
        <v>0</v>
      </c>
      <c r="DN761" s="4">
        <v>0</v>
      </c>
      <c r="DO761" s="4">
        <v>0</v>
      </c>
      <c r="DP761" s="4">
        <v>0</v>
      </c>
      <c r="DQ761" s="4">
        <v>0</v>
      </c>
      <c r="DR761" s="4">
        <v>0</v>
      </c>
      <c r="DS761" s="4">
        <v>0</v>
      </c>
      <c r="DT761" s="4">
        <v>0</v>
      </c>
      <c r="DU761" s="6">
        <v>0</v>
      </c>
      <c r="DV761" s="4">
        <f>SUM(Tabela1[[#This Row],[jan/25]:[mar/25]])</f>
        <v>0</v>
      </c>
      <c r="DW761" s="4">
        <f>SUM(Tabela1[[#This Row],[abr/25]:[ago/25]])</f>
        <v>0</v>
      </c>
      <c r="DX761" s="4">
        <f>SUM(Tabela1[[#This Row],[set/25]:[dez/30]])</f>
        <v>0</v>
      </c>
    </row>
    <row r="762" spans="1:128" hidden="1" x14ac:dyDescent="0.25">
      <c r="A762" s="2" t="s">
        <v>1856</v>
      </c>
      <c r="B762" s="2" t="s">
        <v>14</v>
      </c>
      <c r="C762" s="2" t="s">
        <v>104</v>
      </c>
      <c r="D762" s="1">
        <v>1301</v>
      </c>
      <c r="E762" s="2" t="s">
        <v>1963</v>
      </c>
      <c r="F762" s="2" t="s">
        <v>19</v>
      </c>
      <c r="G762" s="321">
        <v>45263</v>
      </c>
      <c r="H762" s="2" t="s">
        <v>1420</v>
      </c>
      <c r="I762" s="2"/>
      <c r="J762" s="4"/>
      <c r="K762" s="4"/>
      <c r="L762" s="4">
        <f>Tabela1[[#This Row],[parcela.cef
(total)]]-Tabela1[[#This Row],[parcela.cef
(realizado)]]</f>
        <v>0</v>
      </c>
      <c r="M762" s="4">
        <v>300325.63</v>
      </c>
      <c r="N762" s="4">
        <v>303050</v>
      </c>
      <c r="O762" s="4">
        <v>0</v>
      </c>
      <c r="P762" s="4">
        <v>35674.78</v>
      </c>
      <c r="Q762" s="4">
        <f>SUM(Tabela1[[#This Row],[set/25]:[dez/30]])</f>
        <v>20740.330000000002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424.2</v>
      </c>
      <c r="AP762" s="4">
        <v>429</v>
      </c>
      <c r="AQ762" s="4">
        <v>430.33</v>
      </c>
      <c r="AR762" s="4">
        <v>431.49</v>
      </c>
      <c r="AS762" s="4">
        <v>432.05</v>
      </c>
      <c r="AT762" s="4">
        <v>433.26</v>
      </c>
      <c r="AU762" s="4">
        <v>435.52</v>
      </c>
      <c r="AV762" s="4">
        <v>439.27</v>
      </c>
      <c r="AW762" s="4">
        <v>442.38</v>
      </c>
      <c r="AX762" s="4">
        <v>445.56</v>
      </c>
      <c r="AY762" s="4">
        <v>448.68</v>
      </c>
      <c r="AZ762" s="4">
        <v>451.29</v>
      </c>
      <c r="BA762" s="4">
        <v>454.35</v>
      </c>
      <c r="BB762" s="4">
        <v>456.17</v>
      </c>
      <c r="BC762" s="4">
        <v>458.45</v>
      </c>
      <c r="BD762" s="4">
        <v>510.03</v>
      </c>
      <c r="BE762" s="4">
        <v>1547.02</v>
      </c>
      <c r="BF762" s="4">
        <v>1553.06</v>
      </c>
      <c r="BG762" s="4">
        <v>1561.13</v>
      </c>
      <c r="BH762" s="4">
        <v>1570.19</v>
      </c>
      <c r="BI762" s="4">
        <v>1581.02</v>
      </c>
      <c r="BJ762" s="4">
        <v>0</v>
      </c>
      <c r="BK762" s="4">
        <v>1595.41</v>
      </c>
      <c r="BL762" s="4">
        <v>1595.41</v>
      </c>
      <c r="BM762" s="4">
        <v>1595.41</v>
      </c>
      <c r="BN762" s="4">
        <v>1595.41</v>
      </c>
      <c r="BO762" s="4">
        <v>1595.41</v>
      </c>
      <c r="BP762" s="4">
        <v>1595.41</v>
      </c>
      <c r="BQ762" s="4">
        <v>1595.41</v>
      </c>
      <c r="BR762" s="4">
        <v>1595.41</v>
      </c>
      <c r="BS762" s="4">
        <v>1595.41</v>
      </c>
      <c r="BT762" s="4">
        <v>1595.41</v>
      </c>
      <c r="BU762" s="4">
        <v>1595.41</v>
      </c>
      <c r="BV762" s="4">
        <v>1595.41</v>
      </c>
      <c r="BW762" s="4">
        <v>0</v>
      </c>
      <c r="BX762" s="4">
        <v>0</v>
      </c>
      <c r="BY762" s="4">
        <v>1595.41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0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>
        <v>0</v>
      </c>
      <c r="DE762" s="4">
        <v>0</v>
      </c>
      <c r="DF762" s="4">
        <v>0</v>
      </c>
      <c r="DG762" s="4">
        <v>0</v>
      </c>
      <c r="DH762" s="4">
        <v>0</v>
      </c>
      <c r="DI762" s="4">
        <v>0</v>
      </c>
      <c r="DJ762" s="4">
        <v>0</v>
      </c>
      <c r="DK762" s="4">
        <v>0</v>
      </c>
      <c r="DL762" s="4">
        <v>0</v>
      </c>
      <c r="DM762" s="4">
        <v>0</v>
      </c>
      <c r="DN762" s="4">
        <v>0</v>
      </c>
      <c r="DO762" s="4">
        <v>0</v>
      </c>
      <c r="DP762" s="4">
        <v>0</v>
      </c>
      <c r="DQ762" s="4">
        <v>0</v>
      </c>
      <c r="DR762" s="4">
        <v>0</v>
      </c>
      <c r="DS762" s="4">
        <v>0</v>
      </c>
      <c r="DT762" s="4">
        <v>0</v>
      </c>
      <c r="DU762" s="6">
        <v>0</v>
      </c>
      <c r="DV762" s="4">
        <f>SUM(Tabela1[[#This Row],[jan/25]:[mar/25]])</f>
        <v>1424.65</v>
      </c>
      <c r="DW762" s="4">
        <f>SUM(Tabela1[[#This Row],[abr/25]:[ago/25]])</f>
        <v>7812.42</v>
      </c>
      <c r="DX762" s="4">
        <f>SUM(Tabela1[[#This Row],[set/25]:[dez/30]])</f>
        <v>20740.330000000002</v>
      </c>
    </row>
    <row r="763" spans="1:128" hidden="1" x14ac:dyDescent="0.25">
      <c r="A763" s="2" t="s">
        <v>1856</v>
      </c>
      <c r="B763" s="2" t="s">
        <v>14</v>
      </c>
      <c r="C763" s="2" t="s">
        <v>104</v>
      </c>
      <c r="D763" s="1">
        <v>1302</v>
      </c>
      <c r="E763" s="2" t="s">
        <v>1965</v>
      </c>
      <c r="F763" s="2" t="s">
        <v>19</v>
      </c>
      <c r="G763" s="321">
        <v>45582</v>
      </c>
      <c r="H763" s="2" t="s">
        <v>1966</v>
      </c>
      <c r="I763" s="2" t="s">
        <v>1967</v>
      </c>
      <c r="J763" s="4">
        <v>264000</v>
      </c>
      <c r="K763" s="4">
        <v>71825.289999999994</v>
      </c>
      <c r="L763" s="4">
        <f>Tabela1[[#This Row],[parcela.cef
(total)]]-Tabela1[[#This Row],[parcela.cef
(realizado)]]</f>
        <v>192174.71000000002</v>
      </c>
      <c r="M763" s="4">
        <v>0</v>
      </c>
      <c r="N763" s="4">
        <v>309284.32</v>
      </c>
      <c r="O763" s="4">
        <v>7679.37</v>
      </c>
      <c r="P763" s="4">
        <v>35907.910000000003</v>
      </c>
      <c r="Q763" s="4">
        <f>SUM(Tabela1[[#This Row],[set/25]:[dez/30]])</f>
        <v>18027.849999999995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10768.69</v>
      </c>
      <c r="BA763" s="4">
        <v>773.92</v>
      </c>
      <c r="BB763" s="4">
        <v>777.02</v>
      </c>
      <c r="BC763" s="4">
        <v>780.9</v>
      </c>
      <c r="BD763" s="4">
        <v>787.38</v>
      </c>
      <c r="BE763" s="4">
        <v>790.53</v>
      </c>
      <c r="BF763" s="4">
        <v>793.61</v>
      </c>
      <c r="BG763" s="4">
        <v>797.74</v>
      </c>
      <c r="BH763" s="4">
        <v>802.37</v>
      </c>
      <c r="BI763" s="4">
        <v>807.9</v>
      </c>
      <c r="BJ763" s="4">
        <v>0</v>
      </c>
      <c r="BK763" s="4">
        <v>815.26</v>
      </c>
      <c r="BL763" s="4">
        <v>815.26</v>
      </c>
      <c r="BM763" s="4">
        <v>815.26</v>
      </c>
      <c r="BN763" s="4">
        <v>815.26</v>
      </c>
      <c r="BO763" s="4">
        <v>815.26</v>
      </c>
      <c r="BP763" s="4">
        <v>1537.81</v>
      </c>
      <c r="BQ763" s="4">
        <v>1537.81</v>
      </c>
      <c r="BR763" s="4">
        <v>1537.81</v>
      </c>
      <c r="BS763" s="4">
        <v>1537.81</v>
      </c>
      <c r="BT763" s="4">
        <v>1537.81</v>
      </c>
      <c r="BU763" s="4">
        <v>1537.81</v>
      </c>
      <c r="BV763" s="4">
        <v>1537.81</v>
      </c>
      <c r="BW763" s="4">
        <v>1537.81</v>
      </c>
      <c r="BX763" s="4">
        <v>1537.81</v>
      </c>
      <c r="BY763" s="4">
        <v>0</v>
      </c>
      <c r="BZ763" s="4">
        <v>0</v>
      </c>
      <c r="CA763" s="4">
        <v>111.26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0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0</v>
      </c>
      <c r="CZ763" s="4">
        <v>0</v>
      </c>
      <c r="DA763" s="4">
        <v>0</v>
      </c>
      <c r="DB763" s="4">
        <v>0</v>
      </c>
      <c r="DC763" s="4">
        <v>0</v>
      </c>
      <c r="DD763" s="4">
        <v>0</v>
      </c>
      <c r="DE763" s="4">
        <v>0</v>
      </c>
      <c r="DF763" s="4">
        <v>0</v>
      </c>
      <c r="DG763" s="4">
        <v>0</v>
      </c>
      <c r="DH763" s="4">
        <v>0</v>
      </c>
      <c r="DI763" s="4">
        <v>0</v>
      </c>
      <c r="DJ763" s="4">
        <v>0</v>
      </c>
      <c r="DK763" s="4">
        <v>0</v>
      </c>
      <c r="DL763" s="4">
        <v>0</v>
      </c>
      <c r="DM763" s="4">
        <v>0</v>
      </c>
      <c r="DN763" s="4">
        <v>0</v>
      </c>
      <c r="DO763" s="4">
        <v>0</v>
      </c>
      <c r="DP763" s="4">
        <v>0</v>
      </c>
      <c r="DQ763" s="4">
        <v>0</v>
      </c>
      <c r="DR763" s="4">
        <v>0</v>
      </c>
      <c r="DS763" s="4">
        <v>0</v>
      </c>
      <c r="DT763" s="4">
        <v>0</v>
      </c>
      <c r="DU763" s="6">
        <v>0</v>
      </c>
      <c r="DV763" s="4">
        <f>SUM(Tabela1[[#This Row],[jan/25]:[mar/25]])</f>
        <v>2345.3000000000002</v>
      </c>
      <c r="DW763" s="4">
        <f>SUM(Tabela1[[#This Row],[abr/25]:[ago/25]])</f>
        <v>3992.15</v>
      </c>
      <c r="DX763" s="4">
        <f>SUM(Tabela1[[#This Row],[set/25]:[dez/30]])</f>
        <v>18027.849999999995</v>
      </c>
    </row>
    <row r="764" spans="1:128" hidden="1" x14ac:dyDescent="0.25">
      <c r="A764" s="2" t="s">
        <v>1856</v>
      </c>
      <c r="B764" s="2" t="s">
        <v>14</v>
      </c>
      <c r="C764" s="2" t="s">
        <v>104</v>
      </c>
      <c r="D764" s="1">
        <v>1303</v>
      </c>
      <c r="E764" s="2" t="s">
        <v>1969</v>
      </c>
      <c r="F764" s="2" t="s">
        <v>19</v>
      </c>
      <c r="G764" s="321">
        <v>45587</v>
      </c>
      <c r="H764" s="2" t="s">
        <v>1970</v>
      </c>
      <c r="I764" s="2" t="s">
        <v>1971</v>
      </c>
      <c r="J764" s="4">
        <v>264000</v>
      </c>
      <c r="K764" s="4">
        <v>71720.240000000005</v>
      </c>
      <c r="L764" s="4">
        <f>Tabela1[[#This Row],[parcela.cef
(total)]]-Tabela1[[#This Row],[parcela.cef
(realizado)]]</f>
        <v>192279.76</v>
      </c>
      <c r="M764" s="4">
        <v>0</v>
      </c>
      <c r="N764" s="4">
        <v>324668</v>
      </c>
      <c r="O764" s="4">
        <v>7679.37</v>
      </c>
      <c r="P764" s="4">
        <v>65523.74</v>
      </c>
      <c r="Q764" s="4">
        <f>SUM(Tabela1[[#This Row],[set/25]:[dez/30]])</f>
        <v>39332.07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729.12</v>
      </c>
      <c r="BA764" s="4">
        <v>734.08</v>
      </c>
      <c r="BB764" s="4">
        <v>1301.83</v>
      </c>
      <c r="BC764" s="4">
        <v>1308.3399999999999</v>
      </c>
      <c r="BD764" s="4">
        <v>17323.07</v>
      </c>
      <c r="BE764" s="4">
        <v>949.56</v>
      </c>
      <c r="BF764" s="4">
        <v>953.26</v>
      </c>
      <c r="BG764" s="4">
        <v>958.22</v>
      </c>
      <c r="BH764" s="4">
        <v>963.77</v>
      </c>
      <c r="BI764" s="4">
        <v>970.42</v>
      </c>
      <c r="BJ764" s="4">
        <v>0</v>
      </c>
      <c r="BK764" s="4">
        <v>979.26</v>
      </c>
      <c r="BL764" s="4">
        <v>386.65</v>
      </c>
      <c r="BM764" s="4">
        <v>386.65</v>
      </c>
      <c r="BN764" s="4">
        <v>386.65</v>
      </c>
      <c r="BO764" s="4">
        <v>16901.84</v>
      </c>
      <c r="BP764" s="4">
        <v>331.41</v>
      </c>
      <c r="BQ764" s="4">
        <v>331.41</v>
      </c>
      <c r="BR764" s="4">
        <v>331.41</v>
      </c>
      <c r="BS764" s="4">
        <v>331.41</v>
      </c>
      <c r="BT764" s="4">
        <v>331.41</v>
      </c>
      <c r="BU764" s="4">
        <v>331.41</v>
      </c>
      <c r="BV764" s="4">
        <v>331.41</v>
      </c>
      <c r="BW764" s="4">
        <v>331.41</v>
      </c>
      <c r="BX764" s="4">
        <v>331.41</v>
      </c>
      <c r="BY764" s="4">
        <v>0</v>
      </c>
      <c r="BZ764" s="4">
        <v>0</v>
      </c>
      <c r="CA764" s="4">
        <v>17308.330000000002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0</v>
      </c>
      <c r="CV764" s="4">
        <v>0</v>
      </c>
      <c r="CW764" s="4">
        <v>0</v>
      </c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>
        <v>0</v>
      </c>
      <c r="DE764" s="4">
        <v>0</v>
      </c>
      <c r="DF764" s="4">
        <v>0</v>
      </c>
      <c r="DG764" s="4">
        <v>0</v>
      </c>
      <c r="DH764" s="4">
        <v>0</v>
      </c>
      <c r="DI764" s="4">
        <v>0</v>
      </c>
      <c r="DJ764" s="4">
        <v>0</v>
      </c>
      <c r="DK764" s="4">
        <v>0</v>
      </c>
      <c r="DL764" s="4">
        <v>0</v>
      </c>
      <c r="DM764" s="4">
        <v>0</v>
      </c>
      <c r="DN764" s="4">
        <v>0</v>
      </c>
      <c r="DO764" s="4">
        <v>0</v>
      </c>
      <c r="DP764" s="4">
        <v>0</v>
      </c>
      <c r="DQ764" s="4">
        <v>0</v>
      </c>
      <c r="DR764" s="4">
        <v>0</v>
      </c>
      <c r="DS764" s="4">
        <v>0</v>
      </c>
      <c r="DT764" s="4">
        <v>0</v>
      </c>
      <c r="DU764" s="6">
        <v>0</v>
      </c>
      <c r="DV764" s="4">
        <f>SUM(Tabela1[[#This Row],[jan/25]:[mar/25]])</f>
        <v>19933.239999999998</v>
      </c>
      <c r="DW764" s="4">
        <f>SUM(Tabela1[[#This Row],[abr/25]:[ago/25]])</f>
        <v>4795.2299999999996</v>
      </c>
      <c r="DX764" s="4">
        <f>SUM(Tabela1[[#This Row],[set/25]:[dez/30]])</f>
        <v>39332.07</v>
      </c>
    </row>
    <row r="765" spans="1:128" hidden="1" x14ac:dyDescent="0.25">
      <c r="A765" s="2" t="s">
        <v>1856</v>
      </c>
      <c r="B765" s="2" t="s">
        <v>14</v>
      </c>
      <c r="C765" s="2" t="s">
        <v>104</v>
      </c>
      <c r="D765" s="1">
        <v>1304</v>
      </c>
      <c r="E765" s="2" t="s">
        <v>1973</v>
      </c>
      <c r="F765" s="2" t="s">
        <v>19</v>
      </c>
      <c r="G765" s="321">
        <v>45698</v>
      </c>
      <c r="H765" s="2" t="s">
        <v>1974</v>
      </c>
      <c r="I765" s="2" t="s">
        <v>1975</v>
      </c>
      <c r="J765" s="4">
        <v>264000</v>
      </c>
      <c r="K765" s="4">
        <v>71701.89</v>
      </c>
      <c r="L765" s="4">
        <f>Tabela1[[#This Row],[parcela.cef
(total)]]-Tabela1[[#This Row],[parcela.cef
(realizado)]]</f>
        <v>192298.11</v>
      </c>
      <c r="M765" s="4">
        <v>0</v>
      </c>
      <c r="N765" s="4">
        <v>328060</v>
      </c>
      <c r="O765" s="4">
        <v>0</v>
      </c>
      <c r="P765" s="4">
        <v>62525.11</v>
      </c>
      <c r="Q765" s="4">
        <f>SUM(Tabela1[[#This Row],[set/25]:[dez/30]])</f>
        <v>60092.639999999999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305.22000000000003</v>
      </c>
      <c r="BE765" s="4">
        <v>421.24</v>
      </c>
      <c r="BF765" s="4">
        <v>422.88</v>
      </c>
      <c r="BG765" s="4">
        <v>425.08</v>
      </c>
      <c r="BH765" s="4">
        <v>427.55</v>
      </c>
      <c r="BI765" s="4">
        <v>430.5</v>
      </c>
      <c r="BJ765" s="4">
        <v>0</v>
      </c>
      <c r="BK765" s="4">
        <v>497.61</v>
      </c>
      <c r="BL765" s="4">
        <v>1171.79</v>
      </c>
      <c r="BM765" s="4">
        <v>23293.45</v>
      </c>
      <c r="BN765" s="4">
        <v>1171.79</v>
      </c>
      <c r="BO765" s="4">
        <v>1171.79</v>
      </c>
      <c r="BP765" s="4">
        <v>1171.79</v>
      </c>
      <c r="BQ765" s="4">
        <v>1171.79</v>
      </c>
      <c r="BR765" s="4">
        <v>1171.79</v>
      </c>
      <c r="BS765" s="4">
        <v>1171.79</v>
      </c>
      <c r="BT765" s="4">
        <v>1171.79</v>
      </c>
      <c r="BU765" s="4">
        <v>1171.79</v>
      </c>
      <c r="BV765" s="4">
        <v>1171.79</v>
      </c>
      <c r="BW765" s="4">
        <v>23188.11</v>
      </c>
      <c r="BX765" s="4">
        <v>1171.8499999999999</v>
      </c>
      <c r="BY765" s="4">
        <v>118.38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105.34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>
        <v>0</v>
      </c>
      <c r="CR765" s="4">
        <v>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0</v>
      </c>
      <c r="CZ765" s="4">
        <v>0</v>
      </c>
      <c r="DA765" s="4">
        <v>0</v>
      </c>
      <c r="DB765" s="4">
        <v>0</v>
      </c>
      <c r="DC765" s="4">
        <v>0</v>
      </c>
      <c r="DD765" s="4">
        <v>0</v>
      </c>
      <c r="DE765" s="4">
        <v>0</v>
      </c>
      <c r="DF765" s="4">
        <v>0</v>
      </c>
      <c r="DG765" s="4">
        <v>0</v>
      </c>
      <c r="DH765" s="4">
        <v>0</v>
      </c>
      <c r="DI765" s="4">
        <v>0</v>
      </c>
      <c r="DJ765" s="4">
        <v>0</v>
      </c>
      <c r="DK765" s="4">
        <v>0</v>
      </c>
      <c r="DL765" s="4">
        <v>0</v>
      </c>
      <c r="DM765" s="4">
        <v>0</v>
      </c>
      <c r="DN765" s="4">
        <v>0</v>
      </c>
      <c r="DO765" s="4">
        <v>0</v>
      </c>
      <c r="DP765" s="4">
        <v>0</v>
      </c>
      <c r="DQ765" s="4">
        <v>0</v>
      </c>
      <c r="DR765" s="4">
        <v>0</v>
      </c>
      <c r="DS765" s="4">
        <v>0</v>
      </c>
      <c r="DT765" s="4">
        <v>0</v>
      </c>
      <c r="DU765" s="6">
        <v>0</v>
      </c>
      <c r="DV765" s="4">
        <f>SUM(Tabela1[[#This Row],[jan/25]:[mar/25]])</f>
        <v>305.22000000000003</v>
      </c>
      <c r="DW765" s="4">
        <f>SUM(Tabela1[[#This Row],[abr/25]:[ago/25]])</f>
        <v>2127.25</v>
      </c>
      <c r="DX765" s="4">
        <f>SUM(Tabela1[[#This Row],[set/25]:[dez/30]])</f>
        <v>60092.639999999999</v>
      </c>
    </row>
    <row r="766" spans="1:128" hidden="1" x14ac:dyDescent="0.25">
      <c r="A766" s="2" t="s">
        <v>1856</v>
      </c>
      <c r="B766" s="2" t="s">
        <v>14</v>
      </c>
      <c r="C766" s="2" t="s">
        <v>104</v>
      </c>
      <c r="D766" s="1">
        <v>1305</v>
      </c>
      <c r="E766" s="2" t="s">
        <v>1977</v>
      </c>
      <c r="F766" s="2" t="s">
        <v>19</v>
      </c>
      <c r="G766" s="321">
        <v>45379</v>
      </c>
      <c r="H766" s="2" t="s">
        <v>1978</v>
      </c>
      <c r="I766" s="2"/>
      <c r="J766" s="4"/>
      <c r="K766" s="4"/>
      <c r="L766" s="4">
        <f>Tabela1[[#This Row],[parcela.cef
(total)]]-Tabela1[[#This Row],[parcela.cef
(realizado)]]</f>
        <v>0</v>
      </c>
      <c r="M766" s="4">
        <v>0</v>
      </c>
      <c r="N766" s="4">
        <v>283100</v>
      </c>
      <c r="O766" s="4">
        <v>0</v>
      </c>
      <c r="P766" s="4">
        <v>286549.86</v>
      </c>
      <c r="Q766" s="4">
        <f>SUM(Tabela1[[#This Row],[set/25]:[dez/30]])</f>
        <v>221.85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193260.6</v>
      </c>
      <c r="AT766" s="4">
        <v>8183.44</v>
      </c>
      <c r="AU766" s="4">
        <v>8226</v>
      </c>
      <c r="AV766" s="4">
        <v>8296.74</v>
      </c>
      <c r="AW766" s="4">
        <v>8355.65</v>
      </c>
      <c r="AX766" s="4">
        <v>8415.81</v>
      </c>
      <c r="AY766" s="4">
        <v>8477.5400000000009</v>
      </c>
      <c r="AZ766" s="4">
        <v>8523.8700000000008</v>
      </c>
      <c r="BA766" s="4">
        <v>8581.84</v>
      </c>
      <c r="BB766" s="4">
        <v>8616.16</v>
      </c>
      <c r="BC766" s="4">
        <v>8659.24</v>
      </c>
      <c r="BD766" s="4">
        <v>8731.1200000000008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221.85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>
        <v>0</v>
      </c>
      <c r="DE766" s="4">
        <v>0</v>
      </c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>
        <v>0</v>
      </c>
      <c r="DL766" s="4">
        <v>0</v>
      </c>
      <c r="DM766" s="4">
        <v>0</v>
      </c>
      <c r="DN766" s="4">
        <v>0</v>
      </c>
      <c r="DO766" s="4">
        <v>0</v>
      </c>
      <c r="DP766" s="4">
        <v>0</v>
      </c>
      <c r="DQ766" s="4">
        <v>0</v>
      </c>
      <c r="DR766" s="4">
        <v>0</v>
      </c>
      <c r="DS766" s="4">
        <v>0</v>
      </c>
      <c r="DT766" s="4">
        <v>0</v>
      </c>
      <c r="DU766" s="6">
        <v>0</v>
      </c>
      <c r="DV766" s="4">
        <f>SUM(Tabela1[[#This Row],[jan/25]:[mar/25]])</f>
        <v>26006.520000000004</v>
      </c>
      <c r="DW766" s="4">
        <f>SUM(Tabela1[[#This Row],[abr/25]:[ago/25]])</f>
        <v>0</v>
      </c>
      <c r="DX766" s="4">
        <f>SUM(Tabela1[[#This Row],[set/25]:[dez/30]])</f>
        <v>221.85</v>
      </c>
    </row>
    <row r="767" spans="1:128" hidden="1" x14ac:dyDescent="0.25">
      <c r="A767" s="2" t="s">
        <v>1856</v>
      </c>
      <c r="B767" s="2" t="s">
        <v>14</v>
      </c>
      <c r="C767" s="2" t="s">
        <v>104</v>
      </c>
      <c r="D767" s="1">
        <v>1306</v>
      </c>
      <c r="E767" s="2" t="s">
        <v>1980</v>
      </c>
      <c r="F767" s="2" t="s">
        <v>19</v>
      </c>
      <c r="G767" s="321">
        <v>45596</v>
      </c>
      <c r="H767" s="2" t="s">
        <v>1981</v>
      </c>
      <c r="I767" s="2" t="s">
        <v>1982</v>
      </c>
      <c r="J767" s="4">
        <v>190236.5</v>
      </c>
      <c r="K767" s="4">
        <v>51174.77</v>
      </c>
      <c r="L767" s="4">
        <f>Tabela1[[#This Row],[parcela.cef
(total)]]-Tabela1[[#This Row],[parcela.cef
(realizado)]]</f>
        <v>139061.73000000001</v>
      </c>
      <c r="M767" s="4">
        <v>0</v>
      </c>
      <c r="N767" s="4">
        <v>252927.05</v>
      </c>
      <c r="O767" s="4">
        <v>4018.07</v>
      </c>
      <c r="P767" s="4">
        <v>39304.160000000003</v>
      </c>
      <c r="Q767" s="4">
        <f>SUM(Tabela1[[#This Row],[set/25]:[dez/30]])</f>
        <v>22116.99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5140.4799999999996</v>
      </c>
      <c r="BA767" s="4">
        <v>5047.76</v>
      </c>
      <c r="BB767" s="4">
        <v>844.66</v>
      </c>
      <c r="BC767" s="4">
        <v>848.88</v>
      </c>
      <c r="BD767" s="4">
        <v>855.92</v>
      </c>
      <c r="BE767" s="4">
        <v>859.35</v>
      </c>
      <c r="BF767" s="4">
        <v>862.7</v>
      </c>
      <c r="BG767" s="4">
        <v>867.19</v>
      </c>
      <c r="BH767" s="4">
        <v>872.22</v>
      </c>
      <c r="BI767" s="4">
        <v>988.01</v>
      </c>
      <c r="BJ767" s="4">
        <v>997.01</v>
      </c>
      <c r="BK767" s="4">
        <v>997.01</v>
      </c>
      <c r="BL767" s="4">
        <v>997.01</v>
      </c>
      <c r="BM767" s="4">
        <v>5428.16</v>
      </c>
      <c r="BN767" s="4">
        <v>997.01</v>
      </c>
      <c r="BO767" s="4">
        <v>997.01</v>
      </c>
      <c r="BP767" s="4">
        <v>997.01</v>
      </c>
      <c r="BQ767" s="4">
        <v>997.01</v>
      </c>
      <c r="BR767" s="4">
        <v>997.01</v>
      </c>
      <c r="BS767" s="4">
        <v>997.01</v>
      </c>
      <c r="BT767" s="4">
        <v>997.01</v>
      </c>
      <c r="BU767" s="4">
        <v>997.01</v>
      </c>
      <c r="BV767" s="4">
        <v>997.01</v>
      </c>
      <c r="BW767" s="4">
        <v>0</v>
      </c>
      <c r="BX767" s="4">
        <v>0</v>
      </c>
      <c r="BY767" s="4">
        <v>0</v>
      </c>
      <c r="BZ767" s="4">
        <v>0</v>
      </c>
      <c r="CA767" s="4">
        <v>4431.1499999999996</v>
      </c>
      <c r="CB767" s="4">
        <v>0</v>
      </c>
      <c r="CC767" s="4">
        <v>293.56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0</v>
      </c>
      <c r="CR767" s="4">
        <v>0</v>
      </c>
      <c r="CS767" s="4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0</v>
      </c>
      <c r="CZ767" s="4">
        <v>0</v>
      </c>
      <c r="DA767" s="4">
        <v>0</v>
      </c>
      <c r="DB767" s="4">
        <v>0</v>
      </c>
      <c r="DC767" s="4">
        <v>0</v>
      </c>
      <c r="DD767" s="4">
        <v>0</v>
      </c>
      <c r="DE767" s="4">
        <v>0</v>
      </c>
      <c r="DF767" s="4">
        <v>0</v>
      </c>
      <c r="DG767" s="4">
        <v>0</v>
      </c>
      <c r="DH767" s="4">
        <v>0</v>
      </c>
      <c r="DI767" s="4">
        <v>0</v>
      </c>
      <c r="DJ767" s="4">
        <v>0</v>
      </c>
      <c r="DK767" s="4">
        <v>0</v>
      </c>
      <c r="DL767" s="4">
        <v>0</v>
      </c>
      <c r="DM767" s="4">
        <v>0</v>
      </c>
      <c r="DN767" s="4">
        <v>0</v>
      </c>
      <c r="DO767" s="4">
        <v>0</v>
      </c>
      <c r="DP767" s="4">
        <v>0</v>
      </c>
      <c r="DQ767" s="4">
        <v>0</v>
      </c>
      <c r="DR767" s="4">
        <v>0</v>
      </c>
      <c r="DS767" s="4">
        <v>0</v>
      </c>
      <c r="DT767" s="4">
        <v>0</v>
      </c>
      <c r="DU767" s="6">
        <v>0</v>
      </c>
      <c r="DV767" s="4">
        <f>SUM(Tabela1[[#This Row],[jan/25]:[mar/25]])</f>
        <v>2549.46</v>
      </c>
      <c r="DW767" s="4">
        <f>SUM(Tabela1[[#This Row],[abr/25]:[ago/25]])</f>
        <v>4449.47</v>
      </c>
      <c r="DX767" s="4">
        <f>SUM(Tabela1[[#This Row],[set/25]:[dez/30]])</f>
        <v>22116.99</v>
      </c>
    </row>
    <row r="768" spans="1:128" hidden="1" x14ac:dyDescent="0.25">
      <c r="A768" s="2" t="s">
        <v>1856</v>
      </c>
      <c r="B768" s="2" t="s">
        <v>14</v>
      </c>
      <c r="C768" s="2" t="s">
        <v>104</v>
      </c>
      <c r="D768" s="1">
        <v>1307</v>
      </c>
      <c r="E768" s="2" t="s">
        <v>1954</v>
      </c>
      <c r="F768" s="2" t="s">
        <v>19</v>
      </c>
      <c r="G768" s="321">
        <v>45588</v>
      </c>
      <c r="H768" s="2" t="s">
        <v>154</v>
      </c>
      <c r="I768" s="2" t="s">
        <v>1984</v>
      </c>
      <c r="J768" s="4">
        <v>206400</v>
      </c>
      <c r="K768" s="4">
        <v>53382.66</v>
      </c>
      <c r="L768" s="4">
        <f>Tabela1[[#This Row],[parcela.cef
(total)]]-Tabela1[[#This Row],[parcela.cef
(realizado)]]</f>
        <v>153017.34</v>
      </c>
      <c r="M768" s="4">
        <v>0</v>
      </c>
      <c r="N768" s="4">
        <v>231450</v>
      </c>
      <c r="O768" s="4">
        <v>8680.16</v>
      </c>
      <c r="P768" s="4">
        <v>25257.83</v>
      </c>
      <c r="Q768" s="4">
        <f>SUM(Tabela1[[#This Row],[set/25]:[dez/30]])</f>
        <v>16579.690000000002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1663.76</v>
      </c>
      <c r="AZ768" s="4">
        <v>684.25</v>
      </c>
      <c r="BA768" s="4">
        <v>688.9</v>
      </c>
      <c r="BB768" s="4">
        <v>691.65</v>
      </c>
      <c r="BC768" s="4">
        <v>695.11</v>
      </c>
      <c r="BD768" s="4">
        <v>700.88</v>
      </c>
      <c r="BE768" s="4">
        <v>703.69</v>
      </c>
      <c r="BF768" s="4">
        <v>706.43</v>
      </c>
      <c r="BG768" s="4">
        <v>710.1</v>
      </c>
      <c r="BH768" s="4">
        <v>714.22</v>
      </c>
      <c r="BI768" s="4">
        <v>719.15</v>
      </c>
      <c r="BJ768" s="4">
        <v>726.13</v>
      </c>
      <c r="BK768" s="4">
        <v>725.69</v>
      </c>
      <c r="BL768" s="4">
        <v>725.69</v>
      </c>
      <c r="BM768" s="4">
        <v>725.69</v>
      </c>
      <c r="BN768" s="4">
        <v>725.69</v>
      </c>
      <c r="BO768" s="4">
        <v>725.69</v>
      </c>
      <c r="BP768" s="4">
        <v>725.69</v>
      </c>
      <c r="BQ768" s="4">
        <v>725.69</v>
      </c>
      <c r="BR768" s="4">
        <v>725.69</v>
      </c>
      <c r="BS768" s="4">
        <v>725.69</v>
      </c>
      <c r="BT768" s="4">
        <v>725.69</v>
      </c>
      <c r="BU768" s="4">
        <v>725.69</v>
      </c>
      <c r="BV768" s="4">
        <v>725.69</v>
      </c>
      <c r="BW768" s="4">
        <v>6866.17</v>
      </c>
      <c r="BX768" s="4">
        <v>0</v>
      </c>
      <c r="BY768" s="4">
        <v>279.11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>
        <v>0</v>
      </c>
      <c r="CS768" s="4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>
        <v>0</v>
      </c>
      <c r="DE768" s="4">
        <v>0</v>
      </c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>
        <v>0</v>
      </c>
      <c r="DL768" s="4">
        <v>0</v>
      </c>
      <c r="DM768" s="4">
        <v>0</v>
      </c>
      <c r="DN768" s="4">
        <v>0</v>
      </c>
      <c r="DO768" s="4">
        <v>0</v>
      </c>
      <c r="DP768" s="4">
        <v>0</v>
      </c>
      <c r="DQ768" s="4">
        <v>0</v>
      </c>
      <c r="DR768" s="4">
        <v>0</v>
      </c>
      <c r="DS768" s="4">
        <v>0</v>
      </c>
      <c r="DT768" s="4">
        <v>0</v>
      </c>
      <c r="DU768" s="6">
        <v>0</v>
      </c>
      <c r="DV768" s="4">
        <f>SUM(Tabela1[[#This Row],[jan/25]:[mar/25]])</f>
        <v>2087.64</v>
      </c>
      <c r="DW768" s="4">
        <f>SUM(Tabela1[[#This Row],[abr/25]:[ago/25]])</f>
        <v>3553.5899999999997</v>
      </c>
      <c r="DX768" s="4">
        <f>SUM(Tabela1[[#This Row],[set/25]:[dez/30]])</f>
        <v>16579.690000000002</v>
      </c>
    </row>
    <row r="769" spans="1:128" hidden="1" x14ac:dyDescent="0.25">
      <c r="A769" s="2" t="s">
        <v>1856</v>
      </c>
      <c r="B769" s="2" t="s">
        <v>14</v>
      </c>
      <c r="C769" s="2" t="s">
        <v>104</v>
      </c>
      <c r="D769" s="1">
        <v>1308</v>
      </c>
      <c r="E769" s="2" t="s">
        <v>1986</v>
      </c>
      <c r="F769" s="2" t="s">
        <v>19</v>
      </c>
      <c r="G769" s="321">
        <v>45588</v>
      </c>
      <c r="H769" s="2" t="s">
        <v>595</v>
      </c>
      <c r="I769" s="2" t="s">
        <v>1987</v>
      </c>
      <c r="J769" s="4">
        <v>270449.86</v>
      </c>
      <c r="K769" s="4">
        <v>84462.24</v>
      </c>
      <c r="L769" s="4">
        <f>Tabela1[[#This Row],[parcela.cef
(total)]]-Tabela1[[#This Row],[parcela.cef
(realizado)]]</f>
        <v>185987.62</v>
      </c>
      <c r="M769" s="4">
        <v>0</v>
      </c>
      <c r="N769" s="4">
        <v>366127.89</v>
      </c>
      <c r="O769" s="4">
        <v>8279.3700000000008</v>
      </c>
      <c r="P769" s="4">
        <v>70951.960000000006</v>
      </c>
      <c r="Q769" s="4">
        <f>SUM(Tabela1[[#This Row],[set/25]:[dez/30]])</f>
        <v>50291.360000000008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1177.1300000000001</v>
      </c>
      <c r="BA769" s="4">
        <v>1185.1300000000001</v>
      </c>
      <c r="BB769" s="4">
        <v>1189.8699999999999</v>
      </c>
      <c r="BC769" s="4">
        <v>1195.82</v>
      </c>
      <c r="BD769" s="4">
        <v>9799.31</v>
      </c>
      <c r="BE769" s="4">
        <v>1210.57</v>
      </c>
      <c r="BF769" s="4">
        <v>1215.29</v>
      </c>
      <c r="BG769" s="4">
        <v>1221.6099999999999</v>
      </c>
      <c r="BH769" s="4">
        <v>1228.7</v>
      </c>
      <c r="BI769" s="4">
        <v>1237.17</v>
      </c>
      <c r="BJ769" s="4">
        <v>1248.43</v>
      </c>
      <c r="BK769" s="4">
        <v>1248.43</v>
      </c>
      <c r="BL769" s="4">
        <v>1248.43</v>
      </c>
      <c r="BM769" s="4">
        <v>1248.43</v>
      </c>
      <c r="BN769" s="4">
        <v>1248.43</v>
      </c>
      <c r="BO769" s="4">
        <v>10146.209999999999</v>
      </c>
      <c r="BP769" s="4">
        <v>1248.43</v>
      </c>
      <c r="BQ769" s="4">
        <v>1248.43</v>
      </c>
      <c r="BR769" s="4">
        <v>1248.43</v>
      </c>
      <c r="BS769" s="4">
        <v>1248.43</v>
      </c>
      <c r="BT769" s="4">
        <v>1248.43</v>
      </c>
      <c r="BU769" s="4">
        <v>1248.43</v>
      </c>
      <c r="BV769" s="4">
        <v>1248.43</v>
      </c>
      <c r="BW769" s="4">
        <v>1248.43</v>
      </c>
      <c r="BX769" s="4">
        <v>1248.45</v>
      </c>
      <c r="BY769" s="4">
        <v>22244.46</v>
      </c>
      <c r="BZ769" s="4">
        <v>0</v>
      </c>
      <c r="CA769" s="4">
        <v>422.65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0</v>
      </c>
      <c r="CZ769" s="4">
        <v>0</v>
      </c>
      <c r="DA769" s="4">
        <v>0</v>
      </c>
      <c r="DB769" s="4">
        <v>0</v>
      </c>
      <c r="DC769" s="4">
        <v>0</v>
      </c>
      <c r="DD769" s="4">
        <v>0</v>
      </c>
      <c r="DE769" s="4">
        <v>0</v>
      </c>
      <c r="DF769" s="4">
        <v>0</v>
      </c>
      <c r="DG769" s="4">
        <v>0</v>
      </c>
      <c r="DH769" s="4">
        <v>0</v>
      </c>
      <c r="DI769" s="4">
        <v>0</v>
      </c>
      <c r="DJ769" s="4">
        <v>0</v>
      </c>
      <c r="DK769" s="4">
        <v>0</v>
      </c>
      <c r="DL769" s="4">
        <v>0</v>
      </c>
      <c r="DM769" s="4">
        <v>0</v>
      </c>
      <c r="DN769" s="4">
        <v>0</v>
      </c>
      <c r="DO769" s="4">
        <v>0</v>
      </c>
      <c r="DP769" s="4">
        <v>0</v>
      </c>
      <c r="DQ769" s="4">
        <v>0</v>
      </c>
      <c r="DR769" s="4">
        <v>0</v>
      </c>
      <c r="DS769" s="4">
        <v>0</v>
      </c>
      <c r="DT769" s="4">
        <v>0</v>
      </c>
      <c r="DU769" s="6">
        <v>0</v>
      </c>
      <c r="DV769" s="4">
        <f>SUM(Tabela1[[#This Row],[jan/25]:[mar/25]])</f>
        <v>12185</v>
      </c>
      <c r="DW769" s="4">
        <f>SUM(Tabela1[[#This Row],[abr/25]:[ago/25]])</f>
        <v>6113.3399999999992</v>
      </c>
      <c r="DX769" s="4">
        <f>SUM(Tabela1[[#This Row],[set/25]:[dez/30]])</f>
        <v>50291.360000000008</v>
      </c>
    </row>
    <row r="770" spans="1:128" hidden="1" x14ac:dyDescent="0.25">
      <c r="A770" s="2" t="s">
        <v>1856</v>
      </c>
      <c r="B770" s="2" t="s">
        <v>14</v>
      </c>
      <c r="C770" s="2" t="s">
        <v>104</v>
      </c>
      <c r="D770" s="1">
        <v>1309</v>
      </c>
      <c r="E770" s="2" t="s">
        <v>1989</v>
      </c>
      <c r="F770" s="2" t="s">
        <v>19</v>
      </c>
      <c r="G770" s="321">
        <v>45617</v>
      </c>
      <c r="H770" s="2" t="s">
        <v>1055</v>
      </c>
      <c r="I770" s="2" t="s">
        <v>1990</v>
      </c>
      <c r="J770" s="4">
        <v>280000</v>
      </c>
      <c r="K770" s="4">
        <v>91171.96</v>
      </c>
      <c r="L770" s="4">
        <f>Tabela1[[#This Row],[parcela.cef
(total)]]-Tabela1[[#This Row],[parcela.cef
(realizado)]]</f>
        <v>188828.03999999998</v>
      </c>
      <c r="M770" s="4">
        <v>0</v>
      </c>
      <c r="N770" s="4">
        <v>400145</v>
      </c>
      <c r="O770" s="4">
        <v>8731.4500000000007</v>
      </c>
      <c r="P770" s="4">
        <v>107431.54</v>
      </c>
      <c r="Q770" s="4">
        <f>SUM(Tabela1[[#This Row],[set/25]:[dez/30]])</f>
        <v>70203.639999999985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2189.5700000000002</v>
      </c>
      <c r="BA770" s="4">
        <v>2204.46</v>
      </c>
      <c r="BB770" s="4">
        <v>13336.49</v>
      </c>
      <c r="BC770" s="4">
        <v>2747.03</v>
      </c>
      <c r="BD770" s="4">
        <v>2765.5</v>
      </c>
      <c r="BE770" s="4">
        <v>2774.47</v>
      </c>
      <c r="BF770" s="4">
        <v>2783.25</v>
      </c>
      <c r="BG770" s="4">
        <v>2795</v>
      </c>
      <c r="BH770" s="4">
        <v>2808.18</v>
      </c>
      <c r="BI770" s="4">
        <v>2823.95</v>
      </c>
      <c r="BJ770" s="4">
        <v>2844.89</v>
      </c>
      <c r="BK770" s="4">
        <v>2844.89</v>
      </c>
      <c r="BL770" s="4">
        <v>2844.89</v>
      </c>
      <c r="BM770" s="4">
        <v>2844.89</v>
      </c>
      <c r="BN770" s="4">
        <v>13967.12</v>
      </c>
      <c r="BO770" s="4">
        <v>2844.89</v>
      </c>
      <c r="BP770" s="4">
        <v>2844.86</v>
      </c>
      <c r="BQ770" s="4">
        <v>2322.1999999999998</v>
      </c>
      <c r="BR770" s="4">
        <v>2322.1999999999998</v>
      </c>
      <c r="BS770" s="4">
        <v>2322.1999999999998</v>
      </c>
      <c r="BT770" s="4">
        <v>2322.1999999999998</v>
      </c>
      <c r="BU770" s="4">
        <v>2322.1999999999998</v>
      </c>
      <c r="BV770" s="4">
        <v>2322.1999999999998</v>
      </c>
      <c r="BW770" s="4">
        <v>2322.1999999999998</v>
      </c>
      <c r="BX770" s="4">
        <v>22244.47</v>
      </c>
      <c r="BY770" s="4">
        <v>0</v>
      </c>
      <c r="BZ770" s="4">
        <v>0</v>
      </c>
      <c r="CA770" s="4">
        <v>667.34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0</v>
      </c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>
        <v>0</v>
      </c>
      <c r="DE770" s="4">
        <v>0</v>
      </c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>
        <v>0</v>
      </c>
      <c r="DL770" s="4">
        <v>0</v>
      </c>
      <c r="DM770" s="4">
        <v>0</v>
      </c>
      <c r="DN770" s="4">
        <v>0</v>
      </c>
      <c r="DO770" s="4">
        <v>0</v>
      </c>
      <c r="DP770" s="4">
        <v>0</v>
      </c>
      <c r="DQ770" s="4">
        <v>0</v>
      </c>
      <c r="DR770" s="4">
        <v>0</v>
      </c>
      <c r="DS770" s="4">
        <v>0</v>
      </c>
      <c r="DT770" s="4">
        <v>0</v>
      </c>
      <c r="DU770" s="6">
        <v>0</v>
      </c>
      <c r="DV770" s="4">
        <f>SUM(Tabela1[[#This Row],[jan/25]:[mar/25]])</f>
        <v>18849.02</v>
      </c>
      <c r="DW770" s="4">
        <f>SUM(Tabela1[[#This Row],[abr/25]:[ago/25]])</f>
        <v>13984.849999999999</v>
      </c>
      <c r="DX770" s="4">
        <f>SUM(Tabela1[[#This Row],[set/25]:[dez/30]])</f>
        <v>70203.639999999985</v>
      </c>
    </row>
    <row r="771" spans="1:128" hidden="1" x14ac:dyDescent="0.25">
      <c r="A771" s="2" t="s">
        <v>1856</v>
      </c>
      <c r="B771" s="2" t="s">
        <v>14</v>
      </c>
      <c r="C771" s="2" t="s">
        <v>126</v>
      </c>
      <c r="D771" s="1">
        <v>1401</v>
      </c>
      <c r="E771" s="2" t="s">
        <v>1992</v>
      </c>
      <c r="F771" s="2" t="s">
        <v>19</v>
      </c>
      <c r="G771" s="321">
        <v>45288</v>
      </c>
      <c r="H771" s="2" t="s">
        <v>351</v>
      </c>
      <c r="I771" s="2"/>
      <c r="J771" s="4"/>
      <c r="K771" s="4"/>
      <c r="L771" s="4">
        <f>Tabela1[[#This Row],[parcela.cef
(total)]]-Tabela1[[#This Row],[parcela.cef
(realizado)]]</f>
        <v>0</v>
      </c>
      <c r="M771" s="4">
        <v>0</v>
      </c>
      <c r="N771" s="4">
        <v>288954.15999999997</v>
      </c>
      <c r="O771" s="4">
        <v>0</v>
      </c>
      <c r="P771" s="4">
        <v>298436.98</v>
      </c>
      <c r="Q771" s="4">
        <f>SUM(Tabela1[[#This Row],[set/25]:[dez/30]])</f>
        <v>79449.31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137793.99</v>
      </c>
      <c r="AQ771" s="4">
        <v>3072.63</v>
      </c>
      <c r="AR771" s="4">
        <v>3019.54</v>
      </c>
      <c r="AS771" s="4">
        <v>3023.46</v>
      </c>
      <c r="AT771" s="4">
        <v>3031.93</v>
      </c>
      <c r="AU771" s="4">
        <v>3047.69</v>
      </c>
      <c r="AV771" s="4">
        <v>3073.9</v>
      </c>
      <c r="AW771" s="4">
        <v>3095.73</v>
      </c>
      <c r="AX771" s="4">
        <v>3118.02</v>
      </c>
      <c r="AY771" s="4">
        <v>3139.84</v>
      </c>
      <c r="AZ771" s="4">
        <v>3158.06</v>
      </c>
      <c r="BA771" s="4">
        <v>24376.400000000001</v>
      </c>
      <c r="BB771" s="4">
        <v>3192.25</v>
      </c>
      <c r="BC771" s="4">
        <v>3208.21</v>
      </c>
      <c r="BD771" s="4">
        <v>3234.84</v>
      </c>
      <c r="BE771" s="4">
        <v>3247.78</v>
      </c>
      <c r="BF771" s="4">
        <v>3260.44</v>
      </c>
      <c r="BG771" s="4">
        <v>3277.4</v>
      </c>
      <c r="BH771" s="4">
        <v>3296.41</v>
      </c>
      <c r="BI771" s="4">
        <v>3319.15</v>
      </c>
      <c r="BJ771" s="4">
        <v>0</v>
      </c>
      <c r="BK771" s="4">
        <v>3349.36</v>
      </c>
      <c r="BL771" s="4">
        <v>3349.36</v>
      </c>
      <c r="BM771" s="4">
        <v>25678.400000000001</v>
      </c>
      <c r="BN771" s="4">
        <v>3349.36</v>
      </c>
      <c r="BO771" s="4">
        <v>3349.36</v>
      </c>
      <c r="BP771" s="4">
        <v>3349.36</v>
      </c>
      <c r="BQ771" s="4">
        <v>3349.36</v>
      </c>
      <c r="BR771" s="4">
        <v>3349.36</v>
      </c>
      <c r="BS771" s="4">
        <v>3349.36</v>
      </c>
      <c r="BT771" s="4">
        <v>3349.36</v>
      </c>
      <c r="BU771" s="4">
        <v>3349.36</v>
      </c>
      <c r="BV771" s="4">
        <v>3349.36</v>
      </c>
      <c r="BW771" s="4">
        <v>16816.3</v>
      </c>
      <c r="BX771" s="4">
        <v>0</v>
      </c>
      <c r="BY771" s="4">
        <v>111.65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0</v>
      </c>
      <c r="CR771" s="4">
        <v>0</v>
      </c>
      <c r="CS771" s="4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0</v>
      </c>
      <c r="CZ771" s="4">
        <v>0</v>
      </c>
      <c r="DA771" s="4">
        <v>0</v>
      </c>
      <c r="DB771" s="4">
        <v>0</v>
      </c>
      <c r="DC771" s="4">
        <v>0</v>
      </c>
      <c r="DD771" s="4">
        <v>0</v>
      </c>
      <c r="DE771" s="4">
        <v>0</v>
      </c>
      <c r="DF771" s="4">
        <v>0</v>
      </c>
      <c r="DG771" s="4">
        <v>0</v>
      </c>
      <c r="DH771" s="4">
        <v>0</v>
      </c>
      <c r="DI771" s="4">
        <v>0</v>
      </c>
      <c r="DJ771" s="4">
        <v>0</v>
      </c>
      <c r="DK771" s="4">
        <v>0</v>
      </c>
      <c r="DL771" s="4">
        <v>0</v>
      </c>
      <c r="DM771" s="4">
        <v>0</v>
      </c>
      <c r="DN771" s="4">
        <v>0</v>
      </c>
      <c r="DO771" s="4">
        <v>0</v>
      </c>
      <c r="DP771" s="4">
        <v>0</v>
      </c>
      <c r="DQ771" s="4">
        <v>0</v>
      </c>
      <c r="DR771" s="4">
        <v>0</v>
      </c>
      <c r="DS771" s="4">
        <v>0</v>
      </c>
      <c r="DT771" s="4">
        <v>0</v>
      </c>
      <c r="DU771" s="6">
        <v>0</v>
      </c>
      <c r="DV771" s="4">
        <f>SUM(Tabela1[[#This Row],[jan/25]:[mar/25]])</f>
        <v>9635.2999999999993</v>
      </c>
      <c r="DW771" s="4">
        <f>SUM(Tabela1[[#This Row],[abr/25]:[ago/25]])</f>
        <v>16401.18</v>
      </c>
      <c r="DX771" s="4">
        <f>SUM(Tabela1[[#This Row],[set/25]:[dez/30]])</f>
        <v>79449.31</v>
      </c>
    </row>
    <row r="772" spans="1:128" hidden="1" x14ac:dyDescent="0.25">
      <c r="A772" s="2" t="s">
        <v>1856</v>
      </c>
      <c r="B772" s="2" t="s">
        <v>14</v>
      </c>
      <c r="C772" s="2" t="s">
        <v>126</v>
      </c>
      <c r="D772" s="1">
        <v>1402</v>
      </c>
      <c r="E772" s="2" t="s">
        <v>1994</v>
      </c>
      <c r="F772" s="2" t="s">
        <v>19</v>
      </c>
      <c r="G772" s="321">
        <v>45582</v>
      </c>
      <c r="H772" s="2" t="s">
        <v>869</v>
      </c>
      <c r="I772" s="2" t="s">
        <v>1995</v>
      </c>
      <c r="J772" s="4">
        <v>264000</v>
      </c>
      <c r="K772" s="4">
        <v>71825.289999999994</v>
      </c>
      <c r="L772" s="4">
        <f>Tabela1[[#This Row],[parcela.cef
(total)]]-Tabela1[[#This Row],[parcela.cef
(realizado)]]</f>
        <v>192174.71000000002</v>
      </c>
      <c r="M772" s="4">
        <v>0</v>
      </c>
      <c r="N772" s="4">
        <v>304645</v>
      </c>
      <c r="O772" s="4">
        <v>6389.2</v>
      </c>
      <c r="P772" s="4">
        <v>20746.150000000001</v>
      </c>
      <c r="Q772" s="4">
        <f>SUM(Tabela1[[#This Row],[set/25]:[dez/30]])</f>
        <v>10006.609999999999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1047.6300000000001</v>
      </c>
      <c r="BA772" s="4">
        <v>1054.76</v>
      </c>
      <c r="BB772" s="4">
        <v>1058.97</v>
      </c>
      <c r="BC772" s="4">
        <v>1064.27</v>
      </c>
      <c r="BD772" s="4">
        <v>1073.0999999999999</v>
      </c>
      <c r="BE772" s="4">
        <v>1077.3900000000001</v>
      </c>
      <c r="BF772" s="4">
        <v>1081.5999999999999</v>
      </c>
      <c r="BG772" s="4">
        <v>1087.22</v>
      </c>
      <c r="BH772" s="4">
        <v>1093.53</v>
      </c>
      <c r="BI772" s="4">
        <v>1101.07</v>
      </c>
      <c r="BJ772" s="4">
        <v>0</v>
      </c>
      <c r="BK772" s="4">
        <v>761.17</v>
      </c>
      <c r="BL772" s="4">
        <v>761.17</v>
      </c>
      <c r="BM772" s="4">
        <v>761.17</v>
      </c>
      <c r="BN772" s="4">
        <v>761.17</v>
      </c>
      <c r="BO772" s="4">
        <v>761.17</v>
      </c>
      <c r="BP772" s="4">
        <v>761.17</v>
      </c>
      <c r="BQ772" s="4">
        <v>761.17</v>
      </c>
      <c r="BR772" s="4">
        <v>761.17</v>
      </c>
      <c r="BS772" s="4">
        <v>761.17</v>
      </c>
      <c r="BT772" s="4">
        <v>761.17</v>
      </c>
      <c r="BU772" s="4">
        <v>761.17</v>
      </c>
      <c r="BV772" s="4">
        <v>761.17</v>
      </c>
      <c r="BW772" s="4">
        <v>761.17</v>
      </c>
      <c r="BX772" s="4">
        <v>0</v>
      </c>
      <c r="BY772" s="4">
        <v>0</v>
      </c>
      <c r="BZ772" s="4">
        <v>0</v>
      </c>
      <c r="CA772" s="4">
        <v>111.4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>
        <v>0</v>
      </c>
      <c r="CS772" s="4">
        <v>0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>
        <v>0</v>
      </c>
      <c r="DE772" s="4">
        <v>0</v>
      </c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>
        <v>0</v>
      </c>
      <c r="DL772" s="4">
        <v>0</v>
      </c>
      <c r="DM772" s="4">
        <v>0</v>
      </c>
      <c r="DN772" s="4">
        <v>0</v>
      </c>
      <c r="DO772" s="4">
        <v>0</v>
      </c>
      <c r="DP772" s="4">
        <v>0</v>
      </c>
      <c r="DQ772" s="4">
        <v>0</v>
      </c>
      <c r="DR772" s="4">
        <v>0</v>
      </c>
      <c r="DS772" s="4">
        <v>0</v>
      </c>
      <c r="DT772" s="4">
        <v>0</v>
      </c>
      <c r="DU772" s="6">
        <v>0</v>
      </c>
      <c r="DV772" s="4">
        <f>SUM(Tabela1[[#This Row],[jan/25]:[mar/25]])</f>
        <v>3196.3399999999997</v>
      </c>
      <c r="DW772" s="4">
        <f>SUM(Tabela1[[#This Row],[abr/25]:[ago/25]])</f>
        <v>5440.8099999999995</v>
      </c>
      <c r="DX772" s="4">
        <f>SUM(Tabela1[[#This Row],[set/25]:[dez/30]])</f>
        <v>10006.609999999999</v>
      </c>
    </row>
    <row r="773" spans="1:128" hidden="1" x14ac:dyDescent="0.25">
      <c r="A773" s="2" t="s">
        <v>1856</v>
      </c>
      <c r="B773" s="2" t="s">
        <v>14</v>
      </c>
      <c r="C773" s="2" t="s">
        <v>126</v>
      </c>
      <c r="D773" s="1">
        <v>1403</v>
      </c>
      <c r="E773" s="2" t="s">
        <v>1997</v>
      </c>
      <c r="F773" s="2" t="s">
        <v>19</v>
      </c>
      <c r="G773" s="321">
        <v>45700</v>
      </c>
      <c r="H773" s="2" t="s">
        <v>1998</v>
      </c>
      <c r="I773" s="2" t="s">
        <v>1999</v>
      </c>
      <c r="J773" s="4">
        <v>225548.4</v>
      </c>
      <c r="K773" s="4">
        <v>66467.78</v>
      </c>
      <c r="L773" s="4">
        <f>Tabela1[[#This Row],[parcela.cef
(total)]]-Tabela1[[#This Row],[parcela.cef
(realizado)]]</f>
        <v>159080.62</v>
      </c>
      <c r="M773" s="4">
        <v>0</v>
      </c>
      <c r="N773" s="4">
        <v>308750</v>
      </c>
      <c r="O773" s="4">
        <v>5542.3</v>
      </c>
      <c r="P773" s="4">
        <v>28570.26</v>
      </c>
      <c r="Q773" s="4">
        <f>SUM(Tabela1[[#This Row],[set/25]:[dez/30]])</f>
        <v>22093.86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1066.92</v>
      </c>
      <c r="BE773" s="4">
        <v>1071.19</v>
      </c>
      <c r="BF773" s="4">
        <v>1075.3699999999999</v>
      </c>
      <c r="BG773" s="4">
        <v>1080.96</v>
      </c>
      <c r="BH773" s="4">
        <v>1087.23</v>
      </c>
      <c r="BI773" s="4">
        <v>1094.73</v>
      </c>
      <c r="BJ773" s="4">
        <v>0</v>
      </c>
      <c r="BK773" s="4">
        <v>1104.69</v>
      </c>
      <c r="BL773" s="4">
        <v>1104.69</v>
      </c>
      <c r="BM773" s="4">
        <v>6628.17</v>
      </c>
      <c r="BN773" s="4">
        <v>1104.69</v>
      </c>
      <c r="BO773" s="4">
        <v>1104.69</v>
      </c>
      <c r="BP773" s="4">
        <v>1104.69</v>
      </c>
      <c r="BQ773" s="4">
        <v>1104.69</v>
      </c>
      <c r="BR773" s="4">
        <v>1104.69</v>
      </c>
      <c r="BS773" s="4">
        <v>1104.69</v>
      </c>
      <c r="BT773" s="4">
        <v>1104.69</v>
      </c>
      <c r="BU773" s="4">
        <v>0</v>
      </c>
      <c r="BV773" s="4">
        <v>0</v>
      </c>
      <c r="BW773" s="4">
        <v>5523.48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0</v>
      </c>
      <c r="CR773" s="4">
        <v>0</v>
      </c>
      <c r="CS773" s="4">
        <v>0</v>
      </c>
      <c r="CT773" s="4">
        <v>0</v>
      </c>
      <c r="CU773" s="4">
        <v>0</v>
      </c>
      <c r="CV773" s="4">
        <v>0</v>
      </c>
      <c r="CW773" s="4">
        <v>0</v>
      </c>
      <c r="CX773" s="4">
        <v>0</v>
      </c>
      <c r="CY773" s="4">
        <v>0</v>
      </c>
      <c r="CZ773" s="4">
        <v>0</v>
      </c>
      <c r="DA773" s="4">
        <v>0</v>
      </c>
      <c r="DB773" s="4">
        <v>0</v>
      </c>
      <c r="DC773" s="4">
        <v>0</v>
      </c>
      <c r="DD773" s="4">
        <v>0</v>
      </c>
      <c r="DE773" s="4">
        <v>0</v>
      </c>
      <c r="DF773" s="4">
        <v>0</v>
      </c>
      <c r="DG773" s="4">
        <v>0</v>
      </c>
      <c r="DH773" s="4">
        <v>0</v>
      </c>
      <c r="DI773" s="4">
        <v>0</v>
      </c>
      <c r="DJ773" s="4">
        <v>0</v>
      </c>
      <c r="DK773" s="4">
        <v>0</v>
      </c>
      <c r="DL773" s="4">
        <v>0</v>
      </c>
      <c r="DM773" s="4">
        <v>0</v>
      </c>
      <c r="DN773" s="4">
        <v>0</v>
      </c>
      <c r="DO773" s="4">
        <v>0</v>
      </c>
      <c r="DP773" s="4">
        <v>0</v>
      </c>
      <c r="DQ773" s="4">
        <v>0</v>
      </c>
      <c r="DR773" s="4">
        <v>0</v>
      </c>
      <c r="DS773" s="4">
        <v>0</v>
      </c>
      <c r="DT773" s="4">
        <v>0</v>
      </c>
      <c r="DU773" s="6">
        <v>0</v>
      </c>
      <c r="DV773" s="4">
        <f>SUM(Tabela1[[#This Row],[jan/25]:[mar/25]])</f>
        <v>1066.92</v>
      </c>
      <c r="DW773" s="4">
        <f>SUM(Tabela1[[#This Row],[abr/25]:[ago/25]])</f>
        <v>5409.48</v>
      </c>
      <c r="DX773" s="4">
        <f>SUM(Tabela1[[#This Row],[set/25]:[dez/30]])</f>
        <v>22093.86</v>
      </c>
    </row>
    <row r="774" spans="1:128" hidden="1" x14ac:dyDescent="0.25">
      <c r="A774" s="2" t="s">
        <v>1856</v>
      </c>
      <c r="B774" s="2" t="s">
        <v>14</v>
      </c>
      <c r="C774" s="2" t="s">
        <v>126</v>
      </c>
      <c r="D774" s="1">
        <v>1404</v>
      </c>
      <c r="E774" s="2" t="s">
        <v>2001</v>
      </c>
      <c r="F774" s="2" t="s">
        <v>19</v>
      </c>
      <c r="G774" s="321">
        <v>45698</v>
      </c>
      <c r="H774" s="2" t="s">
        <v>2002</v>
      </c>
      <c r="I774" s="2" t="s">
        <v>2003</v>
      </c>
      <c r="J774" s="4">
        <v>262014.37</v>
      </c>
      <c r="K774" s="4">
        <v>71430.679999999993</v>
      </c>
      <c r="L774" s="4">
        <f>Tabela1[[#This Row],[parcela.cef
(total)]]-Tabela1[[#This Row],[parcela.cef
(realizado)]]</f>
        <v>190583.69</v>
      </c>
      <c r="M774" s="4">
        <v>0</v>
      </c>
      <c r="N774" s="4">
        <v>321035.96000000002</v>
      </c>
      <c r="O774" s="4">
        <v>9552.19</v>
      </c>
      <c r="P774" s="4">
        <v>6745.4</v>
      </c>
      <c r="Q774" s="4">
        <f>SUM(Tabela1[[#This Row],[set/25]:[dez/30]])</f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6745.4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>
        <v>0</v>
      </c>
      <c r="DE774" s="4">
        <v>0</v>
      </c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>
        <v>0</v>
      </c>
      <c r="DL774" s="4">
        <v>0</v>
      </c>
      <c r="DM774" s="4">
        <v>0</v>
      </c>
      <c r="DN774" s="4">
        <v>0</v>
      </c>
      <c r="DO774" s="4">
        <v>0</v>
      </c>
      <c r="DP774" s="4">
        <v>0</v>
      </c>
      <c r="DQ774" s="4">
        <v>0</v>
      </c>
      <c r="DR774" s="4">
        <v>0</v>
      </c>
      <c r="DS774" s="4">
        <v>0</v>
      </c>
      <c r="DT774" s="4">
        <v>0</v>
      </c>
      <c r="DU774" s="6">
        <v>0</v>
      </c>
      <c r="DV774" s="4">
        <f>SUM(Tabela1[[#This Row],[jan/25]:[mar/25]])</f>
        <v>6745.4</v>
      </c>
      <c r="DW774" s="4">
        <f>SUM(Tabela1[[#This Row],[abr/25]:[ago/25]])</f>
        <v>0</v>
      </c>
      <c r="DX774" s="4">
        <f>SUM(Tabela1[[#This Row],[set/25]:[dez/30]])</f>
        <v>0</v>
      </c>
    </row>
    <row r="775" spans="1:128" hidden="1" x14ac:dyDescent="0.25">
      <c r="A775" s="2" t="s">
        <v>1856</v>
      </c>
      <c r="B775" s="2" t="s">
        <v>14</v>
      </c>
      <c r="C775" s="2" t="s">
        <v>126</v>
      </c>
      <c r="D775" s="1">
        <v>1405</v>
      </c>
      <c r="E775" s="2" t="s">
        <v>2005</v>
      </c>
      <c r="F775" s="2" t="s">
        <v>19</v>
      </c>
      <c r="G775" s="321">
        <v>45393</v>
      </c>
      <c r="H775" s="2" t="s">
        <v>2006</v>
      </c>
      <c r="I775" s="2"/>
      <c r="J775" s="4"/>
      <c r="K775" s="4"/>
      <c r="L775" s="4">
        <f>Tabela1[[#This Row],[parcela.cef
(total)]]-Tabela1[[#This Row],[parcela.cef
(realizado)]]</f>
        <v>0</v>
      </c>
      <c r="M775" s="4">
        <v>0</v>
      </c>
      <c r="N775" s="4">
        <v>285000</v>
      </c>
      <c r="O775" s="4">
        <v>0</v>
      </c>
      <c r="P775" s="4">
        <v>301679.93</v>
      </c>
      <c r="Q775" s="4">
        <f>SUM(Tabela1[[#This Row],[set/25]:[dez/30]])</f>
        <v>123573.79999999997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85000</v>
      </c>
      <c r="AT775" s="4">
        <v>3509.8</v>
      </c>
      <c r="AU775" s="4">
        <v>3599.79</v>
      </c>
      <c r="AV775" s="4">
        <v>3558.39</v>
      </c>
      <c r="AW775" s="4">
        <v>3583.66</v>
      </c>
      <c r="AX775" s="4">
        <v>3609.46</v>
      </c>
      <c r="AY775" s="4">
        <v>3638.36</v>
      </c>
      <c r="AZ775" s="4">
        <v>3655.81</v>
      </c>
      <c r="BA775" s="4">
        <v>37805.699999999997</v>
      </c>
      <c r="BB775" s="4">
        <v>3695.39</v>
      </c>
      <c r="BC775" s="4">
        <v>3715.11</v>
      </c>
      <c r="BD775" s="4">
        <v>3747.19</v>
      </c>
      <c r="BE775" s="4">
        <v>3759.67</v>
      </c>
      <c r="BF775" s="4">
        <v>3774.33</v>
      </c>
      <c r="BG775" s="4">
        <v>3795.22</v>
      </c>
      <c r="BH775" s="4">
        <v>3815.96</v>
      </c>
      <c r="BI775" s="4">
        <v>3842.29</v>
      </c>
      <c r="BJ775" s="4">
        <v>3877.26</v>
      </c>
      <c r="BK775" s="4">
        <v>3877.26</v>
      </c>
      <c r="BL775" s="4">
        <v>3877.26</v>
      </c>
      <c r="BM775" s="4">
        <v>39824.99</v>
      </c>
      <c r="BN775" s="4">
        <v>3877.26</v>
      </c>
      <c r="BO775" s="4">
        <v>3877.26</v>
      </c>
      <c r="BP775" s="4">
        <v>3877.26</v>
      </c>
      <c r="BQ775" s="4">
        <v>3877.26</v>
      </c>
      <c r="BR775" s="4">
        <v>3877.26</v>
      </c>
      <c r="BS775" s="4">
        <v>3877.26</v>
      </c>
      <c r="BT775" s="4">
        <v>3877.26</v>
      </c>
      <c r="BU775" s="4">
        <v>3877.26</v>
      </c>
      <c r="BV775" s="4">
        <v>3877.26</v>
      </c>
      <c r="BW775" s="4">
        <v>37110.910000000003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110.78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0</v>
      </c>
      <c r="CR775" s="4">
        <v>0</v>
      </c>
      <c r="CS775" s="4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4">
        <v>0</v>
      </c>
      <c r="CZ775" s="4">
        <v>0</v>
      </c>
      <c r="DA775" s="4">
        <v>0</v>
      </c>
      <c r="DB775" s="4">
        <v>0</v>
      </c>
      <c r="DC775" s="4">
        <v>0</v>
      </c>
      <c r="DD775" s="4">
        <v>0</v>
      </c>
      <c r="DE775" s="4">
        <v>0</v>
      </c>
      <c r="DF775" s="4">
        <v>0</v>
      </c>
      <c r="DG775" s="4">
        <v>0</v>
      </c>
      <c r="DH775" s="4">
        <v>0</v>
      </c>
      <c r="DI775" s="4">
        <v>0</v>
      </c>
      <c r="DJ775" s="4">
        <v>0</v>
      </c>
      <c r="DK775" s="4">
        <v>0</v>
      </c>
      <c r="DL775" s="4">
        <v>0</v>
      </c>
      <c r="DM775" s="4">
        <v>0</v>
      </c>
      <c r="DN775" s="4">
        <v>0</v>
      </c>
      <c r="DO775" s="4">
        <v>0</v>
      </c>
      <c r="DP775" s="4">
        <v>0</v>
      </c>
      <c r="DQ775" s="4">
        <v>0</v>
      </c>
      <c r="DR775" s="4">
        <v>0</v>
      </c>
      <c r="DS775" s="4">
        <v>0</v>
      </c>
      <c r="DT775" s="4">
        <v>0</v>
      </c>
      <c r="DU775" s="6">
        <v>0</v>
      </c>
      <c r="DV775" s="4">
        <f>SUM(Tabela1[[#This Row],[jan/25]:[mar/25]])</f>
        <v>11157.69</v>
      </c>
      <c r="DW775" s="4">
        <f>SUM(Tabela1[[#This Row],[abr/25]:[ago/25]])</f>
        <v>18987.47</v>
      </c>
      <c r="DX775" s="4">
        <f>SUM(Tabela1[[#This Row],[set/25]:[dez/30]])</f>
        <v>123573.79999999997</v>
      </c>
    </row>
    <row r="776" spans="1:128" hidden="1" x14ac:dyDescent="0.25">
      <c r="A776" s="2" t="s">
        <v>1856</v>
      </c>
      <c r="B776" s="2" t="s">
        <v>14</v>
      </c>
      <c r="C776" s="2" t="s">
        <v>126</v>
      </c>
      <c r="D776" s="1">
        <v>1406</v>
      </c>
      <c r="E776" s="2" t="s">
        <v>2008</v>
      </c>
      <c r="F776" s="2" t="s">
        <v>19</v>
      </c>
      <c r="G776" s="321">
        <v>45894</v>
      </c>
      <c r="H776" s="2" t="s">
        <v>2009</v>
      </c>
      <c r="I776" s="2"/>
      <c r="J776" s="4"/>
      <c r="K776" s="4"/>
      <c r="L776" s="4">
        <f>Tabela1[[#This Row],[parcela.cef
(total)]]-Tabela1[[#This Row],[parcela.cef
(realizado)]]</f>
        <v>0</v>
      </c>
      <c r="M776" s="4">
        <v>233669</v>
      </c>
      <c r="N776" s="4">
        <v>272600</v>
      </c>
      <c r="O776" s="4">
        <v>0</v>
      </c>
      <c r="P776" s="4">
        <v>27218.78</v>
      </c>
      <c r="Q776" s="4">
        <f>SUM(Tabela1[[#This Row],[set/25]:[dez/30]])</f>
        <v>27218.780000000002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1478.21</v>
      </c>
      <c r="BL776" s="4">
        <v>1478.21</v>
      </c>
      <c r="BM776" s="4">
        <v>1478.22</v>
      </c>
      <c r="BN776" s="4">
        <v>1478.22</v>
      </c>
      <c r="BO776" s="4">
        <v>1478.22</v>
      </c>
      <c r="BP776" s="4">
        <v>1478.22</v>
      </c>
      <c r="BQ776" s="4">
        <v>1478.22</v>
      </c>
      <c r="BR776" s="4">
        <v>1478.22</v>
      </c>
      <c r="BS776" s="4">
        <v>1478.22</v>
      </c>
      <c r="BT776" s="4">
        <v>1478.22</v>
      </c>
      <c r="BU776" s="4">
        <v>1478.22</v>
      </c>
      <c r="BV776" s="4">
        <v>1478.22</v>
      </c>
      <c r="BW776" s="4">
        <v>6523.72</v>
      </c>
      <c r="BX776" s="4">
        <v>1478.22</v>
      </c>
      <c r="BY776" s="4">
        <v>1478.22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0</v>
      </c>
      <c r="CR776" s="4">
        <v>0</v>
      </c>
      <c r="CS776" s="4">
        <v>0</v>
      </c>
      <c r="CT776" s="4">
        <v>0</v>
      </c>
      <c r="CU776" s="4">
        <v>0</v>
      </c>
      <c r="CV776" s="4">
        <v>0</v>
      </c>
      <c r="CW776" s="4">
        <v>0</v>
      </c>
      <c r="CX776" s="4">
        <v>0</v>
      </c>
      <c r="CY776" s="4">
        <v>0</v>
      </c>
      <c r="CZ776" s="4">
        <v>0</v>
      </c>
      <c r="DA776" s="4">
        <v>0</v>
      </c>
      <c r="DB776" s="4">
        <v>0</v>
      </c>
      <c r="DC776" s="4">
        <v>0</v>
      </c>
      <c r="DD776" s="4">
        <v>0</v>
      </c>
      <c r="DE776" s="4">
        <v>0</v>
      </c>
      <c r="DF776" s="4">
        <v>0</v>
      </c>
      <c r="DG776" s="4">
        <v>0</v>
      </c>
      <c r="DH776" s="4">
        <v>0</v>
      </c>
      <c r="DI776" s="4">
        <v>0</v>
      </c>
      <c r="DJ776" s="4">
        <v>0</v>
      </c>
      <c r="DK776" s="4">
        <v>0</v>
      </c>
      <c r="DL776" s="4">
        <v>0</v>
      </c>
      <c r="DM776" s="4">
        <v>0</v>
      </c>
      <c r="DN776" s="4">
        <v>0</v>
      </c>
      <c r="DO776" s="4">
        <v>0</v>
      </c>
      <c r="DP776" s="4">
        <v>0</v>
      </c>
      <c r="DQ776" s="4">
        <v>0</v>
      </c>
      <c r="DR776" s="4">
        <v>0</v>
      </c>
      <c r="DS776" s="4">
        <v>0</v>
      </c>
      <c r="DT776" s="4">
        <v>0</v>
      </c>
      <c r="DU776" s="6">
        <v>0</v>
      </c>
      <c r="DV776" s="4">
        <f>SUM(Tabela1[[#This Row],[jan/25]:[mar/25]])</f>
        <v>0</v>
      </c>
      <c r="DW776" s="4">
        <f>SUM(Tabela1[[#This Row],[abr/25]:[ago/25]])</f>
        <v>0</v>
      </c>
      <c r="DX776" s="4">
        <f>SUM(Tabela1[[#This Row],[set/25]:[dez/30]])</f>
        <v>27218.780000000002</v>
      </c>
    </row>
    <row r="777" spans="1:128" hidden="1" x14ac:dyDescent="0.25">
      <c r="A777" s="2" t="s">
        <v>1856</v>
      </c>
      <c r="B777" s="2" t="s">
        <v>14</v>
      </c>
      <c r="C777" s="2" t="s">
        <v>126</v>
      </c>
      <c r="D777" s="1">
        <v>1407</v>
      </c>
      <c r="E777" s="2" t="s">
        <v>2011</v>
      </c>
      <c r="F777" s="2" t="s">
        <v>19</v>
      </c>
      <c r="G777" s="321">
        <v>45596</v>
      </c>
      <c r="H777" s="2" t="s">
        <v>241</v>
      </c>
      <c r="I777" s="2" t="s">
        <v>2012</v>
      </c>
      <c r="J777" s="4">
        <v>181632.03</v>
      </c>
      <c r="K777" s="4">
        <v>49999.39</v>
      </c>
      <c r="L777" s="4">
        <f>Tabela1[[#This Row],[parcela.cef
(total)]]-Tabela1[[#This Row],[parcela.cef
(realizado)]]</f>
        <v>131632.64000000001</v>
      </c>
      <c r="M777" s="4">
        <v>0</v>
      </c>
      <c r="N777" s="4">
        <v>236550</v>
      </c>
      <c r="O777" s="4">
        <v>4592.08</v>
      </c>
      <c r="P777" s="4">
        <v>55729.68</v>
      </c>
      <c r="Q777" s="4">
        <f>SUM(Tabela1[[#This Row],[set/25]:[dez/30]])</f>
        <v>37056.57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821.13</v>
      </c>
      <c r="BA777" s="4">
        <v>9305.4599999999991</v>
      </c>
      <c r="BB777" s="4">
        <v>1047.8599999999999</v>
      </c>
      <c r="BC777" s="4">
        <v>1053.0999999999999</v>
      </c>
      <c r="BD777" s="4">
        <v>1061.8399999999999</v>
      </c>
      <c r="BE777" s="4">
        <v>1066.0899999999999</v>
      </c>
      <c r="BF777" s="4">
        <v>1070.25</v>
      </c>
      <c r="BG777" s="4">
        <v>1075.81</v>
      </c>
      <c r="BH777" s="4">
        <v>1082.05</v>
      </c>
      <c r="BI777" s="4">
        <v>1089.52</v>
      </c>
      <c r="BJ777" s="4">
        <v>0</v>
      </c>
      <c r="BK777" s="4">
        <v>1099.43</v>
      </c>
      <c r="BL777" s="4">
        <v>1099.43</v>
      </c>
      <c r="BM777" s="4">
        <v>10031.049999999999</v>
      </c>
      <c r="BN777" s="4">
        <v>1099.43</v>
      </c>
      <c r="BO777" s="4">
        <v>1099.43</v>
      </c>
      <c r="BP777" s="4">
        <v>1099.43</v>
      </c>
      <c r="BQ777" s="4">
        <v>1099.43</v>
      </c>
      <c r="BR777" s="4">
        <v>1099.43</v>
      </c>
      <c r="BS777" s="4">
        <v>1099.43</v>
      </c>
      <c r="BT777" s="4">
        <v>0</v>
      </c>
      <c r="BU777" s="4">
        <v>0</v>
      </c>
      <c r="BV777" s="4">
        <v>0</v>
      </c>
      <c r="BW777" s="4">
        <v>16975.38</v>
      </c>
      <c r="BX777" s="4">
        <v>228.6</v>
      </c>
      <c r="BY777" s="4">
        <v>340.3</v>
      </c>
      <c r="BZ777" s="4">
        <v>228.6</v>
      </c>
      <c r="CA777" s="4">
        <v>228.6</v>
      </c>
      <c r="CB777" s="4">
        <v>228.6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0</v>
      </c>
      <c r="CR777" s="4">
        <v>0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0</v>
      </c>
      <c r="CY777" s="4">
        <v>0</v>
      </c>
      <c r="CZ777" s="4">
        <v>0</v>
      </c>
      <c r="DA777" s="4">
        <v>0</v>
      </c>
      <c r="DB777" s="4">
        <v>0</v>
      </c>
      <c r="DC777" s="4">
        <v>0</v>
      </c>
      <c r="DD777" s="4">
        <v>0</v>
      </c>
      <c r="DE777" s="4">
        <v>0</v>
      </c>
      <c r="DF777" s="4">
        <v>0</v>
      </c>
      <c r="DG777" s="4">
        <v>0</v>
      </c>
      <c r="DH777" s="4">
        <v>0</v>
      </c>
      <c r="DI777" s="4">
        <v>0</v>
      </c>
      <c r="DJ777" s="4">
        <v>0</v>
      </c>
      <c r="DK777" s="4">
        <v>0</v>
      </c>
      <c r="DL777" s="4">
        <v>0</v>
      </c>
      <c r="DM777" s="4">
        <v>0</v>
      </c>
      <c r="DN777" s="4">
        <v>0</v>
      </c>
      <c r="DO777" s="4">
        <v>0</v>
      </c>
      <c r="DP777" s="4">
        <v>0</v>
      </c>
      <c r="DQ777" s="4">
        <v>0</v>
      </c>
      <c r="DR777" s="4">
        <v>0</v>
      </c>
      <c r="DS777" s="4">
        <v>0</v>
      </c>
      <c r="DT777" s="4">
        <v>0</v>
      </c>
      <c r="DU777" s="6">
        <v>0</v>
      </c>
      <c r="DV777" s="4">
        <f>SUM(Tabela1[[#This Row],[jan/25]:[mar/25]])</f>
        <v>3162.8</v>
      </c>
      <c r="DW777" s="4">
        <f>SUM(Tabela1[[#This Row],[abr/25]:[ago/25]])</f>
        <v>5383.7199999999993</v>
      </c>
      <c r="DX777" s="4">
        <f>SUM(Tabela1[[#This Row],[set/25]:[dez/30]])</f>
        <v>37056.57</v>
      </c>
    </row>
    <row r="778" spans="1:128" hidden="1" x14ac:dyDescent="0.25">
      <c r="A778" s="2" t="s">
        <v>1856</v>
      </c>
      <c r="B778" s="2" t="s">
        <v>14</v>
      </c>
      <c r="C778" s="2" t="s">
        <v>126</v>
      </c>
      <c r="D778" s="1">
        <v>1408</v>
      </c>
      <c r="E778" s="2" t="s">
        <v>2014</v>
      </c>
      <c r="F778" s="2" t="s">
        <v>19</v>
      </c>
      <c r="G778" s="321">
        <v>45698</v>
      </c>
      <c r="H778" s="2" t="s">
        <v>282</v>
      </c>
      <c r="I778" s="2" t="s">
        <v>2015</v>
      </c>
      <c r="J778" s="4">
        <v>283775.19</v>
      </c>
      <c r="K778" s="4">
        <v>86282.5</v>
      </c>
      <c r="L778" s="4">
        <f>Tabela1[[#This Row],[parcela.cef
(total)]]-Tabela1[[#This Row],[parcela.cef
(realizado)]]</f>
        <v>197492.69</v>
      </c>
      <c r="M778" s="4">
        <v>0</v>
      </c>
      <c r="N778" s="4">
        <v>362943.06</v>
      </c>
      <c r="O778" s="4">
        <v>5872.35</v>
      </c>
      <c r="P778" s="4">
        <v>51707.6</v>
      </c>
      <c r="Q778" s="4">
        <f>SUM(Tabela1[[#This Row],[set/25]:[dez/30]])</f>
        <v>41800.51999999999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1632.09</v>
      </c>
      <c r="BE778" s="4">
        <v>1638.62</v>
      </c>
      <c r="BF778" s="4">
        <v>1645.01</v>
      </c>
      <c r="BG778" s="4">
        <v>1653.57</v>
      </c>
      <c r="BH778" s="4">
        <v>1663.16</v>
      </c>
      <c r="BI778" s="4">
        <v>1674.63</v>
      </c>
      <c r="BJ778" s="4">
        <v>0</v>
      </c>
      <c r="BK778" s="4">
        <v>1689.87</v>
      </c>
      <c r="BL778" s="4">
        <v>1689.87</v>
      </c>
      <c r="BM778" s="4">
        <v>9505.0300000000007</v>
      </c>
      <c r="BN778" s="4">
        <v>1689.87</v>
      </c>
      <c r="BO778" s="4">
        <v>1689.87</v>
      </c>
      <c r="BP778" s="4">
        <v>1689.87</v>
      </c>
      <c r="BQ778" s="4">
        <v>1689.87</v>
      </c>
      <c r="BR778" s="4">
        <v>1689.87</v>
      </c>
      <c r="BS778" s="4">
        <v>1689.87</v>
      </c>
      <c r="BT778" s="4">
        <v>1689.87</v>
      </c>
      <c r="BU778" s="4">
        <v>1689.87</v>
      </c>
      <c r="BV778" s="4">
        <v>1689.87</v>
      </c>
      <c r="BW778" s="4">
        <v>11593.92</v>
      </c>
      <c r="BX778" s="4">
        <v>1689.87</v>
      </c>
      <c r="BY778" s="4">
        <v>423.13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0</v>
      </c>
      <c r="CR778" s="4">
        <v>0</v>
      </c>
      <c r="CS778" s="4">
        <v>0</v>
      </c>
      <c r="CT778" s="4">
        <v>0</v>
      </c>
      <c r="CU778" s="4">
        <v>0</v>
      </c>
      <c r="CV778" s="4">
        <v>0</v>
      </c>
      <c r="CW778" s="4">
        <v>0</v>
      </c>
      <c r="CX778" s="4">
        <v>0</v>
      </c>
      <c r="CY778" s="4">
        <v>0</v>
      </c>
      <c r="CZ778" s="4">
        <v>0</v>
      </c>
      <c r="DA778" s="4">
        <v>0</v>
      </c>
      <c r="DB778" s="4">
        <v>0</v>
      </c>
      <c r="DC778" s="4">
        <v>0</v>
      </c>
      <c r="DD778" s="4">
        <v>0</v>
      </c>
      <c r="DE778" s="4">
        <v>0</v>
      </c>
      <c r="DF778" s="4">
        <v>0</v>
      </c>
      <c r="DG778" s="4">
        <v>0</v>
      </c>
      <c r="DH778" s="4">
        <v>0</v>
      </c>
      <c r="DI778" s="4">
        <v>0</v>
      </c>
      <c r="DJ778" s="4">
        <v>0</v>
      </c>
      <c r="DK778" s="4">
        <v>0</v>
      </c>
      <c r="DL778" s="4">
        <v>0</v>
      </c>
      <c r="DM778" s="4">
        <v>0</v>
      </c>
      <c r="DN778" s="4">
        <v>0</v>
      </c>
      <c r="DO778" s="4">
        <v>0</v>
      </c>
      <c r="DP778" s="4">
        <v>0</v>
      </c>
      <c r="DQ778" s="4">
        <v>0</v>
      </c>
      <c r="DR778" s="4">
        <v>0</v>
      </c>
      <c r="DS778" s="4">
        <v>0</v>
      </c>
      <c r="DT778" s="4">
        <v>0</v>
      </c>
      <c r="DU778" s="6">
        <v>0</v>
      </c>
      <c r="DV778" s="4">
        <f>SUM(Tabela1[[#This Row],[jan/25]:[mar/25]])</f>
        <v>1632.09</v>
      </c>
      <c r="DW778" s="4">
        <f>SUM(Tabela1[[#This Row],[abr/25]:[ago/25]])</f>
        <v>8274.99</v>
      </c>
      <c r="DX778" s="4">
        <f>SUM(Tabela1[[#This Row],[set/25]:[dez/30]])</f>
        <v>41800.51999999999</v>
      </c>
    </row>
    <row r="779" spans="1:128" hidden="1" x14ac:dyDescent="0.25">
      <c r="A779" s="2" t="s">
        <v>1856</v>
      </c>
      <c r="B779" s="2" t="s">
        <v>14</v>
      </c>
      <c r="C779" s="2" t="s">
        <v>126</v>
      </c>
      <c r="D779" s="1">
        <v>1409</v>
      </c>
      <c r="E779" s="2" t="s">
        <v>2017</v>
      </c>
      <c r="F779" s="2" t="s">
        <v>19</v>
      </c>
      <c r="G779" s="321">
        <v>45698</v>
      </c>
      <c r="H779" s="2" t="s">
        <v>718</v>
      </c>
      <c r="I779" s="2" t="s">
        <v>2018</v>
      </c>
      <c r="J779" s="4">
        <v>288625.17</v>
      </c>
      <c r="K779" s="4">
        <v>92350.2</v>
      </c>
      <c r="L779" s="4">
        <f>Tabela1[[#This Row],[parcela.cef
(total)]]-Tabela1[[#This Row],[parcela.cef
(realizado)]]</f>
        <v>196274.96999999997</v>
      </c>
      <c r="M779" s="4">
        <v>0</v>
      </c>
      <c r="N779" s="4">
        <v>407550</v>
      </c>
      <c r="O779" s="4">
        <v>10580.12</v>
      </c>
      <c r="P779" s="4">
        <v>83397.100000000006</v>
      </c>
      <c r="Q779" s="4">
        <f>SUM(Tabela1[[#This Row],[set/25]:[dez/30]])</f>
        <v>54203.74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15525.7</v>
      </c>
      <c r="BE779" s="4">
        <v>2706.48</v>
      </c>
      <c r="BF779" s="4">
        <v>2717.04</v>
      </c>
      <c r="BG779" s="4">
        <v>2731.17</v>
      </c>
      <c r="BH779" s="4">
        <v>2747.01</v>
      </c>
      <c r="BI779" s="4">
        <v>2765.96</v>
      </c>
      <c r="BJ779" s="4">
        <v>0</v>
      </c>
      <c r="BK779" s="4">
        <v>2791.13</v>
      </c>
      <c r="BL779" s="4">
        <v>2791.13</v>
      </c>
      <c r="BM779" s="4">
        <v>20375.25</v>
      </c>
      <c r="BN779" s="4">
        <v>2791.13</v>
      </c>
      <c r="BO779" s="4">
        <v>2791.13</v>
      </c>
      <c r="BP779" s="4">
        <v>2791.13</v>
      </c>
      <c r="BQ779" s="4">
        <v>2791.13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16746.78</v>
      </c>
      <c r="BX779" s="4">
        <v>0</v>
      </c>
      <c r="BY779" s="4">
        <v>334.93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>
        <v>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0</v>
      </c>
      <c r="CZ779" s="4">
        <v>0</v>
      </c>
      <c r="DA779" s="4">
        <v>0</v>
      </c>
      <c r="DB779" s="4">
        <v>0</v>
      </c>
      <c r="DC779" s="4">
        <v>0</v>
      </c>
      <c r="DD779" s="4">
        <v>0</v>
      </c>
      <c r="DE779" s="4">
        <v>0</v>
      </c>
      <c r="DF779" s="4">
        <v>0</v>
      </c>
      <c r="DG779" s="4">
        <v>0</v>
      </c>
      <c r="DH779" s="4">
        <v>0</v>
      </c>
      <c r="DI779" s="4">
        <v>0</v>
      </c>
      <c r="DJ779" s="4">
        <v>0</v>
      </c>
      <c r="DK779" s="4">
        <v>0</v>
      </c>
      <c r="DL779" s="4">
        <v>0</v>
      </c>
      <c r="DM779" s="4">
        <v>0</v>
      </c>
      <c r="DN779" s="4">
        <v>0</v>
      </c>
      <c r="DO779" s="4">
        <v>0</v>
      </c>
      <c r="DP779" s="4">
        <v>0</v>
      </c>
      <c r="DQ779" s="4">
        <v>0</v>
      </c>
      <c r="DR779" s="4">
        <v>0</v>
      </c>
      <c r="DS779" s="4">
        <v>0</v>
      </c>
      <c r="DT779" s="4">
        <v>0</v>
      </c>
      <c r="DU779" s="6">
        <v>0</v>
      </c>
      <c r="DV779" s="4">
        <f>SUM(Tabela1[[#This Row],[jan/25]:[mar/25]])</f>
        <v>15525.7</v>
      </c>
      <c r="DW779" s="4">
        <f>SUM(Tabela1[[#This Row],[abr/25]:[ago/25]])</f>
        <v>13667.66</v>
      </c>
      <c r="DX779" s="4">
        <f>SUM(Tabela1[[#This Row],[set/25]:[dez/30]])</f>
        <v>54203.74</v>
      </c>
    </row>
    <row r="780" spans="1:128" hidden="1" x14ac:dyDescent="0.25">
      <c r="A780" s="2" t="s">
        <v>1856</v>
      </c>
      <c r="B780" s="2" t="s">
        <v>14</v>
      </c>
      <c r="C780" s="2" t="s">
        <v>148</v>
      </c>
      <c r="D780" s="1">
        <v>1501</v>
      </c>
      <c r="E780" s="2" t="s">
        <v>2020</v>
      </c>
      <c r="F780" s="2" t="s">
        <v>19</v>
      </c>
      <c r="G780" s="321">
        <v>45263</v>
      </c>
      <c r="H780" s="2" t="s">
        <v>733</v>
      </c>
      <c r="I780" s="2"/>
      <c r="J780" s="4"/>
      <c r="K780" s="4"/>
      <c r="L780" s="4">
        <f>Tabela1[[#This Row],[parcela.cef
(total)]]-Tabela1[[#This Row],[parcela.cef
(realizado)]]</f>
        <v>0</v>
      </c>
      <c r="M780" s="4">
        <v>0</v>
      </c>
      <c r="N780" s="4">
        <v>299250</v>
      </c>
      <c r="O780" s="4">
        <v>0</v>
      </c>
      <c r="P780" s="4">
        <v>307834.21999999997</v>
      </c>
      <c r="Q780" s="4">
        <f>SUM(Tabela1[[#This Row],[set/25]:[dez/30]])</f>
        <v>124205.31000000003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44250</v>
      </c>
      <c r="AP780" s="4">
        <v>2501.75</v>
      </c>
      <c r="AQ780" s="4">
        <v>2509.5100000000002</v>
      </c>
      <c r="AR780" s="4">
        <v>2516.2800000000002</v>
      </c>
      <c r="AS780" s="4">
        <v>2519.5500000000002</v>
      </c>
      <c r="AT780" s="4">
        <v>2526.61</v>
      </c>
      <c r="AU780" s="4">
        <v>2591.4</v>
      </c>
      <c r="AV780" s="4">
        <v>2561.59</v>
      </c>
      <c r="AW780" s="4">
        <v>41003.58</v>
      </c>
      <c r="AX780" s="4">
        <v>2598.35</v>
      </c>
      <c r="AY780" s="4">
        <v>2616.54</v>
      </c>
      <c r="AZ780" s="4">
        <v>2632.59</v>
      </c>
      <c r="BA780" s="4">
        <v>2649.61</v>
      </c>
      <c r="BB780" s="4">
        <v>2660.21</v>
      </c>
      <c r="BC780" s="4">
        <v>2673.51</v>
      </c>
      <c r="BD780" s="4">
        <v>2695.7</v>
      </c>
      <c r="BE780" s="4">
        <v>40812.92</v>
      </c>
      <c r="BF780" s="4">
        <v>2730.78</v>
      </c>
      <c r="BG780" s="4">
        <v>2727.05</v>
      </c>
      <c r="BH780" s="4">
        <v>5505.52</v>
      </c>
      <c r="BI780" s="4">
        <v>10345.86</v>
      </c>
      <c r="BJ780" s="4">
        <v>13257.87</v>
      </c>
      <c r="BK780" s="4">
        <v>13257.87</v>
      </c>
      <c r="BL780" s="4">
        <v>2791.13</v>
      </c>
      <c r="BM780" s="4">
        <v>2791.13</v>
      </c>
      <c r="BN780" s="4">
        <v>44658.09</v>
      </c>
      <c r="BO780" s="4">
        <v>2791.13</v>
      </c>
      <c r="BP780" s="4">
        <v>2791.13</v>
      </c>
      <c r="BQ780" s="4">
        <v>2791.13</v>
      </c>
      <c r="BR780" s="4">
        <v>2791.13</v>
      </c>
      <c r="BS780" s="4">
        <v>2791.13</v>
      </c>
      <c r="BT780" s="4">
        <v>2791.13</v>
      </c>
      <c r="BU780" s="4">
        <v>2791.13</v>
      </c>
      <c r="BV780" s="4">
        <v>2791.13</v>
      </c>
      <c r="BW780" s="4">
        <v>25008.53</v>
      </c>
      <c r="BX780" s="4">
        <v>0</v>
      </c>
      <c r="BY780" s="4">
        <v>111.65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>
        <v>0</v>
      </c>
      <c r="CS780" s="4">
        <v>0</v>
      </c>
      <c r="CT780" s="4">
        <v>0</v>
      </c>
      <c r="CU780" s="4">
        <v>0</v>
      </c>
      <c r="CV780" s="4">
        <v>0</v>
      </c>
      <c r="CW780" s="4">
        <v>0</v>
      </c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>
        <v>0</v>
      </c>
      <c r="DE780" s="4">
        <v>0</v>
      </c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>
        <v>0</v>
      </c>
      <c r="DL780" s="4">
        <v>0</v>
      </c>
      <c r="DM780" s="4">
        <v>0</v>
      </c>
      <c r="DN780" s="4">
        <v>0</v>
      </c>
      <c r="DO780" s="4">
        <v>0</v>
      </c>
      <c r="DP780" s="4">
        <v>0</v>
      </c>
      <c r="DQ780" s="4">
        <v>0</v>
      </c>
      <c r="DR780" s="4">
        <v>0</v>
      </c>
      <c r="DS780" s="4">
        <v>0</v>
      </c>
      <c r="DT780" s="4">
        <v>0</v>
      </c>
      <c r="DU780" s="6">
        <v>0</v>
      </c>
      <c r="DV780" s="4">
        <f>SUM(Tabela1[[#This Row],[jan/25]:[mar/25]])</f>
        <v>8029.42</v>
      </c>
      <c r="DW780" s="4">
        <f>SUM(Tabela1[[#This Row],[abr/25]:[ago/25]])</f>
        <v>62122.130000000005</v>
      </c>
      <c r="DX780" s="4">
        <f>SUM(Tabela1[[#This Row],[set/25]:[dez/30]])</f>
        <v>124205.31000000003</v>
      </c>
    </row>
    <row r="781" spans="1:128" hidden="1" x14ac:dyDescent="0.25">
      <c r="A781" s="2" t="s">
        <v>1856</v>
      </c>
      <c r="B781" s="2" t="s">
        <v>14</v>
      </c>
      <c r="C781" s="2" t="s">
        <v>148</v>
      </c>
      <c r="D781" s="1">
        <v>1502</v>
      </c>
      <c r="E781" s="2" t="s">
        <v>2022</v>
      </c>
      <c r="F781" s="2" t="s">
        <v>19</v>
      </c>
      <c r="G781" s="321">
        <v>45589</v>
      </c>
      <c r="H781" s="2" t="s">
        <v>436</v>
      </c>
      <c r="I781" s="2" t="s">
        <v>2023</v>
      </c>
      <c r="J781" s="4">
        <v>214487.09</v>
      </c>
      <c r="K781" s="4">
        <v>65061.87</v>
      </c>
      <c r="L781" s="4">
        <f>Tabela1[[#This Row],[parcela.cef
(total)]]-Tabela1[[#This Row],[parcela.cef
(realizado)]]</f>
        <v>149425.22</v>
      </c>
      <c r="M781" s="4">
        <v>0</v>
      </c>
      <c r="N781" s="4">
        <v>299267.40000000002</v>
      </c>
      <c r="O781" s="4">
        <v>7679.37</v>
      </c>
      <c r="P781" s="4">
        <v>65281.75</v>
      </c>
      <c r="Q781" s="4">
        <f>SUM(Tabela1[[#This Row],[set/25]:[dez/30]])</f>
        <v>38902.250000000015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1420.13</v>
      </c>
      <c r="BA781" s="4">
        <v>1429.79</v>
      </c>
      <c r="BB781" s="4">
        <v>10473.879999999999</v>
      </c>
      <c r="BC781" s="4">
        <v>1442.68</v>
      </c>
      <c r="BD781" s="4">
        <v>1454.66</v>
      </c>
      <c r="BE781" s="4">
        <v>4243.4799999999996</v>
      </c>
      <c r="BF781" s="4">
        <v>1466.17</v>
      </c>
      <c r="BG781" s="4">
        <v>1473.8</v>
      </c>
      <c r="BH781" s="4">
        <v>1482.34</v>
      </c>
      <c r="BI781" s="4">
        <v>1492.57</v>
      </c>
      <c r="BJ781" s="4">
        <v>0</v>
      </c>
      <c r="BK781" s="4">
        <v>1506.15</v>
      </c>
      <c r="BL781" s="4">
        <v>1506.15</v>
      </c>
      <c r="BM781" s="4">
        <v>1506.15</v>
      </c>
      <c r="BN781" s="4">
        <v>10989.35</v>
      </c>
      <c r="BO781" s="4">
        <v>1506.15</v>
      </c>
      <c r="BP781" s="4">
        <v>1506.15</v>
      </c>
      <c r="BQ781" s="4">
        <v>1506.15</v>
      </c>
      <c r="BR781" s="4">
        <v>1506.15</v>
      </c>
      <c r="BS781" s="4">
        <v>1506.15</v>
      </c>
      <c r="BT781" s="4">
        <v>1506.15</v>
      </c>
      <c r="BU781" s="4">
        <v>1506.15</v>
      </c>
      <c r="BV781" s="4">
        <v>1506.15</v>
      </c>
      <c r="BW781" s="4">
        <v>1506.15</v>
      </c>
      <c r="BX781" s="4">
        <v>9483.2000000000007</v>
      </c>
      <c r="BY781" s="4">
        <v>0</v>
      </c>
      <c r="BZ781" s="4">
        <v>355.9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0</v>
      </c>
      <c r="CR781" s="4">
        <v>0</v>
      </c>
      <c r="CS781" s="4">
        <v>0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4">
        <v>0</v>
      </c>
      <c r="CZ781" s="4">
        <v>0</v>
      </c>
      <c r="DA781" s="4">
        <v>0</v>
      </c>
      <c r="DB781" s="4">
        <v>0</v>
      </c>
      <c r="DC781" s="4">
        <v>0</v>
      </c>
      <c r="DD781" s="4">
        <v>0</v>
      </c>
      <c r="DE781" s="4">
        <v>0</v>
      </c>
      <c r="DF781" s="4">
        <v>0</v>
      </c>
      <c r="DG781" s="4">
        <v>0</v>
      </c>
      <c r="DH781" s="4">
        <v>0</v>
      </c>
      <c r="DI781" s="4">
        <v>0</v>
      </c>
      <c r="DJ781" s="4">
        <v>0</v>
      </c>
      <c r="DK781" s="4">
        <v>0</v>
      </c>
      <c r="DL781" s="4">
        <v>0</v>
      </c>
      <c r="DM781" s="4">
        <v>0</v>
      </c>
      <c r="DN781" s="4">
        <v>0</v>
      </c>
      <c r="DO781" s="4">
        <v>0</v>
      </c>
      <c r="DP781" s="4">
        <v>0</v>
      </c>
      <c r="DQ781" s="4">
        <v>0</v>
      </c>
      <c r="DR781" s="4">
        <v>0</v>
      </c>
      <c r="DS781" s="4">
        <v>0</v>
      </c>
      <c r="DT781" s="4">
        <v>0</v>
      </c>
      <c r="DU781" s="6">
        <v>0</v>
      </c>
      <c r="DV781" s="4">
        <f>SUM(Tabela1[[#This Row],[jan/25]:[mar/25]])</f>
        <v>13371.22</v>
      </c>
      <c r="DW781" s="4">
        <f>SUM(Tabela1[[#This Row],[abr/25]:[ago/25]])</f>
        <v>10158.359999999999</v>
      </c>
      <c r="DX781" s="4">
        <f>SUM(Tabela1[[#This Row],[set/25]:[dez/30]])</f>
        <v>38902.250000000015</v>
      </c>
    </row>
    <row r="782" spans="1:128" hidden="1" x14ac:dyDescent="0.25">
      <c r="A782" s="2" t="s">
        <v>1856</v>
      </c>
      <c r="B782" s="2" t="s">
        <v>14</v>
      </c>
      <c r="C782" s="2" t="s">
        <v>148</v>
      </c>
      <c r="D782" s="1">
        <v>1503</v>
      </c>
      <c r="E782" s="2" t="s">
        <v>2025</v>
      </c>
      <c r="F782" s="2" t="s">
        <v>19</v>
      </c>
      <c r="G782" s="321">
        <v>45700</v>
      </c>
      <c r="H782" s="2" t="s">
        <v>2026</v>
      </c>
      <c r="I782" s="2"/>
      <c r="J782" s="4"/>
      <c r="K782" s="4"/>
      <c r="L782" s="4">
        <f>Tabela1[[#This Row],[parcela.cef
(total)]]-Tabela1[[#This Row],[parcela.cef
(realizado)]]</f>
        <v>0</v>
      </c>
      <c r="M782" s="4">
        <v>0</v>
      </c>
      <c r="N782" s="4">
        <v>313990</v>
      </c>
      <c r="O782" s="4">
        <v>9489.89</v>
      </c>
      <c r="P782" s="4">
        <v>33990</v>
      </c>
      <c r="Q782" s="4">
        <f>SUM(Tabela1[[#This Row],[set/25]:[dez/30]])</f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33990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>
        <v>0</v>
      </c>
      <c r="CS782" s="4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4">
        <v>0</v>
      </c>
      <c r="CZ782" s="4">
        <v>0</v>
      </c>
      <c r="DA782" s="4">
        <v>0</v>
      </c>
      <c r="DB782" s="4">
        <v>0</v>
      </c>
      <c r="DC782" s="4">
        <v>0</v>
      </c>
      <c r="DD782" s="4">
        <v>0</v>
      </c>
      <c r="DE782" s="4">
        <v>0</v>
      </c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>
        <v>0</v>
      </c>
      <c r="DL782" s="4">
        <v>0</v>
      </c>
      <c r="DM782" s="4">
        <v>0</v>
      </c>
      <c r="DN782" s="4">
        <v>0</v>
      </c>
      <c r="DO782" s="4">
        <v>0</v>
      </c>
      <c r="DP782" s="4">
        <v>0</v>
      </c>
      <c r="DQ782" s="4">
        <v>0</v>
      </c>
      <c r="DR782" s="4">
        <v>0</v>
      </c>
      <c r="DS782" s="4">
        <v>0</v>
      </c>
      <c r="DT782" s="4">
        <v>0</v>
      </c>
      <c r="DU782" s="6">
        <v>0</v>
      </c>
      <c r="DV782" s="4">
        <f>SUM(Tabela1[[#This Row],[jan/25]:[mar/25]])</f>
        <v>0</v>
      </c>
      <c r="DW782" s="4">
        <f>SUM(Tabela1[[#This Row],[abr/25]:[ago/25]])</f>
        <v>0</v>
      </c>
      <c r="DX782" s="4">
        <f>SUM(Tabela1[[#This Row],[set/25]:[dez/30]])</f>
        <v>0</v>
      </c>
    </row>
    <row r="783" spans="1:128" hidden="1" x14ac:dyDescent="0.25">
      <c r="A783" s="2" t="s">
        <v>1856</v>
      </c>
      <c r="B783" s="2" t="s">
        <v>14</v>
      </c>
      <c r="C783" s="2" t="s">
        <v>148</v>
      </c>
      <c r="D783" s="1">
        <v>1504</v>
      </c>
      <c r="E783" s="2" t="s">
        <v>2028</v>
      </c>
      <c r="F783" s="2" t="s">
        <v>19</v>
      </c>
      <c r="G783" s="321">
        <v>45705</v>
      </c>
      <c r="H783" s="2" t="s">
        <v>2029</v>
      </c>
      <c r="I783" s="2" t="s">
        <v>2030</v>
      </c>
      <c r="J783" s="4">
        <v>268697.15999999997</v>
      </c>
      <c r="K783" s="4">
        <v>72343.55</v>
      </c>
      <c r="L783" s="4">
        <f>Tabela1[[#This Row],[parcela.cef
(total)]]-Tabela1[[#This Row],[parcela.cef
(realizado)]]</f>
        <v>196353.61</v>
      </c>
      <c r="M783" s="4">
        <v>0</v>
      </c>
      <c r="N783" s="4">
        <v>314196.8</v>
      </c>
      <c r="O783" s="4">
        <v>2410.0100000000002</v>
      </c>
      <c r="P783" s="4">
        <v>37227.199999999997</v>
      </c>
      <c r="Q783" s="4">
        <f>SUM(Tabela1[[#This Row],[set/25]:[dez/30]])</f>
        <v>36123.560000000005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128.03</v>
      </c>
      <c r="BE783" s="4">
        <v>128.55000000000001</v>
      </c>
      <c r="BF783" s="4">
        <v>0</v>
      </c>
      <c r="BG783" s="4">
        <v>259.52999999999997</v>
      </c>
      <c r="BH783" s="4">
        <v>149.03</v>
      </c>
      <c r="BI783" s="4">
        <v>438.5</v>
      </c>
      <c r="BJ783" s="4">
        <v>0</v>
      </c>
      <c r="BK783" s="4">
        <v>441.88</v>
      </c>
      <c r="BL783" s="4">
        <v>441.88</v>
      </c>
      <c r="BM783" s="4">
        <v>13698.22</v>
      </c>
      <c r="BN783" s="4">
        <v>441.88</v>
      </c>
      <c r="BO783" s="4">
        <v>441.88</v>
      </c>
      <c r="BP783" s="4">
        <v>441.88</v>
      </c>
      <c r="BQ783" s="4">
        <v>441.88</v>
      </c>
      <c r="BR783" s="4">
        <v>441.88</v>
      </c>
      <c r="BS783" s="4">
        <v>441.88</v>
      </c>
      <c r="BT783" s="4">
        <v>441.88</v>
      </c>
      <c r="BU783" s="4">
        <v>441.88</v>
      </c>
      <c r="BV783" s="4">
        <v>441.88</v>
      </c>
      <c r="BW783" s="4">
        <v>441.88</v>
      </c>
      <c r="BX783" s="4">
        <v>441.88</v>
      </c>
      <c r="BY783" s="4">
        <v>16570.43</v>
      </c>
      <c r="BZ783" s="4">
        <v>0</v>
      </c>
      <c r="CA783" s="4">
        <v>0</v>
      </c>
      <c r="CB783" s="4">
        <v>0</v>
      </c>
      <c r="CC783" s="4">
        <v>110.47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4">
        <v>0</v>
      </c>
      <c r="CZ783" s="4">
        <v>0</v>
      </c>
      <c r="DA783" s="4">
        <v>0</v>
      </c>
      <c r="DB783" s="4">
        <v>0</v>
      </c>
      <c r="DC783" s="4">
        <v>0</v>
      </c>
      <c r="DD783" s="4">
        <v>0</v>
      </c>
      <c r="DE783" s="4">
        <v>0</v>
      </c>
      <c r="DF783" s="4">
        <v>0</v>
      </c>
      <c r="DG783" s="4">
        <v>0</v>
      </c>
      <c r="DH783" s="4">
        <v>0</v>
      </c>
      <c r="DI783" s="4">
        <v>0</v>
      </c>
      <c r="DJ783" s="4">
        <v>0</v>
      </c>
      <c r="DK783" s="4">
        <v>0</v>
      </c>
      <c r="DL783" s="4">
        <v>0</v>
      </c>
      <c r="DM783" s="4">
        <v>0</v>
      </c>
      <c r="DN783" s="4">
        <v>0</v>
      </c>
      <c r="DO783" s="4">
        <v>0</v>
      </c>
      <c r="DP783" s="4">
        <v>0</v>
      </c>
      <c r="DQ783" s="4">
        <v>0</v>
      </c>
      <c r="DR783" s="4">
        <v>0</v>
      </c>
      <c r="DS783" s="4">
        <v>0</v>
      </c>
      <c r="DT783" s="4">
        <v>0</v>
      </c>
      <c r="DU783" s="6">
        <v>0</v>
      </c>
      <c r="DV783" s="4">
        <f>SUM(Tabela1[[#This Row],[jan/25]:[mar/25]])</f>
        <v>128.03</v>
      </c>
      <c r="DW783" s="4">
        <f>SUM(Tabela1[[#This Row],[abr/25]:[ago/25]])</f>
        <v>975.61</v>
      </c>
      <c r="DX783" s="4">
        <f>SUM(Tabela1[[#This Row],[set/25]:[dez/30]])</f>
        <v>36123.560000000005</v>
      </c>
    </row>
    <row r="784" spans="1:128" hidden="1" x14ac:dyDescent="0.25">
      <c r="A784" s="2" t="s">
        <v>1856</v>
      </c>
      <c r="B784" s="2" t="s">
        <v>14</v>
      </c>
      <c r="C784" s="2" t="s">
        <v>148</v>
      </c>
      <c r="D784" s="1">
        <v>1505</v>
      </c>
      <c r="E784" s="2" t="s">
        <v>2032</v>
      </c>
      <c r="F784" s="2" t="s">
        <v>19</v>
      </c>
      <c r="G784" s="321">
        <v>45587</v>
      </c>
      <c r="H784" s="2" t="s">
        <v>812</v>
      </c>
      <c r="I784" s="2" t="s">
        <v>2033</v>
      </c>
      <c r="J784" s="4">
        <v>264000</v>
      </c>
      <c r="K784" s="4">
        <v>71701.89</v>
      </c>
      <c r="L784" s="4">
        <f>Tabela1[[#This Row],[parcela.cef
(total)]]-Tabela1[[#This Row],[parcela.cef
(realizado)]]</f>
        <v>192298.11</v>
      </c>
      <c r="M784" s="4">
        <v>0</v>
      </c>
      <c r="N784" s="4">
        <v>313747.99</v>
      </c>
      <c r="O784" s="4">
        <v>6047.67</v>
      </c>
      <c r="P784" s="4">
        <v>54707.54</v>
      </c>
      <c r="Q784" s="4">
        <f>SUM(Tabela1[[#This Row],[set/25]:[dez/30]])</f>
        <v>34679.119999999995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202.64</v>
      </c>
      <c r="BA784" s="4">
        <v>13541.21</v>
      </c>
      <c r="BB784" s="4">
        <v>881.89</v>
      </c>
      <c r="BC784" s="4">
        <v>891.4</v>
      </c>
      <c r="BD784" s="4">
        <v>893.65</v>
      </c>
      <c r="BE784" s="4">
        <v>897.23</v>
      </c>
      <c r="BF784" s="4">
        <v>900.73</v>
      </c>
      <c r="BG784" s="4">
        <v>905.41</v>
      </c>
      <c r="BH784" s="4">
        <v>914.26</v>
      </c>
      <c r="BI784" s="4">
        <v>0</v>
      </c>
      <c r="BJ784" s="4">
        <v>0</v>
      </c>
      <c r="BK784" s="4">
        <v>214.69</v>
      </c>
      <c r="BL784" s="4">
        <v>214.69</v>
      </c>
      <c r="BM784" s="4">
        <v>13525.43</v>
      </c>
      <c r="BN784" s="4">
        <v>683.24</v>
      </c>
      <c r="BO784" s="4">
        <v>715.64</v>
      </c>
      <c r="BP784" s="4">
        <v>715.64</v>
      </c>
      <c r="BQ784" s="4">
        <v>715.64</v>
      </c>
      <c r="BR784" s="4">
        <v>715.64</v>
      </c>
      <c r="BS784" s="4">
        <v>715.64</v>
      </c>
      <c r="BT784" s="4">
        <v>715.64</v>
      </c>
      <c r="BU784" s="4">
        <v>715.64</v>
      </c>
      <c r="BV784" s="4">
        <v>715.64</v>
      </c>
      <c r="BW784" s="4">
        <v>715.64</v>
      </c>
      <c r="BX784" s="4">
        <v>0</v>
      </c>
      <c r="BY784" s="4">
        <v>0</v>
      </c>
      <c r="BZ784" s="4">
        <v>13310.74</v>
      </c>
      <c r="CA784" s="4">
        <v>0</v>
      </c>
      <c r="CB784" s="4">
        <v>289.57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0</v>
      </c>
      <c r="CS784" s="4">
        <v>0</v>
      </c>
      <c r="CT784" s="4">
        <v>0</v>
      </c>
      <c r="CU784" s="4">
        <v>0</v>
      </c>
      <c r="CV784" s="4">
        <v>0</v>
      </c>
      <c r="CW784" s="4">
        <v>0</v>
      </c>
      <c r="CX784" s="4">
        <v>0</v>
      </c>
      <c r="CY784" s="4">
        <v>0</v>
      </c>
      <c r="CZ784" s="4">
        <v>0</v>
      </c>
      <c r="DA784" s="4">
        <v>0</v>
      </c>
      <c r="DB784" s="4">
        <v>0</v>
      </c>
      <c r="DC784" s="4">
        <v>0</v>
      </c>
      <c r="DD784" s="4">
        <v>0</v>
      </c>
      <c r="DE784" s="4">
        <v>0</v>
      </c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>
        <v>0</v>
      </c>
      <c r="DL784" s="4">
        <v>0</v>
      </c>
      <c r="DM784" s="4">
        <v>0</v>
      </c>
      <c r="DN784" s="4">
        <v>0</v>
      </c>
      <c r="DO784" s="4">
        <v>0</v>
      </c>
      <c r="DP784" s="4">
        <v>0</v>
      </c>
      <c r="DQ784" s="4">
        <v>0</v>
      </c>
      <c r="DR784" s="4">
        <v>0</v>
      </c>
      <c r="DS784" s="4">
        <v>0</v>
      </c>
      <c r="DT784" s="4">
        <v>0</v>
      </c>
      <c r="DU784" s="6">
        <v>0</v>
      </c>
      <c r="DV784" s="4">
        <f>SUM(Tabela1[[#This Row],[jan/25]:[mar/25]])</f>
        <v>2666.94</v>
      </c>
      <c r="DW784" s="4">
        <f>SUM(Tabela1[[#This Row],[abr/25]:[ago/25]])</f>
        <v>3617.63</v>
      </c>
      <c r="DX784" s="4">
        <f>SUM(Tabela1[[#This Row],[set/25]:[dez/30]])</f>
        <v>34679.119999999995</v>
      </c>
    </row>
    <row r="785" spans="1:128" hidden="1" x14ac:dyDescent="0.25">
      <c r="A785" s="2" t="s">
        <v>1856</v>
      </c>
      <c r="B785" s="2" t="s">
        <v>14</v>
      </c>
      <c r="C785" s="2" t="s">
        <v>148</v>
      </c>
      <c r="D785" s="1">
        <v>1506</v>
      </c>
      <c r="E785" s="2" t="s">
        <v>2035</v>
      </c>
      <c r="F785" s="2" t="s">
        <v>19</v>
      </c>
      <c r="G785" s="321">
        <v>45589</v>
      </c>
      <c r="H785" s="2" t="s">
        <v>111</v>
      </c>
      <c r="I785" s="2" t="s">
        <v>2036</v>
      </c>
      <c r="J785" s="4">
        <v>195030.95</v>
      </c>
      <c r="K785" s="4">
        <v>51829.68</v>
      </c>
      <c r="L785" s="4">
        <f>Tabela1[[#This Row],[parcela.cef
(total)]]-Tabela1[[#This Row],[parcela.cef
(realizado)]]</f>
        <v>143201.27000000002</v>
      </c>
      <c r="M785" s="4">
        <v>0</v>
      </c>
      <c r="N785" s="4">
        <v>236550</v>
      </c>
      <c r="O785" s="4">
        <v>5519.37</v>
      </c>
      <c r="P785" s="4">
        <v>35287</v>
      </c>
      <c r="Q785" s="4">
        <f>SUM(Tabela1[[#This Row],[set/25]:[dez/30]])</f>
        <v>21447.149999999994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791.51</v>
      </c>
      <c r="BA785" s="4">
        <v>6208.45</v>
      </c>
      <c r="BB785" s="4">
        <v>830.35</v>
      </c>
      <c r="BC785" s="4">
        <v>846.54</v>
      </c>
      <c r="BD785" s="4">
        <v>857.31</v>
      </c>
      <c r="BE785" s="4">
        <v>875.06</v>
      </c>
      <c r="BF785" s="4">
        <v>880.8</v>
      </c>
      <c r="BG785" s="4">
        <v>891.75</v>
      </c>
      <c r="BH785" s="4">
        <v>826.19</v>
      </c>
      <c r="BI785" s="4">
        <v>831.89</v>
      </c>
      <c r="BJ785" s="4">
        <v>0</v>
      </c>
      <c r="BK785" s="4">
        <v>839.46</v>
      </c>
      <c r="BL785" s="4">
        <v>839.46</v>
      </c>
      <c r="BM785" s="4">
        <v>6421.72</v>
      </c>
      <c r="BN785" s="4">
        <v>839.46</v>
      </c>
      <c r="BO785" s="4">
        <v>839.46</v>
      </c>
      <c r="BP785" s="4">
        <v>839.46</v>
      </c>
      <c r="BQ785" s="4">
        <v>839.46</v>
      </c>
      <c r="BR785" s="4">
        <v>839.46</v>
      </c>
      <c r="BS785" s="4">
        <v>839.46</v>
      </c>
      <c r="BT785" s="4">
        <v>839.46</v>
      </c>
      <c r="BU785" s="4">
        <v>839.46</v>
      </c>
      <c r="BV785" s="4">
        <v>839.46</v>
      </c>
      <c r="BW785" s="4">
        <v>5582.26</v>
      </c>
      <c r="BX785" s="4">
        <v>0</v>
      </c>
      <c r="BY785" s="4">
        <v>209.11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>
        <v>0</v>
      </c>
      <c r="CR785" s="4">
        <v>0</v>
      </c>
      <c r="CS785" s="4">
        <v>0</v>
      </c>
      <c r="CT785" s="4">
        <v>0</v>
      </c>
      <c r="CU785" s="4">
        <v>0</v>
      </c>
      <c r="CV785" s="4">
        <v>0</v>
      </c>
      <c r="CW785" s="4">
        <v>0</v>
      </c>
      <c r="CX785" s="4">
        <v>0</v>
      </c>
      <c r="CY785" s="4">
        <v>0</v>
      </c>
      <c r="CZ785" s="4">
        <v>0</v>
      </c>
      <c r="DA785" s="4">
        <v>0</v>
      </c>
      <c r="DB785" s="4">
        <v>0</v>
      </c>
      <c r="DC785" s="4">
        <v>0</v>
      </c>
      <c r="DD785" s="4">
        <v>0</v>
      </c>
      <c r="DE785" s="4">
        <v>0</v>
      </c>
      <c r="DF785" s="4">
        <v>0</v>
      </c>
      <c r="DG785" s="4">
        <v>0</v>
      </c>
      <c r="DH785" s="4">
        <v>0</v>
      </c>
      <c r="DI785" s="4">
        <v>0</v>
      </c>
      <c r="DJ785" s="4">
        <v>0</v>
      </c>
      <c r="DK785" s="4">
        <v>0</v>
      </c>
      <c r="DL785" s="4">
        <v>0</v>
      </c>
      <c r="DM785" s="4">
        <v>0</v>
      </c>
      <c r="DN785" s="4">
        <v>0</v>
      </c>
      <c r="DO785" s="4">
        <v>0</v>
      </c>
      <c r="DP785" s="4">
        <v>0</v>
      </c>
      <c r="DQ785" s="4">
        <v>0</v>
      </c>
      <c r="DR785" s="4">
        <v>0</v>
      </c>
      <c r="DS785" s="4">
        <v>0</v>
      </c>
      <c r="DT785" s="4">
        <v>0</v>
      </c>
      <c r="DU785" s="6">
        <v>0</v>
      </c>
      <c r="DV785" s="4">
        <f>SUM(Tabela1[[#This Row],[jan/25]:[mar/25]])</f>
        <v>2534.1999999999998</v>
      </c>
      <c r="DW785" s="4">
        <f>SUM(Tabela1[[#This Row],[abr/25]:[ago/25]])</f>
        <v>4305.6899999999996</v>
      </c>
      <c r="DX785" s="4">
        <f>SUM(Tabela1[[#This Row],[set/25]:[dez/30]])</f>
        <v>21447.149999999994</v>
      </c>
    </row>
    <row r="786" spans="1:128" hidden="1" x14ac:dyDescent="0.25">
      <c r="A786" s="2" t="s">
        <v>1856</v>
      </c>
      <c r="B786" s="2" t="s">
        <v>14</v>
      </c>
      <c r="C786" s="2" t="s">
        <v>148</v>
      </c>
      <c r="D786" s="1">
        <v>1507</v>
      </c>
      <c r="E786" s="2" t="s">
        <v>2038</v>
      </c>
      <c r="F786" s="2" t="s">
        <v>19</v>
      </c>
      <c r="G786" s="321">
        <v>45698</v>
      </c>
      <c r="H786" s="2" t="s">
        <v>2039</v>
      </c>
      <c r="I786" s="2" t="s">
        <v>2040</v>
      </c>
      <c r="J786" s="4">
        <v>185317.88</v>
      </c>
      <c r="K786" s="4">
        <v>50502.87</v>
      </c>
      <c r="L786" s="4">
        <f>Tabela1[[#This Row],[parcela.cef
(total)]]-Tabela1[[#This Row],[parcela.cef
(realizado)]]</f>
        <v>134815.01</v>
      </c>
      <c r="M786" s="4">
        <v>0</v>
      </c>
      <c r="N786" s="4">
        <v>248999</v>
      </c>
      <c r="O786" s="4">
        <v>2794.7</v>
      </c>
      <c r="P786" s="4">
        <v>47963.88</v>
      </c>
      <c r="Q786" s="4">
        <f>SUM(Tabela1[[#This Row],[set/25]:[dez/30]])</f>
        <v>38257.420000000006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1599.04</v>
      </c>
      <c r="BE786" s="4">
        <v>1605.44</v>
      </c>
      <c r="BF786" s="4">
        <v>1611.7</v>
      </c>
      <c r="BG786" s="4">
        <v>1620.08</v>
      </c>
      <c r="BH786" s="4">
        <v>1629.48</v>
      </c>
      <c r="BI786" s="4">
        <v>1640.72</v>
      </c>
      <c r="BJ786" s="4">
        <v>0</v>
      </c>
      <c r="BK786" s="4">
        <v>1655.65</v>
      </c>
      <c r="BL786" s="4">
        <v>1655.65</v>
      </c>
      <c r="BM786" s="4">
        <v>1655.65</v>
      </c>
      <c r="BN786" s="4">
        <v>4221.7</v>
      </c>
      <c r="BO786" s="4">
        <v>1655.65</v>
      </c>
      <c r="BP786" s="4">
        <v>1655.65</v>
      </c>
      <c r="BQ786" s="4">
        <v>1655.65</v>
      </c>
      <c r="BR786" s="4">
        <v>1655.65</v>
      </c>
      <c r="BS786" s="4">
        <v>1655.65</v>
      </c>
      <c r="BT786" s="4">
        <v>1655.65</v>
      </c>
      <c r="BU786" s="4">
        <v>1655.65</v>
      </c>
      <c r="BV786" s="4">
        <v>1655.65</v>
      </c>
      <c r="BW786" s="4">
        <v>1655.65</v>
      </c>
      <c r="BX786" s="4">
        <v>13890.11</v>
      </c>
      <c r="BY786" s="4">
        <v>0</v>
      </c>
      <c r="BZ786" s="4">
        <v>277.81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>
        <v>0</v>
      </c>
      <c r="CS786" s="4">
        <v>0</v>
      </c>
      <c r="CT786" s="4">
        <v>0</v>
      </c>
      <c r="CU786" s="4">
        <v>0</v>
      </c>
      <c r="CV786" s="4">
        <v>0</v>
      </c>
      <c r="CW786" s="4">
        <v>0</v>
      </c>
      <c r="CX786" s="4">
        <v>0</v>
      </c>
      <c r="CY786" s="4">
        <v>0</v>
      </c>
      <c r="CZ786" s="4">
        <v>0</v>
      </c>
      <c r="DA786" s="4">
        <v>0</v>
      </c>
      <c r="DB786" s="4">
        <v>0</v>
      </c>
      <c r="DC786" s="4">
        <v>0</v>
      </c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6">
        <v>0</v>
      </c>
      <c r="DV786" s="4">
        <f>SUM(Tabela1[[#This Row],[jan/25]:[mar/25]])</f>
        <v>1599.04</v>
      </c>
      <c r="DW786" s="4">
        <f>SUM(Tabela1[[#This Row],[abr/25]:[ago/25]])</f>
        <v>8107.420000000001</v>
      </c>
      <c r="DX786" s="4">
        <f>SUM(Tabela1[[#This Row],[set/25]:[dez/30]])</f>
        <v>38257.420000000006</v>
      </c>
    </row>
    <row r="787" spans="1:128" hidden="1" x14ac:dyDescent="0.25">
      <c r="A787" s="2" t="s">
        <v>1856</v>
      </c>
      <c r="B787" s="2" t="s">
        <v>14</v>
      </c>
      <c r="C787" s="2" t="s">
        <v>148</v>
      </c>
      <c r="D787" s="1">
        <v>1508</v>
      </c>
      <c r="E787" s="2" t="s">
        <v>2042</v>
      </c>
      <c r="F787" s="2" t="s">
        <v>19</v>
      </c>
      <c r="G787" s="321">
        <v>45587</v>
      </c>
      <c r="H787" s="2" t="s">
        <v>979</v>
      </c>
      <c r="I787" s="2" t="s">
        <v>2043</v>
      </c>
      <c r="J787" s="4">
        <v>280000</v>
      </c>
      <c r="K787" s="4">
        <v>85766.76</v>
      </c>
      <c r="L787" s="4">
        <f>Tabela1[[#This Row],[parcela.cef
(total)]]-Tabela1[[#This Row],[parcela.cef
(realizado)]]</f>
        <v>194233.24</v>
      </c>
      <c r="M787" s="4">
        <v>0</v>
      </c>
      <c r="N787" s="4">
        <v>360050</v>
      </c>
      <c r="O787" s="4">
        <v>6888.4</v>
      </c>
      <c r="P787" s="4">
        <v>85130.06</v>
      </c>
      <c r="Q787" s="4">
        <f>SUM(Tabela1[[#This Row],[set/25]:[dez/30]])</f>
        <v>50005.64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1788.31</v>
      </c>
      <c r="BA787" s="4">
        <v>1800.47</v>
      </c>
      <c r="BB787" s="4">
        <v>8816.19</v>
      </c>
      <c r="BC787" s="4">
        <v>2234.61</v>
      </c>
      <c r="BD787" s="4">
        <v>2253.15</v>
      </c>
      <c r="BE787" s="4">
        <v>2262.17</v>
      </c>
      <c r="BF787" s="4">
        <v>2270.9899999999998</v>
      </c>
      <c r="BG787" s="4">
        <v>2282.8000000000002</v>
      </c>
      <c r="BH787" s="4">
        <v>9103.85</v>
      </c>
      <c r="BI787" s="4">
        <v>2311.88</v>
      </c>
      <c r="BJ787" s="4">
        <v>0</v>
      </c>
      <c r="BK787" s="4">
        <v>2345.0500000000002</v>
      </c>
      <c r="BL787" s="4">
        <v>2345.0500000000002</v>
      </c>
      <c r="BM787" s="4">
        <v>2345.0500000000002</v>
      </c>
      <c r="BN787" s="4">
        <v>9262.2099999999991</v>
      </c>
      <c r="BO787" s="4">
        <v>2345.0500000000002</v>
      </c>
      <c r="BP787" s="4">
        <v>2345.0500000000002</v>
      </c>
      <c r="BQ787" s="4">
        <v>2345.0500000000002</v>
      </c>
      <c r="BR787" s="4">
        <v>2345.0500000000002</v>
      </c>
      <c r="BS787" s="4">
        <v>2345.0500000000002</v>
      </c>
      <c r="BT787" s="4">
        <v>2345.0500000000002</v>
      </c>
      <c r="BU787" s="4">
        <v>2345.08</v>
      </c>
      <c r="BV787" s="4">
        <v>1896.64</v>
      </c>
      <c r="BW787" s="4">
        <v>15284.69</v>
      </c>
      <c r="BX787" s="4">
        <v>0</v>
      </c>
      <c r="BY787" s="4">
        <v>0</v>
      </c>
      <c r="BZ787" s="4">
        <v>111.57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0</v>
      </c>
      <c r="CP787" s="4">
        <v>0</v>
      </c>
      <c r="CQ787" s="4">
        <v>0</v>
      </c>
      <c r="CR787" s="4">
        <v>0</v>
      </c>
      <c r="CS787" s="4">
        <v>0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4">
        <v>0</v>
      </c>
      <c r="CZ787" s="4">
        <v>0</v>
      </c>
      <c r="DA787" s="4">
        <v>0</v>
      </c>
      <c r="DB787" s="4">
        <v>0</v>
      </c>
      <c r="DC787" s="4">
        <v>0</v>
      </c>
      <c r="DD787" s="4">
        <v>0</v>
      </c>
      <c r="DE787" s="4">
        <v>0</v>
      </c>
      <c r="DF787" s="4">
        <v>0</v>
      </c>
      <c r="DG787" s="4">
        <v>0</v>
      </c>
      <c r="DH787" s="4">
        <v>0</v>
      </c>
      <c r="DI787" s="4">
        <v>0</v>
      </c>
      <c r="DJ787" s="4">
        <v>0</v>
      </c>
      <c r="DK787" s="4">
        <v>0</v>
      </c>
      <c r="DL787" s="4">
        <v>0</v>
      </c>
      <c r="DM787" s="4">
        <v>0</v>
      </c>
      <c r="DN787" s="4">
        <v>0</v>
      </c>
      <c r="DO787" s="4">
        <v>0</v>
      </c>
      <c r="DP787" s="4">
        <v>0</v>
      </c>
      <c r="DQ787" s="4">
        <v>0</v>
      </c>
      <c r="DR787" s="4">
        <v>0</v>
      </c>
      <c r="DS787" s="4">
        <v>0</v>
      </c>
      <c r="DT787" s="4">
        <v>0</v>
      </c>
      <c r="DU787" s="6">
        <v>0</v>
      </c>
      <c r="DV787" s="4">
        <f>SUM(Tabela1[[#This Row],[jan/25]:[mar/25]])</f>
        <v>13303.95</v>
      </c>
      <c r="DW787" s="4">
        <f>SUM(Tabela1[[#This Row],[abr/25]:[ago/25]])</f>
        <v>18231.690000000002</v>
      </c>
      <c r="DX787" s="4">
        <f>SUM(Tabela1[[#This Row],[set/25]:[dez/30]])</f>
        <v>50005.64</v>
      </c>
    </row>
    <row r="788" spans="1:128" hidden="1" x14ac:dyDescent="0.25">
      <c r="A788" s="2" t="s">
        <v>1856</v>
      </c>
      <c r="B788" s="2" t="s">
        <v>14</v>
      </c>
      <c r="C788" s="2" t="s">
        <v>148</v>
      </c>
      <c r="D788" s="1">
        <v>1509</v>
      </c>
      <c r="E788" s="2" t="s">
        <v>2045</v>
      </c>
      <c r="F788" s="2" t="s">
        <v>19</v>
      </c>
      <c r="G788" s="321">
        <v>45589</v>
      </c>
      <c r="H788" s="2" t="s">
        <v>2046</v>
      </c>
      <c r="I788" s="2" t="s">
        <v>2047</v>
      </c>
      <c r="J788" s="4">
        <v>283193.84999999998</v>
      </c>
      <c r="K788" s="4">
        <v>91608.29</v>
      </c>
      <c r="L788" s="4">
        <f>Tabela1[[#This Row],[parcela.cef
(total)]]-Tabela1[[#This Row],[parcela.cef
(realizado)]]</f>
        <v>191585.56</v>
      </c>
      <c r="M788" s="4">
        <v>0</v>
      </c>
      <c r="N788" s="4">
        <v>417888.99</v>
      </c>
      <c r="O788" s="4">
        <v>8456.64</v>
      </c>
      <c r="P788" s="4">
        <v>135696.98000000001</v>
      </c>
      <c r="Q788" s="4">
        <f>SUM(Tabela1[[#This Row],[set/25]:[dez/30]])</f>
        <v>109109.07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1048.7</v>
      </c>
      <c r="BA788" s="4">
        <v>16893.27</v>
      </c>
      <c r="BB788" s="4">
        <v>1060.05</v>
      </c>
      <c r="BC788" s="4">
        <v>1065.3499999999999</v>
      </c>
      <c r="BD788" s="4">
        <v>1074.19</v>
      </c>
      <c r="BE788" s="4">
        <v>1078.49</v>
      </c>
      <c r="BF788" s="4">
        <v>1082.7</v>
      </c>
      <c r="BG788" s="4">
        <v>1088.33</v>
      </c>
      <c r="BH788" s="4">
        <v>1094.6400000000001</v>
      </c>
      <c r="BI788" s="4">
        <v>1102.19</v>
      </c>
      <c r="BJ788" s="4">
        <v>0</v>
      </c>
      <c r="BK788" s="4">
        <v>1112.22</v>
      </c>
      <c r="BL788" s="4">
        <v>1112.22</v>
      </c>
      <c r="BM788" s="4">
        <v>17795.57</v>
      </c>
      <c r="BN788" s="4">
        <v>1112.22</v>
      </c>
      <c r="BO788" s="4">
        <v>1112.22</v>
      </c>
      <c r="BP788" s="4">
        <v>1112.22</v>
      </c>
      <c r="BQ788" s="4">
        <v>1112.22</v>
      </c>
      <c r="BR788" s="4">
        <v>1112.22</v>
      </c>
      <c r="BS788" s="4">
        <v>1112.22</v>
      </c>
      <c r="BT788" s="4">
        <v>1112.22</v>
      </c>
      <c r="BU788" s="4">
        <v>1112.22</v>
      </c>
      <c r="BV788" s="4">
        <v>1112.22</v>
      </c>
      <c r="BW788" s="4">
        <v>78967.850000000006</v>
      </c>
      <c r="BX788" s="4">
        <v>0</v>
      </c>
      <c r="BY788" s="4">
        <v>0</v>
      </c>
      <c r="BZ788" s="4">
        <v>0</v>
      </c>
      <c r="CA788" s="4">
        <v>111.23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0</v>
      </c>
      <c r="CZ788" s="4">
        <v>0</v>
      </c>
      <c r="DA788" s="4">
        <v>0</v>
      </c>
      <c r="DB788" s="4">
        <v>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6">
        <v>0</v>
      </c>
      <c r="DV788" s="4">
        <f>SUM(Tabela1[[#This Row],[jan/25]:[mar/25]])</f>
        <v>3199.5899999999997</v>
      </c>
      <c r="DW788" s="4">
        <f>SUM(Tabela1[[#This Row],[abr/25]:[ago/25]])</f>
        <v>5446.35</v>
      </c>
      <c r="DX788" s="4">
        <f>SUM(Tabela1[[#This Row],[set/25]:[dez/30]])</f>
        <v>109109.07</v>
      </c>
    </row>
    <row r="789" spans="1:128" hidden="1" x14ac:dyDescent="0.25">
      <c r="A789" s="2" t="s">
        <v>1856</v>
      </c>
      <c r="B789" s="2" t="s">
        <v>14</v>
      </c>
      <c r="C789" s="2" t="s">
        <v>170</v>
      </c>
      <c r="D789" s="1">
        <v>1601</v>
      </c>
      <c r="E789" s="2" t="s">
        <v>2049</v>
      </c>
      <c r="F789" s="2" t="s">
        <v>19</v>
      </c>
      <c r="G789" s="321">
        <v>45596</v>
      </c>
      <c r="H789" s="2" t="s">
        <v>1119</v>
      </c>
      <c r="I789" s="2" t="s">
        <v>2050</v>
      </c>
      <c r="J789" s="4">
        <v>288625.17</v>
      </c>
      <c r="K789" s="4">
        <v>75690.210000000006</v>
      </c>
      <c r="L789" s="4">
        <f>Tabela1[[#This Row],[parcela.cef
(total)]]-Tabela1[[#This Row],[parcela.cef
(realizado)]]</f>
        <v>212934.95999999996</v>
      </c>
      <c r="M789" s="4">
        <v>0</v>
      </c>
      <c r="N789" s="4">
        <v>303050</v>
      </c>
      <c r="O789" s="4">
        <v>4791.8999999999996</v>
      </c>
      <c r="P789" s="4">
        <v>23117.45</v>
      </c>
      <c r="Q789" s="4">
        <f>SUM(Tabela1[[#This Row],[set/25]:[dez/30]])</f>
        <v>15522.070000000003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83.69</v>
      </c>
      <c r="BA789" s="4">
        <v>6821.68</v>
      </c>
      <c r="BB789" s="4">
        <v>84.6</v>
      </c>
      <c r="BC789" s="4">
        <v>85.02</v>
      </c>
      <c r="BD789" s="4">
        <v>85.73</v>
      </c>
      <c r="BE789" s="4">
        <v>86.07</v>
      </c>
      <c r="BF789" s="4">
        <v>86.41</v>
      </c>
      <c r="BG789" s="4">
        <v>86.86</v>
      </c>
      <c r="BH789" s="4">
        <v>87.36</v>
      </c>
      <c r="BI789" s="4">
        <v>87.96</v>
      </c>
      <c r="BJ789" s="4">
        <v>88.76</v>
      </c>
      <c r="BK789" s="4">
        <v>88.76</v>
      </c>
      <c r="BL789" s="4">
        <v>88.76</v>
      </c>
      <c r="BM789" s="4">
        <v>14044.42</v>
      </c>
      <c r="BN789" s="4">
        <v>88.76</v>
      </c>
      <c r="BO789" s="4">
        <v>88.76</v>
      </c>
      <c r="BP789" s="4">
        <v>88.76</v>
      </c>
      <c r="BQ789" s="4">
        <v>88.76</v>
      </c>
      <c r="BR789" s="4">
        <v>88.76</v>
      </c>
      <c r="BS789" s="4">
        <v>88.76</v>
      </c>
      <c r="BT789" s="4">
        <v>88.76</v>
      </c>
      <c r="BU789" s="4">
        <v>88.76</v>
      </c>
      <c r="BV789" s="4">
        <v>88.76</v>
      </c>
      <c r="BW789" s="4">
        <v>88.76</v>
      </c>
      <c r="BX789" s="4">
        <v>0</v>
      </c>
      <c r="BY789" s="4">
        <v>323.77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0</v>
      </c>
      <c r="CZ789" s="4">
        <v>0</v>
      </c>
      <c r="DA789" s="4">
        <v>0</v>
      </c>
      <c r="DB789" s="4">
        <v>0</v>
      </c>
      <c r="DC789" s="4">
        <v>0</v>
      </c>
      <c r="DD789" s="4">
        <v>0</v>
      </c>
      <c r="DE789" s="4">
        <v>0</v>
      </c>
      <c r="DF789" s="4">
        <v>0</v>
      </c>
      <c r="DG789" s="4">
        <v>0</v>
      </c>
      <c r="DH789" s="4">
        <v>0</v>
      </c>
      <c r="DI789" s="4">
        <v>0</v>
      </c>
      <c r="DJ789" s="4">
        <v>0</v>
      </c>
      <c r="DK789" s="4">
        <v>0</v>
      </c>
      <c r="DL789" s="4">
        <v>0</v>
      </c>
      <c r="DM789" s="4">
        <v>0</v>
      </c>
      <c r="DN789" s="4">
        <v>0</v>
      </c>
      <c r="DO789" s="4">
        <v>0</v>
      </c>
      <c r="DP789" s="4">
        <v>0</v>
      </c>
      <c r="DQ789" s="4">
        <v>0</v>
      </c>
      <c r="DR789" s="4">
        <v>0</v>
      </c>
      <c r="DS789" s="4">
        <v>0</v>
      </c>
      <c r="DT789" s="4">
        <v>0</v>
      </c>
      <c r="DU789" s="6">
        <v>0</v>
      </c>
      <c r="DV789" s="4">
        <f>SUM(Tabela1[[#This Row],[jan/25]:[mar/25]])</f>
        <v>255.35000000000002</v>
      </c>
      <c r="DW789" s="4">
        <f>SUM(Tabela1[[#This Row],[abr/25]:[ago/25]])</f>
        <v>434.65999999999997</v>
      </c>
      <c r="DX789" s="4">
        <f>SUM(Tabela1[[#This Row],[set/25]:[dez/30]])</f>
        <v>15522.070000000003</v>
      </c>
    </row>
    <row r="790" spans="1:128" hidden="1" x14ac:dyDescent="0.25">
      <c r="A790" s="2" t="s">
        <v>1856</v>
      </c>
      <c r="B790" s="2" t="s">
        <v>14</v>
      </c>
      <c r="C790" s="2" t="s">
        <v>170</v>
      </c>
      <c r="D790" s="1">
        <v>1602</v>
      </c>
      <c r="E790" s="2" t="s">
        <v>2052</v>
      </c>
      <c r="F790" s="2" t="s">
        <v>19</v>
      </c>
      <c r="G790" s="321">
        <v>45698</v>
      </c>
      <c r="H790" s="2" t="s">
        <v>394</v>
      </c>
      <c r="I790" s="2" t="s">
        <v>2053</v>
      </c>
      <c r="J790" s="4">
        <v>269132.51</v>
      </c>
      <c r="K790" s="4">
        <v>72526.42</v>
      </c>
      <c r="L790" s="4">
        <f>Tabela1[[#This Row],[parcela.cef
(total)]]-Tabela1[[#This Row],[parcela.cef
(realizado)]]</f>
        <v>196606.09000000003</v>
      </c>
      <c r="M790" s="4">
        <v>0</v>
      </c>
      <c r="N790" s="4">
        <v>303050</v>
      </c>
      <c r="O790" s="4">
        <v>9446.98</v>
      </c>
      <c r="P790" s="4">
        <v>31081.07</v>
      </c>
      <c r="Q790" s="4">
        <f>SUM(Tabela1[[#This Row],[set/25]:[dez/30]])</f>
        <v>21324.910000000007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1607.23</v>
      </c>
      <c r="BE790" s="4">
        <v>1613.66</v>
      </c>
      <c r="BF790" s="4">
        <v>1619.95</v>
      </c>
      <c r="BG790" s="4">
        <v>1628.38</v>
      </c>
      <c r="BH790" s="4">
        <v>1637.82</v>
      </c>
      <c r="BI790" s="4">
        <v>1649.12</v>
      </c>
      <c r="BJ790" s="4">
        <v>0</v>
      </c>
      <c r="BK790" s="4">
        <v>1664.13</v>
      </c>
      <c r="BL790" s="4">
        <v>1664.13</v>
      </c>
      <c r="BM790" s="4">
        <v>1664.13</v>
      </c>
      <c r="BN790" s="4">
        <v>1664.13</v>
      </c>
      <c r="BO790" s="4">
        <v>1664.13</v>
      </c>
      <c r="BP790" s="4">
        <v>1664.13</v>
      </c>
      <c r="BQ790" s="4">
        <v>1664.13</v>
      </c>
      <c r="BR790" s="4">
        <v>1664.13</v>
      </c>
      <c r="BS790" s="4">
        <v>1664.13</v>
      </c>
      <c r="BT790" s="4">
        <v>1664.13</v>
      </c>
      <c r="BU790" s="4">
        <v>1664.13</v>
      </c>
      <c r="BV790" s="4">
        <v>1664.05</v>
      </c>
      <c r="BW790" s="4">
        <v>1020.5</v>
      </c>
      <c r="BX790" s="4">
        <v>0</v>
      </c>
      <c r="BY790" s="4">
        <v>334.93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>
        <v>0</v>
      </c>
      <c r="CS790" s="4">
        <v>0</v>
      </c>
      <c r="CT790" s="4">
        <v>0</v>
      </c>
      <c r="CU790" s="4">
        <v>0</v>
      </c>
      <c r="CV790" s="4">
        <v>0</v>
      </c>
      <c r="CW790" s="4">
        <v>0</v>
      </c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6">
        <v>0</v>
      </c>
      <c r="DV790" s="4">
        <f>SUM(Tabela1[[#This Row],[jan/25]:[mar/25]])</f>
        <v>1607.23</v>
      </c>
      <c r="DW790" s="4">
        <f>SUM(Tabela1[[#This Row],[abr/25]:[ago/25]])</f>
        <v>8148.9299999999994</v>
      </c>
      <c r="DX790" s="4">
        <f>SUM(Tabela1[[#This Row],[set/25]:[dez/30]])</f>
        <v>21324.910000000007</v>
      </c>
    </row>
    <row r="791" spans="1:128" hidden="1" x14ac:dyDescent="0.25">
      <c r="A791" s="2" t="s">
        <v>1856</v>
      </c>
      <c r="B791" s="2" t="s">
        <v>14</v>
      </c>
      <c r="C791" s="2" t="s">
        <v>170</v>
      </c>
      <c r="D791" s="1">
        <v>1603</v>
      </c>
      <c r="E791" s="2"/>
      <c r="F791" s="2" t="s">
        <v>16</v>
      </c>
      <c r="G791" s="321"/>
      <c r="H791" s="2"/>
      <c r="I791" s="2"/>
      <c r="J791" s="4"/>
      <c r="K791" s="4"/>
      <c r="L791" s="4">
        <f>Tabela1[[#This Row],[parcela.cef
(total)]]-Tabela1[[#This Row],[parcela.cef
(realizado)]]</f>
        <v>0</v>
      </c>
      <c r="M791" s="4">
        <v>0</v>
      </c>
      <c r="N791" s="4">
        <v>0</v>
      </c>
      <c r="O791" s="4">
        <v>0</v>
      </c>
      <c r="P791" s="4">
        <v>0</v>
      </c>
      <c r="Q791" s="4">
        <f>SUM(Tabela1[[#This Row],[set/25]:[dez/30]])</f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0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0</v>
      </c>
      <c r="CY791" s="4">
        <v>0</v>
      </c>
      <c r="CZ791" s="4">
        <v>0</v>
      </c>
      <c r="DA791" s="4">
        <v>0</v>
      </c>
      <c r="DB791" s="4">
        <v>0</v>
      </c>
      <c r="DC791" s="4">
        <v>0</v>
      </c>
      <c r="DD791" s="4">
        <v>0</v>
      </c>
      <c r="DE791" s="4">
        <v>0</v>
      </c>
      <c r="DF791" s="4">
        <v>0</v>
      </c>
      <c r="DG791" s="4">
        <v>0</v>
      </c>
      <c r="DH791" s="4">
        <v>0</v>
      </c>
      <c r="DI791" s="4">
        <v>0</v>
      </c>
      <c r="DJ791" s="4">
        <v>0</v>
      </c>
      <c r="DK791" s="4">
        <v>0</v>
      </c>
      <c r="DL791" s="4">
        <v>0</v>
      </c>
      <c r="DM791" s="4">
        <v>0</v>
      </c>
      <c r="DN791" s="4">
        <v>0</v>
      </c>
      <c r="DO791" s="4">
        <v>0</v>
      </c>
      <c r="DP791" s="4">
        <v>0</v>
      </c>
      <c r="DQ791" s="4">
        <v>0</v>
      </c>
      <c r="DR791" s="4">
        <v>0</v>
      </c>
      <c r="DS791" s="4">
        <v>0</v>
      </c>
      <c r="DT791" s="4">
        <v>0</v>
      </c>
      <c r="DU791" s="6">
        <v>0</v>
      </c>
      <c r="DV791" s="4">
        <f>SUM(Tabela1[[#This Row],[jan/25]:[mar/25]])</f>
        <v>0</v>
      </c>
      <c r="DW791" s="4">
        <f>SUM(Tabela1[[#This Row],[abr/25]:[ago/25]])</f>
        <v>0</v>
      </c>
      <c r="DX791" s="4">
        <f>SUM(Tabela1[[#This Row],[set/25]:[dez/30]])</f>
        <v>0</v>
      </c>
    </row>
    <row r="792" spans="1:128" hidden="1" x14ac:dyDescent="0.25">
      <c r="A792" s="2" t="s">
        <v>1856</v>
      </c>
      <c r="B792" s="2" t="s">
        <v>14</v>
      </c>
      <c r="C792" s="2" t="s">
        <v>170</v>
      </c>
      <c r="D792" s="1">
        <v>1604</v>
      </c>
      <c r="E792" s="2"/>
      <c r="F792" s="2" t="s">
        <v>16</v>
      </c>
      <c r="G792" s="321"/>
      <c r="H792" s="2"/>
      <c r="I792" s="2"/>
      <c r="J792" s="4"/>
      <c r="K792" s="4"/>
      <c r="L792" s="4">
        <f>Tabela1[[#This Row],[parcela.cef
(total)]]-Tabela1[[#This Row],[parcela.cef
(realizado)]]</f>
        <v>0</v>
      </c>
      <c r="M792" s="4">
        <v>0</v>
      </c>
      <c r="N792" s="4">
        <v>0</v>
      </c>
      <c r="O792" s="4">
        <v>0</v>
      </c>
      <c r="P792" s="4">
        <v>0</v>
      </c>
      <c r="Q792" s="4">
        <f>SUM(Tabela1[[#This Row],[set/25]:[dez/30]])</f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>
        <v>0</v>
      </c>
      <c r="DE792" s="4">
        <v>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6">
        <v>0</v>
      </c>
      <c r="DV792" s="4">
        <f>SUM(Tabela1[[#This Row],[jan/25]:[mar/25]])</f>
        <v>0</v>
      </c>
      <c r="DW792" s="4">
        <f>SUM(Tabela1[[#This Row],[abr/25]:[ago/25]])</f>
        <v>0</v>
      </c>
      <c r="DX792" s="4">
        <f>SUM(Tabela1[[#This Row],[set/25]:[dez/30]])</f>
        <v>0</v>
      </c>
    </row>
    <row r="793" spans="1:128" hidden="1" x14ac:dyDescent="0.25">
      <c r="A793" s="2" t="s">
        <v>1856</v>
      </c>
      <c r="B793" s="2" t="s">
        <v>14</v>
      </c>
      <c r="C793" s="2" t="s">
        <v>170</v>
      </c>
      <c r="D793" s="1">
        <v>1605</v>
      </c>
      <c r="E793" s="2" t="s">
        <v>2057</v>
      </c>
      <c r="F793" s="2" t="s">
        <v>19</v>
      </c>
      <c r="G793" s="321">
        <v>45589</v>
      </c>
      <c r="H793" s="2" t="s">
        <v>2058</v>
      </c>
      <c r="I793" s="2" t="s">
        <v>2059</v>
      </c>
      <c r="J793" s="4">
        <v>303468.96999999997</v>
      </c>
      <c r="K793" s="4">
        <v>77093.399999999994</v>
      </c>
      <c r="L793" s="4">
        <f>Tabela1[[#This Row],[parcela.cef
(total)]]-Tabela1[[#This Row],[parcela.cef
(realizado)]]</f>
        <v>226375.56999999998</v>
      </c>
      <c r="M793" s="4">
        <v>0</v>
      </c>
      <c r="N793" s="4">
        <v>316396</v>
      </c>
      <c r="O793" s="4">
        <v>6994.96</v>
      </c>
      <c r="P793" s="4">
        <v>98</v>
      </c>
      <c r="Q793" s="4">
        <f>SUM(Tabela1[[#This Row],[set/25]:[dez/30]])</f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98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0</v>
      </c>
      <c r="CS793" s="4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0</v>
      </c>
      <c r="CZ793" s="4">
        <v>0</v>
      </c>
      <c r="DA793" s="4">
        <v>0</v>
      </c>
      <c r="DB793" s="4">
        <v>0</v>
      </c>
      <c r="DC793" s="4">
        <v>0</v>
      </c>
      <c r="DD793" s="4">
        <v>0</v>
      </c>
      <c r="DE793" s="4">
        <v>0</v>
      </c>
      <c r="DF793" s="4">
        <v>0</v>
      </c>
      <c r="DG793" s="4">
        <v>0</v>
      </c>
      <c r="DH793" s="4">
        <v>0</v>
      </c>
      <c r="DI793" s="4">
        <v>0</v>
      </c>
      <c r="DJ793" s="4">
        <v>0</v>
      </c>
      <c r="DK793" s="4">
        <v>0</v>
      </c>
      <c r="DL793" s="4">
        <v>0</v>
      </c>
      <c r="DM793" s="4">
        <v>0</v>
      </c>
      <c r="DN793" s="4">
        <v>0</v>
      </c>
      <c r="DO793" s="4">
        <v>0</v>
      </c>
      <c r="DP793" s="4">
        <v>0</v>
      </c>
      <c r="DQ793" s="4">
        <v>0</v>
      </c>
      <c r="DR793" s="4">
        <v>0</v>
      </c>
      <c r="DS793" s="4">
        <v>0</v>
      </c>
      <c r="DT793" s="4">
        <v>0</v>
      </c>
      <c r="DU793" s="6">
        <v>0</v>
      </c>
      <c r="DV793" s="4">
        <f>SUM(Tabela1[[#This Row],[jan/25]:[mar/25]])</f>
        <v>0</v>
      </c>
      <c r="DW793" s="4">
        <f>SUM(Tabela1[[#This Row],[abr/25]:[ago/25]])</f>
        <v>0</v>
      </c>
      <c r="DX793" s="4">
        <f>SUM(Tabela1[[#This Row],[set/25]:[dez/30]])</f>
        <v>0</v>
      </c>
    </row>
    <row r="794" spans="1:128" hidden="1" x14ac:dyDescent="0.25">
      <c r="A794" s="2" t="s">
        <v>1856</v>
      </c>
      <c r="B794" s="2" t="s">
        <v>14</v>
      </c>
      <c r="C794" s="2" t="s">
        <v>170</v>
      </c>
      <c r="D794" s="1">
        <v>1606</v>
      </c>
      <c r="E794" s="2"/>
      <c r="F794" s="2" t="s">
        <v>16</v>
      </c>
      <c r="G794" s="321"/>
      <c r="H794" s="2"/>
      <c r="I794" s="2"/>
      <c r="J794" s="4"/>
      <c r="K794" s="4"/>
      <c r="L794" s="4">
        <f>Tabela1[[#This Row],[parcela.cef
(total)]]-Tabela1[[#This Row],[parcela.cef
(realizado)]]</f>
        <v>0</v>
      </c>
      <c r="M794" s="4">
        <v>0</v>
      </c>
      <c r="N794" s="4">
        <v>0</v>
      </c>
      <c r="O794" s="4">
        <v>0</v>
      </c>
      <c r="P794" s="4">
        <v>0</v>
      </c>
      <c r="Q794" s="4">
        <f>SUM(Tabela1[[#This Row],[set/25]:[dez/30]])</f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0</v>
      </c>
      <c r="CS794" s="4">
        <v>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0</v>
      </c>
      <c r="CZ794" s="4">
        <v>0</v>
      </c>
      <c r="DA794" s="4">
        <v>0</v>
      </c>
      <c r="DB794" s="4">
        <v>0</v>
      </c>
      <c r="DC794" s="4">
        <v>0</v>
      </c>
      <c r="DD794" s="4">
        <v>0</v>
      </c>
      <c r="DE794" s="4">
        <v>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6">
        <v>0</v>
      </c>
      <c r="DV794" s="4">
        <f>SUM(Tabela1[[#This Row],[jan/25]:[mar/25]])</f>
        <v>0</v>
      </c>
      <c r="DW794" s="4">
        <f>SUM(Tabela1[[#This Row],[abr/25]:[ago/25]])</f>
        <v>0</v>
      </c>
      <c r="DX794" s="4">
        <f>SUM(Tabela1[[#This Row],[set/25]:[dez/30]])</f>
        <v>0</v>
      </c>
    </row>
    <row r="795" spans="1:128" hidden="1" x14ac:dyDescent="0.25">
      <c r="A795" s="2" t="s">
        <v>1856</v>
      </c>
      <c r="B795" s="2" t="s">
        <v>14</v>
      </c>
      <c r="C795" s="2" t="s">
        <v>170</v>
      </c>
      <c r="D795" s="1">
        <v>1607</v>
      </c>
      <c r="E795" s="2" t="s">
        <v>2062</v>
      </c>
      <c r="F795" s="2" t="s">
        <v>19</v>
      </c>
      <c r="G795" s="321">
        <v>45263</v>
      </c>
      <c r="H795" s="2" t="s">
        <v>354</v>
      </c>
      <c r="I795" s="2"/>
      <c r="J795" s="4"/>
      <c r="K795" s="4"/>
      <c r="L795" s="4">
        <f>Tabela1[[#This Row],[parcela.cef
(total)]]-Tabela1[[#This Row],[parcela.cef
(realizado)]]</f>
        <v>0</v>
      </c>
      <c r="M795" s="4">
        <v>170705.54</v>
      </c>
      <c r="N795" s="4">
        <v>236550</v>
      </c>
      <c r="O795" s="4">
        <v>0</v>
      </c>
      <c r="P795" s="4">
        <v>87642.76</v>
      </c>
      <c r="Q795" s="4">
        <f>SUM(Tabela1[[#This Row],[set/25]:[dez/30]])</f>
        <v>39401.020000000004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1140</v>
      </c>
      <c r="AP795" s="4">
        <v>814.98</v>
      </c>
      <c r="AQ795" s="4">
        <v>817.51</v>
      </c>
      <c r="AR795" s="4">
        <v>819.71</v>
      </c>
      <c r="AS795" s="4">
        <v>820.78</v>
      </c>
      <c r="AT795" s="4">
        <v>823.08</v>
      </c>
      <c r="AU795" s="4">
        <v>2464.7199999999998</v>
      </c>
      <c r="AV795" s="4">
        <v>2781.58</v>
      </c>
      <c r="AW795" s="4">
        <v>2801.33</v>
      </c>
      <c r="AX795" s="4">
        <v>2821.5</v>
      </c>
      <c r="AY795" s="4">
        <v>2841.25</v>
      </c>
      <c r="AZ795" s="4">
        <v>2857.72</v>
      </c>
      <c r="BA795" s="4">
        <v>2877.16</v>
      </c>
      <c r="BB795" s="4">
        <v>2888.67</v>
      </c>
      <c r="BC795" s="4">
        <v>2903.11</v>
      </c>
      <c r="BD795" s="4">
        <v>2927.21</v>
      </c>
      <c r="BE795" s="4">
        <v>2938.91</v>
      </c>
      <c r="BF795" s="4">
        <v>2950.38</v>
      </c>
      <c r="BG795" s="4">
        <v>2965.72</v>
      </c>
      <c r="BH795" s="4">
        <v>2982.92</v>
      </c>
      <c r="BI795" s="4">
        <v>3003.5</v>
      </c>
      <c r="BJ795" s="4">
        <v>0</v>
      </c>
      <c r="BK795" s="4">
        <v>3030.83</v>
      </c>
      <c r="BL795" s="4">
        <v>3030.83</v>
      </c>
      <c r="BM795" s="4">
        <v>3030.83</v>
      </c>
      <c r="BN795" s="4">
        <v>3030.83</v>
      </c>
      <c r="BO795" s="4">
        <v>3030.83</v>
      </c>
      <c r="BP795" s="4">
        <v>3030.83</v>
      </c>
      <c r="BQ795" s="4">
        <v>3030.83</v>
      </c>
      <c r="BR795" s="4">
        <v>3030.83</v>
      </c>
      <c r="BS795" s="4">
        <v>3030.83</v>
      </c>
      <c r="BT795" s="4">
        <v>3030.83</v>
      </c>
      <c r="BU795" s="4">
        <v>3030.83</v>
      </c>
      <c r="BV795" s="4">
        <v>3030.83</v>
      </c>
      <c r="BW795" s="4">
        <v>0</v>
      </c>
      <c r="BX795" s="4">
        <v>0</v>
      </c>
      <c r="BY795" s="4">
        <v>3031.06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0</v>
      </c>
      <c r="CU795" s="4">
        <v>0</v>
      </c>
      <c r="CV795" s="4">
        <v>0</v>
      </c>
      <c r="CW795" s="4">
        <v>0</v>
      </c>
      <c r="CX795" s="4">
        <v>0</v>
      </c>
      <c r="CY795" s="4">
        <v>0</v>
      </c>
      <c r="CZ795" s="4">
        <v>0</v>
      </c>
      <c r="DA795" s="4">
        <v>0</v>
      </c>
      <c r="DB795" s="4">
        <v>0</v>
      </c>
      <c r="DC795" s="4">
        <v>0</v>
      </c>
      <c r="DD795" s="4">
        <v>0</v>
      </c>
      <c r="DE795" s="4">
        <v>0</v>
      </c>
      <c r="DF795" s="4">
        <v>0</v>
      </c>
      <c r="DG795" s="4">
        <v>0</v>
      </c>
      <c r="DH795" s="4">
        <v>0</v>
      </c>
      <c r="DI795" s="4">
        <v>0</v>
      </c>
      <c r="DJ795" s="4">
        <v>0</v>
      </c>
      <c r="DK795" s="4">
        <v>0</v>
      </c>
      <c r="DL795" s="4">
        <v>0</v>
      </c>
      <c r="DM795" s="4">
        <v>0</v>
      </c>
      <c r="DN795" s="4">
        <v>0</v>
      </c>
      <c r="DO795" s="4">
        <v>0</v>
      </c>
      <c r="DP795" s="4">
        <v>0</v>
      </c>
      <c r="DQ795" s="4">
        <v>0</v>
      </c>
      <c r="DR795" s="4">
        <v>0</v>
      </c>
      <c r="DS795" s="4">
        <v>0</v>
      </c>
      <c r="DT795" s="4">
        <v>0</v>
      </c>
      <c r="DU795" s="6">
        <v>0</v>
      </c>
      <c r="DV795" s="4">
        <f>SUM(Tabela1[[#This Row],[jan/25]:[mar/25]])</f>
        <v>8718.9900000000016</v>
      </c>
      <c r="DW795" s="4">
        <f>SUM(Tabela1[[#This Row],[abr/25]:[ago/25]])</f>
        <v>14841.43</v>
      </c>
      <c r="DX795" s="4">
        <f>SUM(Tabela1[[#This Row],[set/25]:[dez/30]])</f>
        <v>39401.020000000004</v>
      </c>
    </row>
    <row r="796" spans="1:128" hidden="1" x14ac:dyDescent="0.25">
      <c r="A796" s="2" t="s">
        <v>1856</v>
      </c>
      <c r="B796" s="2" t="s">
        <v>14</v>
      </c>
      <c r="C796" s="2" t="s">
        <v>170</v>
      </c>
      <c r="D796" s="1">
        <v>1608</v>
      </c>
      <c r="E796" s="2" t="s">
        <v>2064</v>
      </c>
      <c r="F796" s="2" t="s">
        <v>19</v>
      </c>
      <c r="G796" s="321">
        <v>45596</v>
      </c>
      <c r="H796" s="2" t="s">
        <v>986</v>
      </c>
      <c r="I796" s="2" t="s">
        <v>2065</v>
      </c>
      <c r="J796" s="4">
        <v>330293.68</v>
      </c>
      <c r="K796" s="4">
        <v>92636.9</v>
      </c>
      <c r="L796" s="4">
        <f>Tabela1[[#This Row],[parcela.cef
(total)]]-Tabela1[[#This Row],[parcela.cef
(realizado)]]</f>
        <v>237656.78</v>
      </c>
      <c r="M796" s="4">
        <v>0</v>
      </c>
      <c r="N796" s="4">
        <v>354881.05</v>
      </c>
      <c r="O796" s="4">
        <v>7404.46</v>
      </c>
      <c r="P796" s="4">
        <v>22654.54</v>
      </c>
      <c r="Q796" s="4">
        <f>SUM(Tabela1[[#This Row],[set/25]:[dez/30]])</f>
        <v>9801.380000000001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736.88</v>
      </c>
      <c r="BA796" s="4">
        <v>6041.1</v>
      </c>
      <c r="BB796" s="4">
        <v>744.86</v>
      </c>
      <c r="BC796" s="4">
        <v>748.58</v>
      </c>
      <c r="BD796" s="4">
        <v>754.8</v>
      </c>
      <c r="BE796" s="4">
        <v>757.81</v>
      </c>
      <c r="BF796" s="4">
        <v>760.77</v>
      </c>
      <c r="BG796" s="4">
        <v>764.73</v>
      </c>
      <c r="BH796" s="4">
        <v>769.16</v>
      </c>
      <c r="BI796" s="4">
        <v>774.47</v>
      </c>
      <c r="BJ796" s="4">
        <v>0</v>
      </c>
      <c r="BK796" s="4">
        <v>781.52</v>
      </c>
      <c r="BL796" s="4">
        <v>781.52</v>
      </c>
      <c r="BM796" s="4">
        <v>781.52</v>
      </c>
      <c r="BN796" s="4">
        <v>781.52</v>
      </c>
      <c r="BO796" s="4">
        <v>781.52</v>
      </c>
      <c r="BP796" s="4">
        <v>781.52</v>
      </c>
      <c r="BQ796" s="4">
        <v>781.52</v>
      </c>
      <c r="BR796" s="4">
        <v>781.52</v>
      </c>
      <c r="BS796" s="4">
        <v>781.52</v>
      </c>
      <c r="BT796" s="4">
        <v>781.52</v>
      </c>
      <c r="BU796" s="4">
        <v>781.52</v>
      </c>
      <c r="BV796" s="4">
        <v>781.52</v>
      </c>
      <c r="BW796" s="4">
        <v>0</v>
      </c>
      <c r="BX796" s="4">
        <v>0</v>
      </c>
      <c r="BY796" s="4">
        <v>423.14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0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0</v>
      </c>
      <c r="CZ796" s="4">
        <v>0</v>
      </c>
      <c r="DA796" s="4">
        <v>0</v>
      </c>
      <c r="DB796" s="4">
        <v>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6">
        <v>0</v>
      </c>
      <c r="DV796" s="4">
        <f>SUM(Tabela1[[#This Row],[jan/25]:[mar/25]])</f>
        <v>2248.2399999999998</v>
      </c>
      <c r="DW796" s="4">
        <f>SUM(Tabela1[[#This Row],[abr/25]:[ago/25]])</f>
        <v>3826.9399999999996</v>
      </c>
      <c r="DX796" s="4">
        <f>SUM(Tabela1[[#This Row],[set/25]:[dez/30]])</f>
        <v>9801.380000000001</v>
      </c>
    </row>
    <row r="797" spans="1:128" hidden="1" x14ac:dyDescent="0.25">
      <c r="A797" s="2" t="s">
        <v>1856</v>
      </c>
      <c r="B797" s="2" t="s">
        <v>14</v>
      </c>
      <c r="C797" s="2" t="s">
        <v>170</v>
      </c>
      <c r="D797" s="1">
        <v>1609</v>
      </c>
      <c r="E797" s="2" t="s">
        <v>2067</v>
      </c>
      <c r="F797" s="2" t="s">
        <v>19</v>
      </c>
      <c r="G797" s="321">
        <v>45706</v>
      </c>
      <c r="H797" s="2" t="s">
        <v>1006</v>
      </c>
      <c r="I797" s="2" t="s">
        <v>2068</v>
      </c>
      <c r="J797" s="4">
        <v>294538.44</v>
      </c>
      <c r="K797" s="4">
        <v>93157.94</v>
      </c>
      <c r="L797" s="4">
        <f>Tabela1[[#This Row],[parcela.cef
(total)]]-Tabela1[[#This Row],[parcela.cef
(realizado)]]</f>
        <v>201380.5</v>
      </c>
      <c r="M797" s="4">
        <v>0</v>
      </c>
      <c r="N797" s="4">
        <v>409695</v>
      </c>
      <c r="O797" s="4">
        <v>0</v>
      </c>
      <c r="P797" s="4">
        <v>67296.09</v>
      </c>
      <c r="Q797" s="4">
        <f>SUM(Tabela1[[#This Row],[set/25]:[dez/30]])</f>
        <v>50044.280000000021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2842.06</v>
      </c>
      <c r="BE797" s="4">
        <v>2853.43</v>
      </c>
      <c r="BF797" s="4">
        <v>2864.56</v>
      </c>
      <c r="BG797" s="4">
        <v>2879.46</v>
      </c>
      <c r="BH797" s="4">
        <v>2896.16</v>
      </c>
      <c r="BI797" s="4">
        <v>2916.14</v>
      </c>
      <c r="BJ797" s="4">
        <v>0</v>
      </c>
      <c r="BK797" s="4">
        <v>2942.68</v>
      </c>
      <c r="BL797" s="4">
        <v>2942.68</v>
      </c>
      <c r="BM797" s="4">
        <v>12952.64</v>
      </c>
      <c r="BN797" s="4">
        <v>2108.5100000000002</v>
      </c>
      <c r="BO797" s="4">
        <v>2108.5100000000002</v>
      </c>
      <c r="BP797" s="4">
        <v>2108.5100000000002</v>
      </c>
      <c r="BQ797" s="4">
        <v>2108.5100000000002</v>
      </c>
      <c r="BR797" s="4">
        <v>2108.5100000000002</v>
      </c>
      <c r="BS797" s="4">
        <v>2108.5100000000002</v>
      </c>
      <c r="BT797" s="4">
        <v>2108.5100000000002</v>
      </c>
      <c r="BU797" s="4">
        <v>2108.5100000000002</v>
      </c>
      <c r="BV797" s="4">
        <v>2108.5100000000002</v>
      </c>
      <c r="BW797" s="4">
        <v>2108.4499999999998</v>
      </c>
      <c r="BX797" s="4">
        <v>0</v>
      </c>
      <c r="BY797" s="4">
        <v>10010.01</v>
      </c>
      <c r="BZ797" s="4">
        <v>0</v>
      </c>
      <c r="CA797" s="4">
        <v>111.23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0</v>
      </c>
      <c r="CR797" s="4">
        <v>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0</v>
      </c>
      <c r="CY797" s="4">
        <v>0</v>
      </c>
      <c r="CZ797" s="4">
        <v>0</v>
      </c>
      <c r="DA797" s="4">
        <v>0</v>
      </c>
      <c r="DB797" s="4">
        <v>0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0</v>
      </c>
      <c r="DI797" s="4">
        <v>0</v>
      </c>
      <c r="DJ797" s="4">
        <v>0</v>
      </c>
      <c r="DK797" s="4">
        <v>0</v>
      </c>
      <c r="DL797" s="4">
        <v>0</v>
      </c>
      <c r="DM797" s="4">
        <v>0</v>
      </c>
      <c r="DN797" s="4">
        <v>0</v>
      </c>
      <c r="DO797" s="4">
        <v>0</v>
      </c>
      <c r="DP797" s="4">
        <v>0</v>
      </c>
      <c r="DQ797" s="4">
        <v>0</v>
      </c>
      <c r="DR797" s="4">
        <v>0</v>
      </c>
      <c r="DS797" s="4">
        <v>0</v>
      </c>
      <c r="DT797" s="4">
        <v>0</v>
      </c>
      <c r="DU797" s="6">
        <v>0</v>
      </c>
      <c r="DV797" s="4">
        <f>SUM(Tabela1[[#This Row],[jan/25]:[mar/25]])</f>
        <v>2842.06</v>
      </c>
      <c r="DW797" s="4">
        <f>SUM(Tabela1[[#This Row],[abr/25]:[ago/25]])</f>
        <v>14409.75</v>
      </c>
      <c r="DX797" s="4">
        <f>SUM(Tabela1[[#This Row],[set/25]:[dez/30]])</f>
        <v>50044.280000000021</v>
      </c>
    </row>
    <row r="798" spans="1:128" hidden="1" x14ac:dyDescent="0.25">
      <c r="A798" s="2" t="s">
        <v>1856</v>
      </c>
      <c r="B798" s="2" t="s">
        <v>14</v>
      </c>
      <c r="C798" s="2" t="s">
        <v>550</v>
      </c>
      <c r="D798" s="1">
        <v>1701</v>
      </c>
      <c r="E798" s="2" t="s">
        <v>2070</v>
      </c>
      <c r="F798" s="2" t="s">
        <v>19</v>
      </c>
      <c r="G798" s="321">
        <v>45706</v>
      </c>
      <c r="H798" s="2" t="s">
        <v>2071</v>
      </c>
      <c r="I798" s="2" t="s">
        <v>2072</v>
      </c>
      <c r="J798" s="4">
        <v>251697.41</v>
      </c>
      <c r="K798" s="4">
        <v>70645.86</v>
      </c>
      <c r="L798" s="4">
        <f>Tabela1[[#This Row],[parcela.cef
(total)]]-Tabela1[[#This Row],[parcela.cef
(realizado)]]</f>
        <v>181051.55</v>
      </c>
      <c r="M798" s="4">
        <v>0</v>
      </c>
      <c r="N798" s="4">
        <v>317972</v>
      </c>
      <c r="O798" s="4">
        <v>3917.9</v>
      </c>
      <c r="P798" s="4">
        <v>42083.66</v>
      </c>
      <c r="Q798" s="4">
        <f>SUM(Tabela1[[#This Row],[set/25]:[dez/30]])</f>
        <v>34238.03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1292.49</v>
      </c>
      <c r="BE798" s="4">
        <v>1297.6600000000001</v>
      </c>
      <c r="BF798" s="4">
        <v>1302.72</v>
      </c>
      <c r="BG798" s="4">
        <v>1309.49</v>
      </c>
      <c r="BH798" s="4">
        <v>1317.09</v>
      </c>
      <c r="BI798" s="4">
        <v>1326.18</v>
      </c>
      <c r="BJ798" s="4">
        <v>0</v>
      </c>
      <c r="BK798" s="4">
        <v>1338.25</v>
      </c>
      <c r="BL798" s="4">
        <v>1338.25</v>
      </c>
      <c r="BM798" s="4">
        <v>9580.6</v>
      </c>
      <c r="BN798" s="4">
        <v>1338.25</v>
      </c>
      <c r="BO798" s="4">
        <v>1338.25</v>
      </c>
      <c r="BP798" s="4">
        <v>1338.25</v>
      </c>
      <c r="BQ798" s="4">
        <v>1338.25</v>
      </c>
      <c r="BR798" s="4">
        <v>1338.25</v>
      </c>
      <c r="BS798" s="4">
        <v>1338.25</v>
      </c>
      <c r="BT798" s="4">
        <v>1338.25</v>
      </c>
      <c r="BU798" s="4">
        <v>1338.25</v>
      </c>
      <c r="BV798" s="4">
        <v>1338.25</v>
      </c>
      <c r="BW798" s="4">
        <v>1338.26</v>
      </c>
      <c r="BX798" s="4">
        <v>0</v>
      </c>
      <c r="BY798" s="4">
        <v>8242.35</v>
      </c>
      <c r="BZ798" s="4">
        <v>0</v>
      </c>
      <c r="CA798" s="4">
        <v>0</v>
      </c>
      <c r="CB798" s="4">
        <v>0</v>
      </c>
      <c r="CC798" s="4">
        <v>0</v>
      </c>
      <c r="CD798" s="4">
        <v>356.07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0</v>
      </c>
      <c r="CZ798" s="4">
        <v>0</v>
      </c>
      <c r="DA798" s="4">
        <v>0</v>
      </c>
      <c r="DB798" s="4">
        <v>0</v>
      </c>
      <c r="DC798" s="4">
        <v>0</v>
      </c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6">
        <v>0</v>
      </c>
      <c r="DV798" s="4">
        <f>SUM(Tabela1[[#This Row],[jan/25]:[mar/25]])</f>
        <v>1292.49</v>
      </c>
      <c r="DW798" s="4">
        <f>SUM(Tabela1[[#This Row],[abr/25]:[ago/25]])</f>
        <v>6553.14</v>
      </c>
      <c r="DX798" s="4">
        <f>SUM(Tabela1[[#This Row],[set/25]:[dez/30]])</f>
        <v>34238.03</v>
      </c>
    </row>
    <row r="799" spans="1:128" hidden="1" x14ac:dyDescent="0.25">
      <c r="A799" s="2" t="s">
        <v>1856</v>
      </c>
      <c r="B799" s="2" t="s">
        <v>14</v>
      </c>
      <c r="C799" s="2" t="s">
        <v>550</v>
      </c>
      <c r="D799" s="1">
        <v>1702</v>
      </c>
      <c r="E799" s="2" t="s">
        <v>2074</v>
      </c>
      <c r="F799" s="2" t="s">
        <v>19</v>
      </c>
      <c r="G799" s="321">
        <v>45888</v>
      </c>
      <c r="H799" s="2" t="s">
        <v>2075</v>
      </c>
      <c r="I799" s="2" t="s">
        <v>2076</v>
      </c>
      <c r="J799" s="4">
        <v>264000</v>
      </c>
      <c r="K799" s="4">
        <v>71825.3</v>
      </c>
      <c r="L799" s="4">
        <f>Tabela1[[#This Row],[parcela.cef
(total)]]-Tabela1[[#This Row],[parcela.cef
(realizado)]]</f>
        <v>192174.7</v>
      </c>
      <c r="M799" s="4">
        <v>0</v>
      </c>
      <c r="N799" s="4">
        <v>327275</v>
      </c>
      <c r="O799" s="4">
        <v>0</v>
      </c>
      <c r="P799" s="4">
        <v>48289.87</v>
      </c>
      <c r="Q799" s="4">
        <f>SUM(Tabela1[[#This Row],[set/25]:[dez/30]])</f>
        <v>48289.869999999981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2255.7199999999998</v>
      </c>
      <c r="BK799" s="4">
        <v>2254.35</v>
      </c>
      <c r="BL799" s="4">
        <v>2254.35</v>
      </c>
      <c r="BM799" s="4">
        <v>7793.29</v>
      </c>
      <c r="BN799" s="4">
        <v>2254.35</v>
      </c>
      <c r="BO799" s="4">
        <v>2254.35</v>
      </c>
      <c r="BP799" s="4">
        <v>2254.35</v>
      </c>
      <c r="BQ799" s="4">
        <v>2254.35</v>
      </c>
      <c r="BR799" s="4">
        <v>2254.35</v>
      </c>
      <c r="BS799" s="4">
        <v>2254.35</v>
      </c>
      <c r="BT799" s="4">
        <v>2254.35</v>
      </c>
      <c r="BU799" s="4">
        <v>2254.35</v>
      </c>
      <c r="BV799" s="4">
        <v>2254.35</v>
      </c>
      <c r="BW799" s="4">
        <v>13332.23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110.78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0</v>
      </c>
      <c r="CP799" s="4">
        <v>0</v>
      </c>
      <c r="CQ799" s="4">
        <v>0</v>
      </c>
      <c r="CR799" s="4">
        <v>0</v>
      </c>
      <c r="CS799" s="4">
        <v>0</v>
      </c>
      <c r="CT799" s="4">
        <v>0</v>
      </c>
      <c r="CU799" s="4">
        <v>0</v>
      </c>
      <c r="CV799" s="4">
        <v>0</v>
      </c>
      <c r="CW799" s="4">
        <v>0</v>
      </c>
      <c r="CX799" s="4">
        <v>0</v>
      </c>
      <c r="CY799" s="4">
        <v>0</v>
      </c>
      <c r="CZ799" s="4">
        <v>0</v>
      </c>
      <c r="DA799" s="4">
        <v>0</v>
      </c>
      <c r="DB799" s="4">
        <v>0</v>
      </c>
      <c r="DC799" s="4">
        <v>0</v>
      </c>
      <c r="DD799" s="4">
        <v>0</v>
      </c>
      <c r="DE799" s="4">
        <v>0</v>
      </c>
      <c r="DF799" s="4">
        <v>0</v>
      </c>
      <c r="DG799" s="4">
        <v>0</v>
      </c>
      <c r="DH799" s="4">
        <v>0</v>
      </c>
      <c r="DI799" s="4">
        <v>0</v>
      </c>
      <c r="DJ799" s="4">
        <v>0</v>
      </c>
      <c r="DK799" s="4">
        <v>0</v>
      </c>
      <c r="DL799" s="4">
        <v>0</v>
      </c>
      <c r="DM799" s="4">
        <v>0</v>
      </c>
      <c r="DN799" s="4">
        <v>0</v>
      </c>
      <c r="DO799" s="4">
        <v>0</v>
      </c>
      <c r="DP799" s="4">
        <v>0</v>
      </c>
      <c r="DQ799" s="4">
        <v>0</v>
      </c>
      <c r="DR799" s="4">
        <v>0</v>
      </c>
      <c r="DS799" s="4">
        <v>0</v>
      </c>
      <c r="DT799" s="4">
        <v>0</v>
      </c>
      <c r="DU799" s="6">
        <v>0</v>
      </c>
      <c r="DV799" s="4">
        <f>SUM(Tabela1[[#This Row],[jan/25]:[mar/25]])</f>
        <v>0</v>
      </c>
      <c r="DW799" s="4">
        <f>SUM(Tabela1[[#This Row],[abr/25]:[ago/25]])</f>
        <v>0</v>
      </c>
      <c r="DX799" s="4">
        <f>SUM(Tabela1[[#This Row],[set/25]:[dez/30]])</f>
        <v>48289.869999999981</v>
      </c>
    </row>
    <row r="800" spans="1:128" hidden="1" x14ac:dyDescent="0.25">
      <c r="A800" s="2" t="s">
        <v>1856</v>
      </c>
      <c r="B800" s="2" t="s">
        <v>14</v>
      </c>
      <c r="C800" s="2" t="s">
        <v>550</v>
      </c>
      <c r="D800" s="1">
        <v>1703</v>
      </c>
      <c r="E800" s="2"/>
      <c r="F800" s="2" t="s">
        <v>16</v>
      </c>
      <c r="G800" s="321"/>
      <c r="H800" s="2"/>
      <c r="I800" s="2"/>
      <c r="J800" s="4"/>
      <c r="K800" s="4"/>
      <c r="L800" s="4">
        <f>Tabela1[[#This Row],[parcela.cef
(total)]]-Tabela1[[#This Row],[parcela.cef
(realizado)]]</f>
        <v>0</v>
      </c>
      <c r="M800" s="4">
        <v>0</v>
      </c>
      <c r="N800" s="4">
        <v>0</v>
      </c>
      <c r="O800" s="4">
        <v>0</v>
      </c>
      <c r="P800" s="4">
        <v>0</v>
      </c>
      <c r="Q800" s="4">
        <f>SUM(Tabela1[[#This Row],[set/25]:[dez/30]])</f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0</v>
      </c>
      <c r="CS800" s="4">
        <v>0</v>
      </c>
      <c r="CT800" s="4">
        <v>0</v>
      </c>
      <c r="CU800" s="4">
        <v>0</v>
      </c>
      <c r="CV800" s="4">
        <v>0</v>
      </c>
      <c r="CW800" s="4">
        <v>0</v>
      </c>
      <c r="CX800" s="4">
        <v>0</v>
      </c>
      <c r="CY800" s="4">
        <v>0</v>
      </c>
      <c r="CZ800" s="4">
        <v>0</v>
      </c>
      <c r="DA800" s="4">
        <v>0</v>
      </c>
      <c r="DB800" s="4">
        <v>0</v>
      </c>
      <c r="DC800" s="4">
        <v>0</v>
      </c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6">
        <v>0</v>
      </c>
      <c r="DV800" s="4">
        <f>SUM(Tabela1[[#This Row],[jan/25]:[mar/25]])</f>
        <v>0</v>
      </c>
      <c r="DW800" s="4">
        <f>SUM(Tabela1[[#This Row],[abr/25]:[ago/25]])</f>
        <v>0</v>
      </c>
      <c r="DX800" s="4">
        <f>SUM(Tabela1[[#This Row],[set/25]:[dez/30]])</f>
        <v>0</v>
      </c>
    </row>
    <row r="801" spans="1:128" hidden="1" x14ac:dyDescent="0.25">
      <c r="A801" s="2" t="s">
        <v>1856</v>
      </c>
      <c r="B801" s="2" t="s">
        <v>14</v>
      </c>
      <c r="C801" s="2" t="s">
        <v>550</v>
      </c>
      <c r="D801" s="1">
        <v>1704</v>
      </c>
      <c r="E801" s="2"/>
      <c r="F801" s="2" t="s">
        <v>16</v>
      </c>
      <c r="G801" s="321"/>
      <c r="H801" s="2"/>
      <c r="I801" s="2"/>
      <c r="J801" s="4"/>
      <c r="K801" s="4"/>
      <c r="L801" s="4">
        <f>Tabela1[[#This Row],[parcela.cef
(total)]]-Tabela1[[#This Row],[parcela.cef
(realizado)]]</f>
        <v>0</v>
      </c>
      <c r="M801" s="4">
        <v>0</v>
      </c>
      <c r="N801" s="4">
        <v>0</v>
      </c>
      <c r="O801" s="4">
        <v>0</v>
      </c>
      <c r="P801" s="4">
        <v>0</v>
      </c>
      <c r="Q801" s="4">
        <f>SUM(Tabela1[[#This Row],[set/25]:[dez/30]])</f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0</v>
      </c>
      <c r="CR801" s="4">
        <v>0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0</v>
      </c>
      <c r="CZ801" s="4">
        <v>0</v>
      </c>
      <c r="DA801" s="4">
        <v>0</v>
      </c>
      <c r="DB801" s="4">
        <v>0</v>
      </c>
      <c r="DC801" s="4">
        <v>0</v>
      </c>
      <c r="DD801" s="4">
        <v>0</v>
      </c>
      <c r="DE801" s="4">
        <v>0</v>
      </c>
      <c r="DF801" s="4">
        <v>0</v>
      </c>
      <c r="DG801" s="4">
        <v>0</v>
      </c>
      <c r="DH801" s="4">
        <v>0</v>
      </c>
      <c r="DI801" s="4">
        <v>0</v>
      </c>
      <c r="DJ801" s="4">
        <v>0</v>
      </c>
      <c r="DK801" s="4">
        <v>0</v>
      </c>
      <c r="DL801" s="4">
        <v>0</v>
      </c>
      <c r="DM801" s="4">
        <v>0</v>
      </c>
      <c r="DN801" s="4">
        <v>0</v>
      </c>
      <c r="DO801" s="4">
        <v>0</v>
      </c>
      <c r="DP801" s="4">
        <v>0</v>
      </c>
      <c r="DQ801" s="4">
        <v>0</v>
      </c>
      <c r="DR801" s="4">
        <v>0</v>
      </c>
      <c r="DS801" s="4">
        <v>0</v>
      </c>
      <c r="DT801" s="4">
        <v>0</v>
      </c>
      <c r="DU801" s="6">
        <v>0</v>
      </c>
      <c r="DV801" s="4">
        <f>SUM(Tabela1[[#This Row],[jan/25]:[mar/25]])</f>
        <v>0</v>
      </c>
      <c r="DW801" s="4">
        <f>SUM(Tabela1[[#This Row],[abr/25]:[ago/25]])</f>
        <v>0</v>
      </c>
      <c r="DX801" s="4">
        <f>SUM(Tabela1[[#This Row],[set/25]:[dez/30]])</f>
        <v>0</v>
      </c>
    </row>
    <row r="802" spans="1:128" hidden="1" x14ac:dyDescent="0.25">
      <c r="A802" s="2" t="s">
        <v>1856</v>
      </c>
      <c r="B802" s="2" t="s">
        <v>14</v>
      </c>
      <c r="C802" s="2" t="s">
        <v>550</v>
      </c>
      <c r="D802" s="1">
        <v>1705</v>
      </c>
      <c r="E802" s="2" t="s">
        <v>2080</v>
      </c>
      <c r="F802" s="2" t="s">
        <v>19</v>
      </c>
      <c r="G802" s="321">
        <v>45589</v>
      </c>
      <c r="H802" s="2" t="s">
        <v>2081</v>
      </c>
      <c r="I802" s="2"/>
      <c r="J802" s="4"/>
      <c r="K802" s="4"/>
      <c r="L802" s="4">
        <f>Tabela1[[#This Row],[parcela.cef
(total)]]-Tabela1[[#This Row],[parcela.cef
(realizado)]]</f>
        <v>0</v>
      </c>
      <c r="M802" s="4">
        <v>235860.94</v>
      </c>
      <c r="N802" s="4">
        <v>323616.09000000003</v>
      </c>
      <c r="O802" s="4">
        <v>0</v>
      </c>
      <c r="P802" s="4">
        <v>95380.14</v>
      </c>
      <c r="Q802" s="4">
        <f>SUM(Tabela1[[#This Row],[set/25]:[dez/30]])</f>
        <v>39328.1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1661.86</v>
      </c>
      <c r="BC802" s="4">
        <v>0</v>
      </c>
      <c r="BD802" s="4">
        <v>0</v>
      </c>
      <c r="BE802" s="4">
        <v>54390.18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1933.22</v>
      </c>
      <c r="BO802" s="4">
        <v>1933.22</v>
      </c>
      <c r="BP802" s="4">
        <v>1933.22</v>
      </c>
      <c r="BQ802" s="4">
        <v>1933.22</v>
      </c>
      <c r="BR802" s="4">
        <v>1933.22</v>
      </c>
      <c r="BS802" s="4">
        <v>1933.22</v>
      </c>
      <c r="BT802" s="4">
        <v>1933.22</v>
      </c>
      <c r="BU802" s="4">
        <v>1933.22</v>
      </c>
      <c r="BV802" s="4">
        <v>1933.22</v>
      </c>
      <c r="BW802" s="4">
        <v>1933.22</v>
      </c>
      <c r="BX802" s="4">
        <v>1933.22</v>
      </c>
      <c r="BY802" s="4">
        <v>17675.12</v>
      </c>
      <c r="BZ802" s="4">
        <v>0</v>
      </c>
      <c r="CA802" s="4">
        <v>0</v>
      </c>
      <c r="CB802" s="4">
        <v>0</v>
      </c>
      <c r="CC802" s="4">
        <v>387.56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>
        <v>0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0</v>
      </c>
      <c r="CZ802" s="4">
        <v>0</v>
      </c>
      <c r="DA802" s="4">
        <v>0</v>
      </c>
      <c r="DB802" s="4">
        <v>0</v>
      </c>
      <c r="DC802" s="4">
        <v>0</v>
      </c>
      <c r="DD802" s="4">
        <v>0</v>
      </c>
      <c r="DE802" s="4">
        <v>0</v>
      </c>
      <c r="DF802" s="4">
        <v>0</v>
      </c>
      <c r="DG802" s="4">
        <v>0</v>
      </c>
      <c r="DH802" s="4">
        <v>0</v>
      </c>
      <c r="DI802" s="4">
        <v>0</v>
      </c>
      <c r="DJ802" s="4">
        <v>0</v>
      </c>
      <c r="DK802" s="4">
        <v>0</v>
      </c>
      <c r="DL802" s="4">
        <v>0</v>
      </c>
      <c r="DM802" s="4">
        <v>0</v>
      </c>
      <c r="DN802" s="4">
        <v>0</v>
      </c>
      <c r="DO802" s="4">
        <v>0</v>
      </c>
      <c r="DP802" s="4">
        <v>0</v>
      </c>
      <c r="DQ802" s="4">
        <v>0</v>
      </c>
      <c r="DR802" s="4">
        <v>0</v>
      </c>
      <c r="DS802" s="4">
        <v>0</v>
      </c>
      <c r="DT802" s="4">
        <v>0</v>
      </c>
      <c r="DU802" s="6">
        <v>0</v>
      </c>
      <c r="DV802" s="4">
        <f>SUM(Tabela1[[#This Row],[jan/25]:[mar/25]])</f>
        <v>1661.86</v>
      </c>
      <c r="DW802" s="4">
        <f>SUM(Tabela1[[#This Row],[abr/25]:[ago/25]])</f>
        <v>54390.18</v>
      </c>
      <c r="DX802" s="4">
        <f>SUM(Tabela1[[#This Row],[set/25]:[dez/30]])</f>
        <v>39328.1</v>
      </c>
    </row>
    <row r="803" spans="1:128" hidden="1" x14ac:dyDescent="0.25">
      <c r="A803" s="2" t="s">
        <v>1856</v>
      </c>
      <c r="B803" s="2" t="s">
        <v>14</v>
      </c>
      <c r="C803" s="2" t="s">
        <v>550</v>
      </c>
      <c r="D803" s="1">
        <v>1706</v>
      </c>
      <c r="E803" s="2"/>
      <c r="F803" s="2" t="s">
        <v>16</v>
      </c>
      <c r="G803" s="321"/>
      <c r="H803" s="2"/>
      <c r="I803" s="2"/>
      <c r="J803" s="4"/>
      <c r="K803" s="4"/>
      <c r="L803" s="4">
        <f>Tabela1[[#This Row],[parcela.cef
(total)]]-Tabela1[[#This Row],[parcela.cef
(realizado)]]</f>
        <v>0</v>
      </c>
      <c r="M803" s="4">
        <v>0</v>
      </c>
      <c r="N803" s="4">
        <v>0</v>
      </c>
      <c r="O803" s="4">
        <v>0</v>
      </c>
      <c r="P803" s="4">
        <v>0</v>
      </c>
      <c r="Q803" s="4">
        <f>SUM(Tabela1[[#This Row],[set/25]:[dez/30]])</f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0</v>
      </c>
      <c r="CR803" s="4">
        <v>0</v>
      </c>
      <c r="CS803" s="4">
        <v>0</v>
      </c>
      <c r="CT803" s="4">
        <v>0</v>
      </c>
      <c r="CU803" s="4">
        <v>0</v>
      </c>
      <c r="CV803" s="4">
        <v>0</v>
      </c>
      <c r="CW803" s="4">
        <v>0</v>
      </c>
      <c r="CX803" s="4">
        <v>0</v>
      </c>
      <c r="CY803" s="4">
        <v>0</v>
      </c>
      <c r="CZ803" s="4">
        <v>0</v>
      </c>
      <c r="DA803" s="4">
        <v>0</v>
      </c>
      <c r="DB803" s="4">
        <v>0</v>
      </c>
      <c r="DC803" s="4">
        <v>0</v>
      </c>
      <c r="DD803" s="4">
        <v>0</v>
      </c>
      <c r="DE803" s="4">
        <v>0</v>
      </c>
      <c r="DF803" s="4">
        <v>0</v>
      </c>
      <c r="DG803" s="4">
        <v>0</v>
      </c>
      <c r="DH803" s="4">
        <v>0</v>
      </c>
      <c r="DI803" s="4">
        <v>0</v>
      </c>
      <c r="DJ803" s="4">
        <v>0</v>
      </c>
      <c r="DK803" s="4">
        <v>0</v>
      </c>
      <c r="DL803" s="4">
        <v>0</v>
      </c>
      <c r="DM803" s="4">
        <v>0</v>
      </c>
      <c r="DN803" s="4">
        <v>0</v>
      </c>
      <c r="DO803" s="4">
        <v>0</v>
      </c>
      <c r="DP803" s="4">
        <v>0</v>
      </c>
      <c r="DQ803" s="4">
        <v>0</v>
      </c>
      <c r="DR803" s="4">
        <v>0</v>
      </c>
      <c r="DS803" s="4">
        <v>0</v>
      </c>
      <c r="DT803" s="4">
        <v>0</v>
      </c>
      <c r="DU803" s="6">
        <v>0</v>
      </c>
      <c r="DV803" s="4">
        <f>SUM(Tabela1[[#This Row],[jan/25]:[mar/25]])</f>
        <v>0</v>
      </c>
      <c r="DW803" s="4">
        <f>SUM(Tabela1[[#This Row],[abr/25]:[ago/25]])</f>
        <v>0</v>
      </c>
      <c r="DX803" s="4">
        <f>SUM(Tabela1[[#This Row],[set/25]:[dez/30]])</f>
        <v>0</v>
      </c>
    </row>
    <row r="804" spans="1:128" hidden="1" x14ac:dyDescent="0.25">
      <c r="A804" s="2" t="s">
        <v>1856</v>
      </c>
      <c r="B804" s="2" t="s">
        <v>14</v>
      </c>
      <c r="C804" s="2" t="s">
        <v>550</v>
      </c>
      <c r="D804" s="1">
        <v>1707</v>
      </c>
      <c r="E804" s="2" t="s">
        <v>2084</v>
      </c>
      <c r="F804" s="2" t="s">
        <v>19</v>
      </c>
      <c r="G804" s="321">
        <v>45355</v>
      </c>
      <c r="H804" s="2" t="s">
        <v>2085</v>
      </c>
      <c r="I804" s="2"/>
      <c r="J804" s="4"/>
      <c r="K804" s="4"/>
      <c r="L804" s="4">
        <f>Tabela1[[#This Row],[parcela.cef
(total)]]-Tabela1[[#This Row],[parcela.cef
(realizado)]]</f>
        <v>0</v>
      </c>
      <c r="M804" s="4">
        <v>0</v>
      </c>
      <c r="N804" s="4">
        <v>221730</v>
      </c>
      <c r="O804" s="4">
        <v>0</v>
      </c>
      <c r="P804" s="4">
        <v>227210.17</v>
      </c>
      <c r="Q804" s="4">
        <f>SUM(Tabela1[[#This Row],[set/25]:[dez/30]])</f>
        <v>62116.76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88330</v>
      </c>
      <c r="AS804" s="4">
        <v>4305.59</v>
      </c>
      <c r="AT804" s="4">
        <v>4317.6499999999996</v>
      </c>
      <c r="AU804" s="4">
        <v>4340.1000000000004</v>
      </c>
      <c r="AV804" s="4">
        <v>4377.42</v>
      </c>
      <c r="AW804" s="4">
        <v>4408.5</v>
      </c>
      <c r="AX804" s="4">
        <v>4440.24</v>
      </c>
      <c r="AY804" s="4">
        <v>4471.32</v>
      </c>
      <c r="AZ804" s="4">
        <v>4497.26</v>
      </c>
      <c r="BA804" s="4">
        <v>4527.84</v>
      </c>
      <c r="BB804" s="4">
        <v>4545.95</v>
      </c>
      <c r="BC804" s="4">
        <v>4568.68</v>
      </c>
      <c r="BD804" s="4">
        <v>4606.6000000000004</v>
      </c>
      <c r="BE804" s="4">
        <v>4625.03</v>
      </c>
      <c r="BF804" s="4">
        <v>4643.07</v>
      </c>
      <c r="BG804" s="4">
        <v>4667.21</v>
      </c>
      <c r="BH804" s="4">
        <v>4694.28</v>
      </c>
      <c r="BI804" s="4">
        <v>4726.67</v>
      </c>
      <c r="BJ804" s="4">
        <v>0</v>
      </c>
      <c r="BK804" s="4">
        <v>4769.68</v>
      </c>
      <c r="BL804" s="4">
        <v>4769.68</v>
      </c>
      <c r="BM804" s="4">
        <v>4769.68</v>
      </c>
      <c r="BN804" s="4">
        <v>4769.68</v>
      </c>
      <c r="BO804" s="4">
        <v>4769.68</v>
      </c>
      <c r="BP804" s="4">
        <v>4769.68</v>
      </c>
      <c r="BQ804" s="4">
        <v>4769.68</v>
      </c>
      <c r="BR804" s="4">
        <v>4769.68</v>
      </c>
      <c r="BS804" s="4">
        <v>4769.68</v>
      </c>
      <c r="BT804" s="4">
        <v>4769.68</v>
      </c>
      <c r="BU804" s="4">
        <v>4769.68</v>
      </c>
      <c r="BV804" s="4">
        <v>4769.68</v>
      </c>
      <c r="BW804" s="4">
        <v>4769.68</v>
      </c>
      <c r="BX804" s="4">
        <v>0</v>
      </c>
      <c r="BY804" s="4">
        <v>0</v>
      </c>
      <c r="BZ804" s="4">
        <v>0</v>
      </c>
      <c r="CA804" s="4">
        <v>0</v>
      </c>
      <c r="CB804" s="4">
        <v>110.92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>
        <v>0</v>
      </c>
      <c r="DE804" s="4">
        <v>0</v>
      </c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>
        <v>0</v>
      </c>
      <c r="DL804" s="4">
        <v>0</v>
      </c>
      <c r="DM804" s="4">
        <v>0</v>
      </c>
      <c r="DN804" s="4">
        <v>0</v>
      </c>
      <c r="DO804" s="4">
        <v>0</v>
      </c>
      <c r="DP804" s="4">
        <v>0</v>
      </c>
      <c r="DQ804" s="4">
        <v>0</v>
      </c>
      <c r="DR804" s="4">
        <v>0</v>
      </c>
      <c r="DS804" s="4">
        <v>0</v>
      </c>
      <c r="DT804" s="4">
        <v>0</v>
      </c>
      <c r="DU804" s="6">
        <v>0</v>
      </c>
      <c r="DV804" s="4">
        <f>SUM(Tabela1[[#This Row],[jan/25]:[mar/25]])</f>
        <v>13721.230000000001</v>
      </c>
      <c r="DW804" s="4">
        <f>SUM(Tabela1[[#This Row],[abr/25]:[ago/25]])</f>
        <v>23356.259999999995</v>
      </c>
      <c r="DX804" s="4">
        <f>SUM(Tabela1[[#This Row],[set/25]:[dez/30]])</f>
        <v>62116.76</v>
      </c>
    </row>
    <row r="805" spans="1:128" hidden="1" x14ac:dyDescent="0.25">
      <c r="A805" s="2" t="s">
        <v>1856</v>
      </c>
      <c r="B805" s="2" t="s">
        <v>14</v>
      </c>
      <c r="C805" s="2" t="s">
        <v>550</v>
      </c>
      <c r="D805" s="1">
        <v>1708</v>
      </c>
      <c r="E805" s="2" t="s">
        <v>2087</v>
      </c>
      <c r="F805" s="2" t="s">
        <v>19</v>
      </c>
      <c r="G805" s="321">
        <v>45589</v>
      </c>
      <c r="H805" s="2" t="s">
        <v>1674</v>
      </c>
      <c r="I805" s="2" t="s">
        <v>2088</v>
      </c>
      <c r="J805" s="4">
        <v>288934.74</v>
      </c>
      <c r="K805" s="4">
        <v>86987.28</v>
      </c>
      <c r="L805" s="4">
        <f>Tabela1[[#This Row],[parcela.cef
(total)]]-Tabela1[[#This Row],[parcela.cef
(realizado)]]</f>
        <v>201947.46</v>
      </c>
      <c r="M805" s="4">
        <v>0</v>
      </c>
      <c r="N805" s="4">
        <v>378228.02</v>
      </c>
      <c r="O805" s="4">
        <v>10591.92</v>
      </c>
      <c r="P805" s="4">
        <v>74563.600000000006</v>
      </c>
      <c r="Q805" s="4">
        <f>SUM(Tabela1[[#This Row],[set/25]:[dez/30]])</f>
        <v>40291.680000000008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1947.47</v>
      </c>
      <c r="BA805" s="4">
        <v>16268.6</v>
      </c>
      <c r="BB805" s="4">
        <v>1968.56</v>
      </c>
      <c r="BC805" s="4">
        <v>1978.4</v>
      </c>
      <c r="BD805" s="4">
        <v>1994.82</v>
      </c>
      <c r="BE805" s="4">
        <v>2002.8</v>
      </c>
      <c r="BF805" s="4">
        <v>2010.61</v>
      </c>
      <c r="BG805" s="4">
        <v>2021.06</v>
      </c>
      <c r="BH805" s="4">
        <v>2032.79</v>
      </c>
      <c r="BI805" s="4">
        <v>2046.81</v>
      </c>
      <c r="BJ805" s="4">
        <v>0</v>
      </c>
      <c r="BK805" s="4">
        <v>2065.44</v>
      </c>
      <c r="BL805" s="4">
        <v>2065.44</v>
      </c>
      <c r="BM805" s="4">
        <v>17137.54</v>
      </c>
      <c r="BN805" s="4">
        <v>2065.44</v>
      </c>
      <c r="BO805" s="4">
        <v>2065.44</v>
      </c>
      <c r="BP805" s="4">
        <v>2065.44</v>
      </c>
      <c r="BQ805" s="4">
        <v>2065.44</v>
      </c>
      <c r="BR805" s="4">
        <v>2065.44</v>
      </c>
      <c r="BS805" s="4">
        <v>2065.44</v>
      </c>
      <c r="BT805" s="4">
        <v>2065.44</v>
      </c>
      <c r="BU805" s="4">
        <v>2065.44</v>
      </c>
      <c r="BV805" s="4">
        <v>2065.44</v>
      </c>
      <c r="BW805" s="4">
        <v>0</v>
      </c>
      <c r="BX805" s="4">
        <v>0</v>
      </c>
      <c r="BY805" s="4">
        <v>434.3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0</v>
      </c>
      <c r="CR805" s="4">
        <v>0</v>
      </c>
      <c r="CS805" s="4">
        <v>0</v>
      </c>
      <c r="CT805" s="4">
        <v>0</v>
      </c>
      <c r="CU805" s="4">
        <v>0</v>
      </c>
      <c r="CV805" s="4">
        <v>0</v>
      </c>
      <c r="CW805" s="4">
        <v>0</v>
      </c>
      <c r="CX805" s="4">
        <v>0</v>
      </c>
      <c r="CY805" s="4">
        <v>0</v>
      </c>
      <c r="CZ805" s="4">
        <v>0</v>
      </c>
      <c r="DA805" s="4">
        <v>0</v>
      </c>
      <c r="DB805" s="4">
        <v>0</v>
      </c>
      <c r="DC805" s="4">
        <v>0</v>
      </c>
      <c r="DD805" s="4">
        <v>0</v>
      </c>
      <c r="DE805" s="4">
        <v>0</v>
      </c>
      <c r="DF805" s="4">
        <v>0</v>
      </c>
      <c r="DG805" s="4">
        <v>0</v>
      </c>
      <c r="DH805" s="4">
        <v>0</v>
      </c>
      <c r="DI805" s="4">
        <v>0</v>
      </c>
      <c r="DJ805" s="4">
        <v>0</v>
      </c>
      <c r="DK805" s="4">
        <v>0</v>
      </c>
      <c r="DL805" s="4">
        <v>0</v>
      </c>
      <c r="DM805" s="4">
        <v>0</v>
      </c>
      <c r="DN805" s="4">
        <v>0</v>
      </c>
      <c r="DO805" s="4">
        <v>0</v>
      </c>
      <c r="DP805" s="4">
        <v>0</v>
      </c>
      <c r="DQ805" s="4">
        <v>0</v>
      </c>
      <c r="DR805" s="4">
        <v>0</v>
      </c>
      <c r="DS805" s="4">
        <v>0</v>
      </c>
      <c r="DT805" s="4">
        <v>0</v>
      </c>
      <c r="DU805" s="6">
        <v>0</v>
      </c>
      <c r="DV805" s="4">
        <f>SUM(Tabela1[[#This Row],[jan/25]:[mar/25]])</f>
        <v>5941.78</v>
      </c>
      <c r="DW805" s="4">
        <f>SUM(Tabela1[[#This Row],[abr/25]:[ago/25]])</f>
        <v>10114.07</v>
      </c>
      <c r="DX805" s="4">
        <f>SUM(Tabela1[[#This Row],[set/25]:[dez/30]])</f>
        <v>40291.680000000008</v>
      </c>
    </row>
    <row r="806" spans="1:128" hidden="1" x14ac:dyDescent="0.25">
      <c r="A806" s="2" t="s">
        <v>1856</v>
      </c>
      <c r="B806" s="2" t="s">
        <v>14</v>
      </c>
      <c r="C806" s="2" t="s">
        <v>550</v>
      </c>
      <c r="D806" s="1">
        <v>1709</v>
      </c>
      <c r="E806" s="2" t="s">
        <v>2090</v>
      </c>
      <c r="F806" s="2" t="s">
        <v>19</v>
      </c>
      <c r="G806" s="321">
        <v>45398</v>
      </c>
      <c r="H806" s="2" t="s">
        <v>2091</v>
      </c>
      <c r="I806" s="2"/>
      <c r="J806" s="4"/>
      <c r="K806" s="4"/>
      <c r="L806" s="4">
        <f>Tabela1[[#This Row],[parcela.cef
(total)]]-Tabela1[[#This Row],[parcela.cef
(realizado)]]</f>
        <v>0</v>
      </c>
      <c r="M806" s="4">
        <v>0</v>
      </c>
      <c r="N806" s="4">
        <v>399095</v>
      </c>
      <c r="O806" s="4">
        <v>0</v>
      </c>
      <c r="P806" s="4">
        <v>421211.6</v>
      </c>
      <c r="Q806" s="4">
        <f>SUM(Tabela1[[#This Row],[set/25]:[dez/30]])</f>
        <v>203389.97000000003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78995</v>
      </c>
      <c r="AT806" s="4">
        <v>4512.6000000000004</v>
      </c>
      <c r="AU806" s="4">
        <v>4536.07</v>
      </c>
      <c r="AV806" s="4">
        <v>4575.08</v>
      </c>
      <c r="AW806" s="4">
        <v>4607.5600000000004</v>
      </c>
      <c r="AX806" s="4">
        <v>4640.7299999999996</v>
      </c>
      <c r="AY806" s="4">
        <v>4673.22</v>
      </c>
      <c r="AZ806" s="4">
        <v>4700.32</v>
      </c>
      <c r="BA806" s="4">
        <v>67829.42</v>
      </c>
      <c r="BB806" s="4">
        <v>4751.21</v>
      </c>
      <c r="BC806" s="4">
        <v>4774.97</v>
      </c>
      <c r="BD806" s="4">
        <v>4814.6000000000004</v>
      </c>
      <c r="BE806" s="4">
        <v>4833.8599999999997</v>
      </c>
      <c r="BF806" s="4">
        <v>4852.71</v>
      </c>
      <c r="BG806" s="4">
        <v>4877.95</v>
      </c>
      <c r="BH806" s="4">
        <v>4906.24</v>
      </c>
      <c r="BI806" s="4">
        <v>4940.09</v>
      </c>
      <c r="BJ806" s="4">
        <v>0</v>
      </c>
      <c r="BK806" s="4">
        <v>4985.05</v>
      </c>
      <c r="BL806" s="4">
        <v>4985.05</v>
      </c>
      <c r="BM806" s="4">
        <v>71452.350000000006</v>
      </c>
      <c r="BN806" s="4">
        <v>4985.05</v>
      </c>
      <c r="BO806" s="4">
        <v>4985.05</v>
      </c>
      <c r="BP806" s="4">
        <v>4985.05</v>
      </c>
      <c r="BQ806" s="4">
        <v>4985.05</v>
      </c>
      <c r="BR806" s="4">
        <v>4985.05</v>
      </c>
      <c r="BS806" s="4">
        <v>4985.05</v>
      </c>
      <c r="BT806" s="4">
        <v>4985.05</v>
      </c>
      <c r="BU806" s="4">
        <v>4985.05</v>
      </c>
      <c r="BV806" s="4">
        <v>4985.05</v>
      </c>
      <c r="BW806" s="4">
        <v>76991.289999999994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110.78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>
        <v>0</v>
      </c>
      <c r="CS806" s="4">
        <v>0</v>
      </c>
      <c r="CT806" s="4">
        <v>0</v>
      </c>
      <c r="CU806" s="4">
        <v>0</v>
      </c>
      <c r="CV806" s="4">
        <v>0</v>
      </c>
      <c r="CW806" s="4">
        <v>0</v>
      </c>
      <c r="CX806" s="4">
        <v>0</v>
      </c>
      <c r="CY806" s="4">
        <v>0</v>
      </c>
      <c r="CZ806" s="4">
        <v>0</v>
      </c>
      <c r="DA806" s="4">
        <v>0</v>
      </c>
      <c r="DB806" s="4">
        <v>0</v>
      </c>
      <c r="DC806" s="4">
        <v>0</v>
      </c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6">
        <v>0</v>
      </c>
      <c r="DV806" s="4">
        <f>SUM(Tabela1[[#This Row],[jan/25]:[mar/25]])</f>
        <v>14340.78</v>
      </c>
      <c r="DW806" s="4">
        <f>SUM(Tabela1[[#This Row],[abr/25]:[ago/25]])</f>
        <v>24410.850000000002</v>
      </c>
      <c r="DX806" s="4">
        <f>SUM(Tabela1[[#This Row],[set/25]:[dez/30]])</f>
        <v>203389.97000000003</v>
      </c>
    </row>
    <row r="807" spans="1:128" hidden="1" x14ac:dyDescent="0.25">
      <c r="A807" s="2" t="s">
        <v>1856</v>
      </c>
      <c r="B807" s="2" t="s">
        <v>14</v>
      </c>
      <c r="C807" s="2" t="s">
        <v>579</v>
      </c>
      <c r="D807" s="1">
        <v>1801</v>
      </c>
      <c r="E807" s="2" t="s">
        <v>2093</v>
      </c>
      <c r="F807" s="2" t="s">
        <v>19</v>
      </c>
      <c r="G807" s="321">
        <v>45715</v>
      </c>
      <c r="H807" s="2" t="s">
        <v>2094</v>
      </c>
      <c r="I807" s="2" t="s">
        <v>2095</v>
      </c>
      <c r="J807" s="4">
        <v>264000</v>
      </c>
      <c r="K807" s="4">
        <v>72326.37</v>
      </c>
      <c r="L807" s="4">
        <f>Tabela1[[#This Row],[parcela.cef
(total)]]-Tabela1[[#This Row],[parcela.cef
(realizado)]]</f>
        <v>191673.63</v>
      </c>
      <c r="M807" s="4">
        <v>0</v>
      </c>
      <c r="N807" s="4">
        <v>355320</v>
      </c>
      <c r="O807" s="4">
        <v>3214.98</v>
      </c>
      <c r="P807" s="4">
        <v>93767.34</v>
      </c>
      <c r="Q807" s="4">
        <f>SUM(Tabela1[[#This Row],[set/25]:[dez/30]])</f>
        <v>88962.809999999969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1303.25</v>
      </c>
      <c r="BE807" s="4">
        <v>1307.4100000000001</v>
      </c>
      <c r="BF807" s="4">
        <v>0</v>
      </c>
      <c r="BG807" s="4">
        <v>1319.97</v>
      </c>
      <c r="BH807" s="4">
        <v>873.9</v>
      </c>
      <c r="BI807" s="4">
        <v>0</v>
      </c>
      <c r="BJ807" s="4">
        <v>889.48</v>
      </c>
      <c r="BK807" s="4">
        <v>888.94</v>
      </c>
      <c r="BL807" s="4">
        <v>888.94</v>
      </c>
      <c r="BM807" s="4">
        <v>11869.82</v>
      </c>
      <c r="BN807" s="4">
        <v>2963.12</v>
      </c>
      <c r="BO807" s="4">
        <v>2963.12</v>
      </c>
      <c r="BP807" s="4">
        <v>2963.12</v>
      </c>
      <c r="BQ807" s="4">
        <v>2963.12</v>
      </c>
      <c r="BR807" s="4">
        <v>2963.12</v>
      </c>
      <c r="BS807" s="4">
        <v>2963.12</v>
      </c>
      <c r="BT807" s="4">
        <v>2963.12</v>
      </c>
      <c r="BU807" s="4">
        <v>2963.12</v>
      </c>
      <c r="BV807" s="4">
        <v>2963.12</v>
      </c>
      <c r="BW807" s="4">
        <v>23947.43</v>
      </c>
      <c r="BX807" s="4">
        <v>2963.12</v>
      </c>
      <c r="BY807" s="4">
        <v>2963.12</v>
      </c>
      <c r="BZ807" s="4">
        <v>2963.12</v>
      </c>
      <c r="CA807" s="4">
        <v>2963.12</v>
      </c>
      <c r="CB807" s="4">
        <v>2963.12</v>
      </c>
      <c r="CC807" s="4">
        <v>2963.12</v>
      </c>
      <c r="CD807" s="4">
        <v>2963.12</v>
      </c>
      <c r="CE807" s="4">
        <v>2963.12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105.16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0</v>
      </c>
      <c r="CR807" s="4">
        <v>0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0</v>
      </c>
      <c r="CZ807" s="4">
        <v>0</v>
      </c>
      <c r="DA807" s="4">
        <v>0</v>
      </c>
      <c r="DB807" s="4">
        <v>0</v>
      </c>
      <c r="DC807" s="4">
        <v>0</v>
      </c>
      <c r="DD807" s="4">
        <v>0</v>
      </c>
      <c r="DE807" s="4">
        <v>0</v>
      </c>
      <c r="DF807" s="4">
        <v>0</v>
      </c>
      <c r="DG807" s="4">
        <v>0</v>
      </c>
      <c r="DH807" s="4">
        <v>0</v>
      </c>
      <c r="DI807" s="4">
        <v>0</v>
      </c>
      <c r="DJ807" s="4">
        <v>0</v>
      </c>
      <c r="DK807" s="4">
        <v>0</v>
      </c>
      <c r="DL807" s="4">
        <v>0</v>
      </c>
      <c r="DM807" s="4">
        <v>0</v>
      </c>
      <c r="DN807" s="4">
        <v>0</v>
      </c>
      <c r="DO807" s="4">
        <v>0</v>
      </c>
      <c r="DP807" s="4">
        <v>0</v>
      </c>
      <c r="DQ807" s="4">
        <v>0</v>
      </c>
      <c r="DR807" s="4">
        <v>0</v>
      </c>
      <c r="DS807" s="4">
        <v>0</v>
      </c>
      <c r="DT807" s="4">
        <v>0</v>
      </c>
      <c r="DU807" s="6">
        <v>0</v>
      </c>
      <c r="DV807" s="4">
        <f>SUM(Tabela1[[#This Row],[jan/25]:[mar/25]])</f>
        <v>1303.25</v>
      </c>
      <c r="DW807" s="4">
        <f>SUM(Tabela1[[#This Row],[abr/25]:[ago/25]])</f>
        <v>3501.28</v>
      </c>
      <c r="DX807" s="4">
        <f>SUM(Tabela1[[#This Row],[set/25]:[dez/30]])</f>
        <v>88962.809999999969</v>
      </c>
    </row>
    <row r="808" spans="1:128" hidden="1" x14ac:dyDescent="0.25">
      <c r="A808" s="2" t="s">
        <v>1856</v>
      </c>
      <c r="B808" s="2" t="s">
        <v>14</v>
      </c>
      <c r="C808" s="2" t="s">
        <v>579</v>
      </c>
      <c r="D808" s="1">
        <v>1802</v>
      </c>
      <c r="E808" s="2" t="s">
        <v>2097</v>
      </c>
      <c r="F808" s="2" t="s">
        <v>19</v>
      </c>
      <c r="G808" s="321">
        <v>45838</v>
      </c>
      <c r="H808" s="2" t="s">
        <v>412</v>
      </c>
      <c r="I808" s="2" t="s">
        <v>2098</v>
      </c>
      <c r="J808" s="4">
        <v>198627.73</v>
      </c>
      <c r="K808" s="4">
        <v>62895.46</v>
      </c>
      <c r="L808" s="4">
        <f>Tabela1[[#This Row],[parcela.cef
(total)]]-Tabela1[[#This Row],[parcela.cef
(realizado)]]</f>
        <v>135732.27000000002</v>
      </c>
      <c r="M808" s="4">
        <v>0</v>
      </c>
      <c r="N808" s="4">
        <v>312550</v>
      </c>
      <c r="O808" s="4">
        <v>0</v>
      </c>
      <c r="P808" s="4">
        <v>66498.539999999994</v>
      </c>
      <c r="Q808" s="4">
        <f>SUM(Tabela1[[#This Row],[set/25]:[dez/30]])</f>
        <v>62116.709999999992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2183.38</v>
      </c>
      <c r="BI808" s="4">
        <v>2198.4499999999998</v>
      </c>
      <c r="BJ808" s="4">
        <v>0</v>
      </c>
      <c r="BK808" s="4">
        <v>2218.4499999999998</v>
      </c>
      <c r="BL808" s="4">
        <v>2218.4499999999998</v>
      </c>
      <c r="BM808" s="4">
        <v>12201.51</v>
      </c>
      <c r="BN808" s="4">
        <v>2218.4499999999998</v>
      </c>
      <c r="BO808" s="4">
        <v>2218.4499999999998</v>
      </c>
      <c r="BP808" s="4">
        <v>2218.4499999999998</v>
      </c>
      <c r="BQ808" s="4">
        <v>2218.4499999999998</v>
      </c>
      <c r="BR808" s="4">
        <v>2218.4499999999998</v>
      </c>
      <c r="BS808" s="4">
        <v>12201.51</v>
      </c>
      <c r="BT808" s="4">
        <v>2218.4499999999998</v>
      </c>
      <c r="BU808" s="4">
        <v>2218.4499999999998</v>
      </c>
      <c r="BV808" s="4">
        <v>2218.4499999999998</v>
      </c>
      <c r="BW808" s="4">
        <v>15418.27</v>
      </c>
      <c r="BX808" s="4">
        <v>0</v>
      </c>
      <c r="BY808" s="4">
        <v>0</v>
      </c>
      <c r="BZ808" s="4">
        <v>0</v>
      </c>
      <c r="CA808" s="4">
        <v>0</v>
      </c>
      <c r="CB808" s="4">
        <v>110.92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>
        <v>0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6">
        <v>0</v>
      </c>
      <c r="DV808" s="4">
        <f>SUM(Tabela1[[#This Row],[jan/25]:[mar/25]])</f>
        <v>0</v>
      </c>
      <c r="DW808" s="4">
        <f>SUM(Tabela1[[#This Row],[abr/25]:[ago/25]])</f>
        <v>4381.83</v>
      </c>
      <c r="DX808" s="4">
        <f>SUM(Tabela1[[#This Row],[set/25]:[dez/30]])</f>
        <v>62116.709999999992</v>
      </c>
    </row>
    <row r="809" spans="1:128" hidden="1" x14ac:dyDescent="0.25">
      <c r="A809" s="2" t="s">
        <v>1856</v>
      </c>
      <c r="B809" s="2" t="s">
        <v>14</v>
      </c>
      <c r="C809" s="2" t="s">
        <v>579</v>
      </c>
      <c r="D809" s="1">
        <v>1803</v>
      </c>
      <c r="E809" s="2" t="s">
        <v>2100</v>
      </c>
      <c r="F809" s="2" t="s">
        <v>19</v>
      </c>
      <c r="G809" s="321">
        <v>45735</v>
      </c>
      <c r="H809" s="2" t="s">
        <v>2101</v>
      </c>
      <c r="I809" s="2" t="s">
        <v>2102</v>
      </c>
      <c r="J809" s="4">
        <v>264000</v>
      </c>
      <c r="K809" s="4">
        <v>71720.240000000005</v>
      </c>
      <c r="L809" s="4">
        <f>Tabela1[[#This Row],[parcela.cef
(total)]]-Tabela1[[#This Row],[parcela.cef
(realizado)]]</f>
        <v>192279.76</v>
      </c>
      <c r="M809" s="4">
        <v>0</v>
      </c>
      <c r="N809" s="4">
        <v>326270.24</v>
      </c>
      <c r="O809" s="4">
        <v>7534.46</v>
      </c>
      <c r="P809" s="4">
        <v>59185.9</v>
      </c>
      <c r="Q809" s="4">
        <f>SUM(Tabela1[[#This Row],[set/25]:[dez/30]])</f>
        <v>56559.88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442.49</v>
      </c>
      <c r="BF809" s="4">
        <v>444.22</v>
      </c>
      <c r="BG809" s="4">
        <v>576.21</v>
      </c>
      <c r="BH809" s="4">
        <v>579.54999999999995</v>
      </c>
      <c r="BI809" s="4">
        <v>583.54999999999995</v>
      </c>
      <c r="BJ809" s="4">
        <v>0</v>
      </c>
      <c r="BK809" s="4">
        <v>588.86</v>
      </c>
      <c r="BL809" s="4">
        <v>588.86</v>
      </c>
      <c r="BM809" s="4">
        <v>12984.47</v>
      </c>
      <c r="BN809" s="4">
        <v>1653.63</v>
      </c>
      <c r="BO809" s="4">
        <v>1653.63</v>
      </c>
      <c r="BP809" s="4">
        <v>1653.63</v>
      </c>
      <c r="BQ809" s="4">
        <v>1653.63</v>
      </c>
      <c r="BR809" s="4">
        <v>1653.63</v>
      </c>
      <c r="BS809" s="4">
        <v>1653.63</v>
      </c>
      <c r="BT809" s="4">
        <v>1653.63</v>
      </c>
      <c r="BU809" s="4">
        <v>1653.63</v>
      </c>
      <c r="BV809" s="4">
        <v>1653.63</v>
      </c>
      <c r="BW809" s="4">
        <v>1653.63</v>
      </c>
      <c r="BX809" s="4">
        <v>1653.63</v>
      </c>
      <c r="BY809" s="4">
        <v>14181.58</v>
      </c>
      <c r="BZ809" s="4">
        <v>1653.63</v>
      </c>
      <c r="CA809" s="4">
        <v>1653.63</v>
      </c>
      <c r="CB809" s="4">
        <v>1653.63</v>
      </c>
      <c r="CC809" s="4">
        <v>1653.63</v>
      </c>
      <c r="CD809" s="4">
        <v>1653.63</v>
      </c>
      <c r="CE809" s="4">
        <v>1653.63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104.4</v>
      </c>
      <c r="CM809" s="4">
        <v>0</v>
      </c>
      <c r="CN809" s="4">
        <v>0</v>
      </c>
      <c r="CO809" s="4">
        <v>0</v>
      </c>
      <c r="CP809" s="4">
        <v>0</v>
      </c>
      <c r="CQ809" s="4">
        <v>0</v>
      </c>
      <c r="CR809" s="4">
        <v>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0</v>
      </c>
      <c r="CZ809" s="4">
        <v>0</v>
      </c>
      <c r="DA809" s="4">
        <v>0</v>
      </c>
      <c r="DB809" s="4">
        <v>0</v>
      </c>
      <c r="DC809" s="4">
        <v>0</v>
      </c>
      <c r="DD809" s="4">
        <v>0</v>
      </c>
      <c r="DE809" s="4">
        <v>0</v>
      </c>
      <c r="DF809" s="4">
        <v>0</v>
      </c>
      <c r="DG809" s="4">
        <v>0</v>
      </c>
      <c r="DH809" s="4">
        <v>0</v>
      </c>
      <c r="DI809" s="4">
        <v>0</v>
      </c>
      <c r="DJ809" s="4">
        <v>0</v>
      </c>
      <c r="DK809" s="4">
        <v>0</v>
      </c>
      <c r="DL809" s="4">
        <v>0</v>
      </c>
      <c r="DM809" s="4">
        <v>0</v>
      </c>
      <c r="DN809" s="4">
        <v>0</v>
      </c>
      <c r="DO809" s="4">
        <v>0</v>
      </c>
      <c r="DP809" s="4">
        <v>0</v>
      </c>
      <c r="DQ809" s="4">
        <v>0</v>
      </c>
      <c r="DR809" s="4">
        <v>0</v>
      </c>
      <c r="DS809" s="4">
        <v>0</v>
      </c>
      <c r="DT809" s="4">
        <v>0</v>
      </c>
      <c r="DU809" s="6">
        <v>0</v>
      </c>
      <c r="DV809" s="4">
        <f>SUM(Tabela1[[#This Row],[jan/25]:[mar/25]])</f>
        <v>0</v>
      </c>
      <c r="DW809" s="4">
        <f>SUM(Tabela1[[#This Row],[abr/25]:[ago/25]])</f>
        <v>2626.02</v>
      </c>
      <c r="DX809" s="4">
        <f>SUM(Tabela1[[#This Row],[set/25]:[dez/30]])</f>
        <v>56559.88</v>
      </c>
    </row>
    <row r="810" spans="1:128" hidden="1" x14ac:dyDescent="0.25">
      <c r="A810" s="2" t="s">
        <v>1856</v>
      </c>
      <c r="B810" s="2" t="s">
        <v>14</v>
      </c>
      <c r="C810" s="2" t="s">
        <v>579</v>
      </c>
      <c r="D810" s="1">
        <v>1804</v>
      </c>
      <c r="E810" s="2" t="s">
        <v>2104</v>
      </c>
      <c r="F810" s="2" t="s">
        <v>19</v>
      </c>
      <c r="G810" s="321">
        <v>45714</v>
      </c>
      <c r="H810" s="2" t="s">
        <v>2105</v>
      </c>
      <c r="I810" s="2" t="s">
        <v>2106</v>
      </c>
      <c r="J810" s="4">
        <v>285595</v>
      </c>
      <c r="K810" s="4">
        <v>74651.8</v>
      </c>
      <c r="L810" s="4">
        <f>Tabela1[[#This Row],[parcela.cef
(total)]]-Tabela1[[#This Row],[parcela.cef
(realizado)]]</f>
        <v>210943.2</v>
      </c>
      <c r="M810" s="4">
        <v>0</v>
      </c>
      <c r="N810" s="4">
        <v>328060</v>
      </c>
      <c r="O810" s="4">
        <v>9510.0300000000007</v>
      </c>
      <c r="P810" s="4">
        <v>34988.6</v>
      </c>
      <c r="Q810" s="4">
        <f>SUM(Tabela1[[#This Row],[set/25]:[dez/30]])</f>
        <v>30133.970000000005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412.29</v>
      </c>
      <c r="BE810" s="4">
        <v>413.94</v>
      </c>
      <c r="BF810" s="4">
        <v>415.56</v>
      </c>
      <c r="BG810" s="4">
        <v>802.24</v>
      </c>
      <c r="BH810" s="4">
        <v>1400.47</v>
      </c>
      <c r="BI810" s="4">
        <v>1410.13</v>
      </c>
      <c r="BJ810" s="4">
        <v>0</v>
      </c>
      <c r="BK810" s="4">
        <v>1422.97</v>
      </c>
      <c r="BL810" s="4">
        <v>1422.97</v>
      </c>
      <c r="BM810" s="4">
        <v>1422.97</v>
      </c>
      <c r="BN810" s="4">
        <v>1422.97</v>
      </c>
      <c r="BO810" s="4">
        <v>1422.97</v>
      </c>
      <c r="BP810" s="4">
        <v>1422.97</v>
      </c>
      <c r="BQ810" s="4">
        <v>1422.97</v>
      </c>
      <c r="BR810" s="4">
        <v>1422.97</v>
      </c>
      <c r="BS810" s="4">
        <v>1422.97</v>
      </c>
      <c r="BT810" s="4">
        <v>1422.97</v>
      </c>
      <c r="BU810" s="4">
        <v>1422.97</v>
      </c>
      <c r="BV810" s="4">
        <v>1422.97</v>
      </c>
      <c r="BW810" s="4">
        <v>1422.97</v>
      </c>
      <c r="BX810" s="4">
        <v>1422.97</v>
      </c>
      <c r="BY810" s="4">
        <v>1422.97</v>
      </c>
      <c r="BZ810" s="4">
        <v>1422.97</v>
      </c>
      <c r="CA810" s="4">
        <v>1422.97</v>
      </c>
      <c r="CB810" s="4">
        <v>1422.97</v>
      </c>
      <c r="CC810" s="4">
        <v>1422.97</v>
      </c>
      <c r="CD810" s="4">
        <v>1422.97</v>
      </c>
      <c r="CE810" s="4">
        <v>1422.97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251.6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6">
        <v>0</v>
      </c>
      <c r="DV810" s="4">
        <f>SUM(Tabela1[[#This Row],[jan/25]:[mar/25]])</f>
        <v>412.29</v>
      </c>
      <c r="DW810" s="4">
        <f>SUM(Tabela1[[#This Row],[abr/25]:[ago/25]])</f>
        <v>4442.34</v>
      </c>
      <c r="DX810" s="4">
        <f>SUM(Tabela1[[#This Row],[set/25]:[dez/30]])</f>
        <v>30133.970000000005</v>
      </c>
    </row>
    <row r="811" spans="1:128" hidden="1" x14ac:dyDescent="0.25">
      <c r="A811" s="2" t="s">
        <v>1856</v>
      </c>
      <c r="B811" s="2" t="s">
        <v>14</v>
      </c>
      <c r="C811" s="2" t="s">
        <v>579</v>
      </c>
      <c r="D811" s="1">
        <v>1805</v>
      </c>
      <c r="E811" s="2" t="s">
        <v>2108</v>
      </c>
      <c r="F811" s="2" t="s">
        <v>19</v>
      </c>
      <c r="G811" s="321">
        <v>45589</v>
      </c>
      <c r="H811" s="2" t="s">
        <v>2109</v>
      </c>
      <c r="I811" s="2" t="s">
        <v>2110</v>
      </c>
      <c r="J811" s="4">
        <v>250494.53</v>
      </c>
      <c r="K811" s="4">
        <v>69857.08</v>
      </c>
      <c r="L811" s="4">
        <f>Tabela1[[#This Row],[parcela.cef
(total)]]-Tabela1[[#This Row],[parcela.cef
(realizado)]]</f>
        <v>180637.45</v>
      </c>
      <c r="M811" s="4">
        <v>0</v>
      </c>
      <c r="N811" s="4">
        <v>324585.38</v>
      </c>
      <c r="O811" s="4">
        <v>5590.55</v>
      </c>
      <c r="P811" s="4">
        <v>79337.95</v>
      </c>
      <c r="Q811" s="4">
        <f>SUM(Tabela1[[#This Row],[set/25]:[dez/30]])</f>
        <v>53025.409999999989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520.79999999999995</v>
      </c>
      <c r="BA811" s="4">
        <v>21498</v>
      </c>
      <c r="BB811" s="4">
        <v>526.44000000000005</v>
      </c>
      <c r="BC811" s="4">
        <v>529.07000000000005</v>
      </c>
      <c r="BD811" s="4">
        <v>533.47</v>
      </c>
      <c r="BE811" s="4">
        <v>535.6</v>
      </c>
      <c r="BF811" s="4">
        <v>537.69000000000005</v>
      </c>
      <c r="BG811" s="4">
        <v>540.48</v>
      </c>
      <c r="BH811" s="4">
        <v>543.62</v>
      </c>
      <c r="BI811" s="4">
        <v>547.37</v>
      </c>
      <c r="BJ811" s="4">
        <v>552.35</v>
      </c>
      <c r="BK811" s="4">
        <v>552.35</v>
      </c>
      <c r="BL811" s="4">
        <v>552.35</v>
      </c>
      <c r="BM811" s="4">
        <v>22646.26</v>
      </c>
      <c r="BN811" s="4">
        <v>552.35</v>
      </c>
      <c r="BO811" s="4">
        <v>552.35</v>
      </c>
      <c r="BP811" s="4">
        <v>552.35</v>
      </c>
      <c r="BQ811" s="4">
        <v>552.35</v>
      </c>
      <c r="BR811" s="4">
        <v>552.35</v>
      </c>
      <c r="BS811" s="4">
        <v>552.35</v>
      </c>
      <c r="BT811" s="4">
        <v>552.35</v>
      </c>
      <c r="BU811" s="4">
        <v>552.35</v>
      </c>
      <c r="BV811" s="4">
        <v>552.35</v>
      </c>
      <c r="BW811" s="4">
        <v>552.35</v>
      </c>
      <c r="BX811" s="4">
        <v>0</v>
      </c>
      <c r="BY811" s="4">
        <v>22093.91</v>
      </c>
      <c r="BZ811" s="4">
        <v>0</v>
      </c>
      <c r="CA811" s="4">
        <v>0</v>
      </c>
      <c r="CB811" s="4">
        <v>0</v>
      </c>
      <c r="CC811" s="4">
        <v>1104.69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0</v>
      </c>
      <c r="CR811" s="4">
        <v>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0</v>
      </c>
      <c r="CZ811" s="4">
        <v>0</v>
      </c>
      <c r="DA811" s="4">
        <v>0</v>
      </c>
      <c r="DB811" s="4">
        <v>0</v>
      </c>
      <c r="DC811" s="4">
        <v>0</v>
      </c>
      <c r="DD811" s="4">
        <v>0</v>
      </c>
      <c r="DE811" s="4">
        <v>0</v>
      </c>
      <c r="DF811" s="4">
        <v>0</v>
      </c>
      <c r="DG811" s="4">
        <v>0</v>
      </c>
      <c r="DH811" s="4">
        <v>0</v>
      </c>
      <c r="DI811" s="4">
        <v>0</v>
      </c>
      <c r="DJ811" s="4">
        <v>0</v>
      </c>
      <c r="DK811" s="4">
        <v>0</v>
      </c>
      <c r="DL811" s="4">
        <v>0</v>
      </c>
      <c r="DM811" s="4">
        <v>0</v>
      </c>
      <c r="DN811" s="4">
        <v>0</v>
      </c>
      <c r="DO811" s="4">
        <v>0</v>
      </c>
      <c r="DP811" s="4">
        <v>0</v>
      </c>
      <c r="DQ811" s="4">
        <v>0</v>
      </c>
      <c r="DR811" s="4">
        <v>0</v>
      </c>
      <c r="DS811" s="4">
        <v>0</v>
      </c>
      <c r="DT811" s="4">
        <v>0</v>
      </c>
      <c r="DU811" s="6">
        <v>0</v>
      </c>
      <c r="DV811" s="4">
        <f>SUM(Tabela1[[#This Row],[jan/25]:[mar/25]])</f>
        <v>1588.9800000000002</v>
      </c>
      <c r="DW811" s="4">
        <f>SUM(Tabela1[[#This Row],[abr/25]:[ago/25]])</f>
        <v>2704.7599999999998</v>
      </c>
      <c r="DX811" s="4">
        <f>SUM(Tabela1[[#This Row],[set/25]:[dez/30]])</f>
        <v>53025.409999999989</v>
      </c>
    </row>
    <row r="812" spans="1:128" hidden="1" x14ac:dyDescent="0.25">
      <c r="A812" s="2" t="s">
        <v>1856</v>
      </c>
      <c r="B812" s="2" t="s">
        <v>14</v>
      </c>
      <c r="C812" s="2" t="s">
        <v>579</v>
      </c>
      <c r="D812" s="1">
        <v>1806</v>
      </c>
      <c r="E812" s="2" t="s">
        <v>2112</v>
      </c>
      <c r="F812" s="2" t="s">
        <v>19</v>
      </c>
      <c r="G812" s="321">
        <v>45728</v>
      </c>
      <c r="H812" s="2" t="s">
        <v>2113</v>
      </c>
      <c r="I812" s="2"/>
      <c r="J812" s="4"/>
      <c r="K812" s="4"/>
      <c r="L812" s="4">
        <f>Tabela1[[#This Row],[parcela.cef
(total)]]-Tabela1[[#This Row],[parcela.cef
(realizado)]]</f>
        <v>0</v>
      </c>
      <c r="M812" s="4">
        <v>0</v>
      </c>
      <c r="N812" s="4">
        <v>255375.62</v>
      </c>
      <c r="O812" s="4">
        <v>0</v>
      </c>
      <c r="P812" s="4">
        <v>3172.66</v>
      </c>
      <c r="Q812" s="4">
        <f>SUM(Tabela1[[#This Row],[set/25]:[dez/30]])</f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1284.97</v>
      </c>
      <c r="AT812" s="4">
        <v>309.25</v>
      </c>
      <c r="AU812" s="4">
        <v>310.86</v>
      </c>
      <c r="AV812" s="4">
        <v>313.52999999999997</v>
      </c>
      <c r="AW812" s="4">
        <v>315.76</v>
      </c>
      <c r="AX812" s="4">
        <v>318.02999999999997</v>
      </c>
      <c r="AY812" s="4">
        <v>320.26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>
        <v>0</v>
      </c>
      <c r="CS812" s="4">
        <v>0</v>
      </c>
      <c r="CT812" s="4">
        <v>0</v>
      </c>
      <c r="CU812" s="4">
        <v>0</v>
      </c>
      <c r="CV812" s="4">
        <v>0</v>
      </c>
      <c r="CW812" s="4">
        <v>0</v>
      </c>
      <c r="CX812" s="4">
        <v>0</v>
      </c>
      <c r="CY812" s="4">
        <v>0</v>
      </c>
      <c r="CZ812" s="4">
        <v>0</v>
      </c>
      <c r="DA812" s="4">
        <v>0</v>
      </c>
      <c r="DB812" s="4">
        <v>0</v>
      </c>
      <c r="DC812" s="4">
        <v>0</v>
      </c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6">
        <v>0</v>
      </c>
      <c r="DV812" s="4">
        <f>SUM(Tabela1[[#This Row],[jan/25]:[mar/25]])</f>
        <v>0</v>
      </c>
      <c r="DW812" s="4">
        <f>SUM(Tabela1[[#This Row],[abr/25]:[ago/25]])</f>
        <v>0</v>
      </c>
      <c r="DX812" s="4">
        <f>SUM(Tabela1[[#This Row],[set/25]:[dez/30]])</f>
        <v>0</v>
      </c>
    </row>
    <row r="813" spans="1:128" hidden="1" x14ac:dyDescent="0.25">
      <c r="A813" s="2" t="s">
        <v>1856</v>
      </c>
      <c r="B813" s="2" t="s">
        <v>14</v>
      </c>
      <c r="C813" s="2" t="s">
        <v>579</v>
      </c>
      <c r="D813" s="1">
        <v>1807</v>
      </c>
      <c r="E813" s="2" t="s">
        <v>2084</v>
      </c>
      <c r="F813" s="2" t="s">
        <v>19</v>
      </c>
      <c r="G813" s="321">
        <v>45355</v>
      </c>
      <c r="H813" s="2" t="s">
        <v>2115</v>
      </c>
      <c r="I813" s="2"/>
      <c r="J813" s="4"/>
      <c r="K813" s="4"/>
      <c r="L813" s="4">
        <f>Tabela1[[#This Row],[parcela.cef
(total)]]-Tabela1[[#This Row],[parcela.cef
(realizado)]]</f>
        <v>0</v>
      </c>
      <c r="M813" s="4">
        <v>0</v>
      </c>
      <c r="N813" s="4">
        <v>221730</v>
      </c>
      <c r="O813" s="4">
        <v>0</v>
      </c>
      <c r="P813" s="4">
        <v>227210.17</v>
      </c>
      <c r="Q813" s="4">
        <f>SUM(Tabela1[[#This Row],[set/25]:[dez/30]])</f>
        <v>62116.76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88330</v>
      </c>
      <c r="AS813" s="4">
        <v>4305.59</v>
      </c>
      <c r="AT813" s="4">
        <v>4317.6499999999996</v>
      </c>
      <c r="AU813" s="4">
        <v>4340.1000000000004</v>
      </c>
      <c r="AV813" s="4">
        <v>4377.42</v>
      </c>
      <c r="AW813" s="4">
        <v>4408.5</v>
      </c>
      <c r="AX813" s="4">
        <v>4440.24</v>
      </c>
      <c r="AY813" s="4">
        <v>4471.32</v>
      </c>
      <c r="AZ813" s="4">
        <v>4497.26</v>
      </c>
      <c r="BA813" s="4">
        <v>4527.84</v>
      </c>
      <c r="BB813" s="4">
        <v>4545.95</v>
      </c>
      <c r="BC813" s="4">
        <v>4568.68</v>
      </c>
      <c r="BD813" s="4">
        <v>4606.6000000000004</v>
      </c>
      <c r="BE813" s="4">
        <v>4625.03</v>
      </c>
      <c r="BF813" s="4">
        <v>4643.07</v>
      </c>
      <c r="BG813" s="4">
        <v>4667.21</v>
      </c>
      <c r="BH813" s="4">
        <v>4694.28</v>
      </c>
      <c r="BI813" s="4">
        <v>4726.67</v>
      </c>
      <c r="BJ813" s="4">
        <v>0</v>
      </c>
      <c r="BK813" s="4">
        <v>4769.68</v>
      </c>
      <c r="BL813" s="4">
        <v>4769.68</v>
      </c>
      <c r="BM813" s="4">
        <v>4769.68</v>
      </c>
      <c r="BN813" s="4">
        <v>4769.68</v>
      </c>
      <c r="BO813" s="4">
        <v>4769.68</v>
      </c>
      <c r="BP813" s="4">
        <v>4769.68</v>
      </c>
      <c r="BQ813" s="4">
        <v>4769.68</v>
      </c>
      <c r="BR813" s="4">
        <v>4769.68</v>
      </c>
      <c r="BS813" s="4">
        <v>4769.68</v>
      </c>
      <c r="BT813" s="4">
        <v>4769.68</v>
      </c>
      <c r="BU813" s="4">
        <v>4769.68</v>
      </c>
      <c r="BV813" s="4">
        <v>4769.68</v>
      </c>
      <c r="BW813" s="4">
        <v>4769.68</v>
      </c>
      <c r="BX813" s="4">
        <v>0</v>
      </c>
      <c r="BY813" s="4">
        <v>0</v>
      </c>
      <c r="BZ813" s="4">
        <v>0</v>
      </c>
      <c r="CA813" s="4">
        <v>0</v>
      </c>
      <c r="CB813" s="4">
        <v>110.92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0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0</v>
      </c>
      <c r="CZ813" s="4">
        <v>0</v>
      </c>
      <c r="DA813" s="4">
        <v>0</v>
      </c>
      <c r="DB813" s="4">
        <v>0</v>
      </c>
      <c r="DC813" s="4">
        <v>0</v>
      </c>
      <c r="DD813" s="4">
        <v>0</v>
      </c>
      <c r="DE813" s="4">
        <v>0</v>
      </c>
      <c r="DF813" s="4">
        <v>0</v>
      </c>
      <c r="DG813" s="4">
        <v>0</v>
      </c>
      <c r="DH813" s="4">
        <v>0</v>
      </c>
      <c r="DI813" s="4">
        <v>0</v>
      </c>
      <c r="DJ813" s="4">
        <v>0</v>
      </c>
      <c r="DK813" s="4">
        <v>0</v>
      </c>
      <c r="DL813" s="4">
        <v>0</v>
      </c>
      <c r="DM813" s="4">
        <v>0</v>
      </c>
      <c r="DN813" s="4">
        <v>0</v>
      </c>
      <c r="DO813" s="4">
        <v>0</v>
      </c>
      <c r="DP813" s="4">
        <v>0</v>
      </c>
      <c r="DQ813" s="4">
        <v>0</v>
      </c>
      <c r="DR813" s="4">
        <v>0</v>
      </c>
      <c r="DS813" s="4">
        <v>0</v>
      </c>
      <c r="DT813" s="4">
        <v>0</v>
      </c>
      <c r="DU813" s="6">
        <v>0</v>
      </c>
      <c r="DV813" s="4">
        <f>SUM(Tabela1[[#This Row],[jan/25]:[mar/25]])</f>
        <v>13721.230000000001</v>
      </c>
      <c r="DW813" s="4">
        <f>SUM(Tabela1[[#This Row],[abr/25]:[ago/25]])</f>
        <v>23356.259999999995</v>
      </c>
      <c r="DX813" s="4">
        <f>SUM(Tabela1[[#This Row],[set/25]:[dez/30]])</f>
        <v>62116.76</v>
      </c>
    </row>
    <row r="814" spans="1:128" hidden="1" x14ac:dyDescent="0.25">
      <c r="A814" s="2" t="s">
        <v>1856</v>
      </c>
      <c r="B814" s="2" t="s">
        <v>14</v>
      </c>
      <c r="C814" s="2" t="s">
        <v>579</v>
      </c>
      <c r="D814" s="1">
        <v>1808</v>
      </c>
      <c r="E814" s="2" t="s">
        <v>2117</v>
      </c>
      <c r="F814" s="2" t="s">
        <v>19</v>
      </c>
      <c r="G814" s="321">
        <v>45587</v>
      </c>
      <c r="H814" s="2" t="s">
        <v>2118</v>
      </c>
      <c r="I814" s="2" t="s">
        <v>2119</v>
      </c>
      <c r="J814" s="4">
        <v>307032.46999999997</v>
      </c>
      <c r="K814" s="4">
        <v>89459.44</v>
      </c>
      <c r="L814" s="4">
        <f>Tabela1[[#This Row],[parcela.cef
(total)]]-Tabela1[[#This Row],[parcela.cef
(realizado)]]</f>
        <v>217573.02999999997</v>
      </c>
      <c r="M814" s="4">
        <v>0</v>
      </c>
      <c r="N814" s="4">
        <v>370415.2</v>
      </c>
      <c r="O814" s="4">
        <v>8445.36</v>
      </c>
      <c r="P814" s="4">
        <v>58610.86</v>
      </c>
      <c r="Q814" s="4">
        <f>SUM(Tabela1[[#This Row],[set/25]:[dez/30]])</f>
        <v>35996.090000000011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1742.57</v>
      </c>
      <c r="BA814" s="4">
        <v>6505.65</v>
      </c>
      <c r="BB814" s="4">
        <v>1761.44</v>
      </c>
      <c r="BC814" s="4">
        <v>1770.24</v>
      </c>
      <c r="BD814" s="4">
        <v>1784.94</v>
      </c>
      <c r="BE814" s="4">
        <v>1792.08</v>
      </c>
      <c r="BF814" s="4">
        <v>1799.06</v>
      </c>
      <c r="BG814" s="4">
        <v>1808.42</v>
      </c>
      <c r="BH814" s="4">
        <v>1818.91</v>
      </c>
      <c r="BI814" s="4">
        <v>1831.46</v>
      </c>
      <c r="BJ814" s="4">
        <v>1849.25</v>
      </c>
      <c r="BK814" s="4">
        <v>1848.13</v>
      </c>
      <c r="BL814" s="4">
        <v>1848.13</v>
      </c>
      <c r="BM814" s="4">
        <v>6853.14</v>
      </c>
      <c r="BN814" s="4">
        <v>1848.13</v>
      </c>
      <c r="BO814" s="4">
        <v>1848.13</v>
      </c>
      <c r="BP814" s="4">
        <v>1848.13</v>
      </c>
      <c r="BQ814" s="4">
        <v>1848.13</v>
      </c>
      <c r="BR814" s="4">
        <v>1848.13</v>
      </c>
      <c r="BS814" s="4">
        <v>1848.13</v>
      </c>
      <c r="BT814" s="4">
        <v>1848.13</v>
      </c>
      <c r="BU814" s="4">
        <v>1848.13</v>
      </c>
      <c r="BV814" s="4">
        <v>1848.13</v>
      </c>
      <c r="BW814" s="4">
        <v>6853.04</v>
      </c>
      <c r="BX814" s="4">
        <v>0</v>
      </c>
      <c r="BY814" s="4">
        <v>0</v>
      </c>
      <c r="BZ814" s="4">
        <v>0</v>
      </c>
      <c r="CA814" s="4">
        <v>111.23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6">
        <v>0</v>
      </c>
      <c r="DV814" s="4">
        <f>SUM(Tabela1[[#This Row],[jan/25]:[mar/25]])</f>
        <v>5316.6200000000008</v>
      </c>
      <c r="DW814" s="4">
        <f>SUM(Tabela1[[#This Row],[abr/25]:[ago/25]])</f>
        <v>9049.93</v>
      </c>
      <c r="DX814" s="4">
        <f>SUM(Tabela1[[#This Row],[set/25]:[dez/30]])</f>
        <v>35996.090000000011</v>
      </c>
    </row>
    <row r="815" spans="1:128" hidden="1" x14ac:dyDescent="0.25">
      <c r="A815" s="2" t="s">
        <v>1856</v>
      </c>
      <c r="B815" s="2" t="s">
        <v>14</v>
      </c>
      <c r="C815" s="2" t="s">
        <v>579</v>
      </c>
      <c r="D815" s="1">
        <v>1809</v>
      </c>
      <c r="E815" s="2" t="s">
        <v>2121</v>
      </c>
      <c r="F815" s="2" t="s">
        <v>19</v>
      </c>
      <c r="G815" s="321">
        <v>45706</v>
      </c>
      <c r="H815" s="2" t="s">
        <v>2122</v>
      </c>
      <c r="I815" s="2" t="s">
        <v>2123</v>
      </c>
      <c r="J815" s="4">
        <v>350000</v>
      </c>
      <c r="K815" s="4">
        <v>100733.97</v>
      </c>
      <c r="L815" s="4">
        <f>Tabela1[[#This Row],[parcela.cef
(total)]]-Tabela1[[#This Row],[parcela.cef
(realizado)]]</f>
        <v>249266.03</v>
      </c>
      <c r="M815" s="4">
        <v>0</v>
      </c>
      <c r="N815" s="4">
        <v>417050</v>
      </c>
      <c r="O815" s="4">
        <v>10205.799999999999</v>
      </c>
      <c r="P815" s="4">
        <v>51029.86</v>
      </c>
      <c r="Q815" s="4">
        <f>SUM(Tabela1[[#This Row],[set/25]:[dez/30]])</f>
        <v>34442.379999999997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2732.62</v>
      </c>
      <c r="BE815" s="4">
        <v>2743.55</v>
      </c>
      <c r="BF815" s="4">
        <v>2754.25</v>
      </c>
      <c r="BG815" s="4">
        <v>2768.58</v>
      </c>
      <c r="BH815" s="4">
        <v>2784.63</v>
      </c>
      <c r="BI815" s="4">
        <v>2803.85</v>
      </c>
      <c r="BJ815" s="4">
        <v>0</v>
      </c>
      <c r="BK815" s="4">
        <v>2829.36</v>
      </c>
      <c r="BL815" s="4">
        <v>2829.36</v>
      </c>
      <c r="BM815" s="4">
        <v>2829.36</v>
      </c>
      <c r="BN815" s="4">
        <v>2829.36</v>
      </c>
      <c r="BO815" s="4">
        <v>2829.36</v>
      </c>
      <c r="BP815" s="4">
        <v>2829.36</v>
      </c>
      <c r="BQ815" s="4">
        <v>2829.36</v>
      </c>
      <c r="BR815" s="4">
        <v>2829.36</v>
      </c>
      <c r="BS815" s="4">
        <v>2829.36</v>
      </c>
      <c r="BT815" s="4">
        <v>2829.36</v>
      </c>
      <c r="BU815" s="4">
        <v>2829.36</v>
      </c>
      <c r="BV815" s="4">
        <v>2829.29</v>
      </c>
      <c r="BW815" s="4">
        <v>0</v>
      </c>
      <c r="BX815" s="4">
        <v>0</v>
      </c>
      <c r="BY815" s="4">
        <v>490.13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0</v>
      </c>
      <c r="CP815" s="4">
        <v>0</v>
      </c>
      <c r="CQ815" s="4">
        <v>0</v>
      </c>
      <c r="CR815" s="4">
        <v>0</v>
      </c>
      <c r="CS815" s="4">
        <v>0</v>
      </c>
      <c r="CT815" s="4">
        <v>0</v>
      </c>
      <c r="CU815" s="4">
        <v>0</v>
      </c>
      <c r="CV815" s="4">
        <v>0</v>
      </c>
      <c r="CW815" s="4">
        <v>0</v>
      </c>
      <c r="CX815" s="4">
        <v>0</v>
      </c>
      <c r="CY815" s="4">
        <v>0</v>
      </c>
      <c r="CZ815" s="4">
        <v>0</v>
      </c>
      <c r="DA815" s="4">
        <v>0</v>
      </c>
      <c r="DB815" s="4">
        <v>0</v>
      </c>
      <c r="DC815" s="4">
        <v>0</v>
      </c>
      <c r="DD815" s="4">
        <v>0</v>
      </c>
      <c r="DE815" s="4">
        <v>0</v>
      </c>
      <c r="DF815" s="4">
        <v>0</v>
      </c>
      <c r="DG815" s="4">
        <v>0</v>
      </c>
      <c r="DH815" s="4">
        <v>0</v>
      </c>
      <c r="DI815" s="4">
        <v>0</v>
      </c>
      <c r="DJ815" s="4">
        <v>0</v>
      </c>
      <c r="DK815" s="4">
        <v>0</v>
      </c>
      <c r="DL815" s="4">
        <v>0</v>
      </c>
      <c r="DM815" s="4">
        <v>0</v>
      </c>
      <c r="DN815" s="4">
        <v>0</v>
      </c>
      <c r="DO815" s="4">
        <v>0</v>
      </c>
      <c r="DP815" s="4">
        <v>0</v>
      </c>
      <c r="DQ815" s="4">
        <v>0</v>
      </c>
      <c r="DR815" s="4">
        <v>0</v>
      </c>
      <c r="DS815" s="4">
        <v>0</v>
      </c>
      <c r="DT815" s="4">
        <v>0</v>
      </c>
      <c r="DU815" s="6">
        <v>0</v>
      </c>
      <c r="DV815" s="4">
        <f>SUM(Tabela1[[#This Row],[jan/25]:[mar/25]])</f>
        <v>2732.62</v>
      </c>
      <c r="DW815" s="4">
        <f>SUM(Tabela1[[#This Row],[abr/25]:[ago/25]])</f>
        <v>13854.860000000002</v>
      </c>
      <c r="DX815" s="4">
        <f>SUM(Tabela1[[#This Row],[set/25]:[dez/30]])</f>
        <v>34442.379999999997</v>
      </c>
    </row>
    <row r="816" spans="1:128" hidden="1" x14ac:dyDescent="0.25">
      <c r="A816" s="2" t="s">
        <v>1856</v>
      </c>
      <c r="B816" s="2" t="s">
        <v>14</v>
      </c>
      <c r="C816" s="2" t="s">
        <v>606</v>
      </c>
      <c r="D816" s="1">
        <v>1901</v>
      </c>
      <c r="E816" s="2" t="s">
        <v>2125</v>
      </c>
      <c r="F816" s="2" t="s">
        <v>19</v>
      </c>
      <c r="G816" s="321">
        <v>45316</v>
      </c>
      <c r="H816" s="2" t="s">
        <v>416</v>
      </c>
      <c r="I816" s="2"/>
      <c r="J816" s="4"/>
      <c r="K816" s="4"/>
      <c r="L816" s="4">
        <f>Tabela1[[#This Row],[parcela.cef
(total)]]-Tabela1[[#This Row],[parcela.cef
(realizado)]]</f>
        <v>0</v>
      </c>
      <c r="M816" s="4">
        <v>322451.28999999998</v>
      </c>
      <c r="N816" s="4">
        <v>329000</v>
      </c>
      <c r="O816" s="4">
        <v>0</v>
      </c>
      <c r="P816" s="4">
        <v>42941.1</v>
      </c>
      <c r="Q816" s="4">
        <f>SUM(Tabela1[[#This Row],[set/25]:[dez/30]])</f>
        <v>27423.169999999991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5100.3100000000004</v>
      </c>
      <c r="AR816" s="4">
        <v>100.58</v>
      </c>
      <c r="AS816" s="4">
        <v>100.71</v>
      </c>
      <c r="AT816" s="4">
        <v>100.99</v>
      </c>
      <c r="AU816" s="4">
        <v>101.52</v>
      </c>
      <c r="AV816" s="4">
        <v>102.39</v>
      </c>
      <c r="AW816" s="4">
        <v>103.12</v>
      </c>
      <c r="AX816" s="4">
        <v>103.86</v>
      </c>
      <c r="AY816" s="4">
        <v>104.59</v>
      </c>
      <c r="AZ816" s="4">
        <v>105.19</v>
      </c>
      <c r="BA816" s="4">
        <v>4808.33</v>
      </c>
      <c r="BB816" s="4">
        <v>574.77</v>
      </c>
      <c r="BC816" s="4">
        <v>578.02</v>
      </c>
      <c r="BD816" s="4">
        <v>583</v>
      </c>
      <c r="BE816" s="4">
        <v>584.19000000000005</v>
      </c>
      <c r="BF816" s="4">
        <v>586.47</v>
      </c>
      <c r="BG816" s="4">
        <v>589.52</v>
      </c>
      <c r="BH816" s="4">
        <v>593.34</v>
      </c>
      <c r="BI816" s="4">
        <v>597.03</v>
      </c>
      <c r="BJ816" s="4">
        <v>0</v>
      </c>
      <c r="BK816" s="4">
        <v>602.46</v>
      </c>
      <c r="BL816" s="4">
        <v>602.46</v>
      </c>
      <c r="BM816" s="4">
        <v>9527.83</v>
      </c>
      <c r="BN816" s="4">
        <v>602.46</v>
      </c>
      <c r="BO816" s="4">
        <v>602.46</v>
      </c>
      <c r="BP816" s="4">
        <v>602.46</v>
      </c>
      <c r="BQ816" s="4">
        <v>602.46</v>
      </c>
      <c r="BR816" s="4">
        <v>602.46</v>
      </c>
      <c r="BS816" s="4">
        <v>602.46</v>
      </c>
      <c r="BT816" s="4">
        <v>602.46</v>
      </c>
      <c r="BU816" s="4">
        <v>602.46</v>
      </c>
      <c r="BV816" s="4">
        <v>602.46</v>
      </c>
      <c r="BW816" s="4">
        <v>11156.71</v>
      </c>
      <c r="BX816" s="4">
        <v>0</v>
      </c>
      <c r="BY816" s="4">
        <v>0</v>
      </c>
      <c r="BZ816" s="4">
        <v>111.57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>
        <v>0</v>
      </c>
      <c r="CS816" s="4">
        <v>0</v>
      </c>
      <c r="CT816" s="4">
        <v>0</v>
      </c>
      <c r="CU816" s="4">
        <v>0</v>
      </c>
      <c r="CV816" s="4">
        <v>0</v>
      </c>
      <c r="CW816" s="4">
        <v>0</v>
      </c>
      <c r="CX816" s="4">
        <v>0</v>
      </c>
      <c r="CY816" s="4">
        <v>0</v>
      </c>
      <c r="CZ816" s="4">
        <v>0</v>
      </c>
      <c r="DA816" s="4">
        <v>0</v>
      </c>
      <c r="DB816" s="4">
        <v>0</v>
      </c>
      <c r="DC816" s="4">
        <v>0</v>
      </c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6">
        <v>0</v>
      </c>
      <c r="DV816" s="4">
        <f>SUM(Tabela1[[#This Row],[jan/25]:[mar/25]])</f>
        <v>1735.79</v>
      </c>
      <c r="DW816" s="4">
        <f>SUM(Tabela1[[#This Row],[abr/25]:[ago/25]])</f>
        <v>2950.55</v>
      </c>
      <c r="DX816" s="4">
        <f>SUM(Tabela1[[#This Row],[set/25]:[dez/30]])</f>
        <v>27423.169999999991</v>
      </c>
    </row>
    <row r="817" spans="1:128" hidden="1" x14ac:dyDescent="0.25">
      <c r="A817" s="2" t="s">
        <v>1856</v>
      </c>
      <c r="B817" s="2" t="s">
        <v>14</v>
      </c>
      <c r="C817" s="2" t="s">
        <v>606</v>
      </c>
      <c r="D817" s="1">
        <v>1902</v>
      </c>
      <c r="E817" s="2" t="s">
        <v>2127</v>
      </c>
      <c r="F817" s="2" t="s">
        <v>19</v>
      </c>
      <c r="G817" s="321">
        <v>45589</v>
      </c>
      <c r="H817" s="2" t="s">
        <v>585</v>
      </c>
      <c r="I817" s="2" t="s">
        <v>2128</v>
      </c>
      <c r="J817" s="4">
        <v>255219.02</v>
      </c>
      <c r="K817" s="4">
        <v>70625.84</v>
      </c>
      <c r="L817" s="4">
        <f>Tabela1[[#This Row],[parcela.cef
(total)]]-Tabela1[[#This Row],[parcela.cef
(realizado)]]</f>
        <v>184593.18</v>
      </c>
      <c r="M817" s="4">
        <v>0</v>
      </c>
      <c r="N817" s="4">
        <v>314195</v>
      </c>
      <c r="O817" s="4">
        <v>7679.37</v>
      </c>
      <c r="P817" s="4">
        <v>37702.82</v>
      </c>
      <c r="Q817" s="4">
        <f>SUM(Tabela1[[#This Row],[set/25]:[dez/30]])</f>
        <v>23763.830000000005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841.56</v>
      </c>
      <c r="BA817" s="4">
        <v>0</v>
      </c>
      <c r="BB817" s="4">
        <v>7009.87</v>
      </c>
      <c r="BC817" s="4">
        <v>854.93</v>
      </c>
      <c r="BD817" s="4">
        <v>862.02</v>
      </c>
      <c r="BE817" s="4">
        <v>865.47</v>
      </c>
      <c r="BF817" s="4">
        <v>868.85</v>
      </c>
      <c r="BG817" s="4">
        <v>873.37</v>
      </c>
      <c r="BH817" s="4">
        <v>878.43</v>
      </c>
      <c r="BI817" s="4">
        <v>884.49</v>
      </c>
      <c r="BJ817" s="4">
        <v>892.54</v>
      </c>
      <c r="BK817" s="4">
        <v>892.54</v>
      </c>
      <c r="BL817" s="4">
        <v>892.54</v>
      </c>
      <c r="BM817" s="4">
        <v>6470.89</v>
      </c>
      <c r="BN817" s="4">
        <v>892.54</v>
      </c>
      <c r="BO817" s="4">
        <v>892.54</v>
      </c>
      <c r="BP817" s="4">
        <v>892.54</v>
      </c>
      <c r="BQ817" s="4">
        <v>892.54</v>
      </c>
      <c r="BR817" s="4">
        <v>892.54</v>
      </c>
      <c r="BS817" s="4">
        <v>892.54</v>
      </c>
      <c r="BT817" s="4">
        <v>892.54</v>
      </c>
      <c r="BU817" s="4">
        <v>892.54</v>
      </c>
      <c r="BV817" s="4">
        <v>892.54</v>
      </c>
      <c r="BW817" s="4">
        <v>6470.89</v>
      </c>
      <c r="BX817" s="4">
        <v>0</v>
      </c>
      <c r="BY817" s="4">
        <v>0</v>
      </c>
      <c r="BZ817" s="4">
        <v>111.57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0</v>
      </c>
      <c r="CV817" s="4">
        <v>0</v>
      </c>
      <c r="CW817" s="4">
        <v>0</v>
      </c>
      <c r="CX817" s="4">
        <v>0</v>
      </c>
      <c r="CY817" s="4">
        <v>0</v>
      </c>
      <c r="CZ817" s="4">
        <v>0</v>
      </c>
      <c r="DA817" s="4">
        <v>0</v>
      </c>
      <c r="DB817" s="4">
        <v>0</v>
      </c>
      <c r="DC817" s="4">
        <v>0</v>
      </c>
      <c r="DD817" s="4">
        <v>0</v>
      </c>
      <c r="DE817" s="4">
        <v>0</v>
      </c>
      <c r="DF817" s="4">
        <v>0</v>
      </c>
      <c r="DG817" s="4">
        <v>0</v>
      </c>
      <c r="DH817" s="4">
        <v>0</v>
      </c>
      <c r="DI817" s="4">
        <v>0</v>
      </c>
      <c r="DJ817" s="4">
        <v>0</v>
      </c>
      <c r="DK817" s="4">
        <v>0</v>
      </c>
      <c r="DL817" s="4">
        <v>0</v>
      </c>
      <c r="DM817" s="4">
        <v>0</v>
      </c>
      <c r="DN817" s="4">
        <v>0</v>
      </c>
      <c r="DO817" s="4">
        <v>0</v>
      </c>
      <c r="DP817" s="4">
        <v>0</v>
      </c>
      <c r="DQ817" s="4">
        <v>0</v>
      </c>
      <c r="DR817" s="4">
        <v>0</v>
      </c>
      <c r="DS817" s="4">
        <v>0</v>
      </c>
      <c r="DT817" s="4">
        <v>0</v>
      </c>
      <c r="DU817" s="6">
        <v>0</v>
      </c>
      <c r="DV817" s="4">
        <f>SUM(Tabela1[[#This Row],[jan/25]:[mar/25]])</f>
        <v>8726.82</v>
      </c>
      <c r="DW817" s="4">
        <f>SUM(Tabela1[[#This Row],[abr/25]:[ago/25]])</f>
        <v>4370.6099999999997</v>
      </c>
      <c r="DX817" s="4">
        <f>SUM(Tabela1[[#This Row],[set/25]:[dez/30]])</f>
        <v>23763.830000000005</v>
      </c>
    </row>
    <row r="818" spans="1:128" hidden="1" x14ac:dyDescent="0.25">
      <c r="A818" s="2" t="s">
        <v>1856</v>
      </c>
      <c r="B818" s="2" t="s">
        <v>14</v>
      </c>
      <c r="C818" s="2" t="s">
        <v>606</v>
      </c>
      <c r="D818" s="1">
        <v>1903</v>
      </c>
      <c r="E818" s="2" t="s">
        <v>2130</v>
      </c>
      <c r="F818" s="2" t="s">
        <v>19</v>
      </c>
      <c r="G818" s="321">
        <v>45785</v>
      </c>
      <c r="H818" s="2" t="s">
        <v>2131</v>
      </c>
      <c r="I818" s="2" t="s">
        <v>2132</v>
      </c>
      <c r="J818" s="4">
        <v>255003.88</v>
      </c>
      <c r="K818" s="4">
        <v>70491.39</v>
      </c>
      <c r="L818" s="4">
        <f>Tabela1[[#This Row],[parcela.cef
(total)]]-Tabela1[[#This Row],[parcela.cef
(realizado)]]</f>
        <v>184512.49</v>
      </c>
      <c r="M818" s="4">
        <v>0</v>
      </c>
      <c r="N818" s="4">
        <v>319282.23</v>
      </c>
      <c r="O818" s="4">
        <v>2268.54</v>
      </c>
      <c r="P818" s="4">
        <v>60038.47</v>
      </c>
      <c r="Q818" s="4">
        <f>SUM(Tabela1[[#This Row],[set/25]:[dez/30]])</f>
        <v>49861.209999999992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2451.7800000000002</v>
      </c>
      <c r="BG818" s="4">
        <v>2139.62</v>
      </c>
      <c r="BH818" s="4">
        <v>5074.87</v>
      </c>
      <c r="BI818" s="4">
        <v>510.99</v>
      </c>
      <c r="BJ818" s="4">
        <v>0</v>
      </c>
      <c r="BK818" s="4">
        <v>515.64</v>
      </c>
      <c r="BL818" s="4">
        <v>515.64</v>
      </c>
      <c r="BM818" s="4">
        <v>21141.17</v>
      </c>
      <c r="BN818" s="4">
        <v>515.64</v>
      </c>
      <c r="BO818" s="4">
        <v>515.64</v>
      </c>
      <c r="BP818" s="4">
        <v>515.64</v>
      </c>
      <c r="BQ818" s="4">
        <v>515.64</v>
      </c>
      <c r="BR818" s="4">
        <v>515.64</v>
      </c>
      <c r="BS818" s="4">
        <v>515.64</v>
      </c>
      <c r="BT818" s="4">
        <v>515.64</v>
      </c>
      <c r="BU818" s="4">
        <v>515.64</v>
      </c>
      <c r="BV818" s="4">
        <v>515.64</v>
      </c>
      <c r="BW818" s="4">
        <v>515.64</v>
      </c>
      <c r="BX818" s="4">
        <v>515.64</v>
      </c>
      <c r="BY818" s="4">
        <v>21141.17</v>
      </c>
      <c r="BZ818" s="4">
        <v>515.64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359.91</v>
      </c>
      <c r="CO818" s="4">
        <v>0</v>
      </c>
      <c r="CP818" s="4">
        <v>0</v>
      </c>
      <c r="CQ818" s="4">
        <v>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0</v>
      </c>
      <c r="CZ818" s="4">
        <v>0</v>
      </c>
      <c r="DA818" s="4">
        <v>0</v>
      </c>
      <c r="DB818" s="4">
        <v>0</v>
      </c>
      <c r="DC818" s="4">
        <v>0</v>
      </c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6">
        <v>0</v>
      </c>
      <c r="DV818" s="4">
        <f>SUM(Tabela1[[#This Row],[jan/25]:[mar/25]])</f>
        <v>0</v>
      </c>
      <c r="DW818" s="4">
        <f>SUM(Tabela1[[#This Row],[abr/25]:[ago/25]])</f>
        <v>10177.26</v>
      </c>
      <c r="DX818" s="4">
        <f>SUM(Tabela1[[#This Row],[set/25]:[dez/30]])</f>
        <v>49861.209999999992</v>
      </c>
    </row>
    <row r="819" spans="1:128" hidden="1" x14ac:dyDescent="0.25">
      <c r="A819" s="2" t="s">
        <v>1856</v>
      </c>
      <c r="B819" s="2" t="s">
        <v>14</v>
      </c>
      <c r="C819" s="2" t="s">
        <v>606</v>
      </c>
      <c r="D819" s="1">
        <v>1904</v>
      </c>
      <c r="E819" s="2" t="s">
        <v>2134</v>
      </c>
      <c r="F819" s="2" t="s">
        <v>19</v>
      </c>
      <c r="G819" s="321">
        <v>45869</v>
      </c>
      <c r="H819" s="2" t="s">
        <v>2135</v>
      </c>
      <c r="I819" s="2" t="s">
        <v>2136</v>
      </c>
      <c r="J819" s="4">
        <v>315551.84999999998</v>
      </c>
      <c r="K819" s="4">
        <v>78743.899999999994</v>
      </c>
      <c r="L819" s="4">
        <f>Tabela1[[#This Row],[parcela.cef
(total)]]-Tabela1[[#This Row],[parcela.cef
(realizado)]]</f>
        <v>236807.94999999998</v>
      </c>
      <c r="M819" s="4">
        <v>0</v>
      </c>
      <c r="N819" s="4">
        <v>328060</v>
      </c>
      <c r="O819" s="4">
        <v>1030.3399999999999</v>
      </c>
      <c r="P819" s="4">
        <v>15103.66</v>
      </c>
      <c r="Q819" s="4">
        <f>SUM(Tabela1[[#This Row],[set/25]:[dez/30]])</f>
        <v>14805.77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297.89</v>
      </c>
      <c r="BJ819" s="4">
        <v>0</v>
      </c>
      <c r="BK819" s="4">
        <v>300.60000000000002</v>
      </c>
      <c r="BL819" s="4">
        <v>300.60000000000002</v>
      </c>
      <c r="BM819" s="4">
        <v>1160.92</v>
      </c>
      <c r="BN819" s="4">
        <v>300.60000000000002</v>
      </c>
      <c r="BO819" s="4">
        <v>300.60000000000002</v>
      </c>
      <c r="BP819" s="4">
        <v>300.60000000000002</v>
      </c>
      <c r="BQ819" s="4">
        <v>300.60000000000002</v>
      </c>
      <c r="BR819" s="4">
        <v>300.60000000000002</v>
      </c>
      <c r="BS819" s="4">
        <v>300.60000000000002</v>
      </c>
      <c r="BT819" s="4">
        <v>300.60000000000002</v>
      </c>
      <c r="BU819" s="4">
        <v>300.60000000000002</v>
      </c>
      <c r="BV819" s="4">
        <v>300.60000000000002</v>
      </c>
      <c r="BW819" s="4">
        <v>9231.11</v>
      </c>
      <c r="BX819" s="4">
        <v>1001.99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105.15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>
        <v>0</v>
      </c>
      <c r="CR819" s="4">
        <v>0</v>
      </c>
      <c r="CS819" s="4">
        <v>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0</v>
      </c>
      <c r="CZ819" s="4">
        <v>0</v>
      </c>
      <c r="DA819" s="4">
        <v>0</v>
      </c>
      <c r="DB819" s="4">
        <v>0</v>
      </c>
      <c r="DC819" s="4">
        <v>0</v>
      </c>
      <c r="DD819" s="4">
        <v>0</v>
      </c>
      <c r="DE819" s="4">
        <v>0</v>
      </c>
      <c r="DF819" s="4">
        <v>0</v>
      </c>
      <c r="DG819" s="4">
        <v>0</v>
      </c>
      <c r="DH819" s="4">
        <v>0</v>
      </c>
      <c r="DI819" s="4">
        <v>0</v>
      </c>
      <c r="DJ819" s="4">
        <v>0</v>
      </c>
      <c r="DK819" s="4">
        <v>0</v>
      </c>
      <c r="DL819" s="4">
        <v>0</v>
      </c>
      <c r="DM819" s="4">
        <v>0</v>
      </c>
      <c r="DN819" s="4">
        <v>0</v>
      </c>
      <c r="DO819" s="4">
        <v>0</v>
      </c>
      <c r="DP819" s="4">
        <v>0</v>
      </c>
      <c r="DQ819" s="4">
        <v>0</v>
      </c>
      <c r="DR819" s="4">
        <v>0</v>
      </c>
      <c r="DS819" s="4">
        <v>0</v>
      </c>
      <c r="DT819" s="4">
        <v>0</v>
      </c>
      <c r="DU819" s="6">
        <v>0</v>
      </c>
      <c r="DV819" s="4">
        <f>SUM(Tabela1[[#This Row],[jan/25]:[mar/25]])</f>
        <v>0</v>
      </c>
      <c r="DW819" s="4">
        <f>SUM(Tabela1[[#This Row],[abr/25]:[ago/25]])</f>
        <v>297.89</v>
      </c>
      <c r="DX819" s="4">
        <f>SUM(Tabela1[[#This Row],[set/25]:[dez/30]])</f>
        <v>14805.77</v>
      </c>
    </row>
    <row r="820" spans="1:128" hidden="1" x14ac:dyDescent="0.25">
      <c r="A820" s="2" t="s">
        <v>1856</v>
      </c>
      <c r="B820" s="2" t="s">
        <v>14</v>
      </c>
      <c r="C820" s="2" t="s">
        <v>606</v>
      </c>
      <c r="D820" s="1">
        <v>1905</v>
      </c>
      <c r="E820" s="2" t="s">
        <v>2138</v>
      </c>
      <c r="F820" s="2" t="s">
        <v>19</v>
      </c>
      <c r="G820" s="321">
        <v>45832</v>
      </c>
      <c r="H820" s="2" t="s">
        <v>2139</v>
      </c>
      <c r="I820" s="2"/>
      <c r="J820" s="4"/>
      <c r="K820" s="4"/>
      <c r="L820" s="4">
        <f>Tabela1[[#This Row],[parcela.cef
(total)]]-Tabela1[[#This Row],[parcela.cef
(realizado)]]</f>
        <v>0</v>
      </c>
      <c r="M820" s="4">
        <v>0</v>
      </c>
      <c r="N820" s="4">
        <v>356260</v>
      </c>
      <c r="O820" s="4">
        <v>0</v>
      </c>
      <c r="P820" s="4">
        <v>363711.02</v>
      </c>
      <c r="Q820" s="4">
        <f>SUM(Tabela1[[#This Row],[set/25]:[dez/30]])</f>
        <v>336223.60999999993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6000</v>
      </c>
      <c r="BH820" s="4">
        <v>6296.31</v>
      </c>
      <c r="BI820" s="4">
        <v>15191.1</v>
      </c>
      <c r="BJ820" s="4">
        <v>6131.74</v>
      </c>
      <c r="BK820" s="4">
        <v>6131.74</v>
      </c>
      <c r="BL820" s="4">
        <v>6131.74</v>
      </c>
      <c r="BM820" s="4">
        <v>57229.54</v>
      </c>
      <c r="BN820" s="4">
        <v>6131.74</v>
      </c>
      <c r="BO820" s="4">
        <v>6131.74</v>
      </c>
      <c r="BP820" s="4">
        <v>60295.41</v>
      </c>
      <c r="BQ820" s="4">
        <v>6131.74</v>
      </c>
      <c r="BR820" s="4">
        <v>6131.74</v>
      </c>
      <c r="BS820" s="4">
        <v>6131.74</v>
      </c>
      <c r="BT820" s="4">
        <v>60295.41</v>
      </c>
      <c r="BU820" s="4">
        <v>6131.74</v>
      </c>
      <c r="BV820" s="4">
        <v>6131.74</v>
      </c>
      <c r="BW820" s="4">
        <v>6131.74</v>
      </c>
      <c r="BX820" s="4">
        <v>6131.74</v>
      </c>
      <c r="BY820" s="4">
        <v>60295.41</v>
      </c>
      <c r="BZ820" s="4">
        <v>6131.74</v>
      </c>
      <c r="CA820" s="4">
        <v>6131.74</v>
      </c>
      <c r="CB820" s="4">
        <v>6131.74</v>
      </c>
      <c r="CC820" s="4">
        <v>6131.74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>
        <v>0</v>
      </c>
      <c r="CS820" s="4">
        <v>0</v>
      </c>
      <c r="CT820" s="4">
        <v>0</v>
      </c>
      <c r="CU820" s="4">
        <v>0</v>
      </c>
      <c r="CV820" s="4">
        <v>0</v>
      </c>
      <c r="CW820" s="4">
        <v>0</v>
      </c>
      <c r="CX820" s="4">
        <v>0</v>
      </c>
      <c r="CY820" s="4">
        <v>0</v>
      </c>
      <c r="CZ820" s="4">
        <v>0</v>
      </c>
      <c r="DA820" s="4">
        <v>0</v>
      </c>
      <c r="DB820" s="4">
        <v>0</v>
      </c>
      <c r="DC820" s="4">
        <v>0</v>
      </c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6">
        <v>0</v>
      </c>
      <c r="DV820" s="4">
        <f>SUM(Tabela1[[#This Row],[jan/25]:[mar/25]])</f>
        <v>0</v>
      </c>
      <c r="DW820" s="4">
        <f>SUM(Tabela1[[#This Row],[abr/25]:[ago/25]])</f>
        <v>27487.410000000003</v>
      </c>
      <c r="DX820" s="4">
        <f>SUM(Tabela1[[#This Row],[set/25]:[dez/30]])</f>
        <v>336223.60999999993</v>
      </c>
    </row>
    <row r="821" spans="1:128" hidden="1" x14ac:dyDescent="0.25">
      <c r="A821" s="2" t="s">
        <v>1856</v>
      </c>
      <c r="B821" s="2" t="s">
        <v>14</v>
      </c>
      <c r="C821" s="2" t="s">
        <v>606</v>
      </c>
      <c r="D821" s="1">
        <v>1906</v>
      </c>
      <c r="E821" s="2" t="s">
        <v>2141</v>
      </c>
      <c r="F821" s="2" t="s">
        <v>19</v>
      </c>
      <c r="G821" s="321">
        <v>45706</v>
      </c>
      <c r="H821" s="2" t="s">
        <v>2142</v>
      </c>
      <c r="I821" s="2" t="s">
        <v>2143</v>
      </c>
      <c r="J821" s="4">
        <v>205688.45</v>
      </c>
      <c r="K821" s="4">
        <v>53285.49</v>
      </c>
      <c r="L821" s="4">
        <f>Tabela1[[#This Row],[parcela.cef
(total)]]-Tabela1[[#This Row],[parcela.cef
(realizado)]]</f>
        <v>152402.96000000002</v>
      </c>
      <c r="M821" s="4">
        <v>0</v>
      </c>
      <c r="N821" s="4">
        <v>262377.52</v>
      </c>
      <c r="O821" s="4">
        <v>3493.4</v>
      </c>
      <c r="P821" s="4">
        <v>49636.92</v>
      </c>
      <c r="Q821" s="4">
        <f>SUM(Tabela1[[#This Row],[set/25]:[dez/30]])</f>
        <v>37686.960000000006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1968.64</v>
      </c>
      <c r="BE821" s="4">
        <v>1976.51</v>
      </c>
      <c r="BF821" s="4">
        <v>1984.22</v>
      </c>
      <c r="BG821" s="4">
        <v>1994.54</v>
      </c>
      <c r="BH821" s="4">
        <v>2006.1</v>
      </c>
      <c r="BI821" s="4">
        <v>2019.95</v>
      </c>
      <c r="BJ821" s="4">
        <v>0</v>
      </c>
      <c r="BK821" s="4">
        <v>2038.33</v>
      </c>
      <c r="BL821" s="4">
        <v>2038.33</v>
      </c>
      <c r="BM821" s="4">
        <v>2038.33</v>
      </c>
      <c r="BN821" s="4">
        <v>2038.33</v>
      </c>
      <c r="BO821" s="4">
        <v>2038.33</v>
      </c>
      <c r="BP821" s="4">
        <v>2038.33</v>
      </c>
      <c r="BQ821" s="4">
        <v>2038.33</v>
      </c>
      <c r="BR821" s="4">
        <v>2038.33</v>
      </c>
      <c r="BS821" s="4">
        <v>2038.33</v>
      </c>
      <c r="BT821" s="4">
        <v>2038.33</v>
      </c>
      <c r="BU821" s="4">
        <v>2038.33</v>
      </c>
      <c r="BV821" s="4">
        <v>2038.33</v>
      </c>
      <c r="BW821" s="4">
        <v>13116.22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110.78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0</v>
      </c>
      <c r="CR821" s="4">
        <v>0</v>
      </c>
      <c r="CS821" s="4">
        <v>0</v>
      </c>
      <c r="CT821" s="4">
        <v>0</v>
      </c>
      <c r="CU821" s="4">
        <v>0</v>
      </c>
      <c r="CV821" s="4">
        <v>0</v>
      </c>
      <c r="CW821" s="4">
        <v>0</v>
      </c>
      <c r="CX821" s="4">
        <v>0</v>
      </c>
      <c r="CY821" s="4">
        <v>0</v>
      </c>
      <c r="CZ821" s="4">
        <v>0</v>
      </c>
      <c r="DA821" s="4">
        <v>0</v>
      </c>
      <c r="DB821" s="4">
        <v>0</v>
      </c>
      <c r="DC821" s="4">
        <v>0</v>
      </c>
      <c r="DD821" s="4">
        <v>0</v>
      </c>
      <c r="DE821" s="4">
        <v>0</v>
      </c>
      <c r="DF821" s="4">
        <v>0</v>
      </c>
      <c r="DG821" s="4">
        <v>0</v>
      </c>
      <c r="DH821" s="4">
        <v>0</v>
      </c>
      <c r="DI821" s="4">
        <v>0</v>
      </c>
      <c r="DJ821" s="4">
        <v>0</v>
      </c>
      <c r="DK821" s="4">
        <v>0</v>
      </c>
      <c r="DL821" s="4">
        <v>0</v>
      </c>
      <c r="DM821" s="4">
        <v>0</v>
      </c>
      <c r="DN821" s="4">
        <v>0</v>
      </c>
      <c r="DO821" s="4">
        <v>0</v>
      </c>
      <c r="DP821" s="4">
        <v>0</v>
      </c>
      <c r="DQ821" s="4">
        <v>0</v>
      </c>
      <c r="DR821" s="4">
        <v>0</v>
      </c>
      <c r="DS821" s="4">
        <v>0</v>
      </c>
      <c r="DT821" s="4">
        <v>0</v>
      </c>
      <c r="DU821" s="6">
        <v>0</v>
      </c>
      <c r="DV821" s="4">
        <f>SUM(Tabela1[[#This Row],[jan/25]:[mar/25]])</f>
        <v>1968.64</v>
      </c>
      <c r="DW821" s="4">
        <f>SUM(Tabela1[[#This Row],[abr/25]:[ago/25]])</f>
        <v>9981.3200000000015</v>
      </c>
      <c r="DX821" s="4">
        <f>SUM(Tabela1[[#This Row],[set/25]:[dez/30]])</f>
        <v>37686.960000000006</v>
      </c>
    </row>
    <row r="822" spans="1:128" hidden="1" x14ac:dyDescent="0.25">
      <c r="A822" s="2" t="s">
        <v>1856</v>
      </c>
      <c r="B822" s="2" t="s">
        <v>14</v>
      </c>
      <c r="C822" s="2" t="s">
        <v>606</v>
      </c>
      <c r="D822" s="1">
        <v>1907</v>
      </c>
      <c r="E822" s="2" t="s">
        <v>2084</v>
      </c>
      <c r="F822" s="2" t="s">
        <v>19</v>
      </c>
      <c r="G822" s="321">
        <v>45355</v>
      </c>
      <c r="H822" s="2" t="s">
        <v>2145</v>
      </c>
      <c r="I822" s="2"/>
      <c r="J822" s="4"/>
      <c r="K822" s="4"/>
      <c r="L822" s="4">
        <f>Tabela1[[#This Row],[parcela.cef
(total)]]-Tabela1[[#This Row],[parcela.cef
(realizado)]]</f>
        <v>0</v>
      </c>
      <c r="M822" s="4">
        <v>0</v>
      </c>
      <c r="N822" s="4">
        <v>221730</v>
      </c>
      <c r="O822" s="4">
        <v>0</v>
      </c>
      <c r="P822" s="4">
        <v>227210.17</v>
      </c>
      <c r="Q822" s="4">
        <f>SUM(Tabela1[[#This Row],[set/25]:[dez/30]])</f>
        <v>62116.76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88330</v>
      </c>
      <c r="AS822" s="4">
        <v>4305.59</v>
      </c>
      <c r="AT822" s="4">
        <v>4317.6499999999996</v>
      </c>
      <c r="AU822" s="4">
        <v>4340.1000000000004</v>
      </c>
      <c r="AV822" s="4">
        <v>4377.42</v>
      </c>
      <c r="AW822" s="4">
        <v>4408.5</v>
      </c>
      <c r="AX822" s="4">
        <v>4440.24</v>
      </c>
      <c r="AY822" s="4">
        <v>4471.32</v>
      </c>
      <c r="AZ822" s="4">
        <v>4497.26</v>
      </c>
      <c r="BA822" s="4">
        <v>4527.84</v>
      </c>
      <c r="BB822" s="4">
        <v>4545.95</v>
      </c>
      <c r="BC822" s="4">
        <v>4568.68</v>
      </c>
      <c r="BD822" s="4">
        <v>4606.6000000000004</v>
      </c>
      <c r="BE822" s="4">
        <v>4625.03</v>
      </c>
      <c r="BF822" s="4">
        <v>4643.07</v>
      </c>
      <c r="BG822" s="4">
        <v>4667.21</v>
      </c>
      <c r="BH822" s="4">
        <v>4694.28</v>
      </c>
      <c r="BI822" s="4">
        <v>4726.67</v>
      </c>
      <c r="BJ822" s="4">
        <v>0</v>
      </c>
      <c r="BK822" s="4">
        <v>4769.68</v>
      </c>
      <c r="BL822" s="4">
        <v>4769.68</v>
      </c>
      <c r="BM822" s="4">
        <v>4769.68</v>
      </c>
      <c r="BN822" s="4">
        <v>4769.68</v>
      </c>
      <c r="BO822" s="4">
        <v>4769.68</v>
      </c>
      <c r="BP822" s="4">
        <v>4769.68</v>
      </c>
      <c r="BQ822" s="4">
        <v>4769.68</v>
      </c>
      <c r="BR822" s="4">
        <v>4769.68</v>
      </c>
      <c r="BS822" s="4">
        <v>4769.68</v>
      </c>
      <c r="BT822" s="4">
        <v>4769.68</v>
      </c>
      <c r="BU822" s="4">
        <v>4769.68</v>
      </c>
      <c r="BV822" s="4">
        <v>4769.68</v>
      </c>
      <c r="BW822" s="4">
        <v>4769.68</v>
      </c>
      <c r="BX822" s="4">
        <v>0</v>
      </c>
      <c r="BY822" s="4">
        <v>0</v>
      </c>
      <c r="BZ822" s="4">
        <v>0</v>
      </c>
      <c r="CA822" s="4">
        <v>0</v>
      </c>
      <c r="CB822" s="4">
        <v>110.92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>
        <v>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0</v>
      </c>
      <c r="CZ822" s="4">
        <v>0</v>
      </c>
      <c r="DA822" s="4">
        <v>0</v>
      </c>
      <c r="DB822" s="4">
        <v>0</v>
      </c>
      <c r="DC822" s="4">
        <v>0</v>
      </c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6">
        <v>0</v>
      </c>
      <c r="DV822" s="4">
        <f>SUM(Tabela1[[#This Row],[jan/25]:[mar/25]])</f>
        <v>13721.230000000001</v>
      </c>
      <c r="DW822" s="4">
        <f>SUM(Tabela1[[#This Row],[abr/25]:[ago/25]])</f>
        <v>23356.259999999995</v>
      </c>
      <c r="DX822" s="4">
        <f>SUM(Tabela1[[#This Row],[set/25]:[dez/30]])</f>
        <v>62116.76</v>
      </c>
    </row>
    <row r="823" spans="1:128" hidden="1" x14ac:dyDescent="0.25">
      <c r="A823" s="2" t="s">
        <v>1856</v>
      </c>
      <c r="B823" s="2" t="s">
        <v>14</v>
      </c>
      <c r="C823" s="2" t="s">
        <v>606</v>
      </c>
      <c r="D823" s="1">
        <v>1908</v>
      </c>
      <c r="E823" s="2"/>
      <c r="F823" s="2" t="s">
        <v>42</v>
      </c>
      <c r="G823" s="321"/>
      <c r="H823" s="2" t="s">
        <v>2147</v>
      </c>
      <c r="I823" s="2"/>
      <c r="J823" s="4"/>
      <c r="K823" s="4"/>
      <c r="L823" s="4">
        <f>Tabela1[[#This Row],[parcela.cef
(total)]]-Tabela1[[#This Row],[parcela.cef
(realizado)]]</f>
        <v>0</v>
      </c>
      <c r="M823" s="4">
        <v>0</v>
      </c>
      <c r="N823" s="4">
        <v>0</v>
      </c>
      <c r="O823" s="4">
        <v>0</v>
      </c>
      <c r="P823" s="4">
        <v>1909.99</v>
      </c>
      <c r="Q823" s="4">
        <f>SUM(Tabela1[[#This Row],[set/25]:[dez/30]])</f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1909.99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0</v>
      </c>
      <c r="CS823" s="4">
        <v>0</v>
      </c>
      <c r="CT823" s="4">
        <v>0</v>
      </c>
      <c r="CU823" s="4">
        <v>0</v>
      </c>
      <c r="CV823" s="4">
        <v>0</v>
      </c>
      <c r="CW823" s="4">
        <v>0</v>
      </c>
      <c r="CX823" s="4">
        <v>0</v>
      </c>
      <c r="CY823" s="4">
        <v>0</v>
      </c>
      <c r="CZ823" s="4">
        <v>0</v>
      </c>
      <c r="DA823" s="4">
        <v>0</v>
      </c>
      <c r="DB823" s="4">
        <v>0</v>
      </c>
      <c r="DC823" s="4">
        <v>0</v>
      </c>
      <c r="DD823" s="4">
        <v>0</v>
      </c>
      <c r="DE823" s="4">
        <v>0</v>
      </c>
      <c r="DF823" s="4">
        <v>0</v>
      </c>
      <c r="DG823" s="4">
        <v>0</v>
      </c>
      <c r="DH823" s="4">
        <v>0</v>
      </c>
      <c r="DI823" s="4">
        <v>0</v>
      </c>
      <c r="DJ823" s="4">
        <v>0</v>
      </c>
      <c r="DK823" s="4">
        <v>0</v>
      </c>
      <c r="DL823" s="4">
        <v>0</v>
      </c>
      <c r="DM823" s="4">
        <v>0</v>
      </c>
      <c r="DN823" s="4">
        <v>0</v>
      </c>
      <c r="DO823" s="4">
        <v>0</v>
      </c>
      <c r="DP823" s="4">
        <v>0</v>
      </c>
      <c r="DQ823" s="4">
        <v>0</v>
      </c>
      <c r="DR823" s="4">
        <v>0</v>
      </c>
      <c r="DS823" s="4">
        <v>0</v>
      </c>
      <c r="DT823" s="4">
        <v>0</v>
      </c>
      <c r="DU823" s="6">
        <v>0</v>
      </c>
      <c r="DV823" s="4">
        <f>SUM(Tabela1[[#This Row],[jan/25]:[mar/25]])</f>
        <v>1909.99</v>
      </c>
      <c r="DW823" s="4">
        <f>SUM(Tabela1[[#This Row],[abr/25]:[ago/25]])</f>
        <v>0</v>
      </c>
      <c r="DX823" s="4">
        <f>SUM(Tabela1[[#This Row],[set/25]:[dez/30]])</f>
        <v>0</v>
      </c>
    </row>
    <row r="824" spans="1:128" hidden="1" x14ac:dyDescent="0.25">
      <c r="A824" s="2" t="s">
        <v>1856</v>
      </c>
      <c r="B824" s="2" t="s">
        <v>14</v>
      </c>
      <c r="C824" s="2" t="s">
        <v>606</v>
      </c>
      <c r="D824" s="1">
        <v>1909</v>
      </c>
      <c r="E824" s="2" t="s">
        <v>634</v>
      </c>
      <c r="F824" s="2" t="s">
        <v>19</v>
      </c>
      <c r="G824" s="321">
        <v>45262</v>
      </c>
      <c r="H824" s="2" t="s">
        <v>635</v>
      </c>
      <c r="I824" s="2"/>
      <c r="J824" s="4"/>
      <c r="K824" s="4"/>
      <c r="L824" s="4">
        <f>Tabela1[[#This Row],[parcela.cef
(total)]]-Tabela1[[#This Row],[parcela.cef
(realizado)]]</f>
        <v>0</v>
      </c>
      <c r="M824" s="4">
        <v>0</v>
      </c>
      <c r="N824" s="4">
        <v>408500</v>
      </c>
      <c r="O824" s="4">
        <v>0</v>
      </c>
      <c r="P824" s="4">
        <v>441367.09</v>
      </c>
      <c r="Q824" s="4">
        <f>SUM(Tabela1[[#This Row],[set/25]:[dez/30]])</f>
        <v>207664.90999999997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6000</v>
      </c>
      <c r="AP824" s="4">
        <v>0</v>
      </c>
      <c r="AQ824" s="4">
        <v>32128.98</v>
      </c>
      <c r="AR824" s="4">
        <v>4428.6499999999996</v>
      </c>
      <c r="AS824" s="4">
        <v>7054.75</v>
      </c>
      <c r="AT824" s="4">
        <v>7074.5</v>
      </c>
      <c r="AU824" s="4">
        <v>7111.29</v>
      </c>
      <c r="AV824" s="4">
        <v>7172.45</v>
      </c>
      <c r="AW824" s="4">
        <v>23733.93</v>
      </c>
      <c r="AX824" s="4">
        <v>7275.38</v>
      </c>
      <c r="AY824" s="4">
        <v>7326.3</v>
      </c>
      <c r="AZ824" s="4">
        <v>7368.8</v>
      </c>
      <c r="BA824" s="4">
        <v>28615.77</v>
      </c>
      <c r="BB824" s="4">
        <v>7448.58</v>
      </c>
      <c r="BC824" s="4">
        <v>7485.82</v>
      </c>
      <c r="BD824" s="4">
        <v>7547.96</v>
      </c>
      <c r="BE824" s="4">
        <v>7578.15</v>
      </c>
      <c r="BF824" s="4">
        <v>7607.7</v>
      </c>
      <c r="BG824" s="4">
        <v>7647.26</v>
      </c>
      <c r="BH824" s="4">
        <v>7691.62</v>
      </c>
      <c r="BI824" s="4">
        <v>35404.29</v>
      </c>
      <c r="BJ824" s="4">
        <v>7819.91</v>
      </c>
      <c r="BK824" s="4">
        <v>7815.17</v>
      </c>
      <c r="BL824" s="4">
        <v>7815.17</v>
      </c>
      <c r="BM824" s="4">
        <v>46891</v>
      </c>
      <c r="BN824" s="4">
        <v>7815.17</v>
      </c>
      <c r="BO824" s="4">
        <v>7815.17</v>
      </c>
      <c r="BP824" s="4">
        <v>7815.17</v>
      </c>
      <c r="BQ824" s="4">
        <v>7815.17</v>
      </c>
      <c r="BR824" s="4">
        <v>7815.17</v>
      </c>
      <c r="BS824" s="4">
        <v>7815.17</v>
      </c>
      <c r="BT824" s="4">
        <v>7815.17</v>
      </c>
      <c r="BU824" s="4">
        <v>35726.47</v>
      </c>
      <c r="BV824" s="4">
        <v>7815.17</v>
      </c>
      <c r="BW824" s="4">
        <v>0</v>
      </c>
      <c r="BX824" s="4">
        <v>39075.83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0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4">
        <v>0</v>
      </c>
      <c r="CY824" s="4">
        <v>0</v>
      </c>
      <c r="CZ824" s="4">
        <v>0</v>
      </c>
      <c r="DA824" s="4">
        <v>0</v>
      </c>
      <c r="DB824" s="4">
        <v>0</v>
      </c>
      <c r="DC824" s="4">
        <v>0</v>
      </c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6">
        <v>0</v>
      </c>
      <c r="DV824" s="4">
        <f>SUM(Tabela1[[#This Row],[jan/25]:[mar/25]])</f>
        <v>22482.36</v>
      </c>
      <c r="DW824" s="4">
        <f>SUM(Tabela1[[#This Row],[abr/25]:[ago/25]])</f>
        <v>65929.02</v>
      </c>
      <c r="DX824" s="4">
        <f>SUM(Tabela1[[#This Row],[set/25]:[dez/30]])</f>
        <v>207664.90999999997</v>
      </c>
    </row>
    <row r="825" spans="1:128" hidden="1" x14ac:dyDescent="0.25">
      <c r="A825" s="2" t="s">
        <v>1856</v>
      </c>
      <c r="B825" s="2" t="s">
        <v>14</v>
      </c>
      <c r="C825" s="2" t="s">
        <v>633</v>
      </c>
      <c r="D825" s="1">
        <v>2001</v>
      </c>
      <c r="E825" s="2" t="s">
        <v>2150</v>
      </c>
      <c r="F825" s="2" t="s">
        <v>19</v>
      </c>
      <c r="G825" s="321">
        <v>45700</v>
      </c>
      <c r="H825" s="2" t="s">
        <v>1170</v>
      </c>
      <c r="I825" s="2" t="s">
        <v>2151</v>
      </c>
      <c r="J825" s="4">
        <v>239717.57</v>
      </c>
      <c r="K825" s="4">
        <v>69009.41</v>
      </c>
      <c r="L825" s="4">
        <f>Tabela1[[#This Row],[parcela.cef
(total)]]-Tabela1[[#This Row],[parcela.cef
(realizado)]]</f>
        <v>170708.16</v>
      </c>
      <c r="M825" s="4">
        <v>0</v>
      </c>
      <c r="N825" s="4">
        <v>312550</v>
      </c>
      <c r="O825" s="4">
        <v>3935.13</v>
      </c>
      <c r="P825" s="4">
        <v>57993.72</v>
      </c>
      <c r="Q825" s="4">
        <f>SUM(Tabela1[[#This Row],[set/25]:[dez/30]])</f>
        <v>42728.5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2514.79</v>
      </c>
      <c r="BE825" s="4">
        <v>2524.85</v>
      </c>
      <c r="BF825" s="4">
        <v>2534.6999999999998</v>
      </c>
      <c r="BG825" s="4">
        <v>2547.88</v>
      </c>
      <c r="BH825" s="4">
        <v>2562.66</v>
      </c>
      <c r="BI825" s="4">
        <v>2580.34</v>
      </c>
      <c r="BJ825" s="4">
        <v>0</v>
      </c>
      <c r="BK825" s="4">
        <v>2603.8200000000002</v>
      </c>
      <c r="BL825" s="4">
        <v>2603.8200000000002</v>
      </c>
      <c r="BM825" s="4">
        <v>8186.08</v>
      </c>
      <c r="BN825" s="4">
        <v>2603.8200000000002</v>
      </c>
      <c r="BO825" s="4">
        <v>2603.8200000000002</v>
      </c>
      <c r="BP825" s="4">
        <v>2603.8200000000002</v>
      </c>
      <c r="BQ825" s="4">
        <v>2603.8200000000002</v>
      </c>
      <c r="BR825" s="4">
        <v>2603.8200000000002</v>
      </c>
      <c r="BS825" s="4">
        <v>2603.8200000000002</v>
      </c>
      <c r="BT825" s="4">
        <v>2603.8200000000002</v>
      </c>
      <c r="BU825" s="4">
        <v>2603.8200000000002</v>
      </c>
      <c r="BV825" s="4">
        <v>2603.77</v>
      </c>
      <c r="BW825" s="4">
        <v>5582.26</v>
      </c>
      <c r="BX825" s="4">
        <v>0</v>
      </c>
      <c r="BY825" s="4">
        <v>318.19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0</v>
      </c>
      <c r="CS825" s="4">
        <v>0</v>
      </c>
      <c r="CT825" s="4">
        <v>0</v>
      </c>
      <c r="CU825" s="4">
        <v>0</v>
      </c>
      <c r="CV825" s="4">
        <v>0</v>
      </c>
      <c r="CW825" s="4">
        <v>0</v>
      </c>
      <c r="CX825" s="4">
        <v>0</v>
      </c>
      <c r="CY825" s="4">
        <v>0</v>
      </c>
      <c r="CZ825" s="4">
        <v>0</v>
      </c>
      <c r="DA825" s="4">
        <v>0</v>
      </c>
      <c r="DB825" s="4">
        <v>0</v>
      </c>
      <c r="DC825" s="4">
        <v>0</v>
      </c>
      <c r="DD825" s="4">
        <v>0</v>
      </c>
      <c r="DE825" s="4">
        <v>0</v>
      </c>
      <c r="DF825" s="4">
        <v>0</v>
      </c>
      <c r="DG825" s="4">
        <v>0</v>
      </c>
      <c r="DH825" s="4">
        <v>0</v>
      </c>
      <c r="DI825" s="4">
        <v>0</v>
      </c>
      <c r="DJ825" s="4">
        <v>0</v>
      </c>
      <c r="DK825" s="4">
        <v>0</v>
      </c>
      <c r="DL825" s="4">
        <v>0</v>
      </c>
      <c r="DM825" s="4">
        <v>0</v>
      </c>
      <c r="DN825" s="4">
        <v>0</v>
      </c>
      <c r="DO825" s="4">
        <v>0</v>
      </c>
      <c r="DP825" s="4">
        <v>0</v>
      </c>
      <c r="DQ825" s="4">
        <v>0</v>
      </c>
      <c r="DR825" s="4">
        <v>0</v>
      </c>
      <c r="DS825" s="4">
        <v>0</v>
      </c>
      <c r="DT825" s="4">
        <v>0</v>
      </c>
      <c r="DU825" s="6">
        <v>0</v>
      </c>
      <c r="DV825" s="4">
        <f>SUM(Tabela1[[#This Row],[jan/25]:[mar/25]])</f>
        <v>2514.79</v>
      </c>
      <c r="DW825" s="4">
        <f>SUM(Tabela1[[#This Row],[abr/25]:[ago/25]])</f>
        <v>12750.43</v>
      </c>
      <c r="DX825" s="4">
        <f>SUM(Tabela1[[#This Row],[set/25]:[dez/30]])</f>
        <v>42728.5</v>
      </c>
    </row>
    <row r="826" spans="1:128" hidden="1" x14ac:dyDescent="0.25">
      <c r="A826" s="2" t="s">
        <v>1856</v>
      </c>
      <c r="B826" s="2" t="s">
        <v>14</v>
      </c>
      <c r="C826" s="2" t="s">
        <v>633</v>
      </c>
      <c r="D826" s="1">
        <v>2002</v>
      </c>
      <c r="E826" s="2"/>
      <c r="F826" s="2" t="s">
        <v>16</v>
      </c>
      <c r="G826" s="321"/>
      <c r="H826" s="2"/>
      <c r="I826" s="2"/>
      <c r="J826" s="4"/>
      <c r="K826" s="4"/>
      <c r="L826" s="4">
        <f>Tabela1[[#This Row],[parcela.cef
(total)]]-Tabela1[[#This Row],[parcela.cef
(realizado)]]</f>
        <v>0</v>
      </c>
      <c r="M826" s="4">
        <v>0</v>
      </c>
      <c r="N826" s="4">
        <v>0</v>
      </c>
      <c r="O826" s="4">
        <v>0</v>
      </c>
      <c r="P826" s="4">
        <v>0</v>
      </c>
      <c r="Q826" s="4">
        <f>SUM(Tabela1[[#This Row],[set/25]:[dez/30]])</f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>
        <v>0</v>
      </c>
      <c r="CS826" s="4">
        <v>0</v>
      </c>
      <c r="CT826" s="4">
        <v>0</v>
      </c>
      <c r="CU826" s="4">
        <v>0</v>
      </c>
      <c r="CV826" s="4">
        <v>0</v>
      </c>
      <c r="CW826" s="4">
        <v>0</v>
      </c>
      <c r="CX826" s="4">
        <v>0</v>
      </c>
      <c r="CY826" s="4">
        <v>0</v>
      </c>
      <c r="CZ826" s="4">
        <v>0</v>
      </c>
      <c r="DA826" s="4">
        <v>0</v>
      </c>
      <c r="DB826" s="4">
        <v>0</v>
      </c>
      <c r="DC826" s="4">
        <v>0</v>
      </c>
      <c r="DD826" s="4">
        <v>0</v>
      </c>
      <c r="DE826" s="4">
        <v>0</v>
      </c>
      <c r="DF826" s="4">
        <v>0</v>
      </c>
      <c r="DG826" s="4">
        <v>0</v>
      </c>
      <c r="DH826" s="4">
        <v>0</v>
      </c>
      <c r="DI826" s="4">
        <v>0</v>
      </c>
      <c r="DJ826" s="4">
        <v>0</v>
      </c>
      <c r="DK826" s="4">
        <v>0</v>
      </c>
      <c r="DL826" s="4">
        <v>0</v>
      </c>
      <c r="DM826" s="4">
        <v>0</v>
      </c>
      <c r="DN826" s="4">
        <v>0</v>
      </c>
      <c r="DO826" s="4">
        <v>0</v>
      </c>
      <c r="DP826" s="4">
        <v>0</v>
      </c>
      <c r="DQ826" s="4">
        <v>0</v>
      </c>
      <c r="DR826" s="4">
        <v>0</v>
      </c>
      <c r="DS826" s="4">
        <v>0</v>
      </c>
      <c r="DT826" s="4">
        <v>0</v>
      </c>
      <c r="DU826" s="6">
        <v>0</v>
      </c>
      <c r="DV826" s="4">
        <f>SUM(Tabela1[[#This Row],[jan/25]:[mar/25]])</f>
        <v>0</v>
      </c>
      <c r="DW826" s="4">
        <f>SUM(Tabela1[[#This Row],[abr/25]:[ago/25]])</f>
        <v>0</v>
      </c>
      <c r="DX826" s="4">
        <f>SUM(Tabela1[[#This Row],[set/25]:[dez/30]])</f>
        <v>0</v>
      </c>
    </row>
    <row r="827" spans="1:128" hidden="1" x14ac:dyDescent="0.25">
      <c r="A827" s="2" t="s">
        <v>1856</v>
      </c>
      <c r="B827" s="2" t="s">
        <v>14</v>
      </c>
      <c r="C827" s="2" t="s">
        <v>633</v>
      </c>
      <c r="D827" s="1">
        <v>2003</v>
      </c>
      <c r="E827" s="2" t="s">
        <v>2154</v>
      </c>
      <c r="F827" s="2" t="s">
        <v>19</v>
      </c>
      <c r="G827" s="321">
        <v>45728</v>
      </c>
      <c r="H827" s="2" t="s">
        <v>2155</v>
      </c>
      <c r="I827" s="2" t="s">
        <v>2156</v>
      </c>
      <c r="J827" s="4">
        <v>264000</v>
      </c>
      <c r="K827" s="4">
        <v>71720.25</v>
      </c>
      <c r="L827" s="4">
        <f>Tabela1[[#This Row],[parcela.cef
(total)]]-Tabela1[[#This Row],[parcela.cef
(realizado)]]</f>
        <v>192279.75</v>
      </c>
      <c r="M827" s="4">
        <v>0</v>
      </c>
      <c r="N827" s="4">
        <v>327308.53000000003</v>
      </c>
      <c r="O827" s="4">
        <v>0</v>
      </c>
      <c r="P827" s="4">
        <v>36420.870000000003</v>
      </c>
      <c r="Q827" s="4">
        <f>SUM(Tabela1[[#This Row],[set/25]:[dez/30]])</f>
        <v>28134.119999999988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2707.45</v>
      </c>
      <c r="BF827" s="4">
        <v>2718.02</v>
      </c>
      <c r="BG827" s="4">
        <v>947.9</v>
      </c>
      <c r="BH827" s="4">
        <v>953.4</v>
      </c>
      <c r="BI827" s="4">
        <v>959.98</v>
      </c>
      <c r="BJ827" s="4">
        <v>0</v>
      </c>
      <c r="BK827" s="4">
        <v>968.71</v>
      </c>
      <c r="BL827" s="4">
        <v>968.71</v>
      </c>
      <c r="BM827" s="4">
        <v>5165.58</v>
      </c>
      <c r="BN827" s="4">
        <v>968.71</v>
      </c>
      <c r="BO827" s="4">
        <v>968.71</v>
      </c>
      <c r="BP827" s="4">
        <v>968.71</v>
      </c>
      <c r="BQ827" s="4">
        <v>968.71</v>
      </c>
      <c r="BR827" s="4">
        <v>968.71</v>
      </c>
      <c r="BS827" s="4">
        <v>968.71</v>
      </c>
      <c r="BT827" s="4">
        <v>968.71</v>
      </c>
      <c r="BU827" s="4">
        <v>968.71</v>
      </c>
      <c r="BV827" s="4">
        <v>968.71</v>
      </c>
      <c r="BW827" s="4">
        <v>968.71</v>
      </c>
      <c r="BX827" s="4">
        <v>968.71</v>
      </c>
      <c r="BY827" s="4">
        <v>5165.58</v>
      </c>
      <c r="BZ827" s="4">
        <v>968.71</v>
      </c>
      <c r="CA827" s="4">
        <v>968.71</v>
      </c>
      <c r="CB827" s="4">
        <v>968.71</v>
      </c>
      <c r="CC827" s="4">
        <v>968.71</v>
      </c>
      <c r="CD827" s="4">
        <v>968.71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366.18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0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0</v>
      </c>
      <c r="CZ827" s="4">
        <v>0</v>
      </c>
      <c r="DA827" s="4">
        <v>0</v>
      </c>
      <c r="DB827" s="4">
        <v>0</v>
      </c>
      <c r="DC827" s="4">
        <v>0</v>
      </c>
      <c r="DD827" s="4">
        <v>0</v>
      </c>
      <c r="DE827" s="4">
        <v>0</v>
      </c>
      <c r="DF827" s="4">
        <v>0</v>
      </c>
      <c r="DG827" s="4">
        <v>0</v>
      </c>
      <c r="DH827" s="4">
        <v>0</v>
      </c>
      <c r="DI827" s="4">
        <v>0</v>
      </c>
      <c r="DJ827" s="4">
        <v>0</v>
      </c>
      <c r="DK827" s="4">
        <v>0</v>
      </c>
      <c r="DL827" s="4">
        <v>0</v>
      </c>
      <c r="DM827" s="4">
        <v>0</v>
      </c>
      <c r="DN827" s="4">
        <v>0</v>
      </c>
      <c r="DO827" s="4">
        <v>0</v>
      </c>
      <c r="DP827" s="4">
        <v>0</v>
      </c>
      <c r="DQ827" s="4">
        <v>0</v>
      </c>
      <c r="DR827" s="4">
        <v>0</v>
      </c>
      <c r="DS827" s="4">
        <v>0</v>
      </c>
      <c r="DT827" s="4">
        <v>0</v>
      </c>
      <c r="DU827" s="6">
        <v>0</v>
      </c>
      <c r="DV827" s="4">
        <f>SUM(Tabela1[[#This Row],[jan/25]:[mar/25]])</f>
        <v>0</v>
      </c>
      <c r="DW827" s="4">
        <f>SUM(Tabela1[[#This Row],[abr/25]:[ago/25]])</f>
        <v>8286.7499999999982</v>
      </c>
      <c r="DX827" s="4">
        <f>SUM(Tabela1[[#This Row],[set/25]:[dez/30]])</f>
        <v>28134.119999999988</v>
      </c>
    </row>
    <row r="828" spans="1:128" hidden="1" x14ac:dyDescent="0.25">
      <c r="A828" s="2" t="s">
        <v>1856</v>
      </c>
      <c r="B828" s="2" t="s">
        <v>14</v>
      </c>
      <c r="C828" s="2" t="s">
        <v>633</v>
      </c>
      <c r="D828" s="1">
        <v>2004</v>
      </c>
      <c r="E828" s="2" t="s">
        <v>2158</v>
      </c>
      <c r="F828" s="2" t="s">
        <v>19</v>
      </c>
      <c r="G828" s="321">
        <v>45581</v>
      </c>
      <c r="H828" s="2" t="s">
        <v>2159</v>
      </c>
      <c r="I828" s="2" t="s">
        <v>2160</v>
      </c>
      <c r="J828" s="4">
        <v>312434.53000000003</v>
      </c>
      <c r="K828" s="4">
        <v>78318.080000000002</v>
      </c>
      <c r="L828" s="4">
        <f>Tabela1[[#This Row],[parcela.cef
(total)]]-Tabela1[[#This Row],[parcela.cef
(realizado)]]</f>
        <v>234116.45</v>
      </c>
      <c r="M828" s="4">
        <v>0</v>
      </c>
      <c r="N828" s="4">
        <v>328060</v>
      </c>
      <c r="O828" s="4">
        <v>0</v>
      </c>
      <c r="P828" s="4">
        <v>16798.400000000001</v>
      </c>
      <c r="Q828" s="4">
        <f>SUM(Tabela1[[#This Row],[set/25]:[dez/30]])</f>
        <v>11240.589999999998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1230.2</v>
      </c>
      <c r="AZ828" s="4">
        <v>911.56</v>
      </c>
      <c r="BA828" s="4">
        <v>702.25</v>
      </c>
      <c r="BB828" s="4">
        <v>0</v>
      </c>
      <c r="BC828" s="4">
        <v>730.74</v>
      </c>
      <c r="BD828" s="4">
        <v>396.11</v>
      </c>
      <c r="BE828" s="4">
        <v>0</v>
      </c>
      <c r="BF828" s="4">
        <v>0</v>
      </c>
      <c r="BG828" s="4">
        <v>1195.7</v>
      </c>
      <c r="BH828" s="4">
        <v>391.25</v>
      </c>
      <c r="BI828" s="4">
        <v>0</v>
      </c>
      <c r="BJ828" s="4">
        <v>407.77</v>
      </c>
      <c r="BK828" s="4">
        <v>396.78</v>
      </c>
      <c r="BL828" s="4">
        <v>396.78</v>
      </c>
      <c r="BM828" s="4">
        <v>396.78</v>
      </c>
      <c r="BN828" s="4">
        <v>396.78</v>
      </c>
      <c r="BO828" s="4">
        <v>396.78</v>
      </c>
      <c r="BP828" s="4">
        <v>396.78</v>
      </c>
      <c r="BQ828" s="4">
        <v>409.14</v>
      </c>
      <c r="BR828" s="4">
        <v>1322.57</v>
      </c>
      <c r="BS828" s="4">
        <v>1322.57</v>
      </c>
      <c r="BT828" s="4">
        <v>1322.57</v>
      </c>
      <c r="BU828" s="4">
        <v>1322.57</v>
      </c>
      <c r="BV828" s="4">
        <v>1322.57</v>
      </c>
      <c r="BW828" s="4">
        <v>1322.57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107.58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>
        <v>0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0</v>
      </c>
      <c r="CZ828" s="4">
        <v>0</v>
      </c>
      <c r="DA828" s="4">
        <v>0</v>
      </c>
      <c r="DB828" s="4">
        <v>0</v>
      </c>
      <c r="DC828" s="4">
        <v>0</v>
      </c>
      <c r="DD828" s="4">
        <v>0</v>
      </c>
      <c r="DE828" s="4">
        <v>0</v>
      </c>
      <c r="DF828" s="4">
        <v>0</v>
      </c>
      <c r="DG828" s="4">
        <v>0</v>
      </c>
      <c r="DH828" s="4">
        <v>0</v>
      </c>
      <c r="DI828" s="4">
        <v>0</v>
      </c>
      <c r="DJ828" s="4">
        <v>0</v>
      </c>
      <c r="DK828" s="4">
        <v>0</v>
      </c>
      <c r="DL828" s="4">
        <v>0</v>
      </c>
      <c r="DM828" s="4">
        <v>0</v>
      </c>
      <c r="DN828" s="4">
        <v>0</v>
      </c>
      <c r="DO828" s="4">
        <v>0</v>
      </c>
      <c r="DP828" s="4">
        <v>0</v>
      </c>
      <c r="DQ828" s="4">
        <v>0</v>
      </c>
      <c r="DR828" s="4">
        <v>0</v>
      </c>
      <c r="DS828" s="4">
        <v>0</v>
      </c>
      <c r="DT828" s="4">
        <v>0</v>
      </c>
      <c r="DU828" s="6">
        <v>0</v>
      </c>
      <c r="DV828" s="4">
        <f>SUM(Tabela1[[#This Row],[jan/25]:[mar/25]])</f>
        <v>1126.8499999999999</v>
      </c>
      <c r="DW828" s="4">
        <f>SUM(Tabela1[[#This Row],[abr/25]:[ago/25]])</f>
        <v>1586.95</v>
      </c>
      <c r="DX828" s="4">
        <f>SUM(Tabela1[[#This Row],[set/25]:[dez/30]])</f>
        <v>11240.589999999998</v>
      </c>
    </row>
    <row r="829" spans="1:128" hidden="1" x14ac:dyDescent="0.25">
      <c r="A829" s="2" t="s">
        <v>1856</v>
      </c>
      <c r="B829" s="2" t="s">
        <v>14</v>
      </c>
      <c r="C829" s="2" t="s">
        <v>633</v>
      </c>
      <c r="D829" s="1">
        <v>2005</v>
      </c>
      <c r="E829" s="2" t="s">
        <v>2162</v>
      </c>
      <c r="F829" s="2" t="s">
        <v>19</v>
      </c>
      <c r="G829" s="321">
        <v>45582</v>
      </c>
      <c r="H829" s="2" t="s">
        <v>2163</v>
      </c>
      <c r="I829" s="2" t="s">
        <v>2164</v>
      </c>
      <c r="J829" s="4">
        <v>277764.73</v>
      </c>
      <c r="K829" s="4">
        <v>73582.19</v>
      </c>
      <c r="L829" s="4">
        <f>Tabela1[[#This Row],[parcela.cef
(total)]]-Tabela1[[#This Row],[parcela.cef
(realizado)]]</f>
        <v>204182.53999999998</v>
      </c>
      <c r="M829" s="4">
        <v>0</v>
      </c>
      <c r="N829" s="4">
        <v>315989.39</v>
      </c>
      <c r="O829" s="4">
        <v>5590.55</v>
      </c>
      <c r="P829" s="4">
        <v>42828.480000000003</v>
      </c>
      <c r="Q829" s="4">
        <f>SUM(Tabela1[[#This Row],[set/25]:[dez/30]])</f>
        <v>32288.490000000005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1055.5</v>
      </c>
      <c r="BA829" s="4">
        <v>344.28</v>
      </c>
      <c r="BB829" s="4">
        <v>345.65</v>
      </c>
      <c r="BC829" s="4">
        <v>347.38</v>
      </c>
      <c r="BD829" s="4">
        <v>6671.27</v>
      </c>
      <c r="BE829" s="4">
        <v>351.67</v>
      </c>
      <c r="BF829" s="4">
        <v>353.04</v>
      </c>
      <c r="BG829" s="4">
        <v>354.87</v>
      </c>
      <c r="BH829" s="4">
        <v>356.93</v>
      </c>
      <c r="BI829" s="4">
        <v>359.4</v>
      </c>
      <c r="BJ829" s="4">
        <v>0</v>
      </c>
      <c r="BK829" s="4">
        <v>362.67</v>
      </c>
      <c r="BL829" s="4">
        <v>660.91</v>
      </c>
      <c r="BM829" s="4">
        <v>1208.8800000000001</v>
      </c>
      <c r="BN829" s="4">
        <v>1208.8800000000001</v>
      </c>
      <c r="BO829" s="4">
        <v>1208.8800000000001</v>
      </c>
      <c r="BP829" s="4">
        <v>1208.8800000000001</v>
      </c>
      <c r="BQ829" s="4">
        <v>1208.8800000000001</v>
      </c>
      <c r="BR829" s="4">
        <v>1208.8800000000001</v>
      </c>
      <c r="BS829" s="4">
        <v>7802.77</v>
      </c>
      <c r="BT829" s="4">
        <v>1208.8800000000001</v>
      </c>
      <c r="BU829" s="4">
        <v>1208.8800000000001</v>
      </c>
      <c r="BV829" s="4">
        <v>1208.8800000000001</v>
      </c>
      <c r="BW829" s="4">
        <v>12198.68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383.54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0</v>
      </c>
      <c r="CS829" s="4">
        <v>0</v>
      </c>
      <c r="CT829" s="4">
        <v>0</v>
      </c>
      <c r="CU829" s="4">
        <v>0</v>
      </c>
      <c r="CV829" s="4">
        <v>0</v>
      </c>
      <c r="CW829" s="4">
        <v>0</v>
      </c>
      <c r="CX829" s="4">
        <v>0</v>
      </c>
      <c r="CY829" s="4">
        <v>0</v>
      </c>
      <c r="CZ829" s="4">
        <v>0</v>
      </c>
      <c r="DA829" s="4">
        <v>0</v>
      </c>
      <c r="DB829" s="4">
        <v>0</v>
      </c>
      <c r="DC829" s="4">
        <v>0</v>
      </c>
      <c r="DD829" s="4">
        <v>0</v>
      </c>
      <c r="DE829" s="4">
        <v>0</v>
      </c>
      <c r="DF829" s="4">
        <v>0</v>
      </c>
      <c r="DG829" s="4">
        <v>0</v>
      </c>
      <c r="DH829" s="4">
        <v>0</v>
      </c>
      <c r="DI829" s="4">
        <v>0</v>
      </c>
      <c r="DJ829" s="4">
        <v>0</v>
      </c>
      <c r="DK829" s="4">
        <v>0</v>
      </c>
      <c r="DL829" s="4">
        <v>0</v>
      </c>
      <c r="DM829" s="4">
        <v>0</v>
      </c>
      <c r="DN829" s="4">
        <v>0</v>
      </c>
      <c r="DO829" s="4">
        <v>0</v>
      </c>
      <c r="DP829" s="4">
        <v>0</v>
      </c>
      <c r="DQ829" s="4">
        <v>0</v>
      </c>
      <c r="DR829" s="4">
        <v>0</v>
      </c>
      <c r="DS829" s="4">
        <v>0</v>
      </c>
      <c r="DT829" s="4">
        <v>0</v>
      </c>
      <c r="DU829" s="6">
        <v>0</v>
      </c>
      <c r="DV829" s="4">
        <f>SUM(Tabela1[[#This Row],[jan/25]:[mar/25]])</f>
        <v>7364.3</v>
      </c>
      <c r="DW829" s="4">
        <f>SUM(Tabela1[[#This Row],[abr/25]:[ago/25]])</f>
        <v>1775.9099999999999</v>
      </c>
      <c r="DX829" s="4">
        <f>SUM(Tabela1[[#This Row],[set/25]:[dez/30]])</f>
        <v>32288.490000000005</v>
      </c>
    </row>
    <row r="830" spans="1:128" hidden="1" x14ac:dyDescent="0.25">
      <c r="A830" s="2" t="s">
        <v>1856</v>
      </c>
      <c r="B830" s="2" t="s">
        <v>14</v>
      </c>
      <c r="C830" s="2" t="s">
        <v>633</v>
      </c>
      <c r="D830" s="1">
        <v>2006</v>
      </c>
      <c r="E830" s="2"/>
      <c r="F830" s="2" t="s">
        <v>16</v>
      </c>
      <c r="G830" s="321"/>
      <c r="H830" s="2"/>
      <c r="I830" s="2"/>
      <c r="J830" s="4"/>
      <c r="K830" s="4"/>
      <c r="L830" s="4">
        <f>Tabela1[[#This Row],[parcela.cef
(total)]]-Tabela1[[#This Row],[parcela.cef
(realizado)]]</f>
        <v>0</v>
      </c>
      <c r="M830" s="4">
        <v>0</v>
      </c>
      <c r="N830" s="4">
        <v>0</v>
      </c>
      <c r="O830" s="4">
        <v>0</v>
      </c>
      <c r="P830" s="4">
        <v>0</v>
      </c>
      <c r="Q830" s="4">
        <f>SUM(Tabela1[[#This Row],[set/25]:[dez/30]])</f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0</v>
      </c>
      <c r="CZ830" s="4">
        <v>0</v>
      </c>
      <c r="DA830" s="4">
        <v>0</v>
      </c>
      <c r="DB830" s="4">
        <v>0</v>
      </c>
      <c r="DC830" s="4">
        <v>0</v>
      </c>
      <c r="DD830" s="4">
        <v>0</v>
      </c>
      <c r="DE830" s="4">
        <v>0</v>
      </c>
      <c r="DF830" s="4">
        <v>0</v>
      </c>
      <c r="DG830" s="4">
        <v>0</v>
      </c>
      <c r="DH830" s="4">
        <v>0</v>
      </c>
      <c r="DI830" s="4">
        <v>0</v>
      </c>
      <c r="DJ830" s="4">
        <v>0</v>
      </c>
      <c r="DK830" s="4">
        <v>0</v>
      </c>
      <c r="DL830" s="4">
        <v>0</v>
      </c>
      <c r="DM830" s="4">
        <v>0</v>
      </c>
      <c r="DN830" s="4">
        <v>0</v>
      </c>
      <c r="DO830" s="4">
        <v>0</v>
      </c>
      <c r="DP830" s="4">
        <v>0</v>
      </c>
      <c r="DQ830" s="4">
        <v>0</v>
      </c>
      <c r="DR830" s="4">
        <v>0</v>
      </c>
      <c r="DS830" s="4">
        <v>0</v>
      </c>
      <c r="DT830" s="4">
        <v>0</v>
      </c>
      <c r="DU830" s="6">
        <v>0</v>
      </c>
      <c r="DV830" s="4">
        <f>SUM(Tabela1[[#This Row],[jan/25]:[mar/25]])</f>
        <v>0</v>
      </c>
      <c r="DW830" s="4">
        <f>SUM(Tabela1[[#This Row],[abr/25]:[ago/25]])</f>
        <v>0</v>
      </c>
      <c r="DX830" s="4">
        <f>SUM(Tabela1[[#This Row],[set/25]:[dez/30]])</f>
        <v>0</v>
      </c>
    </row>
    <row r="831" spans="1:128" hidden="1" x14ac:dyDescent="0.25">
      <c r="A831" s="2" t="s">
        <v>1856</v>
      </c>
      <c r="B831" s="2" t="s">
        <v>14</v>
      </c>
      <c r="C831" s="2" t="s">
        <v>633</v>
      </c>
      <c r="D831" s="1">
        <v>2007</v>
      </c>
      <c r="E831" s="2" t="s">
        <v>2084</v>
      </c>
      <c r="F831" s="2" t="s">
        <v>19</v>
      </c>
      <c r="G831" s="321">
        <v>45355</v>
      </c>
      <c r="H831" s="2" t="s">
        <v>603</v>
      </c>
      <c r="I831" s="2"/>
      <c r="J831" s="4"/>
      <c r="K831" s="4"/>
      <c r="L831" s="4">
        <f>Tabela1[[#This Row],[parcela.cef
(total)]]-Tabela1[[#This Row],[parcela.cef
(realizado)]]</f>
        <v>0</v>
      </c>
      <c r="M831" s="4">
        <v>0</v>
      </c>
      <c r="N831" s="4">
        <v>221730</v>
      </c>
      <c r="O831" s="4">
        <v>0</v>
      </c>
      <c r="P831" s="4">
        <v>227210.17</v>
      </c>
      <c r="Q831" s="4">
        <f>SUM(Tabela1[[#This Row],[set/25]:[dez/30]])</f>
        <v>62116.76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88330</v>
      </c>
      <c r="AS831" s="4">
        <v>4305.59</v>
      </c>
      <c r="AT831" s="4">
        <v>4317.6499999999996</v>
      </c>
      <c r="AU831" s="4">
        <v>4340.1000000000004</v>
      </c>
      <c r="AV831" s="4">
        <v>4377.42</v>
      </c>
      <c r="AW831" s="4">
        <v>4408.5</v>
      </c>
      <c r="AX831" s="4">
        <v>4440.24</v>
      </c>
      <c r="AY831" s="4">
        <v>4471.32</v>
      </c>
      <c r="AZ831" s="4">
        <v>4497.26</v>
      </c>
      <c r="BA831" s="4">
        <v>4527.84</v>
      </c>
      <c r="BB831" s="4">
        <v>4545.95</v>
      </c>
      <c r="BC831" s="4">
        <v>4568.68</v>
      </c>
      <c r="BD831" s="4">
        <v>4606.6000000000004</v>
      </c>
      <c r="BE831" s="4">
        <v>4625.03</v>
      </c>
      <c r="BF831" s="4">
        <v>4643.07</v>
      </c>
      <c r="BG831" s="4">
        <v>4667.21</v>
      </c>
      <c r="BH831" s="4">
        <v>4694.28</v>
      </c>
      <c r="BI831" s="4">
        <v>4726.67</v>
      </c>
      <c r="BJ831" s="4">
        <v>0</v>
      </c>
      <c r="BK831" s="4">
        <v>4769.68</v>
      </c>
      <c r="BL831" s="4">
        <v>4769.68</v>
      </c>
      <c r="BM831" s="4">
        <v>4769.68</v>
      </c>
      <c r="BN831" s="4">
        <v>4769.68</v>
      </c>
      <c r="BO831" s="4">
        <v>4769.68</v>
      </c>
      <c r="BP831" s="4">
        <v>4769.68</v>
      </c>
      <c r="BQ831" s="4">
        <v>4769.68</v>
      </c>
      <c r="BR831" s="4">
        <v>4769.68</v>
      </c>
      <c r="BS831" s="4">
        <v>4769.68</v>
      </c>
      <c r="BT831" s="4">
        <v>4769.68</v>
      </c>
      <c r="BU831" s="4">
        <v>4769.68</v>
      </c>
      <c r="BV831" s="4">
        <v>4769.68</v>
      </c>
      <c r="BW831" s="4">
        <v>4769.68</v>
      </c>
      <c r="BX831" s="4">
        <v>0</v>
      </c>
      <c r="BY831" s="4">
        <v>0</v>
      </c>
      <c r="BZ831" s="4">
        <v>0</v>
      </c>
      <c r="CA831" s="4">
        <v>0</v>
      </c>
      <c r="CB831" s="4">
        <v>110.92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0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0</v>
      </c>
      <c r="CZ831" s="4">
        <v>0</v>
      </c>
      <c r="DA831" s="4">
        <v>0</v>
      </c>
      <c r="DB831" s="4">
        <v>0</v>
      </c>
      <c r="DC831" s="4">
        <v>0</v>
      </c>
      <c r="DD831" s="4">
        <v>0</v>
      </c>
      <c r="DE831" s="4">
        <v>0</v>
      </c>
      <c r="DF831" s="4">
        <v>0</v>
      </c>
      <c r="DG831" s="4">
        <v>0</v>
      </c>
      <c r="DH831" s="4">
        <v>0</v>
      </c>
      <c r="DI831" s="4">
        <v>0</v>
      </c>
      <c r="DJ831" s="4">
        <v>0</v>
      </c>
      <c r="DK831" s="4">
        <v>0</v>
      </c>
      <c r="DL831" s="4">
        <v>0</v>
      </c>
      <c r="DM831" s="4">
        <v>0</v>
      </c>
      <c r="DN831" s="4">
        <v>0</v>
      </c>
      <c r="DO831" s="4">
        <v>0</v>
      </c>
      <c r="DP831" s="4">
        <v>0</v>
      </c>
      <c r="DQ831" s="4">
        <v>0</v>
      </c>
      <c r="DR831" s="4">
        <v>0</v>
      </c>
      <c r="DS831" s="4">
        <v>0</v>
      </c>
      <c r="DT831" s="4">
        <v>0</v>
      </c>
      <c r="DU831" s="6">
        <v>0</v>
      </c>
      <c r="DV831" s="4">
        <f>SUM(Tabela1[[#This Row],[jan/25]:[mar/25]])</f>
        <v>13721.230000000001</v>
      </c>
      <c r="DW831" s="4">
        <f>SUM(Tabela1[[#This Row],[abr/25]:[ago/25]])</f>
        <v>23356.259999999995</v>
      </c>
      <c r="DX831" s="4">
        <f>SUM(Tabela1[[#This Row],[set/25]:[dez/30]])</f>
        <v>62116.76</v>
      </c>
    </row>
    <row r="832" spans="1:128" hidden="1" x14ac:dyDescent="0.25">
      <c r="A832" s="2" t="s">
        <v>1856</v>
      </c>
      <c r="B832" s="2" t="s">
        <v>14</v>
      </c>
      <c r="C832" s="2" t="s">
        <v>633</v>
      </c>
      <c r="D832" s="1">
        <v>2008</v>
      </c>
      <c r="E832" s="2" t="s">
        <v>2168</v>
      </c>
      <c r="F832" s="2" t="s">
        <v>19</v>
      </c>
      <c r="G832" s="321">
        <v>45706</v>
      </c>
      <c r="H832" s="2" t="s">
        <v>2169</v>
      </c>
      <c r="I832" s="2" t="s">
        <v>2170</v>
      </c>
      <c r="J832" s="4">
        <v>278655.28999999998</v>
      </c>
      <c r="K832" s="4">
        <v>85583.12</v>
      </c>
      <c r="L832" s="4">
        <f>Tabela1[[#This Row],[parcela.cef
(total)]]-Tabela1[[#This Row],[parcela.cef
(realizado)]]</f>
        <v>193072.16999999998</v>
      </c>
      <c r="M832" s="4">
        <v>0</v>
      </c>
      <c r="N832" s="4">
        <v>388550.17</v>
      </c>
      <c r="O832" s="4">
        <v>8134.46</v>
      </c>
      <c r="P832" s="4">
        <v>57428.04</v>
      </c>
      <c r="Q832" s="4">
        <f>SUM(Tabela1[[#This Row],[set/25]:[dez/30]])</f>
        <v>41321.070000000007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2653.46</v>
      </c>
      <c r="BE832" s="4">
        <v>2664.08</v>
      </c>
      <c r="BF832" s="4">
        <v>2674.47</v>
      </c>
      <c r="BG832" s="4">
        <v>2688.37</v>
      </c>
      <c r="BH832" s="4">
        <v>2703.97</v>
      </c>
      <c r="BI832" s="4">
        <v>2722.62</v>
      </c>
      <c r="BJ832" s="4">
        <v>0</v>
      </c>
      <c r="BK832" s="4">
        <v>2747.4</v>
      </c>
      <c r="BL832" s="4">
        <v>2747.4</v>
      </c>
      <c r="BM832" s="4">
        <v>5494.85</v>
      </c>
      <c r="BN832" s="4">
        <v>2747.4</v>
      </c>
      <c r="BO832" s="4">
        <v>2747.4</v>
      </c>
      <c r="BP832" s="4">
        <v>2747.4</v>
      </c>
      <c r="BQ832" s="4">
        <v>2747.4</v>
      </c>
      <c r="BR832" s="4">
        <v>2747.4</v>
      </c>
      <c r="BS832" s="4">
        <v>2747.4</v>
      </c>
      <c r="BT832" s="4">
        <v>2747.4</v>
      </c>
      <c r="BU832" s="4">
        <v>2747.4</v>
      </c>
      <c r="BV832" s="4">
        <v>2747.4</v>
      </c>
      <c r="BW832" s="4">
        <v>5494.92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109.9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>
        <v>0</v>
      </c>
      <c r="CS832" s="4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4">
        <v>0</v>
      </c>
      <c r="CZ832" s="4">
        <v>0</v>
      </c>
      <c r="DA832" s="4">
        <v>0</v>
      </c>
      <c r="DB832" s="4">
        <v>0</v>
      </c>
      <c r="DC832" s="4">
        <v>0</v>
      </c>
      <c r="DD832" s="4">
        <v>0</v>
      </c>
      <c r="DE832" s="4">
        <v>0</v>
      </c>
      <c r="DF832" s="4">
        <v>0</v>
      </c>
      <c r="DG832" s="4">
        <v>0</v>
      </c>
      <c r="DH832" s="4">
        <v>0</v>
      </c>
      <c r="DI832" s="4">
        <v>0</v>
      </c>
      <c r="DJ832" s="4">
        <v>0</v>
      </c>
      <c r="DK832" s="4">
        <v>0</v>
      </c>
      <c r="DL832" s="4">
        <v>0</v>
      </c>
      <c r="DM832" s="4">
        <v>0</v>
      </c>
      <c r="DN832" s="4">
        <v>0</v>
      </c>
      <c r="DO832" s="4">
        <v>0</v>
      </c>
      <c r="DP832" s="4">
        <v>0</v>
      </c>
      <c r="DQ832" s="4">
        <v>0</v>
      </c>
      <c r="DR832" s="4">
        <v>0</v>
      </c>
      <c r="DS832" s="4">
        <v>0</v>
      </c>
      <c r="DT832" s="4">
        <v>0</v>
      </c>
      <c r="DU832" s="6">
        <v>0</v>
      </c>
      <c r="DV832" s="4">
        <f>SUM(Tabela1[[#This Row],[jan/25]:[mar/25]])</f>
        <v>2653.46</v>
      </c>
      <c r="DW832" s="4">
        <f>SUM(Tabela1[[#This Row],[abr/25]:[ago/25]])</f>
        <v>13453.509999999998</v>
      </c>
      <c r="DX832" s="4">
        <f>SUM(Tabela1[[#This Row],[set/25]:[dez/30]])</f>
        <v>41321.070000000007</v>
      </c>
    </row>
    <row r="833" spans="1:128" hidden="1" x14ac:dyDescent="0.25">
      <c r="A833" s="2" t="s">
        <v>1856</v>
      </c>
      <c r="B833" s="2" t="s">
        <v>14</v>
      </c>
      <c r="C833" s="2" t="s">
        <v>633</v>
      </c>
      <c r="D833" s="1">
        <v>2009</v>
      </c>
      <c r="E833" s="2" t="s">
        <v>2172</v>
      </c>
      <c r="F833" s="2" t="s">
        <v>19</v>
      </c>
      <c r="G833" s="321">
        <v>45589</v>
      </c>
      <c r="H833" s="2" t="s">
        <v>1160</v>
      </c>
      <c r="I833" s="2" t="s">
        <v>2173</v>
      </c>
      <c r="J833" s="4">
        <v>304566.46000000002</v>
      </c>
      <c r="K833" s="4">
        <v>94527.76</v>
      </c>
      <c r="L833" s="4">
        <f>Tabela1[[#This Row],[parcela.cef
(total)]]-Tabela1[[#This Row],[parcela.cef
(realizado)]]</f>
        <v>210038.7</v>
      </c>
      <c r="M833" s="4">
        <v>0</v>
      </c>
      <c r="N833" s="4">
        <v>417050</v>
      </c>
      <c r="O833" s="4">
        <v>10237.11</v>
      </c>
      <c r="P833" s="4">
        <v>93545.24</v>
      </c>
      <c r="Q833" s="4">
        <f>SUM(Tabela1[[#This Row],[set/25]:[dez/30]])</f>
        <v>69682.12000000001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2327.8200000000002</v>
      </c>
      <c r="BA833" s="4">
        <v>2343.65</v>
      </c>
      <c r="BB833" s="4">
        <v>2353.0300000000002</v>
      </c>
      <c r="BC833" s="4">
        <v>2364.79</v>
      </c>
      <c r="BD833" s="4">
        <v>2384.42</v>
      </c>
      <c r="BE833" s="4">
        <v>2393.96</v>
      </c>
      <c r="BF833" s="4">
        <v>2403.29</v>
      </c>
      <c r="BG833" s="4">
        <v>2415.79</v>
      </c>
      <c r="BH833" s="4">
        <v>2429.8000000000002</v>
      </c>
      <c r="BI833" s="4">
        <v>2446.5700000000002</v>
      </c>
      <c r="BJ833" s="4">
        <v>0</v>
      </c>
      <c r="BK833" s="4">
        <v>2468.83</v>
      </c>
      <c r="BL833" s="4">
        <v>2468.83</v>
      </c>
      <c r="BM833" s="4">
        <v>19215.61</v>
      </c>
      <c r="BN833" s="4">
        <v>2468.83</v>
      </c>
      <c r="BO833" s="4">
        <v>2468.83</v>
      </c>
      <c r="BP833" s="4">
        <v>2468.83</v>
      </c>
      <c r="BQ833" s="4">
        <v>2468.83</v>
      </c>
      <c r="BR833" s="4">
        <v>2468.83</v>
      </c>
      <c r="BS833" s="4">
        <v>2468.83</v>
      </c>
      <c r="BT833" s="4">
        <v>2468.83</v>
      </c>
      <c r="BU833" s="4">
        <v>2468.83</v>
      </c>
      <c r="BV833" s="4">
        <v>2468.83</v>
      </c>
      <c r="BW833" s="4">
        <v>22819.26</v>
      </c>
      <c r="BX833" s="4">
        <v>0</v>
      </c>
      <c r="BY833" s="4">
        <v>490.12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0</v>
      </c>
      <c r="CZ833" s="4">
        <v>0</v>
      </c>
      <c r="DA833" s="4">
        <v>0</v>
      </c>
      <c r="DB833" s="4">
        <v>0</v>
      </c>
      <c r="DC833" s="4">
        <v>0</v>
      </c>
      <c r="DD833" s="4">
        <v>0</v>
      </c>
      <c r="DE833" s="4">
        <v>0</v>
      </c>
      <c r="DF833" s="4">
        <v>0</v>
      </c>
      <c r="DG833" s="4">
        <v>0</v>
      </c>
      <c r="DH833" s="4">
        <v>0</v>
      </c>
      <c r="DI833" s="4">
        <v>0</v>
      </c>
      <c r="DJ833" s="4">
        <v>0</v>
      </c>
      <c r="DK833" s="4">
        <v>0</v>
      </c>
      <c r="DL833" s="4">
        <v>0</v>
      </c>
      <c r="DM833" s="4">
        <v>0</v>
      </c>
      <c r="DN833" s="4">
        <v>0</v>
      </c>
      <c r="DO833" s="4">
        <v>0</v>
      </c>
      <c r="DP833" s="4">
        <v>0</v>
      </c>
      <c r="DQ833" s="4">
        <v>0</v>
      </c>
      <c r="DR833" s="4">
        <v>0</v>
      </c>
      <c r="DS833" s="4">
        <v>0</v>
      </c>
      <c r="DT833" s="4">
        <v>0</v>
      </c>
      <c r="DU833" s="6">
        <v>0</v>
      </c>
      <c r="DV833" s="4">
        <f>SUM(Tabela1[[#This Row],[jan/25]:[mar/25]])</f>
        <v>7102.24</v>
      </c>
      <c r="DW833" s="4">
        <f>SUM(Tabela1[[#This Row],[abr/25]:[ago/25]])</f>
        <v>12089.41</v>
      </c>
      <c r="DX833" s="4">
        <f>SUM(Tabela1[[#This Row],[set/25]:[dez/30]])</f>
        <v>69682.12000000001</v>
      </c>
    </row>
    <row r="834" spans="1:128" hidden="1" x14ac:dyDescent="0.25">
      <c r="A834" s="2" t="s">
        <v>1856</v>
      </c>
      <c r="B834" s="2" t="s">
        <v>14</v>
      </c>
      <c r="C834" s="2" t="s">
        <v>193</v>
      </c>
      <c r="D834" s="1">
        <v>201</v>
      </c>
      <c r="E834" s="2" t="s">
        <v>2175</v>
      </c>
      <c r="F834" s="2" t="s">
        <v>19</v>
      </c>
      <c r="G834" s="321">
        <v>45644</v>
      </c>
      <c r="H834" s="2" t="s">
        <v>921</v>
      </c>
      <c r="I834" s="2" t="s">
        <v>2176</v>
      </c>
      <c r="J834" s="4">
        <v>264000</v>
      </c>
      <c r="K834" s="4">
        <v>72326.37</v>
      </c>
      <c r="L834" s="4">
        <f>Tabela1[[#This Row],[parcela.cef
(total)]]-Tabela1[[#This Row],[parcela.cef
(realizado)]]</f>
        <v>191673.63</v>
      </c>
      <c r="M834" s="4">
        <v>0</v>
      </c>
      <c r="N834" s="4">
        <v>284069</v>
      </c>
      <c r="O834" s="4">
        <v>6079.61</v>
      </c>
      <c r="P834" s="4">
        <v>15715.82</v>
      </c>
      <c r="Q834" s="4">
        <f>SUM(Tabela1[[#This Row],[set/25]:[dez/30]])</f>
        <v>11905.41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413.76</v>
      </c>
      <c r="BB834" s="4">
        <v>416.38</v>
      </c>
      <c r="BC834" s="4">
        <v>419.02</v>
      </c>
      <c r="BD834" s="4">
        <v>421.65</v>
      </c>
      <c r="BE834" s="4">
        <v>423.75</v>
      </c>
      <c r="BF834" s="4">
        <v>424.98</v>
      </c>
      <c r="BG834" s="4">
        <v>426.49</v>
      </c>
      <c r="BH834" s="4">
        <v>430.78</v>
      </c>
      <c r="BI834" s="4">
        <v>433.6</v>
      </c>
      <c r="BJ834" s="4">
        <v>0</v>
      </c>
      <c r="BK834" s="4">
        <v>435.85</v>
      </c>
      <c r="BL834" s="4">
        <v>435.85</v>
      </c>
      <c r="BM834" s="4">
        <v>435.85</v>
      </c>
      <c r="BN834" s="4">
        <v>435.85</v>
      </c>
      <c r="BO834" s="4">
        <v>435.85</v>
      </c>
      <c r="BP834" s="4">
        <v>435.85</v>
      </c>
      <c r="BQ834" s="4">
        <v>435.85</v>
      </c>
      <c r="BR834" s="4">
        <v>435.85</v>
      </c>
      <c r="BS834" s="4">
        <v>435.85</v>
      </c>
      <c r="BT834" s="4">
        <v>435.85</v>
      </c>
      <c r="BU834" s="4">
        <v>435.85</v>
      </c>
      <c r="BV834" s="4">
        <v>435.79</v>
      </c>
      <c r="BW834" s="4">
        <v>5906.03</v>
      </c>
      <c r="BX834" s="4">
        <v>435.42</v>
      </c>
      <c r="BY834" s="4">
        <v>333.82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>
        <v>0</v>
      </c>
      <c r="CS834" s="4">
        <v>0</v>
      </c>
      <c r="CT834" s="4">
        <v>0</v>
      </c>
      <c r="CU834" s="4">
        <v>0</v>
      </c>
      <c r="CV834" s="4">
        <v>0</v>
      </c>
      <c r="CW834" s="4">
        <v>0</v>
      </c>
      <c r="CX834" s="4">
        <v>0</v>
      </c>
      <c r="CY834" s="4">
        <v>0</v>
      </c>
      <c r="CZ834" s="4">
        <v>0</v>
      </c>
      <c r="DA834" s="4">
        <v>0</v>
      </c>
      <c r="DB834" s="4">
        <v>0</v>
      </c>
      <c r="DC834" s="4">
        <v>0</v>
      </c>
      <c r="DD834" s="4">
        <v>0</v>
      </c>
      <c r="DE834" s="4">
        <v>0</v>
      </c>
      <c r="DF834" s="4">
        <v>0</v>
      </c>
      <c r="DG834" s="4">
        <v>0</v>
      </c>
      <c r="DH834" s="4">
        <v>0</v>
      </c>
      <c r="DI834" s="4">
        <v>0</v>
      </c>
      <c r="DJ834" s="4">
        <v>0</v>
      </c>
      <c r="DK834" s="4">
        <v>0</v>
      </c>
      <c r="DL834" s="4">
        <v>0</v>
      </c>
      <c r="DM834" s="4">
        <v>0</v>
      </c>
      <c r="DN834" s="4">
        <v>0</v>
      </c>
      <c r="DO834" s="4">
        <v>0</v>
      </c>
      <c r="DP834" s="4">
        <v>0</v>
      </c>
      <c r="DQ834" s="4">
        <v>0</v>
      </c>
      <c r="DR834" s="4">
        <v>0</v>
      </c>
      <c r="DS834" s="4">
        <v>0</v>
      </c>
      <c r="DT834" s="4">
        <v>0</v>
      </c>
      <c r="DU834" s="6">
        <v>0</v>
      </c>
      <c r="DV834" s="4">
        <f>SUM(Tabela1[[#This Row],[jan/25]:[mar/25]])</f>
        <v>1257.05</v>
      </c>
      <c r="DW834" s="4">
        <f>SUM(Tabela1[[#This Row],[abr/25]:[ago/25]])</f>
        <v>2139.6</v>
      </c>
      <c r="DX834" s="4">
        <f>SUM(Tabela1[[#This Row],[set/25]:[dez/30]])</f>
        <v>11905.41</v>
      </c>
    </row>
    <row r="835" spans="1:128" hidden="1" x14ac:dyDescent="0.25">
      <c r="A835" s="2" t="s">
        <v>1856</v>
      </c>
      <c r="B835" s="2" t="s">
        <v>14</v>
      </c>
      <c r="C835" s="2" t="s">
        <v>193</v>
      </c>
      <c r="D835" s="1">
        <v>202</v>
      </c>
      <c r="E835" s="2" t="s">
        <v>2178</v>
      </c>
      <c r="F835" s="2" t="s">
        <v>19</v>
      </c>
      <c r="G835" s="321">
        <v>45698</v>
      </c>
      <c r="H835" s="2" t="s">
        <v>787</v>
      </c>
      <c r="I835" s="2"/>
      <c r="J835" s="4"/>
      <c r="K835" s="4"/>
      <c r="L835" s="4">
        <f>Tabela1[[#This Row],[parcela.cef
(total)]]-Tabela1[[#This Row],[parcela.cef
(realizado)]]</f>
        <v>0</v>
      </c>
      <c r="M835" s="4">
        <v>0</v>
      </c>
      <c r="N835" s="4">
        <v>284050</v>
      </c>
      <c r="O835" s="4">
        <v>9471.89</v>
      </c>
      <c r="P835" s="4">
        <v>43236.15</v>
      </c>
      <c r="Q835" s="4">
        <f>SUM(Tabela1[[#This Row],[set/25]:[dez/30]])</f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43143.15</v>
      </c>
      <c r="AQ835" s="4">
        <v>0</v>
      </c>
      <c r="AR835" s="4">
        <v>93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0</v>
      </c>
      <c r="CR835" s="4">
        <v>0</v>
      </c>
      <c r="CS835" s="4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0</v>
      </c>
      <c r="CZ835" s="4">
        <v>0</v>
      </c>
      <c r="DA835" s="4">
        <v>0</v>
      </c>
      <c r="DB835" s="4">
        <v>0</v>
      </c>
      <c r="DC835" s="4">
        <v>0</v>
      </c>
      <c r="DD835" s="4">
        <v>0</v>
      </c>
      <c r="DE835" s="4">
        <v>0</v>
      </c>
      <c r="DF835" s="4">
        <v>0</v>
      </c>
      <c r="DG835" s="4">
        <v>0</v>
      </c>
      <c r="DH835" s="4">
        <v>0</v>
      </c>
      <c r="DI835" s="4">
        <v>0</v>
      </c>
      <c r="DJ835" s="4">
        <v>0</v>
      </c>
      <c r="DK835" s="4">
        <v>0</v>
      </c>
      <c r="DL835" s="4">
        <v>0</v>
      </c>
      <c r="DM835" s="4">
        <v>0</v>
      </c>
      <c r="DN835" s="4">
        <v>0</v>
      </c>
      <c r="DO835" s="4">
        <v>0</v>
      </c>
      <c r="DP835" s="4">
        <v>0</v>
      </c>
      <c r="DQ835" s="4">
        <v>0</v>
      </c>
      <c r="DR835" s="4">
        <v>0</v>
      </c>
      <c r="DS835" s="4">
        <v>0</v>
      </c>
      <c r="DT835" s="4">
        <v>0</v>
      </c>
      <c r="DU835" s="6">
        <v>0</v>
      </c>
      <c r="DV835" s="4">
        <f>SUM(Tabela1[[#This Row],[jan/25]:[mar/25]])</f>
        <v>0</v>
      </c>
      <c r="DW835" s="4">
        <f>SUM(Tabela1[[#This Row],[abr/25]:[ago/25]])</f>
        <v>0</v>
      </c>
      <c r="DX835" s="4">
        <f>SUM(Tabela1[[#This Row],[set/25]:[dez/30]])</f>
        <v>0</v>
      </c>
    </row>
    <row r="836" spans="1:128" hidden="1" x14ac:dyDescent="0.25">
      <c r="A836" s="2" t="s">
        <v>1856</v>
      </c>
      <c r="B836" s="2" t="s">
        <v>14</v>
      </c>
      <c r="C836" s="2" t="s">
        <v>193</v>
      </c>
      <c r="D836" s="1">
        <v>203</v>
      </c>
      <c r="E836" s="2" t="s">
        <v>2180</v>
      </c>
      <c r="F836" s="2" t="s">
        <v>19</v>
      </c>
      <c r="G836" s="321">
        <v>45698</v>
      </c>
      <c r="H836" s="2" t="s">
        <v>2181</v>
      </c>
      <c r="I836" s="2" t="s">
        <v>2182</v>
      </c>
      <c r="J836" s="4">
        <v>214909.65</v>
      </c>
      <c r="K836" s="4">
        <v>65014.53</v>
      </c>
      <c r="L836" s="4">
        <f>Tabela1[[#This Row],[parcela.cef
(total)]]-Tabela1[[#This Row],[parcela.cef
(realizado)]]</f>
        <v>149895.12</v>
      </c>
      <c r="M836" s="4">
        <v>0</v>
      </c>
      <c r="N836" s="4">
        <v>296948.13</v>
      </c>
      <c r="O836" s="4">
        <v>11147.51</v>
      </c>
      <c r="P836" s="4">
        <v>60634.49</v>
      </c>
      <c r="Q836" s="4">
        <f>SUM(Tabela1[[#This Row],[set/25]:[dez/30]])</f>
        <v>47692.12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1242.71</v>
      </c>
      <c r="BE836" s="4">
        <v>1247.68</v>
      </c>
      <c r="BF836" s="4">
        <v>6651.46</v>
      </c>
      <c r="BG836" s="4">
        <v>1259.06</v>
      </c>
      <c r="BH836" s="4">
        <v>1266.3599999999999</v>
      </c>
      <c r="BI836" s="4">
        <v>1275.0999999999999</v>
      </c>
      <c r="BJ836" s="4">
        <v>0</v>
      </c>
      <c r="BK836" s="4">
        <v>3744.55</v>
      </c>
      <c r="BL836" s="4">
        <v>1286.7</v>
      </c>
      <c r="BM836" s="4">
        <v>5723.62</v>
      </c>
      <c r="BN836" s="4">
        <v>1286.7</v>
      </c>
      <c r="BO836" s="4">
        <v>1286.7</v>
      </c>
      <c r="BP836" s="4">
        <v>1286.7</v>
      </c>
      <c r="BQ836" s="4">
        <v>1286.7</v>
      </c>
      <c r="BR836" s="4">
        <v>6832.84</v>
      </c>
      <c r="BS836" s="4">
        <v>1286.7</v>
      </c>
      <c r="BT836" s="4">
        <v>1286.7</v>
      </c>
      <c r="BU836" s="4">
        <v>1286.7</v>
      </c>
      <c r="BV836" s="4">
        <v>1286.7</v>
      </c>
      <c r="BW836" s="4">
        <v>1286.7</v>
      </c>
      <c r="BX836" s="4">
        <v>0</v>
      </c>
      <c r="BY836" s="4">
        <v>17747.650000000001</v>
      </c>
      <c r="BZ836" s="4">
        <v>0</v>
      </c>
      <c r="CA836" s="4">
        <v>0</v>
      </c>
      <c r="CB836" s="4">
        <v>776.46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  <c r="CS836" s="4">
        <v>0</v>
      </c>
      <c r="CT836" s="4">
        <v>0</v>
      </c>
      <c r="CU836" s="4">
        <v>0</v>
      </c>
      <c r="CV836" s="4">
        <v>0</v>
      </c>
      <c r="CW836" s="4">
        <v>0</v>
      </c>
      <c r="CX836" s="4">
        <v>0</v>
      </c>
      <c r="CY836" s="4">
        <v>0</v>
      </c>
      <c r="CZ836" s="4">
        <v>0</v>
      </c>
      <c r="DA836" s="4">
        <v>0</v>
      </c>
      <c r="DB836" s="4">
        <v>0</v>
      </c>
      <c r="DC836" s="4">
        <v>0</v>
      </c>
      <c r="DD836" s="4">
        <v>0</v>
      </c>
      <c r="DE836" s="4">
        <v>0</v>
      </c>
      <c r="DF836" s="4">
        <v>0</v>
      </c>
      <c r="DG836" s="4">
        <v>0</v>
      </c>
      <c r="DH836" s="4">
        <v>0</v>
      </c>
      <c r="DI836" s="4">
        <v>0</v>
      </c>
      <c r="DJ836" s="4">
        <v>0</v>
      </c>
      <c r="DK836" s="4">
        <v>0</v>
      </c>
      <c r="DL836" s="4">
        <v>0</v>
      </c>
      <c r="DM836" s="4">
        <v>0</v>
      </c>
      <c r="DN836" s="4">
        <v>0</v>
      </c>
      <c r="DO836" s="4">
        <v>0</v>
      </c>
      <c r="DP836" s="4">
        <v>0</v>
      </c>
      <c r="DQ836" s="4">
        <v>0</v>
      </c>
      <c r="DR836" s="4">
        <v>0</v>
      </c>
      <c r="DS836" s="4">
        <v>0</v>
      </c>
      <c r="DT836" s="4">
        <v>0</v>
      </c>
      <c r="DU836" s="6">
        <v>0</v>
      </c>
      <c r="DV836" s="4">
        <f>SUM(Tabela1[[#This Row],[jan/25]:[mar/25]])</f>
        <v>1242.71</v>
      </c>
      <c r="DW836" s="4">
        <f>SUM(Tabela1[[#This Row],[abr/25]:[ago/25]])</f>
        <v>11699.660000000002</v>
      </c>
      <c r="DX836" s="4">
        <f>SUM(Tabela1[[#This Row],[set/25]:[dez/30]])</f>
        <v>47692.12</v>
      </c>
    </row>
    <row r="837" spans="1:128" hidden="1" x14ac:dyDescent="0.25">
      <c r="A837" s="2" t="s">
        <v>1856</v>
      </c>
      <c r="B837" s="2" t="s">
        <v>14</v>
      </c>
      <c r="C837" s="2" t="s">
        <v>193</v>
      </c>
      <c r="D837" s="1">
        <v>204</v>
      </c>
      <c r="E837" s="2" t="s">
        <v>2184</v>
      </c>
      <c r="F837" s="2" t="s">
        <v>19</v>
      </c>
      <c r="G837" s="321">
        <v>45589</v>
      </c>
      <c r="H837" s="2" t="s">
        <v>2185</v>
      </c>
      <c r="I837" s="2" t="s">
        <v>2186</v>
      </c>
      <c r="J837" s="4">
        <v>236371.57</v>
      </c>
      <c r="K837" s="4">
        <v>67927.87</v>
      </c>
      <c r="L837" s="4">
        <f>Tabela1[[#This Row],[parcela.cef
(total)]]-Tabela1[[#This Row],[parcela.cef
(realizado)]]</f>
        <v>168443.7</v>
      </c>
      <c r="M837" s="4">
        <v>0</v>
      </c>
      <c r="N837" s="4">
        <v>301412.65000000002</v>
      </c>
      <c r="O837" s="4">
        <v>7679.37</v>
      </c>
      <c r="P837" s="4">
        <v>13222.01</v>
      </c>
      <c r="Q837" s="4">
        <f>SUM(Tabela1[[#This Row],[set/25]:[dez/30]])</f>
        <v>9428.4800000000014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1045.8699999999999</v>
      </c>
      <c r="BA837" s="4">
        <v>1052.98</v>
      </c>
      <c r="BB837" s="4">
        <v>1057.19</v>
      </c>
      <c r="BC837" s="4">
        <v>637.49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665.54</v>
      </c>
      <c r="BQ837" s="4">
        <v>665.54</v>
      </c>
      <c r="BR837" s="4">
        <v>665.54</v>
      </c>
      <c r="BS837" s="4">
        <v>665.54</v>
      </c>
      <c r="BT837" s="4">
        <v>665.54</v>
      </c>
      <c r="BU837" s="4">
        <v>665.54</v>
      </c>
      <c r="BV837" s="4">
        <v>665.54</v>
      </c>
      <c r="BW837" s="4">
        <v>665.54</v>
      </c>
      <c r="BX837" s="4">
        <v>665.54</v>
      </c>
      <c r="BY837" s="4">
        <v>332.77</v>
      </c>
      <c r="BZ837" s="4">
        <v>332.77</v>
      </c>
      <c r="CA837" s="4">
        <v>332.77</v>
      </c>
      <c r="CB837" s="4">
        <v>443.69</v>
      </c>
      <c r="CC837" s="4">
        <v>332.77</v>
      </c>
      <c r="CD837" s="4">
        <v>332.77</v>
      </c>
      <c r="CE837" s="4">
        <v>332.77</v>
      </c>
      <c r="CF837" s="4">
        <v>332.77</v>
      </c>
      <c r="CG837" s="4">
        <v>332.77</v>
      </c>
      <c r="CH837" s="4">
        <v>332.77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0</v>
      </c>
      <c r="CR837" s="4">
        <v>0</v>
      </c>
      <c r="CS837" s="4">
        <v>0</v>
      </c>
      <c r="CT837" s="4">
        <v>0</v>
      </c>
      <c r="CU837" s="4">
        <v>0</v>
      </c>
      <c r="CV837" s="4">
        <v>0</v>
      </c>
      <c r="CW837" s="4">
        <v>0</v>
      </c>
      <c r="CX837" s="4">
        <v>0</v>
      </c>
      <c r="CY837" s="4">
        <v>0</v>
      </c>
      <c r="CZ837" s="4">
        <v>0</v>
      </c>
      <c r="DA837" s="4">
        <v>0</v>
      </c>
      <c r="DB837" s="4">
        <v>0</v>
      </c>
      <c r="DC837" s="4">
        <v>0</v>
      </c>
      <c r="DD837" s="4">
        <v>0</v>
      </c>
      <c r="DE837" s="4">
        <v>0</v>
      </c>
      <c r="DF837" s="4">
        <v>0</v>
      </c>
      <c r="DG837" s="4">
        <v>0</v>
      </c>
      <c r="DH837" s="4">
        <v>0</v>
      </c>
      <c r="DI837" s="4">
        <v>0</v>
      </c>
      <c r="DJ837" s="4">
        <v>0</v>
      </c>
      <c r="DK837" s="4">
        <v>0</v>
      </c>
      <c r="DL837" s="4">
        <v>0</v>
      </c>
      <c r="DM837" s="4">
        <v>0</v>
      </c>
      <c r="DN837" s="4">
        <v>0</v>
      </c>
      <c r="DO837" s="4">
        <v>0</v>
      </c>
      <c r="DP837" s="4">
        <v>0</v>
      </c>
      <c r="DQ837" s="4">
        <v>0</v>
      </c>
      <c r="DR837" s="4">
        <v>0</v>
      </c>
      <c r="DS837" s="4">
        <v>0</v>
      </c>
      <c r="DT837" s="4">
        <v>0</v>
      </c>
      <c r="DU837" s="6">
        <v>0</v>
      </c>
      <c r="DV837" s="4">
        <f>SUM(Tabela1[[#This Row],[jan/25]:[mar/25]])</f>
        <v>1694.68</v>
      </c>
      <c r="DW837" s="4">
        <f>SUM(Tabela1[[#This Row],[abr/25]:[ago/25]])</f>
        <v>0</v>
      </c>
      <c r="DX837" s="4">
        <f>SUM(Tabela1[[#This Row],[set/25]:[dez/30]])</f>
        <v>9428.4800000000014</v>
      </c>
    </row>
    <row r="838" spans="1:128" hidden="1" x14ac:dyDescent="0.25">
      <c r="A838" s="2" t="s">
        <v>1856</v>
      </c>
      <c r="B838" s="2" t="s">
        <v>14</v>
      </c>
      <c r="C838" s="2" t="s">
        <v>193</v>
      </c>
      <c r="D838" s="1">
        <v>205</v>
      </c>
      <c r="E838" s="2" t="s">
        <v>2188</v>
      </c>
      <c r="F838" s="2" t="s">
        <v>19</v>
      </c>
      <c r="G838" s="321">
        <v>45582</v>
      </c>
      <c r="H838" s="2" t="s">
        <v>482</v>
      </c>
      <c r="I838" s="2" t="s">
        <v>2189</v>
      </c>
      <c r="J838" s="4">
        <v>278621.40000000002</v>
      </c>
      <c r="K838" s="4">
        <v>73699.199999999997</v>
      </c>
      <c r="L838" s="4">
        <f>Tabela1[[#This Row],[parcela.cef
(total)]]-Tabela1[[#This Row],[parcela.cef
(realizado)]]</f>
        <v>204922.2</v>
      </c>
      <c r="M838" s="4">
        <v>0</v>
      </c>
      <c r="N838" s="4">
        <v>300130.52</v>
      </c>
      <c r="O838" s="4">
        <v>5590.55</v>
      </c>
      <c r="P838" s="4">
        <v>1651.7</v>
      </c>
      <c r="Q838" s="4">
        <f>SUM(Tabela1[[#This Row],[set/25]:[dez/30]])</f>
        <v>110.92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151.22</v>
      </c>
      <c r="BA838" s="4">
        <v>151.22</v>
      </c>
      <c r="BB838" s="4">
        <v>151.82</v>
      </c>
      <c r="BC838" s="4">
        <v>152.58000000000001</v>
      </c>
      <c r="BD838" s="4">
        <v>153.85</v>
      </c>
      <c r="BE838" s="4">
        <v>154.47</v>
      </c>
      <c r="BF838" s="4">
        <v>155.07</v>
      </c>
      <c r="BG838" s="4">
        <v>155.87</v>
      </c>
      <c r="BH838" s="4">
        <v>156.78</v>
      </c>
      <c r="BI838" s="4">
        <v>157.9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110.92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>
        <v>0</v>
      </c>
      <c r="CS838" s="4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4">
        <v>0</v>
      </c>
      <c r="CZ838" s="4">
        <v>0</v>
      </c>
      <c r="DA838" s="4">
        <v>0</v>
      </c>
      <c r="DB838" s="4">
        <v>0</v>
      </c>
      <c r="DC838" s="4">
        <v>0</v>
      </c>
      <c r="DD838" s="4">
        <v>0</v>
      </c>
      <c r="DE838" s="4">
        <v>0</v>
      </c>
      <c r="DF838" s="4">
        <v>0</v>
      </c>
      <c r="DG838" s="4">
        <v>0</v>
      </c>
      <c r="DH838" s="4">
        <v>0</v>
      </c>
      <c r="DI838" s="4">
        <v>0</v>
      </c>
      <c r="DJ838" s="4">
        <v>0</v>
      </c>
      <c r="DK838" s="4">
        <v>0</v>
      </c>
      <c r="DL838" s="4">
        <v>0</v>
      </c>
      <c r="DM838" s="4">
        <v>0</v>
      </c>
      <c r="DN838" s="4">
        <v>0</v>
      </c>
      <c r="DO838" s="4">
        <v>0</v>
      </c>
      <c r="DP838" s="4">
        <v>0</v>
      </c>
      <c r="DQ838" s="4">
        <v>0</v>
      </c>
      <c r="DR838" s="4">
        <v>0</v>
      </c>
      <c r="DS838" s="4">
        <v>0</v>
      </c>
      <c r="DT838" s="4">
        <v>0</v>
      </c>
      <c r="DU838" s="6">
        <v>0</v>
      </c>
      <c r="DV838" s="4">
        <f>SUM(Tabela1[[#This Row],[jan/25]:[mar/25]])</f>
        <v>458.25</v>
      </c>
      <c r="DW838" s="4">
        <f>SUM(Tabela1[[#This Row],[abr/25]:[ago/25]])</f>
        <v>780.08999999999992</v>
      </c>
      <c r="DX838" s="4">
        <f>SUM(Tabela1[[#This Row],[set/25]:[dez/30]])</f>
        <v>110.92</v>
      </c>
    </row>
    <row r="839" spans="1:128" hidden="1" x14ac:dyDescent="0.25">
      <c r="A839" s="2" t="s">
        <v>1856</v>
      </c>
      <c r="B839" s="2" t="s">
        <v>14</v>
      </c>
      <c r="C839" s="2" t="s">
        <v>193</v>
      </c>
      <c r="D839" s="1">
        <v>206</v>
      </c>
      <c r="E839" s="2" t="s">
        <v>2191</v>
      </c>
      <c r="F839" s="2" t="s">
        <v>19</v>
      </c>
      <c r="G839" s="321">
        <v>45596</v>
      </c>
      <c r="H839" s="2" t="s">
        <v>744</v>
      </c>
      <c r="I839" s="2" t="s">
        <v>2192</v>
      </c>
      <c r="J839" s="4">
        <v>201600</v>
      </c>
      <c r="K839" s="4">
        <v>52726.98</v>
      </c>
      <c r="L839" s="4">
        <f>Tabela1[[#This Row],[parcela.cef
(total)]]-Tabela1[[#This Row],[parcela.cef
(realizado)]]</f>
        <v>148873.01999999999</v>
      </c>
      <c r="M839" s="4">
        <v>0</v>
      </c>
      <c r="N839" s="4">
        <v>218695</v>
      </c>
      <c r="O839" s="4">
        <v>3887.03</v>
      </c>
      <c r="P839" s="4">
        <v>18621.47</v>
      </c>
      <c r="Q839" s="4">
        <f>SUM(Tabela1[[#This Row],[set/25]:[dez/30]])</f>
        <v>11367.990000000002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707.57</v>
      </c>
      <c r="BA839" s="4">
        <v>712.38</v>
      </c>
      <c r="BB839" s="4">
        <v>715.23</v>
      </c>
      <c r="BC839" s="4">
        <v>718.81</v>
      </c>
      <c r="BD839" s="4">
        <v>724.77</v>
      </c>
      <c r="BE839" s="4">
        <v>727.67</v>
      </c>
      <c r="BF839" s="4">
        <v>730.51</v>
      </c>
      <c r="BG839" s="4">
        <v>734.31</v>
      </c>
      <c r="BH839" s="4">
        <v>738.57</v>
      </c>
      <c r="BI839" s="4">
        <v>743.66</v>
      </c>
      <c r="BJ839" s="4">
        <v>750.43</v>
      </c>
      <c r="BK839" s="4">
        <v>750.43</v>
      </c>
      <c r="BL839" s="4">
        <v>750.43</v>
      </c>
      <c r="BM839" s="4">
        <v>750.43</v>
      </c>
      <c r="BN839" s="4">
        <v>750.43</v>
      </c>
      <c r="BO839" s="4">
        <v>750.43</v>
      </c>
      <c r="BP839" s="4">
        <v>750.43</v>
      </c>
      <c r="BQ839" s="4">
        <v>750.43</v>
      </c>
      <c r="BR839" s="4">
        <v>750.43</v>
      </c>
      <c r="BS839" s="4">
        <v>750.43</v>
      </c>
      <c r="BT839" s="4">
        <v>750.43</v>
      </c>
      <c r="BU839" s="4">
        <v>750.43</v>
      </c>
      <c r="BV839" s="4">
        <v>750.43</v>
      </c>
      <c r="BW839" s="4">
        <v>750.43</v>
      </c>
      <c r="BX839" s="4">
        <v>750.4</v>
      </c>
      <c r="BY839" s="4">
        <v>0</v>
      </c>
      <c r="BZ839" s="4">
        <v>111.57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0</v>
      </c>
      <c r="CP839" s="4">
        <v>0</v>
      </c>
      <c r="CQ839" s="4">
        <v>0</v>
      </c>
      <c r="CR839" s="4">
        <v>0</v>
      </c>
      <c r="CS839" s="4">
        <v>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0</v>
      </c>
      <c r="CZ839" s="4">
        <v>0</v>
      </c>
      <c r="DA839" s="4">
        <v>0</v>
      </c>
      <c r="DB839" s="4">
        <v>0</v>
      </c>
      <c r="DC839" s="4">
        <v>0</v>
      </c>
      <c r="DD839" s="4">
        <v>0</v>
      </c>
      <c r="DE839" s="4">
        <v>0</v>
      </c>
      <c r="DF839" s="4">
        <v>0</v>
      </c>
      <c r="DG839" s="4">
        <v>0</v>
      </c>
      <c r="DH839" s="4">
        <v>0</v>
      </c>
      <c r="DI839" s="4">
        <v>0</v>
      </c>
      <c r="DJ839" s="4">
        <v>0</v>
      </c>
      <c r="DK839" s="4">
        <v>0</v>
      </c>
      <c r="DL839" s="4">
        <v>0</v>
      </c>
      <c r="DM839" s="4">
        <v>0</v>
      </c>
      <c r="DN839" s="4">
        <v>0</v>
      </c>
      <c r="DO839" s="4">
        <v>0</v>
      </c>
      <c r="DP839" s="4">
        <v>0</v>
      </c>
      <c r="DQ839" s="4">
        <v>0</v>
      </c>
      <c r="DR839" s="4">
        <v>0</v>
      </c>
      <c r="DS839" s="4">
        <v>0</v>
      </c>
      <c r="DT839" s="4">
        <v>0</v>
      </c>
      <c r="DU839" s="6">
        <v>0</v>
      </c>
      <c r="DV839" s="4">
        <f>SUM(Tabela1[[#This Row],[jan/25]:[mar/25]])</f>
        <v>2158.81</v>
      </c>
      <c r="DW839" s="4">
        <f>SUM(Tabela1[[#This Row],[abr/25]:[ago/25]])</f>
        <v>3674.72</v>
      </c>
      <c r="DX839" s="4">
        <f>SUM(Tabela1[[#This Row],[set/25]:[dez/30]])</f>
        <v>11367.990000000002</v>
      </c>
    </row>
    <row r="840" spans="1:128" hidden="1" x14ac:dyDescent="0.25">
      <c r="A840" s="2" t="s">
        <v>1856</v>
      </c>
      <c r="B840" s="2" t="s">
        <v>14</v>
      </c>
      <c r="C840" s="2" t="s">
        <v>193</v>
      </c>
      <c r="D840" s="1">
        <v>207</v>
      </c>
      <c r="E840" s="2" t="s">
        <v>1954</v>
      </c>
      <c r="F840" s="2" t="s">
        <v>19</v>
      </c>
      <c r="G840" s="321">
        <v>45286</v>
      </c>
      <c r="H840" s="2" t="s">
        <v>290</v>
      </c>
      <c r="I840" s="2"/>
      <c r="J840" s="4"/>
      <c r="K840" s="4"/>
      <c r="L840" s="4">
        <f>Tabela1[[#This Row],[parcela.cef
(total)]]-Tabela1[[#This Row],[parcela.cef
(realizado)]]</f>
        <v>0</v>
      </c>
      <c r="M840" s="4">
        <v>224406.89</v>
      </c>
      <c r="N840" s="4">
        <v>206100</v>
      </c>
      <c r="O840" s="4">
        <v>0</v>
      </c>
      <c r="P840" s="4">
        <v>5484.83</v>
      </c>
      <c r="Q840" s="4">
        <f>SUM(Tabela1[[#This Row],[set/25]:[dez/30]])</f>
        <v>2349.48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285.39999999999998</v>
      </c>
      <c r="AQ840" s="4">
        <v>143.19</v>
      </c>
      <c r="AR840" s="4">
        <v>143.58000000000001</v>
      </c>
      <c r="AS840" s="4">
        <v>143.77000000000001</v>
      </c>
      <c r="AT840" s="4">
        <v>144.16999999999999</v>
      </c>
      <c r="AU840" s="4">
        <v>144.91999999999999</v>
      </c>
      <c r="AV840" s="4">
        <v>146.16999999999999</v>
      </c>
      <c r="AW840" s="4">
        <v>147.19999999999999</v>
      </c>
      <c r="AX840" s="4">
        <v>148.26</v>
      </c>
      <c r="AY840" s="4">
        <v>149.30000000000001</v>
      </c>
      <c r="AZ840" s="4">
        <v>150.16999999999999</v>
      </c>
      <c r="BA840" s="4">
        <v>151.19</v>
      </c>
      <c r="BB840" s="4">
        <v>151.79</v>
      </c>
      <c r="BC840" s="4">
        <v>152.55000000000001</v>
      </c>
      <c r="BD840" s="4">
        <v>153.82</v>
      </c>
      <c r="BE840" s="4">
        <v>154.43</v>
      </c>
      <c r="BF840" s="4">
        <v>155.03</v>
      </c>
      <c r="BG840" s="4">
        <v>155.84</v>
      </c>
      <c r="BH840" s="4">
        <v>156.74</v>
      </c>
      <c r="BI840" s="4">
        <v>157.83000000000001</v>
      </c>
      <c r="BJ840" s="4">
        <v>159.36000000000001</v>
      </c>
      <c r="BK840" s="4">
        <v>159.26</v>
      </c>
      <c r="BL840" s="4">
        <v>159.26</v>
      </c>
      <c r="BM840" s="4">
        <v>159.26</v>
      </c>
      <c r="BN840" s="4">
        <v>159.26</v>
      </c>
      <c r="BO840" s="4">
        <v>159.26</v>
      </c>
      <c r="BP840" s="4">
        <v>159.26</v>
      </c>
      <c r="BQ840" s="4">
        <v>159.26</v>
      </c>
      <c r="BR840" s="4">
        <v>159.26</v>
      </c>
      <c r="BS840" s="4">
        <v>159.26</v>
      </c>
      <c r="BT840" s="4">
        <v>159.26</v>
      </c>
      <c r="BU840" s="4">
        <v>159.26</v>
      </c>
      <c r="BV840" s="4">
        <v>159.26</v>
      </c>
      <c r="BW840" s="4">
        <v>0</v>
      </c>
      <c r="BX840" s="4">
        <v>0</v>
      </c>
      <c r="BY840" s="4">
        <v>279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>
        <v>0</v>
      </c>
      <c r="CS840" s="4">
        <v>0</v>
      </c>
      <c r="CT840" s="4">
        <v>0</v>
      </c>
      <c r="CU840" s="4">
        <v>0</v>
      </c>
      <c r="CV840" s="4">
        <v>0</v>
      </c>
      <c r="CW840" s="4">
        <v>0</v>
      </c>
      <c r="CX840" s="4">
        <v>0</v>
      </c>
      <c r="CY840" s="4">
        <v>0</v>
      </c>
      <c r="CZ840" s="4">
        <v>0</v>
      </c>
      <c r="DA840" s="4">
        <v>0</v>
      </c>
      <c r="DB840" s="4">
        <v>0</v>
      </c>
      <c r="DC840" s="4">
        <v>0</v>
      </c>
      <c r="DD840" s="4">
        <v>0</v>
      </c>
      <c r="DE840" s="4">
        <v>0</v>
      </c>
      <c r="DF840" s="4">
        <v>0</v>
      </c>
      <c r="DG840" s="4">
        <v>0</v>
      </c>
      <c r="DH840" s="4">
        <v>0</v>
      </c>
      <c r="DI840" s="4">
        <v>0</v>
      </c>
      <c r="DJ840" s="4">
        <v>0</v>
      </c>
      <c r="DK840" s="4">
        <v>0</v>
      </c>
      <c r="DL840" s="4">
        <v>0</v>
      </c>
      <c r="DM840" s="4">
        <v>0</v>
      </c>
      <c r="DN840" s="4">
        <v>0</v>
      </c>
      <c r="DO840" s="4">
        <v>0</v>
      </c>
      <c r="DP840" s="4">
        <v>0</v>
      </c>
      <c r="DQ840" s="4">
        <v>0</v>
      </c>
      <c r="DR840" s="4">
        <v>0</v>
      </c>
      <c r="DS840" s="4">
        <v>0</v>
      </c>
      <c r="DT840" s="4">
        <v>0</v>
      </c>
      <c r="DU840" s="6">
        <v>0</v>
      </c>
      <c r="DV840" s="4">
        <f>SUM(Tabela1[[#This Row],[jan/25]:[mar/25]])</f>
        <v>458.16</v>
      </c>
      <c r="DW840" s="4">
        <f>SUM(Tabela1[[#This Row],[abr/25]:[ago/25]])</f>
        <v>779.87000000000012</v>
      </c>
      <c r="DX840" s="4">
        <f>SUM(Tabela1[[#This Row],[set/25]:[dez/30]])</f>
        <v>2349.48</v>
      </c>
    </row>
    <row r="841" spans="1:128" hidden="1" x14ac:dyDescent="0.25">
      <c r="A841" s="2" t="s">
        <v>1856</v>
      </c>
      <c r="B841" s="2" t="s">
        <v>14</v>
      </c>
      <c r="C841" s="2" t="s">
        <v>193</v>
      </c>
      <c r="D841" s="1">
        <v>208</v>
      </c>
      <c r="E841" s="2" t="s">
        <v>2195</v>
      </c>
      <c r="F841" s="2" t="s">
        <v>19</v>
      </c>
      <c r="G841" s="321">
        <v>45698</v>
      </c>
      <c r="H841" s="2" t="s">
        <v>2663</v>
      </c>
      <c r="I841" s="2"/>
      <c r="J841" s="4"/>
      <c r="K841" s="4"/>
      <c r="L841" s="4">
        <f>Tabela1[[#This Row],[parcela.cef
(total)]]-Tabela1[[#This Row],[parcela.cef
(realizado)]]</f>
        <v>0</v>
      </c>
      <c r="M841" s="4">
        <v>0</v>
      </c>
      <c r="N841" s="4">
        <v>298612</v>
      </c>
      <c r="O841" s="4">
        <v>7534.46</v>
      </c>
      <c r="P841" s="4">
        <v>38473.49</v>
      </c>
      <c r="Q841" s="4">
        <f>SUM(Tabela1[[#This Row],[set/25]:[dez/30]])</f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29612</v>
      </c>
      <c r="AV841" s="4">
        <v>0</v>
      </c>
      <c r="AW841" s="4">
        <v>0</v>
      </c>
      <c r="AX841" s="4">
        <v>0</v>
      </c>
      <c r="AY841" s="4">
        <v>169.99</v>
      </c>
      <c r="AZ841" s="4">
        <v>170.97</v>
      </c>
      <c r="BA841" s="4">
        <v>172.14</v>
      </c>
      <c r="BB841" s="4">
        <v>172.83</v>
      </c>
      <c r="BC841" s="4">
        <v>8175.56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0</v>
      </c>
      <c r="CS841" s="4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4">
        <v>0</v>
      </c>
      <c r="CZ841" s="4">
        <v>0</v>
      </c>
      <c r="DA841" s="4">
        <v>0</v>
      </c>
      <c r="DB841" s="4">
        <v>0</v>
      </c>
      <c r="DC841" s="4">
        <v>0</v>
      </c>
      <c r="DD841" s="4">
        <v>0</v>
      </c>
      <c r="DE841" s="4">
        <v>0</v>
      </c>
      <c r="DF841" s="4">
        <v>0</v>
      </c>
      <c r="DG841" s="4">
        <v>0</v>
      </c>
      <c r="DH841" s="4">
        <v>0</v>
      </c>
      <c r="DI841" s="4">
        <v>0</v>
      </c>
      <c r="DJ841" s="4">
        <v>0</v>
      </c>
      <c r="DK841" s="4">
        <v>0</v>
      </c>
      <c r="DL841" s="4">
        <v>0</v>
      </c>
      <c r="DM841" s="4">
        <v>0</v>
      </c>
      <c r="DN841" s="4">
        <v>0</v>
      </c>
      <c r="DO841" s="4">
        <v>0</v>
      </c>
      <c r="DP841" s="4">
        <v>0</v>
      </c>
      <c r="DQ841" s="4">
        <v>0</v>
      </c>
      <c r="DR841" s="4">
        <v>0</v>
      </c>
      <c r="DS841" s="4">
        <v>0</v>
      </c>
      <c r="DT841" s="4">
        <v>0</v>
      </c>
      <c r="DU841" s="6">
        <v>0</v>
      </c>
      <c r="DV841" s="4">
        <f>SUM(Tabela1[[#This Row],[jan/25]:[mar/25]])</f>
        <v>8348.3900000000012</v>
      </c>
      <c r="DW841" s="4">
        <f>SUM(Tabela1[[#This Row],[abr/25]:[ago/25]])</f>
        <v>0</v>
      </c>
      <c r="DX841" s="4">
        <f>SUM(Tabela1[[#This Row],[set/25]:[dez/30]])</f>
        <v>0</v>
      </c>
    </row>
    <row r="842" spans="1:128" hidden="1" x14ac:dyDescent="0.25">
      <c r="A842" s="2" t="s">
        <v>1856</v>
      </c>
      <c r="B842" s="2" t="s">
        <v>14</v>
      </c>
      <c r="C842" s="2" t="s">
        <v>193</v>
      </c>
      <c r="D842" s="1">
        <v>209</v>
      </c>
      <c r="E842" s="2" t="s">
        <v>2197</v>
      </c>
      <c r="F842" s="2" t="s">
        <v>19</v>
      </c>
      <c r="G842" s="321">
        <v>45698</v>
      </c>
      <c r="H842" s="2" t="s">
        <v>20</v>
      </c>
      <c r="I842" s="2" t="s">
        <v>2198</v>
      </c>
      <c r="J842" s="4">
        <v>267047.2</v>
      </c>
      <c r="K842" s="4">
        <v>89402.65</v>
      </c>
      <c r="L842" s="4">
        <f>Tabela1[[#This Row],[parcela.cef
(total)]]-Tabela1[[#This Row],[parcela.cef
(realizado)]]</f>
        <v>177644.55000000002</v>
      </c>
      <c r="M842" s="4">
        <v>0</v>
      </c>
      <c r="N842" s="4">
        <v>388550</v>
      </c>
      <c r="O842" s="4">
        <v>5445.15</v>
      </c>
      <c r="P842" s="4">
        <v>86838.62</v>
      </c>
      <c r="Q842" s="4">
        <f>SUM(Tabela1[[#This Row],[set/25]:[dez/30]])</f>
        <v>66081.00999999998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3419.61</v>
      </c>
      <c r="BE842" s="4">
        <v>3433.29</v>
      </c>
      <c r="BF842" s="4">
        <v>3446.68</v>
      </c>
      <c r="BG842" s="4">
        <v>3464.6</v>
      </c>
      <c r="BH842" s="4">
        <v>3484.69</v>
      </c>
      <c r="BI842" s="4">
        <v>3508.74</v>
      </c>
      <c r="BJ842" s="4">
        <v>0</v>
      </c>
      <c r="BK842" s="4">
        <v>3540.67</v>
      </c>
      <c r="BL842" s="4">
        <v>3540.67</v>
      </c>
      <c r="BM842" s="4">
        <v>3540.67</v>
      </c>
      <c r="BN842" s="4">
        <v>3540.67</v>
      </c>
      <c r="BO842" s="4">
        <v>3540.67</v>
      </c>
      <c r="BP842" s="4">
        <v>3540.67</v>
      </c>
      <c r="BQ842" s="4">
        <v>3540.67</v>
      </c>
      <c r="BR842" s="4">
        <v>3540.67</v>
      </c>
      <c r="BS842" s="4">
        <v>3540.67</v>
      </c>
      <c r="BT842" s="4">
        <v>3540.67</v>
      </c>
      <c r="BU842" s="4">
        <v>3540.67</v>
      </c>
      <c r="BV842" s="4">
        <v>3540.61</v>
      </c>
      <c r="BW842" s="4">
        <v>23463.52</v>
      </c>
      <c r="BX842" s="4">
        <v>0</v>
      </c>
      <c r="BY842" s="4">
        <v>129.51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0</v>
      </c>
      <c r="CS842" s="4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>
        <v>0</v>
      </c>
      <c r="DE842" s="4">
        <v>0</v>
      </c>
      <c r="DF842" s="4">
        <v>0</v>
      </c>
      <c r="DG842" s="4">
        <v>0</v>
      </c>
      <c r="DH842" s="4">
        <v>0</v>
      </c>
      <c r="DI842" s="4">
        <v>0</v>
      </c>
      <c r="DJ842" s="4">
        <v>0</v>
      </c>
      <c r="DK842" s="4">
        <v>0</v>
      </c>
      <c r="DL842" s="4">
        <v>0</v>
      </c>
      <c r="DM842" s="4">
        <v>0</v>
      </c>
      <c r="DN842" s="4">
        <v>0</v>
      </c>
      <c r="DO842" s="4">
        <v>0</v>
      </c>
      <c r="DP842" s="4">
        <v>0</v>
      </c>
      <c r="DQ842" s="4">
        <v>0</v>
      </c>
      <c r="DR842" s="4">
        <v>0</v>
      </c>
      <c r="DS842" s="4">
        <v>0</v>
      </c>
      <c r="DT842" s="4">
        <v>0</v>
      </c>
      <c r="DU842" s="6">
        <v>0</v>
      </c>
      <c r="DV842" s="4">
        <f>SUM(Tabela1[[#This Row],[jan/25]:[mar/25]])</f>
        <v>3419.61</v>
      </c>
      <c r="DW842" s="4">
        <f>SUM(Tabela1[[#This Row],[abr/25]:[ago/25]])</f>
        <v>17338</v>
      </c>
      <c r="DX842" s="4">
        <f>SUM(Tabela1[[#This Row],[set/25]:[dez/30]])</f>
        <v>66081.00999999998</v>
      </c>
    </row>
    <row r="843" spans="1:128" hidden="1" x14ac:dyDescent="0.25">
      <c r="A843" s="2" t="s">
        <v>1856</v>
      </c>
      <c r="B843" s="2" t="s">
        <v>14</v>
      </c>
      <c r="C843" s="2" t="s">
        <v>675</v>
      </c>
      <c r="D843" s="1">
        <v>2101</v>
      </c>
      <c r="E843" s="2" t="s">
        <v>2200</v>
      </c>
      <c r="F843" s="2" t="s">
        <v>19</v>
      </c>
      <c r="G843" s="321">
        <v>45589</v>
      </c>
      <c r="H843" s="2" t="s">
        <v>214</v>
      </c>
      <c r="I843" s="2" t="s">
        <v>2201</v>
      </c>
      <c r="J843" s="4">
        <v>258826.99</v>
      </c>
      <c r="K843" s="4">
        <v>71619.77</v>
      </c>
      <c r="L843" s="4">
        <f>Tabela1[[#This Row],[parcela.cef
(total)]]-Tabela1[[#This Row],[parcela.cef
(realizado)]]</f>
        <v>187207.21999999997</v>
      </c>
      <c r="M843" s="4">
        <v>0</v>
      </c>
      <c r="N843" s="4">
        <v>312550</v>
      </c>
      <c r="O843" s="4">
        <v>5607.33</v>
      </c>
      <c r="P843" s="4">
        <v>60546.86</v>
      </c>
      <c r="Q843" s="4">
        <f>SUM(Tabela1[[#This Row],[set/25]:[dez/30]])</f>
        <v>40436.710000000006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503.49</v>
      </c>
      <c r="BA843" s="4">
        <v>7925.47</v>
      </c>
      <c r="BB843" s="4">
        <v>508.6</v>
      </c>
      <c r="BC843" s="4">
        <v>739.62</v>
      </c>
      <c r="BD843" s="4">
        <v>1717.95</v>
      </c>
      <c r="BE843" s="4">
        <v>1724.82</v>
      </c>
      <c r="BF843" s="4">
        <v>1731.55</v>
      </c>
      <c r="BG843" s="4">
        <v>1740.55</v>
      </c>
      <c r="BH843" s="4">
        <v>1750.65</v>
      </c>
      <c r="BI843" s="4">
        <v>1767.45</v>
      </c>
      <c r="BJ843" s="4">
        <v>0</v>
      </c>
      <c r="BK843" s="4">
        <v>1778.77</v>
      </c>
      <c r="BL843" s="4">
        <v>1778.77</v>
      </c>
      <c r="BM843" s="4">
        <v>9593.93</v>
      </c>
      <c r="BN843" s="4">
        <v>1778.77</v>
      </c>
      <c r="BO843" s="4">
        <v>1778.77</v>
      </c>
      <c r="BP843" s="4">
        <v>1778.77</v>
      </c>
      <c r="BQ843" s="4">
        <v>1778.77</v>
      </c>
      <c r="BR843" s="4">
        <v>1778.77</v>
      </c>
      <c r="BS843" s="4">
        <v>1778.77</v>
      </c>
      <c r="BT843" s="4">
        <v>1778.77</v>
      </c>
      <c r="BU843" s="4">
        <v>1778.77</v>
      </c>
      <c r="BV843" s="4">
        <v>1778.77</v>
      </c>
      <c r="BW843" s="4">
        <v>11164.52</v>
      </c>
      <c r="BX843" s="4">
        <v>0</v>
      </c>
      <c r="BY843" s="4">
        <v>111.79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0</v>
      </c>
      <c r="CQ843" s="4">
        <v>0</v>
      </c>
      <c r="CR843" s="4">
        <v>0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4">
        <v>0</v>
      </c>
      <c r="CZ843" s="4">
        <v>0</v>
      </c>
      <c r="DA843" s="4">
        <v>0</v>
      </c>
      <c r="DB843" s="4">
        <v>0</v>
      </c>
      <c r="DC843" s="4">
        <v>0</v>
      </c>
      <c r="DD843" s="4">
        <v>0</v>
      </c>
      <c r="DE843" s="4">
        <v>0</v>
      </c>
      <c r="DF843" s="4">
        <v>0</v>
      </c>
      <c r="DG843" s="4">
        <v>0</v>
      </c>
      <c r="DH843" s="4">
        <v>0</v>
      </c>
      <c r="DI843" s="4">
        <v>0</v>
      </c>
      <c r="DJ843" s="4">
        <v>0</v>
      </c>
      <c r="DK843" s="4">
        <v>0</v>
      </c>
      <c r="DL843" s="4">
        <v>0</v>
      </c>
      <c r="DM843" s="4">
        <v>0</v>
      </c>
      <c r="DN843" s="4">
        <v>0</v>
      </c>
      <c r="DO843" s="4">
        <v>0</v>
      </c>
      <c r="DP843" s="4">
        <v>0</v>
      </c>
      <c r="DQ843" s="4">
        <v>0</v>
      </c>
      <c r="DR843" s="4">
        <v>0</v>
      </c>
      <c r="DS843" s="4">
        <v>0</v>
      </c>
      <c r="DT843" s="4">
        <v>0</v>
      </c>
      <c r="DU843" s="6">
        <v>0</v>
      </c>
      <c r="DV843" s="4">
        <f>SUM(Tabela1[[#This Row],[jan/25]:[mar/25]])</f>
        <v>2966.17</v>
      </c>
      <c r="DW843" s="4">
        <f>SUM(Tabela1[[#This Row],[abr/25]:[ago/25]])</f>
        <v>8715.02</v>
      </c>
      <c r="DX843" s="4">
        <f>SUM(Tabela1[[#This Row],[set/25]:[dez/30]])</f>
        <v>40436.710000000006</v>
      </c>
    </row>
    <row r="844" spans="1:128" hidden="1" x14ac:dyDescent="0.25">
      <c r="A844" s="2" t="s">
        <v>1856</v>
      </c>
      <c r="B844" s="2" t="s">
        <v>14</v>
      </c>
      <c r="C844" s="2" t="s">
        <v>675</v>
      </c>
      <c r="D844" s="1">
        <v>2102</v>
      </c>
      <c r="E844" s="2"/>
      <c r="F844" s="2" t="s">
        <v>16</v>
      </c>
      <c r="G844" s="321"/>
      <c r="H844" s="2"/>
      <c r="I844" s="2"/>
      <c r="J844" s="4"/>
      <c r="K844" s="4"/>
      <c r="L844" s="4">
        <f>Tabela1[[#This Row],[parcela.cef
(total)]]-Tabela1[[#This Row],[parcela.cef
(realizado)]]</f>
        <v>0</v>
      </c>
      <c r="M844" s="4">
        <v>0</v>
      </c>
      <c r="N844" s="4">
        <v>0</v>
      </c>
      <c r="O844" s="4">
        <v>0</v>
      </c>
      <c r="P844" s="4">
        <v>0</v>
      </c>
      <c r="Q844" s="4">
        <f>SUM(Tabela1[[#This Row],[set/25]:[dez/30]])</f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>
        <v>0</v>
      </c>
      <c r="CS844" s="4">
        <v>0</v>
      </c>
      <c r="CT844" s="4">
        <v>0</v>
      </c>
      <c r="CU844" s="4">
        <v>0</v>
      </c>
      <c r="CV844" s="4">
        <v>0</v>
      </c>
      <c r="CW844" s="4">
        <v>0</v>
      </c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>
        <v>0</v>
      </c>
      <c r="DE844" s="4">
        <v>0</v>
      </c>
      <c r="DF844" s="4">
        <v>0</v>
      </c>
      <c r="DG844" s="4">
        <v>0</v>
      </c>
      <c r="DH844" s="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0</v>
      </c>
      <c r="DO844" s="4">
        <v>0</v>
      </c>
      <c r="DP844" s="4">
        <v>0</v>
      </c>
      <c r="DQ844" s="4">
        <v>0</v>
      </c>
      <c r="DR844" s="4">
        <v>0</v>
      </c>
      <c r="DS844" s="4">
        <v>0</v>
      </c>
      <c r="DT844" s="4">
        <v>0</v>
      </c>
      <c r="DU844" s="6">
        <v>0</v>
      </c>
      <c r="DV844" s="4">
        <f>SUM(Tabela1[[#This Row],[jan/25]:[mar/25]])</f>
        <v>0</v>
      </c>
      <c r="DW844" s="4">
        <f>SUM(Tabela1[[#This Row],[abr/25]:[ago/25]])</f>
        <v>0</v>
      </c>
      <c r="DX844" s="4">
        <f>SUM(Tabela1[[#This Row],[set/25]:[dez/30]])</f>
        <v>0</v>
      </c>
    </row>
    <row r="845" spans="1:128" hidden="1" x14ac:dyDescent="0.25">
      <c r="A845" s="2" t="s">
        <v>1856</v>
      </c>
      <c r="B845" s="2" t="s">
        <v>14</v>
      </c>
      <c r="C845" s="2" t="s">
        <v>675</v>
      </c>
      <c r="D845" s="1">
        <v>2103</v>
      </c>
      <c r="E845" s="2" t="s">
        <v>2204</v>
      </c>
      <c r="F845" s="2" t="s">
        <v>19</v>
      </c>
      <c r="G845" s="321">
        <v>45698</v>
      </c>
      <c r="H845" s="2" t="s">
        <v>2205</v>
      </c>
      <c r="I845" s="2" t="s">
        <v>2206</v>
      </c>
      <c r="J845" s="4">
        <v>264000</v>
      </c>
      <c r="K845" s="4">
        <v>71720.240000000005</v>
      </c>
      <c r="L845" s="4">
        <f>Tabela1[[#This Row],[parcela.cef
(total)]]-Tabela1[[#This Row],[parcela.cef
(realizado)]]</f>
        <v>192279.76</v>
      </c>
      <c r="M845" s="4">
        <v>0</v>
      </c>
      <c r="N845" s="4">
        <v>328060</v>
      </c>
      <c r="O845" s="4">
        <v>4143.95</v>
      </c>
      <c r="P845" s="4">
        <v>62314.29</v>
      </c>
      <c r="Q845" s="4">
        <f>SUM(Tabela1[[#This Row],[set/25]:[dez/30]])</f>
        <v>59704.330000000009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383.04</v>
      </c>
      <c r="BE845" s="4">
        <v>384.58</v>
      </c>
      <c r="BF845" s="4">
        <v>456.68</v>
      </c>
      <c r="BG845" s="4">
        <v>459.05</v>
      </c>
      <c r="BH845" s="4">
        <v>461.71</v>
      </c>
      <c r="BI845" s="4">
        <v>464.9</v>
      </c>
      <c r="BJ845" s="4">
        <v>0</v>
      </c>
      <c r="BK845" s="4">
        <v>469.13</v>
      </c>
      <c r="BL845" s="4">
        <v>469.16</v>
      </c>
      <c r="BM845" s="4">
        <v>16901.939999999999</v>
      </c>
      <c r="BN845" s="4">
        <v>1394.54</v>
      </c>
      <c r="BO845" s="4">
        <v>1394.54</v>
      </c>
      <c r="BP845" s="4">
        <v>1394.54</v>
      </c>
      <c r="BQ845" s="4">
        <v>1394.54</v>
      </c>
      <c r="BR845" s="4">
        <v>1394.54</v>
      </c>
      <c r="BS845" s="4">
        <v>1394.54</v>
      </c>
      <c r="BT845" s="4">
        <v>1394.54</v>
      </c>
      <c r="BU845" s="4">
        <v>1394.54</v>
      </c>
      <c r="BV845" s="4">
        <v>1394.54</v>
      </c>
      <c r="BW845" s="4">
        <v>27624.92</v>
      </c>
      <c r="BX845" s="4">
        <v>1394.54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293.77999999999997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0</v>
      </c>
      <c r="CR845" s="4">
        <v>0</v>
      </c>
      <c r="CS845" s="4">
        <v>0</v>
      </c>
      <c r="CT845" s="4">
        <v>0</v>
      </c>
      <c r="CU845" s="4">
        <v>0</v>
      </c>
      <c r="CV845" s="4">
        <v>0</v>
      </c>
      <c r="CW845" s="4">
        <v>0</v>
      </c>
      <c r="CX845" s="4">
        <v>0</v>
      </c>
      <c r="CY845" s="4">
        <v>0</v>
      </c>
      <c r="CZ845" s="4">
        <v>0</v>
      </c>
      <c r="DA845" s="4">
        <v>0</v>
      </c>
      <c r="DB845" s="4">
        <v>0</v>
      </c>
      <c r="DC845" s="4">
        <v>0</v>
      </c>
      <c r="DD845" s="4">
        <v>0</v>
      </c>
      <c r="DE845" s="4">
        <v>0</v>
      </c>
      <c r="DF845" s="4">
        <v>0</v>
      </c>
      <c r="DG845" s="4">
        <v>0</v>
      </c>
      <c r="DH845" s="4">
        <v>0</v>
      </c>
      <c r="DI845" s="4">
        <v>0</v>
      </c>
      <c r="DJ845" s="4">
        <v>0</v>
      </c>
      <c r="DK845" s="4">
        <v>0</v>
      </c>
      <c r="DL845" s="4">
        <v>0</v>
      </c>
      <c r="DM845" s="4">
        <v>0</v>
      </c>
      <c r="DN845" s="4">
        <v>0</v>
      </c>
      <c r="DO845" s="4">
        <v>0</v>
      </c>
      <c r="DP845" s="4">
        <v>0</v>
      </c>
      <c r="DQ845" s="4">
        <v>0</v>
      </c>
      <c r="DR845" s="4">
        <v>0</v>
      </c>
      <c r="DS845" s="4">
        <v>0</v>
      </c>
      <c r="DT845" s="4">
        <v>0</v>
      </c>
      <c r="DU845" s="6">
        <v>0</v>
      </c>
      <c r="DV845" s="4">
        <f>SUM(Tabela1[[#This Row],[jan/25]:[mar/25]])</f>
        <v>383.04</v>
      </c>
      <c r="DW845" s="4">
        <f>SUM(Tabela1[[#This Row],[abr/25]:[ago/25]])</f>
        <v>2226.92</v>
      </c>
      <c r="DX845" s="4">
        <f>SUM(Tabela1[[#This Row],[set/25]:[dez/30]])</f>
        <v>59704.330000000009</v>
      </c>
    </row>
    <row r="846" spans="1:128" hidden="1" x14ac:dyDescent="0.25">
      <c r="A846" s="2" t="s">
        <v>1856</v>
      </c>
      <c r="B846" s="2" t="s">
        <v>14</v>
      </c>
      <c r="C846" s="2" t="s">
        <v>675</v>
      </c>
      <c r="D846" s="1">
        <v>2104</v>
      </c>
      <c r="E846" s="2" t="s">
        <v>2208</v>
      </c>
      <c r="F846" s="2" t="s">
        <v>19</v>
      </c>
      <c r="G846" s="321">
        <v>45828</v>
      </c>
      <c r="H846" s="2" t="s">
        <v>2209</v>
      </c>
      <c r="I846" s="2"/>
      <c r="J846" s="4"/>
      <c r="K846" s="4"/>
      <c r="L846" s="4">
        <f>Tabela1[[#This Row],[parcela.cef
(total)]]-Tabela1[[#This Row],[parcela.cef
(realizado)]]</f>
        <v>0</v>
      </c>
      <c r="M846" s="4">
        <v>0</v>
      </c>
      <c r="N846" s="4">
        <v>336494.4</v>
      </c>
      <c r="O846" s="4">
        <v>2369.08</v>
      </c>
      <c r="P846" s="4">
        <v>4362.6400000000003</v>
      </c>
      <c r="Q846" s="4">
        <f>SUM(Tabela1[[#This Row],[set/25]:[dez/30]])</f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4362.6400000000003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>
        <v>0</v>
      </c>
      <c r="CS846" s="4">
        <v>0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>
        <v>0</v>
      </c>
      <c r="DE846" s="4">
        <v>0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6">
        <v>0</v>
      </c>
      <c r="DV846" s="4">
        <f>SUM(Tabela1[[#This Row],[jan/25]:[mar/25]])</f>
        <v>0</v>
      </c>
      <c r="DW846" s="4">
        <f>SUM(Tabela1[[#This Row],[abr/25]:[ago/25]])</f>
        <v>4362.6400000000003</v>
      </c>
      <c r="DX846" s="4">
        <f>SUM(Tabela1[[#This Row],[set/25]:[dez/30]])</f>
        <v>0</v>
      </c>
    </row>
    <row r="847" spans="1:128" hidden="1" x14ac:dyDescent="0.25">
      <c r="A847" s="2" t="s">
        <v>1856</v>
      </c>
      <c r="B847" s="2" t="s">
        <v>14</v>
      </c>
      <c r="C847" s="2" t="s">
        <v>675</v>
      </c>
      <c r="D847" s="1">
        <v>2105</v>
      </c>
      <c r="E847" s="2" t="s">
        <v>2211</v>
      </c>
      <c r="F847" s="2" t="s">
        <v>19</v>
      </c>
      <c r="G847" s="321">
        <v>45543</v>
      </c>
      <c r="H847" s="2" t="s">
        <v>2212</v>
      </c>
      <c r="I847" s="2"/>
      <c r="J847" s="4"/>
      <c r="K847" s="4"/>
      <c r="L847" s="4">
        <f>Tabela1[[#This Row],[parcela.cef
(total)]]-Tabela1[[#This Row],[parcela.cef
(realizado)]]</f>
        <v>0</v>
      </c>
      <c r="M847" s="4">
        <v>0</v>
      </c>
      <c r="N847" s="4">
        <v>282000</v>
      </c>
      <c r="O847" s="4">
        <v>0</v>
      </c>
      <c r="P847" s="4">
        <v>282151.2</v>
      </c>
      <c r="Q847" s="4">
        <f>SUM(Tabela1[[#This Row],[set/25]:[dez/30]])</f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267000</v>
      </c>
      <c r="AY847" s="4">
        <v>5035</v>
      </c>
      <c r="AZ847" s="4">
        <v>10116.200000000001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0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0</v>
      </c>
      <c r="CY847" s="4">
        <v>0</v>
      </c>
      <c r="CZ847" s="4">
        <v>0</v>
      </c>
      <c r="DA847" s="4">
        <v>0</v>
      </c>
      <c r="DB847" s="4">
        <v>0</v>
      </c>
      <c r="DC847" s="4">
        <v>0</v>
      </c>
      <c r="DD847" s="4">
        <v>0</v>
      </c>
      <c r="DE847" s="4">
        <v>0</v>
      </c>
      <c r="DF847" s="4">
        <v>0</v>
      </c>
      <c r="DG847" s="4">
        <v>0</v>
      </c>
      <c r="DH847" s="4">
        <v>0</v>
      </c>
      <c r="DI847" s="4">
        <v>0</v>
      </c>
      <c r="DJ847" s="4">
        <v>0</v>
      </c>
      <c r="DK847" s="4">
        <v>0</v>
      </c>
      <c r="DL847" s="4">
        <v>0</v>
      </c>
      <c r="DM847" s="4">
        <v>0</v>
      </c>
      <c r="DN847" s="4">
        <v>0</v>
      </c>
      <c r="DO847" s="4">
        <v>0</v>
      </c>
      <c r="DP847" s="4">
        <v>0</v>
      </c>
      <c r="DQ847" s="4">
        <v>0</v>
      </c>
      <c r="DR847" s="4">
        <v>0</v>
      </c>
      <c r="DS847" s="4">
        <v>0</v>
      </c>
      <c r="DT847" s="4">
        <v>0</v>
      </c>
      <c r="DU847" s="6">
        <v>0</v>
      </c>
      <c r="DV847" s="4">
        <f>SUM(Tabela1[[#This Row],[jan/25]:[mar/25]])</f>
        <v>0</v>
      </c>
      <c r="DW847" s="4">
        <f>SUM(Tabela1[[#This Row],[abr/25]:[ago/25]])</f>
        <v>0</v>
      </c>
      <c r="DX847" s="4">
        <f>SUM(Tabela1[[#This Row],[set/25]:[dez/30]])</f>
        <v>0</v>
      </c>
    </row>
    <row r="848" spans="1:128" hidden="1" x14ac:dyDescent="0.25">
      <c r="A848" s="2" t="s">
        <v>1856</v>
      </c>
      <c r="B848" s="2" t="s">
        <v>14</v>
      </c>
      <c r="C848" s="2" t="s">
        <v>675</v>
      </c>
      <c r="D848" s="1">
        <v>2106</v>
      </c>
      <c r="E848" s="2" t="s">
        <v>2214</v>
      </c>
      <c r="F848" s="2" t="s">
        <v>19</v>
      </c>
      <c r="G848" s="321">
        <v>45580</v>
      </c>
      <c r="H848" s="2" t="s">
        <v>2215</v>
      </c>
      <c r="I848" s="2" t="s">
        <v>2216</v>
      </c>
      <c r="J848" s="4">
        <v>201638.43</v>
      </c>
      <c r="K848" s="4">
        <v>52732.25</v>
      </c>
      <c r="L848" s="4">
        <f>Tabela1[[#This Row],[parcela.cef
(total)]]-Tabela1[[#This Row],[parcela.cef
(realizado)]]</f>
        <v>148906.18</v>
      </c>
      <c r="M848" s="4">
        <v>0</v>
      </c>
      <c r="N848" s="4">
        <v>249897.5</v>
      </c>
      <c r="O848" s="4">
        <v>5519.37</v>
      </c>
      <c r="P848" s="4">
        <v>13972.86</v>
      </c>
      <c r="Q848" s="4">
        <f>SUM(Tabela1[[#This Row],[set/25]:[dez/30]])</f>
        <v>6599.869999999999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2548.3000000000002</v>
      </c>
      <c r="AZ848" s="4">
        <v>470.64</v>
      </c>
      <c r="BA848" s="4">
        <v>473.84</v>
      </c>
      <c r="BB848" s="4">
        <v>475.74</v>
      </c>
      <c r="BC848" s="4">
        <v>478.12</v>
      </c>
      <c r="BD848" s="4">
        <v>482.09</v>
      </c>
      <c r="BE848" s="4">
        <v>484.02</v>
      </c>
      <c r="BF848" s="4">
        <v>485.9</v>
      </c>
      <c r="BG848" s="4">
        <v>488.43</v>
      </c>
      <c r="BH848" s="4">
        <v>491.26</v>
      </c>
      <c r="BI848" s="4">
        <v>494.65</v>
      </c>
      <c r="BJ848" s="4">
        <v>0</v>
      </c>
      <c r="BK848" s="4">
        <v>499.15</v>
      </c>
      <c r="BL848" s="4">
        <v>499.15</v>
      </c>
      <c r="BM848" s="4">
        <v>499.15</v>
      </c>
      <c r="BN848" s="4">
        <v>499.15</v>
      </c>
      <c r="BO848" s="4">
        <v>499.15</v>
      </c>
      <c r="BP848" s="4">
        <v>499.15</v>
      </c>
      <c r="BQ848" s="4">
        <v>499.15</v>
      </c>
      <c r="BR848" s="4">
        <v>499.15</v>
      </c>
      <c r="BS848" s="4">
        <v>499.15</v>
      </c>
      <c r="BT848" s="4">
        <v>499.15</v>
      </c>
      <c r="BU848" s="4">
        <v>499.15</v>
      </c>
      <c r="BV848" s="4">
        <v>499.15</v>
      </c>
      <c r="BW848" s="4">
        <v>499.15</v>
      </c>
      <c r="BX848" s="4">
        <v>0</v>
      </c>
      <c r="BY848" s="4">
        <v>0</v>
      </c>
      <c r="BZ848" s="4">
        <v>0</v>
      </c>
      <c r="CA848" s="4">
        <v>0</v>
      </c>
      <c r="CB848" s="4">
        <v>110.92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0</v>
      </c>
      <c r="CS848" s="4">
        <v>0</v>
      </c>
      <c r="CT848" s="4">
        <v>0</v>
      </c>
      <c r="CU848" s="4">
        <v>0</v>
      </c>
      <c r="CV848" s="4">
        <v>0</v>
      </c>
      <c r="CW848" s="4">
        <v>0</v>
      </c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>
        <v>0</v>
      </c>
      <c r="DE848" s="4">
        <v>0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6">
        <v>0</v>
      </c>
      <c r="DV848" s="4">
        <f>SUM(Tabela1[[#This Row],[jan/25]:[mar/25]])</f>
        <v>1435.95</v>
      </c>
      <c r="DW848" s="4">
        <f>SUM(Tabela1[[#This Row],[abr/25]:[ago/25]])</f>
        <v>2444.2599999999998</v>
      </c>
      <c r="DX848" s="4">
        <f>SUM(Tabela1[[#This Row],[set/25]:[dez/30]])</f>
        <v>6599.869999999999</v>
      </c>
    </row>
    <row r="849" spans="1:128" hidden="1" x14ac:dyDescent="0.25">
      <c r="A849" s="2" t="s">
        <v>1856</v>
      </c>
      <c r="B849" s="2" t="s">
        <v>14</v>
      </c>
      <c r="C849" s="2" t="s">
        <v>675</v>
      </c>
      <c r="D849" s="1">
        <v>2107</v>
      </c>
      <c r="E849" s="2" t="s">
        <v>2084</v>
      </c>
      <c r="F849" s="2" t="s">
        <v>19</v>
      </c>
      <c r="G849" s="321">
        <v>45355</v>
      </c>
      <c r="H849" s="2" t="s">
        <v>2218</v>
      </c>
      <c r="I849" s="2"/>
      <c r="J849" s="4"/>
      <c r="K849" s="4"/>
      <c r="L849" s="4">
        <f>Tabela1[[#This Row],[parcela.cef
(total)]]-Tabela1[[#This Row],[parcela.cef
(realizado)]]</f>
        <v>0</v>
      </c>
      <c r="M849" s="4">
        <v>0</v>
      </c>
      <c r="N849" s="4">
        <v>221730</v>
      </c>
      <c r="O849" s="4">
        <v>0</v>
      </c>
      <c r="P849" s="4">
        <v>227210.17</v>
      </c>
      <c r="Q849" s="4">
        <f>SUM(Tabela1[[#This Row],[set/25]:[dez/30]])</f>
        <v>62116.76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88330</v>
      </c>
      <c r="AS849" s="4">
        <v>4305.59</v>
      </c>
      <c r="AT849" s="4">
        <v>4317.6499999999996</v>
      </c>
      <c r="AU849" s="4">
        <v>4340.1000000000004</v>
      </c>
      <c r="AV849" s="4">
        <v>4377.42</v>
      </c>
      <c r="AW849" s="4">
        <v>4408.5</v>
      </c>
      <c r="AX849" s="4">
        <v>4440.24</v>
      </c>
      <c r="AY849" s="4">
        <v>4471.32</v>
      </c>
      <c r="AZ849" s="4">
        <v>4497.26</v>
      </c>
      <c r="BA849" s="4">
        <v>4527.84</v>
      </c>
      <c r="BB849" s="4">
        <v>4545.95</v>
      </c>
      <c r="BC849" s="4">
        <v>4568.68</v>
      </c>
      <c r="BD849" s="4">
        <v>4606.6000000000004</v>
      </c>
      <c r="BE849" s="4">
        <v>4625.03</v>
      </c>
      <c r="BF849" s="4">
        <v>4643.07</v>
      </c>
      <c r="BG849" s="4">
        <v>4667.21</v>
      </c>
      <c r="BH849" s="4">
        <v>4694.28</v>
      </c>
      <c r="BI849" s="4">
        <v>4726.67</v>
      </c>
      <c r="BJ849" s="4">
        <v>0</v>
      </c>
      <c r="BK849" s="4">
        <v>4769.68</v>
      </c>
      <c r="BL849" s="4">
        <v>4769.68</v>
      </c>
      <c r="BM849" s="4">
        <v>4769.68</v>
      </c>
      <c r="BN849" s="4">
        <v>4769.68</v>
      </c>
      <c r="BO849" s="4">
        <v>4769.68</v>
      </c>
      <c r="BP849" s="4">
        <v>4769.68</v>
      </c>
      <c r="BQ849" s="4">
        <v>4769.68</v>
      </c>
      <c r="BR849" s="4">
        <v>4769.68</v>
      </c>
      <c r="BS849" s="4">
        <v>4769.68</v>
      </c>
      <c r="BT849" s="4">
        <v>4769.68</v>
      </c>
      <c r="BU849" s="4">
        <v>4769.68</v>
      </c>
      <c r="BV849" s="4">
        <v>4769.68</v>
      </c>
      <c r="BW849" s="4">
        <v>4769.68</v>
      </c>
      <c r="BX849" s="4">
        <v>0</v>
      </c>
      <c r="BY849" s="4">
        <v>0</v>
      </c>
      <c r="BZ849" s="4">
        <v>0</v>
      </c>
      <c r="CA849" s="4">
        <v>0</v>
      </c>
      <c r="CB849" s="4">
        <v>110.92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0</v>
      </c>
      <c r="CS849" s="4">
        <v>0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0</v>
      </c>
      <c r="CZ849" s="4">
        <v>0</v>
      </c>
      <c r="DA849" s="4">
        <v>0</v>
      </c>
      <c r="DB849" s="4">
        <v>0</v>
      </c>
      <c r="DC849" s="4">
        <v>0</v>
      </c>
      <c r="DD849" s="4">
        <v>0</v>
      </c>
      <c r="DE849" s="4">
        <v>0</v>
      </c>
      <c r="DF849" s="4">
        <v>0</v>
      </c>
      <c r="DG849" s="4">
        <v>0</v>
      </c>
      <c r="DH849" s="4">
        <v>0</v>
      </c>
      <c r="DI849" s="4">
        <v>0</v>
      </c>
      <c r="DJ849" s="4">
        <v>0</v>
      </c>
      <c r="DK849" s="4">
        <v>0</v>
      </c>
      <c r="DL849" s="4">
        <v>0</v>
      </c>
      <c r="DM849" s="4">
        <v>0</v>
      </c>
      <c r="DN849" s="4">
        <v>0</v>
      </c>
      <c r="DO849" s="4">
        <v>0</v>
      </c>
      <c r="DP849" s="4">
        <v>0</v>
      </c>
      <c r="DQ849" s="4">
        <v>0</v>
      </c>
      <c r="DR849" s="4">
        <v>0</v>
      </c>
      <c r="DS849" s="4">
        <v>0</v>
      </c>
      <c r="DT849" s="4">
        <v>0</v>
      </c>
      <c r="DU849" s="6">
        <v>0</v>
      </c>
      <c r="DV849" s="4">
        <f>SUM(Tabela1[[#This Row],[jan/25]:[mar/25]])</f>
        <v>13721.230000000001</v>
      </c>
      <c r="DW849" s="4">
        <f>SUM(Tabela1[[#This Row],[abr/25]:[ago/25]])</f>
        <v>23356.259999999995</v>
      </c>
      <c r="DX849" s="4">
        <f>SUM(Tabela1[[#This Row],[set/25]:[dez/30]])</f>
        <v>62116.76</v>
      </c>
    </row>
    <row r="850" spans="1:128" hidden="1" x14ac:dyDescent="0.25">
      <c r="A850" s="2" t="s">
        <v>1856</v>
      </c>
      <c r="B850" s="2" t="s">
        <v>14</v>
      </c>
      <c r="C850" s="2" t="s">
        <v>675</v>
      </c>
      <c r="D850" s="1">
        <v>2108</v>
      </c>
      <c r="E850" s="2" t="s">
        <v>2220</v>
      </c>
      <c r="F850" s="2" t="s">
        <v>19</v>
      </c>
      <c r="G850" s="321">
        <v>45429</v>
      </c>
      <c r="H850" s="2" t="s">
        <v>2221</v>
      </c>
      <c r="I850" s="2"/>
      <c r="J850" s="4"/>
      <c r="K850" s="4"/>
      <c r="L850" s="4">
        <f>Tabela1[[#This Row],[parcela.cef
(total)]]-Tabela1[[#This Row],[parcela.cef
(realizado)]]</f>
        <v>0</v>
      </c>
      <c r="M850" s="4">
        <v>0</v>
      </c>
      <c r="N850" s="4">
        <v>352070</v>
      </c>
      <c r="O850" s="4">
        <v>0</v>
      </c>
      <c r="P850" s="4">
        <v>368186.26</v>
      </c>
      <c r="Q850" s="4">
        <f>SUM(Tabela1[[#This Row],[set/25]:[dez/30]])</f>
        <v>126045.67999999998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131470</v>
      </c>
      <c r="AU850" s="4">
        <v>3518.2</v>
      </c>
      <c r="AV850" s="4">
        <v>3548.46</v>
      </c>
      <c r="AW850" s="4">
        <v>3573.65</v>
      </c>
      <c r="AX850" s="4">
        <v>3599.38</v>
      </c>
      <c r="AY850" s="4">
        <v>17111.580000000002</v>
      </c>
      <c r="AZ850" s="4">
        <v>3645.6</v>
      </c>
      <c r="BA850" s="4">
        <v>45617.69</v>
      </c>
      <c r="BB850" s="4">
        <v>3685.07</v>
      </c>
      <c r="BC850" s="4">
        <v>3703.5</v>
      </c>
      <c r="BD850" s="4">
        <v>3734.24</v>
      </c>
      <c r="BE850" s="4">
        <v>3749.17</v>
      </c>
      <c r="BF850" s="4">
        <v>3763.79</v>
      </c>
      <c r="BG850" s="4">
        <v>3783.37</v>
      </c>
      <c r="BH850" s="4">
        <v>3805.31</v>
      </c>
      <c r="BI850" s="4">
        <v>3831.57</v>
      </c>
      <c r="BJ850" s="4">
        <v>3866.43</v>
      </c>
      <c r="BK850" s="4">
        <v>3866.43</v>
      </c>
      <c r="BL850" s="4">
        <v>3866.43</v>
      </c>
      <c r="BM850" s="4">
        <v>48054.23</v>
      </c>
      <c r="BN850" s="4">
        <v>3866.43</v>
      </c>
      <c r="BO850" s="4">
        <v>3866.43</v>
      </c>
      <c r="BP850" s="4">
        <v>3866.43</v>
      </c>
      <c r="BQ850" s="4">
        <v>3866.43</v>
      </c>
      <c r="BR850" s="4">
        <v>3866.43</v>
      </c>
      <c r="BS850" s="4">
        <v>3866.43</v>
      </c>
      <c r="BT850" s="4">
        <v>0</v>
      </c>
      <c r="BU850" s="4">
        <v>0</v>
      </c>
      <c r="BV850" s="4">
        <v>0</v>
      </c>
      <c r="BW850" s="4">
        <v>43083.11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110.47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>
        <v>0</v>
      </c>
      <c r="CS850" s="4">
        <v>0</v>
      </c>
      <c r="CT850" s="4">
        <v>0</v>
      </c>
      <c r="CU850" s="4">
        <v>0</v>
      </c>
      <c r="CV850" s="4">
        <v>0</v>
      </c>
      <c r="CW850" s="4">
        <v>0</v>
      </c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>
        <v>0</v>
      </c>
      <c r="DE850" s="4">
        <v>0</v>
      </c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>
        <v>0</v>
      </c>
      <c r="DL850" s="4">
        <v>0</v>
      </c>
      <c r="DM850" s="4">
        <v>0</v>
      </c>
      <c r="DN850" s="4">
        <v>0</v>
      </c>
      <c r="DO850" s="4">
        <v>0</v>
      </c>
      <c r="DP850" s="4">
        <v>0</v>
      </c>
      <c r="DQ850" s="4">
        <v>0</v>
      </c>
      <c r="DR850" s="4">
        <v>0</v>
      </c>
      <c r="DS850" s="4">
        <v>0</v>
      </c>
      <c r="DT850" s="4">
        <v>0</v>
      </c>
      <c r="DU850" s="6">
        <v>0</v>
      </c>
      <c r="DV850" s="4">
        <f>SUM(Tabela1[[#This Row],[jan/25]:[mar/25]])</f>
        <v>11122.81</v>
      </c>
      <c r="DW850" s="4">
        <f>SUM(Tabela1[[#This Row],[abr/25]:[ago/25]])</f>
        <v>18933.21</v>
      </c>
      <c r="DX850" s="4">
        <f>SUM(Tabela1[[#This Row],[set/25]:[dez/30]])</f>
        <v>126045.67999999998</v>
      </c>
    </row>
    <row r="851" spans="1:128" hidden="1" x14ac:dyDescent="0.25">
      <c r="A851" s="2" t="s">
        <v>1856</v>
      </c>
      <c r="B851" s="2" t="s">
        <v>14</v>
      </c>
      <c r="C851" s="2" t="s">
        <v>675</v>
      </c>
      <c r="D851" s="1">
        <v>2109</v>
      </c>
      <c r="E851" s="2" t="s">
        <v>2223</v>
      </c>
      <c r="F851" s="2" t="s">
        <v>19</v>
      </c>
      <c r="G851" s="321">
        <v>45602</v>
      </c>
      <c r="H851" s="2" t="s">
        <v>1238</v>
      </c>
      <c r="I851" s="2" t="s">
        <v>2224</v>
      </c>
      <c r="J851" s="4">
        <v>306167.63</v>
      </c>
      <c r="K851" s="4">
        <v>94746.48</v>
      </c>
      <c r="L851" s="4">
        <f>Tabela1[[#This Row],[parcela.cef
(total)]]-Tabela1[[#This Row],[parcela.cef
(realizado)]]</f>
        <v>211421.15000000002</v>
      </c>
      <c r="M851" s="4">
        <v>0</v>
      </c>
      <c r="N851" s="4">
        <v>417050</v>
      </c>
      <c r="O851" s="4">
        <v>7579.22</v>
      </c>
      <c r="P851" s="4">
        <v>102254.11</v>
      </c>
      <c r="Q851" s="4">
        <f>SUM(Tabela1[[#This Row],[set/25]:[dez/30]])</f>
        <v>62933.67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11689.4</v>
      </c>
      <c r="BB851" s="4">
        <v>2676.22</v>
      </c>
      <c r="BC851" s="4">
        <v>0</v>
      </c>
      <c r="BD851" s="4">
        <v>2746.11</v>
      </c>
      <c r="BE851" s="4">
        <v>8273.44</v>
      </c>
      <c r="BF851" s="4">
        <v>5676.58</v>
      </c>
      <c r="BG851" s="4">
        <v>2744.81</v>
      </c>
      <c r="BH851" s="4">
        <v>2747.92</v>
      </c>
      <c r="BI851" s="4">
        <v>2765.96</v>
      </c>
      <c r="BJ851" s="4">
        <v>2868.53</v>
      </c>
      <c r="BK851" s="4">
        <v>2791.13</v>
      </c>
      <c r="BL851" s="4">
        <v>2791.13</v>
      </c>
      <c r="BM851" s="4">
        <v>15072.11</v>
      </c>
      <c r="BN851" s="4">
        <v>2791.13</v>
      </c>
      <c r="BO851" s="4">
        <v>2791.13</v>
      </c>
      <c r="BP851" s="4">
        <v>2791.13</v>
      </c>
      <c r="BQ851" s="4">
        <v>2791.13</v>
      </c>
      <c r="BR851" s="4">
        <v>2791.13</v>
      </c>
      <c r="BS851" s="4">
        <v>2791.13</v>
      </c>
      <c r="BT851" s="4">
        <v>2791.13</v>
      </c>
      <c r="BU851" s="4">
        <v>2791.13</v>
      </c>
      <c r="BV851" s="4">
        <v>2791.13</v>
      </c>
      <c r="BW851" s="4">
        <v>13955.66</v>
      </c>
      <c r="BX851" s="4">
        <v>0</v>
      </c>
      <c r="BY851" s="4">
        <v>334.94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0</v>
      </c>
      <c r="CQ851" s="4">
        <v>0</v>
      </c>
      <c r="CR851" s="4">
        <v>0</v>
      </c>
      <c r="CS851" s="4">
        <v>0</v>
      </c>
      <c r="CT851" s="4">
        <v>0</v>
      </c>
      <c r="CU851" s="4">
        <v>0</v>
      </c>
      <c r="CV851" s="4">
        <v>0</v>
      </c>
      <c r="CW851" s="4">
        <v>0</v>
      </c>
      <c r="CX851" s="4">
        <v>0</v>
      </c>
      <c r="CY851" s="4">
        <v>0</v>
      </c>
      <c r="CZ851" s="4">
        <v>0</v>
      </c>
      <c r="DA851" s="4">
        <v>0</v>
      </c>
      <c r="DB851" s="4">
        <v>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4">
        <v>0</v>
      </c>
      <c r="DJ851" s="4">
        <v>0</v>
      </c>
      <c r="DK851" s="4">
        <v>0</v>
      </c>
      <c r="DL851" s="4">
        <v>0</v>
      </c>
      <c r="DM851" s="4">
        <v>0</v>
      </c>
      <c r="DN851" s="4">
        <v>0</v>
      </c>
      <c r="DO851" s="4">
        <v>0</v>
      </c>
      <c r="DP851" s="4">
        <v>0</v>
      </c>
      <c r="DQ851" s="4">
        <v>0</v>
      </c>
      <c r="DR851" s="4">
        <v>0</v>
      </c>
      <c r="DS851" s="4">
        <v>0</v>
      </c>
      <c r="DT851" s="4">
        <v>0</v>
      </c>
      <c r="DU851" s="6">
        <v>0</v>
      </c>
      <c r="DV851" s="4">
        <f>SUM(Tabela1[[#This Row],[jan/25]:[mar/25]])</f>
        <v>5422.33</v>
      </c>
      <c r="DW851" s="4">
        <f>SUM(Tabela1[[#This Row],[abr/25]:[ago/25]])</f>
        <v>22208.71</v>
      </c>
      <c r="DX851" s="4">
        <f>SUM(Tabela1[[#This Row],[set/25]:[dez/30]])</f>
        <v>62933.67</v>
      </c>
    </row>
    <row r="852" spans="1:128" hidden="1" x14ac:dyDescent="0.25">
      <c r="A852" s="2" t="s">
        <v>1856</v>
      </c>
      <c r="B852" s="2" t="s">
        <v>14</v>
      </c>
      <c r="C852" s="2" t="s">
        <v>702</v>
      </c>
      <c r="D852" s="1">
        <v>2201</v>
      </c>
      <c r="E852" s="2"/>
      <c r="F852" s="2" t="s">
        <v>16</v>
      </c>
      <c r="G852" s="321"/>
      <c r="H852" s="2"/>
      <c r="I852" s="2"/>
      <c r="J852" s="4"/>
      <c r="K852" s="4"/>
      <c r="L852" s="4">
        <f>Tabela1[[#This Row],[parcela.cef
(total)]]-Tabela1[[#This Row],[parcela.cef
(realizado)]]</f>
        <v>0</v>
      </c>
      <c r="M852" s="4">
        <v>0</v>
      </c>
      <c r="N852" s="4">
        <v>0</v>
      </c>
      <c r="O852" s="4">
        <v>0</v>
      </c>
      <c r="P852" s="4">
        <v>0</v>
      </c>
      <c r="Q852" s="4">
        <f>SUM(Tabela1[[#This Row],[set/25]:[dez/30]])</f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4">
        <v>0</v>
      </c>
      <c r="CW852" s="4">
        <v>0</v>
      </c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>
        <v>0</v>
      </c>
      <c r="DE852" s="4">
        <v>0</v>
      </c>
      <c r="DF852" s="4">
        <v>0</v>
      </c>
      <c r="DG852" s="4">
        <v>0</v>
      </c>
      <c r="DH852" s="4">
        <v>0</v>
      </c>
      <c r="DI852" s="4">
        <v>0</v>
      </c>
      <c r="DJ852" s="4">
        <v>0</v>
      </c>
      <c r="DK852" s="4">
        <v>0</v>
      </c>
      <c r="DL852" s="4">
        <v>0</v>
      </c>
      <c r="DM852" s="4">
        <v>0</v>
      </c>
      <c r="DN852" s="4">
        <v>0</v>
      </c>
      <c r="DO852" s="4">
        <v>0</v>
      </c>
      <c r="DP852" s="4">
        <v>0</v>
      </c>
      <c r="DQ852" s="4">
        <v>0</v>
      </c>
      <c r="DR852" s="4">
        <v>0</v>
      </c>
      <c r="DS852" s="4">
        <v>0</v>
      </c>
      <c r="DT852" s="4">
        <v>0</v>
      </c>
      <c r="DU852" s="6">
        <v>0</v>
      </c>
      <c r="DV852" s="4">
        <f>SUM(Tabela1[[#This Row],[jan/25]:[mar/25]])</f>
        <v>0</v>
      </c>
      <c r="DW852" s="4">
        <f>SUM(Tabela1[[#This Row],[abr/25]:[ago/25]])</f>
        <v>0</v>
      </c>
      <c r="DX852" s="4">
        <f>SUM(Tabela1[[#This Row],[set/25]:[dez/30]])</f>
        <v>0</v>
      </c>
    </row>
    <row r="853" spans="1:128" hidden="1" x14ac:dyDescent="0.25">
      <c r="A853" s="2" t="s">
        <v>1856</v>
      </c>
      <c r="B853" s="2" t="s">
        <v>14</v>
      </c>
      <c r="C853" s="2" t="s">
        <v>702</v>
      </c>
      <c r="D853" s="1">
        <v>2202</v>
      </c>
      <c r="E853" s="2"/>
      <c r="F853" s="2" t="s">
        <v>16</v>
      </c>
      <c r="G853" s="321"/>
      <c r="H853" s="2"/>
      <c r="I853" s="2"/>
      <c r="J853" s="4"/>
      <c r="K853" s="4"/>
      <c r="L853" s="4">
        <f>Tabela1[[#This Row],[parcela.cef
(total)]]-Tabela1[[#This Row],[parcela.cef
(realizado)]]</f>
        <v>0</v>
      </c>
      <c r="M853" s="4">
        <v>0</v>
      </c>
      <c r="N853" s="4">
        <v>0</v>
      </c>
      <c r="O853" s="4">
        <v>0</v>
      </c>
      <c r="P853" s="4">
        <v>0</v>
      </c>
      <c r="Q853" s="4">
        <f>SUM(Tabela1[[#This Row],[set/25]:[dez/30]])</f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>
        <v>0</v>
      </c>
      <c r="CR853" s="4">
        <v>0</v>
      </c>
      <c r="CS853" s="4">
        <v>0</v>
      </c>
      <c r="CT853" s="4">
        <v>0</v>
      </c>
      <c r="CU853" s="4">
        <v>0</v>
      </c>
      <c r="CV853" s="4">
        <v>0</v>
      </c>
      <c r="CW853" s="4">
        <v>0</v>
      </c>
      <c r="CX853" s="4">
        <v>0</v>
      </c>
      <c r="CY853" s="4">
        <v>0</v>
      </c>
      <c r="CZ853" s="4">
        <v>0</v>
      </c>
      <c r="DA853" s="4">
        <v>0</v>
      </c>
      <c r="DB853" s="4">
        <v>0</v>
      </c>
      <c r="DC853" s="4">
        <v>0</v>
      </c>
      <c r="DD853" s="4">
        <v>0</v>
      </c>
      <c r="DE853" s="4">
        <v>0</v>
      </c>
      <c r="DF853" s="4">
        <v>0</v>
      </c>
      <c r="DG853" s="4">
        <v>0</v>
      </c>
      <c r="DH853" s="4">
        <v>0</v>
      </c>
      <c r="DI853" s="4">
        <v>0</v>
      </c>
      <c r="DJ853" s="4">
        <v>0</v>
      </c>
      <c r="DK853" s="4">
        <v>0</v>
      </c>
      <c r="DL853" s="4">
        <v>0</v>
      </c>
      <c r="DM853" s="4">
        <v>0</v>
      </c>
      <c r="DN853" s="4">
        <v>0</v>
      </c>
      <c r="DO853" s="4">
        <v>0</v>
      </c>
      <c r="DP853" s="4">
        <v>0</v>
      </c>
      <c r="DQ853" s="4">
        <v>0</v>
      </c>
      <c r="DR853" s="4">
        <v>0</v>
      </c>
      <c r="DS853" s="4">
        <v>0</v>
      </c>
      <c r="DT853" s="4">
        <v>0</v>
      </c>
      <c r="DU853" s="6">
        <v>0</v>
      </c>
      <c r="DV853" s="4">
        <f>SUM(Tabela1[[#This Row],[jan/25]:[mar/25]])</f>
        <v>0</v>
      </c>
      <c r="DW853" s="4">
        <f>SUM(Tabela1[[#This Row],[abr/25]:[ago/25]])</f>
        <v>0</v>
      </c>
      <c r="DX853" s="4">
        <f>SUM(Tabela1[[#This Row],[set/25]:[dez/30]])</f>
        <v>0</v>
      </c>
    </row>
    <row r="854" spans="1:128" hidden="1" x14ac:dyDescent="0.25">
      <c r="A854" s="2" t="s">
        <v>1856</v>
      </c>
      <c r="B854" s="2" t="s">
        <v>14</v>
      </c>
      <c r="C854" s="2" t="s">
        <v>702</v>
      </c>
      <c r="D854" s="1">
        <v>2203</v>
      </c>
      <c r="E854" s="2" t="s">
        <v>2228</v>
      </c>
      <c r="F854" s="2" t="s">
        <v>19</v>
      </c>
      <c r="G854" s="321">
        <v>45698</v>
      </c>
      <c r="H854" s="2" t="s">
        <v>2229</v>
      </c>
      <c r="I854" s="2" t="s">
        <v>2230</v>
      </c>
      <c r="J854" s="4">
        <v>233335.29</v>
      </c>
      <c r="K854" s="4">
        <v>67531.47</v>
      </c>
      <c r="L854" s="4">
        <f>Tabela1[[#This Row],[parcela.cef
(total)]]-Tabela1[[#This Row],[parcela.cef
(realizado)]]</f>
        <v>165803.82</v>
      </c>
      <c r="M854" s="4">
        <v>0</v>
      </c>
      <c r="N854" s="4">
        <v>328060</v>
      </c>
      <c r="O854" s="4">
        <v>7534.46</v>
      </c>
      <c r="P854" s="4">
        <v>48261.15</v>
      </c>
      <c r="Q854" s="4">
        <f>SUM(Tabela1[[#This Row],[set/25]:[dez/30]])</f>
        <v>45826.409999999982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367.85</v>
      </c>
      <c r="BE854" s="4">
        <v>369.32</v>
      </c>
      <c r="BF854" s="4">
        <v>420.79</v>
      </c>
      <c r="BG854" s="4">
        <v>422.98</v>
      </c>
      <c r="BH854" s="4">
        <v>425.43</v>
      </c>
      <c r="BI854" s="4">
        <v>428.37</v>
      </c>
      <c r="BJ854" s="4">
        <v>0</v>
      </c>
      <c r="BK854" s="4">
        <v>432.27</v>
      </c>
      <c r="BL854" s="4">
        <v>432.27</v>
      </c>
      <c r="BM854" s="4">
        <v>432.27</v>
      </c>
      <c r="BN854" s="4">
        <v>5678.35</v>
      </c>
      <c r="BO854" s="4">
        <v>432.27</v>
      </c>
      <c r="BP854" s="4">
        <v>432.27</v>
      </c>
      <c r="BQ854" s="4">
        <v>432.27</v>
      </c>
      <c r="BR854" s="4">
        <v>432.27</v>
      </c>
      <c r="BS854" s="4">
        <v>432.27</v>
      </c>
      <c r="BT854" s="4">
        <v>432.27</v>
      </c>
      <c r="BU854" s="4">
        <v>432.27</v>
      </c>
      <c r="BV854" s="4">
        <v>432.27</v>
      </c>
      <c r="BW854" s="4">
        <v>31908.73</v>
      </c>
      <c r="BX854" s="4">
        <v>432.27</v>
      </c>
      <c r="BY854" s="4">
        <v>432.27</v>
      </c>
      <c r="BZ854" s="4">
        <v>432.27</v>
      </c>
      <c r="CA854" s="4">
        <v>432.27</v>
      </c>
      <c r="CB854" s="4">
        <v>432.27</v>
      </c>
      <c r="CC854" s="4">
        <v>432.27</v>
      </c>
      <c r="CD854" s="4">
        <v>432.27</v>
      </c>
      <c r="CE854" s="4">
        <v>432.23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26.24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0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>
        <v>0</v>
      </c>
      <c r="DE854" s="4">
        <v>0</v>
      </c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>
        <v>0</v>
      </c>
      <c r="DL854" s="4">
        <v>0</v>
      </c>
      <c r="DM854" s="4">
        <v>0</v>
      </c>
      <c r="DN854" s="4">
        <v>0</v>
      </c>
      <c r="DO854" s="4">
        <v>0</v>
      </c>
      <c r="DP854" s="4">
        <v>0</v>
      </c>
      <c r="DQ854" s="4">
        <v>0</v>
      </c>
      <c r="DR854" s="4">
        <v>0</v>
      </c>
      <c r="DS854" s="4">
        <v>0</v>
      </c>
      <c r="DT854" s="4">
        <v>0</v>
      </c>
      <c r="DU854" s="6">
        <v>0</v>
      </c>
      <c r="DV854" s="4">
        <f>SUM(Tabela1[[#This Row],[jan/25]:[mar/25]])</f>
        <v>367.85</v>
      </c>
      <c r="DW854" s="4">
        <f>SUM(Tabela1[[#This Row],[abr/25]:[ago/25]])</f>
        <v>2066.8900000000003</v>
      </c>
      <c r="DX854" s="4">
        <f>SUM(Tabela1[[#This Row],[set/25]:[dez/30]])</f>
        <v>45826.409999999982</v>
      </c>
    </row>
    <row r="855" spans="1:128" hidden="1" x14ac:dyDescent="0.25">
      <c r="A855" s="2" t="s">
        <v>1856</v>
      </c>
      <c r="B855" s="2" t="s">
        <v>14</v>
      </c>
      <c r="C855" s="2" t="s">
        <v>702</v>
      </c>
      <c r="D855" s="1">
        <v>2204</v>
      </c>
      <c r="E855" s="2" t="s">
        <v>2232</v>
      </c>
      <c r="F855" s="2" t="s">
        <v>19</v>
      </c>
      <c r="G855" s="321">
        <v>45596</v>
      </c>
      <c r="H855" s="2" t="s">
        <v>2233</v>
      </c>
      <c r="I855" s="2" t="s">
        <v>2234</v>
      </c>
      <c r="J855" s="4">
        <v>261744.22</v>
      </c>
      <c r="K855" s="4">
        <v>71393.77</v>
      </c>
      <c r="L855" s="4">
        <f>Tabela1[[#This Row],[parcela.cef
(total)]]-Tabela1[[#This Row],[parcela.cef
(realizado)]]</f>
        <v>190350.45</v>
      </c>
      <c r="M855" s="4">
        <v>0</v>
      </c>
      <c r="N855" s="4">
        <v>328060</v>
      </c>
      <c r="O855" s="4">
        <v>0</v>
      </c>
      <c r="P855" s="4">
        <v>69167.740000000005</v>
      </c>
      <c r="Q855" s="4">
        <f>SUM(Tabela1[[#This Row],[set/25]:[dez/30]])</f>
        <v>62489.98000000001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556.04999999999995</v>
      </c>
      <c r="BA855" s="4">
        <v>559.83000000000004</v>
      </c>
      <c r="BB855" s="4">
        <v>660.77</v>
      </c>
      <c r="BC855" s="4">
        <v>664.51</v>
      </c>
      <c r="BD855" s="4">
        <v>669.8</v>
      </c>
      <c r="BE855" s="4">
        <v>0</v>
      </c>
      <c r="BF855" s="4">
        <v>677.76</v>
      </c>
      <c r="BG855" s="4">
        <v>676.86</v>
      </c>
      <c r="BH855" s="4">
        <v>679.77</v>
      </c>
      <c r="BI855" s="4">
        <v>1532.41</v>
      </c>
      <c r="BJ855" s="4">
        <v>2069.33</v>
      </c>
      <c r="BK855" s="4">
        <v>2069.33</v>
      </c>
      <c r="BL855" s="4">
        <v>2069.33</v>
      </c>
      <c r="BM855" s="4">
        <v>18719.34</v>
      </c>
      <c r="BN855" s="4">
        <v>2069.33</v>
      </c>
      <c r="BO855" s="4">
        <v>2069.33</v>
      </c>
      <c r="BP855" s="4">
        <v>2069.33</v>
      </c>
      <c r="BQ855" s="4">
        <v>2069.33</v>
      </c>
      <c r="BR855" s="4">
        <v>2069.33</v>
      </c>
      <c r="BS855" s="4">
        <v>2069.33</v>
      </c>
      <c r="BT855" s="4">
        <v>2069.33</v>
      </c>
      <c r="BU855" s="4">
        <v>2069.33</v>
      </c>
      <c r="BV855" s="4">
        <v>1965.77</v>
      </c>
      <c r="BW855" s="4">
        <v>18615.78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426.46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4">
        <v>0</v>
      </c>
      <c r="CZ855" s="4">
        <v>0</v>
      </c>
      <c r="DA855" s="4">
        <v>0</v>
      </c>
      <c r="DB855" s="4">
        <v>0</v>
      </c>
      <c r="DC855" s="4">
        <v>0</v>
      </c>
      <c r="DD855" s="4">
        <v>0</v>
      </c>
      <c r="DE855" s="4">
        <v>0</v>
      </c>
      <c r="DF855" s="4">
        <v>0</v>
      </c>
      <c r="DG855" s="4">
        <v>0</v>
      </c>
      <c r="DH855" s="4">
        <v>0</v>
      </c>
      <c r="DI855" s="4">
        <v>0</v>
      </c>
      <c r="DJ855" s="4">
        <v>0</v>
      </c>
      <c r="DK855" s="4">
        <v>0</v>
      </c>
      <c r="DL855" s="4">
        <v>0</v>
      </c>
      <c r="DM855" s="4">
        <v>0</v>
      </c>
      <c r="DN855" s="4">
        <v>0</v>
      </c>
      <c r="DO855" s="4">
        <v>0</v>
      </c>
      <c r="DP855" s="4">
        <v>0</v>
      </c>
      <c r="DQ855" s="4">
        <v>0</v>
      </c>
      <c r="DR855" s="4">
        <v>0</v>
      </c>
      <c r="DS855" s="4">
        <v>0</v>
      </c>
      <c r="DT855" s="4">
        <v>0</v>
      </c>
      <c r="DU855" s="6">
        <v>0</v>
      </c>
      <c r="DV855" s="4">
        <f>SUM(Tabela1[[#This Row],[jan/25]:[mar/25]])</f>
        <v>1995.08</v>
      </c>
      <c r="DW855" s="4">
        <f>SUM(Tabela1[[#This Row],[abr/25]:[ago/25]])</f>
        <v>3566.8</v>
      </c>
      <c r="DX855" s="4">
        <f>SUM(Tabela1[[#This Row],[set/25]:[dez/30]])</f>
        <v>62489.98000000001</v>
      </c>
    </row>
    <row r="856" spans="1:128" hidden="1" x14ac:dyDescent="0.25">
      <c r="A856" s="2" t="s">
        <v>1856</v>
      </c>
      <c r="B856" s="2" t="s">
        <v>14</v>
      </c>
      <c r="C856" s="2" t="s">
        <v>702</v>
      </c>
      <c r="D856" s="1">
        <v>2205</v>
      </c>
      <c r="E856" s="2" t="s">
        <v>2236</v>
      </c>
      <c r="F856" s="2" t="s">
        <v>19</v>
      </c>
      <c r="G856" s="321">
        <v>45471</v>
      </c>
      <c r="H856" s="2" t="s">
        <v>2237</v>
      </c>
      <c r="I856" s="2"/>
      <c r="J856" s="4"/>
      <c r="K856" s="4"/>
      <c r="L856" s="4">
        <f>Tabela1[[#This Row],[parcela.cef
(total)]]-Tabela1[[#This Row],[parcela.cef
(realizado)]]</f>
        <v>0</v>
      </c>
      <c r="M856" s="4">
        <v>0</v>
      </c>
      <c r="N856" s="4">
        <v>309318.08</v>
      </c>
      <c r="O856" s="4">
        <v>0</v>
      </c>
      <c r="P856" s="4">
        <v>282337.46999999997</v>
      </c>
      <c r="Q856" s="4">
        <f>SUM(Tabela1[[#This Row],[set/25]:[dez/30]])</f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9258.08</v>
      </c>
      <c r="AW856" s="4">
        <v>16932.740000000002</v>
      </c>
      <c r="AX856" s="4">
        <v>17054.650000000001</v>
      </c>
      <c r="AY856" s="4">
        <v>239092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0</v>
      </c>
      <c r="CS856" s="4">
        <v>0</v>
      </c>
      <c r="CT856" s="4">
        <v>0</v>
      </c>
      <c r="CU856" s="4">
        <v>0</v>
      </c>
      <c r="CV856" s="4">
        <v>0</v>
      </c>
      <c r="CW856" s="4">
        <v>0</v>
      </c>
      <c r="CX856" s="4">
        <v>0</v>
      </c>
      <c r="CY856" s="4">
        <v>0</v>
      </c>
      <c r="CZ856" s="4">
        <v>0</v>
      </c>
      <c r="DA856" s="4">
        <v>0</v>
      </c>
      <c r="DB856" s="4">
        <v>0</v>
      </c>
      <c r="DC856" s="4">
        <v>0</v>
      </c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6">
        <v>0</v>
      </c>
      <c r="DV856" s="4">
        <f>SUM(Tabela1[[#This Row],[jan/25]:[mar/25]])</f>
        <v>0</v>
      </c>
      <c r="DW856" s="4">
        <f>SUM(Tabela1[[#This Row],[abr/25]:[ago/25]])</f>
        <v>0</v>
      </c>
      <c r="DX856" s="4">
        <f>SUM(Tabela1[[#This Row],[set/25]:[dez/30]])</f>
        <v>0</v>
      </c>
    </row>
    <row r="857" spans="1:128" hidden="1" x14ac:dyDescent="0.25">
      <c r="A857" s="2" t="s">
        <v>1856</v>
      </c>
      <c r="B857" s="2" t="s">
        <v>14</v>
      </c>
      <c r="C857" s="2" t="s">
        <v>702</v>
      </c>
      <c r="D857" s="1">
        <v>2206</v>
      </c>
      <c r="E857" s="2"/>
      <c r="F857" s="2" t="s">
        <v>16</v>
      </c>
      <c r="G857" s="321"/>
      <c r="H857" s="2"/>
      <c r="I857" s="2"/>
      <c r="J857" s="4"/>
      <c r="K857" s="4"/>
      <c r="L857" s="4">
        <f>Tabela1[[#This Row],[parcela.cef
(total)]]-Tabela1[[#This Row],[parcela.cef
(realizado)]]</f>
        <v>0</v>
      </c>
      <c r="M857" s="4">
        <v>0</v>
      </c>
      <c r="N857" s="4">
        <v>0</v>
      </c>
      <c r="O857" s="4">
        <v>0</v>
      </c>
      <c r="P857" s="4">
        <v>0</v>
      </c>
      <c r="Q857" s="4">
        <f>SUM(Tabela1[[#This Row],[set/25]:[dez/30]])</f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>
        <v>0</v>
      </c>
      <c r="CR857" s="4">
        <v>0</v>
      </c>
      <c r="CS857" s="4">
        <v>0</v>
      </c>
      <c r="CT857" s="4">
        <v>0</v>
      </c>
      <c r="CU857" s="4">
        <v>0</v>
      </c>
      <c r="CV857" s="4">
        <v>0</v>
      </c>
      <c r="CW857" s="4">
        <v>0</v>
      </c>
      <c r="CX857" s="4">
        <v>0</v>
      </c>
      <c r="CY857" s="4">
        <v>0</v>
      </c>
      <c r="CZ857" s="4">
        <v>0</v>
      </c>
      <c r="DA857" s="4">
        <v>0</v>
      </c>
      <c r="DB857" s="4">
        <v>0</v>
      </c>
      <c r="DC857" s="4">
        <v>0</v>
      </c>
      <c r="DD857" s="4">
        <v>0</v>
      </c>
      <c r="DE857" s="4">
        <v>0</v>
      </c>
      <c r="DF857" s="4">
        <v>0</v>
      </c>
      <c r="DG857" s="4">
        <v>0</v>
      </c>
      <c r="DH857" s="4">
        <v>0</v>
      </c>
      <c r="DI857" s="4">
        <v>0</v>
      </c>
      <c r="DJ857" s="4">
        <v>0</v>
      </c>
      <c r="DK857" s="4">
        <v>0</v>
      </c>
      <c r="DL857" s="4">
        <v>0</v>
      </c>
      <c r="DM857" s="4">
        <v>0</v>
      </c>
      <c r="DN857" s="4">
        <v>0</v>
      </c>
      <c r="DO857" s="4">
        <v>0</v>
      </c>
      <c r="DP857" s="4">
        <v>0</v>
      </c>
      <c r="DQ857" s="4">
        <v>0</v>
      </c>
      <c r="DR857" s="4">
        <v>0</v>
      </c>
      <c r="DS857" s="4">
        <v>0</v>
      </c>
      <c r="DT857" s="4">
        <v>0</v>
      </c>
      <c r="DU857" s="6">
        <v>0</v>
      </c>
      <c r="DV857" s="4">
        <f>SUM(Tabela1[[#This Row],[jan/25]:[mar/25]])</f>
        <v>0</v>
      </c>
      <c r="DW857" s="4">
        <f>SUM(Tabela1[[#This Row],[abr/25]:[ago/25]])</f>
        <v>0</v>
      </c>
      <c r="DX857" s="4">
        <f>SUM(Tabela1[[#This Row],[set/25]:[dez/30]])</f>
        <v>0</v>
      </c>
    </row>
    <row r="858" spans="1:128" hidden="1" x14ac:dyDescent="0.25">
      <c r="A858" s="2" t="s">
        <v>1856</v>
      </c>
      <c r="B858" s="2" t="s">
        <v>14</v>
      </c>
      <c r="C858" s="2" t="s">
        <v>702</v>
      </c>
      <c r="D858" s="1">
        <v>2207</v>
      </c>
      <c r="E858" s="2"/>
      <c r="F858" s="2" t="s">
        <v>16</v>
      </c>
      <c r="G858" s="321"/>
      <c r="H858" s="2"/>
      <c r="I858" s="2"/>
      <c r="J858" s="4"/>
      <c r="K858" s="4"/>
      <c r="L858" s="4">
        <f>Tabela1[[#This Row],[parcela.cef
(total)]]-Tabela1[[#This Row],[parcela.cef
(realizado)]]</f>
        <v>0</v>
      </c>
      <c r="M858" s="4">
        <v>0</v>
      </c>
      <c r="N858" s="4">
        <v>0</v>
      </c>
      <c r="O858" s="4">
        <v>0</v>
      </c>
      <c r="P858" s="4">
        <v>0</v>
      </c>
      <c r="Q858" s="4">
        <f>SUM(Tabela1[[#This Row],[set/25]:[dez/30]])</f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0</v>
      </c>
      <c r="CR858" s="4">
        <v>0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0</v>
      </c>
      <c r="CZ858" s="4">
        <v>0</v>
      </c>
      <c r="DA858" s="4">
        <v>0</v>
      </c>
      <c r="DB858" s="4">
        <v>0</v>
      </c>
      <c r="DC858" s="4">
        <v>0</v>
      </c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6">
        <v>0</v>
      </c>
      <c r="DV858" s="4">
        <f>SUM(Tabela1[[#This Row],[jan/25]:[mar/25]])</f>
        <v>0</v>
      </c>
      <c r="DW858" s="4">
        <f>SUM(Tabela1[[#This Row],[abr/25]:[ago/25]])</f>
        <v>0</v>
      </c>
      <c r="DX858" s="4">
        <f>SUM(Tabela1[[#This Row],[set/25]:[dez/30]])</f>
        <v>0</v>
      </c>
    </row>
    <row r="859" spans="1:128" hidden="1" x14ac:dyDescent="0.25">
      <c r="A859" s="2" t="s">
        <v>1856</v>
      </c>
      <c r="B859" s="2" t="s">
        <v>14</v>
      </c>
      <c r="C859" s="2" t="s">
        <v>702</v>
      </c>
      <c r="D859" s="1">
        <v>2208</v>
      </c>
      <c r="E859" s="2" t="s">
        <v>2241</v>
      </c>
      <c r="F859" s="2" t="s">
        <v>19</v>
      </c>
      <c r="G859" s="321">
        <v>45308</v>
      </c>
      <c r="H859" s="2" t="s">
        <v>1076</v>
      </c>
      <c r="I859" s="2"/>
      <c r="J859" s="4"/>
      <c r="K859" s="4"/>
      <c r="L859" s="4">
        <f>Tabela1[[#This Row],[parcela.cef
(total)]]-Tabela1[[#This Row],[parcela.cef
(realizado)]]</f>
        <v>0</v>
      </c>
      <c r="M859" s="4">
        <v>0</v>
      </c>
      <c r="N859" s="4">
        <v>340847.5</v>
      </c>
      <c r="O859" s="4">
        <v>0</v>
      </c>
      <c r="P859" s="4">
        <v>340847.5</v>
      </c>
      <c r="Q859" s="4">
        <f>SUM(Tabela1[[#This Row],[set/25]:[dez/30]])</f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253347.5</v>
      </c>
      <c r="AQ859" s="4">
        <v>87500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0</v>
      </c>
      <c r="CP859" s="4">
        <v>0</v>
      </c>
      <c r="CQ859" s="4">
        <v>0</v>
      </c>
      <c r="CR859" s="4">
        <v>0</v>
      </c>
      <c r="CS859" s="4">
        <v>0</v>
      </c>
      <c r="CT859" s="4">
        <v>0</v>
      </c>
      <c r="CU859" s="4">
        <v>0</v>
      </c>
      <c r="CV859" s="4">
        <v>0</v>
      </c>
      <c r="CW859" s="4">
        <v>0</v>
      </c>
      <c r="CX859" s="4">
        <v>0</v>
      </c>
      <c r="CY859" s="4">
        <v>0</v>
      </c>
      <c r="CZ859" s="4">
        <v>0</v>
      </c>
      <c r="DA859" s="4">
        <v>0</v>
      </c>
      <c r="DB859" s="4">
        <v>0</v>
      </c>
      <c r="DC859" s="4">
        <v>0</v>
      </c>
      <c r="DD859" s="4">
        <v>0</v>
      </c>
      <c r="DE859" s="4">
        <v>0</v>
      </c>
      <c r="DF859" s="4">
        <v>0</v>
      </c>
      <c r="DG859" s="4">
        <v>0</v>
      </c>
      <c r="DH859" s="4">
        <v>0</v>
      </c>
      <c r="DI859" s="4">
        <v>0</v>
      </c>
      <c r="DJ859" s="4">
        <v>0</v>
      </c>
      <c r="DK859" s="4">
        <v>0</v>
      </c>
      <c r="DL859" s="4">
        <v>0</v>
      </c>
      <c r="DM859" s="4">
        <v>0</v>
      </c>
      <c r="DN859" s="4">
        <v>0</v>
      </c>
      <c r="DO859" s="4">
        <v>0</v>
      </c>
      <c r="DP859" s="4">
        <v>0</v>
      </c>
      <c r="DQ859" s="4">
        <v>0</v>
      </c>
      <c r="DR859" s="4">
        <v>0</v>
      </c>
      <c r="DS859" s="4">
        <v>0</v>
      </c>
      <c r="DT859" s="4">
        <v>0</v>
      </c>
      <c r="DU859" s="6">
        <v>0</v>
      </c>
      <c r="DV859" s="4">
        <f>SUM(Tabela1[[#This Row],[jan/25]:[mar/25]])</f>
        <v>0</v>
      </c>
      <c r="DW859" s="4">
        <f>SUM(Tabela1[[#This Row],[abr/25]:[ago/25]])</f>
        <v>0</v>
      </c>
      <c r="DX859" s="4">
        <f>SUM(Tabela1[[#This Row],[set/25]:[dez/30]])</f>
        <v>0</v>
      </c>
    </row>
    <row r="860" spans="1:128" hidden="1" x14ac:dyDescent="0.25">
      <c r="A860" s="2" t="s">
        <v>1856</v>
      </c>
      <c r="B860" s="2" t="s">
        <v>14</v>
      </c>
      <c r="C860" s="2" t="s">
        <v>702</v>
      </c>
      <c r="D860" s="1">
        <v>2209</v>
      </c>
      <c r="E860" s="2" t="s">
        <v>2243</v>
      </c>
      <c r="F860" s="2" t="s">
        <v>19</v>
      </c>
      <c r="G860" s="321">
        <v>45596</v>
      </c>
      <c r="H860" s="2" t="s">
        <v>2244</v>
      </c>
      <c r="I860" s="2" t="s">
        <v>2245</v>
      </c>
      <c r="J860" s="4">
        <v>280000</v>
      </c>
      <c r="K860" s="4">
        <v>91171.96</v>
      </c>
      <c r="L860" s="4">
        <f>Tabela1[[#This Row],[parcela.cef
(total)]]-Tabela1[[#This Row],[parcela.cef
(realizado)]]</f>
        <v>188828.03999999998</v>
      </c>
      <c r="M860" s="4">
        <v>0</v>
      </c>
      <c r="N860" s="4">
        <v>431008.86</v>
      </c>
      <c r="O860" s="4">
        <v>10154.6</v>
      </c>
      <c r="P860" s="4">
        <v>132893.65</v>
      </c>
      <c r="Q860" s="4">
        <f>SUM(Tabela1[[#This Row],[set/25]:[dez/30]])</f>
        <v>80234.820000000007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2510.09</v>
      </c>
      <c r="BA860" s="4">
        <v>23586.880000000001</v>
      </c>
      <c r="BB860" s="4">
        <v>3255.58</v>
      </c>
      <c r="BC860" s="4">
        <v>3272.95</v>
      </c>
      <c r="BD860" s="4">
        <v>3299.02</v>
      </c>
      <c r="BE860" s="4">
        <v>3315.51</v>
      </c>
      <c r="BF860" s="4">
        <v>3325.13</v>
      </c>
      <c r="BG860" s="4">
        <v>3346.86</v>
      </c>
      <c r="BH860" s="4">
        <v>3361.81</v>
      </c>
      <c r="BI860" s="4">
        <v>3385</v>
      </c>
      <c r="BJ860" s="4">
        <v>0</v>
      </c>
      <c r="BK860" s="4">
        <v>3415.81</v>
      </c>
      <c r="BL860" s="4">
        <v>2662.14</v>
      </c>
      <c r="BM860" s="4">
        <v>24846.71</v>
      </c>
      <c r="BN860" s="4">
        <v>2662.14</v>
      </c>
      <c r="BO860" s="4">
        <v>2662.14</v>
      </c>
      <c r="BP860" s="4">
        <v>2662.14</v>
      </c>
      <c r="BQ860" s="4">
        <v>2662.14</v>
      </c>
      <c r="BR860" s="4">
        <v>2662.14</v>
      </c>
      <c r="BS860" s="4">
        <v>2662.14</v>
      </c>
      <c r="BT860" s="4">
        <v>2662.14</v>
      </c>
      <c r="BU860" s="4">
        <v>2662.14</v>
      </c>
      <c r="BV860" s="4">
        <v>2662.14</v>
      </c>
      <c r="BW860" s="4">
        <v>2662.14</v>
      </c>
      <c r="BX860" s="4">
        <v>0</v>
      </c>
      <c r="BY860" s="4">
        <v>22184.57</v>
      </c>
      <c r="BZ860" s="4">
        <v>0</v>
      </c>
      <c r="CA860" s="4">
        <v>0</v>
      </c>
      <c r="CB860" s="4">
        <v>504.19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0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0</v>
      </c>
      <c r="CZ860" s="4">
        <v>0</v>
      </c>
      <c r="DA860" s="4">
        <v>0</v>
      </c>
      <c r="DB860" s="4">
        <v>0</v>
      </c>
      <c r="DC860" s="4">
        <v>0</v>
      </c>
      <c r="DD860" s="4">
        <v>0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6">
        <v>0</v>
      </c>
      <c r="DV860" s="4">
        <f>SUM(Tabela1[[#This Row],[jan/25]:[mar/25]])</f>
        <v>9827.5499999999993</v>
      </c>
      <c r="DW860" s="4">
        <f>SUM(Tabela1[[#This Row],[abr/25]:[ago/25]])</f>
        <v>16734.309999999998</v>
      </c>
      <c r="DX860" s="4">
        <f>SUM(Tabela1[[#This Row],[set/25]:[dez/30]])</f>
        <v>80234.820000000007</v>
      </c>
    </row>
    <row r="861" spans="1:128" hidden="1" x14ac:dyDescent="0.25">
      <c r="A861" s="2" t="s">
        <v>1856</v>
      </c>
      <c r="B861" s="2" t="s">
        <v>14</v>
      </c>
      <c r="C861" s="2" t="s">
        <v>731</v>
      </c>
      <c r="D861" s="1">
        <v>2301</v>
      </c>
      <c r="E861" s="2" t="s">
        <v>2247</v>
      </c>
      <c r="F861" s="2" t="s">
        <v>19</v>
      </c>
      <c r="G861" s="321">
        <v>45589</v>
      </c>
      <c r="H861" s="2" t="s">
        <v>440</v>
      </c>
      <c r="I861" s="2" t="s">
        <v>2248</v>
      </c>
      <c r="J861" s="4">
        <v>197217.98</v>
      </c>
      <c r="K861" s="4">
        <v>74079.42</v>
      </c>
      <c r="L861" s="4">
        <f>Tabela1[[#This Row],[parcela.cef
(total)]]-Tabela1[[#This Row],[parcela.cef
(realizado)]]</f>
        <v>123138.56000000001</v>
      </c>
      <c r="M861" s="4">
        <v>0</v>
      </c>
      <c r="N861" s="4">
        <v>369550</v>
      </c>
      <c r="O861" s="4">
        <v>5808.95</v>
      </c>
      <c r="P861" s="4">
        <v>139874.85999999999</v>
      </c>
      <c r="Q861" s="4">
        <f>SUM(Tabela1[[#This Row],[set/25]:[dez/30]])</f>
        <v>89019.290000000008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2376.2399999999998</v>
      </c>
      <c r="BA861" s="4">
        <v>28888.49</v>
      </c>
      <c r="BB861" s="4">
        <v>2401.9699999999998</v>
      </c>
      <c r="BC861" s="4">
        <v>2413.98</v>
      </c>
      <c r="BD861" s="4">
        <v>2434.02</v>
      </c>
      <c r="BE861" s="4">
        <v>2443.75</v>
      </c>
      <c r="BF861" s="4">
        <v>2453.2800000000002</v>
      </c>
      <c r="BG861" s="4">
        <v>2466.04</v>
      </c>
      <c r="BH861" s="4">
        <v>2480.34</v>
      </c>
      <c r="BI861" s="4">
        <v>2497.46</v>
      </c>
      <c r="BJ861" s="4">
        <v>2520.1799999999998</v>
      </c>
      <c r="BK861" s="4">
        <v>2520.1799999999998</v>
      </c>
      <c r="BL861" s="4">
        <v>2520.1799999999998</v>
      </c>
      <c r="BM861" s="4">
        <v>30431.48</v>
      </c>
      <c r="BN861" s="4">
        <v>2520.1799999999998</v>
      </c>
      <c r="BO861" s="4">
        <v>2520.1799999999998</v>
      </c>
      <c r="BP861" s="4">
        <v>2520.1799999999998</v>
      </c>
      <c r="BQ861" s="4">
        <v>2520.1799999999998</v>
      </c>
      <c r="BR861" s="4">
        <v>2520.1799999999998</v>
      </c>
      <c r="BS861" s="4">
        <v>2520.1799999999998</v>
      </c>
      <c r="BT861" s="4">
        <v>2520.1799999999998</v>
      </c>
      <c r="BU861" s="4">
        <v>2520.1799999999998</v>
      </c>
      <c r="BV861" s="4">
        <v>2520.1799999999998</v>
      </c>
      <c r="BW861" s="4">
        <v>27911.3</v>
      </c>
      <c r="BX861" s="4">
        <v>0</v>
      </c>
      <c r="BY861" s="4">
        <v>434.35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0</v>
      </c>
      <c r="CR861" s="4">
        <v>0</v>
      </c>
      <c r="CS861" s="4">
        <v>0</v>
      </c>
      <c r="CT861" s="4">
        <v>0</v>
      </c>
      <c r="CU861" s="4">
        <v>0</v>
      </c>
      <c r="CV861" s="4">
        <v>0</v>
      </c>
      <c r="CW861" s="4">
        <v>0</v>
      </c>
      <c r="CX861" s="4">
        <v>0</v>
      </c>
      <c r="CY861" s="4">
        <v>0</v>
      </c>
      <c r="CZ861" s="4">
        <v>0</v>
      </c>
      <c r="DA861" s="4">
        <v>0</v>
      </c>
      <c r="DB861" s="4">
        <v>0</v>
      </c>
      <c r="DC861" s="4">
        <v>0</v>
      </c>
      <c r="DD861" s="4">
        <v>0</v>
      </c>
      <c r="DE861" s="4">
        <v>0</v>
      </c>
      <c r="DF861" s="4">
        <v>0</v>
      </c>
      <c r="DG861" s="4">
        <v>0</v>
      </c>
      <c r="DH861" s="4">
        <v>0</v>
      </c>
      <c r="DI861" s="4">
        <v>0</v>
      </c>
      <c r="DJ861" s="4">
        <v>0</v>
      </c>
      <c r="DK861" s="4">
        <v>0</v>
      </c>
      <c r="DL861" s="4">
        <v>0</v>
      </c>
      <c r="DM861" s="4">
        <v>0</v>
      </c>
      <c r="DN861" s="4">
        <v>0</v>
      </c>
      <c r="DO861" s="4">
        <v>0</v>
      </c>
      <c r="DP861" s="4">
        <v>0</v>
      </c>
      <c r="DQ861" s="4">
        <v>0</v>
      </c>
      <c r="DR861" s="4">
        <v>0</v>
      </c>
      <c r="DS861" s="4">
        <v>0</v>
      </c>
      <c r="DT861" s="4">
        <v>0</v>
      </c>
      <c r="DU861" s="6">
        <v>0</v>
      </c>
      <c r="DV861" s="4">
        <f>SUM(Tabela1[[#This Row],[jan/25]:[mar/25]])</f>
        <v>7249.9699999999993</v>
      </c>
      <c r="DW861" s="4">
        <f>SUM(Tabela1[[#This Row],[abr/25]:[ago/25]])</f>
        <v>12340.869999999999</v>
      </c>
      <c r="DX861" s="4">
        <f>SUM(Tabela1[[#This Row],[set/25]:[dez/30]])</f>
        <v>89019.290000000008</v>
      </c>
    </row>
    <row r="862" spans="1:128" hidden="1" x14ac:dyDescent="0.25">
      <c r="A862" s="2" t="s">
        <v>1856</v>
      </c>
      <c r="B862" s="2" t="s">
        <v>14</v>
      </c>
      <c r="C862" s="2" t="s">
        <v>731</v>
      </c>
      <c r="D862" s="1">
        <v>2302</v>
      </c>
      <c r="E862" s="2"/>
      <c r="F862" s="2" t="s">
        <v>16</v>
      </c>
      <c r="G862" s="321"/>
      <c r="H862" s="2"/>
      <c r="I862" s="2"/>
      <c r="J862" s="4"/>
      <c r="K862" s="4"/>
      <c r="L862" s="4">
        <f>Tabela1[[#This Row],[parcela.cef
(total)]]-Tabela1[[#This Row],[parcela.cef
(realizado)]]</f>
        <v>0</v>
      </c>
      <c r="M862" s="4">
        <v>0</v>
      </c>
      <c r="N862" s="4">
        <v>0</v>
      </c>
      <c r="O862" s="4">
        <v>0</v>
      </c>
      <c r="P862" s="4">
        <v>0</v>
      </c>
      <c r="Q862" s="4">
        <f>SUM(Tabela1[[#This Row],[set/25]:[dez/30]])</f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0</v>
      </c>
      <c r="CR862" s="4">
        <v>0</v>
      </c>
      <c r="CS862" s="4">
        <v>0</v>
      </c>
      <c r="CT862" s="4">
        <v>0</v>
      </c>
      <c r="CU862" s="4">
        <v>0</v>
      </c>
      <c r="CV862" s="4">
        <v>0</v>
      </c>
      <c r="CW862" s="4">
        <v>0</v>
      </c>
      <c r="CX862" s="4">
        <v>0</v>
      </c>
      <c r="CY862" s="4">
        <v>0</v>
      </c>
      <c r="CZ862" s="4">
        <v>0</v>
      </c>
      <c r="DA862" s="4">
        <v>0</v>
      </c>
      <c r="DB862" s="4">
        <v>0</v>
      </c>
      <c r="DC862" s="4">
        <v>0</v>
      </c>
      <c r="DD862" s="4">
        <v>0</v>
      </c>
      <c r="DE862" s="4">
        <v>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6">
        <v>0</v>
      </c>
      <c r="DV862" s="4">
        <f>SUM(Tabela1[[#This Row],[jan/25]:[mar/25]])</f>
        <v>0</v>
      </c>
      <c r="DW862" s="4">
        <f>SUM(Tabela1[[#This Row],[abr/25]:[ago/25]])</f>
        <v>0</v>
      </c>
      <c r="DX862" s="4">
        <f>SUM(Tabela1[[#This Row],[set/25]:[dez/30]])</f>
        <v>0</v>
      </c>
    </row>
    <row r="863" spans="1:128" hidden="1" x14ac:dyDescent="0.25">
      <c r="A863" s="2" t="s">
        <v>1856</v>
      </c>
      <c r="B863" s="2" t="s">
        <v>14</v>
      </c>
      <c r="C863" s="2" t="s">
        <v>731</v>
      </c>
      <c r="D863" s="1">
        <v>2303</v>
      </c>
      <c r="E863" s="2" t="s">
        <v>2251</v>
      </c>
      <c r="F863" s="2" t="s">
        <v>19</v>
      </c>
      <c r="G863" s="321">
        <v>45391</v>
      </c>
      <c r="H863" s="2" t="s">
        <v>2252</v>
      </c>
      <c r="I863" s="2"/>
      <c r="J863" s="4"/>
      <c r="K863" s="4"/>
      <c r="L863" s="4">
        <f>Tabela1[[#This Row],[parcela.cef
(total)]]-Tabela1[[#This Row],[parcela.cef
(realizado)]]</f>
        <v>0</v>
      </c>
      <c r="M863" s="4">
        <v>0</v>
      </c>
      <c r="N863" s="4">
        <v>401080</v>
      </c>
      <c r="O863" s="4">
        <v>0</v>
      </c>
      <c r="P863" s="4">
        <v>398108.8</v>
      </c>
      <c r="Q863" s="4">
        <f>SUM(Tabela1[[#This Row],[set/25]:[dez/30]])</f>
        <v>143000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87080</v>
      </c>
      <c r="AT863" s="4">
        <v>3000</v>
      </c>
      <c r="AU863" s="4">
        <v>3000</v>
      </c>
      <c r="AV863" s="4">
        <v>3025.8</v>
      </c>
      <c r="AW863" s="4">
        <v>3000</v>
      </c>
      <c r="AX863" s="4">
        <v>3000</v>
      </c>
      <c r="AY863" s="4">
        <v>3000</v>
      </c>
      <c r="AZ863" s="4">
        <v>3000</v>
      </c>
      <c r="BA863" s="4">
        <v>3000</v>
      </c>
      <c r="BB863" s="4">
        <v>63003</v>
      </c>
      <c r="BC863" s="4">
        <v>3000</v>
      </c>
      <c r="BD863" s="4">
        <v>3000</v>
      </c>
      <c r="BE863" s="4">
        <v>3000</v>
      </c>
      <c r="BF863" s="4">
        <v>3000</v>
      </c>
      <c r="BG863" s="4">
        <v>3000</v>
      </c>
      <c r="BH863" s="4">
        <v>63000</v>
      </c>
      <c r="BI863" s="4">
        <v>3000</v>
      </c>
      <c r="BJ863" s="4">
        <v>0</v>
      </c>
      <c r="BK863" s="4">
        <v>3000</v>
      </c>
      <c r="BL863" s="4">
        <v>3000</v>
      </c>
      <c r="BM863" s="4">
        <v>23000</v>
      </c>
      <c r="BN863" s="4">
        <v>3000</v>
      </c>
      <c r="BO863" s="4">
        <v>3000</v>
      </c>
      <c r="BP863" s="4">
        <v>63000</v>
      </c>
      <c r="BQ863" s="4">
        <v>3000</v>
      </c>
      <c r="BR863" s="4">
        <v>3000</v>
      </c>
      <c r="BS863" s="4">
        <v>3000</v>
      </c>
      <c r="BT863" s="4">
        <v>3000</v>
      </c>
      <c r="BU863" s="4">
        <v>3000</v>
      </c>
      <c r="BV863" s="4">
        <v>3000</v>
      </c>
      <c r="BW863" s="4">
        <v>3000</v>
      </c>
      <c r="BX863" s="4">
        <v>3000</v>
      </c>
      <c r="BY863" s="4">
        <v>3000</v>
      </c>
      <c r="BZ863" s="4">
        <v>3000</v>
      </c>
      <c r="CA863" s="4">
        <v>3000</v>
      </c>
      <c r="CB863" s="4">
        <v>3000</v>
      </c>
      <c r="CC863" s="4">
        <v>3000</v>
      </c>
      <c r="CD863" s="4">
        <v>3000</v>
      </c>
      <c r="CE863" s="4">
        <v>3000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0</v>
      </c>
      <c r="CS863" s="4">
        <v>0</v>
      </c>
      <c r="CT863" s="4">
        <v>0</v>
      </c>
      <c r="CU863" s="4">
        <v>0</v>
      </c>
      <c r="CV863" s="4">
        <v>0</v>
      </c>
      <c r="CW863" s="4">
        <v>0</v>
      </c>
      <c r="CX863" s="4">
        <v>0</v>
      </c>
      <c r="CY863" s="4">
        <v>0</v>
      </c>
      <c r="CZ863" s="4">
        <v>0</v>
      </c>
      <c r="DA863" s="4">
        <v>0</v>
      </c>
      <c r="DB863" s="4">
        <v>0</v>
      </c>
      <c r="DC863" s="4">
        <v>0</v>
      </c>
      <c r="DD863" s="4">
        <v>0</v>
      </c>
      <c r="DE863" s="4">
        <v>0</v>
      </c>
      <c r="DF863" s="4">
        <v>0</v>
      </c>
      <c r="DG863" s="4">
        <v>0</v>
      </c>
      <c r="DH863" s="4">
        <v>0</v>
      </c>
      <c r="DI863" s="4">
        <v>0</v>
      </c>
      <c r="DJ863" s="4">
        <v>0</v>
      </c>
      <c r="DK863" s="4">
        <v>0</v>
      </c>
      <c r="DL863" s="4">
        <v>0</v>
      </c>
      <c r="DM863" s="4">
        <v>0</v>
      </c>
      <c r="DN863" s="4">
        <v>0</v>
      </c>
      <c r="DO863" s="4">
        <v>0</v>
      </c>
      <c r="DP863" s="4">
        <v>0</v>
      </c>
      <c r="DQ863" s="4">
        <v>0</v>
      </c>
      <c r="DR863" s="4">
        <v>0</v>
      </c>
      <c r="DS863" s="4">
        <v>0</v>
      </c>
      <c r="DT863" s="4">
        <v>0</v>
      </c>
      <c r="DU863" s="6">
        <v>0</v>
      </c>
      <c r="DV863" s="4">
        <f>SUM(Tabela1[[#This Row],[jan/25]:[mar/25]])</f>
        <v>69003</v>
      </c>
      <c r="DW863" s="4">
        <f>SUM(Tabela1[[#This Row],[abr/25]:[ago/25]])</f>
        <v>75000</v>
      </c>
      <c r="DX863" s="4">
        <f>SUM(Tabela1[[#This Row],[set/25]:[dez/30]])</f>
        <v>143000</v>
      </c>
    </row>
    <row r="864" spans="1:128" hidden="1" x14ac:dyDescent="0.25">
      <c r="A864" s="2" t="s">
        <v>1856</v>
      </c>
      <c r="B864" s="2" t="s">
        <v>14</v>
      </c>
      <c r="C864" s="2" t="s">
        <v>731</v>
      </c>
      <c r="D864" s="1">
        <v>2304</v>
      </c>
      <c r="E864" s="2" t="s">
        <v>2254</v>
      </c>
      <c r="F864" s="2" t="s">
        <v>19</v>
      </c>
      <c r="G864" s="321">
        <v>45698</v>
      </c>
      <c r="H864" s="2" t="s">
        <v>2255</v>
      </c>
      <c r="I864" s="2" t="s">
        <v>2256</v>
      </c>
      <c r="J864" s="4">
        <v>329141.62</v>
      </c>
      <c r="K864" s="4">
        <v>91475.71</v>
      </c>
      <c r="L864" s="4">
        <f>Tabela1[[#This Row],[parcela.cef
(total)]]-Tabela1[[#This Row],[parcela.cef
(realizado)]]</f>
        <v>237665.90999999997</v>
      </c>
      <c r="M864" s="4">
        <v>0</v>
      </c>
      <c r="N864" s="4">
        <v>380014.61</v>
      </c>
      <c r="O864" s="4">
        <v>9801.74</v>
      </c>
      <c r="P864" s="4">
        <v>38902.47</v>
      </c>
      <c r="Q864" s="4">
        <f>SUM(Tabela1[[#This Row],[set/25]:[dez/30]])</f>
        <v>31842.600000000009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589.26</v>
      </c>
      <c r="BE864" s="4">
        <v>591.62</v>
      </c>
      <c r="BF864" s="4">
        <v>593.91999999999996</v>
      </c>
      <c r="BG864" s="4">
        <v>1268.08</v>
      </c>
      <c r="BH864" s="4">
        <v>2001.59</v>
      </c>
      <c r="BI864" s="4">
        <v>2015.4</v>
      </c>
      <c r="BJ864" s="4">
        <v>0</v>
      </c>
      <c r="BK864" s="4">
        <v>2033.74</v>
      </c>
      <c r="BL864" s="4">
        <v>2033.74</v>
      </c>
      <c r="BM864" s="4">
        <v>7557.22</v>
      </c>
      <c r="BN864" s="4">
        <v>2033.74</v>
      </c>
      <c r="BO864" s="4">
        <v>2033.74</v>
      </c>
      <c r="BP864" s="4">
        <v>2033.74</v>
      </c>
      <c r="BQ864" s="4">
        <v>2033.74</v>
      </c>
      <c r="BR864" s="4">
        <v>2033.74</v>
      </c>
      <c r="BS864" s="4">
        <v>2033.74</v>
      </c>
      <c r="BT864" s="4">
        <v>2033.74</v>
      </c>
      <c r="BU864" s="4">
        <v>0</v>
      </c>
      <c r="BV864" s="4">
        <v>0</v>
      </c>
      <c r="BW864" s="4">
        <v>0</v>
      </c>
      <c r="BX864" s="4">
        <v>5523.48</v>
      </c>
      <c r="BY864" s="4">
        <v>0</v>
      </c>
      <c r="BZ864" s="4">
        <v>0</v>
      </c>
      <c r="CA864" s="4">
        <v>0</v>
      </c>
      <c r="CB864" s="4">
        <v>0</v>
      </c>
      <c r="CC864" s="4">
        <v>458.24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0</v>
      </c>
      <c r="CP864" s="4">
        <v>0</v>
      </c>
      <c r="CQ864" s="4">
        <v>0</v>
      </c>
      <c r="CR864" s="4">
        <v>0</v>
      </c>
      <c r="CS864" s="4">
        <v>0</v>
      </c>
      <c r="CT864" s="4">
        <v>0</v>
      </c>
      <c r="CU864" s="4">
        <v>0</v>
      </c>
      <c r="CV864" s="4">
        <v>0</v>
      </c>
      <c r="CW864" s="4">
        <v>0</v>
      </c>
      <c r="CX864" s="4">
        <v>0</v>
      </c>
      <c r="CY864" s="4">
        <v>0</v>
      </c>
      <c r="CZ864" s="4">
        <v>0</v>
      </c>
      <c r="DA864" s="4">
        <v>0</v>
      </c>
      <c r="DB864" s="4">
        <v>0</v>
      </c>
      <c r="DC864" s="4">
        <v>0</v>
      </c>
      <c r="DD864" s="4">
        <v>0</v>
      </c>
      <c r="DE864" s="4">
        <v>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6">
        <v>0</v>
      </c>
      <c r="DV864" s="4">
        <f>SUM(Tabela1[[#This Row],[jan/25]:[mar/25]])</f>
        <v>589.26</v>
      </c>
      <c r="DW864" s="4">
        <f>SUM(Tabela1[[#This Row],[abr/25]:[ago/25]])</f>
        <v>6470.6100000000006</v>
      </c>
      <c r="DX864" s="4">
        <f>SUM(Tabela1[[#This Row],[set/25]:[dez/30]])</f>
        <v>31842.600000000009</v>
      </c>
    </row>
    <row r="865" spans="1:128" hidden="1" x14ac:dyDescent="0.25">
      <c r="A865" s="2" t="s">
        <v>1856</v>
      </c>
      <c r="B865" s="2" t="s">
        <v>14</v>
      </c>
      <c r="C865" s="2" t="s">
        <v>731</v>
      </c>
      <c r="D865" s="1">
        <v>2305</v>
      </c>
      <c r="E865" s="2"/>
      <c r="F865" s="2" t="s">
        <v>16</v>
      </c>
      <c r="G865" s="321"/>
      <c r="H865" s="2"/>
      <c r="I865" s="2"/>
      <c r="J865" s="4"/>
      <c r="K865" s="4"/>
      <c r="L865" s="4">
        <f>Tabela1[[#This Row],[parcela.cef
(total)]]-Tabela1[[#This Row],[parcela.cef
(realizado)]]</f>
        <v>0</v>
      </c>
      <c r="M865" s="4">
        <v>0</v>
      </c>
      <c r="N865" s="4">
        <v>0</v>
      </c>
      <c r="O865" s="4">
        <v>0</v>
      </c>
      <c r="P865" s="4">
        <v>0</v>
      </c>
      <c r="Q865" s="4">
        <f>SUM(Tabela1[[#This Row],[set/25]:[dez/30]])</f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0</v>
      </c>
      <c r="CQ865" s="4">
        <v>0</v>
      </c>
      <c r="CR865" s="4">
        <v>0</v>
      </c>
      <c r="CS865" s="4">
        <v>0</v>
      </c>
      <c r="CT865" s="4">
        <v>0</v>
      </c>
      <c r="CU865" s="4">
        <v>0</v>
      </c>
      <c r="CV865" s="4">
        <v>0</v>
      </c>
      <c r="CW865" s="4">
        <v>0</v>
      </c>
      <c r="CX865" s="4">
        <v>0</v>
      </c>
      <c r="CY865" s="4">
        <v>0</v>
      </c>
      <c r="CZ865" s="4">
        <v>0</v>
      </c>
      <c r="DA865" s="4">
        <v>0</v>
      </c>
      <c r="DB865" s="4">
        <v>0</v>
      </c>
      <c r="DC865" s="4">
        <v>0</v>
      </c>
      <c r="DD865" s="4">
        <v>0</v>
      </c>
      <c r="DE865" s="4">
        <v>0</v>
      </c>
      <c r="DF865" s="4">
        <v>0</v>
      </c>
      <c r="DG865" s="4">
        <v>0</v>
      </c>
      <c r="DH865" s="4">
        <v>0</v>
      </c>
      <c r="DI865" s="4">
        <v>0</v>
      </c>
      <c r="DJ865" s="4">
        <v>0</v>
      </c>
      <c r="DK865" s="4">
        <v>0</v>
      </c>
      <c r="DL865" s="4">
        <v>0</v>
      </c>
      <c r="DM865" s="4">
        <v>0</v>
      </c>
      <c r="DN865" s="4">
        <v>0</v>
      </c>
      <c r="DO865" s="4">
        <v>0</v>
      </c>
      <c r="DP865" s="4">
        <v>0</v>
      </c>
      <c r="DQ865" s="4">
        <v>0</v>
      </c>
      <c r="DR865" s="4">
        <v>0</v>
      </c>
      <c r="DS865" s="4">
        <v>0</v>
      </c>
      <c r="DT865" s="4">
        <v>0</v>
      </c>
      <c r="DU865" s="6">
        <v>0</v>
      </c>
      <c r="DV865" s="4">
        <f>SUM(Tabela1[[#This Row],[jan/25]:[mar/25]])</f>
        <v>0</v>
      </c>
      <c r="DW865" s="4">
        <f>SUM(Tabela1[[#This Row],[abr/25]:[ago/25]])</f>
        <v>0</v>
      </c>
      <c r="DX865" s="4">
        <f>SUM(Tabela1[[#This Row],[set/25]:[dez/30]])</f>
        <v>0</v>
      </c>
    </row>
    <row r="866" spans="1:128" hidden="1" x14ac:dyDescent="0.25">
      <c r="A866" s="2" t="s">
        <v>1856</v>
      </c>
      <c r="B866" s="2" t="s">
        <v>14</v>
      </c>
      <c r="C866" s="2" t="s">
        <v>731</v>
      </c>
      <c r="D866" s="1">
        <v>2306</v>
      </c>
      <c r="E866" s="2" t="s">
        <v>2259</v>
      </c>
      <c r="F866" s="2" t="s">
        <v>19</v>
      </c>
      <c r="G866" s="321">
        <v>45596</v>
      </c>
      <c r="H866" s="2" t="s">
        <v>2260</v>
      </c>
      <c r="I866" s="2" t="s">
        <v>2261</v>
      </c>
      <c r="J866" s="4">
        <v>239200</v>
      </c>
      <c r="K866" s="4">
        <v>68739.429999999993</v>
      </c>
      <c r="L866" s="4">
        <f>Tabela1[[#This Row],[parcela.cef
(total)]]-Tabela1[[#This Row],[parcela.cef
(realizado)]]</f>
        <v>170460.57</v>
      </c>
      <c r="M866" s="4">
        <v>0</v>
      </c>
      <c r="N866" s="4">
        <v>292900</v>
      </c>
      <c r="O866" s="4">
        <v>4517.3999999999996</v>
      </c>
      <c r="P866" s="4">
        <v>53211.19</v>
      </c>
      <c r="Q866" s="4">
        <f>SUM(Tabela1[[#This Row],[set/25]:[dez/30]])</f>
        <v>43960.51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2017.56</v>
      </c>
      <c r="BB866" s="4">
        <v>0</v>
      </c>
      <c r="BC866" s="4">
        <v>1017.03</v>
      </c>
      <c r="BD866" s="4">
        <v>2071.92</v>
      </c>
      <c r="BE866" s="4">
        <v>1026.42</v>
      </c>
      <c r="BF866" s="4">
        <v>1031.78</v>
      </c>
      <c r="BG866" s="4">
        <v>1035.78</v>
      </c>
      <c r="BH866" s="4">
        <v>0</v>
      </c>
      <c r="BI866" s="4">
        <v>1050.19</v>
      </c>
      <c r="BJ866" s="4">
        <v>0</v>
      </c>
      <c r="BK866" s="4">
        <v>880.86</v>
      </c>
      <c r="BL866" s="4">
        <v>880.86</v>
      </c>
      <c r="BM866" s="4">
        <v>7487.34</v>
      </c>
      <c r="BN866" s="4">
        <v>880.86</v>
      </c>
      <c r="BO866" s="4">
        <v>880.86</v>
      </c>
      <c r="BP866" s="4">
        <v>7487.34</v>
      </c>
      <c r="BQ866" s="4">
        <v>880.86</v>
      </c>
      <c r="BR866" s="4">
        <v>880.86</v>
      </c>
      <c r="BS866" s="4">
        <v>880.86</v>
      </c>
      <c r="BT866" s="4">
        <v>880.86</v>
      </c>
      <c r="BU866" s="4">
        <v>880.86</v>
      </c>
      <c r="BV866" s="4">
        <v>880.86</v>
      </c>
      <c r="BW866" s="4">
        <v>880.86</v>
      </c>
      <c r="BX866" s="4">
        <v>17617.27</v>
      </c>
      <c r="BY866" s="4">
        <v>1569.04</v>
      </c>
      <c r="BZ866" s="4">
        <v>0</v>
      </c>
      <c r="CA866" s="4">
        <v>0</v>
      </c>
      <c r="CB866" s="4">
        <v>0</v>
      </c>
      <c r="CC866" s="4">
        <v>110.06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0</v>
      </c>
      <c r="CP866" s="4">
        <v>0</v>
      </c>
      <c r="CQ866" s="4">
        <v>0</v>
      </c>
      <c r="CR866" s="4">
        <v>0</v>
      </c>
      <c r="CS866" s="4">
        <v>0</v>
      </c>
      <c r="CT866" s="4">
        <v>0</v>
      </c>
      <c r="CU866" s="4">
        <v>0</v>
      </c>
      <c r="CV866" s="4">
        <v>0</v>
      </c>
      <c r="CW866" s="4">
        <v>0</v>
      </c>
      <c r="CX866" s="4">
        <v>0</v>
      </c>
      <c r="CY866" s="4">
        <v>0</v>
      </c>
      <c r="CZ866" s="4">
        <v>0</v>
      </c>
      <c r="DA866" s="4">
        <v>0</v>
      </c>
      <c r="DB866" s="4">
        <v>0</v>
      </c>
      <c r="DC866" s="4">
        <v>0</v>
      </c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6">
        <v>0</v>
      </c>
      <c r="DV866" s="4">
        <f>SUM(Tabela1[[#This Row],[jan/25]:[mar/25]])</f>
        <v>3088.95</v>
      </c>
      <c r="DW866" s="4">
        <f>SUM(Tabela1[[#This Row],[abr/25]:[ago/25]])</f>
        <v>4144.17</v>
      </c>
      <c r="DX866" s="4">
        <f>SUM(Tabela1[[#This Row],[set/25]:[dez/30]])</f>
        <v>43960.51</v>
      </c>
    </row>
    <row r="867" spans="1:128" hidden="1" x14ac:dyDescent="0.25">
      <c r="A867" s="2" t="s">
        <v>1856</v>
      </c>
      <c r="B867" s="2" t="s">
        <v>14</v>
      </c>
      <c r="C867" s="2" t="s">
        <v>731</v>
      </c>
      <c r="D867" s="1">
        <v>2307</v>
      </c>
      <c r="E867" s="2" t="s">
        <v>2263</v>
      </c>
      <c r="F867" s="2" t="s">
        <v>19</v>
      </c>
      <c r="G867" s="321">
        <v>45314</v>
      </c>
      <c r="H867" s="2" t="s">
        <v>835</v>
      </c>
      <c r="I867" s="2"/>
      <c r="J867" s="4"/>
      <c r="K867" s="4"/>
      <c r="L867" s="4">
        <f>Tabela1[[#This Row],[parcela.cef
(total)]]-Tabela1[[#This Row],[parcela.cef
(realizado)]]</f>
        <v>0</v>
      </c>
      <c r="M867" s="4">
        <v>0</v>
      </c>
      <c r="N867" s="4">
        <v>275995</v>
      </c>
      <c r="O867" s="4">
        <v>0</v>
      </c>
      <c r="P867" s="4">
        <v>293412.7</v>
      </c>
      <c r="Q867" s="4">
        <f>SUM(Tabela1[[#This Row],[set/25]:[dez/30]])</f>
        <v>129417.82999999997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89001.2</v>
      </c>
      <c r="AR867" s="4">
        <v>2011.62</v>
      </c>
      <c r="AS867" s="4">
        <v>2014.23</v>
      </c>
      <c r="AT867" s="4">
        <v>2019.87</v>
      </c>
      <c r="AU867" s="4">
        <v>2030.38</v>
      </c>
      <c r="AV867" s="4">
        <v>2047.84</v>
      </c>
      <c r="AW867" s="4">
        <v>2062.38</v>
      </c>
      <c r="AX867" s="4">
        <v>2077.23</v>
      </c>
      <c r="AY867" s="4">
        <v>2091.77</v>
      </c>
      <c r="AZ867" s="4">
        <v>2103.9</v>
      </c>
      <c r="BA867" s="4">
        <v>39186.78</v>
      </c>
      <c r="BB867" s="4">
        <v>2126.6799999999998</v>
      </c>
      <c r="BC867" s="4">
        <v>2137.31</v>
      </c>
      <c r="BD867" s="4">
        <v>2155.0500000000002</v>
      </c>
      <c r="BE867" s="4">
        <v>2163.67</v>
      </c>
      <c r="BF867" s="4">
        <v>2174.27</v>
      </c>
      <c r="BG867" s="4">
        <v>2183.4</v>
      </c>
      <c r="BH867" s="4">
        <v>2196.0700000000002</v>
      </c>
      <c r="BI867" s="4">
        <v>2211.2199999999998</v>
      </c>
      <c r="BJ867" s="4">
        <v>2231.34</v>
      </c>
      <c r="BK867" s="4">
        <v>2231.34</v>
      </c>
      <c r="BL867" s="4">
        <v>2231.34</v>
      </c>
      <c r="BM867" s="4">
        <v>35701.480000000003</v>
      </c>
      <c r="BN867" s="4">
        <v>2231.34</v>
      </c>
      <c r="BO867" s="4">
        <v>2231.34</v>
      </c>
      <c r="BP867" s="4">
        <v>2231.34</v>
      </c>
      <c r="BQ867" s="4">
        <v>2231.34</v>
      </c>
      <c r="BR867" s="4">
        <v>2231.34</v>
      </c>
      <c r="BS867" s="4">
        <v>2231.34</v>
      </c>
      <c r="BT867" s="4">
        <v>2231.34</v>
      </c>
      <c r="BU867" s="4">
        <v>2231.34</v>
      </c>
      <c r="BV867" s="4">
        <v>2231.34</v>
      </c>
      <c r="BW867" s="4">
        <v>66828.7</v>
      </c>
      <c r="BX867" s="4">
        <v>0</v>
      </c>
      <c r="BY867" s="4">
        <v>0</v>
      </c>
      <c r="BZ867" s="4">
        <v>111.57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0</v>
      </c>
      <c r="CZ867" s="4">
        <v>0</v>
      </c>
      <c r="DA867" s="4">
        <v>0</v>
      </c>
      <c r="DB867" s="4">
        <v>0</v>
      </c>
      <c r="DC867" s="4">
        <v>0</v>
      </c>
      <c r="DD867" s="4">
        <v>0</v>
      </c>
      <c r="DE867" s="4">
        <v>0</v>
      </c>
      <c r="DF867" s="4">
        <v>0</v>
      </c>
      <c r="DG867" s="4">
        <v>0</v>
      </c>
      <c r="DH867" s="4">
        <v>0</v>
      </c>
      <c r="DI867" s="4">
        <v>0</v>
      </c>
      <c r="DJ867" s="4">
        <v>0</v>
      </c>
      <c r="DK867" s="4">
        <v>0</v>
      </c>
      <c r="DL867" s="4">
        <v>0</v>
      </c>
      <c r="DM867" s="4">
        <v>0</v>
      </c>
      <c r="DN867" s="4">
        <v>0</v>
      </c>
      <c r="DO867" s="4">
        <v>0</v>
      </c>
      <c r="DP867" s="4">
        <v>0</v>
      </c>
      <c r="DQ867" s="4">
        <v>0</v>
      </c>
      <c r="DR867" s="4">
        <v>0</v>
      </c>
      <c r="DS867" s="4">
        <v>0</v>
      </c>
      <c r="DT867" s="4">
        <v>0</v>
      </c>
      <c r="DU867" s="6">
        <v>0</v>
      </c>
      <c r="DV867" s="4">
        <f>SUM(Tabela1[[#This Row],[jan/25]:[mar/25]])</f>
        <v>6419.04</v>
      </c>
      <c r="DW867" s="4">
        <f>SUM(Tabela1[[#This Row],[abr/25]:[ago/25]])</f>
        <v>10928.63</v>
      </c>
      <c r="DX867" s="4">
        <f>SUM(Tabela1[[#This Row],[set/25]:[dez/30]])</f>
        <v>129417.82999999997</v>
      </c>
    </row>
    <row r="868" spans="1:128" hidden="1" x14ac:dyDescent="0.25">
      <c r="A868" s="2" t="s">
        <v>1856</v>
      </c>
      <c r="B868" s="2" t="s">
        <v>14</v>
      </c>
      <c r="C868" s="2" t="s">
        <v>731</v>
      </c>
      <c r="D868" s="1">
        <v>2308</v>
      </c>
      <c r="E868" s="2" t="s">
        <v>2265</v>
      </c>
      <c r="F868" s="2" t="s">
        <v>19</v>
      </c>
      <c r="G868" s="321">
        <v>45594</v>
      </c>
      <c r="H868" s="2" t="s">
        <v>881</v>
      </c>
      <c r="I868" s="2" t="s">
        <v>2266</v>
      </c>
      <c r="J868" s="4">
        <v>269138.58</v>
      </c>
      <c r="K868" s="4">
        <v>84283.13</v>
      </c>
      <c r="L868" s="4">
        <f>Tabela1[[#This Row],[parcela.cef
(total)]]-Tabela1[[#This Row],[parcela.cef
(realizado)]]</f>
        <v>184855.45</v>
      </c>
      <c r="M868" s="4">
        <v>0</v>
      </c>
      <c r="N868" s="4">
        <v>369550</v>
      </c>
      <c r="O868" s="4">
        <v>6340.86</v>
      </c>
      <c r="P868" s="4">
        <v>102279.19</v>
      </c>
      <c r="Q868" s="4">
        <f>SUM(Tabela1[[#This Row],[set/25]:[dez/30]])</f>
        <v>63887.789999999979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576.87</v>
      </c>
      <c r="BA868" s="4">
        <v>580.79</v>
      </c>
      <c r="BB868" s="4">
        <v>583.11</v>
      </c>
      <c r="BC868" s="4">
        <v>586.03</v>
      </c>
      <c r="BD868" s="4">
        <v>590.89</v>
      </c>
      <c r="BE868" s="4">
        <v>33071.040000000001</v>
      </c>
      <c r="BF868" s="4">
        <v>595.57000000000005</v>
      </c>
      <c r="BG868" s="4">
        <v>598.66999999999996</v>
      </c>
      <c r="BH868" s="4">
        <v>602.14</v>
      </c>
      <c r="BI868" s="4">
        <v>606.29</v>
      </c>
      <c r="BJ868" s="4">
        <v>611.80999999999995</v>
      </c>
      <c r="BK868" s="4">
        <v>611.80999999999995</v>
      </c>
      <c r="BL868" s="4">
        <v>611.80999999999995</v>
      </c>
      <c r="BM868" s="4">
        <v>611.80999999999995</v>
      </c>
      <c r="BN868" s="4">
        <v>611.80999999999995</v>
      </c>
      <c r="BO868" s="4">
        <v>611.80999999999995</v>
      </c>
      <c r="BP868" s="4">
        <v>611.80999999999995</v>
      </c>
      <c r="BQ868" s="4">
        <v>34105.379999999997</v>
      </c>
      <c r="BR868" s="4">
        <v>611.80999999999995</v>
      </c>
      <c r="BS868" s="4">
        <v>611.80999999999995</v>
      </c>
      <c r="BT868" s="4">
        <v>611.80999999999995</v>
      </c>
      <c r="BU868" s="4">
        <v>611.80999999999995</v>
      </c>
      <c r="BV868" s="4">
        <v>611.80999999999995</v>
      </c>
      <c r="BW868" s="4">
        <v>22329.05</v>
      </c>
      <c r="BX868" s="4">
        <v>0</v>
      </c>
      <c r="BY868" s="4">
        <v>111.64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0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0</v>
      </c>
      <c r="CZ868" s="4">
        <v>0</v>
      </c>
      <c r="DA868" s="4">
        <v>0</v>
      </c>
      <c r="DB868" s="4">
        <v>0</v>
      </c>
      <c r="DC868" s="4">
        <v>0</v>
      </c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6">
        <v>0</v>
      </c>
      <c r="DV868" s="4">
        <f>SUM(Tabela1[[#This Row],[jan/25]:[mar/25]])</f>
        <v>1760.0299999999997</v>
      </c>
      <c r="DW868" s="4">
        <f>SUM(Tabela1[[#This Row],[abr/25]:[ago/25]])</f>
        <v>35473.71</v>
      </c>
      <c r="DX868" s="4">
        <f>SUM(Tabela1[[#This Row],[set/25]:[dez/30]])</f>
        <v>63887.789999999979</v>
      </c>
    </row>
    <row r="869" spans="1:128" hidden="1" x14ac:dyDescent="0.25">
      <c r="A869" s="2" t="s">
        <v>1856</v>
      </c>
      <c r="B869" s="2" t="s">
        <v>14</v>
      </c>
      <c r="C869" s="2" t="s">
        <v>731</v>
      </c>
      <c r="D869" s="1">
        <v>2309</v>
      </c>
      <c r="E869" s="2" t="s">
        <v>2268</v>
      </c>
      <c r="F869" s="2" t="s">
        <v>19</v>
      </c>
      <c r="G869" s="321">
        <v>45889</v>
      </c>
      <c r="H869" s="2" t="s">
        <v>858</v>
      </c>
      <c r="I869" s="2"/>
      <c r="J869" s="4"/>
      <c r="K869" s="4"/>
      <c r="L869" s="4">
        <f>Tabela1[[#This Row],[parcela.cef
(total)]]-Tabela1[[#This Row],[parcela.cef
(realizado)]]</f>
        <v>0</v>
      </c>
      <c r="M869" s="4">
        <v>259303.35</v>
      </c>
      <c r="N869" s="4">
        <v>427630.14</v>
      </c>
      <c r="O869" s="4">
        <v>0</v>
      </c>
      <c r="P869" s="4">
        <v>137119.65</v>
      </c>
      <c r="Q869" s="4">
        <f>SUM(Tabela1[[#This Row],[set/25]:[dez/30]])</f>
        <v>137119.65000000002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10047.200000000001</v>
      </c>
      <c r="BK869" s="4">
        <v>9965.75</v>
      </c>
      <c r="BL869" s="4">
        <v>9965.75</v>
      </c>
      <c r="BM869" s="4">
        <v>44595</v>
      </c>
      <c r="BN869" s="4">
        <v>2780.55</v>
      </c>
      <c r="BO869" s="4">
        <v>2780.55</v>
      </c>
      <c r="BP869" s="4">
        <v>2780.55</v>
      </c>
      <c r="BQ869" s="4">
        <v>2780.55</v>
      </c>
      <c r="BR869" s="4">
        <v>2780.55</v>
      </c>
      <c r="BS869" s="4">
        <v>2780.55</v>
      </c>
      <c r="BT869" s="4">
        <v>2780.55</v>
      </c>
      <c r="BU869" s="4">
        <v>2780.55</v>
      </c>
      <c r="BV869" s="4">
        <v>2780.55</v>
      </c>
      <c r="BW869" s="4">
        <v>37409.78</v>
      </c>
      <c r="BX869" s="4">
        <v>0</v>
      </c>
      <c r="BY869" s="4">
        <v>0</v>
      </c>
      <c r="BZ869" s="4">
        <v>0</v>
      </c>
      <c r="CA869" s="4">
        <v>111.22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0</v>
      </c>
      <c r="CZ869" s="4">
        <v>0</v>
      </c>
      <c r="DA869" s="4">
        <v>0</v>
      </c>
      <c r="DB869" s="4">
        <v>0</v>
      </c>
      <c r="DC869" s="4">
        <v>0</v>
      </c>
      <c r="DD869" s="4">
        <v>0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0</v>
      </c>
      <c r="DK869" s="4">
        <v>0</v>
      </c>
      <c r="DL869" s="4">
        <v>0</v>
      </c>
      <c r="DM869" s="4">
        <v>0</v>
      </c>
      <c r="DN869" s="4">
        <v>0</v>
      </c>
      <c r="DO869" s="4">
        <v>0</v>
      </c>
      <c r="DP869" s="4">
        <v>0</v>
      </c>
      <c r="DQ869" s="4">
        <v>0</v>
      </c>
      <c r="DR869" s="4">
        <v>0</v>
      </c>
      <c r="DS869" s="4">
        <v>0</v>
      </c>
      <c r="DT869" s="4">
        <v>0</v>
      </c>
      <c r="DU869" s="6">
        <v>0</v>
      </c>
      <c r="DV869" s="4">
        <f>SUM(Tabela1[[#This Row],[jan/25]:[mar/25]])</f>
        <v>0</v>
      </c>
      <c r="DW869" s="4">
        <f>SUM(Tabela1[[#This Row],[abr/25]:[ago/25]])</f>
        <v>0</v>
      </c>
      <c r="DX869" s="4">
        <f>SUM(Tabela1[[#This Row],[set/25]:[dez/30]])</f>
        <v>137119.65000000002</v>
      </c>
    </row>
    <row r="870" spans="1:128" hidden="1" x14ac:dyDescent="0.25">
      <c r="A870" s="2" t="s">
        <v>1856</v>
      </c>
      <c r="B870" s="2" t="s">
        <v>14</v>
      </c>
      <c r="C870" s="2" t="s">
        <v>2270</v>
      </c>
      <c r="D870" s="1">
        <v>2401</v>
      </c>
      <c r="E870" s="2" t="s">
        <v>2271</v>
      </c>
      <c r="F870" s="2" t="s">
        <v>19</v>
      </c>
      <c r="G870" s="321">
        <v>45582</v>
      </c>
      <c r="H870" s="2" t="s">
        <v>2272</v>
      </c>
      <c r="I870" s="2" t="s">
        <v>2273</v>
      </c>
      <c r="J870" s="4">
        <v>340000</v>
      </c>
      <c r="K870" s="4">
        <v>93583.41</v>
      </c>
      <c r="L870" s="4">
        <f>Tabela1[[#This Row],[parcela.cef
(total)]]-Tabela1[[#This Row],[parcela.cef
(realizado)]]</f>
        <v>246416.59</v>
      </c>
      <c r="M870" s="4">
        <v>0</v>
      </c>
      <c r="N870" s="4">
        <v>369574.42</v>
      </c>
      <c r="O870" s="4">
        <v>7192.36</v>
      </c>
      <c r="P870" s="4">
        <v>35709.22</v>
      </c>
      <c r="Q870" s="4">
        <f>SUM(Tabela1[[#This Row],[set/25]:[dez/30]])</f>
        <v>23298.019999999997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788.58</v>
      </c>
      <c r="BA870" s="4">
        <v>9765.39</v>
      </c>
      <c r="BB870" s="4">
        <v>227.71</v>
      </c>
      <c r="BC870" s="4">
        <v>228.85</v>
      </c>
      <c r="BD870" s="4">
        <v>230.75</v>
      </c>
      <c r="BE870" s="4">
        <v>231.67</v>
      </c>
      <c r="BF870" s="4">
        <v>232.57</v>
      </c>
      <c r="BG870" s="4">
        <v>233.78</v>
      </c>
      <c r="BH870" s="4">
        <v>235.14</v>
      </c>
      <c r="BI870" s="4">
        <v>236.76</v>
      </c>
      <c r="BJ870" s="4">
        <v>0</v>
      </c>
      <c r="BK870" s="4">
        <v>238.91</v>
      </c>
      <c r="BL870" s="4">
        <v>238.91</v>
      </c>
      <c r="BM870" s="4">
        <v>10286.98</v>
      </c>
      <c r="BN870" s="4">
        <v>238.91</v>
      </c>
      <c r="BO870" s="4">
        <v>238.91</v>
      </c>
      <c r="BP870" s="4">
        <v>238.91</v>
      </c>
      <c r="BQ870" s="4">
        <v>238.91</v>
      </c>
      <c r="BR870" s="4">
        <v>238.91</v>
      </c>
      <c r="BS870" s="4">
        <v>238.91</v>
      </c>
      <c r="BT870" s="4">
        <v>238.91</v>
      </c>
      <c r="BU870" s="4">
        <v>238.91</v>
      </c>
      <c r="BV870" s="4">
        <v>238.91</v>
      </c>
      <c r="BW870" s="4">
        <v>10048.07</v>
      </c>
      <c r="BX870" s="4">
        <v>0</v>
      </c>
      <c r="BY870" s="4">
        <v>334.96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0</v>
      </c>
      <c r="CZ870" s="4">
        <v>0</v>
      </c>
      <c r="DA870" s="4">
        <v>0</v>
      </c>
      <c r="DB870" s="4">
        <v>0</v>
      </c>
      <c r="DC870" s="4">
        <v>0</v>
      </c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6">
        <v>0</v>
      </c>
      <c r="DV870" s="4">
        <f>SUM(Tabela1[[#This Row],[jan/25]:[mar/25]])</f>
        <v>687.31</v>
      </c>
      <c r="DW870" s="4">
        <f>SUM(Tabela1[[#This Row],[abr/25]:[ago/25]])</f>
        <v>1169.92</v>
      </c>
      <c r="DX870" s="4">
        <f>SUM(Tabela1[[#This Row],[set/25]:[dez/30]])</f>
        <v>23298.019999999997</v>
      </c>
    </row>
    <row r="871" spans="1:128" hidden="1" x14ac:dyDescent="0.25">
      <c r="A871" s="2" t="s">
        <v>1856</v>
      </c>
      <c r="B871" s="2" t="s">
        <v>14</v>
      </c>
      <c r="C871" s="2" t="s">
        <v>2270</v>
      </c>
      <c r="D871" s="1">
        <v>2402</v>
      </c>
      <c r="E871" s="2" t="s">
        <v>2275</v>
      </c>
      <c r="F871" s="2" t="s">
        <v>19</v>
      </c>
      <c r="G871" s="321">
        <v>45581</v>
      </c>
      <c r="H871" s="2" t="s">
        <v>1041</v>
      </c>
      <c r="I871" s="2" t="s">
        <v>2276</v>
      </c>
      <c r="J871" s="4">
        <v>306000</v>
      </c>
      <c r="K871" s="4">
        <v>87987.72</v>
      </c>
      <c r="L871" s="4">
        <f>Tabela1[[#This Row],[parcela.cef
(total)]]-Tabela1[[#This Row],[parcela.cef
(realizado)]]</f>
        <v>218012.28</v>
      </c>
      <c r="M871" s="4">
        <v>0</v>
      </c>
      <c r="N871" s="4">
        <v>369550</v>
      </c>
      <c r="O871" s="4">
        <v>1025.32</v>
      </c>
      <c r="P871" s="4">
        <v>68313.58</v>
      </c>
      <c r="Q871" s="4">
        <f>SUM(Tabela1[[#This Row],[set/25]:[dez/30]])</f>
        <v>50671.539999999986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381.57</v>
      </c>
      <c r="BA871" s="4">
        <v>5150.13</v>
      </c>
      <c r="BB871" s="4">
        <v>878.99</v>
      </c>
      <c r="BC871" s="4">
        <v>883.38</v>
      </c>
      <c r="BD871" s="4">
        <v>890.72</v>
      </c>
      <c r="BE871" s="4">
        <v>894.28</v>
      </c>
      <c r="BF871" s="4">
        <v>897.77</v>
      </c>
      <c r="BG871" s="4">
        <v>902.44</v>
      </c>
      <c r="BH871" s="4">
        <v>5848.83</v>
      </c>
      <c r="BI871" s="4">
        <v>913.93</v>
      </c>
      <c r="BJ871" s="4">
        <v>0</v>
      </c>
      <c r="BK871" s="4">
        <v>922.25</v>
      </c>
      <c r="BL871" s="4">
        <v>922.25</v>
      </c>
      <c r="BM871" s="4">
        <v>11762.69</v>
      </c>
      <c r="BN871" s="4">
        <v>1866.53</v>
      </c>
      <c r="BO871" s="4">
        <v>1866.53</v>
      </c>
      <c r="BP871" s="4">
        <v>1866.53</v>
      </c>
      <c r="BQ871" s="4">
        <v>1866.53</v>
      </c>
      <c r="BR871" s="4">
        <v>1866.53</v>
      </c>
      <c r="BS871" s="4">
        <v>1866.53</v>
      </c>
      <c r="BT871" s="4">
        <v>1866.53</v>
      </c>
      <c r="BU871" s="4">
        <v>1866.53</v>
      </c>
      <c r="BV871" s="4">
        <v>1866.53</v>
      </c>
      <c r="BW871" s="4">
        <v>18601.599999999999</v>
      </c>
      <c r="BX871" s="4">
        <v>517.57000000000005</v>
      </c>
      <c r="BY871" s="4">
        <v>517.57000000000005</v>
      </c>
      <c r="BZ871" s="4">
        <v>628.84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0</v>
      </c>
      <c r="CZ871" s="4">
        <v>0</v>
      </c>
      <c r="DA871" s="4">
        <v>0</v>
      </c>
      <c r="DB871" s="4">
        <v>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0</v>
      </c>
      <c r="DJ871" s="4">
        <v>0</v>
      </c>
      <c r="DK871" s="4">
        <v>0</v>
      </c>
      <c r="DL871" s="4">
        <v>0</v>
      </c>
      <c r="DM871" s="4">
        <v>0</v>
      </c>
      <c r="DN871" s="4">
        <v>0</v>
      </c>
      <c r="DO871" s="4">
        <v>0</v>
      </c>
      <c r="DP871" s="4">
        <v>0</v>
      </c>
      <c r="DQ871" s="4">
        <v>0</v>
      </c>
      <c r="DR871" s="4">
        <v>0</v>
      </c>
      <c r="DS871" s="4">
        <v>0</v>
      </c>
      <c r="DT871" s="4">
        <v>0</v>
      </c>
      <c r="DU871" s="6">
        <v>0</v>
      </c>
      <c r="DV871" s="4">
        <f>SUM(Tabela1[[#This Row],[jan/25]:[mar/25]])</f>
        <v>2653.09</v>
      </c>
      <c r="DW871" s="4">
        <f>SUM(Tabela1[[#This Row],[abr/25]:[ago/25]])</f>
        <v>9457.25</v>
      </c>
      <c r="DX871" s="4">
        <f>SUM(Tabela1[[#This Row],[set/25]:[dez/30]])</f>
        <v>50671.539999999986</v>
      </c>
    </row>
    <row r="872" spans="1:128" hidden="1" x14ac:dyDescent="0.25">
      <c r="A872" s="2" t="s">
        <v>1856</v>
      </c>
      <c r="B872" s="2" t="s">
        <v>14</v>
      </c>
      <c r="C872" s="2" t="s">
        <v>2270</v>
      </c>
      <c r="D872" s="1">
        <v>2403</v>
      </c>
      <c r="E872" s="2" t="s">
        <v>2278</v>
      </c>
      <c r="F872" s="2" t="s">
        <v>19</v>
      </c>
      <c r="G872" s="321">
        <v>45698</v>
      </c>
      <c r="H872" s="2" t="s">
        <v>2279</v>
      </c>
      <c r="I872" s="2" t="s">
        <v>2280</v>
      </c>
      <c r="J872" s="4">
        <v>298574.65999999997</v>
      </c>
      <c r="K872" s="4">
        <v>87319.44</v>
      </c>
      <c r="L872" s="4">
        <f>Tabela1[[#This Row],[parcela.cef
(total)]]-Tabela1[[#This Row],[parcela.cef
(realizado)]]</f>
        <v>211255.21999999997</v>
      </c>
      <c r="M872" s="4">
        <v>0</v>
      </c>
      <c r="N872" s="4">
        <v>381836.86</v>
      </c>
      <c r="O872" s="4">
        <v>0</v>
      </c>
      <c r="P872" s="4">
        <v>34855.339999999997</v>
      </c>
      <c r="Q872" s="4">
        <f>SUM(Tabela1[[#This Row],[set/25]:[dez/30]])</f>
        <v>11108.279999999999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13190.16</v>
      </c>
      <c r="BE872" s="4">
        <v>2090.4899999999998</v>
      </c>
      <c r="BF872" s="4">
        <v>2098.64</v>
      </c>
      <c r="BG872" s="4">
        <v>2109.5500000000002</v>
      </c>
      <c r="BH872" s="4">
        <v>2121.79</v>
      </c>
      <c r="BI872" s="4">
        <v>2136.4299999999998</v>
      </c>
      <c r="BJ872" s="4">
        <v>0</v>
      </c>
      <c r="BK872" s="4">
        <v>2155.87</v>
      </c>
      <c r="BL872" s="4">
        <v>2155.9</v>
      </c>
      <c r="BM872" s="4">
        <v>743.38</v>
      </c>
      <c r="BN872" s="4">
        <v>743.38</v>
      </c>
      <c r="BO872" s="4">
        <v>743.38</v>
      </c>
      <c r="BP872" s="4">
        <v>743.38</v>
      </c>
      <c r="BQ872" s="4">
        <v>743.38</v>
      </c>
      <c r="BR872" s="4">
        <v>743.38</v>
      </c>
      <c r="BS872" s="4">
        <v>743.38</v>
      </c>
      <c r="BT872" s="4">
        <v>743.38</v>
      </c>
      <c r="BU872" s="4">
        <v>743.41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106.06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0</v>
      </c>
      <c r="CZ872" s="4">
        <v>0</v>
      </c>
      <c r="DA872" s="4">
        <v>0</v>
      </c>
      <c r="DB872" s="4">
        <v>0</v>
      </c>
      <c r="DC872" s="4">
        <v>0</v>
      </c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6">
        <v>0</v>
      </c>
      <c r="DV872" s="4">
        <f>SUM(Tabela1[[#This Row],[jan/25]:[mar/25]])</f>
        <v>13190.16</v>
      </c>
      <c r="DW872" s="4">
        <f>SUM(Tabela1[[#This Row],[abr/25]:[ago/25]])</f>
        <v>10556.9</v>
      </c>
      <c r="DX872" s="4">
        <f>SUM(Tabela1[[#This Row],[set/25]:[dez/30]])</f>
        <v>11108.279999999999</v>
      </c>
    </row>
    <row r="873" spans="1:128" hidden="1" x14ac:dyDescent="0.25">
      <c r="A873" s="2" t="s">
        <v>1856</v>
      </c>
      <c r="B873" s="2" t="s">
        <v>14</v>
      </c>
      <c r="C873" s="2" t="s">
        <v>2270</v>
      </c>
      <c r="D873" s="1">
        <v>2404</v>
      </c>
      <c r="E873" s="2" t="s">
        <v>2282</v>
      </c>
      <c r="F873" s="2" t="s">
        <v>19</v>
      </c>
      <c r="G873" s="321">
        <v>45644</v>
      </c>
      <c r="H873" s="2" t="s">
        <v>2283</v>
      </c>
      <c r="I873" s="2" t="s">
        <v>2284</v>
      </c>
      <c r="J873" s="4">
        <v>260000</v>
      </c>
      <c r="K873" s="4">
        <v>82030.929999999993</v>
      </c>
      <c r="L873" s="4">
        <f>Tabela1[[#This Row],[parcela.cef
(total)]]-Tabela1[[#This Row],[parcela.cef
(realizado)]]</f>
        <v>177969.07</v>
      </c>
      <c r="M873" s="4">
        <v>0</v>
      </c>
      <c r="N873" s="4">
        <v>371488</v>
      </c>
      <c r="O873" s="4">
        <v>0</v>
      </c>
      <c r="P873" s="4">
        <v>97942.04</v>
      </c>
      <c r="Q873" s="4">
        <f>SUM(Tabela1[[#This Row],[set/25]:[dez/30]])</f>
        <v>73284.039999999994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2683.49</v>
      </c>
      <c r="BB873" s="4">
        <v>2694.22</v>
      </c>
      <c r="BC873" s="4">
        <v>2707.7</v>
      </c>
      <c r="BD873" s="4">
        <v>2730.17</v>
      </c>
      <c r="BE873" s="4">
        <v>2741.09</v>
      </c>
      <c r="BF873" s="4">
        <v>2751.78</v>
      </c>
      <c r="BG873" s="4">
        <v>2766.09</v>
      </c>
      <c r="BH873" s="4">
        <v>2782.13</v>
      </c>
      <c r="BI873" s="4">
        <v>2801.33</v>
      </c>
      <c r="BJ873" s="4">
        <v>2826.82</v>
      </c>
      <c r="BK873" s="4">
        <v>2826.82</v>
      </c>
      <c r="BL873" s="4">
        <v>2826.82</v>
      </c>
      <c r="BM873" s="4">
        <v>15627.54</v>
      </c>
      <c r="BN873" s="4">
        <v>2826.82</v>
      </c>
      <c r="BO873" s="4">
        <v>2826.82</v>
      </c>
      <c r="BP873" s="4">
        <v>2826.82</v>
      </c>
      <c r="BQ873" s="4">
        <v>2826.82</v>
      </c>
      <c r="BR873" s="4">
        <v>2826.82</v>
      </c>
      <c r="BS873" s="4">
        <v>2826.82</v>
      </c>
      <c r="BT873" s="4">
        <v>2826.82</v>
      </c>
      <c r="BU873" s="4">
        <v>2826.82</v>
      </c>
      <c r="BV873" s="4">
        <v>2826.82</v>
      </c>
      <c r="BW873" s="4">
        <v>23627.99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106.67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0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0</v>
      </c>
      <c r="CY873" s="4">
        <v>0</v>
      </c>
      <c r="CZ873" s="4">
        <v>0</v>
      </c>
      <c r="DA873" s="4">
        <v>0</v>
      </c>
      <c r="DB873" s="4">
        <v>0</v>
      </c>
      <c r="DC873" s="4">
        <v>0</v>
      </c>
      <c r="DD873" s="4">
        <v>0</v>
      </c>
      <c r="DE873" s="4">
        <v>0</v>
      </c>
      <c r="DF873" s="4">
        <v>0</v>
      </c>
      <c r="DG873" s="4">
        <v>0</v>
      </c>
      <c r="DH873" s="4">
        <v>0</v>
      </c>
      <c r="DI873" s="4">
        <v>0</v>
      </c>
      <c r="DJ873" s="4">
        <v>0</v>
      </c>
      <c r="DK873" s="4">
        <v>0</v>
      </c>
      <c r="DL873" s="4">
        <v>0</v>
      </c>
      <c r="DM873" s="4">
        <v>0</v>
      </c>
      <c r="DN873" s="4">
        <v>0</v>
      </c>
      <c r="DO873" s="4">
        <v>0</v>
      </c>
      <c r="DP873" s="4">
        <v>0</v>
      </c>
      <c r="DQ873" s="4">
        <v>0</v>
      </c>
      <c r="DR873" s="4">
        <v>0</v>
      </c>
      <c r="DS873" s="4">
        <v>0</v>
      </c>
      <c r="DT873" s="4">
        <v>0</v>
      </c>
      <c r="DU873" s="6">
        <v>0</v>
      </c>
      <c r="DV873" s="4">
        <f>SUM(Tabela1[[#This Row],[jan/25]:[mar/25]])</f>
        <v>8132.09</v>
      </c>
      <c r="DW873" s="4">
        <f>SUM(Tabela1[[#This Row],[abr/25]:[ago/25]])</f>
        <v>13842.42</v>
      </c>
      <c r="DX873" s="4">
        <f>SUM(Tabela1[[#This Row],[set/25]:[dez/30]])</f>
        <v>73284.039999999994</v>
      </c>
    </row>
    <row r="874" spans="1:128" hidden="1" x14ac:dyDescent="0.25">
      <c r="A874" s="2" t="s">
        <v>1856</v>
      </c>
      <c r="B874" s="2" t="s">
        <v>14</v>
      </c>
      <c r="C874" s="2" t="s">
        <v>2270</v>
      </c>
      <c r="D874" s="1">
        <v>2405</v>
      </c>
      <c r="E874" s="2" t="s">
        <v>2286</v>
      </c>
      <c r="F874" s="2" t="s">
        <v>19</v>
      </c>
      <c r="G874" s="321">
        <v>45589</v>
      </c>
      <c r="H874" s="2" t="s">
        <v>1033</v>
      </c>
      <c r="I874" s="2" t="s">
        <v>2287</v>
      </c>
      <c r="J874" s="4">
        <v>303568.74</v>
      </c>
      <c r="K874" s="4">
        <v>88322.62</v>
      </c>
      <c r="L874" s="4">
        <f>Tabela1[[#This Row],[parcela.cef
(total)]]-Tabela1[[#This Row],[parcela.cef
(realizado)]]</f>
        <v>215246.12</v>
      </c>
      <c r="M874" s="4">
        <v>0</v>
      </c>
      <c r="N874" s="4">
        <v>371495</v>
      </c>
      <c r="O874" s="4">
        <v>9844.3799999999992</v>
      </c>
      <c r="P874" s="4">
        <v>33916.699999999997</v>
      </c>
      <c r="Q874" s="4">
        <f>SUM(Tabela1[[#This Row],[set/25]:[dez/30]])</f>
        <v>22244.500000000004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315.01</v>
      </c>
      <c r="BA874" s="4">
        <v>8763.3799999999992</v>
      </c>
      <c r="BB874" s="4">
        <v>318.02</v>
      </c>
      <c r="BC874" s="4">
        <v>319.61</v>
      </c>
      <c r="BD874" s="4">
        <v>322.26</v>
      </c>
      <c r="BE874" s="4">
        <v>323.55</v>
      </c>
      <c r="BF874" s="4">
        <v>324.81</v>
      </c>
      <c r="BG874" s="4">
        <v>326.5</v>
      </c>
      <c r="BH874" s="4">
        <v>328.4</v>
      </c>
      <c r="BI874" s="4">
        <v>330.66</v>
      </c>
      <c r="BJ874" s="4">
        <v>0</v>
      </c>
      <c r="BK874" s="4">
        <v>333.67</v>
      </c>
      <c r="BL874" s="4">
        <v>333.67</v>
      </c>
      <c r="BM874" s="4">
        <v>9231.4500000000007</v>
      </c>
      <c r="BN874" s="4">
        <v>333.67</v>
      </c>
      <c r="BO874" s="4">
        <v>333.67</v>
      </c>
      <c r="BP874" s="4">
        <v>333.67</v>
      </c>
      <c r="BQ874" s="4">
        <v>333.67</v>
      </c>
      <c r="BR874" s="4">
        <v>333.67</v>
      </c>
      <c r="BS874" s="4">
        <v>333.67</v>
      </c>
      <c r="BT874" s="4">
        <v>333.67</v>
      </c>
      <c r="BU874" s="4">
        <v>333.67</v>
      </c>
      <c r="BV874" s="4">
        <v>333.67</v>
      </c>
      <c r="BW874" s="4">
        <v>9231.4500000000007</v>
      </c>
      <c r="BX874" s="4">
        <v>0</v>
      </c>
      <c r="BY874" s="4">
        <v>0</v>
      </c>
      <c r="BZ874" s="4">
        <v>0</v>
      </c>
      <c r="CA874" s="4">
        <v>111.23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0</v>
      </c>
      <c r="CZ874" s="4">
        <v>0</v>
      </c>
      <c r="DA874" s="4">
        <v>0</v>
      </c>
      <c r="DB874" s="4">
        <v>0</v>
      </c>
      <c r="DC874" s="4">
        <v>0</v>
      </c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6">
        <v>0</v>
      </c>
      <c r="DV874" s="4">
        <f>SUM(Tabela1[[#This Row],[jan/25]:[mar/25]])</f>
        <v>959.89</v>
      </c>
      <c r="DW874" s="4">
        <f>SUM(Tabela1[[#This Row],[abr/25]:[ago/25]])</f>
        <v>1633.92</v>
      </c>
      <c r="DX874" s="4">
        <f>SUM(Tabela1[[#This Row],[set/25]:[dez/30]])</f>
        <v>22244.500000000004</v>
      </c>
    </row>
    <row r="875" spans="1:128" hidden="1" x14ac:dyDescent="0.25">
      <c r="A875" s="2" t="s">
        <v>1856</v>
      </c>
      <c r="B875" s="2" t="s">
        <v>14</v>
      </c>
      <c r="C875" s="2" t="s">
        <v>2270</v>
      </c>
      <c r="D875" s="1">
        <v>2406</v>
      </c>
      <c r="E875" s="2" t="s">
        <v>2289</v>
      </c>
      <c r="F875" s="2" t="s">
        <v>19</v>
      </c>
      <c r="G875" s="321">
        <v>45714</v>
      </c>
      <c r="H875" s="2" t="s">
        <v>2290</v>
      </c>
      <c r="I875" s="2" t="s">
        <v>2291</v>
      </c>
      <c r="J875" s="4">
        <v>221774.03</v>
      </c>
      <c r="K875" s="4">
        <v>78153.3</v>
      </c>
      <c r="L875" s="4">
        <f>Tabela1[[#This Row],[parcela.cef
(total)]]-Tabela1[[#This Row],[parcela.cef
(realizado)]]</f>
        <v>143620.72999999998</v>
      </c>
      <c r="M875" s="4">
        <v>0</v>
      </c>
      <c r="N875" s="4">
        <v>371170</v>
      </c>
      <c r="O875" s="4">
        <v>8134.46</v>
      </c>
      <c r="P875" s="4">
        <v>130260.56</v>
      </c>
      <c r="Q875" s="4">
        <f>SUM(Tabela1[[#This Row],[set/25]:[dez/30]])</f>
        <v>91443.3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2335.12</v>
      </c>
      <c r="BE875" s="4">
        <v>2344.46</v>
      </c>
      <c r="BF875" s="4">
        <v>12353.61</v>
      </c>
      <c r="BG875" s="4">
        <v>17008.509999999998</v>
      </c>
      <c r="BH875" s="4">
        <v>2379.5700000000002</v>
      </c>
      <c r="BI875" s="4">
        <v>2395.9899999999998</v>
      </c>
      <c r="BJ875" s="4">
        <v>2417.79</v>
      </c>
      <c r="BK875" s="4">
        <v>2417.79</v>
      </c>
      <c r="BL875" s="4">
        <v>2417.79</v>
      </c>
      <c r="BM875" s="4">
        <v>2417.79</v>
      </c>
      <c r="BN875" s="4">
        <v>2417.79</v>
      </c>
      <c r="BO875" s="4">
        <v>2417.79</v>
      </c>
      <c r="BP875" s="4">
        <v>2417.79</v>
      </c>
      <c r="BQ875" s="4">
        <v>2417.79</v>
      </c>
      <c r="BR875" s="4">
        <v>2417.79</v>
      </c>
      <c r="BS875" s="4">
        <v>27811.93</v>
      </c>
      <c r="BT875" s="4">
        <v>2417.77</v>
      </c>
      <c r="BU875" s="4">
        <v>219.82</v>
      </c>
      <c r="BV875" s="4">
        <v>219.82</v>
      </c>
      <c r="BW875" s="4">
        <v>38684.129999999997</v>
      </c>
      <c r="BX875" s="4">
        <v>219.82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109.9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0</v>
      </c>
      <c r="CP875" s="4">
        <v>0</v>
      </c>
      <c r="CQ875" s="4">
        <v>0</v>
      </c>
      <c r="CR875" s="4">
        <v>0</v>
      </c>
      <c r="CS875" s="4">
        <v>0</v>
      </c>
      <c r="CT875" s="4">
        <v>0</v>
      </c>
      <c r="CU875" s="4">
        <v>0</v>
      </c>
      <c r="CV875" s="4">
        <v>0</v>
      </c>
      <c r="CW875" s="4">
        <v>0</v>
      </c>
      <c r="CX875" s="4">
        <v>0</v>
      </c>
      <c r="CY875" s="4">
        <v>0</v>
      </c>
      <c r="CZ875" s="4">
        <v>0</v>
      </c>
      <c r="DA875" s="4">
        <v>0</v>
      </c>
      <c r="DB875" s="4">
        <v>0</v>
      </c>
      <c r="DC875" s="4">
        <v>0</v>
      </c>
      <c r="DD875" s="4">
        <v>0</v>
      </c>
      <c r="DE875" s="4">
        <v>0</v>
      </c>
      <c r="DF875" s="4">
        <v>0</v>
      </c>
      <c r="DG875" s="4">
        <v>0</v>
      </c>
      <c r="DH875" s="4">
        <v>0</v>
      </c>
      <c r="DI875" s="4">
        <v>0</v>
      </c>
      <c r="DJ875" s="4">
        <v>0</v>
      </c>
      <c r="DK875" s="4">
        <v>0</v>
      </c>
      <c r="DL875" s="4">
        <v>0</v>
      </c>
      <c r="DM875" s="4">
        <v>0</v>
      </c>
      <c r="DN875" s="4">
        <v>0</v>
      </c>
      <c r="DO875" s="4">
        <v>0</v>
      </c>
      <c r="DP875" s="4">
        <v>0</v>
      </c>
      <c r="DQ875" s="4">
        <v>0</v>
      </c>
      <c r="DR875" s="4">
        <v>0</v>
      </c>
      <c r="DS875" s="4">
        <v>0</v>
      </c>
      <c r="DT875" s="4">
        <v>0</v>
      </c>
      <c r="DU875" s="6">
        <v>0</v>
      </c>
      <c r="DV875" s="4">
        <f>SUM(Tabela1[[#This Row],[jan/25]:[mar/25]])</f>
        <v>2335.12</v>
      </c>
      <c r="DW875" s="4">
        <f>SUM(Tabela1[[#This Row],[abr/25]:[ago/25]])</f>
        <v>36482.14</v>
      </c>
      <c r="DX875" s="4">
        <f>SUM(Tabela1[[#This Row],[set/25]:[dez/30]])</f>
        <v>91443.3</v>
      </c>
    </row>
    <row r="876" spans="1:128" hidden="1" x14ac:dyDescent="0.25">
      <c r="A876" s="2" t="s">
        <v>1856</v>
      </c>
      <c r="B876" s="2" t="s">
        <v>14</v>
      </c>
      <c r="C876" s="2" t="s">
        <v>2270</v>
      </c>
      <c r="D876" s="1">
        <v>2407</v>
      </c>
      <c r="E876" s="2" t="s">
        <v>2293</v>
      </c>
      <c r="F876" s="2" t="s">
        <v>19</v>
      </c>
      <c r="G876" s="321">
        <v>45405</v>
      </c>
      <c r="H876" s="2" t="s">
        <v>2294</v>
      </c>
      <c r="I876" s="2"/>
      <c r="J876" s="4"/>
      <c r="K876" s="4"/>
      <c r="L876" s="4">
        <f>Tabela1[[#This Row],[parcela.cef
(total)]]-Tabela1[[#This Row],[parcela.cef
(realizado)]]</f>
        <v>0</v>
      </c>
      <c r="M876" s="4">
        <v>0</v>
      </c>
      <c r="N876" s="4">
        <v>438445</v>
      </c>
      <c r="O876" s="4">
        <v>0</v>
      </c>
      <c r="P876" s="4">
        <v>432484.16</v>
      </c>
      <c r="Q876" s="4">
        <f>SUM(Tabela1[[#This Row],[set/25]:[dez/30]])</f>
        <v>244035.31999999998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10013</v>
      </c>
      <c r="AT876" s="4">
        <v>10027.02</v>
      </c>
      <c r="AU876" s="4">
        <v>10053.120000000001</v>
      </c>
      <c r="AV876" s="4">
        <v>10183.01</v>
      </c>
      <c r="AW876" s="4">
        <v>10211.58</v>
      </c>
      <c r="AX876" s="4">
        <v>10285.09</v>
      </c>
      <c r="AY876" s="4">
        <v>10357.09</v>
      </c>
      <c r="AZ876" s="4">
        <v>10417.16</v>
      </c>
      <c r="BA876" s="4">
        <v>21017.86</v>
      </c>
      <c r="BB876" s="4">
        <v>10529.95</v>
      </c>
      <c r="BC876" s="4">
        <v>10582.6</v>
      </c>
      <c r="BD876" s="4">
        <v>10670.43</v>
      </c>
      <c r="BE876" s="4">
        <v>10713.12</v>
      </c>
      <c r="BF876" s="4">
        <v>10754.9</v>
      </c>
      <c r="BG876" s="4">
        <v>10810.83</v>
      </c>
      <c r="BH876" s="4">
        <v>10873.52</v>
      </c>
      <c r="BI876" s="4">
        <v>10948.56</v>
      </c>
      <c r="BJ876" s="4">
        <v>11076.8</v>
      </c>
      <c r="BK876" s="4">
        <v>11076.8</v>
      </c>
      <c r="BL876" s="4">
        <v>11076.8</v>
      </c>
      <c r="BM876" s="4">
        <v>22169.08</v>
      </c>
      <c r="BN876" s="4">
        <v>11076.8</v>
      </c>
      <c r="BO876" s="4">
        <v>11076.8</v>
      </c>
      <c r="BP876" s="4">
        <v>11076.8</v>
      </c>
      <c r="BQ876" s="4">
        <v>11076.8</v>
      </c>
      <c r="BR876" s="4">
        <v>11076.8</v>
      </c>
      <c r="BS876" s="4">
        <v>11076.8</v>
      </c>
      <c r="BT876" s="4">
        <v>11076.8</v>
      </c>
      <c r="BU876" s="4">
        <v>11076.8</v>
      </c>
      <c r="BV876" s="4">
        <v>11076.8</v>
      </c>
      <c r="BW876" s="4">
        <v>11076.8</v>
      </c>
      <c r="BX876" s="4">
        <v>0</v>
      </c>
      <c r="BY876" s="4">
        <v>77645.990000000005</v>
      </c>
      <c r="BZ876" s="4">
        <v>0</v>
      </c>
      <c r="CA876" s="4">
        <v>0</v>
      </c>
      <c r="CB876" s="4">
        <v>221.85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0</v>
      </c>
      <c r="CQ876" s="4">
        <v>0</v>
      </c>
      <c r="CR876" s="4">
        <v>0</v>
      </c>
      <c r="CS876" s="4">
        <v>0</v>
      </c>
      <c r="CT876" s="4">
        <v>0</v>
      </c>
      <c r="CU876" s="4">
        <v>0</v>
      </c>
      <c r="CV876" s="4">
        <v>0</v>
      </c>
      <c r="CW876" s="4">
        <v>0</v>
      </c>
      <c r="CX876" s="4">
        <v>0</v>
      </c>
      <c r="CY876" s="4">
        <v>0</v>
      </c>
      <c r="CZ876" s="4">
        <v>0</v>
      </c>
      <c r="DA876" s="4">
        <v>0</v>
      </c>
      <c r="DB876" s="4">
        <v>0</v>
      </c>
      <c r="DC876" s="4">
        <v>0</v>
      </c>
      <c r="DD876" s="4">
        <v>0</v>
      </c>
      <c r="DE876" s="4">
        <v>0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6">
        <v>0</v>
      </c>
      <c r="DV876" s="4">
        <f>SUM(Tabela1[[#This Row],[jan/25]:[mar/25]])</f>
        <v>31782.980000000003</v>
      </c>
      <c r="DW876" s="4">
        <f>SUM(Tabela1[[#This Row],[abr/25]:[ago/25]])</f>
        <v>54100.929999999993</v>
      </c>
      <c r="DX876" s="4">
        <f>SUM(Tabela1[[#This Row],[set/25]:[dez/30]])</f>
        <v>244035.31999999998</v>
      </c>
    </row>
    <row r="877" spans="1:128" hidden="1" x14ac:dyDescent="0.25">
      <c r="A877" s="2" t="s">
        <v>1856</v>
      </c>
      <c r="B877" s="2" t="s">
        <v>14</v>
      </c>
      <c r="C877" s="2" t="s">
        <v>212</v>
      </c>
      <c r="D877" s="1">
        <v>301</v>
      </c>
      <c r="E877" s="2" t="s">
        <v>2296</v>
      </c>
      <c r="F877" s="2" t="s">
        <v>19</v>
      </c>
      <c r="G877" s="321">
        <v>45818</v>
      </c>
      <c r="H877" s="2" t="s">
        <v>2297</v>
      </c>
      <c r="I877" s="2" t="s">
        <v>2298</v>
      </c>
      <c r="J877" s="4">
        <v>224811.37</v>
      </c>
      <c r="K877" s="4">
        <v>66973.240000000005</v>
      </c>
      <c r="L877" s="4">
        <f>Tabela1[[#This Row],[parcela.cef
(total)]]-Tabela1[[#This Row],[parcela.cef
(realizado)]]</f>
        <v>157838.13</v>
      </c>
      <c r="M877" s="4">
        <v>0</v>
      </c>
      <c r="N877" s="4">
        <v>284050</v>
      </c>
      <c r="O877" s="4">
        <v>9268.0300000000007</v>
      </c>
      <c r="P877" s="4">
        <v>47048.71</v>
      </c>
      <c r="Q877" s="4">
        <f>SUM(Tabela1[[#This Row],[set/25]:[dez/30]])</f>
        <v>43570.79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1732.98</v>
      </c>
      <c r="BI877" s="4">
        <v>1744.94</v>
      </c>
      <c r="BJ877" s="4">
        <v>0</v>
      </c>
      <c r="BK877" s="4">
        <v>1760.82</v>
      </c>
      <c r="BL877" s="4">
        <v>1760.82</v>
      </c>
      <c r="BM877" s="4">
        <v>12925.34</v>
      </c>
      <c r="BN877" s="4">
        <v>1760.82</v>
      </c>
      <c r="BO877" s="4">
        <v>1760.82</v>
      </c>
      <c r="BP877" s="4">
        <v>1760.82</v>
      </c>
      <c r="BQ877" s="4">
        <v>1760.82</v>
      </c>
      <c r="BR877" s="4">
        <v>1760.82</v>
      </c>
      <c r="BS877" s="4">
        <v>1760.82</v>
      </c>
      <c r="BT877" s="4">
        <v>1760.82</v>
      </c>
      <c r="BU877" s="4">
        <v>1760.82</v>
      </c>
      <c r="BV877" s="4">
        <v>1760.82</v>
      </c>
      <c r="BW877" s="4">
        <v>11164.52</v>
      </c>
      <c r="BX877" s="4">
        <v>0</v>
      </c>
      <c r="BY877" s="4">
        <v>111.91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0</v>
      </c>
      <c r="CR877" s="4">
        <v>0</v>
      </c>
      <c r="CS877" s="4">
        <v>0</v>
      </c>
      <c r="CT877" s="4">
        <v>0</v>
      </c>
      <c r="CU877" s="4">
        <v>0</v>
      </c>
      <c r="CV877" s="4">
        <v>0</v>
      </c>
      <c r="CW877" s="4">
        <v>0</v>
      </c>
      <c r="CX877" s="4">
        <v>0</v>
      </c>
      <c r="CY877" s="4">
        <v>0</v>
      </c>
      <c r="CZ877" s="4">
        <v>0</v>
      </c>
      <c r="DA877" s="4">
        <v>0</v>
      </c>
      <c r="DB877" s="4">
        <v>0</v>
      </c>
      <c r="DC877" s="4">
        <v>0</v>
      </c>
      <c r="DD877" s="4">
        <v>0</v>
      </c>
      <c r="DE877" s="4">
        <v>0</v>
      </c>
      <c r="DF877" s="4">
        <v>0</v>
      </c>
      <c r="DG877" s="4">
        <v>0</v>
      </c>
      <c r="DH877" s="4">
        <v>0</v>
      </c>
      <c r="DI877" s="4">
        <v>0</v>
      </c>
      <c r="DJ877" s="4">
        <v>0</v>
      </c>
      <c r="DK877" s="4">
        <v>0</v>
      </c>
      <c r="DL877" s="4">
        <v>0</v>
      </c>
      <c r="DM877" s="4">
        <v>0</v>
      </c>
      <c r="DN877" s="4">
        <v>0</v>
      </c>
      <c r="DO877" s="4">
        <v>0</v>
      </c>
      <c r="DP877" s="4">
        <v>0</v>
      </c>
      <c r="DQ877" s="4">
        <v>0</v>
      </c>
      <c r="DR877" s="4">
        <v>0</v>
      </c>
      <c r="DS877" s="4">
        <v>0</v>
      </c>
      <c r="DT877" s="4">
        <v>0</v>
      </c>
      <c r="DU877" s="6">
        <v>0</v>
      </c>
      <c r="DV877" s="4">
        <f>SUM(Tabela1[[#This Row],[jan/25]:[mar/25]])</f>
        <v>0</v>
      </c>
      <c r="DW877" s="4">
        <f>SUM(Tabela1[[#This Row],[abr/25]:[ago/25]])</f>
        <v>3477.92</v>
      </c>
      <c r="DX877" s="4">
        <f>SUM(Tabela1[[#This Row],[set/25]:[dez/30]])</f>
        <v>43570.79</v>
      </c>
    </row>
    <row r="878" spans="1:128" hidden="1" x14ac:dyDescent="0.25">
      <c r="A878" s="2" t="s">
        <v>1856</v>
      </c>
      <c r="B878" s="2" t="s">
        <v>14</v>
      </c>
      <c r="C878" s="2" t="s">
        <v>212</v>
      </c>
      <c r="D878" s="1">
        <v>302</v>
      </c>
      <c r="E878" s="2" t="s">
        <v>2300</v>
      </c>
      <c r="F878" s="2" t="s">
        <v>19</v>
      </c>
      <c r="G878" s="321">
        <v>45581</v>
      </c>
      <c r="H878" s="2" t="s">
        <v>2301</v>
      </c>
      <c r="I878" s="2" t="s">
        <v>2302</v>
      </c>
      <c r="J878" s="4">
        <v>200733.77</v>
      </c>
      <c r="K878" s="4">
        <v>63183.16</v>
      </c>
      <c r="L878" s="4">
        <f>Tabela1[[#This Row],[parcela.cef
(total)]]-Tabela1[[#This Row],[parcela.cef
(realizado)]]</f>
        <v>137550.60999999999</v>
      </c>
      <c r="M878" s="4">
        <v>0</v>
      </c>
      <c r="N878" s="4">
        <v>284050</v>
      </c>
      <c r="O878" s="4">
        <v>6913.41</v>
      </c>
      <c r="P878" s="4">
        <v>77589.87</v>
      </c>
      <c r="Q878" s="4">
        <f>SUM(Tabela1[[#This Row],[set/25]:[dez/30]])</f>
        <v>43235.380000000005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8248.2099999999991</v>
      </c>
      <c r="AZ878" s="4">
        <v>1509.36</v>
      </c>
      <c r="BA878" s="4">
        <v>1519.63</v>
      </c>
      <c r="BB878" s="4">
        <v>12159.1</v>
      </c>
      <c r="BC878" s="4">
        <v>1533.33</v>
      </c>
      <c r="BD878" s="4">
        <v>1546.06</v>
      </c>
      <c r="BE878" s="4">
        <v>1552.25</v>
      </c>
      <c r="BF878" s="4">
        <v>1558.3</v>
      </c>
      <c r="BG878" s="4">
        <v>1566.4</v>
      </c>
      <c r="BH878" s="4">
        <v>1575.49</v>
      </c>
      <c r="BI878" s="4">
        <v>1586.36</v>
      </c>
      <c r="BJ878" s="4">
        <v>0</v>
      </c>
      <c r="BK878" s="4">
        <v>1600.79</v>
      </c>
      <c r="BL878" s="4">
        <v>1600.79</v>
      </c>
      <c r="BM878" s="4">
        <v>1600.79</v>
      </c>
      <c r="BN878" s="4">
        <v>12757.5</v>
      </c>
      <c r="BO878" s="4">
        <v>1600.79</v>
      </c>
      <c r="BP878" s="4">
        <v>1600.79</v>
      </c>
      <c r="BQ878" s="4">
        <v>1600.79</v>
      </c>
      <c r="BR878" s="4">
        <v>1600.79</v>
      </c>
      <c r="BS878" s="4">
        <v>1600.79</v>
      </c>
      <c r="BT878" s="4">
        <v>1600.79</v>
      </c>
      <c r="BU878" s="4">
        <v>1600.79</v>
      </c>
      <c r="BV878" s="4">
        <v>1600.79</v>
      </c>
      <c r="BW878" s="4">
        <v>12757.5</v>
      </c>
      <c r="BX878" s="4">
        <v>0</v>
      </c>
      <c r="BY878" s="4">
        <v>0</v>
      </c>
      <c r="BZ878" s="4">
        <v>111.69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0</v>
      </c>
      <c r="CP878" s="4">
        <v>0</v>
      </c>
      <c r="CQ878" s="4">
        <v>0</v>
      </c>
      <c r="CR878" s="4">
        <v>0</v>
      </c>
      <c r="CS878" s="4">
        <v>0</v>
      </c>
      <c r="CT878" s="4">
        <v>0</v>
      </c>
      <c r="CU878" s="4">
        <v>0</v>
      </c>
      <c r="CV878" s="4">
        <v>0</v>
      </c>
      <c r="CW878" s="4">
        <v>0</v>
      </c>
      <c r="CX878" s="4">
        <v>0</v>
      </c>
      <c r="CY878" s="4">
        <v>0</v>
      </c>
      <c r="CZ878" s="4">
        <v>0</v>
      </c>
      <c r="DA878" s="4">
        <v>0</v>
      </c>
      <c r="DB878" s="4">
        <v>0</v>
      </c>
      <c r="DC878" s="4">
        <v>0</v>
      </c>
      <c r="DD878" s="4">
        <v>0</v>
      </c>
      <c r="DE878" s="4">
        <v>0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</v>
      </c>
      <c r="DT878" s="4">
        <v>0</v>
      </c>
      <c r="DU878" s="6">
        <v>0</v>
      </c>
      <c r="DV878" s="4">
        <f>SUM(Tabela1[[#This Row],[jan/25]:[mar/25]])</f>
        <v>15238.49</v>
      </c>
      <c r="DW878" s="4">
        <f>SUM(Tabela1[[#This Row],[abr/25]:[ago/25]])</f>
        <v>7838.8</v>
      </c>
      <c r="DX878" s="4">
        <f>SUM(Tabela1[[#This Row],[set/25]:[dez/30]])</f>
        <v>43235.380000000005</v>
      </c>
    </row>
    <row r="879" spans="1:128" hidden="1" x14ac:dyDescent="0.25">
      <c r="A879" s="2" t="s">
        <v>1856</v>
      </c>
      <c r="B879" s="2" t="s">
        <v>14</v>
      </c>
      <c r="C879" s="2" t="s">
        <v>212</v>
      </c>
      <c r="D879" s="1">
        <v>303</v>
      </c>
      <c r="E879" s="2" t="s">
        <v>2304</v>
      </c>
      <c r="F879" s="2" t="s">
        <v>19</v>
      </c>
      <c r="G879" s="321">
        <v>45838</v>
      </c>
      <c r="H879" s="2" t="s">
        <v>2305</v>
      </c>
      <c r="I879" s="2" t="s">
        <v>2306</v>
      </c>
      <c r="J879" s="4">
        <v>247201</v>
      </c>
      <c r="K879" s="4">
        <v>69425.509999999995</v>
      </c>
      <c r="L879" s="4">
        <f>Tabela1[[#This Row],[parcela.cef
(total)]]-Tabela1[[#This Row],[parcela.cef
(realizado)]]</f>
        <v>177775.49</v>
      </c>
      <c r="M879" s="4">
        <v>0</v>
      </c>
      <c r="N879" s="4">
        <v>327813.12</v>
      </c>
      <c r="O879" s="4">
        <v>0</v>
      </c>
      <c r="P879" s="4">
        <v>72025.45</v>
      </c>
      <c r="Q879" s="4">
        <f>SUM(Tabela1[[#This Row],[set/25]:[dez/30]])</f>
        <v>67286.000000000015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2361.58</v>
      </c>
      <c r="BI879" s="4">
        <v>2377.87</v>
      </c>
      <c r="BJ879" s="4">
        <v>2399.5100000000002</v>
      </c>
      <c r="BK879" s="4">
        <v>2399.5100000000002</v>
      </c>
      <c r="BL879" s="4">
        <v>2399.5100000000002</v>
      </c>
      <c r="BM879" s="4">
        <v>2399.5100000000002</v>
      </c>
      <c r="BN879" s="4">
        <v>2399.5100000000002</v>
      </c>
      <c r="BO879" s="4">
        <v>2399.5100000000002</v>
      </c>
      <c r="BP879" s="4">
        <v>2399.5100000000002</v>
      </c>
      <c r="BQ879" s="4">
        <v>2399.5100000000002</v>
      </c>
      <c r="BR879" s="4">
        <v>2399.5100000000002</v>
      </c>
      <c r="BS879" s="4">
        <v>8262.84</v>
      </c>
      <c r="BT879" s="4">
        <v>2399.5100000000002</v>
      </c>
      <c r="BU879" s="4">
        <v>2399.5100000000002</v>
      </c>
      <c r="BV879" s="4">
        <v>2399.5100000000002</v>
      </c>
      <c r="BW879" s="4">
        <v>2399.5100000000002</v>
      </c>
      <c r="BX879" s="4">
        <v>8531.25</v>
      </c>
      <c r="BY879" s="4">
        <v>2399.5100000000002</v>
      </c>
      <c r="BZ879" s="4">
        <v>2399.5100000000002</v>
      </c>
      <c r="CA879" s="4">
        <v>2399.5100000000002</v>
      </c>
      <c r="CB879" s="4">
        <v>2399.5100000000002</v>
      </c>
      <c r="CC879" s="4">
        <v>2399.5100000000002</v>
      </c>
      <c r="CD879" s="4">
        <v>2399.5100000000002</v>
      </c>
      <c r="CE879" s="4">
        <v>2399.5100000000002</v>
      </c>
      <c r="CF879" s="4">
        <v>2399.5100000000002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102.2</v>
      </c>
      <c r="CQ879" s="4">
        <v>0</v>
      </c>
      <c r="CR879" s="4">
        <v>0</v>
      </c>
      <c r="CS879" s="4">
        <v>0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0</v>
      </c>
      <c r="CZ879" s="4">
        <v>0</v>
      </c>
      <c r="DA879" s="4">
        <v>0</v>
      </c>
      <c r="DB879" s="4">
        <v>0</v>
      </c>
      <c r="DC879" s="4">
        <v>0</v>
      </c>
      <c r="DD879" s="4">
        <v>0</v>
      </c>
      <c r="DE879" s="4">
        <v>0</v>
      </c>
      <c r="DF879" s="4">
        <v>0</v>
      </c>
      <c r="DG879" s="4">
        <v>0</v>
      </c>
      <c r="DH879" s="4">
        <v>0</v>
      </c>
      <c r="DI879" s="4">
        <v>0</v>
      </c>
      <c r="DJ879" s="4">
        <v>0</v>
      </c>
      <c r="DK879" s="4">
        <v>0</v>
      </c>
      <c r="DL879" s="4">
        <v>0</v>
      </c>
      <c r="DM879" s="4">
        <v>0</v>
      </c>
      <c r="DN879" s="4">
        <v>0</v>
      </c>
      <c r="DO879" s="4">
        <v>0</v>
      </c>
      <c r="DP879" s="4">
        <v>0</v>
      </c>
      <c r="DQ879" s="4">
        <v>0</v>
      </c>
      <c r="DR879" s="4">
        <v>0</v>
      </c>
      <c r="DS879" s="4">
        <v>0</v>
      </c>
      <c r="DT879" s="4">
        <v>0</v>
      </c>
      <c r="DU879" s="6">
        <v>0</v>
      </c>
      <c r="DV879" s="4">
        <f>SUM(Tabela1[[#This Row],[jan/25]:[mar/25]])</f>
        <v>0</v>
      </c>
      <c r="DW879" s="4">
        <f>SUM(Tabela1[[#This Row],[abr/25]:[ago/25]])</f>
        <v>4739.45</v>
      </c>
      <c r="DX879" s="4">
        <f>SUM(Tabela1[[#This Row],[set/25]:[dez/30]])</f>
        <v>67286.000000000015</v>
      </c>
    </row>
    <row r="880" spans="1:128" hidden="1" x14ac:dyDescent="0.25">
      <c r="A880" s="2" t="s">
        <v>1856</v>
      </c>
      <c r="B880" s="2" t="s">
        <v>14</v>
      </c>
      <c r="C880" s="2" t="s">
        <v>212</v>
      </c>
      <c r="D880" s="1">
        <v>304</v>
      </c>
      <c r="E880" s="2" t="s">
        <v>2308</v>
      </c>
      <c r="F880" s="2" t="s">
        <v>19</v>
      </c>
      <c r="G880" s="321">
        <v>45582</v>
      </c>
      <c r="H880" s="2" t="s">
        <v>2309</v>
      </c>
      <c r="I880" s="2" t="s">
        <v>2310</v>
      </c>
      <c r="J880" s="4">
        <v>264000</v>
      </c>
      <c r="K880" s="4">
        <v>71701.89</v>
      </c>
      <c r="L880" s="4">
        <f>Tabela1[[#This Row],[parcela.cef
(total)]]-Tabela1[[#This Row],[parcela.cef
(realizado)]]</f>
        <v>192298.11</v>
      </c>
      <c r="M880" s="4">
        <v>0</v>
      </c>
      <c r="N880" s="4">
        <v>292280.8</v>
      </c>
      <c r="O880" s="4">
        <v>7679.37</v>
      </c>
      <c r="P880" s="4">
        <v>11014.99</v>
      </c>
      <c r="Q880" s="4">
        <f>SUM(Tabela1[[#This Row],[set/25]:[dez/30]])</f>
        <v>4723.0400000000009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2871.79</v>
      </c>
      <c r="AZ880" s="4">
        <v>333.63</v>
      </c>
      <c r="BA880" s="4">
        <v>335.9</v>
      </c>
      <c r="BB880" s="4">
        <v>337.25</v>
      </c>
      <c r="BC880" s="4">
        <v>338.93</v>
      </c>
      <c r="BD880" s="4">
        <v>341.75</v>
      </c>
      <c r="BE880" s="4">
        <v>343.11</v>
      </c>
      <c r="BF880" s="4">
        <v>344.45</v>
      </c>
      <c r="BG880" s="4">
        <v>346.24</v>
      </c>
      <c r="BH880" s="4">
        <v>348.25</v>
      </c>
      <c r="BI880" s="4">
        <v>350.65</v>
      </c>
      <c r="BJ880" s="4">
        <v>0</v>
      </c>
      <c r="BK880" s="4">
        <v>353.84</v>
      </c>
      <c r="BL880" s="4">
        <v>353.84</v>
      </c>
      <c r="BM880" s="4">
        <v>353.84</v>
      </c>
      <c r="BN880" s="4">
        <v>353.84</v>
      </c>
      <c r="BO880" s="4">
        <v>353.84</v>
      </c>
      <c r="BP880" s="4">
        <v>353.84</v>
      </c>
      <c r="BQ880" s="4">
        <v>353.84</v>
      </c>
      <c r="BR880" s="4">
        <v>353.84</v>
      </c>
      <c r="BS880" s="4">
        <v>353.84</v>
      </c>
      <c r="BT880" s="4">
        <v>353.84</v>
      </c>
      <c r="BU880" s="4">
        <v>353.84</v>
      </c>
      <c r="BV880" s="4">
        <v>353.84</v>
      </c>
      <c r="BW880" s="4">
        <v>353.84</v>
      </c>
      <c r="BX880" s="4">
        <v>0</v>
      </c>
      <c r="BY880" s="4">
        <v>0</v>
      </c>
      <c r="BZ880" s="4">
        <v>0</v>
      </c>
      <c r="CA880" s="4">
        <v>0</v>
      </c>
      <c r="CB880" s="4">
        <v>123.12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0</v>
      </c>
      <c r="CP880" s="4">
        <v>0</v>
      </c>
      <c r="CQ880" s="4">
        <v>0</v>
      </c>
      <c r="CR880" s="4">
        <v>0</v>
      </c>
      <c r="CS880" s="4">
        <v>0</v>
      </c>
      <c r="CT880" s="4">
        <v>0</v>
      </c>
      <c r="CU880" s="4">
        <v>0</v>
      </c>
      <c r="CV880" s="4">
        <v>0</v>
      </c>
      <c r="CW880" s="4">
        <v>0</v>
      </c>
      <c r="CX880" s="4">
        <v>0</v>
      </c>
      <c r="CY880" s="4">
        <v>0</v>
      </c>
      <c r="CZ880" s="4">
        <v>0</v>
      </c>
      <c r="DA880" s="4">
        <v>0</v>
      </c>
      <c r="DB880" s="4">
        <v>0</v>
      </c>
      <c r="DC880" s="4">
        <v>0</v>
      </c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6">
        <v>0</v>
      </c>
      <c r="DV880" s="4">
        <f>SUM(Tabela1[[#This Row],[jan/25]:[mar/25]])</f>
        <v>1017.9300000000001</v>
      </c>
      <c r="DW880" s="4">
        <f>SUM(Tabela1[[#This Row],[abr/25]:[ago/25]])</f>
        <v>1732.6999999999998</v>
      </c>
      <c r="DX880" s="4">
        <f>SUM(Tabela1[[#This Row],[set/25]:[dez/30]])</f>
        <v>4723.0400000000009</v>
      </c>
    </row>
    <row r="881" spans="1:128" hidden="1" x14ac:dyDescent="0.25">
      <c r="A881" s="2" t="s">
        <v>1856</v>
      </c>
      <c r="B881" s="2" t="s">
        <v>14</v>
      </c>
      <c r="C881" s="2" t="s">
        <v>212</v>
      </c>
      <c r="D881" s="1">
        <v>305</v>
      </c>
      <c r="E881" s="2" t="s">
        <v>2312</v>
      </c>
      <c r="F881" s="2" t="s">
        <v>19</v>
      </c>
      <c r="G881" s="321">
        <v>45589</v>
      </c>
      <c r="H881" s="2" t="s">
        <v>581</v>
      </c>
      <c r="I881" s="2" t="s">
        <v>2313</v>
      </c>
      <c r="J881" s="4">
        <v>234338.97</v>
      </c>
      <c r="K881" s="4">
        <v>67650.22</v>
      </c>
      <c r="L881" s="4">
        <f>Tabela1[[#This Row],[parcela.cef
(total)]]-Tabela1[[#This Row],[parcela.cef
(realizado)]]</f>
        <v>166688.75</v>
      </c>
      <c r="M881" s="4">
        <v>0</v>
      </c>
      <c r="N881" s="4">
        <v>284050</v>
      </c>
      <c r="O881" s="4">
        <v>5590.55</v>
      </c>
      <c r="P881" s="4">
        <v>54703.13</v>
      </c>
      <c r="Q881" s="4">
        <f>SUM(Tabela1[[#This Row],[set/25]:[dez/30]])</f>
        <v>35838.090000000004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647.66</v>
      </c>
      <c r="BA881" s="4">
        <v>9538.59</v>
      </c>
      <c r="BB881" s="4">
        <v>1064.08</v>
      </c>
      <c r="BC881" s="4">
        <v>1069.4000000000001</v>
      </c>
      <c r="BD881" s="4">
        <v>1078.27</v>
      </c>
      <c r="BE881" s="4">
        <v>1082.5899999999999</v>
      </c>
      <c r="BF881" s="4">
        <v>1086.81</v>
      </c>
      <c r="BG881" s="4">
        <v>1092.46</v>
      </c>
      <c r="BH881" s="4">
        <v>1098.8</v>
      </c>
      <c r="BI881" s="4">
        <v>1106.3800000000001</v>
      </c>
      <c r="BJ881" s="4">
        <v>0</v>
      </c>
      <c r="BK881" s="4">
        <v>1116.45</v>
      </c>
      <c r="BL881" s="4">
        <v>1116.45</v>
      </c>
      <c r="BM881" s="4">
        <v>10048.07</v>
      </c>
      <c r="BN881" s="4">
        <v>1116.45</v>
      </c>
      <c r="BO881" s="4">
        <v>1116.45</v>
      </c>
      <c r="BP881" s="4">
        <v>1116.45</v>
      </c>
      <c r="BQ881" s="4">
        <v>1116.45</v>
      </c>
      <c r="BR881" s="4">
        <v>1116.45</v>
      </c>
      <c r="BS881" s="4">
        <v>1116.45</v>
      </c>
      <c r="BT881" s="4">
        <v>1116.45</v>
      </c>
      <c r="BU881" s="4">
        <v>1116.45</v>
      </c>
      <c r="BV881" s="4">
        <v>1116.45</v>
      </c>
      <c r="BW881" s="4">
        <v>13397.43</v>
      </c>
      <c r="BX881" s="4">
        <v>0</v>
      </c>
      <c r="BY881" s="4">
        <v>111.64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0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0</v>
      </c>
      <c r="CY881" s="4">
        <v>0</v>
      </c>
      <c r="CZ881" s="4">
        <v>0</v>
      </c>
      <c r="DA881" s="4">
        <v>0</v>
      </c>
      <c r="DB881" s="4">
        <v>0</v>
      </c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0</v>
      </c>
      <c r="DK881" s="4">
        <v>0</v>
      </c>
      <c r="DL881" s="4">
        <v>0</v>
      </c>
      <c r="DM881" s="4">
        <v>0</v>
      </c>
      <c r="DN881" s="4">
        <v>0</v>
      </c>
      <c r="DO881" s="4">
        <v>0</v>
      </c>
      <c r="DP881" s="4">
        <v>0</v>
      </c>
      <c r="DQ881" s="4">
        <v>0</v>
      </c>
      <c r="DR881" s="4">
        <v>0</v>
      </c>
      <c r="DS881" s="4">
        <v>0</v>
      </c>
      <c r="DT881" s="4">
        <v>0</v>
      </c>
      <c r="DU881" s="6">
        <v>0</v>
      </c>
      <c r="DV881" s="4">
        <f>SUM(Tabela1[[#This Row],[jan/25]:[mar/25]])</f>
        <v>3211.75</v>
      </c>
      <c r="DW881" s="4">
        <f>SUM(Tabela1[[#This Row],[abr/25]:[ago/25]])</f>
        <v>5467.04</v>
      </c>
      <c r="DX881" s="4">
        <f>SUM(Tabela1[[#This Row],[set/25]:[dez/30]])</f>
        <v>35838.090000000004</v>
      </c>
    </row>
    <row r="882" spans="1:128" hidden="1" x14ac:dyDescent="0.25">
      <c r="A882" s="2" t="s">
        <v>1856</v>
      </c>
      <c r="B882" s="2" t="s">
        <v>14</v>
      </c>
      <c r="C882" s="2" t="s">
        <v>212</v>
      </c>
      <c r="D882" s="1">
        <v>306</v>
      </c>
      <c r="E882" s="2" t="s">
        <v>2315</v>
      </c>
      <c r="F882" s="2" t="s">
        <v>19</v>
      </c>
      <c r="G882" s="321">
        <v>45596</v>
      </c>
      <c r="H882" s="2" t="s">
        <v>525</v>
      </c>
      <c r="I882" s="2" t="s">
        <v>2316</v>
      </c>
      <c r="J882" s="4">
        <v>173814.56</v>
      </c>
      <c r="K882" s="4">
        <v>48931.519999999997</v>
      </c>
      <c r="L882" s="4">
        <f>Tabela1[[#This Row],[parcela.cef
(total)]]-Tabela1[[#This Row],[parcela.cef
(realizado)]]</f>
        <v>124883.04000000001</v>
      </c>
      <c r="M882" s="4">
        <v>0</v>
      </c>
      <c r="N882" s="4">
        <v>225688.27</v>
      </c>
      <c r="O882" s="4">
        <v>3898.33</v>
      </c>
      <c r="P882" s="4">
        <v>41816.080000000002</v>
      </c>
      <c r="Q882" s="4">
        <f>SUM(Tabela1[[#This Row],[set/25]:[dez/30]])</f>
        <v>28768.989999999994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973.99</v>
      </c>
      <c r="BA882" s="4">
        <v>3344.53</v>
      </c>
      <c r="BB882" s="4">
        <v>1070.1400000000001</v>
      </c>
      <c r="BC882" s="4">
        <v>1075.49</v>
      </c>
      <c r="BD882" s="4">
        <v>1084.4100000000001</v>
      </c>
      <c r="BE882" s="4">
        <v>1088.75</v>
      </c>
      <c r="BF882" s="4">
        <v>1093</v>
      </c>
      <c r="BG882" s="4">
        <v>1098.68</v>
      </c>
      <c r="BH882" s="4">
        <v>1105.05</v>
      </c>
      <c r="BI882" s="4">
        <v>1113.05</v>
      </c>
      <c r="BJ882" s="4">
        <v>0</v>
      </c>
      <c r="BK882" s="4">
        <v>1122.8</v>
      </c>
      <c r="BL882" s="4">
        <v>1122.8</v>
      </c>
      <c r="BM882" s="4">
        <v>3523.17</v>
      </c>
      <c r="BN882" s="4">
        <v>1122.8</v>
      </c>
      <c r="BO882" s="4">
        <v>1122.8</v>
      </c>
      <c r="BP882" s="4">
        <v>1122.8</v>
      </c>
      <c r="BQ882" s="4">
        <v>1122.8</v>
      </c>
      <c r="BR882" s="4">
        <v>1122.8</v>
      </c>
      <c r="BS882" s="4">
        <v>1122.8</v>
      </c>
      <c r="BT882" s="4">
        <v>1122.8</v>
      </c>
      <c r="BU882" s="4">
        <v>1122.8</v>
      </c>
      <c r="BV882" s="4">
        <v>1122.8</v>
      </c>
      <c r="BW882" s="4">
        <v>12783.38</v>
      </c>
      <c r="BX882" s="4">
        <v>0</v>
      </c>
      <c r="BY882" s="4">
        <v>111.64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0</v>
      </c>
      <c r="CR882" s="4">
        <v>0</v>
      </c>
      <c r="CS882" s="4">
        <v>0</v>
      </c>
      <c r="CT882" s="4">
        <v>0</v>
      </c>
      <c r="CU882" s="4">
        <v>0</v>
      </c>
      <c r="CV882" s="4">
        <v>0</v>
      </c>
      <c r="CW882" s="4">
        <v>0</v>
      </c>
      <c r="CX882" s="4">
        <v>0</v>
      </c>
      <c r="CY882" s="4">
        <v>0</v>
      </c>
      <c r="CZ882" s="4">
        <v>0</v>
      </c>
      <c r="DA882" s="4">
        <v>0</v>
      </c>
      <c r="DB882" s="4">
        <v>0</v>
      </c>
      <c r="DC882" s="4">
        <v>0</v>
      </c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6">
        <v>0</v>
      </c>
      <c r="DV882" s="4">
        <f>SUM(Tabela1[[#This Row],[jan/25]:[mar/25]])</f>
        <v>3230.04</v>
      </c>
      <c r="DW882" s="4">
        <f>SUM(Tabela1[[#This Row],[abr/25]:[ago/25]])</f>
        <v>5498.5300000000007</v>
      </c>
      <c r="DX882" s="4">
        <f>SUM(Tabela1[[#This Row],[set/25]:[dez/30]])</f>
        <v>28768.989999999994</v>
      </c>
    </row>
    <row r="883" spans="1:128" hidden="1" x14ac:dyDescent="0.25">
      <c r="A883" s="2" t="s">
        <v>1856</v>
      </c>
      <c r="B883" s="2" t="s">
        <v>14</v>
      </c>
      <c r="C883" s="2" t="s">
        <v>212</v>
      </c>
      <c r="D883" s="1">
        <v>307</v>
      </c>
      <c r="E883" s="2"/>
      <c r="F883" s="2" t="s">
        <v>42</v>
      </c>
      <c r="G883" s="321"/>
      <c r="H883" s="2" t="s">
        <v>286</v>
      </c>
      <c r="I883" s="2"/>
      <c r="J883" s="4"/>
      <c r="K883" s="4"/>
      <c r="L883" s="4">
        <f>Tabela1[[#This Row],[parcela.cef
(total)]]-Tabela1[[#This Row],[parcela.cef
(realizado)]]</f>
        <v>0</v>
      </c>
      <c r="M883" s="4">
        <v>0</v>
      </c>
      <c r="N883" s="4">
        <v>0</v>
      </c>
      <c r="O883" s="4">
        <v>0</v>
      </c>
      <c r="P883" s="4">
        <v>193017.89</v>
      </c>
      <c r="Q883" s="4">
        <f>SUM(Tabela1[[#This Row],[set/25]:[dez/30]])</f>
        <v>193017.89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193017.89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0</v>
      </c>
      <c r="CS883" s="4">
        <v>0</v>
      </c>
      <c r="CT883" s="4">
        <v>0</v>
      </c>
      <c r="CU883" s="4">
        <v>0</v>
      </c>
      <c r="CV883" s="4">
        <v>0</v>
      </c>
      <c r="CW883" s="4">
        <v>0</v>
      </c>
      <c r="CX883" s="4">
        <v>0</v>
      </c>
      <c r="CY883" s="4">
        <v>0</v>
      </c>
      <c r="CZ883" s="4">
        <v>0</v>
      </c>
      <c r="DA883" s="4">
        <v>0</v>
      </c>
      <c r="DB883" s="4">
        <v>0</v>
      </c>
      <c r="DC883" s="4">
        <v>0</v>
      </c>
      <c r="DD883" s="4">
        <v>0</v>
      </c>
      <c r="DE883" s="4">
        <v>0</v>
      </c>
      <c r="DF883" s="4">
        <v>0</v>
      </c>
      <c r="DG883" s="4">
        <v>0</v>
      </c>
      <c r="DH883" s="4">
        <v>0</v>
      </c>
      <c r="DI883" s="4">
        <v>0</v>
      </c>
      <c r="DJ883" s="4">
        <v>0</v>
      </c>
      <c r="DK883" s="4">
        <v>0</v>
      </c>
      <c r="DL883" s="4">
        <v>0</v>
      </c>
      <c r="DM883" s="4">
        <v>0</v>
      </c>
      <c r="DN883" s="4">
        <v>0</v>
      </c>
      <c r="DO883" s="4">
        <v>0</v>
      </c>
      <c r="DP883" s="4">
        <v>0</v>
      </c>
      <c r="DQ883" s="4">
        <v>0</v>
      </c>
      <c r="DR883" s="4">
        <v>0</v>
      </c>
      <c r="DS883" s="4">
        <v>0</v>
      </c>
      <c r="DT883" s="4">
        <v>0</v>
      </c>
      <c r="DU883" s="6">
        <v>0</v>
      </c>
      <c r="DV883" s="4">
        <f>SUM(Tabela1[[#This Row],[jan/25]:[mar/25]])</f>
        <v>0</v>
      </c>
      <c r="DW883" s="4">
        <f>SUM(Tabela1[[#This Row],[abr/25]:[ago/25]])</f>
        <v>0</v>
      </c>
      <c r="DX883" s="4">
        <f>SUM(Tabela1[[#This Row],[set/25]:[dez/30]])</f>
        <v>193017.89</v>
      </c>
    </row>
    <row r="884" spans="1:128" hidden="1" x14ac:dyDescent="0.25">
      <c r="A884" s="2" t="s">
        <v>1856</v>
      </c>
      <c r="B884" s="2" t="s">
        <v>14</v>
      </c>
      <c r="C884" s="2" t="s">
        <v>212</v>
      </c>
      <c r="D884" s="1">
        <v>308</v>
      </c>
      <c r="E884" s="2" t="s">
        <v>2319</v>
      </c>
      <c r="F884" s="2" t="s">
        <v>19</v>
      </c>
      <c r="G884" s="321">
        <v>45596</v>
      </c>
      <c r="H884" s="2" t="s">
        <v>346</v>
      </c>
      <c r="I884" s="2" t="s">
        <v>2320</v>
      </c>
      <c r="J884" s="4">
        <v>257741.33</v>
      </c>
      <c r="K884" s="4">
        <v>71849.14</v>
      </c>
      <c r="L884" s="4">
        <f>Tabela1[[#This Row],[parcela.cef
(total)]]-Tabela1[[#This Row],[parcela.cef
(realizado)]]</f>
        <v>185892.19</v>
      </c>
      <c r="M884" s="4">
        <v>0</v>
      </c>
      <c r="N884" s="4">
        <v>293550</v>
      </c>
      <c r="O884" s="4">
        <v>9577.2800000000007</v>
      </c>
      <c r="P884" s="4">
        <v>39936.83</v>
      </c>
      <c r="Q884" s="4">
        <f>SUM(Tabela1[[#This Row],[set/25]:[dez/30]])</f>
        <v>24680.259999999995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634.6</v>
      </c>
      <c r="BA884" s="4">
        <v>3818.44</v>
      </c>
      <c r="BB884" s="4">
        <v>1042.5999999999999</v>
      </c>
      <c r="BC884" s="4">
        <v>1370.81</v>
      </c>
      <c r="BD884" s="4">
        <v>1382.19</v>
      </c>
      <c r="BE884" s="4">
        <v>1387.72</v>
      </c>
      <c r="BF884" s="4">
        <v>1393.13</v>
      </c>
      <c r="BG884" s="4">
        <v>1400.37</v>
      </c>
      <c r="BH884" s="4">
        <v>1408.5</v>
      </c>
      <c r="BI884" s="4">
        <v>1418.21</v>
      </c>
      <c r="BJ884" s="4">
        <v>0</v>
      </c>
      <c r="BK884" s="4">
        <v>1431.12</v>
      </c>
      <c r="BL884" s="4">
        <v>1431.12</v>
      </c>
      <c r="BM884" s="4">
        <v>4780.47</v>
      </c>
      <c r="BN884" s="4">
        <v>1431.12</v>
      </c>
      <c r="BO884" s="4">
        <v>1431.12</v>
      </c>
      <c r="BP884" s="4">
        <v>1431.12</v>
      </c>
      <c r="BQ884" s="4">
        <v>1431.12</v>
      </c>
      <c r="BR884" s="4">
        <v>1431.12</v>
      </c>
      <c r="BS884" s="4">
        <v>1431.12</v>
      </c>
      <c r="BT884" s="4">
        <v>1431.12</v>
      </c>
      <c r="BU884" s="4">
        <v>1431.12</v>
      </c>
      <c r="BV884" s="4">
        <v>1431.12</v>
      </c>
      <c r="BW884" s="4">
        <v>3697.51</v>
      </c>
      <c r="BX884" s="4">
        <v>348.16</v>
      </c>
      <c r="BY884" s="4">
        <v>111.8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0</v>
      </c>
      <c r="CZ884" s="4">
        <v>0</v>
      </c>
      <c r="DA884" s="4">
        <v>0</v>
      </c>
      <c r="DB884" s="4">
        <v>0</v>
      </c>
      <c r="DC884" s="4">
        <v>0</v>
      </c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6">
        <v>0</v>
      </c>
      <c r="DV884" s="4">
        <f>SUM(Tabela1[[#This Row],[jan/25]:[mar/25]])</f>
        <v>3795.6</v>
      </c>
      <c r="DW884" s="4">
        <f>SUM(Tabela1[[#This Row],[abr/25]:[ago/25]])</f>
        <v>7007.93</v>
      </c>
      <c r="DX884" s="4">
        <f>SUM(Tabela1[[#This Row],[set/25]:[dez/30]])</f>
        <v>24680.259999999995</v>
      </c>
    </row>
    <row r="885" spans="1:128" hidden="1" x14ac:dyDescent="0.25">
      <c r="A885" s="2" t="s">
        <v>1856</v>
      </c>
      <c r="B885" s="2" t="s">
        <v>14</v>
      </c>
      <c r="C885" s="2" t="s">
        <v>212</v>
      </c>
      <c r="D885" s="1">
        <v>309</v>
      </c>
      <c r="E885" s="2" t="s">
        <v>2322</v>
      </c>
      <c r="F885" s="2" t="s">
        <v>19</v>
      </c>
      <c r="G885" s="321">
        <v>45262</v>
      </c>
      <c r="H885" s="2" t="s">
        <v>202</v>
      </c>
      <c r="I885" s="2"/>
      <c r="J885" s="4"/>
      <c r="K885" s="4"/>
      <c r="L885" s="4">
        <f>Tabela1[[#This Row],[parcela.cef
(total)]]-Tabela1[[#This Row],[parcela.cef
(realizado)]]</f>
        <v>0</v>
      </c>
      <c r="M885" s="4">
        <v>295469.07</v>
      </c>
      <c r="N885" s="4">
        <v>388550</v>
      </c>
      <c r="O885" s="4">
        <v>0</v>
      </c>
      <c r="P885" s="4">
        <v>132682.34</v>
      </c>
      <c r="Q885" s="4">
        <f>SUM(Tabela1[[#This Row],[set/25]:[dez/30]])</f>
        <v>64694.419999999991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3000</v>
      </c>
      <c r="AP885" s="4">
        <v>675.47</v>
      </c>
      <c r="AQ885" s="4">
        <v>0</v>
      </c>
      <c r="AR885" s="4">
        <v>1371.64</v>
      </c>
      <c r="AS885" s="4">
        <v>694.81</v>
      </c>
      <c r="AT885" s="4">
        <v>682.18</v>
      </c>
      <c r="AU885" s="4">
        <v>0</v>
      </c>
      <c r="AV885" s="4">
        <v>705.65</v>
      </c>
      <c r="AW885" s="4">
        <v>1404.53</v>
      </c>
      <c r="AX885" s="4">
        <v>1455.08</v>
      </c>
      <c r="AY885" s="4">
        <v>2357.2199999999998</v>
      </c>
      <c r="AZ885" s="4">
        <v>2368.54</v>
      </c>
      <c r="BA885" s="4">
        <v>2384.65</v>
      </c>
      <c r="BB885" s="4">
        <v>15120.8</v>
      </c>
      <c r="BC885" s="4">
        <v>4544.97</v>
      </c>
      <c r="BD885" s="4">
        <v>4582.6899999999996</v>
      </c>
      <c r="BE885" s="4">
        <v>4601.01</v>
      </c>
      <c r="BF885" s="4">
        <v>4618.96</v>
      </c>
      <c r="BG885" s="4">
        <v>12458.05</v>
      </c>
      <c r="BH885" s="4">
        <v>2472.31</v>
      </c>
      <c r="BI885" s="4">
        <v>2489.36</v>
      </c>
      <c r="BJ885" s="4">
        <v>0</v>
      </c>
      <c r="BK885" s="4">
        <v>2512.02</v>
      </c>
      <c r="BL885" s="4">
        <v>2512.02</v>
      </c>
      <c r="BM885" s="4">
        <v>14621.51</v>
      </c>
      <c r="BN885" s="4">
        <v>2512.02</v>
      </c>
      <c r="BO885" s="4">
        <v>2512.02</v>
      </c>
      <c r="BP885" s="4">
        <v>2512.02</v>
      </c>
      <c r="BQ885" s="4">
        <v>2512.02</v>
      </c>
      <c r="BR885" s="4">
        <v>2512.02</v>
      </c>
      <c r="BS885" s="4">
        <v>2512.02</v>
      </c>
      <c r="BT885" s="4">
        <v>2512.02</v>
      </c>
      <c r="BU885" s="4">
        <v>2512.02</v>
      </c>
      <c r="BV885" s="4">
        <v>2512.02</v>
      </c>
      <c r="BW885" s="4">
        <v>22329.040000000001</v>
      </c>
      <c r="BX885" s="4">
        <v>0</v>
      </c>
      <c r="BY885" s="4">
        <v>111.65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0</v>
      </c>
      <c r="CR885" s="4">
        <v>0</v>
      </c>
      <c r="CS885" s="4">
        <v>0</v>
      </c>
      <c r="CT885" s="4">
        <v>0</v>
      </c>
      <c r="CU885" s="4">
        <v>0</v>
      </c>
      <c r="CV885" s="4">
        <v>0</v>
      </c>
      <c r="CW885" s="4">
        <v>0</v>
      </c>
      <c r="CX885" s="4">
        <v>0</v>
      </c>
      <c r="CY885" s="4">
        <v>0</v>
      </c>
      <c r="CZ885" s="4">
        <v>0</v>
      </c>
      <c r="DA885" s="4">
        <v>0</v>
      </c>
      <c r="DB885" s="4">
        <v>0</v>
      </c>
      <c r="DC885" s="4">
        <v>0</v>
      </c>
      <c r="DD885" s="4">
        <v>0</v>
      </c>
      <c r="DE885" s="4">
        <v>0</v>
      </c>
      <c r="DF885" s="4">
        <v>0</v>
      </c>
      <c r="DG885" s="4">
        <v>0</v>
      </c>
      <c r="DH885" s="4">
        <v>0</v>
      </c>
      <c r="DI885" s="4">
        <v>0</v>
      </c>
      <c r="DJ885" s="4">
        <v>0</v>
      </c>
      <c r="DK885" s="4">
        <v>0</v>
      </c>
      <c r="DL885" s="4">
        <v>0</v>
      </c>
      <c r="DM885" s="4">
        <v>0</v>
      </c>
      <c r="DN885" s="4">
        <v>0</v>
      </c>
      <c r="DO885" s="4">
        <v>0</v>
      </c>
      <c r="DP885" s="4">
        <v>0</v>
      </c>
      <c r="DQ885" s="4">
        <v>0</v>
      </c>
      <c r="DR885" s="4">
        <v>0</v>
      </c>
      <c r="DS885" s="4">
        <v>0</v>
      </c>
      <c r="DT885" s="4">
        <v>0</v>
      </c>
      <c r="DU885" s="6">
        <v>0</v>
      </c>
      <c r="DV885" s="4">
        <f>SUM(Tabela1[[#This Row],[jan/25]:[mar/25]])</f>
        <v>24248.46</v>
      </c>
      <c r="DW885" s="4">
        <f>SUM(Tabela1[[#This Row],[abr/25]:[ago/25]])</f>
        <v>26639.690000000002</v>
      </c>
      <c r="DX885" s="4">
        <f>SUM(Tabela1[[#This Row],[set/25]:[dez/30]])</f>
        <v>64694.419999999991</v>
      </c>
    </row>
    <row r="886" spans="1:128" hidden="1" x14ac:dyDescent="0.25">
      <c r="A886" s="2" t="s">
        <v>1856</v>
      </c>
      <c r="B886" s="2" t="s">
        <v>14</v>
      </c>
      <c r="C886" s="2" t="s">
        <v>235</v>
      </c>
      <c r="D886" s="1">
        <v>401</v>
      </c>
      <c r="E886" s="2" t="s">
        <v>2324</v>
      </c>
      <c r="F886" s="2" t="s">
        <v>19</v>
      </c>
      <c r="G886" s="321">
        <v>45832</v>
      </c>
      <c r="H886" s="2" t="s">
        <v>917</v>
      </c>
      <c r="I886" s="2" t="s">
        <v>2325</v>
      </c>
      <c r="J886" s="4">
        <v>287753</v>
      </c>
      <c r="K886" s="4">
        <v>75571.070000000007</v>
      </c>
      <c r="L886" s="4">
        <f>Tabela1[[#This Row],[parcela.cef
(total)]]-Tabela1[[#This Row],[parcela.cef
(realizado)]]</f>
        <v>212181.93</v>
      </c>
      <c r="M886" s="4">
        <v>0</v>
      </c>
      <c r="N886" s="4">
        <v>295095</v>
      </c>
      <c r="O886" s="4">
        <v>2369.08</v>
      </c>
      <c r="P886" s="4">
        <v>7630</v>
      </c>
      <c r="Q886" s="4">
        <f>SUM(Tabela1[[#This Row],[set/25]:[dez/30]])</f>
        <v>6638.3500000000013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494.12</v>
      </c>
      <c r="BI886" s="4">
        <v>497.53</v>
      </c>
      <c r="BJ886" s="4">
        <v>0</v>
      </c>
      <c r="BK886" s="4">
        <v>502.06</v>
      </c>
      <c r="BL886" s="4">
        <v>502.06</v>
      </c>
      <c r="BM886" s="4">
        <v>502.06</v>
      </c>
      <c r="BN886" s="4">
        <v>502.06</v>
      </c>
      <c r="BO886" s="4">
        <v>502.06</v>
      </c>
      <c r="BP886" s="4">
        <v>502.06</v>
      </c>
      <c r="BQ886" s="4">
        <v>502.06</v>
      </c>
      <c r="BR886" s="4">
        <v>502.06</v>
      </c>
      <c r="BS886" s="4">
        <v>502.06</v>
      </c>
      <c r="BT886" s="4">
        <v>502.06</v>
      </c>
      <c r="BU886" s="4">
        <v>502.06</v>
      </c>
      <c r="BV886" s="4">
        <v>502.06</v>
      </c>
      <c r="BW886" s="4">
        <v>502.06</v>
      </c>
      <c r="BX886" s="4">
        <v>0</v>
      </c>
      <c r="BY886" s="4">
        <v>0</v>
      </c>
      <c r="BZ886" s="4">
        <v>111.57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0</v>
      </c>
      <c r="CP886" s="4">
        <v>0</v>
      </c>
      <c r="CQ886" s="4">
        <v>0</v>
      </c>
      <c r="CR886" s="4">
        <v>0</v>
      </c>
      <c r="CS886" s="4">
        <v>0</v>
      </c>
      <c r="CT886" s="4">
        <v>0</v>
      </c>
      <c r="CU886" s="4">
        <v>0</v>
      </c>
      <c r="CV886" s="4">
        <v>0</v>
      </c>
      <c r="CW886" s="4">
        <v>0</v>
      </c>
      <c r="CX886" s="4">
        <v>0</v>
      </c>
      <c r="CY886" s="4">
        <v>0</v>
      </c>
      <c r="CZ886" s="4">
        <v>0</v>
      </c>
      <c r="DA886" s="4">
        <v>0</v>
      </c>
      <c r="DB886" s="4">
        <v>0</v>
      </c>
      <c r="DC886" s="4">
        <v>0</v>
      </c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6">
        <v>0</v>
      </c>
      <c r="DV886" s="4">
        <f>SUM(Tabela1[[#This Row],[jan/25]:[mar/25]])</f>
        <v>0</v>
      </c>
      <c r="DW886" s="4">
        <f>SUM(Tabela1[[#This Row],[abr/25]:[ago/25]])</f>
        <v>991.65</v>
      </c>
      <c r="DX886" s="4">
        <f>SUM(Tabela1[[#This Row],[set/25]:[dez/30]])</f>
        <v>6638.3500000000013</v>
      </c>
    </row>
    <row r="887" spans="1:128" hidden="1" x14ac:dyDescent="0.25">
      <c r="A887" s="2" t="s">
        <v>1856</v>
      </c>
      <c r="B887" s="2" t="s">
        <v>14</v>
      </c>
      <c r="C887" s="2" t="s">
        <v>235</v>
      </c>
      <c r="D887" s="1">
        <v>402</v>
      </c>
      <c r="E887" s="2" t="s">
        <v>2327</v>
      </c>
      <c r="F887" s="2" t="s">
        <v>19</v>
      </c>
      <c r="G887" s="321">
        <v>45644</v>
      </c>
      <c r="H887" s="2" t="s">
        <v>378</v>
      </c>
      <c r="I887" s="2" t="s">
        <v>2328</v>
      </c>
      <c r="J887" s="4">
        <v>232017.29</v>
      </c>
      <c r="K887" s="4">
        <v>67456.47</v>
      </c>
      <c r="L887" s="4">
        <f>Tabela1[[#This Row],[parcela.cef
(total)]]-Tabela1[[#This Row],[parcela.cef
(realizado)]]</f>
        <v>164560.82</v>
      </c>
      <c r="M887" s="4">
        <v>0</v>
      </c>
      <c r="N887" s="4">
        <v>287240.8</v>
      </c>
      <c r="O887" s="4">
        <v>4724.5200000000004</v>
      </c>
      <c r="P887" s="4">
        <v>48200.99</v>
      </c>
      <c r="Q887" s="4">
        <f>SUM(Tabela1[[#This Row],[set/25]:[dez/30]])</f>
        <v>35188.17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5327.33</v>
      </c>
      <c r="BC887" s="4">
        <v>1079.3399999999999</v>
      </c>
      <c r="BD887" s="4">
        <v>1088.3</v>
      </c>
      <c r="BE887" s="4">
        <v>1092.6500000000001</v>
      </c>
      <c r="BF887" s="4">
        <v>1096.9100000000001</v>
      </c>
      <c r="BG887" s="4">
        <v>1102.6199999999999</v>
      </c>
      <c r="BH887" s="4">
        <v>1109.01</v>
      </c>
      <c r="BI887" s="4">
        <v>1116.6600000000001</v>
      </c>
      <c r="BJ887" s="4">
        <v>1126.82</v>
      </c>
      <c r="BK887" s="4">
        <v>1126.82</v>
      </c>
      <c r="BL887" s="4">
        <v>1126.82</v>
      </c>
      <c r="BM887" s="4">
        <v>1126.82</v>
      </c>
      <c r="BN887" s="4">
        <v>5589.51</v>
      </c>
      <c r="BO887" s="4">
        <v>1126.82</v>
      </c>
      <c r="BP887" s="4">
        <v>1126.82</v>
      </c>
      <c r="BQ887" s="4">
        <v>1126.82</v>
      </c>
      <c r="BR887" s="4">
        <v>1126.82</v>
      </c>
      <c r="BS887" s="4">
        <v>1126.82</v>
      </c>
      <c r="BT887" s="4">
        <v>1126.82</v>
      </c>
      <c r="BU887" s="4">
        <v>1126.82</v>
      </c>
      <c r="BV887" s="4">
        <v>1126.82</v>
      </c>
      <c r="BW887" s="4">
        <v>0</v>
      </c>
      <c r="BX887" s="4">
        <v>15619.4</v>
      </c>
      <c r="BY887" s="4">
        <v>0</v>
      </c>
      <c r="BZ887" s="4">
        <v>457.42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0</v>
      </c>
      <c r="CQ887" s="4">
        <v>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0</v>
      </c>
      <c r="CZ887" s="4">
        <v>0</v>
      </c>
      <c r="DA887" s="4">
        <v>0</v>
      </c>
      <c r="DB887" s="4">
        <v>0</v>
      </c>
      <c r="DC887" s="4">
        <v>0</v>
      </c>
      <c r="DD887" s="4">
        <v>0</v>
      </c>
      <c r="DE887" s="4">
        <v>0</v>
      </c>
      <c r="DF887" s="4">
        <v>0</v>
      </c>
      <c r="DG887" s="4">
        <v>0</v>
      </c>
      <c r="DH887" s="4">
        <v>0</v>
      </c>
      <c r="DI887" s="4">
        <v>0</v>
      </c>
      <c r="DJ887" s="4">
        <v>0</v>
      </c>
      <c r="DK887" s="4">
        <v>0</v>
      </c>
      <c r="DL887" s="4">
        <v>0</v>
      </c>
      <c r="DM887" s="4">
        <v>0</v>
      </c>
      <c r="DN887" s="4">
        <v>0</v>
      </c>
      <c r="DO887" s="4">
        <v>0</v>
      </c>
      <c r="DP887" s="4">
        <v>0</v>
      </c>
      <c r="DQ887" s="4">
        <v>0</v>
      </c>
      <c r="DR887" s="4">
        <v>0</v>
      </c>
      <c r="DS887" s="4">
        <v>0</v>
      </c>
      <c r="DT887" s="4">
        <v>0</v>
      </c>
      <c r="DU887" s="6">
        <v>0</v>
      </c>
      <c r="DV887" s="4">
        <f>SUM(Tabela1[[#This Row],[jan/25]:[mar/25]])</f>
        <v>7494.97</v>
      </c>
      <c r="DW887" s="4">
        <f>SUM(Tabela1[[#This Row],[abr/25]:[ago/25]])</f>
        <v>5517.85</v>
      </c>
      <c r="DX887" s="4">
        <f>SUM(Tabela1[[#This Row],[set/25]:[dez/30]])</f>
        <v>35188.17</v>
      </c>
    </row>
    <row r="888" spans="1:128" hidden="1" x14ac:dyDescent="0.25">
      <c r="A888" s="2" t="s">
        <v>1856</v>
      </c>
      <c r="B888" s="2" t="s">
        <v>14</v>
      </c>
      <c r="C888" s="2" t="s">
        <v>235</v>
      </c>
      <c r="D888" s="1">
        <v>403</v>
      </c>
      <c r="E888" s="2" t="s">
        <v>2330</v>
      </c>
      <c r="F888" s="2" t="s">
        <v>19</v>
      </c>
      <c r="G888" s="321">
        <v>45855</v>
      </c>
      <c r="H888" s="2" t="s">
        <v>2331</v>
      </c>
      <c r="I888" s="2" t="s">
        <v>2332</v>
      </c>
      <c r="J888" s="4">
        <v>264000</v>
      </c>
      <c r="K888" s="4">
        <v>71720.25</v>
      </c>
      <c r="L888" s="4">
        <f>Tabela1[[#This Row],[parcela.cef
(total)]]-Tabela1[[#This Row],[parcela.cef
(realizado)]]</f>
        <v>192279.75</v>
      </c>
      <c r="M888" s="4">
        <v>0</v>
      </c>
      <c r="N888" s="4">
        <v>328060</v>
      </c>
      <c r="O888" s="4">
        <v>0</v>
      </c>
      <c r="P888" s="4">
        <v>65471.33</v>
      </c>
      <c r="Q888" s="4">
        <f>SUM(Tabela1[[#This Row],[set/25]:[dez/30]])</f>
        <v>64861.500000000015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609.83000000000004</v>
      </c>
      <c r="BJ888" s="4">
        <v>0</v>
      </c>
      <c r="BK888" s="4">
        <v>615.38</v>
      </c>
      <c r="BL888" s="4">
        <v>615.38</v>
      </c>
      <c r="BM888" s="4">
        <v>8710.25</v>
      </c>
      <c r="BN888" s="4">
        <v>1909.73</v>
      </c>
      <c r="BO888" s="4">
        <v>1909.73</v>
      </c>
      <c r="BP888" s="4">
        <v>1909.73</v>
      </c>
      <c r="BQ888" s="4">
        <v>1909.73</v>
      </c>
      <c r="BR888" s="4">
        <v>1909.73</v>
      </c>
      <c r="BS888" s="4">
        <v>1909.73</v>
      </c>
      <c r="BT888" s="4">
        <v>1909.73</v>
      </c>
      <c r="BU888" s="4">
        <v>1909.73</v>
      </c>
      <c r="BV888" s="4">
        <v>1909.73</v>
      </c>
      <c r="BW888" s="4">
        <v>1909.73</v>
      </c>
      <c r="BX888" s="4">
        <v>1909.73</v>
      </c>
      <c r="BY888" s="4">
        <v>22455.13</v>
      </c>
      <c r="BZ888" s="4">
        <v>1909.73</v>
      </c>
      <c r="CA888" s="4">
        <v>1909.73</v>
      </c>
      <c r="CB888" s="4">
        <v>1909.73</v>
      </c>
      <c r="CC888" s="4">
        <v>1909.73</v>
      </c>
      <c r="CD888" s="4">
        <v>1909.73</v>
      </c>
      <c r="CE888" s="4">
        <v>1909.68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0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0</v>
      </c>
      <c r="CZ888" s="4">
        <v>0</v>
      </c>
      <c r="DA888" s="4">
        <v>0</v>
      </c>
      <c r="DB888" s="4">
        <v>0</v>
      </c>
      <c r="DC888" s="4">
        <v>0</v>
      </c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6">
        <v>0</v>
      </c>
      <c r="DV888" s="4">
        <f>SUM(Tabela1[[#This Row],[jan/25]:[mar/25]])</f>
        <v>0</v>
      </c>
      <c r="DW888" s="4">
        <f>SUM(Tabela1[[#This Row],[abr/25]:[ago/25]])</f>
        <v>609.83000000000004</v>
      </c>
      <c r="DX888" s="4">
        <f>SUM(Tabela1[[#This Row],[set/25]:[dez/30]])</f>
        <v>64861.500000000015</v>
      </c>
    </row>
    <row r="889" spans="1:128" hidden="1" x14ac:dyDescent="0.25">
      <c r="A889" s="2" t="s">
        <v>1856</v>
      </c>
      <c r="B889" s="2" t="s">
        <v>14</v>
      </c>
      <c r="C889" s="2" t="s">
        <v>235</v>
      </c>
      <c r="D889" s="1">
        <v>404</v>
      </c>
      <c r="E889" s="2" t="s">
        <v>2334</v>
      </c>
      <c r="F889" s="2" t="s">
        <v>19</v>
      </c>
      <c r="G889" s="321">
        <v>45776</v>
      </c>
      <c r="H889" s="2" t="s">
        <v>2335</v>
      </c>
      <c r="I889" s="2"/>
      <c r="J889" s="4"/>
      <c r="K889" s="4"/>
      <c r="L889" s="4">
        <f>Tabela1[[#This Row],[parcela.cef
(total)]]-Tabela1[[#This Row],[parcela.cef
(realizado)]]</f>
        <v>0</v>
      </c>
      <c r="M889" s="4">
        <v>264000</v>
      </c>
      <c r="N889" s="4">
        <v>315923.62</v>
      </c>
      <c r="O889" s="4">
        <v>0</v>
      </c>
      <c r="P889" s="4">
        <v>50495.31</v>
      </c>
      <c r="Q889" s="4">
        <f>SUM(Tabela1[[#This Row],[set/25]:[dez/30]])</f>
        <v>47645.01999999999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706.52</v>
      </c>
      <c r="BG889" s="4">
        <v>710.2</v>
      </c>
      <c r="BH889" s="4">
        <v>714.32</v>
      </c>
      <c r="BI889" s="4">
        <v>719.25</v>
      </c>
      <c r="BJ889" s="4">
        <v>0</v>
      </c>
      <c r="BK889" s="4">
        <v>725.79</v>
      </c>
      <c r="BL889" s="4">
        <v>725.79</v>
      </c>
      <c r="BM889" s="4">
        <v>6176.11</v>
      </c>
      <c r="BN889" s="4">
        <v>2084.5300000000002</v>
      </c>
      <c r="BO889" s="4">
        <v>2084.5300000000002</v>
      </c>
      <c r="BP889" s="4">
        <v>2084.5300000000002</v>
      </c>
      <c r="BQ889" s="4">
        <v>2084.5300000000002</v>
      </c>
      <c r="BR889" s="4">
        <v>2084.5300000000002</v>
      </c>
      <c r="BS889" s="4">
        <v>2084.5300000000002</v>
      </c>
      <c r="BT889" s="4">
        <v>2084.5300000000002</v>
      </c>
      <c r="BU889" s="4">
        <v>2084.5300000000002</v>
      </c>
      <c r="BV889" s="4">
        <v>2084.5300000000002</v>
      </c>
      <c r="BW889" s="4">
        <v>2084.5300000000002</v>
      </c>
      <c r="BX889" s="4">
        <v>2084.5300000000002</v>
      </c>
      <c r="BY889" s="4">
        <v>10478.25</v>
      </c>
      <c r="BZ889" s="4">
        <v>2084.5300000000002</v>
      </c>
      <c r="CA889" s="4">
        <v>2084.5300000000002</v>
      </c>
      <c r="CB889" s="4">
        <v>2084.54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355.65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0</v>
      </c>
      <c r="CR889" s="4">
        <v>0</v>
      </c>
      <c r="CS889" s="4">
        <v>0</v>
      </c>
      <c r="CT889" s="4">
        <v>0</v>
      </c>
      <c r="CU889" s="4">
        <v>0</v>
      </c>
      <c r="CV889" s="4">
        <v>0</v>
      </c>
      <c r="CW889" s="4">
        <v>0</v>
      </c>
      <c r="CX889" s="4">
        <v>0</v>
      </c>
      <c r="CY889" s="4">
        <v>0</v>
      </c>
      <c r="CZ889" s="4">
        <v>0</v>
      </c>
      <c r="DA889" s="4">
        <v>0</v>
      </c>
      <c r="DB889" s="4">
        <v>0</v>
      </c>
      <c r="DC889" s="4">
        <v>0</v>
      </c>
      <c r="DD889" s="4">
        <v>0</v>
      </c>
      <c r="DE889" s="4">
        <v>0</v>
      </c>
      <c r="DF889" s="4">
        <v>0</v>
      </c>
      <c r="DG889" s="4">
        <v>0</v>
      </c>
      <c r="DH889" s="4">
        <v>0</v>
      </c>
      <c r="DI889" s="4">
        <v>0</v>
      </c>
      <c r="DJ889" s="4">
        <v>0</v>
      </c>
      <c r="DK889" s="4">
        <v>0</v>
      </c>
      <c r="DL889" s="4">
        <v>0</v>
      </c>
      <c r="DM889" s="4">
        <v>0</v>
      </c>
      <c r="DN889" s="4">
        <v>0</v>
      </c>
      <c r="DO889" s="4">
        <v>0</v>
      </c>
      <c r="DP889" s="4">
        <v>0</v>
      </c>
      <c r="DQ889" s="4">
        <v>0</v>
      </c>
      <c r="DR889" s="4">
        <v>0</v>
      </c>
      <c r="DS889" s="4">
        <v>0</v>
      </c>
      <c r="DT889" s="4">
        <v>0</v>
      </c>
      <c r="DU889" s="6">
        <v>0</v>
      </c>
      <c r="DV889" s="4">
        <f>SUM(Tabela1[[#This Row],[jan/25]:[mar/25]])</f>
        <v>0</v>
      </c>
      <c r="DW889" s="4">
        <f>SUM(Tabela1[[#This Row],[abr/25]:[ago/25]])</f>
        <v>2850.29</v>
      </c>
      <c r="DX889" s="4">
        <f>SUM(Tabela1[[#This Row],[set/25]:[dez/30]])</f>
        <v>47645.01999999999</v>
      </c>
    </row>
    <row r="890" spans="1:128" hidden="1" x14ac:dyDescent="0.25">
      <c r="A890" s="2" t="s">
        <v>1856</v>
      </c>
      <c r="B890" s="2" t="s">
        <v>14</v>
      </c>
      <c r="C890" s="2" t="s">
        <v>235</v>
      </c>
      <c r="D890" s="1">
        <v>405</v>
      </c>
      <c r="E890" s="2" t="s">
        <v>2337</v>
      </c>
      <c r="F890" s="2" t="s">
        <v>19</v>
      </c>
      <c r="G890" s="321">
        <v>45698</v>
      </c>
      <c r="H890" s="2" t="s">
        <v>409</v>
      </c>
      <c r="I890" s="2"/>
      <c r="J890" s="4"/>
      <c r="K890" s="4"/>
      <c r="L890" s="4">
        <f>Tabela1[[#This Row],[parcela.cef
(total)]]-Tabela1[[#This Row],[parcela.cef
(realizado)]]</f>
        <v>0</v>
      </c>
      <c r="M890" s="4">
        <v>0</v>
      </c>
      <c r="N890" s="4">
        <v>309068.95</v>
      </c>
      <c r="O890" s="4">
        <v>7534.46</v>
      </c>
      <c r="P890" s="4">
        <v>1000</v>
      </c>
      <c r="Q890" s="4">
        <f>SUM(Tabela1[[#This Row],[set/25]:[dez/30]])</f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1000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0</v>
      </c>
      <c r="CS890" s="4">
        <v>0</v>
      </c>
      <c r="CT890" s="4">
        <v>0</v>
      </c>
      <c r="CU890" s="4">
        <v>0</v>
      </c>
      <c r="CV890" s="4">
        <v>0</v>
      </c>
      <c r="CW890" s="4">
        <v>0</v>
      </c>
      <c r="CX890" s="4">
        <v>0</v>
      </c>
      <c r="CY890" s="4">
        <v>0</v>
      </c>
      <c r="CZ890" s="4">
        <v>0</v>
      </c>
      <c r="DA890" s="4">
        <v>0</v>
      </c>
      <c r="DB890" s="4">
        <v>0</v>
      </c>
      <c r="DC890" s="4">
        <v>0</v>
      </c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6">
        <v>0</v>
      </c>
      <c r="DV890" s="4">
        <f>SUM(Tabela1[[#This Row],[jan/25]:[mar/25]])</f>
        <v>0</v>
      </c>
      <c r="DW890" s="4">
        <f>SUM(Tabela1[[#This Row],[abr/25]:[ago/25]])</f>
        <v>0</v>
      </c>
      <c r="DX890" s="4">
        <f>SUM(Tabela1[[#This Row],[set/25]:[dez/30]])</f>
        <v>0</v>
      </c>
    </row>
    <row r="891" spans="1:128" hidden="1" x14ac:dyDescent="0.25">
      <c r="A891" s="2" t="s">
        <v>1856</v>
      </c>
      <c r="B891" s="2" t="s">
        <v>14</v>
      </c>
      <c r="C891" s="2" t="s">
        <v>235</v>
      </c>
      <c r="D891" s="1">
        <v>406</v>
      </c>
      <c r="E891" s="2" t="s">
        <v>2339</v>
      </c>
      <c r="F891" s="2" t="s">
        <v>19</v>
      </c>
      <c r="G891" s="321">
        <v>45588</v>
      </c>
      <c r="H891" s="2" t="s">
        <v>1228</v>
      </c>
      <c r="I891" s="2" t="s">
        <v>2340</v>
      </c>
      <c r="J891" s="4">
        <v>204792.64</v>
      </c>
      <c r="K891" s="4">
        <v>53163.13</v>
      </c>
      <c r="L891" s="4">
        <f>Tabela1[[#This Row],[parcela.cef
(total)]]-Tabela1[[#This Row],[parcela.cef
(realizado)]]</f>
        <v>151629.51</v>
      </c>
      <c r="M891" s="4">
        <v>0</v>
      </c>
      <c r="N891" s="4">
        <v>239000</v>
      </c>
      <c r="O891" s="4">
        <v>556.20000000000005</v>
      </c>
      <c r="P891" s="4">
        <v>31888.48</v>
      </c>
      <c r="Q891" s="4">
        <f>SUM(Tabela1[[#This Row],[set/25]:[dez/30]])</f>
        <v>20995.760000000006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880.14</v>
      </c>
      <c r="BA891" s="4">
        <v>4595.57</v>
      </c>
      <c r="BB891" s="4">
        <v>889.66</v>
      </c>
      <c r="BC891" s="4">
        <v>894.11</v>
      </c>
      <c r="BD891" s="4">
        <v>901.53</v>
      </c>
      <c r="BE891" s="4">
        <v>907.54</v>
      </c>
      <c r="BF891" s="4">
        <v>910.77</v>
      </c>
      <c r="BG891" s="4">
        <v>913.4</v>
      </c>
      <c r="BH891" s="4">
        <v>0</v>
      </c>
      <c r="BI891" s="4">
        <v>0</v>
      </c>
      <c r="BJ891" s="4">
        <v>934.02</v>
      </c>
      <c r="BK891" s="4">
        <v>933.45</v>
      </c>
      <c r="BL891" s="4">
        <v>933.45</v>
      </c>
      <c r="BM891" s="4">
        <v>4841.03</v>
      </c>
      <c r="BN891" s="4">
        <v>933.45</v>
      </c>
      <c r="BO891" s="4">
        <v>933.45</v>
      </c>
      <c r="BP891" s="4">
        <v>933.45</v>
      </c>
      <c r="BQ891" s="4">
        <v>933.45</v>
      </c>
      <c r="BR891" s="4">
        <v>933.45</v>
      </c>
      <c r="BS891" s="4">
        <v>933.45</v>
      </c>
      <c r="BT891" s="4">
        <v>933.45</v>
      </c>
      <c r="BU891" s="4">
        <v>933.45</v>
      </c>
      <c r="BV891" s="4">
        <v>933.45</v>
      </c>
      <c r="BW891" s="4">
        <v>4841.12</v>
      </c>
      <c r="BX891" s="4">
        <v>0</v>
      </c>
      <c r="BY891" s="4">
        <v>111.64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0</v>
      </c>
      <c r="CZ891" s="4">
        <v>0</v>
      </c>
      <c r="DA891" s="4">
        <v>0</v>
      </c>
      <c r="DB891" s="4">
        <v>0</v>
      </c>
      <c r="DC891" s="4">
        <v>0</v>
      </c>
      <c r="DD891" s="4">
        <v>0</v>
      </c>
      <c r="DE891" s="4">
        <v>0</v>
      </c>
      <c r="DF891" s="4">
        <v>0</v>
      </c>
      <c r="DG891" s="4">
        <v>0</v>
      </c>
      <c r="DH891" s="4">
        <v>0</v>
      </c>
      <c r="DI891" s="4">
        <v>0</v>
      </c>
      <c r="DJ891" s="4">
        <v>0</v>
      </c>
      <c r="DK891" s="4">
        <v>0</v>
      </c>
      <c r="DL891" s="4">
        <v>0</v>
      </c>
      <c r="DM891" s="4">
        <v>0</v>
      </c>
      <c r="DN891" s="4">
        <v>0</v>
      </c>
      <c r="DO891" s="4">
        <v>0</v>
      </c>
      <c r="DP891" s="4">
        <v>0</v>
      </c>
      <c r="DQ891" s="4">
        <v>0</v>
      </c>
      <c r="DR891" s="4">
        <v>0</v>
      </c>
      <c r="DS891" s="4">
        <v>0</v>
      </c>
      <c r="DT891" s="4">
        <v>0</v>
      </c>
      <c r="DU891" s="6">
        <v>0</v>
      </c>
      <c r="DV891" s="4">
        <f>SUM(Tabela1[[#This Row],[jan/25]:[mar/25]])</f>
        <v>2685.3</v>
      </c>
      <c r="DW891" s="4">
        <f>SUM(Tabela1[[#This Row],[abr/25]:[ago/25]])</f>
        <v>2731.71</v>
      </c>
      <c r="DX891" s="4">
        <f>SUM(Tabela1[[#This Row],[set/25]:[dez/30]])</f>
        <v>20995.760000000006</v>
      </c>
    </row>
    <row r="892" spans="1:128" hidden="1" x14ac:dyDescent="0.25">
      <c r="A892" s="2" t="s">
        <v>1856</v>
      </c>
      <c r="B892" s="2" t="s">
        <v>14</v>
      </c>
      <c r="C892" s="2" t="s">
        <v>235</v>
      </c>
      <c r="D892" s="1">
        <v>407</v>
      </c>
      <c r="E892" s="2" t="s">
        <v>2342</v>
      </c>
      <c r="F892" s="2" t="s">
        <v>19</v>
      </c>
      <c r="G892" s="321">
        <v>45589</v>
      </c>
      <c r="H892" s="2" t="s">
        <v>614</v>
      </c>
      <c r="I892" s="2" t="s">
        <v>2343</v>
      </c>
      <c r="J892" s="4">
        <v>149319.41</v>
      </c>
      <c r="K892" s="4">
        <v>45585.48</v>
      </c>
      <c r="L892" s="4">
        <f>Tabela1[[#This Row],[parcela.cef
(total)]]-Tabela1[[#This Row],[parcela.cef
(realizado)]]</f>
        <v>103733.93</v>
      </c>
      <c r="M892" s="4">
        <v>0</v>
      </c>
      <c r="N892" s="4">
        <v>227050</v>
      </c>
      <c r="O892" s="4">
        <v>2701.1</v>
      </c>
      <c r="P892" s="4">
        <v>71328.789999999994</v>
      </c>
      <c r="Q892" s="4">
        <f>SUM(Tabela1[[#This Row],[set/25]:[dez/30]])</f>
        <v>46031.7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1584.33</v>
      </c>
      <c r="BA892" s="4">
        <v>1589.76</v>
      </c>
      <c r="BB892" s="4">
        <v>7065.42</v>
      </c>
      <c r="BC892" s="4">
        <v>2114.66</v>
      </c>
      <c r="BD892" s="4">
        <v>2132.2199999999998</v>
      </c>
      <c r="BE892" s="4">
        <v>2140.75</v>
      </c>
      <c r="BF892" s="4">
        <v>2149.09</v>
      </c>
      <c r="BG892" s="4">
        <v>2160.27</v>
      </c>
      <c r="BH892" s="4">
        <v>2172.8000000000002</v>
      </c>
      <c r="BI892" s="4">
        <v>2187.79</v>
      </c>
      <c r="BJ892" s="4">
        <v>2207.6999999999998</v>
      </c>
      <c r="BK892" s="4">
        <v>2207.6999999999998</v>
      </c>
      <c r="BL892" s="4">
        <v>2207.7600000000002</v>
      </c>
      <c r="BM892" s="4">
        <v>12839.2</v>
      </c>
      <c r="BN892" s="4">
        <v>1674.68</v>
      </c>
      <c r="BO892" s="4">
        <v>1674.68</v>
      </c>
      <c r="BP892" s="4">
        <v>1674.68</v>
      </c>
      <c r="BQ892" s="4">
        <v>1674.68</v>
      </c>
      <c r="BR892" s="4">
        <v>1674.68</v>
      </c>
      <c r="BS892" s="4">
        <v>1674.68</v>
      </c>
      <c r="BT892" s="4">
        <v>1674.68</v>
      </c>
      <c r="BU892" s="4">
        <v>1674.68</v>
      </c>
      <c r="BV892" s="4">
        <v>1674.68</v>
      </c>
      <c r="BW892" s="4">
        <v>11164.52</v>
      </c>
      <c r="BX892" s="4">
        <v>0</v>
      </c>
      <c r="BY892" s="4">
        <v>332.7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0</v>
      </c>
      <c r="CZ892" s="4">
        <v>0</v>
      </c>
      <c r="DA892" s="4">
        <v>0</v>
      </c>
      <c r="DB892" s="4">
        <v>0</v>
      </c>
      <c r="DC892" s="4">
        <v>0</v>
      </c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6">
        <v>0</v>
      </c>
      <c r="DV892" s="4">
        <f>SUM(Tabela1[[#This Row],[jan/25]:[mar/25]])</f>
        <v>11312.3</v>
      </c>
      <c r="DW892" s="4">
        <f>SUM(Tabela1[[#This Row],[abr/25]:[ago/25]])</f>
        <v>10810.7</v>
      </c>
      <c r="DX892" s="4">
        <f>SUM(Tabela1[[#This Row],[set/25]:[dez/30]])</f>
        <v>46031.7</v>
      </c>
    </row>
    <row r="893" spans="1:128" hidden="1" x14ac:dyDescent="0.25">
      <c r="A893" s="2" t="s">
        <v>1856</v>
      </c>
      <c r="B893" s="2" t="s">
        <v>14</v>
      </c>
      <c r="C893" s="2" t="s">
        <v>235</v>
      </c>
      <c r="D893" s="1">
        <v>408</v>
      </c>
      <c r="E893" s="2" t="s">
        <v>2345</v>
      </c>
      <c r="F893" s="2" t="s">
        <v>19</v>
      </c>
      <c r="G893" s="321">
        <v>45700</v>
      </c>
      <c r="H893" s="2" t="s">
        <v>2346</v>
      </c>
      <c r="I893" s="2" t="s">
        <v>2347</v>
      </c>
      <c r="J893" s="4">
        <v>268566.43</v>
      </c>
      <c r="K893" s="4">
        <v>73327.839999999997</v>
      </c>
      <c r="L893" s="4">
        <f>Tabela1[[#This Row],[parcela.cef
(total)]]-Tabela1[[#This Row],[parcela.cef
(realizado)]]</f>
        <v>195238.59</v>
      </c>
      <c r="M893" s="4">
        <v>0</v>
      </c>
      <c r="N893" s="4">
        <v>311027.17</v>
      </c>
      <c r="O893" s="4">
        <v>9423.6200000000008</v>
      </c>
      <c r="P893" s="4">
        <v>31454.59</v>
      </c>
      <c r="Q893" s="4">
        <f>SUM(Tabela1[[#This Row],[set/25]:[dez/30]])</f>
        <v>21712.749999999996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1604.87</v>
      </c>
      <c r="BE893" s="4">
        <v>1611.29</v>
      </c>
      <c r="BF893" s="4">
        <v>1617.57</v>
      </c>
      <c r="BG893" s="4">
        <v>1625.99</v>
      </c>
      <c r="BH893" s="4">
        <v>1635.42</v>
      </c>
      <c r="BI893" s="4">
        <v>1646.7</v>
      </c>
      <c r="BJ893" s="4">
        <v>0</v>
      </c>
      <c r="BK893" s="4">
        <v>1661.69</v>
      </c>
      <c r="BL893" s="4">
        <v>1661.69</v>
      </c>
      <c r="BM893" s="4">
        <v>1661.69</v>
      </c>
      <c r="BN893" s="4">
        <v>1661.69</v>
      </c>
      <c r="BO893" s="4">
        <v>1661.69</v>
      </c>
      <c r="BP893" s="4">
        <v>1661.69</v>
      </c>
      <c r="BQ893" s="4">
        <v>1661.69</v>
      </c>
      <c r="BR893" s="4">
        <v>1661.69</v>
      </c>
      <c r="BS893" s="4">
        <v>1661.69</v>
      </c>
      <c r="BT893" s="4">
        <v>1661.69</v>
      </c>
      <c r="BU893" s="4">
        <v>1661.69</v>
      </c>
      <c r="BV893" s="4">
        <v>1661.69</v>
      </c>
      <c r="BW893" s="4">
        <v>1661.69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110.78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0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0</v>
      </c>
      <c r="CZ893" s="4">
        <v>0</v>
      </c>
      <c r="DA893" s="4">
        <v>0</v>
      </c>
      <c r="DB893" s="4">
        <v>0</v>
      </c>
      <c r="DC893" s="4">
        <v>0</v>
      </c>
      <c r="DD893" s="4">
        <v>0</v>
      </c>
      <c r="DE893" s="4">
        <v>0</v>
      </c>
      <c r="DF893" s="4">
        <v>0</v>
      </c>
      <c r="DG893" s="4">
        <v>0</v>
      </c>
      <c r="DH893" s="4">
        <v>0</v>
      </c>
      <c r="DI893" s="4">
        <v>0</v>
      </c>
      <c r="DJ893" s="4">
        <v>0</v>
      </c>
      <c r="DK893" s="4">
        <v>0</v>
      </c>
      <c r="DL893" s="4">
        <v>0</v>
      </c>
      <c r="DM893" s="4">
        <v>0</v>
      </c>
      <c r="DN893" s="4">
        <v>0</v>
      </c>
      <c r="DO893" s="4">
        <v>0</v>
      </c>
      <c r="DP893" s="4">
        <v>0</v>
      </c>
      <c r="DQ893" s="4">
        <v>0</v>
      </c>
      <c r="DR893" s="4">
        <v>0</v>
      </c>
      <c r="DS893" s="4">
        <v>0</v>
      </c>
      <c r="DT893" s="4">
        <v>0</v>
      </c>
      <c r="DU893" s="6">
        <v>0</v>
      </c>
      <c r="DV893" s="4">
        <f>SUM(Tabela1[[#This Row],[jan/25]:[mar/25]])</f>
        <v>1604.87</v>
      </c>
      <c r="DW893" s="4">
        <f>SUM(Tabela1[[#This Row],[abr/25]:[ago/25]])</f>
        <v>8136.9699999999993</v>
      </c>
      <c r="DX893" s="4">
        <f>SUM(Tabela1[[#This Row],[set/25]:[dez/30]])</f>
        <v>21712.749999999996</v>
      </c>
    </row>
    <row r="894" spans="1:128" hidden="1" x14ac:dyDescent="0.25">
      <c r="A894" s="2" t="s">
        <v>1856</v>
      </c>
      <c r="B894" s="2" t="s">
        <v>14</v>
      </c>
      <c r="C894" s="2" t="s">
        <v>235</v>
      </c>
      <c r="D894" s="1">
        <v>409</v>
      </c>
      <c r="E894" s="2" t="s">
        <v>2349</v>
      </c>
      <c r="F894" s="2" t="s">
        <v>19</v>
      </c>
      <c r="G894" s="321">
        <v>45587</v>
      </c>
      <c r="H894" s="2" t="s">
        <v>2350</v>
      </c>
      <c r="I894" s="2" t="s">
        <v>2351</v>
      </c>
      <c r="J894" s="4">
        <v>280000</v>
      </c>
      <c r="K894" s="4">
        <v>91171.96</v>
      </c>
      <c r="L894" s="4">
        <f>Tabela1[[#This Row],[parcela.cef
(total)]]-Tabela1[[#This Row],[parcela.cef
(realizado)]]</f>
        <v>188828.03999999998</v>
      </c>
      <c r="M894" s="4">
        <v>0</v>
      </c>
      <c r="N894" s="4">
        <v>396245</v>
      </c>
      <c r="O894" s="4">
        <v>5395.68</v>
      </c>
      <c r="P894" s="4">
        <v>122794.02</v>
      </c>
      <c r="Q894" s="4">
        <f>SUM(Tabela1[[#This Row],[set/25]:[dez/30]])</f>
        <v>86452.410000000018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627.53</v>
      </c>
      <c r="BA894" s="4">
        <v>11189.74</v>
      </c>
      <c r="BB894" s="4">
        <v>787.61</v>
      </c>
      <c r="BC894" s="4">
        <v>3880.32</v>
      </c>
      <c r="BD894" s="4">
        <v>3912.52</v>
      </c>
      <c r="BE894" s="4">
        <v>0</v>
      </c>
      <c r="BF894" s="4">
        <v>3956.99</v>
      </c>
      <c r="BG894" s="4">
        <v>3973.62</v>
      </c>
      <c r="BH894" s="4">
        <v>3993.04</v>
      </c>
      <c r="BI894" s="4">
        <v>4020.24</v>
      </c>
      <c r="BJ894" s="4">
        <v>4163.3599999999997</v>
      </c>
      <c r="BK894" s="4">
        <v>4051.03</v>
      </c>
      <c r="BL894" s="4">
        <v>4051.03</v>
      </c>
      <c r="BM894" s="4">
        <v>15143.31</v>
      </c>
      <c r="BN894" s="4">
        <v>4051.03</v>
      </c>
      <c r="BO894" s="4">
        <v>4051.03</v>
      </c>
      <c r="BP894" s="4">
        <v>4051.03</v>
      </c>
      <c r="BQ894" s="4">
        <v>4051.03</v>
      </c>
      <c r="BR894" s="4">
        <v>4051.03</v>
      </c>
      <c r="BS894" s="4">
        <v>4051.03</v>
      </c>
      <c r="BT894" s="4">
        <v>4051.03</v>
      </c>
      <c r="BU894" s="4">
        <v>4051.03</v>
      </c>
      <c r="BV894" s="4">
        <v>4051.03</v>
      </c>
      <c r="BW894" s="4">
        <v>15143.23</v>
      </c>
      <c r="BX894" s="4">
        <v>1832.57</v>
      </c>
      <c r="BY894" s="4">
        <v>1832.57</v>
      </c>
      <c r="BZ894" s="4">
        <v>1832.57</v>
      </c>
      <c r="CA894" s="4">
        <v>1832.55</v>
      </c>
      <c r="CB894" s="4">
        <v>110.92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0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0</v>
      </c>
      <c r="CZ894" s="4">
        <v>0</v>
      </c>
      <c r="DA894" s="4">
        <v>0</v>
      </c>
      <c r="DB894" s="4">
        <v>0</v>
      </c>
      <c r="DC894" s="4">
        <v>0</v>
      </c>
      <c r="DD894" s="4">
        <v>0</v>
      </c>
      <c r="DE894" s="4">
        <v>0</v>
      </c>
      <c r="DF894" s="4">
        <v>0</v>
      </c>
      <c r="DG894" s="4">
        <v>0</v>
      </c>
      <c r="DH894" s="4">
        <v>0</v>
      </c>
      <c r="DI894" s="4">
        <v>0</v>
      </c>
      <c r="DJ894" s="4">
        <v>0</v>
      </c>
      <c r="DK894" s="4">
        <v>0</v>
      </c>
      <c r="DL894" s="4">
        <v>0</v>
      </c>
      <c r="DM894" s="4">
        <v>0</v>
      </c>
      <c r="DN894" s="4">
        <v>0</v>
      </c>
      <c r="DO894" s="4">
        <v>0</v>
      </c>
      <c r="DP894" s="4">
        <v>0</v>
      </c>
      <c r="DQ894" s="4">
        <v>0</v>
      </c>
      <c r="DR894" s="4">
        <v>0</v>
      </c>
      <c r="DS894" s="4">
        <v>0</v>
      </c>
      <c r="DT894" s="4">
        <v>0</v>
      </c>
      <c r="DU894" s="6">
        <v>0</v>
      </c>
      <c r="DV894" s="4">
        <f>SUM(Tabela1[[#This Row],[jan/25]:[mar/25]])</f>
        <v>8580.4500000000007</v>
      </c>
      <c r="DW894" s="4">
        <f>SUM(Tabela1[[#This Row],[abr/25]:[ago/25]])</f>
        <v>15943.89</v>
      </c>
      <c r="DX894" s="4">
        <f>SUM(Tabela1[[#This Row],[set/25]:[dez/30]])</f>
        <v>86452.410000000018</v>
      </c>
    </row>
    <row r="895" spans="1:128" hidden="1" x14ac:dyDescent="0.25">
      <c r="A895" s="2" t="s">
        <v>1856</v>
      </c>
      <c r="B895" s="2" t="s">
        <v>14</v>
      </c>
      <c r="C895" s="2" t="s">
        <v>256</v>
      </c>
      <c r="D895" s="1">
        <v>501</v>
      </c>
      <c r="E895" s="2" t="s">
        <v>2353</v>
      </c>
      <c r="F895" s="2" t="s">
        <v>19</v>
      </c>
      <c r="G895" s="321">
        <v>45698</v>
      </c>
      <c r="H895" s="2" t="s">
        <v>877</v>
      </c>
      <c r="I895" s="2" t="s">
        <v>2354</v>
      </c>
      <c r="J895" s="4">
        <v>294842.23999999999</v>
      </c>
      <c r="K895" s="4">
        <v>76539.45</v>
      </c>
      <c r="L895" s="4">
        <f>Tabela1[[#This Row],[parcela.cef
(total)]]-Tabela1[[#This Row],[parcela.cef
(realizado)]]</f>
        <v>218302.78999999998</v>
      </c>
      <c r="M895" s="4">
        <v>0</v>
      </c>
      <c r="N895" s="4">
        <v>307000</v>
      </c>
      <c r="O895" s="4">
        <v>7534.46</v>
      </c>
      <c r="P895" s="4">
        <v>16322.26</v>
      </c>
      <c r="Q895" s="4">
        <f>SUM(Tabela1[[#This Row],[set/25]:[dez/30]])</f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8797.26</v>
      </c>
      <c r="BD895" s="4">
        <v>0</v>
      </c>
      <c r="BE895" s="4">
        <v>2142</v>
      </c>
      <c r="BF895" s="4">
        <v>0</v>
      </c>
      <c r="BG895" s="4">
        <v>0</v>
      </c>
      <c r="BH895" s="4">
        <v>0</v>
      </c>
      <c r="BI895" s="4">
        <v>5383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0</v>
      </c>
      <c r="CP895" s="4">
        <v>0</v>
      </c>
      <c r="CQ895" s="4">
        <v>0</v>
      </c>
      <c r="CR895" s="4">
        <v>0</v>
      </c>
      <c r="CS895" s="4">
        <v>0</v>
      </c>
      <c r="CT895" s="4">
        <v>0</v>
      </c>
      <c r="CU895" s="4">
        <v>0</v>
      </c>
      <c r="CV895" s="4">
        <v>0</v>
      </c>
      <c r="CW895" s="4">
        <v>0</v>
      </c>
      <c r="CX895" s="4">
        <v>0</v>
      </c>
      <c r="CY895" s="4">
        <v>0</v>
      </c>
      <c r="CZ895" s="4">
        <v>0</v>
      </c>
      <c r="DA895" s="4">
        <v>0</v>
      </c>
      <c r="DB895" s="4">
        <v>0</v>
      </c>
      <c r="DC895" s="4">
        <v>0</v>
      </c>
      <c r="DD895" s="4">
        <v>0</v>
      </c>
      <c r="DE895" s="4">
        <v>0</v>
      </c>
      <c r="DF895" s="4">
        <v>0</v>
      </c>
      <c r="DG895" s="4">
        <v>0</v>
      </c>
      <c r="DH895" s="4">
        <v>0</v>
      </c>
      <c r="DI895" s="4">
        <v>0</v>
      </c>
      <c r="DJ895" s="4">
        <v>0</v>
      </c>
      <c r="DK895" s="4">
        <v>0</v>
      </c>
      <c r="DL895" s="4">
        <v>0</v>
      </c>
      <c r="DM895" s="4">
        <v>0</v>
      </c>
      <c r="DN895" s="4">
        <v>0</v>
      </c>
      <c r="DO895" s="4">
        <v>0</v>
      </c>
      <c r="DP895" s="4">
        <v>0</v>
      </c>
      <c r="DQ895" s="4">
        <v>0</v>
      </c>
      <c r="DR895" s="4">
        <v>0</v>
      </c>
      <c r="DS895" s="4">
        <v>0</v>
      </c>
      <c r="DT895" s="4">
        <v>0</v>
      </c>
      <c r="DU895" s="6">
        <v>0</v>
      </c>
      <c r="DV895" s="4">
        <f>SUM(Tabela1[[#This Row],[jan/25]:[mar/25]])</f>
        <v>8797.26</v>
      </c>
      <c r="DW895" s="4">
        <f>SUM(Tabela1[[#This Row],[abr/25]:[ago/25]])</f>
        <v>7525</v>
      </c>
      <c r="DX895" s="4">
        <f>SUM(Tabela1[[#This Row],[set/25]:[dez/30]])</f>
        <v>0</v>
      </c>
    </row>
    <row r="896" spans="1:128" hidden="1" x14ac:dyDescent="0.25">
      <c r="A896" s="2" t="s">
        <v>1856</v>
      </c>
      <c r="B896" s="2" t="s">
        <v>14</v>
      </c>
      <c r="C896" s="2" t="s">
        <v>256</v>
      </c>
      <c r="D896" s="1">
        <v>502</v>
      </c>
      <c r="E896" s="2" t="s">
        <v>2356</v>
      </c>
      <c r="F896" s="2" t="s">
        <v>19</v>
      </c>
      <c r="G896" s="321">
        <v>45596</v>
      </c>
      <c r="H896" s="2" t="s">
        <v>816</v>
      </c>
      <c r="I896" s="2" t="s">
        <v>2357</v>
      </c>
      <c r="J896" s="4">
        <v>239717.57</v>
      </c>
      <c r="K896" s="4">
        <v>68508.34</v>
      </c>
      <c r="L896" s="4">
        <f>Tabela1[[#This Row],[parcela.cef
(total)]]-Tabela1[[#This Row],[parcela.cef
(realizado)]]</f>
        <v>171209.23</v>
      </c>
      <c r="M896" s="4">
        <v>0</v>
      </c>
      <c r="N896" s="4">
        <v>300996.93</v>
      </c>
      <c r="O896" s="4">
        <v>5590.55</v>
      </c>
      <c r="P896" s="4">
        <v>69148.23</v>
      </c>
      <c r="Q896" s="4">
        <f>SUM(Tabela1[[#This Row],[set/25]:[dez/30]])</f>
        <v>43000.100000000006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1111.68</v>
      </c>
      <c r="BA896" s="4">
        <v>6334.97</v>
      </c>
      <c r="BB896" s="4">
        <v>2242.96</v>
      </c>
      <c r="BC896" s="4">
        <v>2136.35</v>
      </c>
      <c r="BD896" s="4">
        <v>2359.44</v>
      </c>
      <c r="BE896" s="4">
        <v>2368.87</v>
      </c>
      <c r="BF896" s="4">
        <v>2378.11</v>
      </c>
      <c r="BG896" s="4">
        <v>2390.48</v>
      </c>
      <c r="BH896" s="4">
        <v>2404.34</v>
      </c>
      <c r="BI896" s="4">
        <v>2420.9299999999998</v>
      </c>
      <c r="BJ896" s="4">
        <v>1792.36</v>
      </c>
      <c r="BK896" s="4">
        <v>1792.36</v>
      </c>
      <c r="BL896" s="4">
        <v>1792.36</v>
      </c>
      <c r="BM896" s="4">
        <v>8465.7000000000007</v>
      </c>
      <c r="BN896" s="4">
        <v>1792.36</v>
      </c>
      <c r="BO896" s="4">
        <v>1792.36</v>
      </c>
      <c r="BP896" s="4">
        <v>1792.36</v>
      </c>
      <c r="BQ896" s="4">
        <v>1792.36</v>
      </c>
      <c r="BR896" s="4">
        <v>1792.36</v>
      </c>
      <c r="BS896" s="4">
        <v>1792.36</v>
      </c>
      <c r="BT896" s="4">
        <v>1792.36</v>
      </c>
      <c r="BU896" s="4">
        <v>1792.36</v>
      </c>
      <c r="BV896" s="4">
        <v>1792.36</v>
      </c>
      <c r="BW896" s="4">
        <v>12914.6</v>
      </c>
      <c r="BX896" s="4">
        <v>0</v>
      </c>
      <c r="BY896" s="4">
        <v>0</v>
      </c>
      <c r="BZ896" s="4">
        <v>0</v>
      </c>
      <c r="CA896" s="4">
        <v>111.48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0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0</v>
      </c>
      <c r="CZ896" s="4">
        <v>0</v>
      </c>
      <c r="DA896" s="4">
        <v>0</v>
      </c>
      <c r="DB896" s="4">
        <v>0</v>
      </c>
      <c r="DC896" s="4">
        <v>0</v>
      </c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6">
        <v>0</v>
      </c>
      <c r="DV896" s="4">
        <f>SUM(Tabela1[[#This Row],[jan/25]:[mar/25]])</f>
        <v>6738.75</v>
      </c>
      <c r="DW896" s="4">
        <f>SUM(Tabela1[[#This Row],[abr/25]:[ago/25]])</f>
        <v>11962.73</v>
      </c>
      <c r="DX896" s="4">
        <f>SUM(Tabela1[[#This Row],[set/25]:[dez/30]])</f>
        <v>43000.100000000006</v>
      </c>
    </row>
    <row r="897" spans="1:128" hidden="1" x14ac:dyDescent="0.25">
      <c r="A897" s="2" t="s">
        <v>1856</v>
      </c>
      <c r="B897" s="2" t="s">
        <v>14</v>
      </c>
      <c r="C897" s="2" t="s">
        <v>256</v>
      </c>
      <c r="D897" s="1">
        <v>503</v>
      </c>
      <c r="E897" s="2" t="s">
        <v>2359</v>
      </c>
      <c r="F897" s="2" t="s">
        <v>19</v>
      </c>
      <c r="G897" s="321">
        <v>45589</v>
      </c>
      <c r="H897" s="2" t="s">
        <v>2360</v>
      </c>
      <c r="I897" s="2" t="s">
        <v>2361</v>
      </c>
      <c r="J897" s="4">
        <v>193841.25</v>
      </c>
      <c r="K897" s="4">
        <v>62136.59</v>
      </c>
      <c r="L897" s="4">
        <f>Tabela1[[#This Row],[parcela.cef
(total)]]-Tabela1[[#This Row],[parcela.cef
(realizado)]]</f>
        <v>131704.66</v>
      </c>
      <c r="M897" s="4">
        <v>0</v>
      </c>
      <c r="N897" s="4">
        <v>295611.90999999997</v>
      </c>
      <c r="O897" s="4">
        <v>7679.37</v>
      </c>
      <c r="P897" s="4">
        <v>110.92</v>
      </c>
      <c r="Q897" s="4">
        <f>SUM(Tabela1[[#This Row],[set/25]:[dez/30]])</f>
        <v>110.92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110.92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0</v>
      </c>
      <c r="CR897" s="4">
        <v>0</v>
      </c>
      <c r="CS897" s="4">
        <v>0</v>
      </c>
      <c r="CT897" s="4">
        <v>0</v>
      </c>
      <c r="CU897" s="4">
        <v>0</v>
      </c>
      <c r="CV897" s="4">
        <v>0</v>
      </c>
      <c r="CW897" s="4">
        <v>0</v>
      </c>
      <c r="CX897" s="4">
        <v>0</v>
      </c>
      <c r="CY897" s="4">
        <v>0</v>
      </c>
      <c r="CZ897" s="4">
        <v>0</v>
      </c>
      <c r="DA897" s="4">
        <v>0</v>
      </c>
      <c r="DB897" s="4">
        <v>0</v>
      </c>
      <c r="DC897" s="4">
        <v>0</v>
      </c>
      <c r="DD897" s="4">
        <v>0</v>
      </c>
      <c r="DE897" s="4">
        <v>0</v>
      </c>
      <c r="DF897" s="4">
        <v>0</v>
      </c>
      <c r="DG897" s="4">
        <v>0</v>
      </c>
      <c r="DH897" s="4">
        <v>0</v>
      </c>
      <c r="DI897" s="4">
        <v>0</v>
      </c>
      <c r="DJ897" s="4">
        <v>0</v>
      </c>
      <c r="DK897" s="4">
        <v>0</v>
      </c>
      <c r="DL897" s="4">
        <v>0</v>
      </c>
      <c r="DM897" s="4">
        <v>0</v>
      </c>
      <c r="DN897" s="4">
        <v>0</v>
      </c>
      <c r="DO897" s="4">
        <v>0</v>
      </c>
      <c r="DP897" s="4">
        <v>0</v>
      </c>
      <c r="DQ897" s="4">
        <v>0</v>
      </c>
      <c r="DR897" s="4">
        <v>0</v>
      </c>
      <c r="DS897" s="4">
        <v>0</v>
      </c>
      <c r="DT897" s="4">
        <v>0</v>
      </c>
      <c r="DU897" s="6">
        <v>0</v>
      </c>
      <c r="DV897" s="4">
        <f>SUM(Tabela1[[#This Row],[jan/25]:[mar/25]])</f>
        <v>0</v>
      </c>
      <c r="DW897" s="4">
        <f>SUM(Tabela1[[#This Row],[abr/25]:[ago/25]])</f>
        <v>0</v>
      </c>
      <c r="DX897" s="4">
        <f>SUM(Tabela1[[#This Row],[set/25]:[dez/30]])</f>
        <v>110.92</v>
      </c>
    </row>
    <row r="898" spans="1:128" hidden="1" x14ac:dyDescent="0.25">
      <c r="A898" s="2" t="s">
        <v>1856</v>
      </c>
      <c r="B898" s="2" t="s">
        <v>14</v>
      </c>
      <c r="C898" s="2" t="s">
        <v>256</v>
      </c>
      <c r="D898" s="1">
        <v>504</v>
      </c>
      <c r="E898" s="2" t="s">
        <v>2363</v>
      </c>
      <c r="F898" s="2" t="s">
        <v>19</v>
      </c>
      <c r="G898" s="321">
        <v>45706</v>
      </c>
      <c r="H898" s="2" t="s">
        <v>2364</v>
      </c>
      <c r="I898" s="2" t="s">
        <v>2365</v>
      </c>
      <c r="J898" s="4">
        <v>227151.84</v>
      </c>
      <c r="K898" s="4">
        <v>66668.460000000006</v>
      </c>
      <c r="L898" s="4">
        <f>Tabela1[[#This Row],[parcela.cef
(total)]]-Tabela1[[#This Row],[parcela.cef
(realizado)]]</f>
        <v>160483.38</v>
      </c>
      <c r="M898" s="4">
        <v>0</v>
      </c>
      <c r="N898" s="4">
        <v>317128.84000000003</v>
      </c>
      <c r="O898" s="4">
        <v>4143.95</v>
      </c>
      <c r="P898" s="4">
        <v>51471.040000000001</v>
      </c>
      <c r="Q898" s="4">
        <f>SUM(Tabela1[[#This Row],[set/25]:[dez/30]])</f>
        <v>44860.189999999995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1080.5999999999999</v>
      </c>
      <c r="BE898" s="4">
        <v>1084.92</v>
      </c>
      <c r="BF898" s="4">
        <v>1101.9000000000001</v>
      </c>
      <c r="BG898" s="4">
        <v>1107.6300000000001</v>
      </c>
      <c r="BH898" s="4">
        <v>1114.06</v>
      </c>
      <c r="BI898" s="4">
        <v>1121.74</v>
      </c>
      <c r="BJ898" s="4">
        <v>0</v>
      </c>
      <c r="BK898" s="4">
        <v>1131.95</v>
      </c>
      <c r="BL898" s="4">
        <v>1131.95</v>
      </c>
      <c r="BM898" s="4">
        <v>11624.1</v>
      </c>
      <c r="BN898" s="4">
        <v>1131.95</v>
      </c>
      <c r="BO898" s="4">
        <v>1131.95</v>
      </c>
      <c r="BP898" s="4">
        <v>1131.95</v>
      </c>
      <c r="BQ898" s="4">
        <v>1131.95</v>
      </c>
      <c r="BR898" s="4">
        <v>1131.95</v>
      </c>
      <c r="BS898" s="4">
        <v>1131.95</v>
      </c>
      <c r="BT898" s="4">
        <v>1131.95</v>
      </c>
      <c r="BU898" s="4">
        <v>1131.95</v>
      </c>
      <c r="BV898" s="4">
        <v>1131.95</v>
      </c>
      <c r="BW898" s="4">
        <v>1131.95</v>
      </c>
      <c r="BX898" s="4">
        <v>1131.95</v>
      </c>
      <c r="BY898" s="4">
        <v>11624.1</v>
      </c>
      <c r="BZ898" s="4">
        <v>1131.95</v>
      </c>
      <c r="CA898" s="4">
        <v>1131.95</v>
      </c>
      <c r="CB898" s="4">
        <v>1131.95</v>
      </c>
      <c r="CC898" s="4">
        <v>1131.95</v>
      </c>
      <c r="CD898" s="4">
        <v>1131.95</v>
      </c>
      <c r="CE898" s="4">
        <v>1131.97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104.92</v>
      </c>
      <c r="CL898" s="4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0</v>
      </c>
      <c r="CR898" s="4">
        <v>0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0</v>
      </c>
      <c r="CZ898" s="4">
        <v>0</v>
      </c>
      <c r="DA898" s="4">
        <v>0</v>
      </c>
      <c r="DB898" s="4">
        <v>0</v>
      </c>
      <c r="DC898" s="4">
        <v>0</v>
      </c>
      <c r="DD898" s="4">
        <v>0</v>
      </c>
      <c r="DE898" s="4">
        <v>0</v>
      </c>
      <c r="DF898" s="4">
        <v>0</v>
      </c>
      <c r="DG898" s="4">
        <v>0</v>
      </c>
      <c r="DH898" s="4">
        <v>0</v>
      </c>
      <c r="DI898" s="4">
        <v>0</v>
      </c>
      <c r="DJ898" s="4">
        <v>0</v>
      </c>
      <c r="DK898" s="4">
        <v>0</v>
      </c>
      <c r="DL898" s="4">
        <v>0</v>
      </c>
      <c r="DM898" s="4">
        <v>0</v>
      </c>
      <c r="DN898" s="4">
        <v>0</v>
      </c>
      <c r="DO898" s="4">
        <v>0</v>
      </c>
      <c r="DP898" s="4">
        <v>0</v>
      </c>
      <c r="DQ898" s="4">
        <v>0</v>
      </c>
      <c r="DR898" s="4">
        <v>0</v>
      </c>
      <c r="DS898" s="4">
        <v>0</v>
      </c>
      <c r="DT898" s="4">
        <v>0</v>
      </c>
      <c r="DU898" s="6">
        <v>0</v>
      </c>
      <c r="DV898" s="4">
        <f>SUM(Tabela1[[#This Row],[jan/25]:[mar/25]])</f>
        <v>1080.5999999999999</v>
      </c>
      <c r="DW898" s="4">
        <f>SUM(Tabela1[[#This Row],[abr/25]:[ago/25]])</f>
        <v>5530.25</v>
      </c>
      <c r="DX898" s="4">
        <f>SUM(Tabela1[[#This Row],[set/25]:[dez/30]])</f>
        <v>44860.189999999995</v>
      </c>
    </row>
    <row r="899" spans="1:128" hidden="1" x14ac:dyDescent="0.25">
      <c r="A899" s="2" t="s">
        <v>1856</v>
      </c>
      <c r="B899" s="2" t="s">
        <v>14</v>
      </c>
      <c r="C899" s="2" t="s">
        <v>256</v>
      </c>
      <c r="D899" s="1">
        <v>505</v>
      </c>
      <c r="E899" s="2" t="s">
        <v>2367</v>
      </c>
      <c r="F899" s="2" t="s">
        <v>19</v>
      </c>
      <c r="G899" s="321">
        <v>45589</v>
      </c>
      <c r="H899" s="2" t="s">
        <v>2368</v>
      </c>
      <c r="I899" s="2" t="s">
        <v>2369</v>
      </c>
      <c r="J899" s="4">
        <v>218787.26</v>
      </c>
      <c r="K899" s="4">
        <v>65525.85</v>
      </c>
      <c r="L899" s="4">
        <f>Tabela1[[#This Row],[parcela.cef
(total)]]-Tabela1[[#This Row],[parcela.cef
(realizado)]]</f>
        <v>153261.41</v>
      </c>
      <c r="M899" s="4">
        <v>0</v>
      </c>
      <c r="N899" s="4">
        <v>299420.67</v>
      </c>
      <c r="O899" s="4">
        <v>2395.98</v>
      </c>
      <c r="P899" s="4">
        <v>70996.289999999994</v>
      </c>
      <c r="Q899" s="4">
        <f>SUM(Tabela1[[#This Row],[set/25]:[dez/30]])</f>
        <v>51580.180000000022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1041.5999999999999</v>
      </c>
      <c r="BA899" s="4">
        <v>11549.14</v>
      </c>
      <c r="BB899" s="4">
        <v>1052.8699999999999</v>
      </c>
      <c r="BC899" s="4">
        <v>0</v>
      </c>
      <c r="BD899" s="4">
        <v>0</v>
      </c>
      <c r="BE899" s="4">
        <v>0</v>
      </c>
      <c r="BF899" s="4">
        <v>1430.88</v>
      </c>
      <c r="BG899" s="4">
        <v>1438.32</v>
      </c>
      <c r="BH899" s="4">
        <v>1446.66</v>
      </c>
      <c r="BI899" s="4">
        <v>1456.64</v>
      </c>
      <c r="BJ899" s="4">
        <v>1469.9</v>
      </c>
      <c r="BK899" s="4">
        <v>1469.9</v>
      </c>
      <c r="BL899" s="4">
        <v>1469.9</v>
      </c>
      <c r="BM899" s="4">
        <v>12531.22</v>
      </c>
      <c r="BN899" s="4">
        <v>1469.9</v>
      </c>
      <c r="BO899" s="4">
        <v>1469.9</v>
      </c>
      <c r="BP899" s="4">
        <v>1469.9</v>
      </c>
      <c r="BQ899" s="4">
        <v>1469.9</v>
      </c>
      <c r="BR899" s="4">
        <v>1469.9</v>
      </c>
      <c r="BS899" s="4">
        <v>1469.9</v>
      </c>
      <c r="BT899" s="4">
        <v>1469.9</v>
      </c>
      <c r="BU899" s="4">
        <v>1469.9</v>
      </c>
      <c r="BV899" s="4">
        <v>1469.9</v>
      </c>
      <c r="BW899" s="4">
        <v>15419.95</v>
      </c>
      <c r="BX899" s="4">
        <v>1469.9</v>
      </c>
      <c r="BY899" s="4">
        <v>1469.9</v>
      </c>
      <c r="BZ899" s="4">
        <v>1469.9</v>
      </c>
      <c r="CA899" s="4">
        <v>1469.9</v>
      </c>
      <c r="CB899" s="4">
        <v>110.61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0</v>
      </c>
      <c r="CZ899" s="4">
        <v>0</v>
      </c>
      <c r="DA899" s="4">
        <v>0</v>
      </c>
      <c r="DB899" s="4">
        <v>0</v>
      </c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0</v>
      </c>
      <c r="DO899" s="4">
        <v>0</v>
      </c>
      <c r="DP899" s="4">
        <v>0</v>
      </c>
      <c r="DQ899" s="4">
        <v>0</v>
      </c>
      <c r="DR899" s="4">
        <v>0</v>
      </c>
      <c r="DS899" s="4">
        <v>0</v>
      </c>
      <c r="DT899" s="4">
        <v>0</v>
      </c>
      <c r="DU899" s="6">
        <v>0</v>
      </c>
      <c r="DV899" s="4">
        <f>SUM(Tabela1[[#This Row],[jan/25]:[mar/25]])</f>
        <v>1052.8699999999999</v>
      </c>
      <c r="DW899" s="4">
        <f>SUM(Tabela1[[#This Row],[abr/25]:[ago/25]])</f>
        <v>5772.5</v>
      </c>
      <c r="DX899" s="4">
        <f>SUM(Tabela1[[#This Row],[set/25]:[dez/30]])</f>
        <v>51580.180000000022</v>
      </c>
    </row>
    <row r="900" spans="1:128" hidden="1" x14ac:dyDescent="0.25">
      <c r="A900" s="2" t="s">
        <v>1856</v>
      </c>
      <c r="B900" s="2" t="s">
        <v>14</v>
      </c>
      <c r="C900" s="2" t="s">
        <v>256</v>
      </c>
      <c r="D900" s="1">
        <v>506</v>
      </c>
      <c r="E900" s="2" t="s">
        <v>1818</v>
      </c>
      <c r="F900" s="2" t="s">
        <v>19</v>
      </c>
      <c r="G900" s="321">
        <v>45147</v>
      </c>
      <c r="H900" s="2" t="s">
        <v>2371</v>
      </c>
      <c r="I900" s="2"/>
      <c r="J900" s="4"/>
      <c r="K900" s="4"/>
      <c r="L900" s="4">
        <f>Tabela1[[#This Row],[parcela.cef
(total)]]-Tabela1[[#This Row],[parcela.cef
(realizado)]]</f>
        <v>0</v>
      </c>
      <c r="M900" s="4">
        <v>0</v>
      </c>
      <c r="N900" s="4">
        <v>150000</v>
      </c>
      <c r="O900" s="4">
        <v>0</v>
      </c>
      <c r="P900" s="4">
        <v>150000</v>
      </c>
      <c r="Q900" s="4">
        <f>SUM(Tabela1[[#This Row],[set/25]:[dez/30]])</f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150000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0</v>
      </c>
      <c r="CP900" s="4">
        <v>0</v>
      </c>
      <c r="CQ900" s="4">
        <v>0</v>
      </c>
      <c r="CR900" s="4">
        <v>0</v>
      </c>
      <c r="CS900" s="4">
        <v>0</v>
      </c>
      <c r="CT900" s="4">
        <v>0</v>
      </c>
      <c r="CU900" s="4">
        <v>0</v>
      </c>
      <c r="CV900" s="4">
        <v>0</v>
      </c>
      <c r="CW900" s="4">
        <v>0</v>
      </c>
      <c r="CX900" s="4">
        <v>0</v>
      </c>
      <c r="CY900" s="4">
        <v>0</v>
      </c>
      <c r="CZ900" s="4">
        <v>0</v>
      </c>
      <c r="DA900" s="4">
        <v>0</v>
      </c>
      <c r="DB900" s="4">
        <v>0</v>
      </c>
      <c r="DC900" s="4">
        <v>0</v>
      </c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6">
        <v>0</v>
      </c>
      <c r="DV900" s="4">
        <f>SUM(Tabela1[[#This Row],[jan/25]:[mar/25]])</f>
        <v>0</v>
      </c>
      <c r="DW900" s="4">
        <f>SUM(Tabela1[[#This Row],[abr/25]:[ago/25]])</f>
        <v>0</v>
      </c>
      <c r="DX900" s="4">
        <f>SUM(Tabela1[[#This Row],[set/25]:[dez/30]])</f>
        <v>0</v>
      </c>
    </row>
    <row r="901" spans="1:128" hidden="1" x14ac:dyDescent="0.25">
      <c r="A901" s="2" t="s">
        <v>1856</v>
      </c>
      <c r="B901" s="2" t="s">
        <v>14</v>
      </c>
      <c r="C901" s="2" t="s">
        <v>256</v>
      </c>
      <c r="D901" s="1">
        <v>507</v>
      </c>
      <c r="E901" s="2" t="s">
        <v>2373</v>
      </c>
      <c r="F901" s="2" t="s">
        <v>19</v>
      </c>
      <c r="G901" s="321">
        <v>45589</v>
      </c>
      <c r="H901" s="2" t="s">
        <v>2374</v>
      </c>
      <c r="I901" s="2" t="s">
        <v>2375</v>
      </c>
      <c r="J901" s="4">
        <v>190000</v>
      </c>
      <c r="K901" s="4">
        <v>51142.42</v>
      </c>
      <c r="L901" s="4">
        <f>Tabela1[[#This Row],[parcela.cef
(total)]]-Tabela1[[#This Row],[parcela.cef
(realizado)]]</f>
        <v>138857.58000000002</v>
      </c>
      <c r="M901" s="4">
        <v>0</v>
      </c>
      <c r="N901" s="4">
        <v>251920</v>
      </c>
      <c r="O901" s="4">
        <v>5339.37</v>
      </c>
      <c r="P901" s="4">
        <v>19391.849999999999</v>
      </c>
      <c r="Q901" s="4">
        <f>SUM(Tabela1[[#This Row],[set/25]:[dez/30]])</f>
        <v>3418.9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734.5</v>
      </c>
      <c r="BA901" s="4">
        <v>3828.94</v>
      </c>
      <c r="BB901" s="4">
        <v>742.45</v>
      </c>
      <c r="BC901" s="4">
        <v>746.16</v>
      </c>
      <c r="BD901" s="4">
        <v>752.35</v>
      </c>
      <c r="BE901" s="4">
        <v>755.36</v>
      </c>
      <c r="BF901" s="4">
        <v>758.31</v>
      </c>
      <c r="BG901" s="4">
        <v>3891.25</v>
      </c>
      <c r="BH901" s="4">
        <v>2991.67</v>
      </c>
      <c r="BI901" s="4">
        <v>771.96</v>
      </c>
      <c r="BJ901" s="4">
        <v>0</v>
      </c>
      <c r="BK901" s="4">
        <v>778.99</v>
      </c>
      <c r="BL901" s="4">
        <v>778.99</v>
      </c>
      <c r="BM901" s="4">
        <v>778.99</v>
      </c>
      <c r="BN901" s="4">
        <v>778.99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302.94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0</v>
      </c>
      <c r="CQ901" s="4">
        <v>0</v>
      </c>
      <c r="CR901" s="4">
        <v>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0</v>
      </c>
      <c r="CZ901" s="4">
        <v>0</v>
      </c>
      <c r="DA901" s="4">
        <v>0</v>
      </c>
      <c r="DB901" s="4">
        <v>0</v>
      </c>
      <c r="DC901" s="4">
        <v>0</v>
      </c>
      <c r="DD901" s="4">
        <v>0</v>
      </c>
      <c r="DE901" s="4">
        <v>0</v>
      </c>
      <c r="DF901" s="4">
        <v>0</v>
      </c>
      <c r="DG901" s="4">
        <v>0</v>
      </c>
      <c r="DH901" s="4">
        <v>0</v>
      </c>
      <c r="DI901" s="4">
        <v>0</v>
      </c>
      <c r="DJ901" s="4">
        <v>0</v>
      </c>
      <c r="DK901" s="4">
        <v>0</v>
      </c>
      <c r="DL901" s="4">
        <v>0</v>
      </c>
      <c r="DM901" s="4">
        <v>0</v>
      </c>
      <c r="DN901" s="4">
        <v>0</v>
      </c>
      <c r="DO901" s="4">
        <v>0</v>
      </c>
      <c r="DP901" s="4">
        <v>0</v>
      </c>
      <c r="DQ901" s="4">
        <v>0</v>
      </c>
      <c r="DR901" s="4">
        <v>0</v>
      </c>
      <c r="DS901" s="4">
        <v>0</v>
      </c>
      <c r="DT901" s="4">
        <v>0</v>
      </c>
      <c r="DU901" s="6">
        <v>0</v>
      </c>
      <c r="DV901" s="4">
        <f>SUM(Tabela1[[#This Row],[jan/25]:[mar/25]])</f>
        <v>2240.96</v>
      </c>
      <c r="DW901" s="4">
        <f>SUM(Tabela1[[#This Row],[abr/25]:[ago/25]])</f>
        <v>9168.5499999999993</v>
      </c>
      <c r="DX901" s="4">
        <f>SUM(Tabela1[[#This Row],[set/25]:[dez/30]])</f>
        <v>3418.9</v>
      </c>
    </row>
    <row r="902" spans="1:128" hidden="1" x14ac:dyDescent="0.25">
      <c r="A902" s="2" t="s">
        <v>1856</v>
      </c>
      <c r="B902" s="2" t="s">
        <v>14</v>
      </c>
      <c r="C902" s="2" t="s">
        <v>256</v>
      </c>
      <c r="D902" s="1">
        <v>508</v>
      </c>
      <c r="E902" s="2" t="s">
        <v>2377</v>
      </c>
      <c r="F902" s="2" t="s">
        <v>19</v>
      </c>
      <c r="G902" s="321">
        <v>45596</v>
      </c>
      <c r="H902" s="2" t="s">
        <v>2378</v>
      </c>
      <c r="I902" s="2" t="s">
        <v>2379</v>
      </c>
      <c r="J902" s="4">
        <v>260652.3</v>
      </c>
      <c r="K902" s="4">
        <v>72246.789999999994</v>
      </c>
      <c r="L902" s="4">
        <f>Tabela1[[#This Row],[parcela.cef
(total)]]-Tabela1[[#This Row],[parcela.cef
(realizado)]]</f>
        <v>188405.51</v>
      </c>
      <c r="M902" s="4">
        <v>0</v>
      </c>
      <c r="N902" s="4">
        <v>313118.99</v>
      </c>
      <c r="O902" s="4">
        <v>8321.08</v>
      </c>
      <c r="P902" s="4">
        <v>58236.88</v>
      </c>
      <c r="Q902" s="4">
        <f>SUM(Tabela1[[#This Row],[set/25]:[dez/30]])</f>
        <v>34996.420000000006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554.58000000000004</v>
      </c>
      <c r="BA902" s="4">
        <v>9246.0300000000007</v>
      </c>
      <c r="BB902" s="4">
        <v>1912.87</v>
      </c>
      <c r="BC902" s="4">
        <v>1922.44</v>
      </c>
      <c r="BD902" s="4">
        <v>1938.39</v>
      </c>
      <c r="BE902" s="4">
        <v>1518.06</v>
      </c>
      <c r="BF902" s="4">
        <v>1523.98</v>
      </c>
      <c r="BG902" s="4">
        <v>1531.9</v>
      </c>
      <c r="BH902" s="4">
        <v>1540.79</v>
      </c>
      <c r="BI902" s="4">
        <v>1551.42</v>
      </c>
      <c r="BJ902" s="4">
        <v>1566.49</v>
      </c>
      <c r="BK902" s="4">
        <v>1565.54</v>
      </c>
      <c r="BL902" s="4">
        <v>1565.54</v>
      </c>
      <c r="BM902" s="4">
        <v>9298.4</v>
      </c>
      <c r="BN902" s="4">
        <v>1565.54</v>
      </c>
      <c r="BO902" s="4">
        <v>1233.72</v>
      </c>
      <c r="BP902" s="4">
        <v>1233.72</v>
      </c>
      <c r="BQ902" s="4">
        <v>1233.72</v>
      </c>
      <c r="BR902" s="4">
        <v>1233.72</v>
      </c>
      <c r="BS902" s="4">
        <v>1233.72</v>
      </c>
      <c r="BT902" s="4">
        <v>1233.72</v>
      </c>
      <c r="BU902" s="4">
        <v>1233.72</v>
      </c>
      <c r="BV902" s="4">
        <v>1233.72</v>
      </c>
      <c r="BW902" s="4">
        <v>1233.72</v>
      </c>
      <c r="BX902" s="4">
        <v>239.5</v>
      </c>
      <c r="BY902" s="4">
        <v>7732.86</v>
      </c>
      <c r="BZ902" s="4">
        <v>0</v>
      </c>
      <c r="CA902" s="4">
        <v>0</v>
      </c>
      <c r="CB902" s="4">
        <v>0</v>
      </c>
      <c r="CC902" s="4">
        <v>359.07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0</v>
      </c>
      <c r="CR902" s="4">
        <v>0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0</v>
      </c>
      <c r="CZ902" s="4">
        <v>0</v>
      </c>
      <c r="DA902" s="4">
        <v>0</v>
      </c>
      <c r="DB902" s="4">
        <v>0</v>
      </c>
      <c r="DC902" s="4">
        <v>0</v>
      </c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6">
        <v>0</v>
      </c>
      <c r="DV902" s="4">
        <f>SUM(Tabela1[[#This Row],[jan/25]:[mar/25]])</f>
        <v>5773.7</v>
      </c>
      <c r="DW902" s="4">
        <f>SUM(Tabela1[[#This Row],[abr/25]:[ago/25]])</f>
        <v>7666.1500000000005</v>
      </c>
      <c r="DX902" s="4">
        <f>SUM(Tabela1[[#This Row],[set/25]:[dez/30]])</f>
        <v>34996.420000000006</v>
      </c>
    </row>
    <row r="903" spans="1:128" hidden="1" x14ac:dyDescent="0.25">
      <c r="A903" s="2" t="s">
        <v>1856</v>
      </c>
      <c r="B903" s="2" t="s">
        <v>14</v>
      </c>
      <c r="C903" s="2" t="s">
        <v>256</v>
      </c>
      <c r="D903" s="1">
        <v>509</v>
      </c>
      <c r="E903" s="2" t="s">
        <v>2381</v>
      </c>
      <c r="F903" s="2" t="s">
        <v>19</v>
      </c>
      <c r="G903" s="321">
        <v>45596</v>
      </c>
      <c r="H903" s="2" t="s">
        <v>1123</v>
      </c>
      <c r="I903" s="2" t="s">
        <v>2382</v>
      </c>
      <c r="J903" s="4">
        <v>350000</v>
      </c>
      <c r="K903" s="4">
        <v>100733.96</v>
      </c>
      <c r="L903" s="4">
        <f>Tabela1[[#This Row],[parcela.cef
(total)]]-Tabela1[[#This Row],[parcela.cef
(realizado)]]</f>
        <v>249266.03999999998</v>
      </c>
      <c r="M903" s="4">
        <v>0</v>
      </c>
      <c r="N903" s="4">
        <v>395355.03</v>
      </c>
      <c r="O903" s="4">
        <v>10198.58</v>
      </c>
      <c r="P903" s="4">
        <v>33843.120000000003</v>
      </c>
      <c r="Q903" s="4">
        <f>SUM(Tabela1[[#This Row],[set/25]:[dez/30]])</f>
        <v>17469.119999999995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1692.26</v>
      </c>
      <c r="BA903" s="4">
        <v>1703.77</v>
      </c>
      <c r="BB903" s="4">
        <v>1710.58</v>
      </c>
      <c r="BC903" s="4">
        <v>1719.13</v>
      </c>
      <c r="BD903" s="4">
        <v>1733.4</v>
      </c>
      <c r="BE903" s="4">
        <v>1740.34</v>
      </c>
      <c r="BF903" s="4">
        <v>1748.86</v>
      </c>
      <c r="BG903" s="4">
        <v>1756.21</v>
      </c>
      <c r="BH903" s="4">
        <v>1280.31</v>
      </c>
      <c r="BI903" s="4">
        <v>1289.1400000000001</v>
      </c>
      <c r="BJ903" s="4">
        <v>0</v>
      </c>
      <c r="BK903" s="4">
        <v>1300.8699999999999</v>
      </c>
      <c r="BL903" s="4">
        <v>1300.8699999999999</v>
      </c>
      <c r="BM903" s="4">
        <v>1300.8699999999999</v>
      </c>
      <c r="BN903" s="4">
        <v>1300.8699999999999</v>
      </c>
      <c r="BO903" s="4">
        <v>1300.8699999999999</v>
      </c>
      <c r="BP903" s="4">
        <v>1300.8699999999999</v>
      </c>
      <c r="BQ903" s="4">
        <v>1300.8699999999999</v>
      </c>
      <c r="BR903" s="4">
        <v>1300.8699999999999</v>
      </c>
      <c r="BS903" s="4">
        <v>1300.8699999999999</v>
      </c>
      <c r="BT903" s="4">
        <v>1300.8699999999999</v>
      </c>
      <c r="BU903" s="4">
        <v>1300.8699999999999</v>
      </c>
      <c r="BV903" s="4">
        <v>1300.8699999999999</v>
      </c>
      <c r="BW903" s="4">
        <v>1300.8699999999999</v>
      </c>
      <c r="BX903" s="4">
        <v>0</v>
      </c>
      <c r="BY903" s="4">
        <v>0</v>
      </c>
      <c r="BZ903" s="4">
        <v>557.80999999999995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0</v>
      </c>
      <c r="CP903" s="4">
        <v>0</v>
      </c>
      <c r="CQ903" s="4">
        <v>0</v>
      </c>
      <c r="CR903" s="4">
        <v>0</v>
      </c>
      <c r="CS903" s="4">
        <v>0</v>
      </c>
      <c r="CT903" s="4">
        <v>0</v>
      </c>
      <c r="CU903" s="4">
        <v>0</v>
      </c>
      <c r="CV903" s="4">
        <v>0</v>
      </c>
      <c r="CW903" s="4">
        <v>0</v>
      </c>
      <c r="CX903" s="4">
        <v>0</v>
      </c>
      <c r="CY903" s="4">
        <v>0</v>
      </c>
      <c r="CZ903" s="4">
        <v>0</v>
      </c>
      <c r="DA903" s="4">
        <v>0</v>
      </c>
      <c r="DB903" s="4">
        <v>0</v>
      </c>
      <c r="DC903" s="4">
        <v>0</v>
      </c>
      <c r="DD903" s="4">
        <v>0</v>
      </c>
      <c r="DE903" s="4">
        <v>0</v>
      </c>
      <c r="DF903" s="4">
        <v>0</v>
      </c>
      <c r="DG903" s="4">
        <v>0</v>
      </c>
      <c r="DH903" s="4">
        <v>0</v>
      </c>
      <c r="DI903" s="4">
        <v>0</v>
      </c>
      <c r="DJ903" s="4">
        <v>0</v>
      </c>
      <c r="DK903" s="4">
        <v>0</v>
      </c>
      <c r="DL903" s="4">
        <v>0</v>
      </c>
      <c r="DM903" s="4">
        <v>0</v>
      </c>
      <c r="DN903" s="4">
        <v>0</v>
      </c>
      <c r="DO903" s="4">
        <v>0</v>
      </c>
      <c r="DP903" s="4">
        <v>0</v>
      </c>
      <c r="DQ903" s="4">
        <v>0</v>
      </c>
      <c r="DR903" s="4">
        <v>0</v>
      </c>
      <c r="DS903" s="4">
        <v>0</v>
      </c>
      <c r="DT903" s="4">
        <v>0</v>
      </c>
      <c r="DU903" s="6">
        <v>0</v>
      </c>
      <c r="DV903" s="4">
        <f>SUM(Tabela1[[#This Row],[jan/25]:[mar/25]])</f>
        <v>5163.1100000000006</v>
      </c>
      <c r="DW903" s="4">
        <f>SUM(Tabela1[[#This Row],[abr/25]:[ago/25]])</f>
        <v>7814.86</v>
      </c>
      <c r="DX903" s="4">
        <f>SUM(Tabela1[[#This Row],[set/25]:[dez/30]])</f>
        <v>17469.119999999995</v>
      </c>
    </row>
    <row r="904" spans="1:128" hidden="1" x14ac:dyDescent="0.25">
      <c r="A904" s="2" t="s">
        <v>1856</v>
      </c>
      <c r="B904" s="2" t="s">
        <v>14</v>
      </c>
      <c r="C904" s="2" t="s">
        <v>280</v>
      </c>
      <c r="D904" s="1">
        <v>601</v>
      </c>
      <c r="E904" s="2" t="s">
        <v>2384</v>
      </c>
      <c r="F904" s="2" t="s">
        <v>19</v>
      </c>
      <c r="G904" s="321">
        <v>45589</v>
      </c>
      <c r="H904" s="2" t="s">
        <v>1082</v>
      </c>
      <c r="I904" s="2" t="s">
        <v>2385</v>
      </c>
      <c r="J904" s="4">
        <v>273697.90999999997</v>
      </c>
      <c r="K904" s="4">
        <v>73651.13</v>
      </c>
      <c r="L904" s="4">
        <f>Tabela1[[#This Row],[parcela.cef
(total)]]-Tabela1[[#This Row],[parcela.cef
(realizado)]]</f>
        <v>200046.77999999997</v>
      </c>
      <c r="M904" s="4">
        <v>0</v>
      </c>
      <c r="N904" s="4">
        <v>295095</v>
      </c>
      <c r="O904" s="4">
        <v>6389.2</v>
      </c>
      <c r="P904" s="4">
        <v>22990.49</v>
      </c>
      <c r="Q904" s="4">
        <f>SUM(Tabela1[[#This Row],[set/25]:[dez/30]])</f>
        <v>14816.069999999998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278.77</v>
      </c>
      <c r="BA904" s="4">
        <v>280.66000000000003</v>
      </c>
      <c r="BB904" s="4">
        <v>5598.48</v>
      </c>
      <c r="BC904" s="4">
        <v>283.19</v>
      </c>
      <c r="BD904" s="4">
        <v>285.55</v>
      </c>
      <c r="BE904" s="4">
        <v>286.69</v>
      </c>
      <c r="BF904" s="4">
        <v>287.81</v>
      </c>
      <c r="BG904" s="4">
        <v>289.3</v>
      </c>
      <c r="BH904" s="4">
        <v>290.98</v>
      </c>
      <c r="BI904" s="4">
        <v>292.99</v>
      </c>
      <c r="BJ904" s="4">
        <v>0</v>
      </c>
      <c r="BK904" s="4">
        <v>295.64999999999998</v>
      </c>
      <c r="BL904" s="4">
        <v>295.64999999999998</v>
      </c>
      <c r="BM904" s="4">
        <v>295.64999999999998</v>
      </c>
      <c r="BN904" s="4">
        <v>5874</v>
      </c>
      <c r="BO904" s="4">
        <v>295.64999999999998</v>
      </c>
      <c r="BP904" s="4">
        <v>295.64999999999998</v>
      </c>
      <c r="BQ904" s="4">
        <v>295.64999999999998</v>
      </c>
      <c r="BR904" s="4">
        <v>295.64999999999998</v>
      </c>
      <c r="BS904" s="4">
        <v>295.64999999999998</v>
      </c>
      <c r="BT904" s="4">
        <v>295.64999999999998</v>
      </c>
      <c r="BU904" s="4">
        <v>295.64999999999998</v>
      </c>
      <c r="BV904" s="4">
        <v>295.64999999999998</v>
      </c>
      <c r="BW904" s="4">
        <v>0</v>
      </c>
      <c r="BX904" s="4">
        <v>5578.35</v>
      </c>
      <c r="BY904" s="4">
        <v>0</v>
      </c>
      <c r="BZ904" s="4">
        <v>111.57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0</v>
      </c>
      <c r="CP904" s="4">
        <v>0</v>
      </c>
      <c r="CQ904" s="4">
        <v>0</v>
      </c>
      <c r="CR904" s="4">
        <v>0</v>
      </c>
      <c r="CS904" s="4">
        <v>0</v>
      </c>
      <c r="CT904" s="4">
        <v>0</v>
      </c>
      <c r="CU904" s="4">
        <v>0</v>
      </c>
      <c r="CV904" s="4">
        <v>0</v>
      </c>
      <c r="CW904" s="4">
        <v>0</v>
      </c>
      <c r="CX904" s="4">
        <v>0</v>
      </c>
      <c r="CY904" s="4">
        <v>0</v>
      </c>
      <c r="CZ904" s="4">
        <v>0</v>
      </c>
      <c r="DA904" s="4">
        <v>0</v>
      </c>
      <c r="DB904" s="4">
        <v>0</v>
      </c>
      <c r="DC904" s="4">
        <v>0</v>
      </c>
      <c r="DD904" s="4">
        <v>0</v>
      </c>
      <c r="DE904" s="4">
        <v>0</v>
      </c>
      <c r="DF904" s="4">
        <v>0</v>
      </c>
      <c r="DG904" s="4">
        <v>0</v>
      </c>
      <c r="DH904" s="4">
        <v>0</v>
      </c>
      <c r="DI904" s="4">
        <v>0</v>
      </c>
      <c r="DJ904" s="4">
        <v>0</v>
      </c>
      <c r="DK904" s="4">
        <v>0</v>
      </c>
      <c r="DL904" s="4">
        <v>0</v>
      </c>
      <c r="DM904" s="4">
        <v>0</v>
      </c>
      <c r="DN904" s="4">
        <v>0</v>
      </c>
      <c r="DO904" s="4">
        <v>0</v>
      </c>
      <c r="DP904" s="4">
        <v>0</v>
      </c>
      <c r="DQ904" s="4">
        <v>0</v>
      </c>
      <c r="DR904" s="4">
        <v>0</v>
      </c>
      <c r="DS904" s="4">
        <v>0</v>
      </c>
      <c r="DT904" s="4">
        <v>0</v>
      </c>
      <c r="DU904" s="6">
        <v>0</v>
      </c>
      <c r="DV904" s="4">
        <f>SUM(Tabela1[[#This Row],[jan/25]:[mar/25]])</f>
        <v>6167.2199999999993</v>
      </c>
      <c r="DW904" s="4">
        <f>SUM(Tabela1[[#This Row],[abr/25]:[ago/25]])</f>
        <v>1447.77</v>
      </c>
      <c r="DX904" s="4">
        <f>SUM(Tabela1[[#This Row],[set/25]:[dez/30]])</f>
        <v>14816.069999999998</v>
      </c>
    </row>
    <row r="905" spans="1:128" hidden="1" x14ac:dyDescent="0.25">
      <c r="A905" s="2" t="s">
        <v>1856</v>
      </c>
      <c r="B905" s="2" t="s">
        <v>14</v>
      </c>
      <c r="C905" s="2" t="s">
        <v>280</v>
      </c>
      <c r="D905" s="1">
        <v>602</v>
      </c>
      <c r="E905" s="2" t="s">
        <v>2387</v>
      </c>
      <c r="F905" s="2" t="s">
        <v>19</v>
      </c>
      <c r="G905" s="321">
        <v>45589</v>
      </c>
      <c r="H905" s="2" t="s">
        <v>1112</v>
      </c>
      <c r="I905" s="2" t="s">
        <v>2388</v>
      </c>
      <c r="J905" s="4">
        <v>257250.74</v>
      </c>
      <c r="K905" s="4">
        <v>70903.37</v>
      </c>
      <c r="L905" s="4">
        <f>Tabela1[[#This Row],[parcela.cef
(total)]]-Tabela1[[#This Row],[parcela.cef
(realizado)]]</f>
        <v>186347.37</v>
      </c>
      <c r="M905" s="4">
        <v>0</v>
      </c>
      <c r="N905" s="4">
        <v>293185</v>
      </c>
      <c r="O905" s="4">
        <v>5926.38</v>
      </c>
      <c r="P905" s="4">
        <v>40705.279999999999</v>
      </c>
      <c r="Q905" s="4">
        <f>SUM(Tabela1[[#This Row],[set/25]:[dez/30]])</f>
        <v>25135.749999999996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510.19</v>
      </c>
      <c r="BA905" s="4">
        <v>5295.51</v>
      </c>
      <c r="BB905" s="4">
        <v>2154.44</v>
      </c>
      <c r="BC905" s="4">
        <v>1068.6500000000001</v>
      </c>
      <c r="BD905" s="4">
        <v>1077.52</v>
      </c>
      <c r="BE905" s="4">
        <v>1081.83</v>
      </c>
      <c r="BF905" s="4">
        <v>1086.05</v>
      </c>
      <c r="BG905" s="4">
        <v>1091.7</v>
      </c>
      <c r="BH905" s="4">
        <v>1098.03</v>
      </c>
      <c r="BI905" s="4">
        <v>1105.6099999999999</v>
      </c>
      <c r="BJ905" s="4">
        <v>0</v>
      </c>
      <c r="BK905" s="4">
        <v>1115.67</v>
      </c>
      <c r="BL905" s="4">
        <v>1115.67</v>
      </c>
      <c r="BM905" s="4">
        <v>6694.02</v>
      </c>
      <c r="BN905" s="4">
        <v>1115.67</v>
      </c>
      <c r="BO905" s="4">
        <v>1115.67</v>
      </c>
      <c r="BP905" s="4">
        <v>1115.67</v>
      </c>
      <c r="BQ905" s="4">
        <v>1115.67</v>
      </c>
      <c r="BR905" s="4">
        <v>1115.67</v>
      </c>
      <c r="BS905" s="4">
        <v>1115.67</v>
      </c>
      <c r="BT905" s="4">
        <v>1115.67</v>
      </c>
      <c r="BU905" s="4">
        <v>1115.67</v>
      </c>
      <c r="BV905" s="4">
        <v>1115.67</v>
      </c>
      <c r="BW905" s="4">
        <v>5578.35</v>
      </c>
      <c r="BX905" s="4">
        <v>0</v>
      </c>
      <c r="BY905" s="4">
        <v>0</v>
      </c>
      <c r="BZ905" s="4">
        <v>591.01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0</v>
      </c>
      <c r="CR905" s="4">
        <v>0</v>
      </c>
      <c r="CS905" s="4">
        <v>0</v>
      </c>
      <c r="CT905" s="4">
        <v>0</v>
      </c>
      <c r="CU905" s="4">
        <v>0</v>
      </c>
      <c r="CV905" s="4">
        <v>0</v>
      </c>
      <c r="CW905" s="4">
        <v>0</v>
      </c>
      <c r="CX905" s="4">
        <v>0</v>
      </c>
      <c r="CY905" s="4">
        <v>0</v>
      </c>
      <c r="CZ905" s="4">
        <v>0</v>
      </c>
      <c r="DA905" s="4">
        <v>0</v>
      </c>
      <c r="DB905" s="4">
        <v>0</v>
      </c>
      <c r="DC905" s="4">
        <v>0</v>
      </c>
      <c r="DD905" s="4">
        <v>0</v>
      </c>
      <c r="DE905" s="4">
        <v>0</v>
      </c>
      <c r="DF905" s="4">
        <v>0</v>
      </c>
      <c r="DG905" s="4">
        <v>0</v>
      </c>
      <c r="DH905" s="4">
        <v>0</v>
      </c>
      <c r="DI905" s="4">
        <v>0</v>
      </c>
      <c r="DJ905" s="4">
        <v>0</v>
      </c>
      <c r="DK905" s="4">
        <v>0</v>
      </c>
      <c r="DL905" s="4">
        <v>0</v>
      </c>
      <c r="DM905" s="4">
        <v>0</v>
      </c>
      <c r="DN905" s="4">
        <v>0</v>
      </c>
      <c r="DO905" s="4">
        <v>0</v>
      </c>
      <c r="DP905" s="4">
        <v>0</v>
      </c>
      <c r="DQ905" s="4">
        <v>0</v>
      </c>
      <c r="DR905" s="4">
        <v>0</v>
      </c>
      <c r="DS905" s="4">
        <v>0</v>
      </c>
      <c r="DT905" s="4">
        <v>0</v>
      </c>
      <c r="DU905" s="6">
        <v>0</v>
      </c>
      <c r="DV905" s="4">
        <f>SUM(Tabela1[[#This Row],[jan/25]:[mar/25]])</f>
        <v>4300.6100000000006</v>
      </c>
      <c r="DW905" s="4">
        <f>SUM(Tabela1[[#This Row],[abr/25]:[ago/25]])</f>
        <v>5463.2199999999993</v>
      </c>
      <c r="DX905" s="4">
        <f>SUM(Tabela1[[#This Row],[set/25]:[dez/30]])</f>
        <v>25135.749999999996</v>
      </c>
    </row>
    <row r="906" spans="1:128" hidden="1" x14ac:dyDescent="0.25">
      <c r="A906" s="2" t="s">
        <v>1856</v>
      </c>
      <c r="B906" s="2" t="s">
        <v>14</v>
      </c>
      <c r="C906" s="2" t="s">
        <v>280</v>
      </c>
      <c r="D906" s="1">
        <v>603</v>
      </c>
      <c r="E906" s="2"/>
      <c r="F906" s="2" t="s">
        <v>16</v>
      </c>
      <c r="G906" s="321"/>
      <c r="H906" s="2"/>
      <c r="I906" s="2"/>
      <c r="J906" s="4"/>
      <c r="K906" s="4"/>
      <c r="L906" s="4">
        <f>Tabela1[[#This Row],[parcela.cef
(total)]]-Tabela1[[#This Row],[parcela.cef
(realizado)]]</f>
        <v>0</v>
      </c>
      <c r="M906" s="4">
        <v>0</v>
      </c>
      <c r="N906" s="4">
        <v>0</v>
      </c>
      <c r="O906" s="4">
        <v>0</v>
      </c>
      <c r="P906" s="4">
        <v>0</v>
      </c>
      <c r="Q906" s="4">
        <f>SUM(Tabela1[[#This Row],[set/25]:[dez/30]])</f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0</v>
      </c>
      <c r="CS906" s="4">
        <v>0</v>
      </c>
      <c r="CT906" s="4">
        <v>0</v>
      </c>
      <c r="CU906" s="4">
        <v>0</v>
      </c>
      <c r="CV906" s="4">
        <v>0</v>
      </c>
      <c r="CW906" s="4">
        <v>0</v>
      </c>
      <c r="CX906" s="4">
        <v>0</v>
      </c>
      <c r="CY906" s="4">
        <v>0</v>
      </c>
      <c r="CZ906" s="4">
        <v>0</v>
      </c>
      <c r="DA906" s="4">
        <v>0</v>
      </c>
      <c r="DB906" s="4">
        <v>0</v>
      </c>
      <c r="DC906" s="4">
        <v>0</v>
      </c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6">
        <v>0</v>
      </c>
      <c r="DV906" s="4">
        <f>SUM(Tabela1[[#This Row],[jan/25]:[mar/25]])</f>
        <v>0</v>
      </c>
      <c r="DW906" s="4">
        <f>SUM(Tabela1[[#This Row],[abr/25]:[ago/25]])</f>
        <v>0</v>
      </c>
      <c r="DX906" s="4">
        <f>SUM(Tabela1[[#This Row],[set/25]:[dez/30]])</f>
        <v>0</v>
      </c>
    </row>
    <row r="907" spans="1:128" hidden="1" x14ac:dyDescent="0.25">
      <c r="A907" s="2" t="s">
        <v>1856</v>
      </c>
      <c r="B907" s="2" t="s">
        <v>14</v>
      </c>
      <c r="C907" s="2" t="s">
        <v>280</v>
      </c>
      <c r="D907" s="1">
        <v>604</v>
      </c>
      <c r="E907" s="2"/>
      <c r="F907" s="2" t="s">
        <v>16</v>
      </c>
      <c r="G907" s="321"/>
      <c r="H907" s="2"/>
      <c r="I907" s="2"/>
      <c r="J907" s="4"/>
      <c r="K907" s="4"/>
      <c r="L907" s="4">
        <f>Tabela1[[#This Row],[parcela.cef
(total)]]-Tabela1[[#This Row],[parcela.cef
(realizado)]]</f>
        <v>0</v>
      </c>
      <c r="M907" s="4">
        <v>0</v>
      </c>
      <c r="N907" s="4">
        <v>0</v>
      </c>
      <c r="O907" s="4">
        <v>0</v>
      </c>
      <c r="P907" s="4">
        <v>0</v>
      </c>
      <c r="Q907" s="4">
        <f>SUM(Tabela1[[#This Row],[set/25]:[dez/30]])</f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4">
        <v>0</v>
      </c>
      <c r="CV907" s="4">
        <v>0</v>
      </c>
      <c r="CW907" s="4">
        <v>0</v>
      </c>
      <c r="CX907" s="4">
        <v>0</v>
      </c>
      <c r="CY907" s="4">
        <v>0</v>
      </c>
      <c r="CZ907" s="4">
        <v>0</v>
      </c>
      <c r="DA907" s="4">
        <v>0</v>
      </c>
      <c r="DB907" s="4">
        <v>0</v>
      </c>
      <c r="DC907" s="4">
        <v>0</v>
      </c>
      <c r="DD907" s="4">
        <v>0</v>
      </c>
      <c r="DE907" s="4">
        <v>0</v>
      </c>
      <c r="DF907" s="4">
        <v>0</v>
      </c>
      <c r="DG907" s="4">
        <v>0</v>
      </c>
      <c r="DH907" s="4">
        <v>0</v>
      </c>
      <c r="DI907" s="4">
        <v>0</v>
      </c>
      <c r="DJ907" s="4">
        <v>0</v>
      </c>
      <c r="DK907" s="4">
        <v>0</v>
      </c>
      <c r="DL907" s="4">
        <v>0</v>
      </c>
      <c r="DM907" s="4">
        <v>0</v>
      </c>
      <c r="DN907" s="4">
        <v>0</v>
      </c>
      <c r="DO907" s="4">
        <v>0</v>
      </c>
      <c r="DP907" s="4">
        <v>0</v>
      </c>
      <c r="DQ907" s="4">
        <v>0</v>
      </c>
      <c r="DR907" s="4">
        <v>0</v>
      </c>
      <c r="DS907" s="4">
        <v>0</v>
      </c>
      <c r="DT907" s="4">
        <v>0</v>
      </c>
      <c r="DU907" s="6">
        <v>0</v>
      </c>
      <c r="DV907" s="4">
        <f>SUM(Tabela1[[#This Row],[jan/25]:[mar/25]])</f>
        <v>0</v>
      </c>
      <c r="DW907" s="4">
        <f>SUM(Tabela1[[#This Row],[abr/25]:[ago/25]])</f>
        <v>0</v>
      </c>
      <c r="DX907" s="4">
        <f>SUM(Tabela1[[#This Row],[set/25]:[dez/30]])</f>
        <v>0</v>
      </c>
    </row>
    <row r="908" spans="1:128" hidden="1" x14ac:dyDescent="0.25">
      <c r="A908" s="2" t="s">
        <v>1856</v>
      </c>
      <c r="B908" s="2" t="s">
        <v>14</v>
      </c>
      <c r="C908" s="2" t="s">
        <v>280</v>
      </c>
      <c r="D908" s="1">
        <v>605</v>
      </c>
      <c r="E908" s="2"/>
      <c r="F908" s="2" t="s">
        <v>16</v>
      </c>
      <c r="G908" s="321"/>
      <c r="H908" s="2"/>
      <c r="I908" s="2"/>
      <c r="J908" s="4"/>
      <c r="K908" s="4"/>
      <c r="L908" s="4">
        <f>Tabela1[[#This Row],[parcela.cef
(total)]]-Tabela1[[#This Row],[parcela.cef
(realizado)]]</f>
        <v>0</v>
      </c>
      <c r="M908" s="4">
        <v>0</v>
      </c>
      <c r="N908" s="4">
        <v>0</v>
      </c>
      <c r="O908" s="4">
        <v>0</v>
      </c>
      <c r="P908" s="4">
        <v>0</v>
      </c>
      <c r="Q908" s="4">
        <f>SUM(Tabela1[[#This Row],[set/25]:[dez/30]])</f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0</v>
      </c>
      <c r="CZ908" s="4">
        <v>0</v>
      </c>
      <c r="DA908" s="4">
        <v>0</v>
      </c>
      <c r="DB908" s="4">
        <v>0</v>
      </c>
      <c r="DC908" s="4">
        <v>0</v>
      </c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6">
        <v>0</v>
      </c>
      <c r="DV908" s="4">
        <f>SUM(Tabela1[[#This Row],[jan/25]:[mar/25]])</f>
        <v>0</v>
      </c>
      <c r="DW908" s="4">
        <f>SUM(Tabela1[[#This Row],[abr/25]:[ago/25]])</f>
        <v>0</v>
      </c>
      <c r="DX908" s="4">
        <f>SUM(Tabela1[[#This Row],[set/25]:[dez/30]])</f>
        <v>0</v>
      </c>
    </row>
    <row r="909" spans="1:128" hidden="1" x14ac:dyDescent="0.25">
      <c r="A909" s="2" t="s">
        <v>1856</v>
      </c>
      <c r="B909" s="2" t="s">
        <v>14</v>
      </c>
      <c r="C909" s="2" t="s">
        <v>280</v>
      </c>
      <c r="D909" s="1">
        <v>606</v>
      </c>
      <c r="E909" s="2"/>
      <c r="F909" s="2" t="s">
        <v>16</v>
      </c>
      <c r="G909" s="321"/>
      <c r="H909" s="2"/>
      <c r="I909" s="2"/>
      <c r="J909" s="4"/>
      <c r="K909" s="4"/>
      <c r="L909" s="4">
        <f>Tabela1[[#This Row],[parcela.cef
(total)]]-Tabela1[[#This Row],[parcela.cef
(realizado)]]</f>
        <v>0</v>
      </c>
      <c r="M909" s="4">
        <v>0</v>
      </c>
      <c r="N909" s="4">
        <v>0</v>
      </c>
      <c r="O909" s="4">
        <v>0</v>
      </c>
      <c r="P909" s="4">
        <v>0</v>
      </c>
      <c r="Q909" s="4">
        <f>SUM(Tabela1[[#This Row],[set/25]:[dez/30]])</f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0</v>
      </c>
      <c r="CZ909" s="4">
        <v>0</v>
      </c>
      <c r="DA909" s="4">
        <v>0</v>
      </c>
      <c r="DB909" s="4">
        <v>0</v>
      </c>
      <c r="DC909" s="4">
        <v>0</v>
      </c>
      <c r="DD909" s="4">
        <v>0</v>
      </c>
      <c r="DE909" s="4">
        <v>0</v>
      </c>
      <c r="DF909" s="4">
        <v>0</v>
      </c>
      <c r="DG909" s="4">
        <v>0</v>
      </c>
      <c r="DH909" s="4">
        <v>0</v>
      </c>
      <c r="DI909" s="4">
        <v>0</v>
      </c>
      <c r="DJ909" s="4">
        <v>0</v>
      </c>
      <c r="DK909" s="4">
        <v>0</v>
      </c>
      <c r="DL909" s="4">
        <v>0</v>
      </c>
      <c r="DM909" s="4">
        <v>0</v>
      </c>
      <c r="DN909" s="4">
        <v>0</v>
      </c>
      <c r="DO909" s="4">
        <v>0</v>
      </c>
      <c r="DP909" s="4">
        <v>0</v>
      </c>
      <c r="DQ909" s="4">
        <v>0</v>
      </c>
      <c r="DR909" s="4">
        <v>0</v>
      </c>
      <c r="DS909" s="4">
        <v>0</v>
      </c>
      <c r="DT909" s="4">
        <v>0</v>
      </c>
      <c r="DU909" s="6">
        <v>0</v>
      </c>
      <c r="DV909" s="4">
        <f>SUM(Tabela1[[#This Row],[jan/25]:[mar/25]])</f>
        <v>0</v>
      </c>
      <c r="DW909" s="4">
        <f>SUM(Tabela1[[#This Row],[abr/25]:[ago/25]])</f>
        <v>0</v>
      </c>
      <c r="DX909" s="4">
        <f>SUM(Tabela1[[#This Row],[set/25]:[dez/30]])</f>
        <v>0</v>
      </c>
    </row>
    <row r="910" spans="1:128" hidden="1" x14ac:dyDescent="0.25">
      <c r="A910" s="2" t="s">
        <v>1856</v>
      </c>
      <c r="B910" s="2" t="s">
        <v>14</v>
      </c>
      <c r="C910" s="2" t="s">
        <v>280</v>
      </c>
      <c r="D910" s="1">
        <v>607</v>
      </c>
      <c r="E910" s="2" t="s">
        <v>2394</v>
      </c>
      <c r="F910" s="2" t="s">
        <v>19</v>
      </c>
      <c r="G910" s="321">
        <v>45264</v>
      </c>
      <c r="H910" s="2" t="s">
        <v>1374</v>
      </c>
      <c r="I910" s="2"/>
      <c r="J910" s="4"/>
      <c r="K910" s="4"/>
      <c r="L910" s="4">
        <f>Tabela1[[#This Row],[parcela.cef
(total)]]-Tabela1[[#This Row],[parcela.cef
(realizado)]]</f>
        <v>0</v>
      </c>
      <c r="M910" s="4">
        <v>0</v>
      </c>
      <c r="N910" s="4">
        <v>228700</v>
      </c>
      <c r="O910" s="4">
        <v>0</v>
      </c>
      <c r="P910" s="4">
        <v>237099.05</v>
      </c>
      <c r="Q910" s="4">
        <f>SUM(Tabela1[[#This Row],[set/25]:[dez/30]])</f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80000</v>
      </c>
      <c r="AP910" s="4">
        <v>2376.66</v>
      </c>
      <c r="AQ910" s="4">
        <v>2384.0300000000002</v>
      </c>
      <c r="AR910" s="4">
        <v>2390.4699999999998</v>
      </c>
      <c r="AS910" s="4">
        <v>2393.5700000000002</v>
      </c>
      <c r="AT910" s="4">
        <v>2400.2800000000002</v>
      </c>
      <c r="AU910" s="4">
        <v>14603.54</v>
      </c>
      <c r="AV910" s="4">
        <v>2433.5100000000002</v>
      </c>
      <c r="AW910" s="4">
        <v>2450.79</v>
      </c>
      <c r="AX910" s="4">
        <v>2468.4299999999998</v>
      </c>
      <c r="AY910" s="4">
        <v>14748.71</v>
      </c>
      <c r="AZ910" s="4">
        <v>2500.13</v>
      </c>
      <c r="BA910" s="4">
        <v>2517.13</v>
      </c>
      <c r="BB910" s="4">
        <v>2527.1999999999998</v>
      </c>
      <c r="BC910" s="4">
        <v>2539.83</v>
      </c>
      <c r="BD910" s="4">
        <v>2560.91</v>
      </c>
      <c r="BE910" s="4">
        <v>2571.16</v>
      </c>
      <c r="BF910" s="4">
        <v>2581.1799999999998</v>
      </c>
      <c r="BG910" s="4">
        <v>15704.2</v>
      </c>
      <c r="BH910" s="4">
        <v>2609.66</v>
      </c>
      <c r="BI910" s="4">
        <v>72337.66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0</v>
      </c>
      <c r="CZ910" s="4">
        <v>0</v>
      </c>
      <c r="DA910" s="4">
        <v>0</v>
      </c>
      <c r="DB910" s="4">
        <v>0</v>
      </c>
      <c r="DC910" s="4">
        <v>0</v>
      </c>
      <c r="DD910" s="4">
        <v>0</v>
      </c>
      <c r="DE910" s="4">
        <v>0</v>
      </c>
      <c r="DF910" s="4">
        <v>0</v>
      </c>
      <c r="DG910" s="4">
        <v>0</v>
      </c>
      <c r="DH910" s="4">
        <v>0</v>
      </c>
      <c r="DI910" s="4">
        <v>0</v>
      </c>
      <c r="DJ910" s="4">
        <v>0</v>
      </c>
      <c r="DK910" s="4">
        <v>0</v>
      </c>
      <c r="DL910" s="4">
        <v>0</v>
      </c>
      <c r="DM910" s="4">
        <v>0</v>
      </c>
      <c r="DN910" s="4">
        <v>0</v>
      </c>
      <c r="DO910" s="4">
        <v>0</v>
      </c>
      <c r="DP910" s="4">
        <v>0</v>
      </c>
      <c r="DQ910" s="4">
        <v>0</v>
      </c>
      <c r="DR910" s="4">
        <v>0</v>
      </c>
      <c r="DS910" s="4">
        <v>0</v>
      </c>
      <c r="DT910" s="4">
        <v>0</v>
      </c>
      <c r="DU910" s="6">
        <v>0</v>
      </c>
      <c r="DV910" s="4">
        <f>SUM(Tabela1[[#This Row],[jan/25]:[mar/25]])</f>
        <v>7627.94</v>
      </c>
      <c r="DW910" s="4">
        <f>SUM(Tabela1[[#This Row],[abr/25]:[ago/25]])</f>
        <v>95803.86</v>
      </c>
      <c r="DX910" s="4">
        <f>SUM(Tabela1[[#This Row],[set/25]:[dez/30]])</f>
        <v>0</v>
      </c>
    </row>
    <row r="911" spans="1:128" hidden="1" x14ac:dyDescent="0.25">
      <c r="A911" s="2" t="s">
        <v>1856</v>
      </c>
      <c r="B911" s="2" t="s">
        <v>14</v>
      </c>
      <c r="C911" s="2" t="s">
        <v>280</v>
      </c>
      <c r="D911" s="1">
        <v>608</v>
      </c>
      <c r="E911" s="2"/>
      <c r="F911" s="2" t="s">
        <v>16</v>
      </c>
      <c r="G911" s="321"/>
      <c r="H911" s="2"/>
      <c r="I911" s="2"/>
      <c r="J911" s="4"/>
      <c r="K911" s="4"/>
      <c r="L911" s="4">
        <f>Tabela1[[#This Row],[parcela.cef
(total)]]-Tabela1[[#This Row],[parcela.cef
(realizado)]]</f>
        <v>0</v>
      </c>
      <c r="M911" s="4">
        <v>0</v>
      </c>
      <c r="N911" s="4">
        <v>0</v>
      </c>
      <c r="O911" s="4">
        <v>0</v>
      </c>
      <c r="P911" s="4">
        <v>0</v>
      </c>
      <c r="Q911" s="4">
        <f>SUM(Tabela1[[#This Row],[set/25]:[dez/30]])</f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0</v>
      </c>
      <c r="CZ911" s="4">
        <v>0</v>
      </c>
      <c r="DA911" s="4">
        <v>0</v>
      </c>
      <c r="DB911" s="4">
        <v>0</v>
      </c>
      <c r="DC911" s="4">
        <v>0</v>
      </c>
      <c r="DD911" s="4">
        <v>0</v>
      </c>
      <c r="DE911" s="4">
        <v>0</v>
      </c>
      <c r="DF911" s="4">
        <v>0</v>
      </c>
      <c r="DG911" s="4">
        <v>0</v>
      </c>
      <c r="DH911" s="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0</v>
      </c>
      <c r="DO911" s="4">
        <v>0</v>
      </c>
      <c r="DP911" s="4">
        <v>0</v>
      </c>
      <c r="DQ911" s="4">
        <v>0</v>
      </c>
      <c r="DR911" s="4">
        <v>0</v>
      </c>
      <c r="DS911" s="4">
        <v>0</v>
      </c>
      <c r="DT911" s="4">
        <v>0</v>
      </c>
      <c r="DU911" s="6">
        <v>0</v>
      </c>
      <c r="DV911" s="4">
        <f>SUM(Tabela1[[#This Row],[jan/25]:[mar/25]])</f>
        <v>0</v>
      </c>
      <c r="DW911" s="4">
        <f>SUM(Tabela1[[#This Row],[abr/25]:[ago/25]])</f>
        <v>0</v>
      </c>
      <c r="DX911" s="4">
        <f>SUM(Tabela1[[#This Row],[set/25]:[dez/30]])</f>
        <v>0</v>
      </c>
    </row>
    <row r="912" spans="1:128" hidden="1" x14ac:dyDescent="0.25">
      <c r="A912" s="2" t="s">
        <v>1856</v>
      </c>
      <c r="B912" s="2" t="s">
        <v>14</v>
      </c>
      <c r="C912" s="2" t="s">
        <v>280</v>
      </c>
      <c r="D912" s="1">
        <v>609</v>
      </c>
      <c r="E912" s="2" t="s">
        <v>2397</v>
      </c>
      <c r="F912" s="2" t="s">
        <v>19</v>
      </c>
      <c r="G912" s="321">
        <v>45589</v>
      </c>
      <c r="H912" s="2" t="s">
        <v>402</v>
      </c>
      <c r="I912" s="2" t="s">
        <v>2398</v>
      </c>
      <c r="J912" s="4">
        <v>288732.63</v>
      </c>
      <c r="K912" s="4">
        <v>92364.87</v>
      </c>
      <c r="L912" s="4">
        <f>Tabela1[[#This Row],[parcela.cef
(total)]]-Tabela1[[#This Row],[parcela.cef
(realizado)]]</f>
        <v>196367.76</v>
      </c>
      <c r="M912" s="4">
        <v>0</v>
      </c>
      <c r="N912" s="4">
        <v>397876.88</v>
      </c>
      <c r="O912" s="4">
        <v>6027.35</v>
      </c>
      <c r="P912" s="4">
        <v>74078.7</v>
      </c>
      <c r="Q912" s="4">
        <f>SUM(Tabela1[[#This Row],[set/25]:[dez/30]])</f>
        <v>42534.99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3076.95</v>
      </c>
      <c r="BA912" s="4">
        <v>3097.88</v>
      </c>
      <c r="BB912" s="4">
        <v>3110.27</v>
      </c>
      <c r="BC912" s="4">
        <v>3125.82</v>
      </c>
      <c r="BD912" s="4">
        <v>3151.76</v>
      </c>
      <c r="BE912" s="4">
        <v>3164.37</v>
      </c>
      <c r="BF912" s="4">
        <v>3177.77</v>
      </c>
      <c r="BG912" s="4">
        <v>3193.23</v>
      </c>
      <c r="BH912" s="4">
        <v>3211.75</v>
      </c>
      <c r="BI912" s="4">
        <v>3233.91</v>
      </c>
      <c r="BJ912" s="4">
        <v>0</v>
      </c>
      <c r="BK912" s="4">
        <v>3263.34</v>
      </c>
      <c r="BL912" s="4">
        <v>3263.34</v>
      </c>
      <c r="BM912" s="4">
        <v>3263.34</v>
      </c>
      <c r="BN912" s="4">
        <v>3263.34</v>
      </c>
      <c r="BO912" s="4">
        <v>3263.34</v>
      </c>
      <c r="BP912" s="4">
        <v>3263.34</v>
      </c>
      <c r="BQ912" s="4">
        <v>3263.34</v>
      </c>
      <c r="BR912" s="4">
        <v>3263.34</v>
      </c>
      <c r="BS912" s="4">
        <v>3263.34</v>
      </c>
      <c r="BT912" s="4">
        <v>3263.34</v>
      </c>
      <c r="BU912" s="4">
        <v>3263.34</v>
      </c>
      <c r="BV912" s="4">
        <v>3263.34</v>
      </c>
      <c r="BW912" s="4">
        <v>3263.34</v>
      </c>
      <c r="BX912" s="4">
        <v>0</v>
      </c>
      <c r="BY912" s="4">
        <v>0</v>
      </c>
      <c r="BZ912" s="4">
        <v>111.57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0</v>
      </c>
      <c r="CV912" s="4">
        <v>0</v>
      </c>
      <c r="CW912" s="4">
        <v>0</v>
      </c>
      <c r="CX912" s="4">
        <v>0</v>
      </c>
      <c r="CY912" s="4">
        <v>0</v>
      </c>
      <c r="CZ912" s="4">
        <v>0</v>
      </c>
      <c r="DA912" s="4">
        <v>0</v>
      </c>
      <c r="DB912" s="4">
        <v>0</v>
      </c>
      <c r="DC912" s="4">
        <v>0</v>
      </c>
      <c r="DD912" s="4">
        <v>0</v>
      </c>
      <c r="DE912" s="4">
        <v>0</v>
      </c>
      <c r="DF912" s="4">
        <v>0</v>
      </c>
      <c r="DG912" s="4">
        <v>0</v>
      </c>
      <c r="DH912" s="4">
        <v>0</v>
      </c>
      <c r="DI912" s="4">
        <v>0</v>
      </c>
      <c r="DJ912" s="4">
        <v>0</v>
      </c>
      <c r="DK912" s="4">
        <v>0</v>
      </c>
      <c r="DL912" s="4">
        <v>0</v>
      </c>
      <c r="DM912" s="4">
        <v>0</v>
      </c>
      <c r="DN912" s="4">
        <v>0</v>
      </c>
      <c r="DO912" s="4">
        <v>0</v>
      </c>
      <c r="DP912" s="4">
        <v>0</v>
      </c>
      <c r="DQ912" s="4">
        <v>0</v>
      </c>
      <c r="DR912" s="4">
        <v>0</v>
      </c>
      <c r="DS912" s="4">
        <v>0</v>
      </c>
      <c r="DT912" s="4">
        <v>0</v>
      </c>
      <c r="DU912" s="6">
        <v>0</v>
      </c>
      <c r="DV912" s="4">
        <f>SUM(Tabela1[[#This Row],[jan/25]:[mar/25]])</f>
        <v>9387.85</v>
      </c>
      <c r="DW912" s="4">
        <f>SUM(Tabela1[[#This Row],[abr/25]:[ago/25]])</f>
        <v>15981.029999999999</v>
      </c>
      <c r="DX912" s="4">
        <f>SUM(Tabela1[[#This Row],[set/25]:[dez/30]])</f>
        <v>42534.99</v>
      </c>
    </row>
    <row r="913" spans="1:128" hidden="1" x14ac:dyDescent="0.25">
      <c r="A913" s="2" t="s">
        <v>1856</v>
      </c>
      <c r="B913" s="2" t="s">
        <v>14</v>
      </c>
      <c r="C913" s="2" t="s">
        <v>304</v>
      </c>
      <c r="D913" s="1">
        <v>701</v>
      </c>
      <c r="E913" s="2" t="s">
        <v>2400</v>
      </c>
      <c r="F913" s="2" t="s">
        <v>19</v>
      </c>
      <c r="G913" s="321">
        <v>45825</v>
      </c>
      <c r="H913" s="2" t="s">
        <v>65</v>
      </c>
      <c r="I913" s="2" t="s">
        <v>2401</v>
      </c>
      <c r="J913" s="4">
        <v>291824.09000000003</v>
      </c>
      <c r="K913" s="4">
        <v>76127.19</v>
      </c>
      <c r="L913" s="4">
        <f>Tabela1[[#This Row],[parcela.cef
(total)]]-Tabela1[[#This Row],[parcela.cef
(realizado)]]</f>
        <v>215696.90000000002</v>
      </c>
      <c r="M913" s="4">
        <v>0</v>
      </c>
      <c r="N913" s="4">
        <v>309000</v>
      </c>
      <c r="O913" s="4">
        <v>6985.52</v>
      </c>
      <c r="P913" s="4">
        <v>15012.48</v>
      </c>
      <c r="Q913" s="4">
        <f>SUM(Tabela1[[#This Row],[set/25]:[dez/30]])</f>
        <v>14152.93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428.23</v>
      </c>
      <c r="BI913" s="4">
        <v>431.32</v>
      </c>
      <c r="BJ913" s="4">
        <v>0</v>
      </c>
      <c r="BK913" s="4">
        <v>435.11</v>
      </c>
      <c r="BL913" s="4">
        <v>435.11</v>
      </c>
      <c r="BM913" s="4">
        <v>4900.91</v>
      </c>
      <c r="BN913" s="4">
        <v>435.11</v>
      </c>
      <c r="BO913" s="4">
        <v>435.11</v>
      </c>
      <c r="BP913" s="4">
        <v>435.11</v>
      </c>
      <c r="BQ913" s="4">
        <v>435.11</v>
      </c>
      <c r="BR913" s="4">
        <v>435.11</v>
      </c>
      <c r="BS913" s="4">
        <v>435.11</v>
      </c>
      <c r="BT913" s="4">
        <v>435.11</v>
      </c>
      <c r="BU913" s="4">
        <v>435.11</v>
      </c>
      <c r="BV913" s="4">
        <v>435.11</v>
      </c>
      <c r="BW913" s="4">
        <v>4120.83</v>
      </c>
      <c r="BX913" s="4">
        <v>0</v>
      </c>
      <c r="BY913" s="4">
        <v>344.98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0</v>
      </c>
      <c r="CP913" s="4">
        <v>0</v>
      </c>
      <c r="CQ913" s="4">
        <v>0</v>
      </c>
      <c r="CR913" s="4">
        <v>0</v>
      </c>
      <c r="CS913" s="4">
        <v>0</v>
      </c>
      <c r="CT913" s="4">
        <v>0</v>
      </c>
      <c r="CU913" s="4">
        <v>0</v>
      </c>
      <c r="CV913" s="4">
        <v>0</v>
      </c>
      <c r="CW913" s="4">
        <v>0</v>
      </c>
      <c r="CX913" s="4">
        <v>0</v>
      </c>
      <c r="CY913" s="4">
        <v>0</v>
      </c>
      <c r="CZ913" s="4">
        <v>0</v>
      </c>
      <c r="DA913" s="4">
        <v>0</v>
      </c>
      <c r="DB913" s="4">
        <v>0</v>
      </c>
      <c r="DC913" s="4">
        <v>0</v>
      </c>
      <c r="DD913" s="4">
        <v>0</v>
      </c>
      <c r="DE913" s="4">
        <v>0</v>
      </c>
      <c r="DF913" s="4">
        <v>0</v>
      </c>
      <c r="DG913" s="4">
        <v>0</v>
      </c>
      <c r="DH913" s="4">
        <v>0</v>
      </c>
      <c r="DI913" s="4">
        <v>0</v>
      </c>
      <c r="DJ913" s="4">
        <v>0</v>
      </c>
      <c r="DK913" s="4">
        <v>0</v>
      </c>
      <c r="DL913" s="4">
        <v>0</v>
      </c>
      <c r="DM913" s="4">
        <v>0</v>
      </c>
      <c r="DN913" s="4">
        <v>0</v>
      </c>
      <c r="DO913" s="4">
        <v>0</v>
      </c>
      <c r="DP913" s="4">
        <v>0</v>
      </c>
      <c r="DQ913" s="4">
        <v>0</v>
      </c>
      <c r="DR913" s="4">
        <v>0</v>
      </c>
      <c r="DS913" s="4">
        <v>0</v>
      </c>
      <c r="DT913" s="4">
        <v>0</v>
      </c>
      <c r="DU913" s="6">
        <v>0</v>
      </c>
      <c r="DV913" s="4">
        <f>SUM(Tabela1[[#This Row],[jan/25]:[mar/25]])</f>
        <v>0</v>
      </c>
      <c r="DW913" s="4">
        <f>SUM(Tabela1[[#This Row],[abr/25]:[ago/25]])</f>
        <v>859.55</v>
      </c>
      <c r="DX913" s="4">
        <f>SUM(Tabela1[[#This Row],[set/25]:[dez/30]])</f>
        <v>14152.93</v>
      </c>
    </row>
    <row r="914" spans="1:128" hidden="1" x14ac:dyDescent="0.25">
      <c r="A914" s="2" t="s">
        <v>1856</v>
      </c>
      <c r="B914" s="2" t="s">
        <v>14</v>
      </c>
      <c r="C914" s="2" t="s">
        <v>304</v>
      </c>
      <c r="D914" s="1">
        <v>702</v>
      </c>
      <c r="E914" s="2" t="s">
        <v>2403</v>
      </c>
      <c r="F914" s="2" t="s">
        <v>19</v>
      </c>
      <c r="G914" s="321">
        <v>45589</v>
      </c>
      <c r="H914" s="2" t="s">
        <v>57</v>
      </c>
      <c r="I914" s="2" t="s">
        <v>2404</v>
      </c>
      <c r="J914" s="4">
        <v>232899.08</v>
      </c>
      <c r="K914" s="4">
        <v>67576.94</v>
      </c>
      <c r="L914" s="4">
        <f>Tabela1[[#This Row],[parcela.cef
(total)]]-Tabela1[[#This Row],[parcela.cef
(realizado)]]</f>
        <v>165322.13999999998</v>
      </c>
      <c r="M914" s="4">
        <v>0</v>
      </c>
      <c r="N914" s="4">
        <v>293550</v>
      </c>
      <c r="O914" s="4">
        <v>5941.62</v>
      </c>
      <c r="P914" s="4">
        <v>49080.160000000003</v>
      </c>
      <c r="Q914" s="4">
        <f>SUM(Tabela1[[#This Row],[set/25]:[dez/30]])</f>
        <v>17084.919999999998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1052.68</v>
      </c>
      <c r="BA914" s="4">
        <v>6476.23</v>
      </c>
      <c r="BB914" s="4">
        <v>24466.33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5582.26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11391.02</v>
      </c>
      <c r="BX914" s="4">
        <v>0</v>
      </c>
      <c r="BY914" s="4">
        <v>111.64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0</v>
      </c>
      <c r="CP914" s="4">
        <v>0</v>
      </c>
      <c r="CQ914" s="4">
        <v>0</v>
      </c>
      <c r="CR914" s="4">
        <v>0</v>
      </c>
      <c r="CS914" s="4">
        <v>0</v>
      </c>
      <c r="CT914" s="4">
        <v>0</v>
      </c>
      <c r="CU914" s="4">
        <v>0</v>
      </c>
      <c r="CV914" s="4">
        <v>0</v>
      </c>
      <c r="CW914" s="4">
        <v>0</v>
      </c>
      <c r="CX914" s="4">
        <v>0</v>
      </c>
      <c r="CY914" s="4">
        <v>0</v>
      </c>
      <c r="CZ914" s="4">
        <v>0</v>
      </c>
      <c r="DA914" s="4">
        <v>0</v>
      </c>
      <c r="DB914" s="4">
        <v>0</v>
      </c>
      <c r="DC914" s="4">
        <v>0</v>
      </c>
      <c r="DD914" s="4">
        <v>0</v>
      </c>
      <c r="DE914" s="4">
        <v>0</v>
      </c>
      <c r="DF914" s="4">
        <v>0</v>
      </c>
      <c r="DG914" s="4">
        <v>0</v>
      </c>
      <c r="DH914" s="4">
        <v>0</v>
      </c>
      <c r="DI914" s="4">
        <v>0</v>
      </c>
      <c r="DJ914" s="4">
        <v>0</v>
      </c>
      <c r="DK914" s="4">
        <v>0</v>
      </c>
      <c r="DL914" s="4">
        <v>0</v>
      </c>
      <c r="DM914" s="4">
        <v>0</v>
      </c>
      <c r="DN914" s="4">
        <v>0</v>
      </c>
      <c r="DO914" s="4">
        <v>0</v>
      </c>
      <c r="DP914" s="4">
        <v>0</v>
      </c>
      <c r="DQ914" s="4">
        <v>0</v>
      </c>
      <c r="DR914" s="4">
        <v>0</v>
      </c>
      <c r="DS914" s="4">
        <v>0</v>
      </c>
      <c r="DT914" s="4">
        <v>0</v>
      </c>
      <c r="DU914" s="6">
        <v>0</v>
      </c>
      <c r="DV914" s="4">
        <f>SUM(Tabela1[[#This Row],[jan/25]:[mar/25]])</f>
        <v>24466.33</v>
      </c>
      <c r="DW914" s="4">
        <f>SUM(Tabela1[[#This Row],[abr/25]:[ago/25]])</f>
        <v>0</v>
      </c>
      <c r="DX914" s="4">
        <f>SUM(Tabela1[[#This Row],[set/25]:[dez/30]])</f>
        <v>17084.919999999998</v>
      </c>
    </row>
    <row r="915" spans="1:128" hidden="1" x14ac:dyDescent="0.25">
      <c r="A915" s="2" t="s">
        <v>1856</v>
      </c>
      <c r="B915" s="2" t="s">
        <v>14</v>
      </c>
      <c r="C915" s="2" t="s">
        <v>304</v>
      </c>
      <c r="D915" s="1">
        <v>703</v>
      </c>
      <c r="E915" s="2" t="s">
        <v>2406</v>
      </c>
      <c r="F915" s="2" t="s">
        <v>19</v>
      </c>
      <c r="G915" s="321">
        <v>45775</v>
      </c>
      <c r="H915" s="2" t="s">
        <v>2407</v>
      </c>
      <c r="I915" s="2" t="s">
        <v>2408</v>
      </c>
      <c r="J915" s="4">
        <v>271315.40000000002</v>
      </c>
      <c r="K915" s="4">
        <v>72719.539999999994</v>
      </c>
      <c r="L915" s="4">
        <f>Tabela1[[#This Row],[parcela.cef
(total)]]-Tabela1[[#This Row],[parcela.cef
(realizado)]]</f>
        <v>198595.86000000004</v>
      </c>
      <c r="M915" s="4">
        <v>0</v>
      </c>
      <c r="N915" s="4">
        <v>295095</v>
      </c>
      <c r="O915" s="4">
        <v>1592.51</v>
      </c>
      <c r="P915" s="4">
        <v>25193.81</v>
      </c>
      <c r="Q915" s="4">
        <f>SUM(Tabela1[[#This Row],[set/25]:[dez/30]])</f>
        <v>21263.940000000002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1292.67</v>
      </c>
      <c r="BG915" s="4">
        <v>0</v>
      </c>
      <c r="BH915" s="4">
        <v>1314.87</v>
      </c>
      <c r="BI915" s="4">
        <v>1322.33</v>
      </c>
      <c r="BJ915" s="4">
        <v>1327.92</v>
      </c>
      <c r="BK915" s="4">
        <v>1327.92</v>
      </c>
      <c r="BL915" s="4">
        <v>1327.92</v>
      </c>
      <c r="BM915" s="4">
        <v>1327.92</v>
      </c>
      <c r="BN915" s="4">
        <v>1327.92</v>
      </c>
      <c r="BO915" s="4">
        <v>1327.92</v>
      </c>
      <c r="BP915" s="4">
        <v>1327.92</v>
      </c>
      <c r="BQ915" s="4">
        <v>1327.92</v>
      </c>
      <c r="BR915" s="4">
        <v>1327.92</v>
      </c>
      <c r="BS915" s="4">
        <v>1327.92</v>
      </c>
      <c r="BT915" s="4">
        <v>1327.92</v>
      </c>
      <c r="BU915" s="4">
        <v>1327.92</v>
      </c>
      <c r="BV915" s="4">
        <v>1327.92</v>
      </c>
      <c r="BW915" s="4">
        <v>2996.31</v>
      </c>
      <c r="BX915" s="4">
        <v>893.45</v>
      </c>
      <c r="BY915" s="4">
        <v>0</v>
      </c>
      <c r="BZ915" s="4">
        <v>0</v>
      </c>
      <c r="CA915" s="4">
        <v>111.22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>
        <v>0</v>
      </c>
      <c r="CR915" s="4">
        <v>0</v>
      </c>
      <c r="CS915" s="4">
        <v>0</v>
      </c>
      <c r="CT915" s="4">
        <v>0</v>
      </c>
      <c r="CU915" s="4">
        <v>0</v>
      </c>
      <c r="CV915" s="4">
        <v>0</v>
      </c>
      <c r="CW915" s="4">
        <v>0</v>
      </c>
      <c r="CX915" s="4">
        <v>0</v>
      </c>
      <c r="CY915" s="4">
        <v>0</v>
      </c>
      <c r="CZ915" s="4">
        <v>0</v>
      </c>
      <c r="DA915" s="4">
        <v>0</v>
      </c>
      <c r="DB915" s="4">
        <v>0</v>
      </c>
      <c r="DC915" s="4">
        <v>0</v>
      </c>
      <c r="DD915" s="4">
        <v>0</v>
      </c>
      <c r="DE915" s="4">
        <v>0</v>
      </c>
      <c r="DF915" s="4">
        <v>0</v>
      </c>
      <c r="DG915" s="4">
        <v>0</v>
      </c>
      <c r="DH915" s="4">
        <v>0</v>
      </c>
      <c r="DI915" s="4">
        <v>0</v>
      </c>
      <c r="DJ915" s="4">
        <v>0</v>
      </c>
      <c r="DK915" s="4">
        <v>0</v>
      </c>
      <c r="DL915" s="4">
        <v>0</v>
      </c>
      <c r="DM915" s="4">
        <v>0</v>
      </c>
      <c r="DN915" s="4">
        <v>0</v>
      </c>
      <c r="DO915" s="4">
        <v>0</v>
      </c>
      <c r="DP915" s="4">
        <v>0</v>
      </c>
      <c r="DQ915" s="4">
        <v>0</v>
      </c>
      <c r="DR915" s="4">
        <v>0</v>
      </c>
      <c r="DS915" s="4">
        <v>0</v>
      </c>
      <c r="DT915" s="4">
        <v>0</v>
      </c>
      <c r="DU915" s="6">
        <v>0</v>
      </c>
      <c r="DV915" s="4">
        <f>SUM(Tabela1[[#This Row],[jan/25]:[mar/25]])</f>
        <v>0</v>
      </c>
      <c r="DW915" s="4">
        <f>SUM(Tabela1[[#This Row],[abr/25]:[ago/25]])</f>
        <v>3929.87</v>
      </c>
      <c r="DX915" s="4">
        <f>SUM(Tabela1[[#This Row],[set/25]:[dez/30]])</f>
        <v>21263.940000000002</v>
      </c>
    </row>
    <row r="916" spans="1:128" hidden="1" x14ac:dyDescent="0.25">
      <c r="A916" s="2" t="s">
        <v>1856</v>
      </c>
      <c r="B916" s="2" t="s">
        <v>14</v>
      </c>
      <c r="C916" s="2" t="s">
        <v>304</v>
      </c>
      <c r="D916" s="1">
        <v>704</v>
      </c>
      <c r="E916" s="2"/>
      <c r="F916" s="2" t="s">
        <v>16</v>
      </c>
      <c r="G916" s="321"/>
      <c r="H916" s="2"/>
      <c r="I916" s="2"/>
      <c r="J916" s="4"/>
      <c r="K916" s="4"/>
      <c r="L916" s="4">
        <f>Tabela1[[#This Row],[parcela.cef
(total)]]-Tabela1[[#This Row],[parcela.cef
(realizado)]]</f>
        <v>0</v>
      </c>
      <c r="M916" s="4">
        <v>0</v>
      </c>
      <c r="N916" s="4">
        <v>0</v>
      </c>
      <c r="O916" s="4">
        <v>0</v>
      </c>
      <c r="P916" s="4">
        <v>0</v>
      </c>
      <c r="Q916" s="4">
        <f>SUM(Tabela1[[#This Row],[set/25]:[dez/30]])</f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0</v>
      </c>
      <c r="CP916" s="4">
        <v>0</v>
      </c>
      <c r="CQ916" s="4">
        <v>0</v>
      </c>
      <c r="CR916" s="4">
        <v>0</v>
      </c>
      <c r="CS916" s="4">
        <v>0</v>
      </c>
      <c r="CT916" s="4">
        <v>0</v>
      </c>
      <c r="CU916" s="4">
        <v>0</v>
      </c>
      <c r="CV916" s="4">
        <v>0</v>
      </c>
      <c r="CW916" s="4">
        <v>0</v>
      </c>
      <c r="CX916" s="4">
        <v>0</v>
      </c>
      <c r="CY916" s="4">
        <v>0</v>
      </c>
      <c r="CZ916" s="4">
        <v>0</v>
      </c>
      <c r="DA916" s="4">
        <v>0</v>
      </c>
      <c r="DB916" s="4">
        <v>0</v>
      </c>
      <c r="DC916" s="4">
        <v>0</v>
      </c>
      <c r="DD916" s="4">
        <v>0</v>
      </c>
      <c r="DE916" s="4">
        <v>0</v>
      </c>
      <c r="DF916" s="4">
        <v>0</v>
      </c>
      <c r="DG916" s="4">
        <v>0</v>
      </c>
      <c r="DH916" s="4">
        <v>0</v>
      </c>
      <c r="DI916" s="4">
        <v>0</v>
      </c>
      <c r="DJ916" s="4">
        <v>0</v>
      </c>
      <c r="DK916" s="4">
        <v>0</v>
      </c>
      <c r="DL916" s="4">
        <v>0</v>
      </c>
      <c r="DM916" s="4">
        <v>0</v>
      </c>
      <c r="DN916" s="4">
        <v>0</v>
      </c>
      <c r="DO916" s="4">
        <v>0</v>
      </c>
      <c r="DP916" s="4">
        <v>0</v>
      </c>
      <c r="DQ916" s="4">
        <v>0</v>
      </c>
      <c r="DR916" s="4">
        <v>0</v>
      </c>
      <c r="DS916" s="4">
        <v>0</v>
      </c>
      <c r="DT916" s="4">
        <v>0</v>
      </c>
      <c r="DU916" s="6">
        <v>0</v>
      </c>
      <c r="DV916" s="4">
        <f>SUM(Tabela1[[#This Row],[jan/25]:[mar/25]])</f>
        <v>0</v>
      </c>
      <c r="DW916" s="4">
        <f>SUM(Tabela1[[#This Row],[abr/25]:[ago/25]])</f>
        <v>0</v>
      </c>
      <c r="DX916" s="4">
        <f>SUM(Tabela1[[#This Row],[set/25]:[dez/30]])</f>
        <v>0</v>
      </c>
    </row>
    <row r="917" spans="1:128" hidden="1" x14ac:dyDescent="0.25">
      <c r="A917" s="2" t="s">
        <v>1856</v>
      </c>
      <c r="B917" s="2" t="s">
        <v>14</v>
      </c>
      <c r="C917" s="2" t="s">
        <v>304</v>
      </c>
      <c r="D917" s="1">
        <v>705</v>
      </c>
      <c r="E917" s="2"/>
      <c r="F917" s="2" t="s">
        <v>16</v>
      </c>
      <c r="G917" s="321"/>
      <c r="H917" s="2"/>
      <c r="I917" s="2"/>
      <c r="J917" s="4"/>
      <c r="K917" s="4"/>
      <c r="L917" s="4">
        <f>Tabela1[[#This Row],[parcela.cef
(total)]]-Tabela1[[#This Row],[parcela.cef
(realizado)]]</f>
        <v>0</v>
      </c>
      <c r="M917" s="4">
        <v>0</v>
      </c>
      <c r="N917" s="4">
        <v>0</v>
      </c>
      <c r="O917" s="4">
        <v>0</v>
      </c>
      <c r="P917" s="4">
        <v>0</v>
      </c>
      <c r="Q917" s="4">
        <f>SUM(Tabela1[[#This Row],[set/25]:[dez/30]])</f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>
        <v>0</v>
      </c>
      <c r="CR917" s="4">
        <v>0</v>
      </c>
      <c r="CS917" s="4">
        <v>0</v>
      </c>
      <c r="CT917" s="4">
        <v>0</v>
      </c>
      <c r="CU917" s="4">
        <v>0</v>
      </c>
      <c r="CV917" s="4">
        <v>0</v>
      </c>
      <c r="CW917" s="4">
        <v>0</v>
      </c>
      <c r="CX917" s="4">
        <v>0</v>
      </c>
      <c r="CY917" s="4">
        <v>0</v>
      </c>
      <c r="CZ917" s="4">
        <v>0</v>
      </c>
      <c r="DA917" s="4">
        <v>0</v>
      </c>
      <c r="DB917" s="4">
        <v>0</v>
      </c>
      <c r="DC917" s="4">
        <v>0</v>
      </c>
      <c r="DD917" s="4">
        <v>0</v>
      </c>
      <c r="DE917" s="4">
        <v>0</v>
      </c>
      <c r="DF917" s="4">
        <v>0</v>
      </c>
      <c r="DG917" s="4">
        <v>0</v>
      </c>
      <c r="DH917" s="4">
        <v>0</v>
      </c>
      <c r="DI917" s="4">
        <v>0</v>
      </c>
      <c r="DJ917" s="4">
        <v>0</v>
      </c>
      <c r="DK917" s="4">
        <v>0</v>
      </c>
      <c r="DL917" s="4">
        <v>0</v>
      </c>
      <c r="DM917" s="4">
        <v>0</v>
      </c>
      <c r="DN917" s="4">
        <v>0</v>
      </c>
      <c r="DO917" s="4">
        <v>0</v>
      </c>
      <c r="DP917" s="4">
        <v>0</v>
      </c>
      <c r="DQ917" s="4">
        <v>0</v>
      </c>
      <c r="DR917" s="4">
        <v>0</v>
      </c>
      <c r="DS917" s="4">
        <v>0</v>
      </c>
      <c r="DT917" s="4">
        <v>0</v>
      </c>
      <c r="DU917" s="6">
        <v>0</v>
      </c>
      <c r="DV917" s="4">
        <f>SUM(Tabela1[[#This Row],[jan/25]:[mar/25]])</f>
        <v>0</v>
      </c>
      <c r="DW917" s="4">
        <f>SUM(Tabela1[[#This Row],[abr/25]:[ago/25]])</f>
        <v>0</v>
      </c>
      <c r="DX917" s="4">
        <f>SUM(Tabela1[[#This Row],[set/25]:[dez/30]])</f>
        <v>0</v>
      </c>
    </row>
    <row r="918" spans="1:128" hidden="1" x14ac:dyDescent="0.25">
      <c r="A918" s="2" t="s">
        <v>1856</v>
      </c>
      <c r="B918" s="2" t="s">
        <v>14</v>
      </c>
      <c r="C918" s="2" t="s">
        <v>304</v>
      </c>
      <c r="D918" s="1">
        <v>706</v>
      </c>
      <c r="E918" s="2"/>
      <c r="F918" s="2" t="s">
        <v>16</v>
      </c>
      <c r="G918" s="321"/>
      <c r="H918" s="2"/>
      <c r="I918" s="2"/>
      <c r="J918" s="4"/>
      <c r="K918" s="4"/>
      <c r="L918" s="4">
        <f>Tabela1[[#This Row],[parcela.cef
(total)]]-Tabela1[[#This Row],[parcela.cef
(realizado)]]</f>
        <v>0</v>
      </c>
      <c r="M918" s="4">
        <v>0</v>
      </c>
      <c r="N918" s="4">
        <v>0</v>
      </c>
      <c r="O918" s="4">
        <v>0</v>
      </c>
      <c r="P918" s="4">
        <v>0</v>
      </c>
      <c r="Q918" s="4">
        <f>SUM(Tabela1[[#This Row],[set/25]:[dez/30]])</f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0</v>
      </c>
      <c r="CR918" s="4">
        <v>0</v>
      </c>
      <c r="CS918" s="4">
        <v>0</v>
      </c>
      <c r="CT918" s="4">
        <v>0</v>
      </c>
      <c r="CU918" s="4">
        <v>0</v>
      </c>
      <c r="CV918" s="4">
        <v>0</v>
      </c>
      <c r="CW918" s="4">
        <v>0</v>
      </c>
      <c r="CX918" s="4">
        <v>0</v>
      </c>
      <c r="CY918" s="4">
        <v>0</v>
      </c>
      <c r="CZ918" s="4">
        <v>0</v>
      </c>
      <c r="DA918" s="4">
        <v>0</v>
      </c>
      <c r="DB918" s="4">
        <v>0</v>
      </c>
      <c r="DC918" s="4">
        <v>0</v>
      </c>
      <c r="DD918" s="4">
        <v>0</v>
      </c>
      <c r="DE918" s="4">
        <v>0</v>
      </c>
      <c r="DF918" s="4">
        <v>0</v>
      </c>
      <c r="DG918" s="4">
        <v>0</v>
      </c>
      <c r="DH918" s="4">
        <v>0</v>
      </c>
      <c r="DI918" s="4">
        <v>0</v>
      </c>
      <c r="DJ918" s="4">
        <v>0</v>
      </c>
      <c r="DK918" s="4">
        <v>0</v>
      </c>
      <c r="DL918" s="4">
        <v>0</v>
      </c>
      <c r="DM918" s="4">
        <v>0</v>
      </c>
      <c r="DN918" s="4">
        <v>0</v>
      </c>
      <c r="DO918" s="4">
        <v>0</v>
      </c>
      <c r="DP918" s="4">
        <v>0</v>
      </c>
      <c r="DQ918" s="4">
        <v>0</v>
      </c>
      <c r="DR918" s="4">
        <v>0</v>
      </c>
      <c r="DS918" s="4">
        <v>0</v>
      </c>
      <c r="DT918" s="4">
        <v>0</v>
      </c>
      <c r="DU918" s="6">
        <v>0</v>
      </c>
      <c r="DV918" s="4">
        <f>SUM(Tabela1[[#This Row],[jan/25]:[mar/25]])</f>
        <v>0</v>
      </c>
      <c r="DW918" s="4">
        <f>SUM(Tabela1[[#This Row],[abr/25]:[ago/25]])</f>
        <v>0</v>
      </c>
      <c r="DX918" s="4">
        <f>SUM(Tabela1[[#This Row],[set/25]:[dez/30]])</f>
        <v>0</v>
      </c>
    </row>
    <row r="919" spans="1:128" hidden="1" x14ac:dyDescent="0.25">
      <c r="A919" s="2" t="s">
        <v>1856</v>
      </c>
      <c r="B919" s="2" t="s">
        <v>14</v>
      </c>
      <c r="C919" s="2" t="s">
        <v>304</v>
      </c>
      <c r="D919" s="1">
        <v>707</v>
      </c>
      <c r="E919" s="2"/>
      <c r="F919" s="2" t="s">
        <v>16</v>
      </c>
      <c r="G919" s="321"/>
      <c r="H919" s="2"/>
      <c r="I919" s="2"/>
      <c r="J919" s="4"/>
      <c r="K919" s="4"/>
      <c r="L919" s="4">
        <f>Tabela1[[#This Row],[parcela.cef
(total)]]-Tabela1[[#This Row],[parcela.cef
(realizado)]]</f>
        <v>0</v>
      </c>
      <c r="M919" s="4">
        <v>0</v>
      </c>
      <c r="N919" s="4">
        <v>0</v>
      </c>
      <c r="O919" s="4">
        <v>0</v>
      </c>
      <c r="P919" s="4">
        <v>0</v>
      </c>
      <c r="Q919" s="4">
        <f>SUM(Tabela1[[#This Row],[set/25]:[dez/30]])</f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0</v>
      </c>
      <c r="CQ919" s="4">
        <v>0</v>
      </c>
      <c r="CR919" s="4">
        <v>0</v>
      </c>
      <c r="CS919" s="4">
        <v>0</v>
      </c>
      <c r="CT919" s="4">
        <v>0</v>
      </c>
      <c r="CU919" s="4">
        <v>0</v>
      </c>
      <c r="CV919" s="4">
        <v>0</v>
      </c>
      <c r="CW919" s="4">
        <v>0</v>
      </c>
      <c r="CX919" s="4">
        <v>0</v>
      </c>
      <c r="CY919" s="4">
        <v>0</v>
      </c>
      <c r="CZ919" s="4">
        <v>0</v>
      </c>
      <c r="DA919" s="4">
        <v>0</v>
      </c>
      <c r="DB919" s="4">
        <v>0</v>
      </c>
      <c r="DC919" s="4">
        <v>0</v>
      </c>
      <c r="DD919" s="4">
        <v>0</v>
      </c>
      <c r="DE919" s="4">
        <v>0</v>
      </c>
      <c r="DF919" s="4">
        <v>0</v>
      </c>
      <c r="DG919" s="4">
        <v>0</v>
      </c>
      <c r="DH919" s="4">
        <v>0</v>
      </c>
      <c r="DI919" s="4">
        <v>0</v>
      </c>
      <c r="DJ919" s="4">
        <v>0</v>
      </c>
      <c r="DK919" s="4">
        <v>0</v>
      </c>
      <c r="DL919" s="4">
        <v>0</v>
      </c>
      <c r="DM919" s="4">
        <v>0</v>
      </c>
      <c r="DN919" s="4">
        <v>0</v>
      </c>
      <c r="DO919" s="4">
        <v>0</v>
      </c>
      <c r="DP919" s="4">
        <v>0</v>
      </c>
      <c r="DQ919" s="4">
        <v>0</v>
      </c>
      <c r="DR919" s="4">
        <v>0</v>
      </c>
      <c r="DS919" s="4">
        <v>0</v>
      </c>
      <c r="DT919" s="4">
        <v>0</v>
      </c>
      <c r="DU919" s="6">
        <v>0</v>
      </c>
      <c r="DV919" s="4">
        <f>SUM(Tabela1[[#This Row],[jan/25]:[mar/25]])</f>
        <v>0</v>
      </c>
      <c r="DW919" s="4">
        <f>SUM(Tabela1[[#This Row],[abr/25]:[ago/25]])</f>
        <v>0</v>
      </c>
      <c r="DX919" s="4">
        <f>SUM(Tabela1[[#This Row],[set/25]:[dez/30]])</f>
        <v>0</v>
      </c>
    </row>
    <row r="920" spans="1:128" hidden="1" x14ac:dyDescent="0.25">
      <c r="A920" s="2" t="s">
        <v>1856</v>
      </c>
      <c r="B920" s="2" t="s">
        <v>14</v>
      </c>
      <c r="C920" s="2" t="s">
        <v>304</v>
      </c>
      <c r="D920" s="1">
        <v>708</v>
      </c>
      <c r="E920" s="2"/>
      <c r="F920" s="2" t="s">
        <v>16</v>
      </c>
      <c r="G920" s="321"/>
      <c r="H920" s="2"/>
      <c r="I920" s="2"/>
      <c r="J920" s="4"/>
      <c r="K920" s="4"/>
      <c r="L920" s="4">
        <f>Tabela1[[#This Row],[parcela.cef
(total)]]-Tabela1[[#This Row],[parcela.cef
(realizado)]]</f>
        <v>0</v>
      </c>
      <c r="M920" s="4">
        <v>0</v>
      </c>
      <c r="N920" s="4">
        <v>0</v>
      </c>
      <c r="O920" s="4">
        <v>0</v>
      </c>
      <c r="P920" s="4">
        <v>0</v>
      </c>
      <c r="Q920" s="4">
        <f>SUM(Tabela1[[#This Row],[set/25]:[dez/30]])</f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0</v>
      </c>
      <c r="CP920" s="4">
        <v>0</v>
      </c>
      <c r="CQ920" s="4">
        <v>0</v>
      </c>
      <c r="CR920" s="4">
        <v>0</v>
      </c>
      <c r="CS920" s="4">
        <v>0</v>
      </c>
      <c r="CT920" s="4">
        <v>0</v>
      </c>
      <c r="CU920" s="4">
        <v>0</v>
      </c>
      <c r="CV920" s="4">
        <v>0</v>
      </c>
      <c r="CW920" s="4">
        <v>0</v>
      </c>
      <c r="CX920" s="4">
        <v>0</v>
      </c>
      <c r="CY920" s="4">
        <v>0</v>
      </c>
      <c r="CZ920" s="4">
        <v>0</v>
      </c>
      <c r="DA920" s="4">
        <v>0</v>
      </c>
      <c r="DB920" s="4">
        <v>0</v>
      </c>
      <c r="DC920" s="4">
        <v>0</v>
      </c>
      <c r="DD920" s="4">
        <v>0</v>
      </c>
      <c r="DE920" s="4">
        <v>0</v>
      </c>
      <c r="DF920" s="4">
        <v>0</v>
      </c>
      <c r="DG920" s="4">
        <v>0</v>
      </c>
      <c r="DH920" s="4">
        <v>0</v>
      </c>
      <c r="DI920" s="4">
        <v>0</v>
      </c>
      <c r="DJ920" s="4">
        <v>0</v>
      </c>
      <c r="DK920" s="4">
        <v>0</v>
      </c>
      <c r="DL920" s="4">
        <v>0</v>
      </c>
      <c r="DM920" s="4">
        <v>0</v>
      </c>
      <c r="DN920" s="4">
        <v>0</v>
      </c>
      <c r="DO920" s="4">
        <v>0</v>
      </c>
      <c r="DP920" s="4">
        <v>0</v>
      </c>
      <c r="DQ920" s="4">
        <v>0</v>
      </c>
      <c r="DR920" s="4">
        <v>0</v>
      </c>
      <c r="DS920" s="4">
        <v>0</v>
      </c>
      <c r="DT920" s="4">
        <v>0</v>
      </c>
      <c r="DU920" s="6">
        <v>0</v>
      </c>
      <c r="DV920" s="4">
        <f>SUM(Tabela1[[#This Row],[jan/25]:[mar/25]])</f>
        <v>0</v>
      </c>
      <c r="DW920" s="4">
        <f>SUM(Tabela1[[#This Row],[abr/25]:[ago/25]])</f>
        <v>0</v>
      </c>
      <c r="DX920" s="4">
        <f>SUM(Tabela1[[#This Row],[set/25]:[dez/30]])</f>
        <v>0</v>
      </c>
    </row>
    <row r="921" spans="1:128" hidden="1" x14ac:dyDescent="0.25">
      <c r="A921" s="2" t="s">
        <v>1856</v>
      </c>
      <c r="B921" s="2" t="s">
        <v>14</v>
      </c>
      <c r="C921" s="2" t="s">
        <v>304</v>
      </c>
      <c r="D921" s="1">
        <v>709</v>
      </c>
      <c r="E921" s="2" t="s">
        <v>2415</v>
      </c>
      <c r="F921" s="2" t="s">
        <v>19</v>
      </c>
      <c r="G921" s="321">
        <v>45589</v>
      </c>
      <c r="H921" s="2" t="s">
        <v>2416</v>
      </c>
      <c r="I921" s="2" t="s">
        <v>2417</v>
      </c>
      <c r="J921" s="4">
        <v>202015.27</v>
      </c>
      <c r="K921" s="4">
        <v>80519.27</v>
      </c>
      <c r="L921" s="4">
        <f>Tabela1[[#This Row],[parcela.cef
(total)]]-Tabela1[[#This Row],[parcela.cef
(realizado)]]</f>
        <v>121495.99999999999</v>
      </c>
      <c r="M921" s="4">
        <v>0</v>
      </c>
      <c r="N921" s="4">
        <v>400145</v>
      </c>
      <c r="O921" s="4">
        <v>8279.3700000000008</v>
      </c>
      <c r="P921" s="4">
        <v>148170.96</v>
      </c>
      <c r="Q921" s="4">
        <f>SUM(Tabela1[[#This Row],[set/25]:[dez/30]])</f>
        <v>59465.379999999983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39990.9</v>
      </c>
      <c r="BA921" s="4">
        <v>16522</v>
      </c>
      <c r="BB921" s="4">
        <v>2126.6799999999998</v>
      </c>
      <c r="BC921" s="4">
        <v>2137.3200000000002</v>
      </c>
      <c r="BD921" s="4">
        <v>2155.0500000000002</v>
      </c>
      <c r="BE921" s="4">
        <v>2163.67</v>
      </c>
      <c r="BF921" s="4">
        <v>2172.11</v>
      </c>
      <c r="BG921" s="4">
        <v>17030.560000000001</v>
      </c>
      <c r="BH921" s="4">
        <v>2196.0700000000002</v>
      </c>
      <c r="BI921" s="4">
        <v>2211.2199999999998</v>
      </c>
      <c r="BJ921" s="4">
        <v>0</v>
      </c>
      <c r="BK921" s="4">
        <v>2231.35</v>
      </c>
      <c r="BL921" s="4">
        <v>2231.35</v>
      </c>
      <c r="BM921" s="4">
        <v>17404.48</v>
      </c>
      <c r="BN921" s="4">
        <v>2231.35</v>
      </c>
      <c r="BO921" s="4">
        <v>2231.35</v>
      </c>
      <c r="BP921" s="4">
        <v>2231.35</v>
      </c>
      <c r="BQ921" s="4">
        <v>2231.35</v>
      </c>
      <c r="BR921" s="4">
        <v>2231.35</v>
      </c>
      <c r="BS921" s="4">
        <v>17404.48</v>
      </c>
      <c r="BT921" s="4">
        <v>2231.35</v>
      </c>
      <c r="BU921" s="4">
        <v>2231.35</v>
      </c>
      <c r="BV921" s="4">
        <v>2231.35</v>
      </c>
      <c r="BW921" s="4">
        <v>2231.35</v>
      </c>
      <c r="BX921" s="4">
        <v>0</v>
      </c>
      <c r="BY921" s="4">
        <v>0</v>
      </c>
      <c r="BZ921" s="4">
        <v>111.57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0</v>
      </c>
      <c r="CV921" s="4">
        <v>0</v>
      </c>
      <c r="CW921" s="4">
        <v>0</v>
      </c>
      <c r="CX921" s="4">
        <v>0</v>
      </c>
      <c r="CY921" s="4">
        <v>0</v>
      </c>
      <c r="CZ921" s="4">
        <v>0</v>
      </c>
      <c r="DA921" s="4">
        <v>0</v>
      </c>
      <c r="DB921" s="4">
        <v>0</v>
      </c>
      <c r="DC921" s="4">
        <v>0</v>
      </c>
      <c r="DD921" s="4">
        <v>0</v>
      </c>
      <c r="DE921" s="4">
        <v>0</v>
      </c>
      <c r="DF921" s="4">
        <v>0</v>
      </c>
      <c r="DG921" s="4">
        <v>0</v>
      </c>
      <c r="DH921" s="4">
        <v>0</v>
      </c>
      <c r="DI921" s="4">
        <v>0</v>
      </c>
      <c r="DJ921" s="4">
        <v>0</v>
      </c>
      <c r="DK921" s="4">
        <v>0</v>
      </c>
      <c r="DL921" s="4">
        <v>0</v>
      </c>
      <c r="DM921" s="4">
        <v>0</v>
      </c>
      <c r="DN921" s="4">
        <v>0</v>
      </c>
      <c r="DO921" s="4">
        <v>0</v>
      </c>
      <c r="DP921" s="4">
        <v>0</v>
      </c>
      <c r="DQ921" s="4">
        <v>0</v>
      </c>
      <c r="DR921" s="4">
        <v>0</v>
      </c>
      <c r="DS921" s="4">
        <v>0</v>
      </c>
      <c r="DT921" s="4">
        <v>0</v>
      </c>
      <c r="DU921" s="6">
        <v>0</v>
      </c>
      <c r="DV921" s="4">
        <f>SUM(Tabela1[[#This Row],[jan/25]:[mar/25]])</f>
        <v>6419.05</v>
      </c>
      <c r="DW921" s="4">
        <f>SUM(Tabela1[[#This Row],[abr/25]:[ago/25]])</f>
        <v>25773.630000000005</v>
      </c>
      <c r="DX921" s="4">
        <f>SUM(Tabela1[[#This Row],[set/25]:[dez/30]])</f>
        <v>59465.379999999983</v>
      </c>
    </row>
    <row r="922" spans="1:128" hidden="1" x14ac:dyDescent="0.25">
      <c r="A922" s="2" t="s">
        <v>1856</v>
      </c>
      <c r="B922" s="2" t="s">
        <v>14</v>
      </c>
      <c r="C922" s="2" t="s">
        <v>324</v>
      </c>
      <c r="D922" s="1">
        <v>801</v>
      </c>
      <c r="E922" s="2" t="s">
        <v>2419</v>
      </c>
      <c r="F922" s="2" t="s">
        <v>19</v>
      </c>
      <c r="G922" s="321">
        <v>45282</v>
      </c>
      <c r="H922" s="2" t="s">
        <v>773</v>
      </c>
      <c r="I922" s="2"/>
      <c r="J922" s="4"/>
      <c r="K922" s="4"/>
      <c r="L922" s="4">
        <f>Tabela1[[#This Row],[parcela.cef
(total)]]-Tabela1[[#This Row],[parcela.cef
(realizado)]]</f>
        <v>0</v>
      </c>
      <c r="M922" s="4">
        <v>285753.78999999998</v>
      </c>
      <c r="N922" s="4">
        <v>293550</v>
      </c>
      <c r="O922" s="4">
        <v>0</v>
      </c>
      <c r="P922" s="4">
        <v>30600.91</v>
      </c>
      <c r="Q922" s="4">
        <f>SUM(Tabela1[[#This Row],[set/25]:[dez/30]])</f>
        <v>26897.780000000006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1072.52</v>
      </c>
      <c r="AQ922" s="4">
        <v>323.52</v>
      </c>
      <c r="AR922" s="4">
        <v>324.39</v>
      </c>
      <c r="AS922" s="4">
        <v>324.81</v>
      </c>
      <c r="AT922" s="4">
        <v>325.72000000000003</v>
      </c>
      <c r="AU922" s="4">
        <v>334.4</v>
      </c>
      <c r="AV922" s="4">
        <v>330.23</v>
      </c>
      <c r="AW922" s="4">
        <v>332.57</v>
      </c>
      <c r="AX922" s="4">
        <v>334.97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1228.79</v>
      </c>
      <c r="BK922" s="4">
        <v>1199.4000000000001</v>
      </c>
      <c r="BL922" s="4">
        <v>1199.4000000000001</v>
      </c>
      <c r="BM922" s="4">
        <v>6781.66</v>
      </c>
      <c r="BN922" s="4">
        <v>1199.4000000000001</v>
      </c>
      <c r="BO922" s="4">
        <v>1199.4000000000001</v>
      </c>
      <c r="BP922" s="4">
        <v>1199.4000000000001</v>
      </c>
      <c r="BQ922" s="4">
        <v>1199.4000000000001</v>
      </c>
      <c r="BR922" s="4">
        <v>1199.4000000000001</v>
      </c>
      <c r="BS922" s="4">
        <v>1199.4000000000001</v>
      </c>
      <c r="BT922" s="4">
        <v>1199.4000000000001</v>
      </c>
      <c r="BU922" s="4">
        <v>1199.4000000000001</v>
      </c>
      <c r="BV922" s="4">
        <v>1199.4000000000001</v>
      </c>
      <c r="BW922" s="4">
        <v>5582.26</v>
      </c>
      <c r="BX922" s="4">
        <v>0</v>
      </c>
      <c r="BY922" s="4">
        <v>111.67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0</v>
      </c>
      <c r="CQ922" s="4">
        <v>0</v>
      </c>
      <c r="CR922" s="4">
        <v>0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0</v>
      </c>
      <c r="CZ922" s="4">
        <v>0</v>
      </c>
      <c r="DA922" s="4">
        <v>0</v>
      </c>
      <c r="DB922" s="4">
        <v>0</v>
      </c>
      <c r="DC922" s="4">
        <v>0</v>
      </c>
      <c r="DD922" s="4">
        <v>0</v>
      </c>
      <c r="DE922" s="4">
        <v>0</v>
      </c>
      <c r="DF922" s="4">
        <v>0</v>
      </c>
      <c r="DG922" s="4">
        <v>0</v>
      </c>
      <c r="DH922" s="4">
        <v>0</v>
      </c>
      <c r="DI922" s="4">
        <v>0</v>
      </c>
      <c r="DJ922" s="4">
        <v>0</v>
      </c>
      <c r="DK922" s="4">
        <v>0</v>
      </c>
      <c r="DL922" s="4">
        <v>0</v>
      </c>
      <c r="DM922" s="4">
        <v>0</v>
      </c>
      <c r="DN922" s="4">
        <v>0</v>
      </c>
      <c r="DO922" s="4">
        <v>0</v>
      </c>
      <c r="DP922" s="4">
        <v>0</v>
      </c>
      <c r="DQ922" s="4">
        <v>0</v>
      </c>
      <c r="DR922" s="4">
        <v>0</v>
      </c>
      <c r="DS922" s="4">
        <v>0</v>
      </c>
      <c r="DT922" s="4">
        <v>0</v>
      </c>
      <c r="DU922" s="6">
        <v>0</v>
      </c>
      <c r="DV922" s="4">
        <f>SUM(Tabela1[[#This Row],[jan/25]:[mar/25]])</f>
        <v>0</v>
      </c>
      <c r="DW922" s="4">
        <f>SUM(Tabela1[[#This Row],[abr/25]:[ago/25]])</f>
        <v>0</v>
      </c>
      <c r="DX922" s="4">
        <f>SUM(Tabela1[[#This Row],[set/25]:[dez/30]])</f>
        <v>26897.780000000006</v>
      </c>
    </row>
    <row r="923" spans="1:128" hidden="1" x14ac:dyDescent="0.25">
      <c r="A923" s="2" t="s">
        <v>1856</v>
      </c>
      <c r="B923" s="2" t="s">
        <v>14</v>
      </c>
      <c r="C923" s="2" t="s">
        <v>324</v>
      </c>
      <c r="D923" s="1">
        <v>802</v>
      </c>
      <c r="E923" s="2" t="s">
        <v>2421</v>
      </c>
      <c r="F923" s="2" t="s">
        <v>19</v>
      </c>
      <c r="G923" s="321">
        <v>45589</v>
      </c>
      <c r="H923" s="2" t="s">
        <v>358</v>
      </c>
      <c r="I923" s="2" t="s">
        <v>2422</v>
      </c>
      <c r="J923" s="4">
        <v>304103.81</v>
      </c>
      <c r="K923" s="4">
        <v>77303.5</v>
      </c>
      <c r="L923" s="4">
        <f>Tabela1[[#This Row],[parcela.cef
(total)]]-Tabela1[[#This Row],[parcela.cef
(realizado)]]</f>
        <v>226800.31</v>
      </c>
      <c r="M923" s="4">
        <v>0</v>
      </c>
      <c r="N923" s="4">
        <v>309000</v>
      </c>
      <c r="O923" s="4">
        <v>6134.55</v>
      </c>
      <c r="P923" s="4">
        <v>9787.32</v>
      </c>
      <c r="Q923" s="4">
        <f>SUM(Tabela1[[#This Row],[set/25]:[dez/30]])</f>
        <v>5470.7200000000012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421.08</v>
      </c>
      <c r="BA923" s="4">
        <v>423.94</v>
      </c>
      <c r="BB923" s="4">
        <v>425.64</v>
      </c>
      <c r="BC923" s="4">
        <v>427.77</v>
      </c>
      <c r="BD923" s="4">
        <v>431.32</v>
      </c>
      <c r="BE923" s="4">
        <v>433.04</v>
      </c>
      <c r="BF923" s="4">
        <v>434.73</v>
      </c>
      <c r="BG923" s="4">
        <v>436.99</v>
      </c>
      <c r="BH923" s="4">
        <v>439.53</v>
      </c>
      <c r="BI923" s="4">
        <v>442.56</v>
      </c>
      <c r="BJ923" s="4">
        <v>0</v>
      </c>
      <c r="BK923" s="4">
        <v>446.59</v>
      </c>
      <c r="BL923" s="4">
        <v>446.59</v>
      </c>
      <c r="BM923" s="4">
        <v>446.59</v>
      </c>
      <c r="BN923" s="4">
        <v>446.59</v>
      </c>
      <c r="BO923" s="4">
        <v>446.59</v>
      </c>
      <c r="BP923" s="4">
        <v>446.59</v>
      </c>
      <c r="BQ923" s="4">
        <v>446.59</v>
      </c>
      <c r="BR923" s="4">
        <v>446.59</v>
      </c>
      <c r="BS923" s="4">
        <v>446.59</v>
      </c>
      <c r="BT923" s="4">
        <v>446.59</v>
      </c>
      <c r="BU923" s="4">
        <v>446.59</v>
      </c>
      <c r="BV923" s="4">
        <v>446.59</v>
      </c>
      <c r="BW923" s="4">
        <v>0</v>
      </c>
      <c r="BX923" s="4">
        <v>0</v>
      </c>
      <c r="BY923" s="4">
        <v>111.64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0</v>
      </c>
      <c r="CP923" s="4">
        <v>0</v>
      </c>
      <c r="CQ923" s="4">
        <v>0</v>
      </c>
      <c r="CR923" s="4">
        <v>0</v>
      </c>
      <c r="CS923" s="4">
        <v>0</v>
      </c>
      <c r="CT923" s="4">
        <v>0</v>
      </c>
      <c r="CU923" s="4">
        <v>0</v>
      </c>
      <c r="CV923" s="4">
        <v>0</v>
      </c>
      <c r="CW923" s="4">
        <v>0</v>
      </c>
      <c r="CX923" s="4">
        <v>0</v>
      </c>
      <c r="CY923" s="4">
        <v>0</v>
      </c>
      <c r="CZ923" s="4">
        <v>0</v>
      </c>
      <c r="DA923" s="4">
        <v>0</v>
      </c>
      <c r="DB923" s="4">
        <v>0</v>
      </c>
      <c r="DC923" s="4">
        <v>0</v>
      </c>
      <c r="DD923" s="4">
        <v>0</v>
      </c>
      <c r="DE923" s="4">
        <v>0</v>
      </c>
      <c r="DF923" s="4">
        <v>0</v>
      </c>
      <c r="DG923" s="4">
        <v>0</v>
      </c>
      <c r="DH923" s="4">
        <v>0</v>
      </c>
      <c r="DI923" s="4">
        <v>0</v>
      </c>
      <c r="DJ923" s="4">
        <v>0</v>
      </c>
      <c r="DK923" s="4">
        <v>0</v>
      </c>
      <c r="DL923" s="4">
        <v>0</v>
      </c>
      <c r="DM923" s="4">
        <v>0</v>
      </c>
      <c r="DN923" s="4">
        <v>0</v>
      </c>
      <c r="DO923" s="4">
        <v>0</v>
      </c>
      <c r="DP923" s="4">
        <v>0</v>
      </c>
      <c r="DQ923" s="4">
        <v>0</v>
      </c>
      <c r="DR923" s="4">
        <v>0</v>
      </c>
      <c r="DS923" s="4">
        <v>0</v>
      </c>
      <c r="DT923" s="4">
        <v>0</v>
      </c>
      <c r="DU923" s="6">
        <v>0</v>
      </c>
      <c r="DV923" s="4">
        <f>SUM(Tabela1[[#This Row],[jan/25]:[mar/25]])</f>
        <v>1284.73</v>
      </c>
      <c r="DW923" s="4">
        <f>SUM(Tabela1[[#This Row],[abr/25]:[ago/25]])</f>
        <v>2186.85</v>
      </c>
      <c r="DX923" s="4">
        <f>SUM(Tabela1[[#This Row],[set/25]:[dez/30]])</f>
        <v>5470.7200000000012</v>
      </c>
    </row>
    <row r="924" spans="1:128" hidden="1" x14ac:dyDescent="0.25">
      <c r="A924" s="2" t="s">
        <v>1856</v>
      </c>
      <c r="B924" s="2" t="s">
        <v>14</v>
      </c>
      <c r="C924" s="2" t="s">
        <v>324</v>
      </c>
      <c r="D924" s="1">
        <v>803</v>
      </c>
      <c r="E924" s="2"/>
      <c r="F924" s="2" t="s">
        <v>16</v>
      </c>
      <c r="G924" s="321"/>
      <c r="H924" s="2"/>
      <c r="I924" s="2"/>
      <c r="J924" s="4"/>
      <c r="K924" s="4"/>
      <c r="L924" s="4">
        <f>Tabela1[[#This Row],[parcela.cef
(total)]]-Tabela1[[#This Row],[parcela.cef
(realizado)]]</f>
        <v>0</v>
      </c>
      <c r="M924" s="4">
        <v>0</v>
      </c>
      <c r="N924" s="4">
        <v>0</v>
      </c>
      <c r="O924" s="4">
        <v>0</v>
      </c>
      <c r="P924" s="4">
        <v>0</v>
      </c>
      <c r="Q924" s="4">
        <f>SUM(Tabela1[[#This Row],[set/25]:[dez/30]])</f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0</v>
      </c>
      <c r="CR924" s="4">
        <v>0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0</v>
      </c>
      <c r="CZ924" s="4">
        <v>0</v>
      </c>
      <c r="DA924" s="4">
        <v>0</v>
      </c>
      <c r="DB924" s="4">
        <v>0</v>
      </c>
      <c r="DC924" s="4">
        <v>0</v>
      </c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6">
        <v>0</v>
      </c>
      <c r="DV924" s="4">
        <f>SUM(Tabela1[[#This Row],[jan/25]:[mar/25]])</f>
        <v>0</v>
      </c>
      <c r="DW924" s="4">
        <f>SUM(Tabela1[[#This Row],[abr/25]:[ago/25]])</f>
        <v>0</v>
      </c>
      <c r="DX924" s="4">
        <f>SUM(Tabela1[[#This Row],[set/25]:[dez/30]])</f>
        <v>0</v>
      </c>
    </row>
    <row r="925" spans="1:128" hidden="1" x14ac:dyDescent="0.25">
      <c r="A925" s="2" t="s">
        <v>1856</v>
      </c>
      <c r="B925" s="2" t="s">
        <v>14</v>
      </c>
      <c r="C925" s="2" t="s">
        <v>324</v>
      </c>
      <c r="D925" s="1">
        <v>804</v>
      </c>
      <c r="E925" s="2"/>
      <c r="F925" s="2" t="s">
        <v>16</v>
      </c>
      <c r="G925" s="321"/>
      <c r="H925" s="2"/>
      <c r="I925" s="2"/>
      <c r="J925" s="4"/>
      <c r="K925" s="4"/>
      <c r="L925" s="4">
        <f>Tabela1[[#This Row],[parcela.cef
(total)]]-Tabela1[[#This Row],[parcela.cef
(realizado)]]</f>
        <v>0</v>
      </c>
      <c r="M925" s="4">
        <v>0</v>
      </c>
      <c r="N925" s="4">
        <v>0</v>
      </c>
      <c r="O925" s="4">
        <v>0</v>
      </c>
      <c r="P925" s="4">
        <v>0</v>
      </c>
      <c r="Q925" s="4">
        <f>SUM(Tabela1[[#This Row],[set/25]:[dez/30]])</f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0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0</v>
      </c>
      <c r="CZ925" s="4">
        <v>0</v>
      </c>
      <c r="DA925" s="4">
        <v>0</v>
      </c>
      <c r="DB925" s="4">
        <v>0</v>
      </c>
      <c r="DC925" s="4">
        <v>0</v>
      </c>
      <c r="DD925" s="4">
        <v>0</v>
      </c>
      <c r="DE925" s="4">
        <v>0</v>
      </c>
      <c r="DF925" s="4">
        <v>0</v>
      </c>
      <c r="DG925" s="4">
        <v>0</v>
      </c>
      <c r="DH925" s="4">
        <v>0</v>
      </c>
      <c r="DI925" s="4">
        <v>0</v>
      </c>
      <c r="DJ925" s="4">
        <v>0</v>
      </c>
      <c r="DK925" s="4">
        <v>0</v>
      </c>
      <c r="DL925" s="4">
        <v>0</v>
      </c>
      <c r="DM925" s="4">
        <v>0</v>
      </c>
      <c r="DN925" s="4">
        <v>0</v>
      </c>
      <c r="DO925" s="4">
        <v>0</v>
      </c>
      <c r="DP925" s="4">
        <v>0</v>
      </c>
      <c r="DQ925" s="4">
        <v>0</v>
      </c>
      <c r="DR925" s="4">
        <v>0</v>
      </c>
      <c r="DS925" s="4">
        <v>0</v>
      </c>
      <c r="DT925" s="4">
        <v>0</v>
      </c>
      <c r="DU925" s="6">
        <v>0</v>
      </c>
      <c r="DV925" s="4">
        <f>SUM(Tabela1[[#This Row],[jan/25]:[mar/25]])</f>
        <v>0</v>
      </c>
      <c r="DW925" s="4">
        <f>SUM(Tabela1[[#This Row],[abr/25]:[ago/25]])</f>
        <v>0</v>
      </c>
      <c r="DX925" s="4">
        <f>SUM(Tabela1[[#This Row],[set/25]:[dez/30]])</f>
        <v>0</v>
      </c>
    </row>
    <row r="926" spans="1:128" hidden="1" x14ac:dyDescent="0.25">
      <c r="A926" s="2" t="s">
        <v>1856</v>
      </c>
      <c r="B926" s="2" t="s">
        <v>14</v>
      </c>
      <c r="C926" s="2" t="s">
        <v>324</v>
      </c>
      <c r="D926" s="1">
        <v>805</v>
      </c>
      <c r="E926" s="2"/>
      <c r="F926" s="2" t="s">
        <v>16</v>
      </c>
      <c r="G926" s="321"/>
      <c r="H926" s="2"/>
      <c r="I926" s="2"/>
      <c r="J926" s="4"/>
      <c r="K926" s="4"/>
      <c r="L926" s="4">
        <f>Tabela1[[#This Row],[parcela.cef
(total)]]-Tabela1[[#This Row],[parcela.cef
(realizado)]]</f>
        <v>0</v>
      </c>
      <c r="M926" s="4">
        <v>0</v>
      </c>
      <c r="N926" s="4">
        <v>0</v>
      </c>
      <c r="O926" s="4">
        <v>0</v>
      </c>
      <c r="P926" s="4">
        <v>0</v>
      </c>
      <c r="Q926" s="4">
        <f>SUM(Tabela1[[#This Row],[set/25]:[dez/30]])</f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0</v>
      </c>
      <c r="CP926" s="4">
        <v>0</v>
      </c>
      <c r="CQ926" s="4">
        <v>0</v>
      </c>
      <c r="CR926" s="4">
        <v>0</v>
      </c>
      <c r="CS926" s="4">
        <v>0</v>
      </c>
      <c r="CT926" s="4">
        <v>0</v>
      </c>
      <c r="CU926" s="4">
        <v>0</v>
      </c>
      <c r="CV926" s="4">
        <v>0</v>
      </c>
      <c r="CW926" s="4">
        <v>0</v>
      </c>
      <c r="CX926" s="4">
        <v>0</v>
      </c>
      <c r="CY926" s="4">
        <v>0</v>
      </c>
      <c r="CZ926" s="4">
        <v>0</v>
      </c>
      <c r="DA926" s="4">
        <v>0</v>
      </c>
      <c r="DB926" s="4">
        <v>0</v>
      </c>
      <c r="DC926" s="4">
        <v>0</v>
      </c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6">
        <v>0</v>
      </c>
      <c r="DV926" s="4">
        <f>SUM(Tabela1[[#This Row],[jan/25]:[mar/25]])</f>
        <v>0</v>
      </c>
      <c r="DW926" s="4">
        <f>SUM(Tabela1[[#This Row],[abr/25]:[ago/25]])</f>
        <v>0</v>
      </c>
      <c r="DX926" s="4">
        <f>SUM(Tabela1[[#This Row],[set/25]:[dez/30]])</f>
        <v>0</v>
      </c>
    </row>
    <row r="927" spans="1:128" hidden="1" x14ac:dyDescent="0.25">
      <c r="A927" s="2" t="s">
        <v>1856</v>
      </c>
      <c r="B927" s="2" t="s">
        <v>14</v>
      </c>
      <c r="C927" s="2" t="s">
        <v>324</v>
      </c>
      <c r="D927" s="1">
        <v>806</v>
      </c>
      <c r="E927" s="2"/>
      <c r="F927" s="2" t="s">
        <v>42</v>
      </c>
      <c r="G927" s="321"/>
      <c r="H927" s="2"/>
      <c r="I927" s="2"/>
      <c r="J927" s="4"/>
      <c r="K927" s="4"/>
      <c r="L927" s="4">
        <f>Tabela1[[#This Row],[parcela.cef
(total)]]-Tabela1[[#This Row],[parcela.cef
(realizado)]]</f>
        <v>0</v>
      </c>
      <c r="M927" s="4">
        <v>0</v>
      </c>
      <c r="N927" s="4">
        <v>0</v>
      </c>
      <c r="O927" s="4">
        <v>0</v>
      </c>
      <c r="P927" s="4">
        <v>0</v>
      </c>
      <c r="Q927" s="4">
        <f>SUM(Tabela1[[#This Row],[set/25]:[dez/30]])</f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0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0</v>
      </c>
      <c r="CY927" s="4">
        <v>0</v>
      </c>
      <c r="CZ927" s="4">
        <v>0</v>
      </c>
      <c r="DA927" s="4">
        <v>0</v>
      </c>
      <c r="DB927" s="4">
        <v>0</v>
      </c>
      <c r="DC927" s="4">
        <v>0</v>
      </c>
      <c r="DD927" s="4">
        <v>0</v>
      </c>
      <c r="DE927" s="4">
        <v>0</v>
      </c>
      <c r="DF927" s="4">
        <v>0</v>
      </c>
      <c r="DG927" s="4">
        <v>0</v>
      </c>
      <c r="DH927" s="4">
        <v>0</v>
      </c>
      <c r="DI927" s="4">
        <v>0</v>
      </c>
      <c r="DJ927" s="4">
        <v>0</v>
      </c>
      <c r="DK927" s="4">
        <v>0</v>
      </c>
      <c r="DL927" s="4">
        <v>0</v>
      </c>
      <c r="DM927" s="4">
        <v>0</v>
      </c>
      <c r="DN927" s="4">
        <v>0</v>
      </c>
      <c r="DO927" s="4">
        <v>0</v>
      </c>
      <c r="DP927" s="4">
        <v>0</v>
      </c>
      <c r="DQ927" s="4">
        <v>0</v>
      </c>
      <c r="DR927" s="4">
        <v>0</v>
      </c>
      <c r="DS927" s="4">
        <v>0</v>
      </c>
      <c r="DT927" s="4">
        <v>0</v>
      </c>
      <c r="DU927" s="6">
        <v>0</v>
      </c>
      <c r="DV927" s="4">
        <f>SUM(Tabela1[[#This Row],[jan/25]:[mar/25]])</f>
        <v>0</v>
      </c>
      <c r="DW927" s="4">
        <f>SUM(Tabela1[[#This Row],[abr/25]:[ago/25]])</f>
        <v>0</v>
      </c>
      <c r="DX927" s="4">
        <f>SUM(Tabela1[[#This Row],[set/25]:[dez/30]])</f>
        <v>0</v>
      </c>
    </row>
    <row r="928" spans="1:128" hidden="1" x14ac:dyDescent="0.25">
      <c r="A928" s="2" t="s">
        <v>1856</v>
      </c>
      <c r="B928" s="2" t="s">
        <v>14</v>
      </c>
      <c r="C928" s="2" t="s">
        <v>324</v>
      </c>
      <c r="D928" s="1">
        <v>807</v>
      </c>
      <c r="E928" s="2" t="s">
        <v>2428</v>
      </c>
      <c r="F928" s="2" t="s">
        <v>19</v>
      </c>
      <c r="G928" s="321">
        <v>45262</v>
      </c>
      <c r="H928" s="2" t="s">
        <v>48</v>
      </c>
      <c r="I928" s="2"/>
      <c r="J928" s="4"/>
      <c r="K928" s="4"/>
      <c r="L928" s="4">
        <f>Tabela1[[#This Row],[parcela.cef
(total)]]-Tabela1[[#This Row],[parcela.cef
(realizado)]]</f>
        <v>0</v>
      </c>
      <c r="M928" s="4">
        <v>0</v>
      </c>
      <c r="N928" s="4">
        <v>227050</v>
      </c>
      <c r="O928" s="4">
        <v>0</v>
      </c>
      <c r="P928" s="4">
        <v>244944.7</v>
      </c>
      <c r="Q928" s="4">
        <f>SUM(Tabela1[[#This Row],[set/25]:[dez/30]])</f>
        <v>164118.41999999995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28050</v>
      </c>
      <c r="AP928" s="4">
        <v>2042.08</v>
      </c>
      <c r="AQ928" s="4">
        <v>2051.09</v>
      </c>
      <c r="AR928" s="4">
        <v>2013.02</v>
      </c>
      <c r="AS928" s="4">
        <v>2015.64</v>
      </c>
      <c r="AT928" s="4">
        <v>2063.73</v>
      </c>
      <c r="AU928" s="4">
        <v>2073.12</v>
      </c>
      <c r="AV928" s="4">
        <v>2090.9299999999998</v>
      </c>
      <c r="AW928" s="4">
        <v>2063.8200000000002</v>
      </c>
      <c r="AX928" s="4">
        <v>2083.5100000000002</v>
      </c>
      <c r="AY928" s="4">
        <v>2093.9299999999998</v>
      </c>
      <c r="AZ928" s="4">
        <v>2105.37</v>
      </c>
      <c r="BA928" s="4">
        <v>12718.13</v>
      </c>
      <c r="BB928" s="4">
        <v>2131.7199999999998</v>
      </c>
      <c r="BC928" s="4">
        <v>2139.52</v>
      </c>
      <c r="BD928" s="4">
        <v>2156.56</v>
      </c>
      <c r="BE928" s="4">
        <v>2165.1799999999998</v>
      </c>
      <c r="BF928" s="4">
        <v>2173.63</v>
      </c>
      <c r="BG928" s="4">
        <v>2184.9299999999998</v>
      </c>
      <c r="BH928" s="4">
        <v>2197.6</v>
      </c>
      <c r="BI928" s="4">
        <v>2212.77</v>
      </c>
      <c r="BJ928" s="4">
        <v>0</v>
      </c>
      <c r="BK928" s="4">
        <v>2232.9</v>
      </c>
      <c r="BL928" s="4">
        <v>2232.9</v>
      </c>
      <c r="BM928" s="4">
        <v>58055.51</v>
      </c>
      <c r="BN928" s="4">
        <v>2232.9</v>
      </c>
      <c r="BO928" s="4">
        <v>2232.9</v>
      </c>
      <c r="BP928" s="4">
        <v>2232.9</v>
      </c>
      <c r="BQ928" s="4">
        <v>2232.9</v>
      </c>
      <c r="BR928" s="4">
        <v>2232.9</v>
      </c>
      <c r="BS928" s="4">
        <v>2232.9</v>
      </c>
      <c r="BT928" s="4">
        <v>2232.9</v>
      </c>
      <c r="BU928" s="4">
        <v>2232.9</v>
      </c>
      <c r="BV928" s="4">
        <v>2232.9</v>
      </c>
      <c r="BW928" s="4">
        <v>0</v>
      </c>
      <c r="BX928" s="4">
        <v>81501.009999999995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0</v>
      </c>
      <c r="CP928" s="4">
        <v>0</v>
      </c>
      <c r="CQ928" s="4">
        <v>0</v>
      </c>
      <c r="CR928" s="4">
        <v>0</v>
      </c>
      <c r="CS928" s="4">
        <v>0</v>
      </c>
      <c r="CT928" s="4">
        <v>0</v>
      </c>
      <c r="CU928" s="4">
        <v>0</v>
      </c>
      <c r="CV928" s="4">
        <v>0</v>
      </c>
      <c r="CW928" s="4">
        <v>0</v>
      </c>
      <c r="CX928" s="4">
        <v>0</v>
      </c>
      <c r="CY928" s="4">
        <v>0</v>
      </c>
      <c r="CZ928" s="4">
        <v>0</v>
      </c>
      <c r="DA928" s="4">
        <v>0</v>
      </c>
      <c r="DB928" s="4">
        <v>0</v>
      </c>
      <c r="DC928" s="4">
        <v>0</v>
      </c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6">
        <v>0</v>
      </c>
      <c r="DV928" s="4">
        <f>SUM(Tabela1[[#This Row],[jan/25]:[mar/25]])</f>
        <v>6427.7999999999993</v>
      </c>
      <c r="DW928" s="4">
        <f>SUM(Tabela1[[#This Row],[abr/25]:[ago/25]])</f>
        <v>10934.11</v>
      </c>
      <c r="DX928" s="4">
        <f>SUM(Tabela1[[#This Row],[set/25]:[dez/30]])</f>
        <v>164118.41999999995</v>
      </c>
    </row>
    <row r="929" spans="1:128" hidden="1" x14ac:dyDescent="0.25">
      <c r="A929" s="2" t="s">
        <v>1856</v>
      </c>
      <c r="B929" s="2" t="s">
        <v>14</v>
      </c>
      <c r="C929" s="2" t="s">
        <v>324</v>
      </c>
      <c r="D929" s="1">
        <v>808</v>
      </c>
      <c r="E929" s="2" t="s">
        <v>2430</v>
      </c>
      <c r="F929" s="2" t="s">
        <v>19</v>
      </c>
      <c r="G929" s="321">
        <v>45644</v>
      </c>
      <c r="H929" s="2" t="s">
        <v>828</v>
      </c>
      <c r="I929" s="2" t="s">
        <v>2431</v>
      </c>
      <c r="J929" s="4">
        <v>265143.71000000002</v>
      </c>
      <c r="K929" s="4">
        <v>72860.3</v>
      </c>
      <c r="L929" s="4">
        <f>Tabela1[[#This Row],[parcela.cef
(total)]]-Tabela1[[#This Row],[parcela.cef
(realizado)]]</f>
        <v>192283.41000000003</v>
      </c>
      <c r="M929" s="4">
        <v>0</v>
      </c>
      <c r="N929" s="4">
        <v>310419.03999999998</v>
      </c>
      <c r="O929" s="4">
        <v>7534.46</v>
      </c>
      <c r="P929" s="4">
        <v>42098.42</v>
      </c>
      <c r="Q929" s="4">
        <f>SUM(Tabela1[[#This Row],[set/25]:[dez/30]])</f>
        <v>25469.999999999993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1250.6600000000001</v>
      </c>
      <c r="BC929" s="4">
        <v>1256.92</v>
      </c>
      <c r="BD929" s="4">
        <v>7695.17</v>
      </c>
      <c r="BE929" s="4">
        <v>1272.42</v>
      </c>
      <c r="BF929" s="4">
        <v>1277.3800000000001</v>
      </c>
      <c r="BG929" s="4">
        <v>1284.02</v>
      </c>
      <c r="BH929" s="4">
        <v>1291.47</v>
      </c>
      <c r="BI929" s="4">
        <v>1300.3800000000001</v>
      </c>
      <c r="BJ929" s="4">
        <v>0</v>
      </c>
      <c r="BK929" s="4">
        <v>1312.21</v>
      </c>
      <c r="BL929" s="4">
        <v>1312.21</v>
      </c>
      <c r="BM929" s="4">
        <v>1312.21</v>
      </c>
      <c r="BN929" s="4">
        <v>1312.21</v>
      </c>
      <c r="BO929" s="4">
        <v>1312.21</v>
      </c>
      <c r="BP929" s="4">
        <v>7967.58</v>
      </c>
      <c r="BQ929" s="4">
        <v>1312.21</v>
      </c>
      <c r="BR929" s="4">
        <v>1312.21</v>
      </c>
      <c r="BS929" s="4">
        <v>1312.21</v>
      </c>
      <c r="BT929" s="4">
        <v>1312.21</v>
      </c>
      <c r="BU929" s="4">
        <v>1312.21</v>
      </c>
      <c r="BV929" s="4">
        <v>1312.21</v>
      </c>
      <c r="BW929" s="4">
        <v>1312.21</v>
      </c>
      <c r="BX929" s="4">
        <v>1312.21</v>
      </c>
      <c r="BY929" s="4">
        <v>0</v>
      </c>
      <c r="BZ929" s="4">
        <v>0</v>
      </c>
      <c r="CA929" s="4">
        <v>0</v>
      </c>
      <c r="CB929" s="4">
        <v>443.69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>
        <v>0</v>
      </c>
      <c r="CR929" s="4">
        <v>0</v>
      </c>
      <c r="CS929" s="4">
        <v>0</v>
      </c>
      <c r="CT929" s="4">
        <v>0</v>
      </c>
      <c r="CU929" s="4">
        <v>0</v>
      </c>
      <c r="CV929" s="4">
        <v>0</v>
      </c>
      <c r="CW929" s="4">
        <v>0</v>
      </c>
      <c r="CX929" s="4">
        <v>0</v>
      </c>
      <c r="CY929" s="4">
        <v>0</v>
      </c>
      <c r="CZ929" s="4">
        <v>0</v>
      </c>
      <c r="DA929" s="4">
        <v>0</v>
      </c>
      <c r="DB929" s="4">
        <v>0</v>
      </c>
      <c r="DC929" s="4">
        <v>0</v>
      </c>
      <c r="DD929" s="4">
        <v>0</v>
      </c>
      <c r="DE929" s="4">
        <v>0</v>
      </c>
      <c r="DF929" s="4">
        <v>0</v>
      </c>
      <c r="DG929" s="4">
        <v>0</v>
      </c>
      <c r="DH929" s="4">
        <v>0</v>
      </c>
      <c r="DI929" s="4">
        <v>0</v>
      </c>
      <c r="DJ929" s="4">
        <v>0</v>
      </c>
      <c r="DK929" s="4">
        <v>0</v>
      </c>
      <c r="DL929" s="4">
        <v>0</v>
      </c>
      <c r="DM929" s="4">
        <v>0</v>
      </c>
      <c r="DN929" s="4">
        <v>0</v>
      </c>
      <c r="DO929" s="4">
        <v>0</v>
      </c>
      <c r="DP929" s="4">
        <v>0</v>
      </c>
      <c r="DQ929" s="4">
        <v>0</v>
      </c>
      <c r="DR929" s="4">
        <v>0</v>
      </c>
      <c r="DS929" s="4">
        <v>0</v>
      </c>
      <c r="DT929" s="4">
        <v>0</v>
      </c>
      <c r="DU929" s="6">
        <v>0</v>
      </c>
      <c r="DV929" s="4">
        <f>SUM(Tabela1[[#This Row],[jan/25]:[mar/25]])</f>
        <v>10202.75</v>
      </c>
      <c r="DW929" s="4">
        <f>SUM(Tabela1[[#This Row],[abr/25]:[ago/25]])</f>
        <v>6425.67</v>
      </c>
      <c r="DX929" s="4">
        <f>SUM(Tabela1[[#This Row],[set/25]:[dez/30]])</f>
        <v>25469.999999999993</v>
      </c>
    </row>
    <row r="930" spans="1:128" hidden="1" x14ac:dyDescent="0.25">
      <c r="A930" s="2" t="s">
        <v>1856</v>
      </c>
      <c r="B930" s="2" t="s">
        <v>14</v>
      </c>
      <c r="C930" s="2" t="s">
        <v>349</v>
      </c>
      <c r="D930" s="1">
        <v>901</v>
      </c>
      <c r="E930" s="2" t="s">
        <v>2436</v>
      </c>
      <c r="F930" s="2" t="s">
        <v>19</v>
      </c>
      <c r="G930" s="321">
        <v>45589</v>
      </c>
      <c r="H930" s="2" t="s">
        <v>326</v>
      </c>
      <c r="I930" s="2" t="s">
        <v>2437</v>
      </c>
      <c r="J930" s="4">
        <v>209169.15</v>
      </c>
      <c r="K930" s="4">
        <v>64836.51</v>
      </c>
      <c r="L930" s="4">
        <f>Tabela1[[#This Row],[parcela.cef
(total)]]-Tabela1[[#This Row],[parcela.cef
(realizado)]]</f>
        <v>144332.63999999998</v>
      </c>
      <c r="M930" s="4">
        <v>0</v>
      </c>
      <c r="N930" s="4">
        <v>296140</v>
      </c>
      <c r="O930" s="4">
        <v>11010.63</v>
      </c>
      <c r="P930" s="4">
        <v>77890.179999999993</v>
      </c>
      <c r="Q930" s="4">
        <f>SUM(Tabela1[[#This Row],[set/25]:[dez/30]])</f>
        <v>52367.260000000009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1455.87</v>
      </c>
      <c r="BA930" s="4">
        <v>12064.21</v>
      </c>
      <c r="BB930" s="4">
        <v>1471.63</v>
      </c>
      <c r="BC930" s="4">
        <v>1478.99</v>
      </c>
      <c r="BD930" s="4">
        <v>1491.26</v>
      </c>
      <c r="BE930" s="4">
        <v>1497.23</v>
      </c>
      <c r="BF930" s="4">
        <v>1503.07</v>
      </c>
      <c r="BG930" s="4">
        <v>1510.88</v>
      </c>
      <c r="BH930" s="4">
        <v>1519.65</v>
      </c>
      <c r="BI930" s="4">
        <v>1530.13</v>
      </c>
      <c r="BJ930" s="4">
        <v>0</v>
      </c>
      <c r="BK930" s="4">
        <v>1544.06</v>
      </c>
      <c r="BL930" s="4">
        <v>1544.06</v>
      </c>
      <c r="BM930" s="4">
        <v>18290.84</v>
      </c>
      <c r="BN930" s="4">
        <v>1544.06</v>
      </c>
      <c r="BO930" s="4">
        <v>1544.06</v>
      </c>
      <c r="BP930" s="4">
        <v>1544.06</v>
      </c>
      <c r="BQ930" s="4">
        <v>1544.06</v>
      </c>
      <c r="BR930" s="4">
        <v>1544.06</v>
      </c>
      <c r="BS930" s="4">
        <v>1544.06</v>
      </c>
      <c r="BT930" s="4">
        <v>1544.06</v>
      </c>
      <c r="BU930" s="4">
        <v>1544.06</v>
      </c>
      <c r="BV930" s="4">
        <v>1544.06</v>
      </c>
      <c r="BW930" s="4">
        <v>16746.78</v>
      </c>
      <c r="BX930" s="4">
        <v>0</v>
      </c>
      <c r="BY930" s="4">
        <v>344.98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0</v>
      </c>
      <c r="CR930" s="4">
        <v>0</v>
      </c>
      <c r="CS930" s="4">
        <v>0</v>
      </c>
      <c r="CT930" s="4">
        <v>0</v>
      </c>
      <c r="CU930" s="4">
        <v>0</v>
      </c>
      <c r="CV930" s="4">
        <v>0</v>
      </c>
      <c r="CW930" s="4">
        <v>0</v>
      </c>
      <c r="CX930" s="4">
        <v>0</v>
      </c>
      <c r="CY930" s="4">
        <v>0</v>
      </c>
      <c r="CZ930" s="4">
        <v>0</v>
      </c>
      <c r="DA930" s="4">
        <v>0</v>
      </c>
      <c r="DB930" s="4">
        <v>0</v>
      </c>
      <c r="DC930" s="4">
        <v>0</v>
      </c>
      <c r="DD930" s="4">
        <v>0</v>
      </c>
      <c r="DE930" s="4">
        <v>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6">
        <v>0</v>
      </c>
      <c r="DV930" s="4">
        <f>SUM(Tabela1[[#This Row],[jan/25]:[mar/25]])</f>
        <v>4441.88</v>
      </c>
      <c r="DW930" s="4">
        <f>SUM(Tabela1[[#This Row],[abr/25]:[ago/25]])</f>
        <v>7560.96</v>
      </c>
      <c r="DX930" s="4">
        <f>SUM(Tabela1[[#This Row],[set/25]:[dez/30]])</f>
        <v>52367.260000000009</v>
      </c>
    </row>
    <row r="931" spans="1:128" hidden="1" x14ac:dyDescent="0.25">
      <c r="A931" s="2" t="s">
        <v>1856</v>
      </c>
      <c r="B931" s="2" t="s">
        <v>14</v>
      </c>
      <c r="C931" s="2" t="s">
        <v>349</v>
      </c>
      <c r="D931" s="1">
        <v>902</v>
      </c>
      <c r="E931" s="2" t="s">
        <v>2439</v>
      </c>
      <c r="F931" s="2" t="s">
        <v>19</v>
      </c>
      <c r="G931" s="321">
        <v>45866</v>
      </c>
      <c r="H931" s="2" t="s">
        <v>2440</v>
      </c>
      <c r="I931" s="2" t="s">
        <v>2441</v>
      </c>
      <c r="J931" s="4">
        <v>262624.44</v>
      </c>
      <c r="K931" s="4">
        <v>71637.41</v>
      </c>
      <c r="L931" s="4">
        <f>Tabela1[[#This Row],[parcela.cef
(total)]]-Tabela1[[#This Row],[parcela.cef
(realizado)]]</f>
        <v>190987.03</v>
      </c>
      <c r="M931" s="4">
        <v>0</v>
      </c>
      <c r="N931" s="4">
        <v>356260</v>
      </c>
      <c r="O931" s="4">
        <v>0</v>
      </c>
      <c r="P931" s="4">
        <v>55236.26</v>
      </c>
      <c r="Q931" s="4">
        <f>SUM(Tabela1[[#This Row],[set/25]:[dez/30]])</f>
        <v>53300.299999999996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1935.96</v>
      </c>
      <c r="BJ931" s="4">
        <v>0</v>
      </c>
      <c r="BK931" s="4">
        <v>1953.57</v>
      </c>
      <c r="BL931" s="4">
        <v>1953.57</v>
      </c>
      <c r="BM931" s="4">
        <v>1953.57</v>
      </c>
      <c r="BN931" s="4">
        <v>1953.57</v>
      </c>
      <c r="BO931" s="4">
        <v>1953.57</v>
      </c>
      <c r="BP931" s="4">
        <v>1953.57</v>
      </c>
      <c r="BQ931" s="4">
        <v>1953.57</v>
      </c>
      <c r="BR931" s="4">
        <v>1953.57</v>
      </c>
      <c r="BS931" s="4">
        <v>1953.57</v>
      </c>
      <c r="BT931" s="4">
        <v>1953.57</v>
      </c>
      <c r="BU931" s="4">
        <v>1953.57</v>
      </c>
      <c r="BV931" s="4">
        <v>1953.57</v>
      </c>
      <c r="BW931" s="4">
        <v>1953.57</v>
      </c>
      <c r="BX931" s="4">
        <v>12173.13</v>
      </c>
      <c r="BY931" s="4">
        <v>1953.57</v>
      </c>
      <c r="BZ931" s="4">
        <v>1953.57</v>
      </c>
      <c r="CA931" s="4">
        <v>1953.57</v>
      </c>
      <c r="CB931" s="4">
        <v>1953.57</v>
      </c>
      <c r="CC931" s="4">
        <v>1953.57</v>
      </c>
      <c r="CD931" s="4">
        <v>1953.57</v>
      </c>
      <c r="CE931" s="4">
        <v>1953.57</v>
      </c>
      <c r="CF931" s="4">
        <v>1953.57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102.2</v>
      </c>
      <c r="CQ931" s="4">
        <v>0</v>
      </c>
      <c r="CR931" s="4">
        <v>0</v>
      </c>
      <c r="CS931" s="4">
        <v>0</v>
      </c>
      <c r="CT931" s="4">
        <v>0</v>
      </c>
      <c r="CU931" s="4">
        <v>0</v>
      </c>
      <c r="CV931" s="4">
        <v>0</v>
      </c>
      <c r="CW931" s="4">
        <v>0</v>
      </c>
      <c r="CX931" s="4">
        <v>0</v>
      </c>
      <c r="CY931" s="4">
        <v>0</v>
      </c>
      <c r="CZ931" s="4">
        <v>0</v>
      </c>
      <c r="DA931" s="4">
        <v>0</v>
      </c>
      <c r="DB931" s="4">
        <v>0</v>
      </c>
      <c r="DC931" s="4">
        <v>0</v>
      </c>
      <c r="DD931" s="4">
        <v>0</v>
      </c>
      <c r="DE931" s="4">
        <v>0</v>
      </c>
      <c r="DF931" s="4">
        <v>0</v>
      </c>
      <c r="DG931" s="4">
        <v>0</v>
      </c>
      <c r="DH931" s="4">
        <v>0</v>
      </c>
      <c r="DI931" s="4">
        <v>0</v>
      </c>
      <c r="DJ931" s="4">
        <v>0</v>
      </c>
      <c r="DK931" s="4">
        <v>0</v>
      </c>
      <c r="DL931" s="4">
        <v>0</v>
      </c>
      <c r="DM931" s="4">
        <v>0</v>
      </c>
      <c r="DN931" s="4">
        <v>0</v>
      </c>
      <c r="DO931" s="4">
        <v>0</v>
      </c>
      <c r="DP931" s="4">
        <v>0</v>
      </c>
      <c r="DQ931" s="4">
        <v>0</v>
      </c>
      <c r="DR931" s="4">
        <v>0</v>
      </c>
      <c r="DS931" s="4">
        <v>0</v>
      </c>
      <c r="DT931" s="4">
        <v>0</v>
      </c>
      <c r="DU931" s="6">
        <v>0</v>
      </c>
      <c r="DV931" s="4">
        <f>SUM(Tabela1[[#This Row],[jan/25]:[mar/25]])</f>
        <v>0</v>
      </c>
      <c r="DW931" s="4">
        <f>SUM(Tabela1[[#This Row],[abr/25]:[ago/25]])</f>
        <v>1935.96</v>
      </c>
      <c r="DX931" s="4">
        <f>SUM(Tabela1[[#This Row],[set/25]:[dez/30]])</f>
        <v>53300.299999999996</v>
      </c>
    </row>
    <row r="932" spans="1:128" hidden="1" x14ac:dyDescent="0.25">
      <c r="A932" s="2" t="s">
        <v>1856</v>
      </c>
      <c r="B932" s="2" t="s">
        <v>14</v>
      </c>
      <c r="C932" s="2" t="s">
        <v>349</v>
      </c>
      <c r="D932" s="1">
        <v>903</v>
      </c>
      <c r="E932" s="2" t="s">
        <v>2443</v>
      </c>
      <c r="F932" s="2" t="s">
        <v>19</v>
      </c>
      <c r="G932" s="321">
        <v>45582</v>
      </c>
      <c r="H932" s="2" t="s">
        <v>2444</v>
      </c>
      <c r="I932" s="2" t="s">
        <v>2445</v>
      </c>
      <c r="J932" s="4">
        <v>297000</v>
      </c>
      <c r="K932" s="4">
        <v>76228.039999999994</v>
      </c>
      <c r="L932" s="4">
        <f>Tabela1[[#This Row],[parcela.cef
(total)]]-Tabela1[[#This Row],[parcela.cef
(realizado)]]</f>
        <v>220771.96000000002</v>
      </c>
      <c r="M932" s="4">
        <v>0</v>
      </c>
      <c r="N932" s="4">
        <v>325000</v>
      </c>
      <c r="O932" s="4">
        <v>7370.01</v>
      </c>
      <c r="P932" s="4">
        <v>32122.13</v>
      </c>
      <c r="Q932" s="4">
        <f>SUM(Tabela1[[#This Row],[set/25]:[dez/30]])</f>
        <v>20230.19000000001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654.38</v>
      </c>
      <c r="BA932" s="4">
        <v>5900.64</v>
      </c>
      <c r="BB932" s="4">
        <v>658.89</v>
      </c>
      <c r="BC932" s="4">
        <v>661</v>
      </c>
      <c r="BD932" s="4">
        <v>664.51</v>
      </c>
      <c r="BE932" s="4">
        <v>666.22</v>
      </c>
      <c r="BF932" s="4">
        <v>667.89</v>
      </c>
      <c r="BG932" s="4">
        <v>670.13</v>
      </c>
      <c r="BH932" s="4">
        <v>672.64</v>
      </c>
      <c r="BI932" s="4">
        <v>675.64</v>
      </c>
      <c r="BJ932" s="4">
        <v>0</v>
      </c>
      <c r="BK932" s="4">
        <v>679.62</v>
      </c>
      <c r="BL932" s="4">
        <v>679.62</v>
      </c>
      <c r="BM932" s="4">
        <v>6203.1</v>
      </c>
      <c r="BN932" s="4">
        <v>679.62</v>
      </c>
      <c r="BO932" s="4">
        <v>679.62</v>
      </c>
      <c r="BP932" s="4">
        <v>679.62</v>
      </c>
      <c r="BQ932" s="4">
        <v>679.62</v>
      </c>
      <c r="BR932" s="4">
        <v>679.62</v>
      </c>
      <c r="BS932" s="4">
        <v>679.62</v>
      </c>
      <c r="BT932" s="4">
        <v>679.62</v>
      </c>
      <c r="BU932" s="4">
        <v>679.62</v>
      </c>
      <c r="BV932" s="4">
        <v>679.62</v>
      </c>
      <c r="BW932" s="4">
        <v>6203.1</v>
      </c>
      <c r="BX932" s="4">
        <v>237.7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110.47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0</v>
      </c>
      <c r="CP932" s="4">
        <v>0</v>
      </c>
      <c r="CQ932" s="4">
        <v>0</v>
      </c>
      <c r="CR932" s="4">
        <v>0</v>
      </c>
      <c r="CS932" s="4">
        <v>0</v>
      </c>
      <c r="CT932" s="4">
        <v>0</v>
      </c>
      <c r="CU932" s="4">
        <v>0</v>
      </c>
      <c r="CV932" s="4">
        <v>0</v>
      </c>
      <c r="CW932" s="4">
        <v>0</v>
      </c>
      <c r="CX932" s="4">
        <v>0</v>
      </c>
      <c r="CY932" s="4">
        <v>0</v>
      </c>
      <c r="CZ932" s="4">
        <v>0</v>
      </c>
      <c r="DA932" s="4">
        <v>0</v>
      </c>
      <c r="DB932" s="4">
        <v>0</v>
      </c>
      <c r="DC932" s="4">
        <v>0</v>
      </c>
      <c r="DD932" s="4">
        <v>0</v>
      </c>
      <c r="DE932" s="4">
        <v>0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6">
        <v>0</v>
      </c>
      <c r="DV932" s="4">
        <f>SUM(Tabela1[[#This Row],[jan/25]:[mar/25]])</f>
        <v>1984.3999999999999</v>
      </c>
      <c r="DW932" s="4">
        <f>SUM(Tabela1[[#This Row],[abr/25]:[ago/25]])</f>
        <v>3352.52</v>
      </c>
      <c r="DX932" s="4">
        <f>SUM(Tabela1[[#This Row],[set/25]:[dez/30]])</f>
        <v>20230.19000000001</v>
      </c>
    </row>
    <row r="933" spans="1:128" hidden="1" x14ac:dyDescent="0.25">
      <c r="A933" s="2" t="s">
        <v>1856</v>
      </c>
      <c r="B933" s="2" t="s">
        <v>14</v>
      </c>
      <c r="C933" s="2" t="s">
        <v>349</v>
      </c>
      <c r="D933" s="1">
        <v>904</v>
      </c>
      <c r="E933" s="2" t="s">
        <v>2447</v>
      </c>
      <c r="F933" s="2" t="s">
        <v>19</v>
      </c>
      <c r="G933" s="321">
        <v>45869</v>
      </c>
      <c r="H933" s="2" t="s">
        <v>2448</v>
      </c>
      <c r="I933" s="2" t="s">
        <v>2449</v>
      </c>
      <c r="J933" s="4">
        <v>265029.59999999998</v>
      </c>
      <c r="K933" s="4">
        <v>71842.559999999998</v>
      </c>
      <c r="L933" s="4">
        <f>Tabela1[[#This Row],[parcela.cef
(total)]]-Tabela1[[#This Row],[parcela.cef
(realizado)]]</f>
        <v>193187.03999999998</v>
      </c>
      <c r="M933" s="4">
        <v>0</v>
      </c>
      <c r="N933" s="4">
        <v>294499.83</v>
      </c>
      <c r="O933" s="4">
        <v>2369.08</v>
      </c>
      <c r="P933" s="4">
        <v>25223.83</v>
      </c>
      <c r="Q933" s="4">
        <f>SUM(Tabela1[[#This Row],[set/25]:[dez/30]])</f>
        <v>23556.399999999994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1667.43</v>
      </c>
      <c r="BJ933" s="4">
        <v>0</v>
      </c>
      <c r="BK933" s="4">
        <v>1682.6</v>
      </c>
      <c r="BL933" s="4">
        <v>1682.6</v>
      </c>
      <c r="BM933" s="4">
        <v>1682.6</v>
      </c>
      <c r="BN933" s="4">
        <v>1682.6</v>
      </c>
      <c r="BO933" s="4">
        <v>1682.6</v>
      </c>
      <c r="BP933" s="4">
        <v>1682.6</v>
      </c>
      <c r="BQ933" s="4">
        <v>1682.6</v>
      </c>
      <c r="BR933" s="4">
        <v>1682.6</v>
      </c>
      <c r="BS933" s="4">
        <v>1682.6</v>
      </c>
      <c r="BT933" s="4">
        <v>1682.6</v>
      </c>
      <c r="BU933" s="4">
        <v>1682.6</v>
      </c>
      <c r="BV933" s="4">
        <v>1682.6</v>
      </c>
      <c r="BW933" s="4">
        <v>1682.6</v>
      </c>
      <c r="BX933" s="4">
        <v>1682.6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0</v>
      </c>
      <c r="CR933" s="4">
        <v>0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4">
        <v>0</v>
      </c>
      <c r="CY933" s="4">
        <v>0</v>
      </c>
      <c r="CZ933" s="4">
        <v>0</v>
      </c>
      <c r="DA933" s="4">
        <v>0</v>
      </c>
      <c r="DB933" s="4">
        <v>0</v>
      </c>
      <c r="DC933" s="4">
        <v>0</v>
      </c>
      <c r="DD933" s="4">
        <v>0</v>
      </c>
      <c r="DE933" s="4">
        <v>0</v>
      </c>
      <c r="DF933" s="4">
        <v>0</v>
      </c>
      <c r="DG933" s="4">
        <v>0</v>
      </c>
      <c r="DH933" s="4">
        <v>0</v>
      </c>
      <c r="DI933" s="4">
        <v>0</v>
      </c>
      <c r="DJ933" s="4">
        <v>0</v>
      </c>
      <c r="DK933" s="4">
        <v>0</v>
      </c>
      <c r="DL933" s="4">
        <v>0</v>
      </c>
      <c r="DM933" s="4">
        <v>0</v>
      </c>
      <c r="DN933" s="4">
        <v>0</v>
      </c>
      <c r="DO933" s="4">
        <v>0</v>
      </c>
      <c r="DP933" s="4">
        <v>0</v>
      </c>
      <c r="DQ933" s="4">
        <v>0</v>
      </c>
      <c r="DR933" s="4">
        <v>0</v>
      </c>
      <c r="DS933" s="4">
        <v>0</v>
      </c>
      <c r="DT933" s="4">
        <v>0</v>
      </c>
      <c r="DU933" s="6">
        <v>0</v>
      </c>
      <c r="DV933" s="4">
        <f>SUM(Tabela1[[#This Row],[jan/25]:[mar/25]])</f>
        <v>0</v>
      </c>
      <c r="DW933" s="4">
        <f>SUM(Tabela1[[#This Row],[abr/25]:[ago/25]])</f>
        <v>1667.43</v>
      </c>
      <c r="DX933" s="4">
        <f>SUM(Tabela1[[#This Row],[set/25]:[dez/30]])</f>
        <v>23556.399999999994</v>
      </c>
    </row>
    <row r="934" spans="1:128" hidden="1" x14ac:dyDescent="0.25">
      <c r="A934" s="2" t="s">
        <v>1856</v>
      </c>
      <c r="B934" s="2" t="s">
        <v>14</v>
      </c>
      <c r="C934" s="2" t="s">
        <v>349</v>
      </c>
      <c r="D934" s="1">
        <v>905</v>
      </c>
      <c r="E934" s="2" t="s">
        <v>2451</v>
      </c>
      <c r="F934" s="2" t="s">
        <v>19</v>
      </c>
      <c r="G934" s="321">
        <v>45589</v>
      </c>
      <c r="H934" s="2" t="s">
        <v>2452</v>
      </c>
      <c r="I934" s="2"/>
      <c r="J934" s="4"/>
      <c r="K934" s="4"/>
      <c r="L934" s="4">
        <f>Tabela1[[#This Row],[parcela.cef
(total)]]-Tabela1[[#This Row],[parcela.cef
(realizado)]]</f>
        <v>0</v>
      </c>
      <c r="M934" s="4">
        <v>0</v>
      </c>
      <c r="N934" s="4">
        <v>308500</v>
      </c>
      <c r="O934" s="4">
        <v>1044.31</v>
      </c>
      <c r="P934" s="4">
        <v>2137.8200000000002</v>
      </c>
      <c r="Q934" s="4">
        <f>SUM(Tabela1[[#This Row],[set/25]:[dez/30]])</f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1000</v>
      </c>
      <c r="AQ934" s="4">
        <v>0</v>
      </c>
      <c r="AR934" s="4">
        <v>562.25</v>
      </c>
      <c r="AS934" s="4">
        <v>575.57000000000005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  <c r="CS934" s="4">
        <v>0</v>
      </c>
      <c r="CT934" s="4">
        <v>0</v>
      </c>
      <c r="CU934" s="4">
        <v>0</v>
      </c>
      <c r="CV934" s="4">
        <v>0</v>
      </c>
      <c r="CW934" s="4">
        <v>0</v>
      </c>
      <c r="CX934" s="4">
        <v>0</v>
      </c>
      <c r="CY934" s="4">
        <v>0</v>
      </c>
      <c r="CZ934" s="4">
        <v>0</v>
      </c>
      <c r="DA934" s="4">
        <v>0</v>
      </c>
      <c r="DB934" s="4">
        <v>0</v>
      </c>
      <c r="DC934" s="4">
        <v>0</v>
      </c>
      <c r="DD934" s="4">
        <v>0</v>
      </c>
      <c r="DE934" s="4">
        <v>0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6">
        <v>0</v>
      </c>
      <c r="DV934" s="4">
        <f>SUM(Tabela1[[#This Row],[jan/25]:[mar/25]])</f>
        <v>0</v>
      </c>
      <c r="DW934" s="4">
        <f>SUM(Tabela1[[#This Row],[abr/25]:[ago/25]])</f>
        <v>0</v>
      </c>
      <c r="DX934" s="4">
        <f>SUM(Tabela1[[#This Row],[set/25]:[dez/30]])</f>
        <v>0</v>
      </c>
    </row>
    <row r="935" spans="1:128" hidden="1" x14ac:dyDescent="0.25">
      <c r="A935" s="2" t="s">
        <v>1856</v>
      </c>
      <c r="B935" s="2" t="s">
        <v>14</v>
      </c>
      <c r="C935" s="2" t="s">
        <v>349</v>
      </c>
      <c r="D935" s="1">
        <v>906</v>
      </c>
      <c r="E935" s="2"/>
      <c r="F935" s="2" t="s">
        <v>16</v>
      </c>
      <c r="G935" s="321"/>
      <c r="H935" s="2"/>
      <c r="I935" s="2"/>
      <c r="J935" s="4"/>
      <c r="K935" s="4"/>
      <c r="L935" s="4">
        <f>Tabela1[[#This Row],[parcela.cef
(total)]]-Tabela1[[#This Row],[parcela.cef
(realizado)]]</f>
        <v>0</v>
      </c>
      <c r="M935" s="4">
        <v>0</v>
      </c>
      <c r="N935" s="4">
        <v>0</v>
      </c>
      <c r="O935" s="4">
        <v>0</v>
      </c>
      <c r="P935" s="4">
        <v>0</v>
      </c>
      <c r="Q935" s="4">
        <f>SUM(Tabela1[[#This Row],[set/25]:[dez/30]])</f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0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0</v>
      </c>
      <c r="CZ935" s="4">
        <v>0</v>
      </c>
      <c r="DA935" s="4">
        <v>0</v>
      </c>
      <c r="DB935" s="4">
        <v>0</v>
      </c>
      <c r="DC935" s="4">
        <v>0</v>
      </c>
      <c r="DD935" s="4">
        <v>0</v>
      </c>
      <c r="DE935" s="4">
        <v>0</v>
      </c>
      <c r="DF935" s="4">
        <v>0</v>
      </c>
      <c r="DG935" s="4">
        <v>0</v>
      </c>
      <c r="DH935" s="4">
        <v>0</v>
      </c>
      <c r="DI935" s="4">
        <v>0</v>
      </c>
      <c r="DJ935" s="4">
        <v>0</v>
      </c>
      <c r="DK935" s="4">
        <v>0</v>
      </c>
      <c r="DL935" s="4">
        <v>0</v>
      </c>
      <c r="DM935" s="4">
        <v>0</v>
      </c>
      <c r="DN935" s="4">
        <v>0</v>
      </c>
      <c r="DO935" s="4">
        <v>0</v>
      </c>
      <c r="DP935" s="4">
        <v>0</v>
      </c>
      <c r="DQ935" s="4">
        <v>0</v>
      </c>
      <c r="DR935" s="4">
        <v>0</v>
      </c>
      <c r="DS935" s="4">
        <v>0</v>
      </c>
      <c r="DT935" s="4">
        <v>0</v>
      </c>
      <c r="DU935" s="6">
        <v>0</v>
      </c>
      <c r="DV935" s="4">
        <f>SUM(Tabela1[[#This Row],[jan/25]:[mar/25]])</f>
        <v>0</v>
      </c>
      <c r="DW935" s="4">
        <f>SUM(Tabela1[[#This Row],[abr/25]:[ago/25]])</f>
        <v>0</v>
      </c>
      <c r="DX935" s="4">
        <f>SUM(Tabela1[[#This Row],[set/25]:[dez/30]])</f>
        <v>0</v>
      </c>
    </row>
    <row r="936" spans="1:128" hidden="1" x14ac:dyDescent="0.25">
      <c r="A936" s="2" t="s">
        <v>1856</v>
      </c>
      <c r="B936" s="2" t="s">
        <v>14</v>
      </c>
      <c r="C936" s="2" t="s">
        <v>349</v>
      </c>
      <c r="D936" s="1">
        <v>907</v>
      </c>
      <c r="E936" s="2" t="s">
        <v>2455</v>
      </c>
      <c r="F936" s="2" t="s">
        <v>19</v>
      </c>
      <c r="G936" s="321">
        <v>45589</v>
      </c>
      <c r="H936" s="2" t="s">
        <v>1072</v>
      </c>
      <c r="I936" s="2" t="s">
        <v>2456</v>
      </c>
      <c r="J936" s="4">
        <v>188386.48</v>
      </c>
      <c r="K936" s="4">
        <v>50922.06</v>
      </c>
      <c r="L936" s="4">
        <f>Tabela1[[#This Row],[parcela.cef
(total)]]-Tabela1[[#This Row],[parcela.cef
(realizado)]]</f>
        <v>137464.42000000001</v>
      </c>
      <c r="M936" s="4">
        <v>0</v>
      </c>
      <c r="N936" s="4">
        <v>227050</v>
      </c>
      <c r="O936" s="4">
        <v>5339.37</v>
      </c>
      <c r="P936" s="4">
        <v>9942.51</v>
      </c>
      <c r="Q936" s="4">
        <f>SUM(Tabela1[[#This Row],[set/25]:[dez/30]])</f>
        <v>5625.9100000000008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421.08</v>
      </c>
      <c r="BA936" s="4">
        <v>423.94</v>
      </c>
      <c r="BB936" s="4">
        <v>425.64</v>
      </c>
      <c r="BC936" s="4">
        <v>427.77</v>
      </c>
      <c r="BD936" s="4">
        <v>431.32</v>
      </c>
      <c r="BE936" s="4">
        <v>433.04</v>
      </c>
      <c r="BF936" s="4">
        <v>434.73</v>
      </c>
      <c r="BG936" s="4">
        <v>436.99</v>
      </c>
      <c r="BH936" s="4">
        <v>439.53</v>
      </c>
      <c r="BI936" s="4">
        <v>442.56</v>
      </c>
      <c r="BJ936" s="4">
        <v>0</v>
      </c>
      <c r="BK936" s="4">
        <v>446.59</v>
      </c>
      <c r="BL936" s="4">
        <v>446.59</v>
      </c>
      <c r="BM936" s="4">
        <v>446.59</v>
      </c>
      <c r="BN936" s="4">
        <v>446.59</v>
      </c>
      <c r="BO936" s="4">
        <v>446.59</v>
      </c>
      <c r="BP936" s="4">
        <v>446.59</v>
      </c>
      <c r="BQ936" s="4">
        <v>446.59</v>
      </c>
      <c r="BR936" s="4">
        <v>446.59</v>
      </c>
      <c r="BS936" s="4">
        <v>446.59</v>
      </c>
      <c r="BT936" s="4">
        <v>446.59</v>
      </c>
      <c r="BU936" s="4">
        <v>446.59</v>
      </c>
      <c r="BV936" s="4">
        <v>446.59</v>
      </c>
      <c r="BW936" s="4">
        <v>0</v>
      </c>
      <c r="BX936" s="4">
        <v>0</v>
      </c>
      <c r="BY936" s="4">
        <v>266.83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0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0</v>
      </c>
      <c r="CY936" s="4">
        <v>0</v>
      </c>
      <c r="CZ936" s="4">
        <v>0</v>
      </c>
      <c r="DA936" s="4">
        <v>0</v>
      </c>
      <c r="DB936" s="4">
        <v>0</v>
      </c>
      <c r="DC936" s="4">
        <v>0</v>
      </c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6">
        <v>0</v>
      </c>
      <c r="DV936" s="4">
        <f>SUM(Tabela1[[#This Row],[jan/25]:[mar/25]])</f>
        <v>1284.73</v>
      </c>
      <c r="DW936" s="4">
        <f>SUM(Tabela1[[#This Row],[abr/25]:[ago/25]])</f>
        <v>2186.85</v>
      </c>
      <c r="DX936" s="4">
        <f>SUM(Tabela1[[#This Row],[set/25]:[dez/30]])</f>
        <v>5625.9100000000008</v>
      </c>
    </row>
    <row r="937" spans="1:128" hidden="1" x14ac:dyDescent="0.25">
      <c r="A937" s="2" t="s">
        <v>1856</v>
      </c>
      <c r="B937" s="2" t="s">
        <v>14</v>
      </c>
      <c r="C937" s="2" t="s">
        <v>349</v>
      </c>
      <c r="D937" s="1">
        <v>908</v>
      </c>
      <c r="E937" s="2" t="s">
        <v>2458</v>
      </c>
      <c r="F937" s="2" t="s">
        <v>19</v>
      </c>
      <c r="G937" s="321">
        <v>45706</v>
      </c>
      <c r="H937" s="2" t="s">
        <v>2459</v>
      </c>
      <c r="I937" s="2" t="s">
        <v>2460</v>
      </c>
      <c r="J937" s="4">
        <v>248878.01</v>
      </c>
      <c r="K937" s="4">
        <v>70638.41</v>
      </c>
      <c r="L937" s="4">
        <f>Tabela1[[#This Row],[parcela.cef
(total)]]-Tabela1[[#This Row],[parcela.cef
(realizado)]]</f>
        <v>178239.6</v>
      </c>
      <c r="M937" s="4">
        <v>0</v>
      </c>
      <c r="N937" s="4">
        <v>310737.90000000002</v>
      </c>
      <c r="O937" s="4">
        <v>3134.32</v>
      </c>
      <c r="P937" s="4">
        <v>65533.89</v>
      </c>
      <c r="Q937" s="4">
        <f>SUM(Tabela1[[#This Row],[set/25]:[dez/30]])</f>
        <v>53292.790000000008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2016.6</v>
      </c>
      <c r="BE937" s="4">
        <v>2024.67</v>
      </c>
      <c r="BF937" s="4">
        <v>2032.56</v>
      </c>
      <c r="BG937" s="4">
        <v>2043.13</v>
      </c>
      <c r="BH937" s="4">
        <v>2054.98</v>
      </c>
      <c r="BI937" s="4">
        <v>2069.16</v>
      </c>
      <c r="BJ937" s="4">
        <v>0</v>
      </c>
      <c r="BK937" s="4">
        <v>2087.9899999999998</v>
      </c>
      <c r="BL937" s="4">
        <v>2087.9899999999998</v>
      </c>
      <c r="BM937" s="4">
        <v>2087.9899999999998</v>
      </c>
      <c r="BN937" s="4">
        <v>3655.12</v>
      </c>
      <c r="BO937" s="4">
        <v>3655.12</v>
      </c>
      <c r="BP937" s="4">
        <v>3655.12</v>
      </c>
      <c r="BQ937" s="4">
        <v>3655.12</v>
      </c>
      <c r="BR937" s="4">
        <v>3655.12</v>
      </c>
      <c r="BS937" s="4">
        <v>3655.12</v>
      </c>
      <c r="BT937" s="4">
        <v>14021.51</v>
      </c>
      <c r="BU937" s="4">
        <v>3655.12</v>
      </c>
      <c r="BV937" s="4">
        <v>3655.12</v>
      </c>
      <c r="BW937" s="4">
        <v>3655.12</v>
      </c>
      <c r="BX937" s="4">
        <v>0</v>
      </c>
      <c r="BY937" s="4">
        <v>0</v>
      </c>
      <c r="BZ937" s="4">
        <v>0</v>
      </c>
      <c r="CA937" s="4">
        <v>111.23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0</v>
      </c>
      <c r="CQ937" s="4">
        <v>0</v>
      </c>
      <c r="CR937" s="4">
        <v>0</v>
      </c>
      <c r="CS937" s="4">
        <v>0</v>
      </c>
      <c r="CT937" s="4">
        <v>0</v>
      </c>
      <c r="CU937" s="4">
        <v>0</v>
      </c>
      <c r="CV937" s="4">
        <v>0</v>
      </c>
      <c r="CW937" s="4">
        <v>0</v>
      </c>
      <c r="CX937" s="4">
        <v>0</v>
      </c>
      <c r="CY937" s="4">
        <v>0</v>
      </c>
      <c r="CZ937" s="4">
        <v>0</v>
      </c>
      <c r="DA937" s="4">
        <v>0</v>
      </c>
      <c r="DB937" s="4">
        <v>0</v>
      </c>
      <c r="DC937" s="4">
        <v>0</v>
      </c>
      <c r="DD937" s="4">
        <v>0</v>
      </c>
      <c r="DE937" s="4">
        <v>0</v>
      </c>
      <c r="DF937" s="4">
        <v>0</v>
      </c>
      <c r="DG937" s="4">
        <v>0</v>
      </c>
      <c r="DH937" s="4">
        <v>0</v>
      </c>
      <c r="DI937" s="4">
        <v>0</v>
      </c>
      <c r="DJ937" s="4">
        <v>0</v>
      </c>
      <c r="DK937" s="4">
        <v>0</v>
      </c>
      <c r="DL937" s="4">
        <v>0</v>
      </c>
      <c r="DM937" s="4">
        <v>0</v>
      </c>
      <c r="DN937" s="4">
        <v>0</v>
      </c>
      <c r="DO937" s="4">
        <v>0</v>
      </c>
      <c r="DP937" s="4">
        <v>0</v>
      </c>
      <c r="DQ937" s="4">
        <v>0</v>
      </c>
      <c r="DR937" s="4">
        <v>0</v>
      </c>
      <c r="DS937" s="4">
        <v>0</v>
      </c>
      <c r="DT937" s="4">
        <v>0</v>
      </c>
      <c r="DU937" s="6">
        <v>0</v>
      </c>
      <c r="DV937" s="4">
        <f>SUM(Tabela1[[#This Row],[jan/25]:[mar/25]])</f>
        <v>2016.6</v>
      </c>
      <c r="DW937" s="4">
        <f>SUM(Tabela1[[#This Row],[abr/25]:[ago/25]])</f>
        <v>10224.5</v>
      </c>
      <c r="DX937" s="4">
        <f>SUM(Tabela1[[#This Row],[set/25]:[dez/30]])</f>
        <v>53292.790000000008</v>
      </c>
    </row>
    <row r="938" spans="1:128" hidden="1" x14ac:dyDescent="0.25">
      <c r="A938" s="2" t="s">
        <v>1856</v>
      </c>
      <c r="B938" s="2" t="s">
        <v>14</v>
      </c>
      <c r="C938" s="2" t="s">
        <v>349</v>
      </c>
      <c r="D938" s="1">
        <v>909</v>
      </c>
      <c r="E938" s="2"/>
      <c r="F938" s="2" t="s">
        <v>42</v>
      </c>
      <c r="G938" s="321"/>
      <c r="H938" s="2" t="s">
        <v>1183</v>
      </c>
      <c r="I938" s="2"/>
      <c r="J938" s="4"/>
      <c r="K938" s="4"/>
      <c r="L938" s="4">
        <f>Tabela1[[#This Row],[parcela.cef
(total)]]-Tabela1[[#This Row],[parcela.cef
(realizado)]]</f>
        <v>0</v>
      </c>
      <c r="M938" s="4">
        <v>0</v>
      </c>
      <c r="N938" s="4">
        <v>0</v>
      </c>
      <c r="O938" s="4">
        <v>0</v>
      </c>
      <c r="P938" s="4">
        <v>27686.01</v>
      </c>
      <c r="Q938" s="4">
        <f>SUM(Tabela1[[#This Row],[set/25]:[dez/30]])</f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1500</v>
      </c>
      <c r="AP938" s="4">
        <v>674.47</v>
      </c>
      <c r="AQ938" s="4">
        <v>662.51</v>
      </c>
      <c r="AR938" s="4">
        <v>664.3</v>
      </c>
      <c r="AS938" s="4">
        <v>665.16</v>
      </c>
      <c r="AT938" s="4">
        <v>667.02</v>
      </c>
      <c r="AU938" s="4">
        <v>670.49</v>
      </c>
      <c r="AV938" s="4">
        <v>676.26</v>
      </c>
      <c r="AW938" s="4">
        <v>2270.1999999999998</v>
      </c>
      <c r="AX938" s="4">
        <v>5077.95</v>
      </c>
      <c r="AY938" s="4">
        <v>2303.27</v>
      </c>
      <c r="AZ938" s="4">
        <v>0</v>
      </c>
      <c r="BA938" s="4">
        <v>4675.4399999999996</v>
      </c>
      <c r="BB938" s="4">
        <v>0</v>
      </c>
      <c r="BC938" s="4">
        <v>4811.43</v>
      </c>
      <c r="BD938" s="4">
        <v>2367.5100000000002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0</v>
      </c>
      <c r="CP938" s="4">
        <v>0</v>
      </c>
      <c r="CQ938" s="4">
        <v>0</v>
      </c>
      <c r="CR938" s="4">
        <v>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0</v>
      </c>
      <c r="CZ938" s="4">
        <v>0</v>
      </c>
      <c r="DA938" s="4">
        <v>0</v>
      </c>
      <c r="DB938" s="4">
        <v>0</v>
      </c>
      <c r="DC938" s="4">
        <v>0</v>
      </c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6">
        <v>0</v>
      </c>
      <c r="DV938" s="4">
        <f>SUM(Tabela1[[#This Row],[jan/25]:[mar/25]])</f>
        <v>7178.9400000000005</v>
      </c>
      <c r="DW938" s="4">
        <f>SUM(Tabela1[[#This Row],[abr/25]:[ago/25]])</f>
        <v>0</v>
      </c>
      <c r="DX938" s="4">
        <f>SUM(Tabela1[[#This Row],[set/25]:[dez/30]])</f>
        <v>0</v>
      </c>
    </row>
    <row r="939" spans="1:128" hidden="1" x14ac:dyDescent="0.25">
      <c r="A939" s="2" t="s">
        <v>1856</v>
      </c>
      <c r="B939" s="2" t="s">
        <v>2463</v>
      </c>
      <c r="C939" s="2" t="s">
        <v>1344</v>
      </c>
      <c r="D939" s="1">
        <v>1</v>
      </c>
      <c r="E939" s="2" t="s">
        <v>1992</v>
      </c>
      <c r="F939" s="2" t="s">
        <v>19</v>
      </c>
      <c r="G939" s="321">
        <v>45262</v>
      </c>
      <c r="H939" s="2" t="s">
        <v>1585</v>
      </c>
      <c r="I939" s="2"/>
      <c r="J939" s="4"/>
      <c r="K939" s="4"/>
      <c r="L939" s="4">
        <f>Tabela1[[#This Row],[parcela.cef
(total)]]-Tabela1[[#This Row],[parcela.cef
(realizado)]]</f>
        <v>0</v>
      </c>
      <c r="M939" s="4">
        <v>0</v>
      </c>
      <c r="N939" s="4">
        <v>52250</v>
      </c>
      <c r="O939" s="4">
        <v>0</v>
      </c>
      <c r="P939" s="4">
        <v>54634.44</v>
      </c>
      <c r="Q939" s="4">
        <f>SUM(Tabela1[[#This Row],[set/25]:[dez/30]])</f>
        <v>22846.810000000005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14514.23</v>
      </c>
      <c r="AQ939" s="4">
        <v>886.26</v>
      </c>
      <c r="AR939" s="4">
        <v>869.25</v>
      </c>
      <c r="AS939" s="4">
        <v>870.38</v>
      </c>
      <c r="AT939" s="4">
        <v>872.82</v>
      </c>
      <c r="AU939" s="4">
        <v>877.36</v>
      </c>
      <c r="AV939" s="4">
        <v>884.91</v>
      </c>
      <c r="AW939" s="4">
        <v>891.19</v>
      </c>
      <c r="AX939" s="4">
        <v>897.6</v>
      </c>
      <c r="AY939" s="4">
        <v>903.89</v>
      </c>
      <c r="AZ939" s="4">
        <v>909.13</v>
      </c>
      <c r="BA939" s="4">
        <v>915.31</v>
      </c>
      <c r="BB939" s="4">
        <v>918.97</v>
      </c>
      <c r="BC939" s="4">
        <v>923.57</v>
      </c>
      <c r="BD939" s="4">
        <v>931.23</v>
      </c>
      <c r="BE939" s="4">
        <v>934.96</v>
      </c>
      <c r="BF939" s="4">
        <v>938.61</v>
      </c>
      <c r="BG939" s="4">
        <v>943.49</v>
      </c>
      <c r="BH939" s="4">
        <v>948.96</v>
      </c>
      <c r="BI939" s="4">
        <v>955.51</v>
      </c>
      <c r="BJ939" s="4">
        <v>0</v>
      </c>
      <c r="BK939" s="4">
        <v>964.2</v>
      </c>
      <c r="BL939" s="4">
        <v>964.2</v>
      </c>
      <c r="BM939" s="4">
        <v>964.2</v>
      </c>
      <c r="BN939" s="4">
        <v>964.2</v>
      </c>
      <c r="BO939" s="4">
        <v>964.2</v>
      </c>
      <c r="BP939" s="4">
        <v>964.2</v>
      </c>
      <c r="BQ939" s="4">
        <v>964.2</v>
      </c>
      <c r="BR939" s="4">
        <v>964.2</v>
      </c>
      <c r="BS939" s="4">
        <v>964.2</v>
      </c>
      <c r="BT939" s="4">
        <v>964.2</v>
      </c>
      <c r="BU939" s="4">
        <v>964.2</v>
      </c>
      <c r="BV939" s="4">
        <v>964.2</v>
      </c>
      <c r="BW939" s="4">
        <v>11164.76</v>
      </c>
      <c r="BX939" s="4">
        <v>0</v>
      </c>
      <c r="BY939" s="4">
        <v>111.65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0</v>
      </c>
      <c r="CR939" s="4">
        <v>0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0</v>
      </c>
      <c r="CZ939" s="4">
        <v>0</v>
      </c>
      <c r="DA939" s="4">
        <v>0</v>
      </c>
      <c r="DB939" s="4">
        <v>0</v>
      </c>
      <c r="DC939" s="4">
        <v>0</v>
      </c>
      <c r="DD939" s="4">
        <v>0</v>
      </c>
      <c r="DE939" s="4">
        <v>0</v>
      </c>
      <c r="DF939" s="4">
        <v>0</v>
      </c>
      <c r="DG939" s="4">
        <v>0</v>
      </c>
      <c r="DH939" s="4">
        <v>0</v>
      </c>
      <c r="DI939" s="4">
        <v>0</v>
      </c>
      <c r="DJ939" s="4">
        <v>0</v>
      </c>
      <c r="DK939" s="4">
        <v>0</v>
      </c>
      <c r="DL939" s="4">
        <v>0</v>
      </c>
      <c r="DM939" s="4">
        <v>0</v>
      </c>
      <c r="DN939" s="4">
        <v>0</v>
      </c>
      <c r="DO939" s="4">
        <v>0</v>
      </c>
      <c r="DP939" s="4">
        <v>0</v>
      </c>
      <c r="DQ939" s="4">
        <v>0</v>
      </c>
      <c r="DR939" s="4">
        <v>0</v>
      </c>
      <c r="DS939" s="4">
        <v>0</v>
      </c>
      <c r="DT939" s="4">
        <v>0</v>
      </c>
      <c r="DU939" s="6">
        <v>0</v>
      </c>
      <c r="DV939" s="4">
        <f>SUM(Tabela1[[#This Row],[jan/25]:[mar/25]])</f>
        <v>2773.77</v>
      </c>
      <c r="DW939" s="4">
        <f>SUM(Tabela1[[#This Row],[abr/25]:[ago/25]])</f>
        <v>4721.5300000000007</v>
      </c>
      <c r="DX939" s="4">
        <f>SUM(Tabela1[[#This Row],[set/25]:[dez/30]])</f>
        <v>22846.810000000005</v>
      </c>
    </row>
    <row r="940" spans="1:128" hidden="1" x14ac:dyDescent="0.25">
      <c r="A940" s="2" t="s">
        <v>1856</v>
      </c>
      <c r="B940" s="2" t="s">
        <v>2463</v>
      </c>
      <c r="C940" s="2" t="s">
        <v>1344</v>
      </c>
      <c r="D940" s="1">
        <v>2</v>
      </c>
      <c r="E940" s="2" t="s">
        <v>1992</v>
      </c>
      <c r="F940" s="2" t="s">
        <v>19</v>
      </c>
      <c r="G940" s="321">
        <v>45262</v>
      </c>
      <c r="H940" s="2" t="s">
        <v>1235</v>
      </c>
      <c r="I940" s="2"/>
      <c r="J940" s="4"/>
      <c r="K940" s="4"/>
      <c r="L940" s="4">
        <f>Tabela1[[#This Row],[parcela.cef
(total)]]-Tabela1[[#This Row],[parcela.cef
(realizado)]]</f>
        <v>0</v>
      </c>
      <c r="M940" s="4">
        <v>0</v>
      </c>
      <c r="N940" s="4">
        <v>52250</v>
      </c>
      <c r="O940" s="4">
        <v>0</v>
      </c>
      <c r="P940" s="4">
        <v>54952.94</v>
      </c>
      <c r="Q940" s="4">
        <f>SUM(Tabela1[[#This Row],[set/25]:[dez/30]])</f>
        <v>22846.810000000005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14832.73</v>
      </c>
      <c r="AQ940" s="4">
        <v>886.26</v>
      </c>
      <c r="AR940" s="4">
        <v>869.25</v>
      </c>
      <c r="AS940" s="4">
        <v>870.38</v>
      </c>
      <c r="AT940" s="4">
        <v>872.82</v>
      </c>
      <c r="AU940" s="4">
        <v>877.36</v>
      </c>
      <c r="AV940" s="4">
        <v>884.91</v>
      </c>
      <c r="AW940" s="4">
        <v>891.19</v>
      </c>
      <c r="AX940" s="4">
        <v>897.6</v>
      </c>
      <c r="AY940" s="4">
        <v>903.89</v>
      </c>
      <c r="AZ940" s="4">
        <v>909.13</v>
      </c>
      <c r="BA940" s="4">
        <v>915.31</v>
      </c>
      <c r="BB940" s="4">
        <v>918.97</v>
      </c>
      <c r="BC940" s="4">
        <v>923.57</v>
      </c>
      <c r="BD940" s="4">
        <v>931.23</v>
      </c>
      <c r="BE940" s="4">
        <v>934.96</v>
      </c>
      <c r="BF940" s="4">
        <v>938.61</v>
      </c>
      <c r="BG940" s="4">
        <v>943.49</v>
      </c>
      <c r="BH940" s="4">
        <v>948.96</v>
      </c>
      <c r="BI940" s="4">
        <v>955.51</v>
      </c>
      <c r="BJ940" s="4">
        <v>0</v>
      </c>
      <c r="BK940" s="4">
        <v>964.2</v>
      </c>
      <c r="BL940" s="4">
        <v>964.2</v>
      </c>
      <c r="BM940" s="4">
        <v>964.2</v>
      </c>
      <c r="BN940" s="4">
        <v>964.2</v>
      </c>
      <c r="BO940" s="4">
        <v>964.2</v>
      </c>
      <c r="BP940" s="4">
        <v>964.2</v>
      </c>
      <c r="BQ940" s="4">
        <v>964.2</v>
      </c>
      <c r="BR940" s="4">
        <v>964.2</v>
      </c>
      <c r="BS940" s="4">
        <v>964.2</v>
      </c>
      <c r="BT940" s="4">
        <v>964.2</v>
      </c>
      <c r="BU940" s="4">
        <v>964.2</v>
      </c>
      <c r="BV940" s="4">
        <v>964.2</v>
      </c>
      <c r="BW940" s="4">
        <v>11164.76</v>
      </c>
      <c r="BX940" s="4">
        <v>0</v>
      </c>
      <c r="BY940" s="4">
        <v>111.65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0</v>
      </c>
      <c r="CS940" s="4">
        <v>0</v>
      </c>
      <c r="CT940" s="4">
        <v>0</v>
      </c>
      <c r="CU940" s="4">
        <v>0</v>
      </c>
      <c r="CV940" s="4">
        <v>0</v>
      </c>
      <c r="CW940" s="4">
        <v>0</v>
      </c>
      <c r="CX940" s="4">
        <v>0</v>
      </c>
      <c r="CY940" s="4">
        <v>0</v>
      </c>
      <c r="CZ940" s="4">
        <v>0</v>
      </c>
      <c r="DA940" s="4">
        <v>0</v>
      </c>
      <c r="DB940" s="4">
        <v>0</v>
      </c>
      <c r="DC940" s="4">
        <v>0</v>
      </c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s="4">
        <v>0</v>
      </c>
      <c r="DT940" s="4">
        <v>0</v>
      </c>
      <c r="DU940" s="6">
        <v>0</v>
      </c>
      <c r="DV940" s="4">
        <f>SUM(Tabela1[[#This Row],[jan/25]:[mar/25]])</f>
        <v>2773.77</v>
      </c>
      <c r="DW940" s="4">
        <f>SUM(Tabela1[[#This Row],[abr/25]:[ago/25]])</f>
        <v>4721.5300000000007</v>
      </c>
      <c r="DX940" s="4">
        <f>SUM(Tabela1[[#This Row],[set/25]:[dez/30]])</f>
        <v>22846.810000000005</v>
      </c>
    </row>
    <row r="941" spans="1:128" hidden="1" x14ac:dyDescent="0.25">
      <c r="A941" s="2" t="s">
        <v>1856</v>
      </c>
      <c r="B941" s="2" t="s">
        <v>2463</v>
      </c>
      <c r="C941" s="2" t="s">
        <v>1344</v>
      </c>
      <c r="D941" s="1">
        <v>3</v>
      </c>
      <c r="E941" s="2" t="s">
        <v>1888</v>
      </c>
      <c r="F941" s="2" t="s">
        <v>19</v>
      </c>
      <c r="G941" s="321">
        <v>45309</v>
      </c>
      <c r="H941" s="2" t="s">
        <v>600</v>
      </c>
      <c r="I941" s="2"/>
      <c r="J941" s="4"/>
      <c r="K941" s="4"/>
      <c r="L941" s="4">
        <f>Tabela1[[#This Row],[parcela.cef
(total)]]-Tabela1[[#This Row],[parcela.cef
(realizado)]]</f>
        <v>0</v>
      </c>
      <c r="M941" s="4">
        <v>0</v>
      </c>
      <c r="N941" s="4">
        <v>50380</v>
      </c>
      <c r="O941" s="4">
        <v>0</v>
      </c>
      <c r="P941" s="4">
        <v>52096.38</v>
      </c>
      <c r="Q941" s="4">
        <f>SUM(Tabela1[[#This Row],[set/25]:[dez/30]])</f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2380</v>
      </c>
      <c r="AQ941" s="4">
        <v>1203.72</v>
      </c>
      <c r="AR941" s="4">
        <v>1206.97</v>
      </c>
      <c r="AS941" s="4">
        <v>1208.54</v>
      </c>
      <c r="AT941" s="4">
        <v>1211.92</v>
      </c>
      <c r="AU941" s="4">
        <v>1218.23</v>
      </c>
      <c r="AV941" s="4">
        <v>1228.71</v>
      </c>
      <c r="AW941" s="4">
        <v>1237.43</v>
      </c>
      <c r="AX941" s="4">
        <v>1246.3399999999999</v>
      </c>
      <c r="AY941" s="4">
        <v>1255.06</v>
      </c>
      <c r="AZ941" s="4">
        <v>1262.3399999999999</v>
      </c>
      <c r="BA941" s="4">
        <v>1270.92</v>
      </c>
      <c r="BB941" s="4">
        <v>4148.3100000000004</v>
      </c>
      <c r="BC941" s="4">
        <v>1282.3900000000001</v>
      </c>
      <c r="BD941" s="4">
        <v>1293.03</v>
      </c>
      <c r="BE941" s="4">
        <v>1298.2</v>
      </c>
      <c r="BF941" s="4">
        <v>28144.27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0</v>
      </c>
      <c r="CZ941" s="4">
        <v>0</v>
      </c>
      <c r="DA941" s="4">
        <v>0</v>
      </c>
      <c r="DB941" s="4">
        <v>0</v>
      </c>
      <c r="DC941" s="4">
        <v>0</v>
      </c>
      <c r="DD941" s="4">
        <v>0</v>
      </c>
      <c r="DE941" s="4">
        <v>0</v>
      </c>
      <c r="DF941" s="4">
        <v>0</v>
      </c>
      <c r="DG941" s="4">
        <v>0</v>
      </c>
      <c r="DH941" s="4">
        <v>0</v>
      </c>
      <c r="DI941" s="4">
        <v>0</v>
      </c>
      <c r="DJ941" s="4">
        <v>0</v>
      </c>
      <c r="DK941" s="4">
        <v>0</v>
      </c>
      <c r="DL941" s="4">
        <v>0</v>
      </c>
      <c r="DM941" s="4">
        <v>0</v>
      </c>
      <c r="DN941" s="4">
        <v>0</v>
      </c>
      <c r="DO941" s="4">
        <v>0</v>
      </c>
      <c r="DP941" s="4">
        <v>0</v>
      </c>
      <c r="DQ941" s="4">
        <v>0</v>
      </c>
      <c r="DR941" s="4">
        <v>0</v>
      </c>
      <c r="DS941" s="4">
        <v>0</v>
      </c>
      <c r="DT941" s="4">
        <v>0</v>
      </c>
      <c r="DU941" s="6">
        <v>0</v>
      </c>
      <c r="DV941" s="4">
        <f>SUM(Tabela1[[#This Row],[jan/25]:[mar/25]])</f>
        <v>6723.7300000000005</v>
      </c>
      <c r="DW941" s="4">
        <f>SUM(Tabela1[[#This Row],[abr/25]:[ago/25]])</f>
        <v>29442.47</v>
      </c>
      <c r="DX941" s="4">
        <f>SUM(Tabela1[[#This Row],[set/25]:[dez/30]])</f>
        <v>0</v>
      </c>
    </row>
    <row r="942" spans="1:128" hidden="1" x14ac:dyDescent="0.25">
      <c r="A942" s="2" t="s">
        <v>1856</v>
      </c>
      <c r="B942" s="2" t="s">
        <v>2463</v>
      </c>
      <c r="C942" s="2" t="s">
        <v>2467</v>
      </c>
      <c r="D942" s="1">
        <v>36</v>
      </c>
      <c r="E942" s="2" t="s">
        <v>2387</v>
      </c>
      <c r="F942" s="2" t="s">
        <v>19</v>
      </c>
      <c r="G942" s="321">
        <v>45318</v>
      </c>
      <c r="H942" s="2" t="s">
        <v>2468</v>
      </c>
      <c r="I942" s="2"/>
      <c r="J942" s="4"/>
      <c r="K942" s="4"/>
      <c r="L942" s="4">
        <f>Tabela1[[#This Row],[parcela.cef
(total)]]-Tabela1[[#This Row],[parcela.cef
(realizado)]]</f>
        <v>0</v>
      </c>
      <c r="M942" s="4">
        <v>0</v>
      </c>
      <c r="N942" s="4">
        <v>52525</v>
      </c>
      <c r="O942" s="4">
        <v>0</v>
      </c>
      <c r="P942" s="4">
        <v>55168.89</v>
      </c>
      <c r="Q942" s="4">
        <f>SUM(Tabela1[[#This Row],[set/25]:[dez/30]])</f>
        <v>23429.07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8525</v>
      </c>
      <c r="AR942" s="4">
        <v>1005.81</v>
      </c>
      <c r="AS942" s="4">
        <v>1007.12</v>
      </c>
      <c r="AT942" s="4">
        <v>1009.94</v>
      </c>
      <c r="AU942" s="4">
        <v>1015.19</v>
      </c>
      <c r="AV942" s="4">
        <v>1023.92</v>
      </c>
      <c r="AW942" s="4">
        <v>1031.19</v>
      </c>
      <c r="AX942" s="4">
        <v>1038.6099999999999</v>
      </c>
      <c r="AY942" s="4">
        <v>1045.8800000000001</v>
      </c>
      <c r="AZ942" s="4">
        <v>1051.95</v>
      </c>
      <c r="BA942" s="4">
        <v>1059.0999999999999</v>
      </c>
      <c r="BB942" s="4">
        <v>5316.69</v>
      </c>
      <c r="BC942" s="4">
        <v>1068.6600000000001</v>
      </c>
      <c r="BD942" s="4">
        <v>1077.53</v>
      </c>
      <c r="BE942" s="4">
        <v>1081.8399999999999</v>
      </c>
      <c r="BF942" s="4">
        <v>1086.05</v>
      </c>
      <c r="BG942" s="4">
        <v>1091.7</v>
      </c>
      <c r="BH942" s="4">
        <v>1098.03</v>
      </c>
      <c r="BI942" s="4">
        <v>1105.6099999999999</v>
      </c>
      <c r="BJ942" s="4">
        <v>0</v>
      </c>
      <c r="BK942" s="4">
        <v>1115.67</v>
      </c>
      <c r="BL942" s="4">
        <v>1115.67</v>
      </c>
      <c r="BM942" s="4">
        <v>1115.67</v>
      </c>
      <c r="BN942" s="4">
        <v>5578.35</v>
      </c>
      <c r="BO942" s="4">
        <v>1115.67</v>
      </c>
      <c r="BP942" s="4">
        <v>1115.67</v>
      </c>
      <c r="BQ942" s="4">
        <v>1115.67</v>
      </c>
      <c r="BR942" s="4">
        <v>1115.67</v>
      </c>
      <c r="BS942" s="4">
        <v>1115.67</v>
      </c>
      <c r="BT942" s="4">
        <v>1115.67</v>
      </c>
      <c r="BU942" s="4">
        <v>1115.67</v>
      </c>
      <c r="BV942" s="4">
        <v>1115.67</v>
      </c>
      <c r="BW942" s="4">
        <v>1115.67</v>
      </c>
      <c r="BX942" s="4">
        <v>4462.68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0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0</v>
      </c>
      <c r="CY942" s="4">
        <v>0</v>
      </c>
      <c r="CZ942" s="4">
        <v>0</v>
      </c>
      <c r="DA942" s="4">
        <v>0</v>
      </c>
      <c r="DB942" s="4">
        <v>0</v>
      </c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6">
        <v>0</v>
      </c>
      <c r="DV942" s="4">
        <f>SUM(Tabela1[[#This Row],[jan/25]:[mar/25]])</f>
        <v>7462.8799999999992</v>
      </c>
      <c r="DW942" s="4">
        <f>SUM(Tabela1[[#This Row],[abr/25]:[ago/25]])</f>
        <v>5463.23</v>
      </c>
      <c r="DX942" s="4">
        <f>SUM(Tabela1[[#This Row],[set/25]:[dez/30]])</f>
        <v>23429.07</v>
      </c>
    </row>
    <row r="943" spans="1:128" hidden="1" x14ac:dyDescent="0.25">
      <c r="A943" s="2" t="s">
        <v>1856</v>
      </c>
      <c r="B943" s="2" t="s">
        <v>2463</v>
      </c>
      <c r="C943" s="2" t="s">
        <v>2467</v>
      </c>
      <c r="D943" s="1">
        <v>37</v>
      </c>
      <c r="E943" s="2" t="s">
        <v>2387</v>
      </c>
      <c r="F943" s="2" t="s">
        <v>19</v>
      </c>
      <c r="G943" s="321">
        <v>45319</v>
      </c>
      <c r="H943" s="2" t="s">
        <v>2470</v>
      </c>
      <c r="I943" s="2"/>
      <c r="J943" s="4"/>
      <c r="K943" s="4"/>
      <c r="L943" s="4">
        <f>Tabela1[[#This Row],[parcela.cef
(total)]]-Tabela1[[#This Row],[parcela.cef
(realizado)]]</f>
        <v>0</v>
      </c>
      <c r="M943" s="4">
        <v>0</v>
      </c>
      <c r="N943" s="4">
        <v>52525</v>
      </c>
      <c r="O943" s="4">
        <v>0</v>
      </c>
      <c r="P943" s="4">
        <v>55378.23</v>
      </c>
      <c r="Q943" s="4">
        <f>SUM(Tabela1[[#This Row],[set/25]:[dez/30]])</f>
        <v>27891.760000000002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8525</v>
      </c>
      <c r="AR943" s="4">
        <v>1005.81</v>
      </c>
      <c r="AS943" s="4">
        <v>1007.12</v>
      </c>
      <c r="AT943" s="4">
        <v>1009.94</v>
      </c>
      <c r="AU943" s="4">
        <v>1015.19</v>
      </c>
      <c r="AV943" s="4">
        <v>1023.92</v>
      </c>
      <c r="AW943" s="4">
        <v>1031.19</v>
      </c>
      <c r="AX943" s="4">
        <v>1038.6099999999999</v>
      </c>
      <c r="AY943" s="4">
        <v>1045.8800000000001</v>
      </c>
      <c r="AZ943" s="4">
        <v>1051.95</v>
      </c>
      <c r="BA943" s="4">
        <v>1059.0999999999999</v>
      </c>
      <c r="BB943" s="4">
        <v>1063.3399999999999</v>
      </c>
      <c r="BC943" s="4">
        <v>1068.6600000000001</v>
      </c>
      <c r="BD943" s="4">
        <v>1077.53</v>
      </c>
      <c r="BE943" s="4">
        <v>1081.8399999999999</v>
      </c>
      <c r="BF943" s="4">
        <v>1086.05</v>
      </c>
      <c r="BG943" s="4">
        <v>1091.7</v>
      </c>
      <c r="BH943" s="4">
        <v>1098.03</v>
      </c>
      <c r="BI943" s="4">
        <v>1105.6099999999999</v>
      </c>
      <c r="BJ943" s="4">
        <v>0</v>
      </c>
      <c r="BK943" s="4">
        <v>1115.67</v>
      </c>
      <c r="BL943" s="4">
        <v>1115.67</v>
      </c>
      <c r="BM943" s="4">
        <v>5578.35</v>
      </c>
      <c r="BN943" s="4">
        <v>1115.67</v>
      </c>
      <c r="BO943" s="4">
        <v>1115.67</v>
      </c>
      <c r="BP943" s="4">
        <v>1115.67</v>
      </c>
      <c r="BQ943" s="4">
        <v>1115.67</v>
      </c>
      <c r="BR943" s="4">
        <v>1115.67</v>
      </c>
      <c r="BS943" s="4">
        <v>1115.67</v>
      </c>
      <c r="BT943" s="4">
        <v>1115.67</v>
      </c>
      <c r="BU943" s="4">
        <v>1115.67</v>
      </c>
      <c r="BV943" s="4">
        <v>1115.67</v>
      </c>
      <c r="BW943" s="4">
        <v>5466.79</v>
      </c>
      <c r="BX943" s="4">
        <v>0</v>
      </c>
      <c r="BY943" s="4">
        <v>4462.68</v>
      </c>
      <c r="BZ943" s="4">
        <v>111.57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0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0</v>
      </c>
      <c r="CZ943" s="4">
        <v>0</v>
      </c>
      <c r="DA943" s="4">
        <v>0</v>
      </c>
      <c r="DB943" s="4">
        <v>0</v>
      </c>
      <c r="DC943" s="4">
        <v>0</v>
      </c>
      <c r="DD943" s="4">
        <v>0</v>
      </c>
      <c r="DE943" s="4">
        <v>0</v>
      </c>
      <c r="DF943" s="4">
        <v>0</v>
      </c>
      <c r="DG943" s="4">
        <v>0</v>
      </c>
      <c r="DH943" s="4">
        <v>0</v>
      </c>
      <c r="DI943" s="4">
        <v>0</v>
      </c>
      <c r="DJ943" s="4">
        <v>0</v>
      </c>
      <c r="DK943" s="4">
        <v>0</v>
      </c>
      <c r="DL943" s="4">
        <v>0</v>
      </c>
      <c r="DM943" s="4">
        <v>0</v>
      </c>
      <c r="DN943" s="4">
        <v>0</v>
      </c>
      <c r="DO943" s="4">
        <v>0</v>
      </c>
      <c r="DP943" s="4">
        <v>0</v>
      </c>
      <c r="DQ943" s="4">
        <v>0</v>
      </c>
      <c r="DR943" s="4">
        <v>0</v>
      </c>
      <c r="DS943" s="4">
        <v>0</v>
      </c>
      <c r="DT943" s="4">
        <v>0</v>
      </c>
      <c r="DU943" s="6">
        <v>0</v>
      </c>
      <c r="DV943" s="4">
        <f>SUM(Tabela1[[#This Row],[jan/25]:[mar/25]])</f>
        <v>3209.5299999999997</v>
      </c>
      <c r="DW943" s="4">
        <f>SUM(Tabela1[[#This Row],[abr/25]:[ago/25]])</f>
        <v>5463.23</v>
      </c>
      <c r="DX943" s="4">
        <f>SUM(Tabela1[[#This Row],[set/25]:[dez/30]])</f>
        <v>27891.760000000002</v>
      </c>
    </row>
    <row r="944" spans="1:128" hidden="1" x14ac:dyDescent="0.25">
      <c r="A944" s="2" t="s">
        <v>1856</v>
      </c>
      <c r="B944" s="2" t="s">
        <v>2463</v>
      </c>
      <c r="C944" s="2" t="s">
        <v>2467</v>
      </c>
      <c r="D944" s="1">
        <v>38</v>
      </c>
      <c r="E944" s="2"/>
      <c r="F944" s="2" t="s">
        <v>42</v>
      </c>
      <c r="G944" s="321"/>
      <c r="H944" s="2"/>
      <c r="I944" s="2"/>
      <c r="J944" s="4"/>
      <c r="K944" s="4"/>
      <c r="L944" s="4">
        <f>Tabela1[[#This Row],[parcela.cef
(total)]]-Tabela1[[#This Row],[parcela.cef
(realizado)]]</f>
        <v>0</v>
      </c>
      <c r="M944" s="4">
        <v>0</v>
      </c>
      <c r="N944" s="4">
        <v>0</v>
      </c>
      <c r="O944" s="4">
        <v>0</v>
      </c>
      <c r="P944" s="4">
        <v>0</v>
      </c>
      <c r="Q944" s="4">
        <f>SUM(Tabela1[[#This Row],[set/25]:[dez/30]])</f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0</v>
      </c>
      <c r="CZ944" s="4">
        <v>0</v>
      </c>
      <c r="DA944" s="4">
        <v>0</v>
      </c>
      <c r="DB944" s="4">
        <v>0</v>
      </c>
      <c r="DC944" s="4">
        <v>0</v>
      </c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6">
        <v>0</v>
      </c>
      <c r="DV944" s="4">
        <f>SUM(Tabela1[[#This Row],[jan/25]:[mar/25]])</f>
        <v>0</v>
      </c>
      <c r="DW944" s="4">
        <f>SUM(Tabela1[[#This Row],[abr/25]:[ago/25]])</f>
        <v>0</v>
      </c>
      <c r="DX944" s="4">
        <f>SUM(Tabela1[[#This Row],[set/25]:[dez/30]])</f>
        <v>0</v>
      </c>
    </row>
    <row r="945" spans="1:128" hidden="1" x14ac:dyDescent="0.25">
      <c r="A945" s="2" t="s">
        <v>1856</v>
      </c>
      <c r="B945" s="2" t="s">
        <v>2463</v>
      </c>
      <c r="C945" s="2" t="s">
        <v>2467</v>
      </c>
      <c r="D945" s="1">
        <v>39</v>
      </c>
      <c r="E945" s="2"/>
      <c r="F945" s="2" t="s">
        <v>42</v>
      </c>
      <c r="G945" s="321"/>
      <c r="H945" s="2"/>
      <c r="I945" s="2"/>
      <c r="J945" s="4"/>
      <c r="K945" s="4"/>
      <c r="L945" s="4">
        <f>Tabela1[[#This Row],[parcela.cef
(total)]]-Tabela1[[#This Row],[parcela.cef
(realizado)]]</f>
        <v>0</v>
      </c>
      <c r="M945" s="4">
        <v>0</v>
      </c>
      <c r="N945" s="4">
        <v>0</v>
      </c>
      <c r="O945" s="4">
        <v>0</v>
      </c>
      <c r="P945" s="4">
        <v>0</v>
      </c>
      <c r="Q945" s="4">
        <f>SUM(Tabela1[[#This Row],[set/25]:[dez/30]])</f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0</v>
      </c>
      <c r="CR945" s="4">
        <v>0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0</v>
      </c>
      <c r="CZ945" s="4">
        <v>0</v>
      </c>
      <c r="DA945" s="4">
        <v>0</v>
      </c>
      <c r="DB945" s="4">
        <v>0</v>
      </c>
      <c r="DC945" s="4">
        <v>0</v>
      </c>
      <c r="DD945" s="4">
        <v>0</v>
      </c>
      <c r="DE945" s="4">
        <v>0</v>
      </c>
      <c r="DF945" s="4">
        <v>0</v>
      </c>
      <c r="DG945" s="4">
        <v>0</v>
      </c>
      <c r="DH945" s="4">
        <v>0</v>
      </c>
      <c r="DI945" s="4">
        <v>0</v>
      </c>
      <c r="DJ945" s="4">
        <v>0</v>
      </c>
      <c r="DK945" s="4">
        <v>0</v>
      </c>
      <c r="DL945" s="4">
        <v>0</v>
      </c>
      <c r="DM945" s="4">
        <v>0</v>
      </c>
      <c r="DN945" s="4">
        <v>0</v>
      </c>
      <c r="DO945" s="4">
        <v>0</v>
      </c>
      <c r="DP945" s="4">
        <v>0</v>
      </c>
      <c r="DQ945" s="4">
        <v>0</v>
      </c>
      <c r="DR945" s="4">
        <v>0</v>
      </c>
      <c r="DS945" s="4">
        <v>0</v>
      </c>
      <c r="DT945" s="4">
        <v>0</v>
      </c>
      <c r="DU945" s="6">
        <v>0</v>
      </c>
      <c r="DV945" s="4">
        <f>SUM(Tabela1[[#This Row],[jan/25]:[mar/25]])</f>
        <v>0</v>
      </c>
      <c r="DW945" s="4">
        <f>SUM(Tabela1[[#This Row],[abr/25]:[ago/25]])</f>
        <v>0</v>
      </c>
      <c r="DX945" s="4">
        <f>SUM(Tabela1[[#This Row],[set/25]:[dez/30]])</f>
        <v>0</v>
      </c>
    </row>
    <row r="946" spans="1:128" hidden="1" x14ac:dyDescent="0.25">
      <c r="A946" s="2" t="s">
        <v>1856</v>
      </c>
      <c r="B946" s="2" t="s">
        <v>2463</v>
      </c>
      <c r="C946" s="2" t="s">
        <v>1344</v>
      </c>
      <c r="D946" s="1">
        <v>4</v>
      </c>
      <c r="E946" s="2" t="s">
        <v>1876</v>
      </c>
      <c r="F946" s="2" t="s">
        <v>19</v>
      </c>
      <c r="G946" s="321">
        <v>45341</v>
      </c>
      <c r="H946" s="2" t="s">
        <v>2474</v>
      </c>
      <c r="I946" s="2"/>
      <c r="J946" s="4"/>
      <c r="K946" s="4"/>
      <c r="L946" s="4">
        <f>Tabela1[[#This Row],[parcela.cef
(total)]]-Tabela1[[#This Row],[parcela.cef
(realizado)]]</f>
        <v>0</v>
      </c>
      <c r="M946" s="4">
        <v>0</v>
      </c>
      <c r="N946" s="4">
        <v>52529.2</v>
      </c>
      <c r="O946" s="4">
        <v>0</v>
      </c>
      <c r="P946" s="4">
        <v>55928.85</v>
      </c>
      <c r="Q946" s="4">
        <f>SUM(Tabela1[[#This Row],[set/25]:[dez/30]])</f>
        <v>28967.220000000005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900</v>
      </c>
      <c r="AR946" s="4">
        <v>466.05</v>
      </c>
      <c r="AS946" s="4">
        <v>843.36</v>
      </c>
      <c r="AT946" s="4">
        <v>845.72</v>
      </c>
      <c r="AU946" s="4">
        <v>850.12</v>
      </c>
      <c r="AV946" s="4">
        <v>857.43</v>
      </c>
      <c r="AW946" s="4">
        <v>863.52</v>
      </c>
      <c r="AX946" s="4">
        <v>869.74</v>
      </c>
      <c r="AY946" s="4">
        <v>876.99</v>
      </c>
      <c r="AZ946" s="4">
        <v>880.91</v>
      </c>
      <c r="BA946" s="4">
        <v>11445.19</v>
      </c>
      <c r="BB946" s="4">
        <v>890.44</v>
      </c>
      <c r="BC946" s="4">
        <v>894.9</v>
      </c>
      <c r="BD946" s="4">
        <v>902.32</v>
      </c>
      <c r="BE946" s="4">
        <v>905.93</v>
      </c>
      <c r="BF946" s="4">
        <v>909.47</v>
      </c>
      <c r="BG946" s="4">
        <v>914.2</v>
      </c>
      <c r="BH946" s="4">
        <v>919.5</v>
      </c>
      <c r="BI946" s="4">
        <v>925.84</v>
      </c>
      <c r="BJ946" s="4">
        <v>0</v>
      </c>
      <c r="BK946" s="4">
        <v>934.27</v>
      </c>
      <c r="BL946" s="4">
        <v>934.27</v>
      </c>
      <c r="BM946" s="4">
        <v>12056.5</v>
      </c>
      <c r="BN946" s="4">
        <v>934.27</v>
      </c>
      <c r="BO946" s="4">
        <v>934.27</v>
      </c>
      <c r="BP946" s="4">
        <v>934.27</v>
      </c>
      <c r="BQ946" s="4">
        <v>934.27</v>
      </c>
      <c r="BR946" s="4">
        <v>934.27</v>
      </c>
      <c r="BS946" s="4">
        <v>934.27</v>
      </c>
      <c r="BT946" s="4">
        <v>934.27</v>
      </c>
      <c r="BU946" s="4">
        <v>934.27</v>
      </c>
      <c r="BV946" s="4">
        <v>934.27</v>
      </c>
      <c r="BW946" s="4">
        <v>6495.39</v>
      </c>
      <c r="BX946" s="4">
        <v>0</v>
      </c>
      <c r="BY946" s="4">
        <v>0</v>
      </c>
      <c r="BZ946" s="4">
        <v>0</v>
      </c>
      <c r="CA946" s="4">
        <v>138.36000000000001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0</v>
      </c>
      <c r="CP946" s="4">
        <v>0</v>
      </c>
      <c r="CQ946" s="4">
        <v>0</v>
      </c>
      <c r="CR946" s="4">
        <v>0</v>
      </c>
      <c r="CS946" s="4">
        <v>0</v>
      </c>
      <c r="CT946" s="4">
        <v>0</v>
      </c>
      <c r="CU946" s="4">
        <v>0</v>
      </c>
      <c r="CV946" s="4">
        <v>0</v>
      </c>
      <c r="CW946" s="4">
        <v>0</v>
      </c>
      <c r="CX946" s="4">
        <v>0</v>
      </c>
      <c r="CY946" s="4">
        <v>0</v>
      </c>
      <c r="CZ946" s="4">
        <v>0</v>
      </c>
      <c r="DA946" s="4">
        <v>0</v>
      </c>
      <c r="DB946" s="4">
        <v>0</v>
      </c>
      <c r="DC946" s="4">
        <v>0</v>
      </c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6">
        <v>0</v>
      </c>
      <c r="DV946" s="4">
        <f>SUM(Tabela1[[#This Row],[jan/25]:[mar/25]])</f>
        <v>2687.6600000000003</v>
      </c>
      <c r="DW946" s="4">
        <f>SUM(Tabela1[[#This Row],[abr/25]:[ago/25]])</f>
        <v>4574.9400000000005</v>
      </c>
      <c r="DX946" s="4">
        <f>SUM(Tabela1[[#This Row],[set/25]:[dez/30]])</f>
        <v>28967.220000000005</v>
      </c>
    </row>
    <row r="947" spans="1:128" hidden="1" x14ac:dyDescent="0.25">
      <c r="A947" s="2" t="s">
        <v>1856</v>
      </c>
      <c r="B947" s="2" t="s">
        <v>2463</v>
      </c>
      <c r="C947" s="2" t="s">
        <v>1344</v>
      </c>
      <c r="D947" s="1">
        <v>5</v>
      </c>
      <c r="E947" s="2" t="s">
        <v>2127</v>
      </c>
      <c r="F947" s="2" t="s">
        <v>19</v>
      </c>
      <c r="G947" s="321">
        <v>45315</v>
      </c>
      <c r="H947" s="2" t="s">
        <v>2476</v>
      </c>
      <c r="I947" s="2"/>
      <c r="J947" s="4"/>
      <c r="K947" s="4"/>
      <c r="L947" s="4">
        <f>Tabela1[[#This Row],[parcela.cef
(total)]]-Tabela1[[#This Row],[parcela.cef
(realizado)]]</f>
        <v>0</v>
      </c>
      <c r="M947" s="4">
        <v>0</v>
      </c>
      <c r="N947" s="4">
        <v>52529.2</v>
      </c>
      <c r="O947" s="4">
        <v>0</v>
      </c>
      <c r="P947" s="4">
        <v>54511.92</v>
      </c>
      <c r="Q947" s="4">
        <f>SUM(Tabela1[[#This Row],[set/25]:[dez/30]])</f>
        <v>11998.33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27524.799999999999</v>
      </c>
      <c r="AQ947" s="4">
        <v>750</v>
      </c>
      <c r="AR947" s="4">
        <v>754.36</v>
      </c>
      <c r="AS947" s="4">
        <v>755.34</v>
      </c>
      <c r="AT947" s="4">
        <v>757.45</v>
      </c>
      <c r="AU947" s="4">
        <v>761.39</v>
      </c>
      <c r="AV947" s="4">
        <v>783.55</v>
      </c>
      <c r="AW947" s="4">
        <v>773.39</v>
      </c>
      <c r="AX947" s="4">
        <v>778.96</v>
      </c>
      <c r="AY947" s="4">
        <v>784.41</v>
      </c>
      <c r="AZ947" s="4">
        <v>788.96</v>
      </c>
      <c r="BA947" s="4">
        <v>0</v>
      </c>
      <c r="BB947" s="4">
        <v>1593.91</v>
      </c>
      <c r="BC947" s="4">
        <v>801.49</v>
      </c>
      <c r="BD947" s="4">
        <v>808.14</v>
      </c>
      <c r="BE947" s="4">
        <v>811.38</v>
      </c>
      <c r="BF947" s="4">
        <v>814.54</v>
      </c>
      <c r="BG947" s="4">
        <v>818.78</v>
      </c>
      <c r="BH947" s="4">
        <v>823.53</v>
      </c>
      <c r="BI947" s="4">
        <v>829.21</v>
      </c>
      <c r="BJ947" s="4">
        <v>836.75</v>
      </c>
      <c r="BK947" s="4">
        <v>836.75</v>
      </c>
      <c r="BL947" s="4">
        <v>836.75</v>
      </c>
      <c r="BM947" s="4">
        <v>836.75</v>
      </c>
      <c r="BN947" s="4">
        <v>836.75</v>
      </c>
      <c r="BO947" s="4">
        <v>836.75</v>
      </c>
      <c r="BP947" s="4">
        <v>836.75</v>
      </c>
      <c r="BQ947" s="4">
        <v>836.75</v>
      </c>
      <c r="BR947" s="4">
        <v>836.75</v>
      </c>
      <c r="BS947" s="4">
        <v>836.75</v>
      </c>
      <c r="BT947" s="4">
        <v>836.75</v>
      </c>
      <c r="BU947" s="4">
        <v>836.75</v>
      </c>
      <c r="BV947" s="4">
        <v>836.75</v>
      </c>
      <c r="BW947" s="4">
        <v>836.75</v>
      </c>
      <c r="BX947" s="4">
        <v>283.83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0</v>
      </c>
      <c r="CQ947" s="4">
        <v>0</v>
      </c>
      <c r="CR947" s="4">
        <v>0</v>
      </c>
      <c r="CS947" s="4">
        <v>0</v>
      </c>
      <c r="CT947" s="4">
        <v>0</v>
      </c>
      <c r="CU947" s="4">
        <v>0</v>
      </c>
      <c r="CV947" s="4">
        <v>0</v>
      </c>
      <c r="CW947" s="4">
        <v>0</v>
      </c>
      <c r="CX947" s="4">
        <v>0</v>
      </c>
      <c r="CY947" s="4">
        <v>0</v>
      </c>
      <c r="CZ947" s="4">
        <v>0</v>
      </c>
      <c r="DA947" s="4">
        <v>0</v>
      </c>
      <c r="DB947" s="4">
        <v>0</v>
      </c>
      <c r="DC947" s="4">
        <v>0</v>
      </c>
      <c r="DD947" s="4">
        <v>0</v>
      </c>
      <c r="DE947" s="4">
        <v>0</v>
      </c>
      <c r="DF947" s="4">
        <v>0</v>
      </c>
      <c r="DG947" s="4">
        <v>0</v>
      </c>
      <c r="DH947" s="4">
        <v>0</v>
      </c>
      <c r="DI947" s="4">
        <v>0</v>
      </c>
      <c r="DJ947" s="4">
        <v>0</v>
      </c>
      <c r="DK947" s="4">
        <v>0</v>
      </c>
      <c r="DL947" s="4">
        <v>0</v>
      </c>
      <c r="DM947" s="4">
        <v>0</v>
      </c>
      <c r="DN947" s="4">
        <v>0</v>
      </c>
      <c r="DO947" s="4">
        <v>0</v>
      </c>
      <c r="DP947" s="4">
        <v>0</v>
      </c>
      <c r="DQ947" s="4">
        <v>0</v>
      </c>
      <c r="DR947" s="4">
        <v>0</v>
      </c>
      <c r="DS947" s="4">
        <v>0</v>
      </c>
      <c r="DT947" s="4">
        <v>0</v>
      </c>
      <c r="DU947" s="6">
        <v>0</v>
      </c>
      <c r="DV947" s="4">
        <f>SUM(Tabela1[[#This Row],[jan/25]:[mar/25]])</f>
        <v>3203.54</v>
      </c>
      <c r="DW947" s="4">
        <f>SUM(Tabela1[[#This Row],[abr/25]:[ago/25]])</f>
        <v>4097.4399999999996</v>
      </c>
      <c r="DX947" s="4">
        <f>SUM(Tabela1[[#This Row],[set/25]:[dez/30]])</f>
        <v>11998.33</v>
      </c>
    </row>
    <row r="948" spans="1:128" hidden="1" x14ac:dyDescent="0.25">
      <c r="A948" s="2" t="s">
        <v>1856</v>
      </c>
      <c r="B948" s="2" t="s">
        <v>2463</v>
      </c>
      <c r="C948" s="2" t="s">
        <v>2467</v>
      </c>
      <c r="D948" s="1">
        <v>56</v>
      </c>
      <c r="E948" s="2" t="s">
        <v>1963</v>
      </c>
      <c r="F948" s="2" t="s">
        <v>19</v>
      </c>
      <c r="G948" s="321">
        <v>45262</v>
      </c>
      <c r="H948" s="2" t="s">
        <v>2478</v>
      </c>
      <c r="I948" s="2"/>
      <c r="J948" s="4"/>
      <c r="K948" s="4"/>
      <c r="L948" s="4">
        <f>Tabela1[[#This Row],[parcela.cef
(total)]]-Tabela1[[#This Row],[parcela.cef
(realizado)]]</f>
        <v>0</v>
      </c>
      <c r="M948" s="4">
        <v>0</v>
      </c>
      <c r="N948" s="4">
        <v>52250</v>
      </c>
      <c r="O948" s="4">
        <v>0</v>
      </c>
      <c r="P948" s="4">
        <v>54592.9</v>
      </c>
      <c r="Q948" s="4">
        <f>SUM(Tabela1[[#This Row],[set/25]:[dez/30]])</f>
        <v>22801.350000000006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475.8</v>
      </c>
      <c r="AP948" s="4">
        <v>471.63</v>
      </c>
      <c r="AQ948" s="4">
        <v>1034.82</v>
      </c>
      <c r="AR948" s="4">
        <v>1581.23</v>
      </c>
      <c r="AS948" s="4">
        <v>1583.29</v>
      </c>
      <c r="AT948" s="4">
        <v>1587.72</v>
      </c>
      <c r="AU948" s="4">
        <v>1595.98</v>
      </c>
      <c r="AV948" s="4">
        <v>1609.71</v>
      </c>
      <c r="AW948" s="4">
        <v>1621.13</v>
      </c>
      <c r="AX948" s="4">
        <v>1632.8</v>
      </c>
      <c r="AY948" s="4">
        <v>1644.23</v>
      </c>
      <c r="AZ948" s="4">
        <v>1653.77</v>
      </c>
      <c r="BA948" s="4">
        <v>1665.01</v>
      </c>
      <c r="BB948" s="4">
        <v>1671.67</v>
      </c>
      <c r="BC948" s="4">
        <v>1680.03</v>
      </c>
      <c r="BD948" s="4">
        <v>1693.98</v>
      </c>
      <c r="BE948" s="4">
        <v>1700.75</v>
      </c>
      <c r="BF948" s="4">
        <v>1707.39</v>
      </c>
      <c r="BG948" s="4">
        <v>1716.26</v>
      </c>
      <c r="BH948" s="4">
        <v>1726.22</v>
      </c>
      <c r="BI948" s="4">
        <v>1738.13</v>
      </c>
      <c r="BJ948" s="4">
        <v>0</v>
      </c>
      <c r="BK948" s="4">
        <v>1753.95</v>
      </c>
      <c r="BL948" s="4">
        <v>1753.95</v>
      </c>
      <c r="BM948" s="4">
        <v>1753.95</v>
      </c>
      <c r="BN948" s="4">
        <v>1753.95</v>
      </c>
      <c r="BO948" s="4">
        <v>1753.95</v>
      </c>
      <c r="BP948" s="4">
        <v>1753.95</v>
      </c>
      <c r="BQ948" s="4">
        <v>1753.95</v>
      </c>
      <c r="BR948" s="4">
        <v>1753.95</v>
      </c>
      <c r="BS948" s="4">
        <v>1753.95</v>
      </c>
      <c r="BT948" s="4">
        <v>1753.95</v>
      </c>
      <c r="BU948" s="4">
        <v>1753.95</v>
      </c>
      <c r="BV948" s="4">
        <v>1753.95</v>
      </c>
      <c r="BW948" s="4">
        <v>0</v>
      </c>
      <c r="BX948" s="4">
        <v>0</v>
      </c>
      <c r="BY948" s="4">
        <v>1753.95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0</v>
      </c>
      <c r="CR948" s="4">
        <v>0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0</v>
      </c>
      <c r="CZ948" s="4">
        <v>0</v>
      </c>
      <c r="DA948" s="4">
        <v>0</v>
      </c>
      <c r="DB948" s="4">
        <v>0</v>
      </c>
      <c r="DC948" s="4">
        <v>0</v>
      </c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6">
        <v>0</v>
      </c>
      <c r="DV948" s="4">
        <f>SUM(Tabela1[[#This Row],[jan/25]:[mar/25]])</f>
        <v>5045.68</v>
      </c>
      <c r="DW948" s="4">
        <f>SUM(Tabela1[[#This Row],[abr/25]:[ago/25]])</f>
        <v>8588.75</v>
      </c>
      <c r="DX948" s="4">
        <f>SUM(Tabela1[[#This Row],[set/25]:[dez/30]])</f>
        <v>22801.350000000006</v>
      </c>
    </row>
    <row r="949" spans="1:128" hidden="1" x14ac:dyDescent="0.25">
      <c r="A949" s="2" t="s">
        <v>1856</v>
      </c>
      <c r="B949" s="2" t="s">
        <v>2463</v>
      </c>
      <c r="C949" s="2" t="s">
        <v>2467</v>
      </c>
      <c r="D949" s="1">
        <v>57</v>
      </c>
      <c r="E949" s="2" t="s">
        <v>2436</v>
      </c>
      <c r="F949" s="2" t="s">
        <v>19</v>
      </c>
      <c r="G949" s="321">
        <v>45396</v>
      </c>
      <c r="H949" s="2" t="s">
        <v>2480</v>
      </c>
      <c r="I949" s="2"/>
      <c r="J949" s="4"/>
      <c r="K949" s="4"/>
      <c r="L949" s="4">
        <f>Tabela1[[#This Row],[parcela.cef
(total)]]-Tabela1[[#This Row],[parcela.cef
(realizado)]]</f>
        <v>0</v>
      </c>
      <c r="M949" s="4">
        <v>0</v>
      </c>
      <c r="N949" s="4">
        <v>77780.95</v>
      </c>
      <c r="O949" s="4">
        <v>0</v>
      </c>
      <c r="P949" s="4">
        <v>82534.399999999994</v>
      </c>
      <c r="Q949" s="4">
        <f>SUM(Tabela1[[#This Row],[set/25]:[dez/30]])</f>
        <v>43868.380000000005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2680.95</v>
      </c>
      <c r="AT949" s="4">
        <v>1504.2</v>
      </c>
      <c r="AU949" s="4">
        <v>1512.02</v>
      </c>
      <c r="AV949" s="4">
        <v>1525.02</v>
      </c>
      <c r="AW949" s="4">
        <v>1535.85</v>
      </c>
      <c r="AX949" s="4">
        <v>1546.91</v>
      </c>
      <c r="AY949" s="4">
        <v>1557.74</v>
      </c>
      <c r="AZ949" s="4">
        <v>1566.77</v>
      </c>
      <c r="BA949" s="4">
        <v>1577.43</v>
      </c>
      <c r="BB949" s="4">
        <v>1583.74</v>
      </c>
      <c r="BC949" s="4">
        <v>1591.66</v>
      </c>
      <c r="BD949" s="4">
        <v>1604.87</v>
      </c>
      <c r="BE949" s="4">
        <v>12353.2</v>
      </c>
      <c r="BF949" s="4">
        <v>1617.57</v>
      </c>
      <c r="BG949" s="4">
        <v>1625.98</v>
      </c>
      <c r="BH949" s="4">
        <v>1635.41</v>
      </c>
      <c r="BI949" s="4">
        <v>1646.7</v>
      </c>
      <c r="BJ949" s="4">
        <v>0</v>
      </c>
      <c r="BK949" s="4">
        <v>1661.68</v>
      </c>
      <c r="BL949" s="4">
        <v>1661.68</v>
      </c>
      <c r="BM949" s="4">
        <v>1661.68</v>
      </c>
      <c r="BN949" s="4">
        <v>1661.68</v>
      </c>
      <c r="BO949" s="4">
        <v>1661.68</v>
      </c>
      <c r="BP949" s="4">
        <v>1661.68</v>
      </c>
      <c r="BQ949" s="4">
        <v>12739.56</v>
      </c>
      <c r="BR949" s="4">
        <v>1661.68</v>
      </c>
      <c r="BS949" s="4">
        <v>1661.68</v>
      </c>
      <c r="BT949" s="4">
        <v>1661.68</v>
      </c>
      <c r="BU949" s="4">
        <v>1661.68</v>
      </c>
      <c r="BV949" s="4">
        <v>1661.68</v>
      </c>
      <c r="BW949" s="4">
        <v>1661.68</v>
      </c>
      <c r="BX949" s="4">
        <v>0</v>
      </c>
      <c r="BY949" s="4">
        <v>0</v>
      </c>
      <c r="BZ949" s="4">
        <v>0</v>
      </c>
      <c r="CA949" s="4">
        <v>11188.66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0</v>
      </c>
      <c r="CS949" s="4">
        <v>0</v>
      </c>
      <c r="CT949" s="4">
        <v>0</v>
      </c>
      <c r="CU949" s="4">
        <v>0</v>
      </c>
      <c r="CV949" s="4">
        <v>0</v>
      </c>
      <c r="CW949" s="4">
        <v>0</v>
      </c>
      <c r="CX949" s="4">
        <v>0</v>
      </c>
      <c r="CY949" s="4">
        <v>0</v>
      </c>
      <c r="CZ949" s="4">
        <v>0</v>
      </c>
      <c r="DA949" s="4">
        <v>0</v>
      </c>
      <c r="DB949" s="4">
        <v>0</v>
      </c>
      <c r="DC949" s="4">
        <v>0</v>
      </c>
      <c r="DD949" s="4">
        <v>0</v>
      </c>
      <c r="DE949" s="4">
        <v>0</v>
      </c>
      <c r="DF949" s="4">
        <v>0</v>
      </c>
      <c r="DG949" s="4">
        <v>0</v>
      </c>
      <c r="DH949" s="4">
        <v>0</v>
      </c>
      <c r="DI949" s="4">
        <v>0</v>
      </c>
      <c r="DJ949" s="4">
        <v>0</v>
      </c>
      <c r="DK949" s="4">
        <v>0</v>
      </c>
      <c r="DL949" s="4">
        <v>0</v>
      </c>
      <c r="DM949" s="4">
        <v>0</v>
      </c>
      <c r="DN949" s="4">
        <v>0</v>
      </c>
      <c r="DO949" s="4">
        <v>0</v>
      </c>
      <c r="DP949" s="4">
        <v>0</v>
      </c>
      <c r="DQ949" s="4">
        <v>0</v>
      </c>
      <c r="DR949" s="4">
        <v>0</v>
      </c>
      <c r="DS949" s="4">
        <v>0</v>
      </c>
      <c r="DT949" s="4">
        <v>0</v>
      </c>
      <c r="DU949" s="6">
        <v>0</v>
      </c>
      <c r="DV949" s="4">
        <f>SUM(Tabela1[[#This Row],[jan/25]:[mar/25]])</f>
        <v>4780.2700000000004</v>
      </c>
      <c r="DW949" s="4">
        <f>SUM(Tabela1[[#This Row],[abr/25]:[ago/25]])</f>
        <v>18878.86</v>
      </c>
      <c r="DX949" s="4">
        <f>SUM(Tabela1[[#This Row],[set/25]:[dez/30]])</f>
        <v>43868.380000000005</v>
      </c>
    </row>
    <row r="950" spans="1:128" hidden="1" x14ac:dyDescent="0.25">
      <c r="A950" s="2" t="s">
        <v>1856</v>
      </c>
      <c r="B950" s="2" t="s">
        <v>2463</v>
      </c>
      <c r="C950" s="2" t="s">
        <v>2467</v>
      </c>
      <c r="D950" s="1">
        <v>58</v>
      </c>
      <c r="E950" s="2" t="s">
        <v>2062</v>
      </c>
      <c r="F950" s="2" t="s">
        <v>19</v>
      </c>
      <c r="G950" s="321">
        <v>45262</v>
      </c>
      <c r="H950" s="2" t="s">
        <v>1619</v>
      </c>
      <c r="I950" s="2"/>
      <c r="J950" s="4"/>
      <c r="K950" s="4"/>
      <c r="L950" s="4">
        <f>Tabela1[[#This Row],[parcela.cef
(total)]]-Tabela1[[#This Row],[parcela.cef
(realizado)]]</f>
        <v>0</v>
      </c>
      <c r="M950" s="4">
        <v>0</v>
      </c>
      <c r="N950" s="4">
        <v>52250</v>
      </c>
      <c r="O950" s="4">
        <v>0</v>
      </c>
      <c r="P950" s="4">
        <v>54592.9</v>
      </c>
      <c r="Q950" s="4">
        <f>SUM(Tabela1[[#This Row],[set/25]:[dez/30]])</f>
        <v>22801.350000000006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475.8</v>
      </c>
      <c r="AP950" s="4">
        <v>471.63</v>
      </c>
      <c r="AQ950" s="4">
        <v>1034.82</v>
      </c>
      <c r="AR950" s="4">
        <v>1581.23</v>
      </c>
      <c r="AS950" s="4">
        <v>1583.29</v>
      </c>
      <c r="AT950" s="4">
        <v>1587.72</v>
      </c>
      <c r="AU950" s="4">
        <v>1595.98</v>
      </c>
      <c r="AV950" s="4">
        <v>1609.71</v>
      </c>
      <c r="AW950" s="4">
        <v>1621.13</v>
      </c>
      <c r="AX950" s="4">
        <v>1632.8</v>
      </c>
      <c r="AY950" s="4">
        <v>1644.23</v>
      </c>
      <c r="AZ950" s="4">
        <v>1653.77</v>
      </c>
      <c r="BA950" s="4">
        <v>1665.01</v>
      </c>
      <c r="BB950" s="4">
        <v>1671.67</v>
      </c>
      <c r="BC950" s="4">
        <v>1680.03</v>
      </c>
      <c r="BD950" s="4">
        <v>1693.98</v>
      </c>
      <c r="BE950" s="4">
        <v>1700.75</v>
      </c>
      <c r="BF950" s="4">
        <v>1707.39</v>
      </c>
      <c r="BG950" s="4">
        <v>1716.26</v>
      </c>
      <c r="BH950" s="4">
        <v>1726.22</v>
      </c>
      <c r="BI950" s="4">
        <v>1738.13</v>
      </c>
      <c r="BJ950" s="4">
        <v>0</v>
      </c>
      <c r="BK950" s="4">
        <v>1753.95</v>
      </c>
      <c r="BL950" s="4">
        <v>1753.95</v>
      </c>
      <c r="BM950" s="4">
        <v>1753.95</v>
      </c>
      <c r="BN950" s="4">
        <v>1753.95</v>
      </c>
      <c r="BO950" s="4">
        <v>1753.95</v>
      </c>
      <c r="BP950" s="4">
        <v>1753.95</v>
      </c>
      <c r="BQ950" s="4">
        <v>1753.95</v>
      </c>
      <c r="BR950" s="4">
        <v>1753.95</v>
      </c>
      <c r="BS950" s="4">
        <v>1753.95</v>
      </c>
      <c r="BT950" s="4">
        <v>1753.95</v>
      </c>
      <c r="BU950" s="4">
        <v>1753.95</v>
      </c>
      <c r="BV950" s="4">
        <v>1753.95</v>
      </c>
      <c r="BW950" s="4">
        <v>0</v>
      </c>
      <c r="BX950" s="4">
        <v>0</v>
      </c>
      <c r="BY950" s="4">
        <v>1753.95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0</v>
      </c>
      <c r="CS950" s="4">
        <v>0</v>
      </c>
      <c r="CT950" s="4">
        <v>0</v>
      </c>
      <c r="CU950" s="4">
        <v>0</v>
      </c>
      <c r="CV950" s="4">
        <v>0</v>
      </c>
      <c r="CW950" s="4">
        <v>0</v>
      </c>
      <c r="CX950" s="4">
        <v>0</v>
      </c>
      <c r="CY950" s="4">
        <v>0</v>
      </c>
      <c r="CZ950" s="4">
        <v>0</v>
      </c>
      <c r="DA950" s="4">
        <v>0</v>
      </c>
      <c r="DB950" s="4">
        <v>0</v>
      </c>
      <c r="DC950" s="4">
        <v>0</v>
      </c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6">
        <v>0</v>
      </c>
      <c r="DV950" s="4">
        <f>SUM(Tabela1[[#This Row],[jan/25]:[mar/25]])</f>
        <v>5045.68</v>
      </c>
      <c r="DW950" s="4">
        <f>SUM(Tabela1[[#This Row],[abr/25]:[ago/25]])</f>
        <v>8588.75</v>
      </c>
      <c r="DX950" s="4">
        <f>SUM(Tabela1[[#This Row],[set/25]:[dez/30]])</f>
        <v>22801.350000000006</v>
      </c>
    </row>
    <row r="951" spans="1:128" hidden="1" x14ac:dyDescent="0.25">
      <c r="A951" s="2" t="s">
        <v>1856</v>
      </c>
      <c r="B951" s="2" t="s">
        <v>2463</v>
      </c>
      <c r="C951" s="2" t="s">
        <v>1344</v>
      </c>
      <c r="D951" s="1">
        <v>6</v>
      </c>
      <c r="E951" s="2" t="s">
        <v>1913</v>
      </c>
      <c r="F951" s="2" t="s">
        <v>19</v>
      </c>
      <c r="G951" s="321">
        <v>45262</v>
      </c>
      <c r="H951" s="2" t="s">
        <v>1497</v>
      </c>
      <c r="I951" s="2"/>
      <c r="J951" s="4"/>
      <c r="K951" s="4"/>
      <c r="L951" s="4">
        <f>Tabela1[[#This Row],[parcela.cef
(total)]]-Tabela1[[#This Row],[parcela.cef
(realizado)]]</f>
        <v>0</v>
      </c>
      <c r="M951" s="4">
        <v>0</v>
      </c>
      <c r="N951" s="4">
        <v>52250</v>
      </c>
      <c r="O951" s="4">
        <v>0</v>
      </c>
      <c r="P951" s="4">
        <v>55908.56</v>
      </c>
      <c r="Q951" s="4">
        <f>SUM(Tabela1[[#This Row],[set/25]:[dez/30]])</f>
        <v>21322.560000000001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5250</v>
      </c>
      <c r="AP951" s="4">
        <v>1258.46</v>
      </c>
      <c r="AQ951" s="4">
        <v>1262.3599999999999</v>
      </c>
      <c r="AR951" s="4">
        <v>1265.77</v>
      </c>
      <c r="AS951" s="4">
        <v>1267.42</v>
      </c>
      <c r="AT951" s="4">
        <v>1270.96</v>
      </c>
      <c r="AU951" s="4">
        <v>1277.57</v>
      </c>
      <c r="AV951" s="4">
        <v>1288.56</v>
      </c>
      <c r="AW951" s="4">
        <v>1297.71</v>
      </c>
      <c r="AX951" s="4">
        <v>1307.05</v>
      </c>
      <c r="AY951" s="4">
        <v>1316.2</v>
      </c>
      <c r="AZ951" s="4">
        <v>1323.84</v>
      </c>
      <c r="BA951" s="4">
        <v>4247.34</v>
      </c>
      <c r="BB951" s="4">
        <v>1338.17</v>
      </c>
      <c r="BC951" s="4">
        <v>1344.86</v>
      </c>
      <c r="BD951" s="4">
        <v>1356.02</v>
      </c>
      <c r="BE951" s="4">
        <v>0</v>
      </c>
      <c r="BF951" s="4">
        <v>1370.45</v>
      </c>
      <c r="BG951" s="4">
        <v>2753.96</v>
      </c>
      <c r="BH951" s="4">
        <v>0</v>
      </c>
      <c r="BI951" s="4">
        <v>2789.3</v>
      </c>
      <c r="BJ951" s="4">
        <v>1404.03</v>
      </c>
      <c r="BK951" s="4">
        <v>1404.03</v>
      </c>
      <c r="BL951" s="4">
        <v>1404.03</v>
      </c>
      <c r="BM951" s="4">
        <v>4474.2</v>
      </c>
      <c r="BN951" s="4">
        <v>1404.03</v>
      </c>
      <c r="BO951" s="4">
        <v>1404.03</v>
      </c>
      <c r="BP951" s="4">
        <v>1404.03</v>
      </c>
      <c r="BQ951" s="4">
        <v>1404.03</v>
      </c>
      <c r="BR951" s="4">
        <v>1404.03</v>
      </c>
      <c r="BS951" s="4">
        <v>1404.03</v>
      </c>
      <c r="BT951" s="4">
        <v>1404.03</v>
      </c>
      <c r="BU951" s="4">
        <v>1404.03</v>
      </c>
      <c r="BV951" s="4">
        <v>1404.03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0</v>
      </c>
      <c r="CP951" s="4">
        <v>0</v>
      </c>
      <c r="CQ951" s="4">
        <v>0</v>
      </c>
      <c r="CR951" s="4">
        <v>0</v>
      </c>
      <c r="CS951" s="4">
        <v>0</v>
      </c>
      <c r="CT951" s="4">
        <v>0</v>
      </c>
      <c r="CU951" s="4">
        <v>0</v>
      </c>
      <c r="CV951" s="4">
        <v>0</v>
      </c>
      <c r="CW951" s="4">
        <v>0</v>
      </c>
      <c r="CX951" s="4">
        <v>0</v>
      </c>
      <c r="CY951" s="4">
        <v>0</v>
      </c>
      <c r="CZ951" s="4">
        <v>0</v>
      </c>
      <c r="DA951" s="4">
        <v>0</v>
      </c>
      <c r="DB951" s="4">
        <v>0</v>
      </c>
      <c r="DC951" s="4">
        <v>0</v>
      </c>
      <c r="DD951" s="4">
        <v>0</v>
      </c>
      <c r="DE951" s="4">
        <v>0</v>
      </c>
      <c r="DF951" s="4">
        <v>0</v>
      </c>
      <c r="DG951" s="4">
        <v>0</v>
      </c>
      <c r="DH951" s="4">
        <v>0</v>
      </c>
      <c r="DI951" s="4">
        <v>0</v>
      </c>
      <c r="DJ951" s="4">
        <v>0</v>
      </c>
      <c r="DK951" s="4">
        <v>0</v>
      </c>
      <c r="DL951" s="4">
        <v>0</v>
      </c>
      <c r="DM951" s="4">
        <v>0</v>
      </c>
      <c r="DN951" s="4">
        <v>0</v>
      </c>
      <c r="DO951" s="4">
        <v>0</v>
      </c>
      <c r="DP951" s="4">
        <v>0</v>
      </c>
      <c r="DQ951" s="4">
        <v>0</v>
      </c>
      <c r="DR951" s="4">
        <v>0</v>
      </c>
      <c r="DS951" s="4">
        <v>0</v>
      </c>
      <c r="DT951" s="4">
        <v>0</v>
      </c>
      <c r="DU951" s="6">
        <v>0</v>
      </c>
      <c r="DV951" s="4">
        <f>SUM(Tabela1[[#This Row],[jan/25]:[mar/25]])</f>
        <v>4039.0499999999997</v>
      </c>
      <c r="DW951" s="4">
        <f>SUM(Tabela1[[#This Row],[abr/25]:[ago/25]])</f>
        <v>6913.71</v>
      </c>
      <c r="DX951" s="4">
        <f>SUM(Tabela1[[#This Row],[set/25]:[dez/30]])</f>
        <v>21322.560000000001</v>
      </c>
    </row>
    <row r="952" spans="1:128" hidden="1" x14ac:dyDescent="0.25">
      <c r="A952" s="2" t="s">
        <v>1856</v>
      </c>
      <c r="B952" s="2" t="s">
        <v>2463</v>
      </c>
      <c r="C952" s="2" t="s">
        <v>2467</v>
      </c>
      <c r="D952" s="1">
        <v>67</v>
      </c>
      <c r="E952" s="2" t="s">
        <v>2236</v>
      </c>
      <c r="F952" s="2" t="s">
        <v>19</v>
      </c>
      <c r="G952" s="321">
        <v>45471</v>
      </c>
      <c r="H952" s="2" t="s">
        <v>2484</v>
      </c>
      <c r="I952" s="2"/>
      <c r="J952" s="4"/>
      <c r="K952" s="4"/>
      <c r="L952" s="4">
        <f>Tabela1[[#This Row],[parcela.cef
(total)]]-Tabela1[[#This Row],[parcela.cef
(realizado)]]</f>
        <v>0</v>
      </c>
      <c r="M952" s="4">
        <v>0</v>
      </c>
      <c r="N952" s="4">
        <v>67260</v>
      </c>
      <c r="O952" s="4">
        <v>0</v>
      </c>
      <c r="P952" s="4">
        <v>67260</v>
      </c>
      <c r="Q952" s="4">
        <f>SUM(Tabela1[[#This Row],[set/25]:[dez/30]])</f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67260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0</v>
      </c>
      <c r="CP952" s="4">
        <v>0</v>
      </c>
      <c r="CQ952" s="4">
        <v>0</v>
      </c>
      <c r="CR952" s="4">
        <v>0</v>
      </c>
      <c r="CS952" s="4">
        <v>0</v>
      </c>
      <c r="CT952" s="4">
        <v>0</v>
      </c>
      <c r="CU952" s="4">
        <v>0</v>
      </c>
      <c r="CV952" s="4">
        <v>0</v>
      </c>
      <c r="CW952" s="4">
        <v>0</v>
      </c>
      <c r="CX952" s="4">
        <v>0</v>
      </c>
      <c r="CY952" s="4">
        <v>0</v>
      </c>
      <c r="CZ952" s="4">
        <v>0</v>
      </c>
      <c r="DA952" s="4">
        <v>0</v>
      </c>
      <c r="DB952" s="4">
        <v>0</v>
      </c>
      <c r="DC952" s="4">
        <v>0</v>
      </c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6">
        <v>0</v>
      </c>
      <c r="DV952" s="4">
        <f>SUM(Tabela1[[#This Row],[jan/25]:[mar/25]])</f>
        <v>0</v>
      </c>
      <c r="DW952" s="4">
        <f>SUM(Tabela1[[#This Row],[abr/25]:[ago/25]])</f>
        <v>0</v>
      </c>
      <c r="DX952" s="4">
        <f>SUM(Tabela1[[#This Row],[set/25]:[dez/30]])</f>
        <v>0</v>
      </c>
    </row>
    <row r="953" spans="1:128" hidden="1" x14ac:dyDescent="0.25">
      <c r="A953" s="2" t="s">
        <v>1856</v>
      </c>
      <c r="B953" s="2" t="s">
        <v>2463</v>
      </c>
      <c r="C953" s="2" t="s">
        <v>2467</v>
      </c>
      <c r="D953" s="1">
        <v>68</v>
      </c>
      <c r="E953" s="2" t="s">
        <v>2403</v>
      </c>
      <c r="F953" s="2" t="s">
        <v>19</v>
      </c>
      <c r="G953" s="321">
        <v>45493</v>
      </c>
      <c r="H953" s="2" t="s">
        <v>2486</v>
      </c>
      <c r="I953" s="2"/>
      <c r="J953" s="4"/>
      <c r="K953" s="4"/>
      <c r="L953" s="4">
        <f>Tabela1[[#This Row],[parcela.cef
(total)]]-Tabela1[[#This Row],[parcela.cef
(realizado)]]</f>
        <v>0</v>
      </c>
      <c r="M953" s="4">
        <v>0</v>
      </c>
      <c r="N953" s="4">
        <v>75972</v>
      </c>
      <c r="O953" s="4">
        <v>0</v>
      </c>
      <c r="P953" s="4">
        <v>75291.8</v>
      </c>
      <c r="Q953" s="4">
        <f>SUM(Tabela1[[#This Row],[set/25]:[dez/30]])</f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6972</v>
      </c>
      <c r="AW953" s="4">
        <v>40284</v>
      </c>
      <c r="AX953" s="4">
        <v>1014.35</v>
      </c>
      <c r="AY953" s="4">
        <v>27021.45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0</v>
      </c>
      <c r="CP953" s="4">
        <v>0</v>
      </c>
      <c r="CQ953" s="4">
        <v>0</v>
      </c>
      <c r="CR953" s="4">
        <v>0</v>
      </c>
      <c r="CS953" s="4">
        <v>0</v>
      </c>
      <c r="CT953" s="4">
        <v>0</v>
      </c>
      <c r="CU953" s="4">
        <v>0</v>
      </c>
      <c r="CV953" s="4">
        <v>0</v>
      </c>
      <c r="CW953" s="4">
        <v>0</v>
      </c>
      <c r="CX953" s="4">
        <v>0</v>
      </c>
      <c r="CY953" s="4">
        <v>0</v>
      </c>
      <c r="CZ953" s="4">
        <v>0</v>
      </c>
      <c r="DA953" s="4">
        <v>0</v>
      </c>
      <c r="DB953" s="4">
        <v>0</v>
      </c>
      <c r="DC953" s="4">
        <v>0</v>
      </c>
      <c r="DD953" s="4">
        <v>0</v>
      </c>
      <c r="DE953" s="4">
        <v>0</v>
      </c>
      <c r="DF953" s="4">
        <v>0</v>
      </c>
      <c r="DG953" s="4">
        <v>0</v>
      </c>
      <c r="DH953" s="4">
        <v>0</v>
      </c>
      <c r="DI953" s="4">
        <v>0</v>
      </c>
      <c r="DJ953" s="4">
        <v>0</v>
      </c>
      <c r="DK953" s="4">
        <v>0</v>
      </c>
      <c r="DL953" s="4">
        <v>0</v>
      </c>
      <c r="DM953" s="4">
        <v>0</v>
      </c>
      <c r="DN953" s="4">
        <v>0</v>
      </c>
      <c r="DO953" s="4">
        <v>0</v>
      </c>
      <c r="DP953" s="4">
        <v>0</v>
      </c>
      <c r="DQ953" s="4">
        <v>0</v>
      </c>
      <c r="DR953" s="4">
        <v>0</v>
      </c>
      <c r="DS953" s="4">
        <v>0</v>
      </c>
      <c r="DT953" s="4">
        <v>0</v>
      </c>
      <c r="DU953" s="6">
        <v>0</v>
      </c>
      <c r="DV953" s="4">
        <f>SUM(Tabela1[[#This Row],[jan/25]:[mar/25]])</f>
        <v>0</v>
      </c>
      <c r="DW953" s="4">
        <f>SUM(Tabela1[[#This Row],[abr/25]:[ago/25]])</f>
        <v>0</v>
      </c>
      <c r="DX953" s="4">
        <f>SUM(Tabela1[[#This Row],[set/25]:[dez/30]])</f>
        <v>0</v>
      </c>
    </row>
    <row r="954" spans="1:128" hidden="1" x14ac:dyDescent="0.25">
      <c r="A954" s="2" t="s">
        <v>1856</v>
      </c>
      <c r="B954" s="2" t="s">
        <v>2463</v>
      </c>
      <c r="C954" s="2" t="s">
        <v>2467</v>
      </c>
      <c r="D954" s="1">
        <v>69</v>
      </c>
      <c r="E954" s="2" t="s">
        <v>1944</v>
      </c>
      <c r="F954" s="2" t="s">
        <v>19</v>
      </c>
      <c r="G954" s="321">
        <v>45434</v>
      </c>
      <c r="H954" s="2" t="s">
        <v>2488</v>
      </c>
      <c r="I954" s="2"/>
      <c r="J954" s="4"/>
      <c r="K954" s="4"/>
      <c r="L954" s="4">
        <f>Tabela1[[#This Row],[parcela.cef
(total)]]-Tabela1[[#This Row],[parcela.cef
(realizado)]]</f>
        <v>0</v>
      </c>
      <c r="M954" s="4">
        <v>0</v>
      </c>
      <c r="N954" s="4">
        <v>78281.86</v>
      </c>
      <c r="O954" s="4">
        <v>0</v>
      </c>
      <c r="P954" s="4">
        <v>81787.240000000005</v>
      </c>
      <c r="Q954" s="4">
        <f>SUM(Tabela1[[#This Row],[set/25]:[dez/30]])</f>
        <v>38445.520000000004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5879.9</v>
      </c>
      <c r="AU954" s="4">
        <v>1985.27</v>
      </c>
      <c r="AV954" s="4">
        <v>2002.34</v>
      </c>
      <c r="AW954" s="4">
        <v>2016.56</v>
      </c>
      <c r="AX954" s="4">
        <v>2031.08</v>
      </c>
      <c r="AY954" s="4">
        <v>2045.98</v>
      </c>
      <c r="AZ954" s="4">
        <v>2057.16</v>
      </c>
      <c r="BA954" s="4">
        <v>8363.25</v>
      </c>
      <c r="BB954" s="4">
        <v>2079.4299999999998</v>
      </c>
      <c r="BC954" s="4">
        <v>2089.83</v>
      </c>
      <c r="BD954" s="4">
        <v>2107.1799999999998</v>
      </c>
      <c r="BE954" s="4">
        <v>2115.6</v>
      </c>
      <c r="BF954" s="4">
        <v>2123.86</v>
      </c>
      <c r="BG954" s="4">
        <v>2134.9</v>
      </c>
      <c r="BH954" s="4">
        <v>2147.2800000000002</v>
      </c>
      <c r="BI954" s="4">
        <v>2162.1</v>
      </c>
      <c r="BJ954" s="4">
        <v>0</v>
      </c>
      <c r="BK954" s="4">
        <v>2181.77</v>
      </c>
      <c r="BL954" s="4">
        <v>2181.77</v>
      </c>
      <c r="BM954" s="4">
        <v>8809.94</v>
      </c>
      <c r="BN954" s="4">
        <v>2181.77</v>
      </c>
      <c r="BO954" s="4">
        <v>2181.77</v>
      </c>
      <c r="BP954" s="4">
        <v>2181.77</v>
      </c>
      <c r="BQ954" s="4">
        <v>2181.77</v>
      </c>
      <c r="BR954" s="4">
        <v>2181.77</v>
      </c>
      <c r="BS954" s="4">
        <v>2181.77</v>
      </c>
      <c r="BT954" s="4">
        <v>2181.77</v>
      </c>
      <c r="BU954" s="4">
        <v>2181.77</v>
      </c>
      <c r="BV954" s="4">
        <v>2181.77</v>
      </c>
      <c r="BW954" s="4">
        <v>5495.86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140.25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0</v>
      </c>
      <c r="CU954" s="4">
        <v>0</v>
      </c>
      <c r="CV954" s="4">
        <v>0</v>
      </c>
      <c r="CW954" s="4">
        <v>0</v>
      </c>
      <c r="CX954" s="4">
        <v>0</v>
      </c>
      <c r="CY954" s="4">
        <v>0</v>
      </c>
      <c r="CZ954" s="4">
        <v>0</v>
      </c>
      <c r="DA954" s="4">
        <v>0</v>
      </c>
      <c r="DB954" s="4">
        <v>0</v>
      </c>
      <c r="DC954" s="4">
        <v>0</v>
      </c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6">
        <v>0</v>
      </c>
      <c r="DV954" s="4">
        <f>SUM(Tabela1[[#This Row],[jan/25]:[mar/25]])</f>
        <v>6276.4400000000005</v>
      </c>
      <c r="DW954" s="4">
        <f>SUM(Tabela1[[#This Row],[abr/25]:[ago/25]])</f>
        <v>10683.740000000002</v>
      </c>
      <c r="DX954" s="4">
        <f>SUM(Tabela1[[#This Row],[set/25]:[dez/30]])</f>
        <v>38445.520000000004</v>
      </c>
    </row>
    <row r="955" spans="1:128" hidden="1" x14ac:dyDescent="0.25">
      <c r="A955" s="2" t="s">
        <v>1856</v>
      </c>
      <c r="B955" s="2" t="s">
        <v>2463</v>
      </c>
      <c r="C955" s="2" t="s">
        <v>1344</v>
      </c>
      <c r="D955" s="1">
        <v>7</v>
      </c>
      <c r="E955" s="2" t="s">
        <v>1857</v>
      </c>
      <c r="F955" s="2" t="s">
        <v>19</v>
      </c>
      <c r="G955" s="321">
        <v>45262</v>
      </c>
      <c r="H955" s="2" t="s">
        <v>1598</v>
      </c>
      <c r="I955" s="2"/>
      <c r="J955" s="4"/>
      <c r="K955" s="4"/>
      <c r="L955" s="4">
        <f>Tabela1[[#This Row],[parcela.cef
(total)]]-Tabela1[[#This Row],[parcela.cef
(realizado)]]</f>
        <v>0</v>
      </c>
      <c r="M955" s="4">
        <v>0</v>
      </c>
      <c r="N955" s="4">
        <v>52250</v>
      </c>
      <c r="O955" s="4">
        <v>0</v>
      </c>
      <c r="P955" s="4">
        <v>54898.34</v>
      </c>
      <c r="Q955" s="4">
        <f>SUM(Tabela1[[#This Row],[set/25]:[dez/30]])</f>
        <v>24450.270000000004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2250</v>
      </c>
      <c r="AP955" s="4">
        <v>1501.05</v>
      </c>
      <c r="AQ955" s="4">
        <v>1505.7</v>
      </c>
      <c r="AR955" s="4">
        <v>1509.77</v>
      </c>
      <c r="AS955" s="4">
        <v>1209.3900000000001</v>
      </c>
      <c r="AT955" s="4">
        <v>1212.77</v>
      </c>
      <c r="AU955" s="4">
        <v>1219.08</v>
      </c>
      <c r="AV955" s="4">
        <v>1229.56</v>
      </c>
      <c r="AW955" s="4">
        <v>1238.29</v>
      </c>
      <c r="AX955" s="4">
        <v>1247.21</v>
      </c>
      <c r="AY955" s="4">
        <v>1255.94</v>
      </c>
      <c r="AZ955" s="4">
        <v>1263.22</v>
      </c>
      <c r="BA955" s="4">
        <v>3391.5</v>
      </c>
      <c r="BB955" s="4">
        <v>1276.9000000000001</v>
      </c>
      <c r="BC955" s="4">
        <v>1283.28</v>
      </c>
      <c r="BD955" s="4">
        <v>1293.94</v>
      </c>
      <c r="BE955" s="4">
        <v>1299.1099999999999</v>
      </c>
      <c r="BF955" s="4">
        <v>1304.18</v>
      </c>
      <c r="BG955" s="4">
        <v>1310.96</v>
      </c>
      <c r="BH955" s="4">
        <v>1318.56</v>
      </c>
      <c r="BI955" s="4">
        <v>1327.66</v>
      </c>
      <c r="BJ955" s="4">
        <v>0</v>
      </c>
      <c r="BK955" s="4">
        <v>1339.74</v>
      </c>
      <c r="BL955" s="4">
        <v>1339.74</v>
      </c>
      <c r="BM955" s="4">
        <v>3572.64</v>
      </c>
      <c r="BN955" s="4">
        <v>1339.74</v>
      </c>
      <c r="BO955" s="4">
        <v>1339.74</v>
      </c>
      <c r="BP955" s="4">
        <v>1339.74</v>
      </c>
      <c r="BQ955" s="4">
        <v>1339.74</v>
      </c>
      <c r="BR955" s="4">
        <v>1339.74</v>
      </c>
      <c r="BS955" s="4">
        <v>1339.74</v>
      </c>
      <c r="BT955" s="4">
        <v>1339.74</v>
      </c>
      <c r="BU955" s="4">
        <v>1339.74</v>
      </c>
      <c r="BV955" s="4">
        <v>1339.74</v>
      </c>
      <c r="BW955" s="4">
        <v>6028.84</v>
      </c>
      <c r="BX955" s="4">
        <v>0</v>
      </c>
      <c r="BY955" s="4">
        <v>111.65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0</v>
      </c>
      <c r="CP955" s="4">
        <v>0</v>
      </c>
      <c r="CQ955" s="4">
        <v>0</v>
      </c>
      <c r="CR955" s="4">
        <v>0</v>
      </c>
      <c r="CS955" s="4">
        <v>0</v>
      </c>
      <c r="CT955" s="4">
        <v>0</v>
      </c>
      <c r="CU955" s="4">
        <v>0</v>
      </c>
      <c r="CV955" s="4">
        <v>0</v>
      </c>
      <c r="CW955" s="4">
        <v>0</v>
      </c>
      <c r="CX955" s="4">
        <v>0</v>
      </c>
      <c r="CY955" s="4">
        <v>0</v>
      </c>
      <c r="CZ955" s="4">
        <v>0</v>
      </c>
      <c r="DA955" s="4">
        <v>0</v>
      </c>
      <c r="DB955" s="4">
        <v>0</v>
      </c>
      <c r="DC955" s="4">
        <v>0</v>
      </c>
      <c r="DD955" s="4">
        <v>0</v>
      </c>
      <c r="DE955" s="4">
        <v>0</v>
      </c>
      <c r="DF955" s="4">
        <v>0</v>
      </c>
      <c r="DG955" s="4">
        <v>0</v>
      </c>
      <c r="DH955" s="4">
        <v>0</v>
      </c>
      <c r="DI955" s="4">
        <v>0</v>
      </c>
      <c r="DJ955" s="4">
        <v>0</v>
      </c>
      <c r="DK955" s="4">
        <v>0</v>
      </c>
      <c r="DL955" s="4">
        <v>0</v>
      </c>
      <c r="DM955" s="4">
        <v>0</v>
      </c>
      <c r="DN955" s="4">
        <v>0</v>
      </c>
      <c r="DO955" s="4">
        <v>0</v>
      </c>
      <c r="DP955" s="4">
        <v>0</v>
      </c>
      <c r="DQ955" s="4">
        <v>0</v>
      </c>
      <c r="DR955" s="4">
        <v>0</v>
      </c>
      <c r="DS955" s="4">
        <v>0</v>
      </c>
      <c r="DT955" s="4">
        <v>0</v>
      </c>
      <c r="DU955" s="6">
        <v>0</v>
      </c>
      <c r="DV955" s="4">
        <f>SUM(Tabela1[[#This Row],[jan/25]:[mar/25]])</f>
        <v>3854.1200000000003</v>
      </c>
      <c r="DW955" s="4">
        <f>SUM(Tabela1[[#This Row],[abr/25]:[ago/25]])</f>
        <v>6560.4699999999993</v>
      </c>
      <c r="DX955" s="4">
        <f>SUM(Tabela1[[#This Row],[set/25]:[dez/30]])</f>
        <v>24450.270000000004</v>
      </c>
    </row>
    <row r="956" spans="1:128" hidden="1" x14ac:dyDescent="0.25">
      <c r="A956" s="2" t="s">
        <v>1856</v>
      </c>
      <c r="B956" s="2" t="s">
        <v>2463</v>
      </c>
      <c r="C956" s="2" t="s">
        <v>1344</v>
      </c>
      <c r="D956" s="1">
        <v>8</v>
      </c>
      <c r="E956" s="2" t="s">
        <v>1965</v>
      </c>
      <c r="F956" s="2" t="s">
        <v>19</v>
      </c>
      <c r="G956" s="321">
        <v>45336</v>
      </c>
      <c r="H956" s="2" t="s">
        <v>2491</v>
      </c>
      <c r="I956" s="2"/>
      <c r="J956" s="4"/>
      <c r="K956" s="4"/>
      <c r="L956" s="4">
        <f>Tabela1[[#This Row],[parcela.cef
(total)]]-Tabela1[[#This Row],[parcela.cef
(realizado)]]</f>
        <v>0</v>
      </c>
      <c r="M956" s="4">
        <v>0</v>
      </c>
      <c r="N956" s="4">
        <v>51340</v>
      </c>
      <c r="O956" s="4">
        <v>0</v>
      </c>
      <c r="P956" s="4">
        <v>51919.19</v>
      </c>
      <c r="Q956" s="4">
        <f>SUM(Tabela1[[#This Row],[set/25]:[dez/30]])</f>
        <v>6895.79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22340</v>
      </c>
      <c r="AR956" s="4">
        <v>1203.24</v>
      </c>
      <c r="AS956" s="4">
        <v>1204.8</v>
      </c>
      <c r="AT956" s="4">
        <v>1208.18</v>
      </c>
      <c r="AU956" s="4">
        <v>1214.46</v>
      </c>
      <c r="AV956" s="4">
        <v>1224.9000000000001</v>
      </c>
      <c r="AW956" s="4">
        <v>1233.5999999999999</v>
      </c>
      <c r="AX956" s="4">
        <v>1242.48</v>
      </c>
      <c r="AY956" s="4">
        <v>1251.18</v>
      </c>
      <c r="AZ956" s="4">
        <v>1258.44</v>
      </c>
      <c r="BA956" s="4">
        <v>1266.99</v>
      </c>
      <c r="BB956" s="4">
        <v>1272.06</v>
      </c>
      <c r="BC956" s="4">
        <v>1278.42</v>
      </c>
      <c r="BD956" s="4">
        <v>1289.03</v>
      </c>
      <c r="BE956" s="4">
        <v>1294.19</v>
      </c>
      <c r="BF956" s="4">
        <v>1299.24</v>
      </c>
      <c r="BG956" s="4">
        <v>1305.99</v>
      </c>
      <c r="BH956" s="4">
        <v>1313.57</v>
      </c>
      <c r="BI956" s="4">
        <v>1322.63</v>
      </c>
      <c r="BJ956" s="4">
        <v>0</v>
      </c>
      <c r="BK956" s="4">
        <v>1334.67</v>
      </c>
      <c r="BL956" s="4">
        <v>1334.67</v>
      </c>
      <c r="BM956" s="4">
        <v>1334.67</v>
      </c>
      <c r="BN956" s="4">
        <v>1334.67</v>
      </c>
      <c r="BO956" s="4">
        <v>1334.67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222.44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0</v>
      </c>
      <c r="CP956" s="4">
        <v>0</v>
      </c>
      <c r="CQ956" s="4">
        <v>0</v>
      </c>
      <c r="CR956" s="4">
        <v>0</v>
      </c>
      <c r="CS956" s="4">
        <v>0</v>
      </c>
      <c r="CT956" s="4">
        <v>0</v>
      </c>
      <c r="CU956" s="4">
        <v>0</v>
      </c>
      <c r="CV956" s="4">
        <v>0</v>
      </c>
      <c r="CW956" s="4">
        <v>0</v>
      </c>
      <c r="CX956" s="4">
        <v>0</v>
      </c>
      <c r="CY956" s="4">
        <v>0</v>
      </c>
      <c r="CZ956" s="4">
        <v>0</v>
      </c>
      <c r="DA956" s="4">
        <v>0</v>
      </c>
      <c r="DB956" s="4">
        <v>0</v>
      </c>
      <c r="DC956" s="4">
        <v>0</v>
      </c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6">
        <v>0</v>
      </c>
      <c r="DV956" s="4">
        <f>SUM(Tabela1[[#This Row],[jan/25]:[mar/25]])</f>
        <v>3839.51</v>
      </c>
      <c r="DW956" s="4">
        <f>SUM(Tabela1[[#This Row],[abr/25]:[ago/25]])</f>
        <v>6535.62</v>
      </c>
      <c r="DX956" s="4">
        <f>SUM(Tabela1[[#This Row],[set/25]:[dez/30]])</f>
        <v>6895.79</v>
      </c>
    </row>
    <row r="957" spans="1:128" hidden="1" x14ac:dyDescent="0.25">
      <c r="A957" s="2" t="s">
        <v>1856</v>
      </c>
      <c r="B957" s="2" t="s">
        <v>2463</v>
      </c>
      <c r="C957" s="2" t="s">
        <v>1344</v>
      </c>
      <c r="D957" s="1">
        <v>9</v>
      </c>
      <c r="E957" s="2" t="s">
        <v>2084</v>
      </c>
      <c r="F957" s="2" t="s">
        <v>19</v>
      </c>
      <c r="G957" s="321">
        <v>45355</v>
      </c>
      <c r="H957" s="2" t="s">
        <v>852</v>
      </c>
      <c r="I957" s="2"/>
      <c r="J957" s="4"/>
      <c r="K957" s="4"/>
      <c r="L957" s="4">
        <f>Tabela1[[#This Row],[parcela.cef
(total)]]-Tabela1[[#This Row],[parcela.cef
(realizado)]]</f>
        <v>0</v>
      </c>
      <c r="M957" s="4">
        <v>0</v>
      </c>
      <c r="N957" s="4">
        <v>61750</v>
      </c>
      <c r="O957" s="4">
        <v>0</v>
      </c>
      <c r="P957" s="4">
        <v>61750</v>
      </c>
      <c r="Q957" s="4">
        <f>SUM(Tabela1[[#This Row],[set/25]:[dez/30]])</f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61750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0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0</v>
      </c>
      <c r="CZ957" s="4">
        <v>0</v>
      </c>
      <c r="DA957" s="4">
        <v>0</v>
      </c>
      <c r="DB957" s="4">
        <v>0</v>
      </c>
      <c r="DC957" s="4">
        <v>0</v>
      </c>
      <c r="DD957" s="4">
        <v>0</v>
      </c>
      <c r="DE957" s="4">
        <v>0</v>
      </c>
      <c r="DF957" s="4">
        <v>0</v>
      </c>
      <c r="DG957" s="4">
        <v>0</v>
      </c>
      <c r="DH957" s="4">
        <v>0</v>
      </c>
      <c r="DI957" s="4">
        <v>0</v>
      </c>
      <c r="DJ957" s="4">
        <v>0</v>
      </c>
      <c r="DK957" s="4">
        <v>0</v>
      </c>
      <c r="DL957" s="4">
        <v>0</v>
      </c>
      <c r="DM957" s="4">
        <v>0</v>
      </c>
      <c r="DN957" s="4">
        <v>0</v>
      </c>
      <c r="DO957" s="4">
        <v>0</v>
      </c>
      <c r="DP957" s="4">
        <v>0</v>
      </c>
      <c r="DQ957" s="4">
        <v>0</v>
      </c>
      <c r="DR957" s="4">
        <v>0</v>
      </c>
      <c r="DS957" s="4">
        <v>0</v>
      </c>
      <c r="DT957" s="4">
        <v>0</v>
      </c>
      <c r="DU957" s="6">
        <v>0</v>
      </c>
      <c r="DV957" s="4">
        <f>SUM(Tabela1[[#This Row],[jan/25]:[mar/25]])</f>
        <v>0</v>
      </c>
      <c r="DW957" s="4">
        <f>SUM(Tabela1[[#This Row],[abr/25]:[ago/25]])</f>
        <v>0</v>
      </c>
      <c r="DX957" s="4">
        <f>SUM(Tabela1[[#This Row],[set/25]:[dez/30]])</f>
        <v>0</v>
      </c>
    </row>
    <row r="958" spans="1:128" hidden="1" x14ac:dyDescent="0.25">
      <c r="A958" s="2" t="s">
        <v>1856</v>
      </c>
      <c r="B958" s="2" t="s">
        <v>369</v>
      </c>
      <c r="C958" s="2" t="s">
        <v>370</v>
      </c>
      <c r="D958" s="1">
        <v>1</v>
      </c>
      <c r="E958" s="2"/>
      <c r="F958" s="2" t="s">
        <v>42</v>
      </c>
      <c r="G958" s="321"/>
      <c r="H958" s="2"/>
      <c r="I958" s="2"/>
      <c r="J958" s="4"/>
      <c r="K958" s="4"/>
      <c r="L958" s="4">
        <f>Tabela1[[#This Row],[parcela.cef
(total)]]-Tabela1[[#This Row],[parcela.cef
(realizado)]]</f>
        <v>0</v>
      </c>
      <c r="M958" s="4">
        <v>0</v>
      </c>
      <c r="N958" s="4">
        <v>0</v>
      </c>
      <c r="O958" s="4">
        <v>0</v>
      </c>
      <c r="P958" s="4">
        <v>0</v>
      </c>
      <c r="Q958" s="4">
        <f>SUM(Tabela1[[#This Row],[set/25]:[dez/30]])</f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  <c r="CS958" s="4">
        <v>0</v>
      </c>
      <c r="CT958" s="4">
        <v>0</v>
      </c>
      <c r="CU958" s="4">
        <v>0</v>
      </c>
      <c r="CV958" s="4">
        <v>0</v>
      </c>
      <c r="CW958" s="4">
        <v>0</v>
      </c>
      <c r="CX958" s="4">
        <v>0</v>
      </c>
      <c r="CY958" s="4">
        <v>0</v>
      </c>
      <c r="CZ958" s="4">
        <v>0</v>
      </c>
      <c r="DA958" s="4">
        <v>0</v>
      </c>
      <c r="DB958" s="4">
        <v>0</v>
      </c>
      <c r="DC958" s="4">
        <v>0</v>
      </c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6">
        <v>0</v>
      </c>
      <c r="DV958" s="4">
        <f>SUM(Tabela1[[#This Row],[jan/25]:[mar/25]])</f>
        <v>0</v>
      </c>
      <c r="DW958" s="4">
        <f>SUM(Tabela1[[#This Row],[abr/25]:[ago/25]])</f>
        <v>0</v>
      </c>
      <c r="DX958" s="4">
        <f>SUM(Tabela1[[#This Row],[set/25]:[dez/30]])</f>
        <v>0</v>
      </c>
    </row>
    <row r="959" spans="1:128" hidden="1" x14ac:dyDescent="0.25">
      <c r="A959" s="2" t="s">
        <v>2495</v>
      </c>
      <c r="B959" s="2" t="s">
        <v>14</v>
      </c>
      <c r="C959" s="2" t="s">
        <v>15</v>
      </c>
      <c r="D959" s="1">
        <v>1001</v>
      </c>
      <c r="E959" s="2" t="s">
        <v>2496</v>
      </c>
      <c r="F959" s="2" t="s">
        <v>19</v>
      </c>
      <c r="G959" s="321">
        <v>45864</v>
      </c>
      <c r="H959" s="2" t="s">
        <v>2497</v>
      </c>
      <c r="I959" s="2"/>
      <c r="J959" s="4"/>
      <c r="K959" s="4"/>
      <c r="L959" s="4">
        <f>Tabela1[[#This Row],[parcela.cef
(total)]]-Tabela1[[#This Row],[parcela.cef
(realizado)]]</f>
        <v>0</v>
      </c>
      <c r="M959" s="4">
        <v>0</v>
      </c>
      <c r="N959" s="4">
        <v>380358</v>
      </c>
      <c r="O959" s="4">
        <v>0</v>
      </c>
      <c r="P959" s="4">
        <v>385243.68</v>
      </c>
      <c r="Q959" s="4">
        <f>SUM(Tabela1[[#This Row],[set/25]:[dez/30]])</f>
        <v>307867.04999999987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77376.63</v>
      </c>
      <c r="BJ959" s="4">
        <v>2743.37</v>
      </c>
      <c r="BK959" s="4">
        <v>2743.37</v>
      </c>
      <c r="BL959" s="4">
        <v>2743.37</v>
      </c>
      <c r="BM959" s="4">
        <v>2743.37</v>
      </c>
      <c r="BN959" s="4">
        <v>2743.37</v>
      </c>
      <c r="BO959" s="4">
        <v>2743.37</v>
      </c>
      <c r="BP959" s="4">
        <v>2743.37</v>
      </c>
      <c r="BQ959" s="4">
        <v>2743.37</v>
      </c>
      <c r="BR959" s="4">
        <v>2743.37</v>
      </c>
      <c r="BS959" s="4">
        <v>2743.37</v>
      </c>
      <c r="BT959" s="4">
        <v>78948.08</v>
      </c>
      <c r="BU959" s="4">
        <v>2743.37</v>
      </c>
      <c r="BV959" s="4">
        <v>2743.37</v>
      </c>
      <c r="BW959" s="4">
        <v>2743.37</v>
      </c>
      <c r="BX959" s="4">
        <v>2743.37</v>
      </c>
      <c r="BY959" s="4">
        <v>2743.37</v>
      </c>
      <c r="BZ959" s="4">
        <v>2743.37</v>
      </c>
      <c r="CA959" s="4">
        <v>2743.37</v>
      </c>
      <c r="CB959" s="4">
        <v>2743.37</v>
      </c>
      <c r="CC959" s="4">
        <v>2743.37</v>
      </c>
      <c r="CD959" s="4">
        <v>2743.37</v>
      </c>
      <c r="CE959" s="4">
        <v>2743.37</v>
      </c>
      <c r="CF959" s="4">
        <v>78948.08</v>
      </c>
      <c r="CG959" s="4">
        <v>2743.37</v>
      </c>
      <c r="CH959" s="4">
        <v>2743.37</v>
      </c>
      <c r="CI959" s="4">
        <v>2743.37</v>
      </c>
      <c r="CJ959" s="4">
        <v>2743.37</v>
      </c>
      <c r="CK959" s="4">
        <v>2743.37</v>
      </c>
      <c r="CL959" s="4">
        <v>2743.37</v>
      </c>
      <c r="CM959" s="4">
        <v>2743.37</v>
      </c>
      <c r="CN959" s="4">
        <v>2743.37</v>
      </c>
      <c r="CO959" s="4">
        <v>2743.37</v>
      </c>
      <c r="CP959" s="4">
        <v>48466.2</v>
      </c>
      <c r="CQ959" s="4">
        <v>2743.37</v>
      </c>
      <c r="CR959" s="4">
        <v>2743.37</v>
      </c>
      <c r="CS959" s="4">
        <v>2743.37</v>
      </c>
      <c r="CT959" s="4">
        <v>2743.37</v>
      </c>
      <c r="CU959" s="4">
        <v>2743.37</v>
      </c>
      <c r="CV959" s="4">
        <v>2743.37</v>
      </c>
      <c r="CW959" s="4">
        <v>2743.37</v>
      </c>
      <c r="CX959" s="4">
        <v>0</v>
      </c>
      <c r="CY959" s="4">
        <v>0</v>
      </c>
      <c r="CZ959" s="4">
        <v>0</v>
      </c>
      <c r="DA959" s="4">
        <v>0</v>
      </c>
      <c r="DB959" s="4">
        <v>0</v>
      </c>
      <c r="DC959" s="4">
        <v>0</v>
      </c>
      <c r="DD959" s="4">
        <v>0</v>
      </c>
      <c r="DE959" s="4">
        <v>0</v>
      </c>
      <c r="DF959" s="4">
        <v>0</v>
      </c>
      <c r="DG959" s="4">
        <v>0</v>
      </c>
      <c r="DH959" s="4">
        <v>0</v>
      </c>
      <c r="DI959" s="4">
        <v>0</v>
      </c>
      <c r="DJ959" s="4">
        <v>0</v>
      </c>
      <c r="DK959" s="4">
        <v>0</v>
      </c>
      <c r="DL959" s="4">
        <v>0</v>
      </c>
      <c r="DM959" s="4">
        <v>0</v>
      </c>
      <c r="DN959" s="4">
        <v>0</v>
      </c>
      <c r="DO959" s="4">
        <v>0</v>
      </c>
      <c r="DP959" s="4">
        <v>0</v>
      </c>
      <c r="DQ959" s="4">
        <v>0</v>
      </c>
      <c r="DR959" s="4">
        <v>0</v>
      </c>
      <c r="DS959" s="4">
        <v>0</v>
      </c>
      <c r="DT959" s="4">
        <v>0</v>
      </c>
      <c r="DU959" s="6">
        <v>0</v>
      </c>
      <c r="DV959" s="4">
        <f>SUM(Tabela1[[#This Row],[jan/25]:[mar/25]])</f>
        <v>0</v>
      </c>
      <c r="DW959" s="4">
        <f>SUM(Tabela1[[#This Row],[abr/25]:[ago/25]])</f>
        <v>77376.63</v>
      </c>
      <c r="DX959" s="4">
        <f>SUM(Tabela1[[#This Row],[set/25]:[dez/30]])</f>
        <v>307867.04999999987</v>
      </c>
    </row>
    <row r="960" spans="1:128" hidden="1" x14ac:dyDescent="0.25">
      <c r="A960" s="2" t="s">
        <v>2495</v>
      </c>
      <c r="B960" s="2" t="s">
        <v>14</v>
      </c>
      <c r="C960" s="2" t="s">
        <v>15</v>
      </c>
      <c r="D960" s="1">
        <v>1002</v>
      </c>
      <c r="E960" s="2" t="s">
        <v>2499</v>
      </c>
      <c r="F960" s="2" t="s">
        <v>19</v>
      </c>
      <c r="G960" s="321">
        <v>45852</v>
      </c>
      <c r="H960" s="2" t="s">
        <v>2500</v>
      </c>
      <c r="I960" s="2"/>
      <c r="J960" s="4"/>
      <c r="K960" s="4"/>
      <c r="L960" s="4">
        <f>Tabela1[[#This Row],[parcela.cef
(total)]]-Tabela1[[#This Row],[parcela.cef
(realizado)]]</f>
        <v>0</v>
      </c>
      <c r="M960" s="4">
        <v>174121.31</v>
      </c>
      <c r="N960" s="4">
        <v>223660</v>
      </c>
      <c r="O960" s="4">
        <v>0</v>
      </c>
      <c r="P960" s="4">
        <v>52005.97</v>
      </c>
      <c r="Q960" s="4">
        <f>SUM(Tabela1[[#This Row],[set/25]:[dez/30]])</f>
        <v>21681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29660</v>
      </c>
      <c r="BI960" s="4">
        <v>664.97</v>
      </c>
      <c r="BJ960" s="4">
        <v>0</v>
      </c>
      <c r="BK960" s="4">
        <v>657</v>
      </c>
      <c r="BL960" s="4">
        <v>657</v>
      </c>
      <c r="BM960" s="4">
        <v>657</v>
      </c>
      <c r="BN960" s="4">
        <v>657</v>
      </c>
      <c r="BO960" s="4">
        <v>657</v>
      </c>
      <c r="BP960" s="4">
        <v>657</v>
      </c>
      <c r="BQ960" s="4">
        <v>657</v>
      </c>
      <c r="BR960" s="4">
        <v>657</v>
      </c>
      <c r="BS960" s="4">
        <v>657</v>
      </c>
      <c r="BT960" s="4">
        <v>657</v>
      </c>
      <c r="BU960" s="4">
        <v>657</v>
      </c>
      <c r="BV960" s="4">
        <v>657</v>
      </c>
      <c r="BW960" s="4">
        <v>657</v>
      </c>
      <c r="BX960" s="4">
        <v>657</v>
      </c>
      <c r="BY960" s="4">
        <v>657</v>
      </c>
      <c r="BZ960" s="4">
        <v>657</v>
      </c>
      <c r="CA960" s="4">
        <v>657</v>
      </c>
      <c r="CB960" s="4">
        <v>657</v>
      </c>
      <c r="CC960" s="4">
        <v>657</v>
      </c>
      <c r="CD960" s="4">
        <v>657</v>
      </c>
      <c r="CE960" s="4">
        <v>657</v>
      </c>
      <c r="CF960" s="4">
        <v>657</v>
      </c>
      <c r="CG960" s="4">
        <v>657</v>
      </c>
      <c r="CH960" s="4">
        <v>657</v>
      </c>
      <c r="CI960" s="4">
        <v>657</v>
      </c>
      <c r="CJ960" s="4">
        <v>657</v>
      </c>
      <c r="CK960" s="4">
        <v>657</v>
      </c>
      <c r="CL960" s="4">
        <v>657</v>
      </c>
      <c r="CM960" s="4">
        <v>657</v>
      </c>
      <c r="CN960" s="4">
        <v>657</v>
      </c>
      <c r="CO960" s="4">
        <v>657</v>
      </c>
      <c r="CP960" s="4">
        <v>657</v>
      </c>
      <c r="CQ960" s="4">
        <v>657</v>
      </c>
      <c r="CR960" s="4">
        <v>0</v>
      </c>
      <c r="CS960" s="4">
        <v>0</v>
      </c>
      <c r="CT960" s="4">
        <v>0</v>
      </c>
      <c r="CU960" s="4">
        <v>0</v>
      </c>
      <c r="CV960" s="4">
        <v>0</v>
      </c>
      <c r="CW960" s="4">
        <v>0</v>
      </c>
      <c r="CX960" s="4">
        <v>0</v>
      </c>
      <c r="CY960" s="4">
        <v>0</v>
      </c>
      <c r="CZ960" s="4">
        <v>0</v>
      </c>
      <c r="DA960" s="4">
        <v>0</v>
      </c>
      <c r="DB960" s="4">
        <v>0</v>
      </c>
      <c r="DC960" s="4">
        <v>0</v>
      </c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6">
        <v>0</v>
      </c>
      <c r="DV960" s="4">
        <f>SUM(Tabela1[[#This Row],[jan/25]:[mar/25]])</f>
        <v>0</v>
      </c>
      <c r="DW960" s="4">
        <f>SUM(Tabela1[[#This Row],[abr/25]:[ago/25]])</f>
        <v>30324.97</v>
      </c>
      <c r="DX960" s="4">
        <f>SUM(Tabela1[[#This Row],[set/25]:[dez/30]])</f>
        <v>21681</v>
      </c>
    </row>
    <row r="961" spans="1:128" hidden="1" x14ac:dyDescent="0.25">
      <c r="A961" s="2" t="s">
        <v>2495</v>
      </c>
      <c r="B961" s="2" t="s">
        <v>14</v>
      </c>
      <c r="C961" s="2" t="s">
        <v>15</v>
      </c>
      <c r="D961" s="1">
        <v>1003</v>
      </c>
      <c r="E961" s="2" t="s">
        <v>2502</v>
      </c>
      <c r="F961" s="2" t="s">
        <v>19</v>
      </c>
      <c r="G961" s="321">
        <v>45853</v>
      </c>
      <c r="H961" s="2" t="s">
        <v>968</v>
      </c>
      <c r="I961" s="2"/>
      <c r="J961" s="4"/>
      <c r="K961" s="4"/>
      <c r="L961" s="4">
        <f>Tabela1[[#This Row],[parcela.cef
(total)]]-Tabela1[[#This Row],[parcela.cef
(realizado)]]</f>
        <v>0</v>
      </c>
      <c r="M961" s="4">
        <v>274336.95</v>
      </c>
      <c r="N961" s="4">
        <v>411660</v>
      </c>
      <c r="O961" s="4">
        <v>0</v>
      </c>
      <c r="P961" s="4">
        <v>141681.82999999999</v>
      </c>
      <c r="Q961" s="4">
        <f>SUM(Tabela1[[#This Row],[set/25]:[dez/30]])</f>
        <v>127008.03000000006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12660</v>
      </c>
      <c r="BI961" s="4">
        <v>2013.8</v>
      </c>
      <c r="BJ961" s="4">
        <v>0</v>
      </c>
      <c r="BK961" s="4">
        <v>2032.13</v>
      </c>
      <c r="BL961" s="4">
        <v>2032.13</v>
      </c>
      <c r="BM961" s="4">
        <v>13970.87</v>
      </c>
      <c r="BN961" s="4">
        <v>2032.13</v>
      </c>
      <c r="BO961" s="4">
        <v>2032.13</v>
      </c>
      <c r="BP961" s="4">
        <v>2032.13</v>
      </c>
      <c r="BQ961" s="4">
        <v>2032.13</v>
      </c>
      <c r="BR961" s="4">
        <v>2032.13</v>
      </c>
      <c r="BS961" s="4">
        <v>2032.13</v>
      </c>
      <c r="BT961" s="4">
        <v>2032.13</v>
      </c>
      <c r="BU961" s="4">
        <v>2032.13</v>
      </c>
      <c r="BV961" s="4">
        <v>2032.13</v>
      </c>
      <c r="BW961" s="4">
        <v>2032.13</v>
      </c>
      <c r="BX961" s="4">
        <v>2032.13</v>
      </c>
      <c r="BY961" s="4">
        <v>13970.87</v>
      </c>
      <c r="BZ961" s="4">
        <v>2032.13</v>
      </c>
      <c r="CA961" s="4">
        <v>2032.13</v>
      </c>
      <c r="CB961" s="4">
        <v>2032.13</v>
      </c>
      <c r="CC961" s="4">
        <v>2032.13</v>
      </c>
      <c r="CD961" s="4">
        <v>2032.13</v>
      </c>
      <c r="CE961" s="4">
        <v>2032.13</v>
      </c>
      <c r="CF961" s="4">
        <v>2032.13</v>
      </c>
      <c r="CG961" s="4">
        <v>2032.13</v>
      </c>
      <c r="CH961" s="4">
        <v>2032.13</v>
      </c>
      <c r="CI961" s="4">
        <v>2032.13</v>
      </c>
      <c r="CJ961" s="4">
        <v>2032.13</v>
      </c>
      <c r="CK961" s="4">
        <v>13970.87</v>
      </c>
      <c r="CL961" s="4">
        <v>2032.13</v>
      </c>
      <c r="CM961" s="4">
        <v>2032.13</v>
      </c>
      <c r="CN961" s="4">
        <v>2032.13</v>
      </c>
      <c r="CO961" s="4">
        <v>2032.13</v>
      </c>
      <c r="CP961" s="4">
        <v>2032.13</v>
      </c>
      <c r="CQ961" s="4">
        <v>13970.87</v>
      </c>
      <c r="CR961" s="4">
        <v>2032.13</v>
      </c>
      <c r="CS961" s="4">
        <v>2032.13</v>
      </c>
      <c r="CT961" s="4">
        <v>2032.13</v>
      </c>
      <c r="CU961" s="4">
        <v>2032.13</v>
      </c>
      <c r="CV961" s="4">
        <v>2032.13</v>
      </c>
      <c r="CW961" s="4">
        <v>2032.13</v>
      </c>
      <c r="CX961" s="4">
        <v>0</v>
      </c>
      <c r="CY961" s="4">
        <v>0</v>
      </c>
      <c r="CZ961" s="4">
        <v>0</v>
      </c>
      <c r="DA961" s="4">
        <v>0</v>
      </c>
      <c r="DB961" s="4">
        <v>0</v>
      </c>
      <c r="DC961" s="4">
        <v>0</v>
      </c>
      <c r="DD961" s="4">
        <v>0</v>
      </c>
      <c r="DE961" s="4">
        <v>0</v>
      </c>
      <c r="DF961" s="4">
        <v>0</v>
      </c>
      <c r="DG961" s="4">
        <v>0</v>
      </c>
      <c r="DH961" s="4">
        <v>0</v>
      </c>
      <c r="DI961" s="4">
        <v>0</v>
      </c>
      <c r="DJ961" s="4">
        <v>0</v>
      </c>
      <c r="DK961" s="4">
        <v>0</v>
      </c>
      <c r="DL961" s="4">
        <v>0</v>
      </c>
      <c r="DM961" s="4">
        <v>0</v>
      </c>
      <c r="DN961" s="4">
        <v>0</v>
      </c>
      <c r="DO961" s="4">
        <v>0</v>
      </c>
      <c r="DP961" s="4">
        <v>0</v>
      </c>
      <c r="DQ961" s="4">
        <v>0</v>
      </c>
      <c r="DR961" s="4">
        <v>0</v>
      </c>
      <c r="DS961" s="4">
        <v>0</v>
      </c>
      <c r="DT961" s="4">
        <v>0</v>
      </c>
      <c r="DU961" s="6">
        <v>0</v>
      </c>
      <c r="DV961" s="4">
        <f>SUM(Tabela1[[#This Row],[jan/25]:[mar/25]])</f>
        <v>0</v>
      </c>
      <c r="DW961" s="4">
        <f>SUM(Tabela1[[#This Row],[abr/25]:[ago/25]])</f>
        <v>14673.8</v>
      </c>
      <c r="DX961" s="4">
        <f>SUM(Tabela1[[#This Row],[set/25]:[dez/30]])</f>
        <v>127008.03000000006</v>
      </c>
    </row>
    <row r="962" spans="1:128" hidden="1" x14ac:dyDescent="0.25">
      <c r="A962" s="2" t="s">
        <v>2495</v>
      </c>
      <c r="B962" s="2" t="s">
        <v>14</v>
      </c>
      <c r="C962" s="2" t="s">
        <v>15</v>
      </c>
      <c r="D962" s="1">
        <v>1004</v>
      </c>
      <c r="E962" s="2" t="s">
        <v>2504</v>
      </c>
      <c r="F962" s="2" t="s">
        <v>19</v>
      </c>
      <c r="G962" s="321">
        <v>45850</v>
      </c>
      <c r="H962" s="2" t="s">
        <v>821</v>
      </c>
      <c r="I962" s="2"/>
      <c r="J962" s="4"/>
      <c r="K962" s="4"/>
      <c r="L962" s="4">
        <f>Tabela1[[#This Row],[parcela.cef
(total)]]-Tabela1[[#This Row],[parcela.cef
(realizado)]]</f>
        <v>0</v>
      </c>
      <c r="M962" s="4">
        <v>221908.11</v>
      </c>
      <c r="N962" s="4">
        <v>234060</v>
      </c>
      <c r="O962" s="4">
        <v>0</v>
      </c>
      <c r="P962" s="4">
        <v>15861.97</v>
      </c>
      <c r="Q962" s="4">
        <f>SUM(Tabela1[[#This Row],[set/25]:[dez/30]])</f>
        <v>12710.940000000002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3000</v>
      </c>
      <c r="BI962" s="4">
        <v>151.03</v>
      </c>
      <c r="BJ962" s="4">
        <v>152.41</v>
      </c>
      <c r="BK962" s="4">
        <v>152.41</v>
      </c>
      <c r="BL962" s="4">
        <v>152.41</v>
      </c>
      <c r="BM962" s="4">
        <v>152.41</v>
      </c>
      <c r="BN962" s="4">
        <v>152.41</v>
      </c>
      <c r="BO962" s="4">
        <v>152.41</v>
      </c>
      <c r="BP962" s="4">
        <v>152.41</v>
      </c>
      <c r="BQ962" s="4">
        <v>152.41</v>
      </c>
      <c r="BR962" s="4">
        <v>254.02</v>
      </c>
      <c r="BS962" s="4">
        <v>152.41</v>
      </c>
      <c r="BT962" s="4">
        <v>152.41</v>
      </c>
      <c r="BU962" s="4">
        <v>152.41</v>
      </c>
      <c r="BV962" s="4">
        <v>152.41</v>
      </c>
      <c r="BW962" s="4">
        <v>152.41</v>
      </c>
      <c r="BX962" s="4">
        <v>152.41</v>
      </c>
      <c r="BY962" s="4">
        <v>152.41</v>
      </c>
      <c r="BZ962" s="4">
        <v>152.41</v>
      </c>
      <c r="CA962" s="4">
        <v>152.41</v>
      </c>
      <c r="CB962" s="4">
        <v>152.41</v>
      </c>
      <c r="CC962" s="4">
        <v>152.41</v>
      </c>
      <c r="CD962" s="4">
        <v>152.41</v>
      </c>
      <c r="CE962" s="4">
        <v>264.18</v>
      </c>
      <c r="CF962" s="4">
        <v>508.03</v>
      </c>
      <c r="CG962" s="4">
        <v>508.03</v>
      </c>
      <c r="CH962" s="4">
        <v>508.03</v>
      </c>
      <c r="CI962" s="4">
        <v>508.03</v>
      </c>
      <c r="CJ962" s="4">
        <v>508.03</v>
      </c>
      <c r="CK962" s="4">
        <v>508.03</v>
      </c>
      <c r="CL962" s="4">
        <v>508.03</v>
      </c>
      <c r="CM962" s="4">
        <v>508.03</v>
      </c>
      <c r="CN962" s="4">
        <v>508.03</v>
      </c>
      <c r="CO962" s="4">
        <v>508.03</v>
      </c>
      <c r="CP962" s="4">
        <v>508.03</v>
      </c>
      <c r="CQ962" s="4">
        <v>508.03</v>
      </c>
      <c r="CR962" s="4">
        <v>508.03</v>
      </c>
      <c r="CS962" s="4">
        <v>508.03</v>
      </c>
      <c r="CT962" s="4">
        <v>508.03</v>
      </c>
      <c r="CU962" s="4">
        <v>508.03</v>
      </c>
      <c r="CV962" s="4">
        <v>508.03</v>
      </c>
      <c r="CW962" s="4">
        <v>508.03</v>
      </c>
      <c r="CX962" s="4">
        <v>0</v>
      </c>
      <c r="CY962" s="4">
        <v>0</v>
      </c>
      <c r="CZ962" s="4">
        <v>0</v>
      </c>
      <c r="DA962" s="4">
        <v>0</v>
      </c>
      <c r="DB962" s="4">
        <v>0</v>
      </c>
      <c r="DC962" s="4">
        <v>0</v>
      </c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6">
        <v>0</v>
      </c>
      <c r="DV962" s="4">
        <f>SUM(Tabela1[[#This Row],[jan/25]:[mar/25]])</f>
        <v>0</v>
      </c>
      <c r="DW962" s="4">
        <f>SUM(Tabela1[[#This Row],[abr/25]:[ago/25]])</f>
        <v>3151.03</v>
      </c>
      <c r="DX962" s="4">
        <f>SUM(Tabela1[[#This Row],[set/25]:[dez/30]])</f>
        <v>12710.940000000002</v>
      </c>
    </row>
    <row r="963" spans="1:128" hidden="1" x14ac:dyDescent="0.25">
      <c r="A963" s="2" t="s">
        <v>2495</v>
      </c>
      <c r="B963" s="2" t="s">
        <v>14</v>
      </c>
      <c r="C963" s="2" t="s">
        <v>15</v>
      </c>
      <c r="D963" s="1">
        <v>1005</v>
      </c>
      <c r="E963" s="2"/>
      <c r="F963" s="2" t="s">
        <v>42</v>
      </c>
      <c r="G963" s="321"/>
      <c r="H963" s="2"/>
      <c r="I963" s="2"/>
      <c r="J963" s="4"/>
      <c r="K963" s="4"/>
      <c r="L963" s="4">
        <f>Tabela1[[#This Row],[parcela.cef
(total)]]-Tabela1[[#This Row],[parcela.cef
(realizado)]]</f>
        <v>0</v>
      </c>
      <c r="M963" s="4">
        <v>0</v>
      </c>
      <c r="N963" s="4">
        <v>0</v>
      </c>
      <c r="O963" s="4">
        <v>0</v>
      </c>
      <c r="P963" s="4">
        <v>0</v>
      </c>
      <c r="Q963" s="4">
        <f>SUM(Tabela1[[#This Row],[set/25]:[dez/30]])</f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0</v>
      </c>
      <c r="CR963" s="4">
        <v>0</v>
      </c>
      <c r="CS963" s="4">
        <v>0</v>
      </c>
      <c r="CT963" s="4">
        <v>0</v>
      </c>
      <c r="CU963" s="4">
        <v>0</v>
      </c>
      <c r="CV963" s="4">
        <v>0</v>
      </c>
      <c r="CW963" s="4">
        <v>0</v>
      </c>
      <c r="CX963" s="4">
        <v>0</v>
      </c>
      <c r="CY963" s="4">
        <v>0</v>
      </c>
      <c r="CZ963" s="4">
        <v>0</v>
      </c>
      <c r="DA963" s="4">
        <v>0</v>
      </c>
      <c r="DB963" s="4">
        <v>0</v>
      </c>
      <c r="DC963" s="4">
        <v>0</v>
      </c>
      <c r="DD963" s="4">
        <v>0</v>
      </c>
      <c r="DE963" s="4">
        <v>0</v>
      </c>
      <c r="DF963" s="4">
        <v>0</v>
      </c>
      <c r="DG963" s="4">
        <v>0</v>
      </c>
      <c r="DH963" s="4">
        <v>0</v>
      </c>
      <c r="DI963" s="4">
        <v>0</v>
      </c>
      <c r="DJ963" s="4">
        <v>0</v>
      </c>
      <c r="DK963" s="4">
        <v>0</v>
      </c>
      <c r="DL963" s="4">
        <v>0</v>
      </c>
      <c r="DM963" s="4">
        <v>0</v>
      </c>
      <c r="DN963" s="4">
        <v>0</v>
      </c>
      <c r="DO963" s="4">
        <v>0</v>
      </c>
      <c r="DP963" s="4">
        <v>0</v>
      </c>
      <c r="DQ963" s="4">
        <v>0</v>
      </c>
      <c r="DR963" s="4">
        <v>0</v>
      </c>
      <c r="DS963" s="4">
        <v>0</v>
      </c>
      <c r="DT963" s="4">
        <v>0</v>
      </c>
      <c r="DU963" s="6">
        <v>0</v>
      </c>
      <c r="DV963" s="4">
        <f>SUM(Tabela1[[#This Row],[jan/25]:[mar/25]])</f>
        <v>0</v>
      </c>
      <c r="DW963" s="4">
        <f>SUM(Tabela1[[#This Row],[abr/25]:[ago/25]])</f>
        <v>0</v>
      </c>
      <c r="DX963" s="4">
        <f>SUM(Tabela1[[#This Row],[set/25]:[dez/30]])</f>
        <v>0</v>
      </c>
    </row>
    <row r="964" spans="1:128" hidden="1" x14ac:dyDescent="0.25">
      <c r="A964" s="2" t="s">
        <v>2495</v>
      </c>
      <c r="B964" s="2" t="s">
        <v>14</v>
      </c>
      <c r="C964" s="2" t="s">
        <v>15</v>
      </c>
      <c r="D964" s="1">
        <v>1006</v>
      </c>
      <c r="E964" s="2" t="s">
        <v>2507</v>
      </c>
      <c r="F964" s="2" t="s">
        <v>19</v>
      </c>
      <c r="G964" s="321">
        <v>45894</v>
      </c>
      <c r="H964" s="2" t="s">
        <v>2508</v>
      </c>
      <c r="I964" s="2"/>
      <c r="J964" s="4"/>
      <c r="K964" s="4"/>
      <c r="L964" s="4">
        <f>Tabela1[[#This Row],[parcela.cef
(total)]]-Tabela1[[#This Row],[parcela.cef
(realizado)]]</f>
        <v>0</v>
      </c>
      <c r="M964" s="4">
        <v>189464.58</v>
      </c>
      <c r="N964" s="4">
        <v>224660</v>
      </c>
      <c r="O964" s="4">
        <v>0</v>
      </c>
      <c r="P964" s="4">
        <v>37198.9</v>
      </c>
      <c r="Q964" s="4">
        <f>SUM(Tabela1[[#This Row],[set/25]:[dez/30]])</f>
        <v>32698.899999999987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4500</v>
      </c>
      <c r="BJ964" s="4">
        <v>151.37</v>
      </c>
      <c r="BK964" s="4">
        <v>151.37</v>
      </c>
      <c r="BL964" s="4">
        <v>151.37</v>
      </c>
      <c r="BM964" s="4">
        <v>1971.79</v>
      </c>
      <c r="BN964" s="4">
        <v>504.55</v>
      </c>
      <c r="BO964" s="4">
        <v>504.55</v>
      </c>
      <c r="BP964" s="4">
        <v>504.55</v>
      </c>
      <c r="BQ964" s="4">
        <v>504.55</v>
      </c>
      <c r="BR964" s="4">
        <v>504.55</v>
      </c>
      <c r="BS964" s="4">
        <v>504.55</v>
      </c>
      <c r="BT964" s="4">
        <v>504.55</v>
      </c>
      <c r="BU964" s="4">
        <v>504.55</v>
      </c>
      <c r="BV964" s="4">
        <v>504.55</v>
      </c>
      <c r="BW964" s="4">
        <v>504.55</v>
      </c>
      <c r="BX964" s="4">
        <v>504.55</v>
      </c>
      <c r="BY964" s="4">
        <v>4540.95</v>
      </c>
      <c r="BZ964" s="4">
        <v>504.55</v>
      </c>
      <c r="CA964" s="4">
        <v>504.55</v>
      </c>
      <c r="CB964" s="4">
        <v>504.55</v>
      </c>
      <c r="CC964" s="4">
        <v>504.55</v>
      </c>
      <c r="CD964" s="4">
        <v>504.55</v>
      </c>
      <c r="CE964" s="4">
        <v>504.55</v>
      </c>
      <c r="CF964" s="4">
        <v>504.55</v>
      </c>
      <c r="CG964" s="4">
        <v>504.55</v>
      </c>
      <c r="CH964" s="4">
        <v>504.55</v>
      </c>
      <c r="CI964" s="4">
        <v>504.55</v>
      </c>
      <c r="CJ964" s="4">
        <v>504.55</v>
      </c>
      <c r="CK964" s="4">
        <v>4540.95</v>
      </c>
      <c r="CL964" s="4">
        <v>504.55</v>
      </c>
      <c r="CM964" s="4">
        <v>504.55</v>
      </c>
      <c r="CN964" s="4">
        <v>504.55</v>
      </c>
      <c r="CO964" s="4">
        <v>504.55</v>
      </c>
      <c r="CP964" s="4">
        <v>504.55</v>
      </c>
      <c r="CQ964" s="4">
        <v>504.55</v>
      </c>
      <c r="CR964" s="4">
        <v>504.55</v>
      </c>
      <c r="CS964" s="4">
        <v>504.55</v>
      </c>
      <c r="CT964" s="4">
        <v>504.55</v>
      </c>
      <c r="CU964" s="4">
        <v>504.55</v>
      </c>
      <c r="CV964" s="4">
        <v>504.55</v>
      </c>
      <c r="CW964" s="4">
        <v>4540.95</v>
      </c>
      <c r="CX964" s="4">
        <v>0</v>
      </c>
      <c r="CY964" s="4">
        <v>0</v>
      </c>
      <c r="CZ964" s="4">
        <v>0</v>
      </c>
      <c r="DA964" s="4">
        <v>0</v>
      </c>
      <c r="DB964" s="4">
        <v>0</v>
      </c>
      <c r="DC964" s="4">
        <v>0</v>
      </c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0</v>
      </c>
      <c r="DU964" s="6">
        <v>0</v>
      </c>
      <c r="DV964" s="4">
        <f>SUM(Tabela1[[#This Row],[jan/25]:[mar/25]])</f>
        <v>0</v>
      </c>
      <c r="DW964" s="4">
        <f>SUM(Tabela1[[#This Row],[abr/25]:[ago/25]])</f>
        <v>4500</v>
      </c>
      <c r="DX964" s="4">
        <f>SUM(Tabela1[[#This Row],[set/25]:[dez/30]])</f>
        <v>32698.899999999987</v>
      </c>
    </row>
    <row r="965" spans="1:128" hidden="1" x14ac:dyDescent="0.25">
      <c r="A965" s="2" t="s">
        <v>2495</v>
      </c>
      <c r="B965" s="2" t="s">
        <v>14</v>
      </c>
      <c r="C965" s="2" t="s">
        <v>15</v>
      </c>
      <c r="D965" s="1">
        <v>1007</v>
      </c>
      <c r="E965" s="2"/>
      <c r="F965" s="2" t="s">
        <v>16</v>
      </c>
      <c r="G965" s="321"/>
      <c r="H965" s="2"/>
      <c r="I965" s="2"/>
      <c r="J965" s="4"/>
      <c r="K965" s="4"/>
      <c r="L965" s="4">
        <f>Tabela1[[#This Row],[parcela.cef
(total)]]-Tabela1[[#This Row],[parcela.cef
(realizado)]]</f>
        <v>0</v>
      </c>
      <c r="M965" s="4">
        <v>0</v>
      </c>
      <c r="N965" s="4">
        <v>0</v>
      </c>
      <c r="O965" s="4">
        <v>0</v>
      </c>
      <c r="P965" s="4">
        <v>0</v>
      </c>
      <c r="Q965" s="4">
        <f>SUM(Tabela1[[#This Row],[set/25]:[dez/30]])</f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0</v>
      </c>
      <c r="CS965" s="4">
        <v>0</v>
      </c>
      <c r="CT965" s="4">
        <v>0</v>
      </c>
      <c r="CU965" s="4">
        <v>0</v>
      </c>
      <c r="CV965" s="4">
        <v>0</v>
      </c>
      <c r="CW965" s="4">
        <v>0</v>
      </c>
      <c r="CX965" s="4">
        <v>0</v>
      </c>
      <c r="CY965" s="4">
        <v>0</v>
      </c>
      <c r="CZ965" s="4">
        <v>0</v>
      </c>
      <c r="DA965" s="4">
        <v>0</v>
      </c>
      <c r="DB965" s="4">
        <v>0</v>
      </c>
      <c r="DC965" s="4">
        <v>0</v>
      </c>
      <c r="DD965" s="4">
        <v>0</v>
      </c>
      <c r="DE965" s="4">
        <v>0</v>
      </c>
      <c r="DF965" s="4">
        <v>0</v>
      </c>
      <c r="DG965" s="4">
        <v>0</v>
      </c>
      <c r="DH965" s="4">
        <v>0</v>
      </c>
      <c r="DI965" s="4">
        <v>0</v>
      </c>
      <c r="DJ965" s="4">
        <v>0</v>
      </c>
      <c r="DK965" s="4">
        <v>0</v>
      </c>
      <c r="DL965" s="4">
        <v>0</v>
      </c>
      <c r="DM965" s="4">
        <v>0</v>
      </c>
      <c r="DN965" s="4">
        <v>0</v>
      </c>
      <c r="DO965" s="4">
        <v>0</v>
      </c>
      <c r="DP965" s="4">
        <v>0</v>
      </c>
      <c r="DQ965" s="4">
        <v>0</v>
      </c>
      <c r="DR965" s="4">
        <v>0</v>
      </c>
      <c r="DS965" s="4">
        <v>0</v>
      </c>
      <c r="DT965" s="4">
        <v>0</v>
      </c>
      <c r="DU965" s="6">
        <v>0</v>
      </c>
      <c r="DV965" s="4">
        <f>SUM(Tabela1[[#This Row],[jan/25]:[mar/25]])</f>
        <v>0</v>
      </c>
      <c r="DW965" s="4">
        <f>SUM(Tabela1[[#This Row],[abr/25]:[ago/25]])</f>
        <v>0</v>
      </c>
      <c r="DX965" s="4">
        <f>SUM(Tabela1[[#This Row],[set/25]:[dez/30]])</f>
        <v>0</v>
      </c>
    </row>
    <row r="966" spans="1:128" hidden="1" x14ac:dyDescent="0.25">
      <c r="A966" s="2" t="s">
        <v>2495</v>
      </c>
      <c r="B966" s="2" t="s">
        <v>14</v>
      </c>
      <c r="C966" s="2" t="s">
        <v>15</v>
      </c>
      <c r="D966" s="1">
        <v>1008</v>
      </c>
      <c r="E966" s="2"/>
      <c r="F966" s="2" t="s">
        <v>16</v>
      </c>
      <c r="G966" s="321"/>
      <c r="H966" s="2"/>
      <c r="I966" s="2"/>
      <c r="J966" s="4"/>
      <c r="K966" s="4"/>
      <c r="L966" s="4">
        <f>Tabela1[[#This Row],[parcela.cef
(total)]]-Tabela1[[#This Row],[parcela.cef
(realizado)]]</f>
        <v>0</v>
      </c>
      <c r="M966" s="4">
        <v>0</v>
      </c>
      <c r="N966" s="4">
        <v>0</v>
      </c>
      <c r="O966" s="4">
        <v>0</v>
      </c>
      <c r="P966" s="4">
        <v>0</v>
      </c>
      <c r="Q966" s="4">
        <f>SUM(Tabela1[[#This Row],[set/25]:[dez/30]])</f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4">
        <v>0</v>
      </c>
      <c r="CV966" s="4">
        <v>0</v>
      </c>
      <c r="CW966" s="4">
        <v>0</v>
      </c>
      <c r="CX966" s="4">
        <v>0</v>
      </c>
      <c r="CY966" s="4">
        <v>0</v>
      </c>
      <c r="CZ966" s="4">
        <v>0</v>
      </c>
      <c r="DA966" s="4">
        <v>0</v>
      </c>
      <c r="DB966" s="4">
        <v>0</v>
      </c>
      <c r="DC966" s="4">
        <v>0</v>
      </c>
      <c r="DD966" s="4">
        <v>0</v>
      </c>
      <c r="DE966" s="4">
        <v>0</v>
      </c>
      <c r="DF966" s="4">
        <v>0</v>
      </c>
      <c r="DG966" s="4">
        <v>0</v>
      </c>
      <c r="DH966" s="4">
        <v>0</v>
      </c>
      <c r="DI966" s="4">
        <v>0</v>
      </c>
      <c r="DJ966" s="4">
        <v>0</v>
      </c>
      <c r="DK966" s="4">
        <v>0</v>
      </c>
      <c r="DL966" s="4">
        <v>0</v>
      </c>
      <c r="DM966" s="4">
        <v>0</v>
      </c>
      <c r="DN966" s="4">
        <v>0</v>
      </c>
      <c r="DO966" s="4">
        <v>0</v>
      </c>
      <c r="DP966" s="4">
        <v>0</v>
      </c>
      <c r="DQ966" s="4">
        <v>0</v>
      </c>
      <c r="DR966" s="4">
        <v>0</v>
      </c>
      <c r="DS966" s="4">
        <v>0</v>
      </c>
      <c r="DT966" s="4">
        <v>0</v>
      </c>
      <c r="DU966" s="6">
        <v>0</v>
      </c>
      <c r="DV966" s="4">
        <f>SUM(Tabela1[[#This Row],[jan/25]:[mar/25]])</f>
        <v>0</v>
      </c>
      <c r="DW966" s="4">
        <f>SUM(Tabela1[[#This Row],[abr/25]:[ago/25]])</f>
        <v>0</v>
      </c>
      <c r="DX966" s="4">
        <f>SUM(Tabela1[[#This Row],[set/25]:[dez/30]])</f>
        <v>0</v>
      </c>
    </row>
    <row r="967" spans="1:128" hidden="1" x14ac:dyDescent="0.25">
      <c r="A967" s="2" t="s">
        <v>2495</v>
      </c>
      <c r="B967" s="2" t="s">
        <v>14</v>
      </c>
      <c r="C967" s="2" t="s">
        <v>15</v>
      </c>
      <c r="D967" s="1">
        <v>1009</v>
      </c>
      <c r="E967" s="2" t="s">
        <v>2512</v>
      </c>
      <c r="F967" s="2" t="s">
        <v>19</v>
      </c>
      <c r="G967" s="321">
        <v>45852</v>
      </c>
      <c r="H967" s="2" t="s">
        <v>1374</v>
      </c>
      <c r="I967" s="2"/>
      <c r="J967" s="4"/>
      <c r="K967" s="4"/>
      <c r="L967" s="4">
        <f>Tabela1[[#This Row],[parcela.cef
(total)]]-Tabela1[[#This Row],[parcela.cef
(realizado)]]</f>
        <v>0</v>
      </c>
      <c r="M967" s="4">
        <v>193753.01</v>
      </c>
      <c r="N967" s="4">
        <v>224660</v>
      </c>
      <c r="O967" s="4">
        <v>0</v>
      </c>
      <c r="P967" s="4">
        <v>34228.78</v>
      </c>
      <c r="Q967" s="4">
        <f>SUM(Tabela1[[#This Row],[set/25]:[dez/30]])</f>
        <v>33628.78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600</v>
      </c>
      <c r="BI967" s="4">
        <v>0</v>
      </c>
      <c r="BJ967" s="4">
        <v>277.39</v>
      </c>
      <c r="BK967" s="4">
        <v>277.39</v>
      </c>
      <c r="BL967" s="4">
        <v>277.39</v>
      </c>
      <c r="BM967" s="4">
        <v>1191.8499999999999</v>
      </c>
      <c r="BN967" s="4">
        <v>277.39</v>
      </c>
      <c r="BO967" s="4">
        <v>277.39</v>
      </c>
      <c r="BP967" s="4">
        <v>277.39</v>
      </c>
      <c r="BQ967" s="4">
        <v>277.39</v>
      </c>
      <c r="BR967" s="4">
        <v>277.39</v>
      </c>
      <c r="BS967" s="4">
        <v>277.39</v>
      </c>
      <c r="BT967" s="4">
        <v>277.39</v>
      </c>
      <c r="BU967" s="4">
        <v>277.39</v>
      </c>
      <c r="BV967" s="4">
        <v>277.39</v>
      </c>
      <c r="BW967" s="4">
        <v>277.39</v>
      </c>
      <c r="BX967" s="4">
        <v>277.39</v>
      </c>
      <c r="BY967" s="4">
        <v>3314.4</v>
      </c>
      <c r="BZ967" s="4">
        <v>924.62</v>
      </c>
      <c r="CA967" s="4">
        <v>924.62</v>
      </c>
      <c r="CB967" s="4">
        <v>924.62</v>
      </c>
      <c r="CC967" s="4">
        <v>924.62</v>
      </c>
      <c r="CD967" s="4">
        <v>924.62</v>
      </c>
      <c r="CE967" s="4">
        <v>924.62</v>
      </c>
      <c r="CF967" s="4">
        <v>924.62</v>
      </c>
      <c r="CG967" s="4">
        <v>924.62</v>
      </c>
      <c r="CH967" s="4">
        <v>924.62</v>
      </c>
      <c r="CI967" s="4">
        <v>924.62</v>
      </c>
      <c r="CJ967" s="4">
        <v>924.62</v>
      </c>
      <c r="CK967" s="4">
        <v>3972.81</v>
      </c>
      <c r="CL967" s="4">
        <v>924.62</v>
      </c>
      <c r="CM967" s="4">
        <v>924.62</v>
      </c>
      <c r="CN967" s="4">
        <v>924.62</v>
      </c>
      <c r="CO967" s="4">
        <v>924.62</v>
      </c>
      <c r="CP967" s="4">
        <v>924.62</v>
      </c>
      <c r="CQ967" s="4">
        <v>924.62</v>
      </c>
      <c r="CR967" s="4">
        <v>924.62</v>
      </c>
      <c r="CS967" s="4">
        <v>924.62</v>
      </c>
      <c r="CT967" s="4">
        <v>924.62</v>
      </c>
      <c r="CU967" s="4">
        <v>924.62</v>
      </c>
      <c r="CV967" s="4">
        <v>924.62</v>
      </c>
      <c r="CW967" s="4">
        <v>924.62</v>
      </c>
      <c r="CX967" s="4">
        <v>0</v>
      </c>
      <c r="CY967" s="4">
        <v>0</v>
      </c>
      <c r="CZ967" s="4">
        <v>0</v>
      </c>
      <c r="DA967" s="4">
        <v>0</v>
      </c>
      <c r="DB967" s="4">
        <v>0</v>
      </c>
      <c r="DC967" s="4">
        <v>0</v>
      </c>
      <c r="DD967" s="4">
        <v>0</v>
      </c>
      <c r="DE967" s="4">
        <v>0</v>
      </c>
      <c r="DF967" s="4">
        <v>0</v>
      </c>
      <c r="DG967" s="4">
        <v>0</v>
      </c>
      <c r="DH967" s="4">
        <v>0</v>
      </c>
      <c r="DI967" s="4">
        <v>0</v>
      </c>
      <c r="DJ967" s="4">
        <v>0</v>
      </c>
      <c r="DK967" s="4">
        <v>0</v>
      </c>
      <c r="DL967" s="4">
        <v>0</v>
      </c>
      <c r="DM967" s="4">
        <v>0</v>
      </c>
      <c r="DN967" s="4">
        <v>0</v>
      </c>
      <c r="DO967" s="4">
        <v>0</v>
      </c>
      <c r="DP967" s="4">
        <v>0</v>
      </c>
      <c r="DQ967" s="4">
        <v>0</v>
      </c>
      <c r="DR967" s="4">
        <v>0</v>
      </c>
      <c r="DS967" s="4">
        <v>0</v>
      </c>
      <c r="DT967" s="4">
        <v>0</v>
      </c>
      <c r="DU967" s="6">
        <v>0</v>
      </c>
      <c r="DV967" s="4">
        <f>SUM(Tabela1[[#This Row],[jan/25]:[mar/25]])</f>
        <v>0</v>
      </c>
      <c r="DW967" s="4">
        <f>SUM(Tabela1[[#This Row],[abr/25]:[ago/25]])</f>
        <v>600</v>
      </c>
      <c r="DX967" s="4">
        <f>SUM(Tabela1[[#This Row],[set/25]:[dez/30]])</f>
        <v>33628.78</v>
      </c>
    </row>
    <row r="968" spans="1:128" hidden="1" x14ac:dyDescent="0.25">
      <c r="A968" s="2" t="s">
        <v>2495</v>
      </c>
      <c r="B968" s="2" t="s">
        <v>14</v>
      </c>
      <c r="C968" s="2" t="s">
        <v>38</v>
      </c>
      <c r="D968" s="1">
        <v>101</v>
      </c>
      <c r="E968" s="2" t="s">
        <v>2514</v>
      </c>
      <c r="F968" s="2" t="s">
        <v>19</v>
      </c>
      <c r="G968" s="321">
        <v>45850</v>
      </c>
      <c r="H968" s="2" t="s">
        <v>2515</v>
      </c>
      <c r="I968" s="2"/>
      <c r="J968" s="4"/>
      <c r="K968" s="4"/>
      <c r="L968" s="4">
        <f>Tabela1[[#This Row],[parcela.cef
(total)]]-Tabela1[[#This Row],[parcela.cef
(realizado)]]</f>
        <v>0</v>
      </c>
      <c r="M968" s="4">
        <v>0</v>
      </c>
      <c r="N968" s="4">
        <v>417112</v>
      </c>
      <c r="O968" s="4">
        <v>0</v>
      </c>
      <c r="P968" s="4">
        <v>6000</v>
      </c>
      <c r="Q968" s="4">
        <f>SUM(Tabela1[[#This Row],[set/25]:[dez/30]])</f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6000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0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0</v>
      </c>
      <c r="CZ968" s="4">
        <v>0</v>
      </c>
      <c r="DA968" s="4">
        <v>0</v>
      </c>
      <c r="DB968" s="4">
        <v>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4">
        <v>0</v>
      </c>
      <c r="DJ968" s="4">
        <v>0</v>
      </c>
      <c r="DK968" s="4">
        <v>0</v>
      </c>
      <c r="DL968" s="4">
        <v>0</v>
      </c>
      <c r="DM968" s="4">
        <v>0</v>
      </c>
      <c r="DN968" s="4">
        <v>0</v>
      </c>
      <c r="DO968" s="4">
        <v>0</v>
      </c>
      <c r="DP968" s="4">
        <v>0</v>
      </c>
      <c r="DQ968" s="4">
        <v>0</v>
      </c>
      <c r="DR968" s="4">
        <v>0</v>
      </c>
      <c r="DS968" s="4">
        <v>0</v>
      </c>
      <c r="DT968" s="4">
        <v>0</v>
      </c>
      <c r="DU968" s="6">
        <v>0</v>
      </c>
      <c r="DV968" s="4">
        <f>SUM(Tabela1[[#This Row],[jan/25]:[mar/25]])</f>
        <v>0</v>
      </c>
      <c r="DW968" s="4">
        <f>SUM(Tabela1[[#This Row],[abr/25]:[ago/25]])</f>
        <v>6000</v>
      </c>
      <c r="DX968" s="4">
        <f>SUM(Tabela1[[#This Row],[set/25]:[dez/30]])</f>
        <v>0</v>
      </c>
    </row>
    <row r="969" spans="1:128" hidden="1" x14ac:dyDescent="0.25">
      <c r="A969" s="2" t="s">
        <v>2495</v>
      </c>
      <c r="B969" s="2" t="s">
        <v>14</v>
      </c>
      <c r="C969" s="2" t="s">
        <v>15</v>
      </c>
      <c r="D969" s="1">
        <v>1010</v>
      </c>
      <c r="E969" s="2"/>
      <c r="F969" s="2" t="s">
        <v>16</v>
      </c>
      <c r="G969" s="321"/>
      <c r="H969" s="2"/>
      <c r="I969" s="2"/>
      <c r="J969" s="4"/>
      <c r="K969" s="4"/>
      <c r="L969" s="4">
        <f>Tabela1[[#This Row],[parcela.cef
(total)]]-Tabela1[[#This Row],[parcela.cef
(realizado)]]</f>
        <v>0</v>
      </c>
      <c r="M969" s="4">
        <v>0</v>
      </c>
      <c r="N969" s="4">
        <v>0</v>
      </c>
      <c r="O969" s="4">
        <v>0</v>
      </c>
      <c r="P969" s="4">
        <v>0</v>
      </c>
      <c r="Q969" s="4">
        <f>SUM(Tabela1[[#This Row],[set/25]:[dez/30]])</f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4">
        <v>0</v>
      </c>
      <c r="CY969" s="4">
        <v>0</v>
      </c>
      <c r="CZ969" s="4">
        <v>0</v>
      </c>
      <c r="DA969" s="4">
        <v>0</v>
      </c>
      <c r="DB969" s="4">
        <v>0</v>
      </c>
      <c r="DC969" s="4">
        <v>0</v>
      </c>
      <c r="DD969" s="4">
        <v>0</v>
      </c>
      <c r="DE969" s="4">
        <v>0</v>
      </c>
      <c r="DF969" s="4">
        <v>0</v>
      </c>
      <c r="DG969" s="4">
        <v>0</v>
      </c>
      <c r="DH969" s="4">
        <v>0</v>
      </c>
      <c r="DI969" s="4">
        <v>0</v>
      </c>
      <c r="DJ969" s="4">
        <v>0</v>
      </c>
      <c r="DK969" s="4">
        <v>0</v>
      </c>
      <c r="DL969" s="4">
        <v>0</v>
      </c>
      <c r="DM969" s="4">
        <v>0</v>
      </c>
      <c r="DN969" s="4">
        <v>0</v>
      </c>
      <c r="DO969" s="4">
        <v>0</v>
      </c>
      <c r="DP969" s="4">
        <v>0</v>
      </c>
      <c r="DQ969" s="4">
        <v>0</v>
      </c>
      <c r="DR969" s="4">
        <v>0</v>
      </c>
      <c r="DS969" s="4">
        <v>0</v>
      </c>
      <c r="DT969" s="4">
        <v>0</v>
      </c>
      <c r="DU969" s="6">
        <v>0</v>
      </c>
      <c r="DV969" s="4">
        <f>SUM(Tabela1[[#This Row],[jan/25]:[mar/25]])</f>
        <v>0</v>
      </c>
      <c r="DW969" s="4">
        <f>SUM(Tabela1[[#This Row],[abr/25]:[ago/25]])</f>
        <v>0</v>
      </c>
      <c r="DX969" s="4">
        <f>SUM(Tabela1[[#This Row],[set/25]:[dez/30]])</f>
        <v>0</v>
      </c>
    </row>
    <row r="970" spans="1:128" hidden="1" x14ac:dyDescent="0.25">
      <c r="A970" s="2" t="s">
        <v>2495</v>
      </c>
      <c r="B970" s="2" t="s">
        <v>14</v>
      </c>
      <c r="C970" s="2" t="s">
        <v>15</v>
      </c>
      <c r="D970" s="1">
        <v>1011</v>
      </c>
      <c r="E970" s="2"/>
      <c r="F970" s="2" t="s">
        <v>16</v>
      </c>
      <c r="G970" s="321"/>
      <c r="H970" s="2"/>
      <c r="I970" s="2"/>
      <c r="J970" s="4"/>
      <c r="K970" s="4"/>
      <c r="L970" s="4">
        <f>Tabela1[[#This Row],[parcela.cef
(total)]]-Tabela1[[#This Row],[parcela.cef
(realizado)]]</f>
        <v>0</v>
      </c>
      <c r="M970" s="4">
        <v>0</v>
      </c>
      <c r="N970" s="4">
        <v>0</v>
      </c>
      <c r="O970" s="4">
        <v>0</v>
      </c>
      <c r="P970" s="4">
        <v>0</v>
      </c>
      <c r="Q970" s="4">
        <f>SUM(Tabela1[[#This Row],[set/25]:[dez/30]])</f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0</v>
      </c>
      <c r="CQ970" s="4">
        <v>0</v>
      </c>
      <c r="CR970" s="4">
        <v>0</v>
      </c>
      <c r="CS970" s="4">
        <v>0</v>
      </c>
      <c r="CT970" s="4">
        <v>0</v>
      </c>
      <c r="CU970" s="4">
        <v>0</v>
      </c>
      <c r="CV970" s="4">
        <v>0</v>
      </c>
      <c r="CW970" s="4">
        <v>0</v>
      </c>
      <c r="CX970" s="4">
        <v>0</v>
      </c>
      <c r="CY970" s="4">
        <v>0</v>
      </c>
      <c r="CZ970" s="4">
        <v>0</v>
      </c>
      <c r="DA970" s="4">
        <v>0</v>
      </c>
      <c r="DB970" s="4">
        <v>0</v>
      </c>
      <c r="DC970" s="4">
        <v>0</v>
      </c>
      <c r="DD970" s="4">
        <v>0</v>
      </c>
      <c r="DE970" s="4">
        <v>0</v>
      </c>
      <c r="DF970" s="4">
        <v>0</v>
      </c>
      <c r="DG970" s="4">
        <v>0</v>
      </c>
      <c r="DH970" s="4">
        <v>0</v>
      </c>
      <c r="DI970" s="4">
        <v>0</v>
      </c>
      <c r="DJ970" s="4">
        <v>0</v>
      </c>
      <c r="DK970" s="4">
        <v>0</v>
      </c>
      <c r="DL970" s="4">
        <v>0</v>
      </c>
      <c r="DM970" s="4">
        <v>0</v>
      </c>
      <c r="DN970" s="4">
        <v>0</v>
      </c>
      <c r="DO970" s="4">
        <v>0</v>
      </c>
      <c r="DP970" s="4">
        <v>0</v>
      </c>
      <c r="DQ970" s="4">
        <v>0</v>
      </c>
      <c r="DR970" s="4">
        <v>0</v>
      </c>
      <c r="DS970" s="4">
        <v>0</v>
      </c>
      <c r="DT970" s="4">
        <v>0</v>
      </c>
      <c r="DU970" s="6">
        <v>0</v>
      </c>
      <c r="DV970" s="4">
        <f>SUM(Tabela1[[#This Row],[jan/25]:[mar/25]])</f>
        <v>0</v>
      </c>
      <c r="DW970" s="4">
        <f>SUM(Tabela1[[#This Row],[abr/25]:[ago/25]])</f>
        <v>0</v>
      </c>
      <c r="DX970" s="4">
        <f>SUM(Tabela1[[#This Row],[set/25]:[dez/30]])</f>
        <v>0</v>
      </c>
    </row>
    <row r="971" spans="1:128" hidden="1" x14ac:dyDescent="0.25">
      <c r="A971" s="2" t="s">
        <v>2495</v>
      </c>
      <c r="B971" s="2" t="s">
        <v>14</v>
      </c>
      <c r="C971" s="2" t="s">
        <v>15</v>
      </c>
      <c r="D971" s="1">
        <v>1012</v>
      </c>
      <c r="E971" s="2"/>
      <c r="F971" s="2" t="s">
        <v>16</v>
      </c>
      <c r="G971" s="321"/>
      <c r="H971" s="2"/>
      <c r="I971" s="2"/>
      <c r="J971" s="4"/>
      <c r="K971" s="4"/>
      <c r="L971" s="4">
        <f>Tabela1[[#This Row],[parcela.cef
(total)]]-Tabela1[[#This Row],[parcela.cef
(realizado)]]</f>
        <v>0</v>
      </c>
      <c r="M971" s="4">
        <v>0</v>
      </c>
      <c r="N971" s="4">
        <v>0</v>
      </c>
      <c r="O971" s="4">
        <v>0</v>
      </c>
      <c r="P971" s="4">
        <v>0</v>
      </c>
      <c r="Q971" s="4">
        <f>SUM(Tabela1[[#This Row],[set/25]:[dez/30]])</f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0</v>
      </c>
      <c r="CQ971" s="4">
        <v>0</v>
      </c>
      <c r="CR971" s="4">
        <v>0</v>
      </c>
      <c r="CS971" s="4">
        <v>0</v>
      </c>
      <c r="CT971" s="4">
        <v>0</v>
      </c>
      <c r="CU971" s="4">
        <v>0</v>
      </c>
      <c r="CV971" s="4">
        <v>0</v>
      </c>
      <c r="CW971" s="4">
        <v>0</v>
      </c>
      <c r="CX971" s="4">
        <v>0</v>
      </c>
      <c r="CY971" s="4">
        <v>0</v>
      </c>
      <c r="CZ971" s="4">
        <v>0</v>
      </c>
      <c r="DA971" s="4">
        <v>0</v>
      </c>
      <c r="DB971" s="4">
        <v>0</v>
      </c>
      <c r="DC971" s="4">
        <v>0</v>
      </c>
      <c r="DD971" s="4">
        <v>0</v>
      </c>
      <c r="DE971" s="4">
        <v>0</v>
      </c>
      <c r="DF971" s="4">
        <v>0</v>
      </c>
      <c r="DG971" s="4">
        <v>0</v>
      </c>
      <c r="DH971" s="4">
        <v>0</v>
      </c>
      <c r="DI971" s="4">
        <v>0</v>
      </c>
      <c r="DJ971" s="4">
        <v>0</v>
      </c>
      <c r="DK971" s="4">
        <v>0</v>
      </c>
      <c r="DL971" s="4">
        <v>0</v>
      </c>
      <c r="DM971" s="4">
        <v>0</v>
      </c>
      <c r="DN971" s="4">
        <v>0</v>
      </c>
      <c r="DO971" s="4">
        <v>0</v>
      </c>
      <c r="DP971" s="4">
        <v>0</v>
      </c>
      <c r="DQ971" s="4">
        <v>0</v>
      </c>
      <c r="DR971" s="4">
        <v>0</v>
      </c>
      <c r="DS971" s="4">
        <v>0</v>
      </c>
      <c r="DT971" s="4">
        <v>0</v>
      </c>
      <c r="DU971" s="6">
        <v>0</v>
      </c>
      <c r="DV971" s="4">
        <f>SUM(Tabela1[[#This Row],[jan/25]:[mar/25]])</f>
        <v>0</v>
      </c>
      <c r="DW971" s="4">
        <f>SUM(Tabela1[[#This Row],[abr/25]:[ago/25]])</f>
        <v>0</v>
      </c>
      <c r="DX971" s="4">
        <f>SUM(Tabela1[[#This Row],[set/25]:[dez/30]])</f>
        <v>0</v>
      </c>
    </row>
    <row r="972" spans="1:128" hidden="1" x14ac:dyDescent="0.25">
      <c r="A972" s="2" t="s">
        <v>2495</v>
      </c>
      <c r="B972" s="2" t="s">
        <v>14</v>
      </c>
      <c r="C972" s="2" t="s">
        <v>15</v>
      </c>
      <c r="D972" s="1">
        <v>1013</v>
      </c>
      <c r="E972" s="2"/>
      <c r="F972" s="2" t="s">
        <v>16</v>
      </c>
      <c r="G972" s="321"/>
      <c r="H972" s="2"/>
      <c r="I972" s="2"/>
      <c r="J972" s="4"/>
      <c r="K972" s="4"/>
      <c r="L972" s="4">
        <f>Tabela1[[#This Row],[parcela.cef
(total)]]-Tabela1[[#This Row],[parcela.cef
(realizado)]]</f>
        <v>0</v>
      </c>
      <c r="M972" s="4">
        <v>0</v>
      </c>
      <c r="N972" s="4">
        <v>0</v>
      </c>
      <c r="O972" s="4">
        <v>0</v>
      </c>
      <c r="P972" s="4">
        <v>0</v>
      </c>
      <c r="Q972" s="4">
        <f>SUM(Tabela1[[#This Row],[set/25]:[dez/30]])</f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0</v>
      </c>
      <c r="CZ972" s="4">
        <v>0</v>
      </c>
      <c r="DA972" s="4">
        <v>0</v>
      </c>
      <c r="DB972" s="4">
        <v>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6">
        <v>0</v>
      </c>
      <c r="DV972" s="4">
        <f>SUM(Tabela1[[#This Row],[jan/25]:[mar/25]])</f>
        <v>0</v>
      </c>
      <c r="DW972" s="4">
        <f>SUM(Tabela1[[#This Row],[abr/25]:[ago/25]])</f>
        <v>0</v>
      </c>
      <c r="DX972" s="4">
        <f>SUM(Tabela1[[#This Row],[set/25]:[dez/30]])</f>
        <v>0</v>
      </c>
    </row>
    <row r="973" spans="1:128" hidden="1" x14ac:dyDescent="0.25">
      <c r="A973" s="2" t="s">
        <v>2495</v>
      </c>
      <c r="B973" s="2" t="s">
        <v>14</v>
      </c>
      <c r="C973" s="2" t="s">
        <v>15</v>
      </c>
      <c r="D973" s="1">
        <v>1014</v>
      </c>
      <c r="E973" s="2" t="s">
        <v>2521</v>
      </c>
      <c r="F973" s="2" t="s">
        <v>19</v>
      </c>
      <c r="G973" s="321">
        <v>45850</v>
      </c>
      <c r="H973" s="2" t="s">
        <v>992</v>
      </c>
      <c r="I973" s="2"/>
      <c r="J973" s="4"/>
      <c r="K973" s="4"/>
      <c r="L973" s="4">
        <f>Tabela1[[#This Row],[parcela.cef
(total)]]-Tabela1[[#This Row],[parcela.cef
(realizado)]]</f>
        <v>0</v>
      </c>
      <c r="M973" s="4">
        <v>201925.3</v>
      </c>
      <c r="N973" s="4">
        <v>304406.02</v>
      </c>
      <c r="O973" s="4">
        <v>0</v>
      </c>
      <c r="P973" s="4">
        <v>107336.48</v>
      </c>
      <c r="Q973" s="4">
        <f>SUM(Tabela1[[#This Row],[set/25]:[dez/30]])</f>
        <v>103279.23999999992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3000</v>
      </c>
      <c r="BI973" s="4">
        <v>1057.24</v>
      </c>
      <c r="BJ973" s="4">
        <v>1090.94</v>
      </c>
      <c r="BK973" s="4">
        <v>1066.8699999999999</v>
      </c>
      <c r="BL973" s="4">
        <v>457.23</v>
      </c>
      <c r="BM973" s="4">
        <v>457.23</v>
      </c>
      <c r="BN973" s="4">
        <v>457.23</v>
      </c>
      <c r="BO973" s="4">
        <v>457.23</v>
      </c>
      <c r="BP973" s="4">
        <v>457.23</v>
      </c>
      <c r="BQ973" s="4">
        <v>615.73</v>
      </c>
      <c r="BR973" s="4">
        <v>1524.09</v>
      </c>
      <c r="BS973" s="4">
        <v>1524.09</v>
      </c>
      <c r="BT973" s="4">
        <v>18006.98</v>
      </c>
      <c r="BU973" s="4">
        <v>1524.09</v>
      </c>
      <c r="BV973" s="4">
        <v>1524.09</v>
      </c>
      <c r="BW973" s="4">
        <v>1524.09</v>
      </c>
      <c r="BX973" s="4">
        <v>1524.09</v>
      </c>
      <c r="BY973" s="4">
        <v>1524.09</v>
      </c>
      <c r="BZ973" s="4">
        <v>1524.09</v>
      </c>
      <c r="CA973" s="4">
        <v>1524.09</v>
      </c>
      <c r="CB973" s="4">
        <v>1524.09</v>
      </c>
      <c r="CC973" s="4">
        <v>1524.09</v>
      </c>
      <c r="CD973" s="4">
        <v>1524.09</v>
      </c>
      <c r="CE973" s="4">
        <v>1524.09</v>
      </c>
      <c r="CF973" s="4">
        <v>18006.98</v>
      </c>
      <c r="CG973" s="4">
        <v>1524.09</v>
      </c>
      <c r="CH973" s="4">
        <v>1524.09</v>
      </c>
      <c r="CI973" s="4">
        <v>1524.09</v>
      </c>
      <c r="CJ973" s="4">
        <v>1524.09</v>
      </c>
      <c r="CK973" s="4">
        <v>1524.09</v>
      </c>
      <c r="CL973" s="4">
        <v>1524.09</v>
      </c>
      <c r="CM973" s="4">
        <v>1524.09</v>
      </c>
      <c r="CN973" s="4">
        <v>1524.09</v>
      </c>
      <c r="CO973" s="4">
        <v>1524.09</v>
      </c>
      <c r="CP973" s="4">
        <v>1524.09</v>
      </c>
      <c r="CQ973" s="4">
        <v>1524.09</v>
      </c>
      <c r="CR973" s="4">
        <v>18006.98</v>
      </c>
      <c r="CS973" s="4">
        <v>1524.09</v>
      </c>
      <c r="CT973" s="4">
        <v>1524.09</v>
      </c>
      <c r="CU973" s="4">
        <v>1524.09</v>
      </c>
      <c r="CV973" s="4">
        <v>1524.09</v>
      </c>
      <c r="CW973" s="4">
        <v>1524.09</v>
      </c>
      <c r="CX973" s="4">
        <v>0</v>
      </c>
      <c r="CY973" s="4">
        <v>0</v>
      </c>
      <c r="CZ973" s="4">
        <v>0</v>
      </c>
      <c r="DA973" s="4">
        <v>0</v>
      </c>
      <c r="DB973" s="4">
        <v>0</v>
      </c>
      <c r="DC973" s="4">
        <v>0</v>
      </c>
      <c r="DD973" s="4">
        <v>0</v>
      </c>
      <c r="DE973" s="4">
        <v>0</v>
      </c>
      <c r="DF973" s="4">
        <v>0</v>
      </c>
      <c r="DG973" s="4">
        <v>0</v>
      </c>
      <c r="DH973" s="4">
        <v>0</v>
      </c>
      <c r="DI973" s="4">
        <v>0</v>
      </c>
      <c r="DJ973" s="4">
        <v>0</v>
      </c>
      <c r="DK973" s="4">
        <v>0</v>
      </c>
      <c r="DL973" s="4">
        <v>0</v>
      </c>
      <c r="DM973" s="4">
        <v>0</v>
      </c>
      <c r="DN973" s="4">
        <v>0</v>
      </c>
      <c r="DO973" s="4">
        <v>0</v>
      </c>
      <c r="DP973" s="4">
        <v>0</v>
      </c>
      <c r="DQ973" s="4">
        <v>0</v>
      </c>
      <c r="DR973" s="4">
        <v>0</v>
      </c>
      <c r="DS973" s="4">
        <v>0</v>
      </c>
      <c r="DT973" s="4">
        <v>0</v>
      </c>
      <c r="DU973" s="6">
        <v>0</v>
      </c>
      <c r="DV973" s="4">
        <f>SUM(Tabela1[[#This Row],[jan/25]:[mar/25]])</f>
        <v>0</v>
      </c>
      <c r="DW973" s="4">
        <f>SUM(Tabela1[[#This Row],[abr/25]:[ago/25]])</f>
        <v>4057.24</v>
      </c>
      <c r="DX973" s="4">
        <f>SUM(Tabela1[[#This Row],[set/25]:[dez/30]])</f>
        <v>103279.23999999992</v>
      </c>
    </row>
    <row r="974" spans="1:128" hidden="1" x14ac:dyDescent="0.25">
      <c r="A974" s="2" t="s">
        <v>2495</v>
      </c>
      <c r="B974" s="2" t="s">
        <v>14</v>
      </c>
      <c r="C974" s="2" t="s">
        <v>15</v>
      </c>
      <c r="D974" s="1">
        <v>1015</v>
      </c>
      <c r="E974" s="2"/>
      <c r="F974" s="2" t="s">
        <v>16</v>
      </c>
      <c r="G974" s="321"/>
      <c r="H974" s="2"/>
      <c r="I974" s="2"/>
      <c r="J974" s="4"/>
      <c r="K974" s="4"/>
      <c r="L974" s="4">
        <f>Tabela1[[#This Row],[parcela.cef
(total)]]-Tabela1[[#This Row],[parcela.cef
(realizado)]]</f>
        <v>0</v>
      </c>
      <c r="M974" s="4">
        <v>0</v>
      </c>
      <c r="N974" s="4">
        <v>0</v>
      </c>
      <c r="O974" s="4">
        <v>0</v>
      </c>
      <c r="P974" s="4">
        <v>0</v>
      </c>
      <c r="Q974" s="4">
        <f>SUM(Tabela1[[#This Row],[set/25]:[dez/30]])</f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0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0</v>
      </c>
      <c r="CX974" s="4">
        <v>0</v>
      </c>
      <c r="CY974" s="4">
        <v>0</v>
      </c>
      <c r="CZ974" s="4">
        <v>0</v>
      </c>
      <c r="DA974" s="4">
        <v>0</v>
      </c>
      <c r="DB974" s="4">
        <v>0</v>
      </c>
      <c r="DC974" s="4">
        <v>0</v>
      </c>
      <c r="DD974" s="4">
        <v>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0</v>
      </c>
      <c r="DK974" s="4">
        <v>0</v>
      </c>
      <c r="DL974" s="4">
        <v>0</v>
      </c>
      <c r="DM974" s="4">
        <v>0</v>
      </c>
      <c r="DN974" s="4">
        <v>0</v>
      </c>
      <c r="DO974" s="4">
        <v>0</v>
      </c>
      <c r="DP974" s="4">
        <v>0</v>
      </c>
      <c r="DQ974" s="4">
        <v>0</v>
      </c>
      <c r="DR974" s="4">
        <v>0</v>
      </c>
      <c r="DS974" s="4">
        <v>0</v>
      </c>
      <c r="DT974" s="4">
        <v>0</v>
      </c>
      <c r="DU974" s="6">
        <v>0</v>
      </c>
      <c r="DV974" s="4">
        <f>SUM(Tabela1[[#This Row],[jan/25]:[mar/25]])</f>
        <v>0</v>
      </c>
      <c r="DW974" s="4">
        <f>SUM(Tabela1[[#This Row],[abr/25]:[ago/25]])</f>
        <v>0</v>
      </c>
      <c r="DX974" s="4">
        <f>SUM(Tabela1[[#This Row],[set/25]:[dez/30]])</f>
        <v>0</v>
      </c>
    </row>
    <row r="975" spans="1:128" hidden="1" x14ac:dyDescent="0.25">
      <c r="A975" s="2" t="s">
        <v>2495</v>
      </c>
      <c r="B975" s="2" t="s">
        <v>14</v>
      </c>
      <c r="C975" s="2" t="s">
        <v>38</v>
      </c>
      <c r="D975" s="1">
        <v>102</v>
      </c>
      <c r="E975" s="2" t="s">
        <v>2524</v>
      </c>
      <c r="F975" s="2" t="s">
        <v>19</v>
      </c>
      <c r="G975" s="321">
        <v>45850</v>
      </c>
      <c r="H975" s="2" t="s">
        <v>1368</v>
      </c>
      <c r="I975" s="2"/>
      <c r="J975" s="4"/>
      <c r="K975" s="4"/>
      <c r="L975" s="4">
        <f>Tabela1[[#This Row],[parcela.cef
(total)]]-Tabela1[[#This Row],[parcela.cef
(realizado)]]</f>
        <v>0</v>
      </c>
      <c r="M975" s="4">
        <v>0</v>
      </c>
      <c r="N975" s="4">
        <v>224970.2</v>
      </c>
      <c r="O975" s="4">
        <v>0</v>
      </c>
      <c r="P975" s="4">
        <v>1210.8</v>
      </c>
      <c r="Q975" s="4">
        <f>SUM(Tabela1[[#This Row],[set/25]:[dez/30]])</f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600</v>
      </c>
      <c r="BI975" s="4">
        <v>610.79999999999995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0</v>
      </c>
      <c r="CP975" s="4">
        <v>0</v>
      </c>
      <c r="CQ975" s="4">
        <v>0</v>
      </c>
      <c r="CR975" s="4">
        <v>0</v>
      </c>
      <c r="CS975" s="4">
        <v>0</v>
      </c>
      <c r="CT975" s="4">
        <v>0</v>
      </c>
      <c r="CU975" s="4">
        <v>0</v>
      </c>
      <c r="CV975" s="4">
        <v>0</v>
      </c>
      <c r="CW975" s="4">
        <v>0</v>
      </c>
      <c r="CX975" s="4">
        <v>0</v>
      </c>
      <c r="CY975" s="4">
        <v>0</v>
      </c>
      <c r="CZ975" s="4">
        <v>0</v>
      </c>
      <c r="DA975" s="4">
        <v>0</v>
      </c>
      <c r="DB975" s="4">
        <v>0</v>
      </c>
      <c r="DC975" s="4">
        <v>0</v>
      </c>
      <c r="DD975" s="4">
        <v>0</v>
      </c>
      <c r="DE975" s="4">
        <v>0</v>
      </c>
      <c r="DF975" s="4">
        <v>0</v>
      </c>
      <c r="DG975" s="4">
        <v>0</v>
      </c>
      <c r="DH975" s="4">
        <v>0</v>
      </c>
      <c r="DI975" s="4">
        <v>0</v>
      </c>
      <c r="DJ975" s="4">
        <v>0</v>
      </c>
      <c r="DK975" s="4">
        <v>0</v>
      </c>
      <c r="DL975" s="4">
        <v>0</v>
      </c>
      <c r="DM975" s="4">
        <v>0</v>
      </c>
      <c r="DN975" s="4">
        <v>0</v>
      </c>
      <c r="DO975" s="4">
        <v>0</v>
      </c>
      <c r="DP975" s="4">
        <v>0</v>
      </c>
      <c r="DQ975" s="4">
        <v>0</v>
      </c>
      <c r="DR975" s="4">
        <v>0</v>
      </c>
      <c r="DS975" s="4">
        <v>0</v>
      </c>
      <c r="DT975" s="4">
        <v>0</v>
      </c>
      <c r="DU975" s="6">
        <v>0</v>
      </c>
      <c r="DV975" s="4">
        <f>SUM(Tabela1[[#This Row],[jan/25]:[mar/25]])</f>
        <v>0</v>
      </c>
      <c r="DW975" s="4">
        <f>SUM(Tabela1[[#This Row],[abr/25]:[ago/25]])</f>
        <v>1210.8</v>
      </c>
      <c r="DX975" s="4">
        <f>SUM(Tabela1[[#This Row],[set/25]:[dez/30]])</f>
        <v>0</v>
      </c>
    </row>
    <row r="976" spans="1:128" hidden="1" x14ac:dyDescent="0.25">
      <c r="A976" s="2" t="s">
        <v>2495</v>
      </c>
      <c r="B976" s="2" t="s">
        <v>14</v>
      </c>
      <c r="C976" s="2" t="s">
        <v>38</v>
      </c>
      <c r="D976" s="1">
        <v>103</v>
      </c>
      <c r="E976" s="2" t="s">
        <v>2526</v>
      </c>
      <c r="F976" s="2" t="s">
        <v>19</v>
      </c>
      <c r="G976" s="321">
        <v>45850</v>
      </c>
      <c r="H976" s="2" t="s">
        <v>1164</v>
      </c>
      <c r="I976" s="2"/>
      <c r="J976" s="4"/>
      <c r="K976" s="4"/>
      <c r="L976" s="4">
        <f>Tabela1[[#This Row],[parcela.cef
(total)]]-Tabela1[[#This Row],[parcela.cef
(realizado)]]</f>
        <v>0</v>
      </c>
      <c r="M976" s="4">
        <v>0</v>
      </c>
      <c r="N976" s="4">
        <v>403260.91</v>
      </c>
      <c r="O976" s="4">
        <v>0</v>
      </c>
      <c r="P976" s="4">
        <v>2110.8000000000002</v>
      </c>
      <c r="Q976" s="4">
        <f>SUM(Tabela1[[#This Row],[set/25]:[dez/30]])</f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1500</v>
      </c>
      <c r="BI976" s="4">
        <v>610.79999999999995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0</v>
      </c>
      <c r="CP976" s="4">
        <v>0</v>
      </c>
      <c r="CQ976" s="4">
        <v>0</v>
      </c>
      <c r="CR976" s="4">
        <v>0</v>
      </c>
      <c r="CS976" s="4">
        <v>0</v>
      </c>
      <c r="CT976" s="4">
        <v>0</v>
      </c>
      <c r="CU976" s="4">
        <v>0</v>
      </c>
      <c r="CV976" s="4">
        <v>0</v>
      </c>
      <c r="CW976" s="4">
        <v>0</v>
      </c>
      <c r="CX976" s="4">
        <v>0</v>
      </c>
      <c r="CY976" s="4">
        <v>0</v>
      </c>
      <c r="CZ976" s="4">
        <v>0</v>
      </c>
      <c r="DA976" s="4">
        <v>0</v>
      </c>
      <c r="DB976" s="4">
        <v>0</v>
      </c>
      <c r="DC976" s="4">
        <v>0</v>
      </c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6">
        <v>0</v>
      </c>
      <c r="DV976" s="4">
        <f>SUM(Tabela1[[#This Row],[jan/25]:[mar/25]])</f>
        <v>0</v>
      </c>
      <c r="DW976" s="4">
        <f>SUM(Tabela1[[#This Row],[abr/25]:[ago/25]])</f>
        <v>2110.8000000000002</v>
      </c>
      <c r="DX976" s="4">
        <f>SUM(Tabela1[[#This Row],[set/25]:[dez/30]])</f>
        <v>0</v>
      </c>
    </row>
    <row r="977" spans="1:128" hidden="1" x14ac:dyDescent="0.25">
      <c r="A977" s="2" t="s">
        <v>2495</v>
      </c>
      <c r="B977" s="2" t="s">
        <v>14</v>
      </c>
      <c r="C977" s="2" t="s">
        <v>38</v>
      </c>
      <c r="D977" s="1">
        <v>104</v>
      </c>
      <c r="E977" s="2"/>
      <c r="F977" s="2" t="s">
        <v>16</v>
      </c>
      <c r="G977" s="321"/>
      <c r="H977" s="2"/>
      <c r="I977" s="2"/>
      <c r="J977" s="4"/>
      <c r="K977" s="4"/>
      <c r="L977" s="4">
        <f>Tabela1[[#This Row],[parcela.cef
(total)]]-Tabela1[[#This Row],[parcela.cef
(realizado)]]</f>
        <v>0</v>
      </c>
      <c r="M977" s="4">
        <v>0</v>
      </c>
      <c r="N977" s="4">
        <v>0</v>
      </c>
      <c r="O977" s="4">
        <v>0</v>
      </c>
      <c r="P977" s="4">
        <v>0</v>
      </c>
      <c r="Q977" s="4">
        <f>SUM(Tabela1[[#This Row],[set/25]:[dez/30]])</f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0</v>
      </c>
      <c r="CZ977" s="4">
        <v>0</v>
      </c>
      <c r="DA977" s="4">
        <v>0</v>
      </c>
      <c r="DB977" s="4">
        <v>0</v>
      </c>
      <c r="DC977" s="4">
        <v>0</v>
      </c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4">
        <v>0</v>
      </c>
      <c r="DJ977" s="4">
        <v>0</v>
      </c>
      <c r="DK977" s="4">
        <v>0</v>
      </c>
      <c r="DL977" s="4">
        <v>0</v>
      </c>
      <c r="DM977" s="4">
        <v>0</v>
      </c>
      <c r="DN977" s="4">
        <v>0</v>
      </c>
      <c r="DO977" s="4">
        <v>0</v>
      </c>
      <c r="DP977" s="4">
        <v>0</v>
      </c>
      <c r="DQ977" s="4">
        <v>0</v>
      </c>
      <c r="DR977" s="4">
        <v>0</v>
      </c>
      <c r="DS977" s="4">
        <v>0</v>
      </c>
      <c r="DT977" s="4">
        <v>0</v>
      </c>
      <c r="DU977" s="6">
        <v>0</v>
      </c>
      <c r="DV977" s="4">
        <f>SUM(Tabela1[[#This Row],[jan/25]:[mar/25]])</f>
        <v>0</v>
      </c>
      <c r="DW977" s="4">
        <f>SUM(Tabela1[[#This Row],[abr/25]:[ago/25]])</f>
        <v>0</v>
      </c>
      <c r="DX977" s="4">
        <f>SUM(Tabela1[[#This Row],[set/25]:[dez/30]])</f>
        <v>0</v>
      </c>
    </row>
    <row r="978" spans="1:128" hidden="1" x14ac:dyDescent="0.25">
      <c r="A978" s="2" t="s">
        <v>2495</v>
      </c>
      <c r="B978" s="2" t="s">
        <v>14</v>
      </c>
      <c r="C978" s="2" t="s">
        <v>38</v>
      </c>
      <c r="D978" s="1">
        <v>105</v>
      </c>
      <c r="E978" s="2" t="s">
        <v>2529</v>
      </c>
      <c r="F978" s="2" t="s">
        <v>19</v>
      </c>
      <c r="G978" s="321">
        <v>45920</v>
      </c>
      <c r="H978" s="2"/>
      <c r="I978" s="2"/>
      <c r="J978" s="4"/>
      <c r="K978" s="4"/>
      <c r="L978" s="4">
        <f>Tabela1[[#This Row],[parcela.cef
(total)]]-Tabela1[[#This Row],[parcela.cef
(realizado)]]</f>
        <v>0</v>
      </c>
      <c r="M978" s="4">
        <v>0</v>
      </c>
      <c r="N978" s="4">
        <v>100000</v>
      </c>
      <c r="O978" s="4">
        <v>0</v>
      </c>
      <c r="P978" s="4">
        <v>0</v>
      </c>
      <c r="Q978" s="4">
        <f>SUM(Tabela1[[#This Row],[set/25]:[dez/30]])</f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0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4">
        <v>0</v>
      </c>
      <c r="CY978" s="4">
        <v>0</v>
      </c>
      <c r="CZ978" s="4">
        <v>0</v>
      </c>
      <c r="DA978" s="4">
        <v>0</v>
      </c>
      <c r="DB978" s="4">
        <v>0</v>
      </c>
      <c r="DC978" s="4">
        <v>0</v>
      </c>
      <c r="DD978" s="4">
        <v>0</v>
      </c>
      <c r="DE978" s="4">
        <v>0</v>
      </c>
      <c r="DF978" s="4">
        <v>0</v>
      </c>
      <c r="DG978" s="4">
        <v>0</v>
      </c>
      <c r="DH978" s="4">
        <v>0</v>
      </c>
      <c r="DI978" s="4">
        <v>0</v>
      </c>
      <c r="DJ978" s="4">
        <v>0</v>
      </c>
      <c r="DK978" s="4">
        <v>0</v>
      </c>
      <c r="DL978" s="4">
        <v>0</v>
      </c>
      <c r="DM978" s="4">
        <v>0</v>
      </c>
      <c r="DN978" s="4">
        <v>0</v>
      </c>
      <c r="DO978" s="4">
        <v>0</v>
      </c>
      <c r="DP978" s="4">
        <v>0</v>
      </c>
      <c r="DQ978" s="4">
        <v>0</v>
      </c>
      <c r="DR978" s="4">
        <v>0</v>
      </c>
      <c r="DS978" s="4">
        <v>0</v>
      </c>
      <c r="DT978" s="4">
        <v>0</v>
      </c>
      <c r="DU978" s="6">
        <v>0</v>
      </c>
      <c r="DV978" s="4">
        <f>SUM(Tabela1[[#This Row],[jan/25]:[mar/25]])</f>
        <v>0</v>
      </c>
      <c r="DW978" s="4">
        <f>SUM(Tabela1[[#This Row],[abr/25]:[ago/25]])</f>
        <v>0</v>
      </c>
      <c r="DX978" s="4">
        <f>SUM(Tabela1[[#This Row],[set/25]:[dez/30]])</f>
        <v>0</v>
      </c>
    </row>
    <row r="979" spans="1:128" hidden="1" x14ac:dyDescent="0.25">
      <c r="A979" s="2" t="s">
        <v>2495</v>
      </c>
      <c r="B979" s="2" t="s">
        <v>14</v>
      </c>
      <c r="C979" s="2" t="s">
        <v>38</v>
      </c>
      <c r="D979" s="1">
        <v>106</v>
      </c>
      <c r="E979" s="2" t="s">
        <v>2531</v>
      </c>
      <c r="F979" s="2" t="s">
        <v>19</v>
      </c>
      <c r="G979" s="321">
        <v>45850</v>
      </c>
      <c r="H979" s="2" t="s">
        <v>1545</v>
      </c>
      <c r="I979" s="2"/>
      <c r="J979" s="4"/>
      <c r="K979" s="4"/>
      <c r="L979" s="4">
        <f>Tabela1[[#This Row],[parcela.cef
(total)]]-Tabela1[[#This Row],[parcela.cef
(realizado)]]</f>
        <v>0</v>
      </c>
      <c r="M979" s="4">
        <v>0</v>
      </c>
      <c r="N979" s="4">
        <v>215259.98</v>
      </c>
      <c r="O979" s="4">
        <v>0</v>
      </c>
      <c r="P979" s="4">
        <v>17266.900000000001</v>
      </c>
      <c r="Q979" s="4">
        <f>SUM(Tabela1[[#This Row],[set/25]:[dez/30]])</f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16260</v>
      </c>
      <c r="BI979" s="4">
        <v>1006.9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0</v>
      </c>
      <c r="CZ979" s="4">
        <v>0</v>
      </c>
      <c r="DA979" s="4">
        <v>0</v>
      </c>
      <c r="DB979" s="4">
        <v>0</v>
      </c>
      <c r="DC979" s="4">
        <v>0</v>
      </c>
      <c r="DD979" s="4">
        <v>0</v>
      </c>
      <c r="DE979" s="4">
        <v>0</v>
      </c>
      <c r="DF979" s="4">
        <v>0</v>
      </c>
      <c r="DG979" s="4">
        <v>0</v>
      </c>
      <c r="DH979" s="4">
        <v>0</v>
      </c>
      <c r="DI979" s="4">
        <v>0</v>
      </c>
      <c r="DJ979" s="4">
        <v>0</v>
      </c>
      <c r="DK979" s="4">
        <v>0</v>
      </c>
      <c r="DL979" s="4">
        <v>0</v>
      </c>
      <c r="DM979" s="4">
        <v>0</v>
      </c>
      <c r="DN979" s="4">
        <v>0</v>
      </c>
      <c r="DO979" s="4">
        <v>0</v>
      </c>
      <c r="DP979" s="4">
        <v>0</v>
      </c>
      <c r="DQ979" s="4">
        <v>0</v>
      </c>
      <c r="DR979" s="4">
        <v>0</v>
      </c>
      <c r="DS979" s="4">
        <v>0</v>
      </c>
      <c r="DT979" s="4">
        <v>0</v>
      </c>
      <c r="DU979" s="6">
        <v>0</v>
      </c>
      <c r="DV979" s="4">
        <f>SUM(Tabela1[[#This Row],[jan/25]:[mar/25]])</f>
        <v>0</v>
      </c>
      <c r="DW979" s="4">
        <f>SUM(Tabela1[[#This Row],[abr/25]:[ago/25]])</f>
        <v>17266.900000000001</v>
      </c>
      <c r="DX979" s="4">
        <f>SUM(Tabela1[[#This Row],[set/25]:[dez/30]])</f>
        <v>0</v>
      </c>
    </row>
    <row r="980" spans="1:128" hidden="1" x14ac:dyDescent="0.25">
      <c r="A980" s="2" t="s">
        <v>2495</v>
      </c>
      <c r="B980" s="2" t="s">
        <v>14</v>
      </c>
      <c r="C980" s="2" t="s">
        <v>38</v>
      </c>
      <c r="D980" s="1">
        <v>107</v>
      </c>
      <c r="E980" s="2" t="s">
        <v>2533</v>
      </c>
      <c r="F980" s="2" t="s">
        <v>19</v>
      </c>
      <c r="G980" s="321">
        <v>45906</v>
      </c>
      <c r="H980" s="2"/>
      <c r="I980" s="2"/>
      <c r="J980" s="4"/>
      <c r="K980" s="4"/>
      <c r="L980" s="4">
        <f>Tabela1[[#This Row],[parcela.cef
(total)]]-Tabela1[[#This Row],[parcela.cef
(realizado)]]</f>
        <v>0</v>
      </c>
      <c r="M980" s="4">
        <v>0</v>
      </c>
      <c r="N980" s="4">
        <v>219533.24</v>
      </c>
      <c r="O980" s="4">
        <v>0</v>
      </c>
      <c r="P980" s="4">
        <v>0</v>
      </c>
      <c r="Q980" s="4">
        <f>SUM(Tabela1[[#This Row],[set/25]:[dez/30]])</f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0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0</v>
      </c>
      <c r="CX980" s="4">
        <v>0</v>
      </c>
      <c r="CY980" s="4">
        <v>0</v>
      </c>
      <c r="CZ980" s="4">
        <v>0</v>
      </c>
      <c r="DA980" s="4">
        <v>0</v>
      </c>
      <c r="DB980" s="4">
        <v>0</v>
      </c>
      <c r="DC980" s="4">
        <v>0</v>
      </c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6">
        <v>0</v>
      </c>
      <c r="DV980" s="4">
        <f>SUM(Tabela1[[#This Row],[jan/25]:[mar/25]])</f>
        <v>0</v>
      </c>
      <c r="DW980" s="4">
        <f>SUM(Tabela1[[#This Row],[abr/25]:[ago/25]])</f>
        <v>0</v>
      </c>
      <c r="DX980" s="4">
        <f>SUM(Tabela1[[#This Row],[set/25]:[dez/30]])</f>
        <v>0</v>
      </c>
    </row>
    <row r="981" spans="1:128" hidden="1" x14ac:dyDescent="0.25">
      <c r="A981" s="2" t="s">
        <v>2495</v>
      </c>
      <c r="B981" s="2" t="s">
        <v>14</v>
      </c>
      <c r="C981" s="2" t="s">
        <v>38</v>
      </c>
      <c r="D981" s="1">
        <v>108</v>
      </c>
      <c r="E981" s="2" t="s">
        <v>2535</v>
      </c>
      <c r="F981" s="2" t="s">
        <v>19</v>
      </c>
      <c r="G981" s="321">
        <v>45852</v>
      </c>
      <c r="H981" s="2" t="s">
        <v>1703</v>
      </c>
      <c r="I981" s="2"/>
      <c r="J981" s="4"/>
      <c r="K981" s="4"/>
      <c r="L981" s="4">
        <f>Tabela1[[#This Row],[parcela.cef
(total)]]-Tabela1[[#This Row],[parcela.cef
(realizado)]]</f>
        <v>0</v>
      </c>
      <c r="M981" s="4">
        <v>0</v>
      </c>
      <c r="N981" s="4">
        <v>296100.12</v>
      </c>
      <c r="O981" s="4">
        <v>0</v>
      </c>
      <c r="P981" s="4">
        <v>957.33</v>
      </c>
      <c r="Q981" s="4">
        <f>SUM(Tabela1[[#This Row],[set/25]:[dez/30]])</f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600</v>
      </c>
      <c r="BI981" s="4">
        <v>357.33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0</v>
      </c>
      <c r="CQ981" s="4">
        <v>0</v>
      </c>
      <c r="CR981" s="4">
        <v>0</v>
      </c>
      <c r="CS981" s="4">
        <v>0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0</v>
      </c>
      <c r="CZ981" s="4">
        <v>0</v>
      </c>
      <c r="DA981" s="4">
        <v>0</v>
      </c>
      <c r="DB981" s="4">
        <v>0</v>
      </c>
      <c r="DC981" s="4">
        <v>0</v>
      </c>
      <c r="DD981" s="4">
        <v>0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0</v>
      </c>
      <c r="DK981" s="4">
        <v>0</v>
      </c>
      <c r="DL981" s="4">
        <v>0</v>
      </c>
      <c r="DM981" s="4">
        <v>0</v>
      </c>
      <c r="DN981" s="4">
        <v>0</v>
      </c>
      <c r="DO981" s="4">
        <v>0</v>
      </c>
      <c r="DP981" s="4">
        <v>0</v>
      </c>
      <c r="DQ981" s="4">
        <v>0</v>
      </c>
      <c r="DR981" s="4">
        <v>0</v>
      </c>
      <c r="DS981" s="4">
        <v>0</v>
      </c>
      <c r="DT981" s="4">
        <v>0</v>
      </c>
      <c r="DU981" s="6">
        <v>0</v>
      </c>
      <c r="DV981" s="4">
        <f>SUM(Tabela1[[#This Row],[jan/25]:[mar/25]])</f>
        <v>0</v>
      </c>
      <c r="DW981" s="4">
        <f>SUM(Tabela1[[#This Row],[abr/25]:[ago/25]])</f>
        <v>957.32999999999993</v>
      </c>
      <c r="DX981" s="4">
        <f>SUM(Tabela1[[#This Row],[set/25]:[dez/30]])</f>
        <v>0</v>
      </c>
    </row>
    <row r="982" spans="1:128" hidden="1" x14ac:dyDescent="0.25">
      <c r="A982" s="2" t="s">
        <v>2495</v>
      </c>
      <c r="B982" s="2" t="s">
        <v>14</v>
      </c>
      <c r="C982" s="2" t="s">
        <v>38</v>
      </c>
      <c r="D982" s="1">
        <v>109</v>
      </c>
      <c r="E982" s="2" t="s">
        <v>2537</v>
      </c>
      <c r="F982" s="2" t="s">
        <v>19</v>
      </c>
      <c r="G982" s="321">
        <v>45884</v>
      </c>
      <c r="H982" s="2" t="s">
        <v>2538</v>
      </c>
      <c r="I982" s="2"/>
      <c r="J982" s="4"/>
      <c r="K982" s="4"/>
      <c r="L982" s="4">
        <f>Tabela1[[#This Row],[parcela.cef
(total)]]-Tabela1[[#This Row],[parcela.cef
(realizado)]]</f>
        <v>0</v>
      </c>
      <c r="M982" s="4">
        <v>0</v>
      </c>
      <c r="N982" s="4">
        <v>225371.08</v>
      </c>
      <c r="O982" s="4">
        <v>0</v>
      </c>
      <c r="P982" s="4">
        <v>600</v>
      </c>
      <c r="Q982" s="4">
        <f>SUM(Tabela1[[#This Row],[set/25]:[dez/30]])</f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600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0</v>
      </c>
      <c r="CP982" s="4">
        <v>0</v>
      </c>
      <c r="CQ982" s="4">
        <v>0</v>
      </c>
      <c r="CR982" s="4">
        <v>0</v>
      </c>
      <c r="CS982" s="4">
        <v>0</v>
      </c>
      <c r="CT982" s="4">
        <v>0</v>
      </c>
      <c r="CU982" s="4">
        <v>0</v>
      </c>
      <c r="CV982" s="4">
        <v>0</v>
      </c>
      <c r="CW982" s="4">
        <v>0</v>
      </c>
      <c r="CX982" s="4">
        <v>0</v>
      </c>
      <c r="CY982" s="4">
        <v>0</v>
      </c>
      <c r="CZ982" s="4">
        <v>0</v>
      </c>
      <c r="DA982" s="4">
        <v>0</v>
      </c>
      <c r="DB982" s="4">
        <v>0</v>
      </c>
      <c r="DC982" s="4">
        <v>0</v>
      </c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6">
        <v>0</v>
      </c>
      <c r="DV982" s="4">
        <f>SUM(Tabela1[[#This Row],[jan/25]:[mar/25]])</f>
        <v>0</v>
      </c>
      <c r="DW982" s="4">
        <f>SUM(Tabela1[[#This Row],[abr/25]:[ago/25]])</f>
        <v>600</v>
      </c>
      <c r="DX982" s="4">
        <f>SUM(Tabela1[[#This Row],[set/25]:[dez/30]])</f>
        <v>0</v>
      </c>
    </row>
    <row r="983" spans="1:128" hidden="1" x14ac:dyDescent="0.25">
      <c r="A983" s="2" t="s">
        <v>2495</v>
      </c>
      <c r="B983" s="2" t="s">
        <v>14</v>
      </c>
      <c r="C983" s="2" t="s">
        <v>38</v>
      </c>
      <c r="D983" s="1">
        <v>110</v>
      </c>
      <c r="E983" s="2" t="s">
        <v>2540</v>
      </c>
      <c r="F983" s="2" t="s">
        <v>19</v>
      </c>
      <c r="G983" s="321">
        <v>45850</v>
      </c>
      <c r="H983" s="2" t="s">
        <v>852</v>
      </c>
      <c r="I983" s="2"/>
      <c r="J983" s="4"/>
      <c r="K983" s="4"/>
      <c r="L983" s="4">
        <f>Tabela1[[#This Row],[parcela.cef
(total)]]-Tabela1[[#This Row],[parcela.cef
(realizado)]]</f>
        <v>0</v>
      </c>
      <c r="M983" s="4">
        <v>0</v>
      </c>
      <c r="N983" s="4">
        <v>224000</v>
      </c>
      <c r="O983" s="4">
        <v>0</v>
      </c>
      <c r="P983" s="4">
        <v>40000</v>
      </c>
      <c r="Q983" s="4">
        <f>SUM(Tabela1[[#This Row],[set/25]:[dez/30]])</f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40000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0</v>
      </c>
      <c r="CS983" s="4">
        <v>0</v>
      </c>
      <c r="CT983" s="4">
        <v>0</v>
      </c>
      <c r="CU983" s="4">
        <v>0</v>
      </c>
      <c r="CV983" s="4">
        <v>0</v>
      </c>
      <c r="CW983" s="4">
        <v>0</v>
      </c>
      <c r="CX983" s="4">
        <v>0</v>
      </c>
      <c r="CY983" s="4">
        <v>0</v>
      </c>
      <c r="CZ983" s="4">
        <v>0</v>
      </c>
      <c r="DA983" s="4">
        <v>0</v>
      </c>
      <c r="DB983" s="4">
        <v>0</v>
      </c>
      <c r="DC983" s="4">
        <v>0</v>
      </c>
      <c r="DD983" s="4">
        <v>0</v>
      </c>
      <c r="DE983" s="4">
        <v>0</v>
      </c>
      <c r="DF983" s="4">
        <v>0</v>
      </c>
      <c r="DG983" s="4">
        <v>0</v>
      </c>
      <c r="DH983" s="4">
        <v>0</v>
      </c>
      <c r="DI983" s="4">
        <v>0</v>
      </c>
      <c r="DJ983" s="4">
        <v>0</v>
      </c>
      <c r="DK983" s="4">
        <v>0</v>
      </c>
      <c r="DL983" s="4">
        <v>0</v>
      </c>
      <c r="DM983" s="4">
        <v>0</v>
      </c>
      <c r="DN983" s="4">
        <v>0</v>
      </c>
      <c r="DO983" s="4">
        <v>0</v>
      </c>
      <c r="DP983" s="4">
        <v>0</v>
      </c>
      <c r="DQ983" s="4">
        <v>0</v>
      </c>
      <c r="DR983" s="4">
        <v>0</v>
      </c>
      <c r="DS983" s="4">
        <v>0</v>
      </c>
      <c r="DT983" s="4">
        <v>0</v>
      </c>
      <c r="DU983" s="6">
        <v>0</v>
      </c>
      <c r="DV983" s="4">
        <f>SUM(Tabela1[[#This Row],[jan/25]:[mar/25]])</f>
        <v>0</v>
      </c>
      <c r="DW983" s="4">
        <f>SUM(Tabela1[[#This Row],[abr/25]:[ago/25]])</f>
        <v>40000</v>
      </c>
      <c r="DX983" s="4">
        <f>SUM(Tabela1[[#This Row],[set/25]:[dez/30]])</f>
        <v>0</v>
      </c>
    </row>
    <row r="984" spans="1:128" hidden="1" x14ac:dyDescent="0.25">
      <c r="A984" s="2" t="s">
        <v>2495</v>
      </c>
      <c r="B984" s="2" t="s">
        <v>14</v>
      </c>
      <c r="C984" s="2" t="s">
        <v>55</v>
      </c>
      <c r="D984" s="1">
        <v>1101</v>
      </c>
      <c r="E984" s="2" t="s">
        <v>2542</v>
      </c>
      <c r="F984" s="2" t="s">
        <v>19</v>
      </c>
      <c r="G984" s="321">
        <v>45893</v>
      </c>
      <c r="H984" s="2" t="s">
        <v>2484</v>
      </c>
      <c r="I984" s="2"/>
      <c r="J984" s="4"/>
      <c r="K984" s="4"/>
      <c r="L984" s="4">
        <f>Tabela1[[#This Row],[parcela.cef
(total)]]-Tabela1[[#This Row],[parcela.cef
(realizado)]]</f>
        <v>0</v>
      </c>
      <c r="M984" s="4">
        <v>282548</v>
      </c>
      <c r="N984" s="4">
        <v>330785.86</v>
      </c>
      <c r="O984" s="4">
        <v>0</v>
      </c>
      <c r="P984" s="4">
        <v>51177.02</v>
      </c>
      <c r="Q984" s="4">
        <f>SUM(Tabela1[[#This Row],[set/25]:[dez/30]])</f>
        <v>43377.02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7800</v>
      </c>
      <c r="BJ984" s="4">
        <v>286.43</v>
      </c>
      <c r="BK984" s="4">
        <v>286.43</v>
      </c>
      <c r="BL984" s="4">
        <v>286.43</v>
      </c>
      <c r="BM984" s="4">
        <v>286.41000000000003</v>
      </c>
      <c r="BN984" s="4">
        <v>687.58</v>
      </c>
      <c r="BO984" s="4">
        <v>954.76</v>
      </c>
      <c r="BP984" s="4">
        <v>954.76</v>
      </c>
      <c r="BQ984" s="4">
        <v>954.76</v>
      </c>
      <c r="BR984" s="4">
        <v>954.76</v>
      </c>
      <c r="BS984" s="4">
        <v>954.76</v>
      </c>
      <c r="BT984" s="4">
        <v>954.76</v>
      </c>
      <c r="BU984" s="4">
        <v>954.76</v>
      </c>
      <c r="BV984" s="4">
        <v>954.76</v>
      </c>
      <c r="BW984" s="4">
        <v>954.76</v>
      </c>
      <c r="BX984" s="4">
        <v>954.76</v>
      </c>
      <c r="BY984" s="4">
        <v>3982.06</v>
      </c>
      <c r="BZ984" s="4">
        <v>954.76</v>
      </c>
      <c r="CA984" s="4">
        <v>954.76</v>
      </c>
      <c r="CB984" s="4">
        <v>954.76</v>
      </c>
      <c r="CC984" s="4">
        <v>954.76</v>
      </c>
      <c r="CD984" s="4">
        <v>954.76</v>
      </c>
      <c r="CE984" s="4">
        <v>954.76</v>
      </c>
      <c r="CF984" s="4">
        <v>954.76</v>
      </c>
      <c r="CG984" s="4">
        <v>954.76</v>
      </c>
      <c r="CH984" s="4">
        <v>954.76</v>
      </c>
      <c r="CI984" s="4">
        <v>954.76</v>
      </c>
      <c r="CJ984" s="4">
        <v>954.76</v>
      </c>
      <c r="CK984" s="4">
        <v>3982.06</v>
      </c>
      <c r="CL984" s="4">
        <v>954.76</v>
      </c>
      <c r="CM984" s="4">
        <v>954.76</v>
      </c>
      <c r="CN984" s="4">
        <v>954.76</v>
      </c>
      <c r="CO984" s="4">
        <v>954.76</v>
      </c>
      <c r="CP984" s="4">
        <v>954.76</v>
      </c>
      <c r="CQ984" s="4">
        <v>954.76</v>
      </c>
      <c r="CR984" s="4">
        <v>954.76</v>
      </c>
      <c r="CS984" s="4">
        <v>954.76</v>
      </c>
      <c r="CT984" s="4">
        <v>954.76</v>
      </c>
      <c r="CU984" s="4">
        <v>954.76</v>
      </c>
      <c r="CV984" s="4">
        <v>954.76</v>
      </c>
      <c r="CW984" s="4">
        <v>3027.3</v>
      </c>
      <c r="CX984" s="4">
        <v>0</v>
      </c>
      <c r="CY984" s="4">
        <v>0</v>
      </c>
      <c r="CZ984" s="4">
        <v>0</v>
      </c>
      <c r="DA984" s="4">
        <v>0</v>
      </c>
      <c r="DB984" s="4">
        <v>0</v>
      </c>
      <c r="DC984" s="4">
        <v>0</v>
      </c>
      <c r="DD984" s="4">
        <v>0</v>
      </c>
      <c r="DE984" s="4">
        <v>0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6">
        <v>0</v>
      </c>
      <c r="DV984" s="4">
        <f>SUM(Tabela1[[#This Row],[jan/25]:[mar/25]])</f>
        <v>0</v>
      </c>
      <c r="DW984" s="4">
        <f>SUM(Tabela1[[#This Row],[abr/25]:[ago/25]])</f>
        <v>7800</v>
      </c>
      <c r="DX984" s="4">
        <f>SUM(Tabela1[[#This Row],[set/25]:[dez/30]])</f>
        <v>43377.02</v>
      </c>
    </row>
    <row r="985" spans="1:128" hidden="1" x14ac:dyDescent="0.25">
      <c r="A985" s="2" t="s">
        <v>2495</v>
      </c>
      <c r="B985" s="2" t="s">
        <v>14</v>
      </c>
      <c r="C985" s="2" t="s">
        <v>55</v>
      </c>
      <c r="D985" s="1">
        <v>1102</v>
      </c>
      <c r="E985" s="2" t="s">
        <v>2544</v>
      </c>
      <c r="F985" s="2" t="s">
        <v>19</v>
      </c>
      <c r="G985" s="321">
        <v>45852</v>
      </c>
      <c r="H985" s="2" t="s">
        <v>983</v>
      </c>
      <c r="I985" s="2"/>
      <c r="J985" s="4"/>
      <c r="K985" s="4"/>
      <c r="L985" s="4">
        <f>Tabela1[[#This Row],[parcela.cef
(total)]]-Tabela1[[#This Row],[parcela.cef
(realizado)]]</f>
        <v>0</v>
      </c>
      <c r="M985" s="4">
        <v>204059.95</v>
      </c>
      <c r="N985" s="4">
        <v>224660</v>
      </c>
      <c r="O985" s="4">
        <v>0</v>
      </c>
      <c r="P985" s="4">
        <v>24000.86</v>
      </c>
      <c r="Q985" s="4">
        <f>SUM(Tabela1[[#This Row],[set/25]:[dez/30]])</f>
        <v>23442.399999999991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360</v>
      </c>
      <c r="BI985" s="4">
        <v>198.46</v>
      </c>
      <c r="BJ985" s="4">
        <v>0</v>
      </c>
      <c r="BK985" s="4">
        <v>200.27</v>
      </c>
      <c r="BL985" s="4">
        <v>200.27</v>
      </c>
      <c r="BM985" s="4">
        <v>1419.55</v>
      </c>
      <c r="BN985" s="4">
        <v>200.27</v>
      </c>
      <c r="BO985" s="4">
        <v>200.27</v>
      </c>
      <c r="BP985" s="4">
        <v>200.27</v>
      </c>
      <c r="BQ985" s="4">
        <v>200.27</v>
      </c>
      <c r="BR985" s="4">
        <v>200.27</v>
      </c>
      <c r="BS985" s="4">
        <v>200.27</v>
      </c>
      <c r="BT985" s="4">
        <v>200.27</v>
      </c>
      <c r="BU985" s="4">
        <v>200.27</v>
      </c>
      <c r="BV985" s="4">
        <v>200.27</v>
      </c>
      <c r="BW985" s="4">
        <v>200.27</v>
      </c>
      <c r="BX985" s="4">
        <v>200.27</v>
      </c>
      <c r="BY985" s="4">
        <v>1419.55</v>
      </c>
      <c r="BZ985" s="4">
        <v>584.54</v>
      </c>
      <c r="CA985" s="4">
        <v>667.55</v>
      </c>
      <c r="CB985" s="4">
        <v>667.55</v>
      </c>
      <c r="CC985" s="4">
        <v>667.55</v>
      </c>
      <c r="CD985" s="4">
        <v>667.55</v>
      </c>
      <c r="CE985" s="4">
        <v>667.55</v>
      </c>
      <c r="CF985" s="4">
        <v>667.55</v>
      </c>
      <c r="CG985" s="4">
        <v>667.55</v>
      </c>
      <c r="CH985" s="4">
        <v>667.55</v>
      </c>
      <c r="CI985" s="4">
        <v>667.55</v>
      </c>
      <c r="CJ985" s="4">
        <v>667.55</v>
      </c>
      <c r="CK985" s="4">
        <v>4731.8</v>
      </c>
      <c r="CL985" s="4">
        <v>667.55</v>
      </c>
      <c r="CM985" s="4">
        <v>667.55</v>
      </c>
      <c r="CN985" s="4">
        <v>667.55</v>
      </c>
      <c r="CO985" s="4">
        <v>667.55</v>
      </c>
      <c r="CP985" s="4">
        <v>667.55</v>
      </c>
      <c r="CQ985" s="4">
        <v>667.55</v>
      </c>
      <c r="CR985" s="4">
        <v>667.55</v>
      </c>
      <c r="CS985" s="4">
        <v>667.55</v>
      </c>
      <c r="CT985" s="4">
        <v>667.55</v>
      </c>
      <c r="CU985" s="4">
        <v>0</v>
      </c>
      <c r="CV985" s="4">
        <v>0</v>
      </c>
      <c r="CW985" s="4">
        <v>0</v>
      </c>
      <c r="CX985" s="4">
        <v>0</v>
      </c>
      <c r="CY985" s="4">
        <v>0</v>
      </c>
      <c r="CZ985" s="4">
        <v>0</v>
      </c>
      <c r="DA985" s="4">
        <v>0</v>
      </c>
      <c r="DB985" s="4">
        <v>0</v>
      </c>
      <c r="DC985" s="4">
        <v>0</v>
      </c>
      <c r="DD985" s="4">
        <v>0</v>
      </c>
      <c r="DE985" s="4">
        <v>0</v>
      </c>
      <c r="DF985" s="4">
        <v>0</v>
      </c>
      <c r="DG985" s="4">
        <v>0</v>
      </c>
      <c r="DH985" s="4">
        <v>0</v>
      </c>
      <c r="DI985" s="4">
        <v>0</v>
      </c>
      <c r="DJ985" s="4">
        <v>0</v>
      </c>
      <c r="DK985" s="4">
        <v>0</v>
      </c>
      <c r="DL985" s="4">
        <v>0</v>
      </c>
      <c r="DM985" s="4">
        <v>0</v>
      </c>
      <c r="DN985" s="4">
        <v>0</v>
      </c>
      <c r="DO985" s="4">
        <v>0</v>
      </c>
      <c r="DP985" s="4">
        <v>0</v>
      </c>
      <c r="DQ985" s="4">
        <v>0</v>
      </c>
      <c r="DR985" s="4">
        <v>0</v>
      </c>
      <c r="DS985" s="4">
        <v>0</v>
      </c>
      <c r="DT985" s="4">
        <v>0</v>
      </c>
      <c r="DU985" s="6">
        <v>0</v>
      </c>
      <c r="DV985" s="4">
        <f>SUM(Tabela1[[#This Row],[jan/25]:[mar/25]])</f>
        <v>0</v>
      </c>
      <c r="DW985" s="4">
        <f>SUM(Tabela1[[#This Row],[abr/25]:[ago/25]])</f>
        <v>558.46</v>
      </c>
      <c r="DX985" s="4">
        <f>SUM(Tabela1[[#This Row],[set/25]:[dez/30]])</f>
        <v>23442.399999999991</v>
      </c>
    </row>
    <row r="986" spans="1:128" hidden="1" x14ac:dyDescent="0.25">
      <c r="A986" s="2" t="s">
        <v>2495</v>
      </c>
      <c r="B986" s="2" t="s">
        <v>14</v>
      </c>
      <c r="C986" s="2" t="s">
        <v>55</v>
      </c>
      <c r="D986" s="1">
        <v>1103</v>
      </c>
      <c r="E986" s="2" t="s">
        <v>2546</v>
      </c>
      <c r="F986" s="2" t="s">
        <v>19</v>
      </c>
      <c r="G986" s="321">
        <v>45857</v>
      </c>
      <c r="H986" s="2" t="s">
        <v>866</v>
      </c>
      <c r="I986" s="2"/>
      <c r="J986" s="4"/>
      <c r="K986" s="4"/>
      <c r="L986" s="4">
        <f>Tabela1[[#This Row],[parcela.cef
(total)]]-Tabela1[[#This Row],[parcela.cef
(realizado)]]</f>
        <v>0</v>
      </c>
      <c r="M986" s="4">
        <v>284497.58</v>
      </c>
      <c r="N986" s="4">
        <v>404350.4</v>
      </c>
      <c r="O986" s="4">
        <v>0</v>
      </c>
      <c r="P986" s="4">
        <v>127552.56</v>
      </c>
      <c r="Q986" s="4">
        <f>SUM(Tabela1[[#This Row],[set/25]:[dez/30]])</f>
        <v>113305.64999999997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6000</v>
      </c>
      <c r="BI986" s="4">
        <v>8246.91</v>
      </c>
      <c r="BJ986" s="4">
        <v>62339.87</v>
      </c>
      <c r="BK986" s="4">
        <v>934.78</v>
      </c>
      <c r="BL986" s="4">
        <v>934.78</v>
      </c>
      <c r="BM986" s="4">
        <v>934.78</v>
      </c>
      <c r="BN986" s="4">
        <v>934.78</v>
      </c>
      <c r="BO986" s="4">
        <v>934.78</v>
      </c>
      <c r="BP986" s="4">
        <v>934.78</v>
      </c>
      <c r="BQ986" s="4">
        <v>934.78</v>
      </c>
      <c r="BR986" s="4">
        <v>934.78</v>
      </c>
      <c r="BS986" s="4">
        <v>934.78</v>
      </c>
      <c r="BT986" s="4">
        <v>6015.09</v>
      </c>
      <c r="BU986" s="4">
        <v>934.78</v>
      </c>
      <c r="BV986" s="4">
        <v>934.78</v>
      </c>
      <c r="BW986" s="4">
        <v>934.78</v>
      </c>
      <c r="BX986" s="4">
        <v>934.78</v>
      </c>
      <c r="BY986" s="4">
        <v>934.78</v>
      </c>
      <c r="BZ986" s="4">
        <v>934.78</v>
      </c>
      <c r="CA986" s="4">
        <v>934.78</v>
      </c>
      <c r="CB986" s="4">
        <v>934.78</v>
      </c>
      <c r="CC986" s="4">
        <v>934.78</v>
      </c>
      <c r="CD986" s="4">
        <v>934.78</v>
      </c>
      <c r="CE986" s="4">
        <v>934.78</v>
      </c>
      <c r="CF986" s="4">
        <v>6015.09</v>
      </c>
      <c r="CG986" s="4">
        <v>934.78</v>
      </c>
      <c r="CH986" s="4">
        <v>934.78</v>
      </c>
      <c r="CI986" s="4">
        <v>934.78</v>
      </c>
      <c r="CJ986" s="4">
        <v>934.78</v>
      </c>
      <c r="CK986" s="4">
        <v>934.78</v>
      </c>
      <c r="CL986" s="4">
        <v>934.78</v>
      </c>
      <c r="CM986" s="4">
        <v>934.78</v>
      </c>
      <c r="CN986" s="4">
        <v>934.78</v>
      </c>
      <c r="CO986" s="4">
        <v>934.78</v>
      </c>
      <c r="CP986" s="4">
        <v>934.78</v>
      </c>
      <c r="CQ986" s="4">
        <v>934.78</v>
      </c>
      <c r="CR986" s="4">
        <v>6015.09</v>
      </c>
      <c r="CS986" s="4">
        <v>934.78</v>
      </c>
      <c r="CT986" s="4">
        <v>934.78</v>
      </c>
      <c r="CU986" s="4">
        <v>934.78</v>
      </c>
      <c r="CV986" s="4">
        <v>934.78</v>
      </c>
      <c r="CW986" s="4">
        <v>203.21</v>
      </c>
      <c r="CX986" s="4">
        <v>0</v>
      </c>
      <c r="CY986" s="4">
        <v>0</v>
      </c>
      <c r="CZ986" s="4">
        <v>0</v>
      </c>
      <c r="DA986" s="4">
        <v>0</v>
      </c>
      <c r="DB986" s="4">
        <v>0</v>
      </c>
      <c r="DC986" s="4">
        <v>0</v>
      </c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6">
        <v>0</v>
      </c>
      <c r="DV986" s="4">
        <f>SUM(Tabela1[[#This Row],[jan/25]:[mar/25]])</f>
        <v>0</v>
      </c>
      <c r="DW986" s="4">
        <f>SUM(Tabela1[[#This Row],[abr/25]:[ago/25]])</f>
        <v>14246.91</v>
      </c>
      <c r="DX986" s="4">
        <f>SUM(Tabela1[[#This Row],[set/25]:[dez/30]])</f>
        <v>113305.64999999997</v>
      </c>
    </row>
    <row r="987" spans="1:128" hidden="1" x14ac:dyDescent="0.25">
      <c r="A987" s="2" t="s">
        <v>2495</v>
      </c>
      <c r="B987" s="2" t="s">
        <v>14</v>
      </c>
      <c r="C987" s="2" t="s">
        <v>55</v>
      </c>
      <c r="D987" s="1">
        <v>1104</v>
      </c>
      <c r="E987" s="2" t="s">
        <v>2548</v>
      </c>
      <c r="F987" s="2" t="s">
        <v>19</v>
      </c>
      <c r="G987" s="321">
        <v>45906</v>
      </c>
      <c r="H987" s="2" t="s">
        <v>2549</v>
      </c>
      <c r="I987" s="2"/>
      <c r="J987" s="4"/>
      <c r="K987" s="4"/>
      <c r="L987" s="4">
        <f>Tabela1[[#This Row],[parcela.cef
(total)]]-Tabela1[[#This Row],[parcela.cef
(realizado)]]</f>
        <v>0</v>
      </c>
      <c r="M987" s="4">
        <v>212205.21</v>
      </c>
      <c r="N987" s="4">
        <v>238741.2</v>
      </c>
      <c r="O987" s="4">
        <v>0</v>
      </c>
      <c r="P987" s="4">
        <v>24735.99</v>
      </c>
      <c r="Q987" s="4">
        <f>SUM(Tabela1[[#This Row],[set/25]:[dez/30]])</f>
        <v>24735.989999999998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88.31</v>
      </c>
      <c r="BL987" s="4">
        <v>88.31</v>
      </c>
      <c r="BM987" s="4">
        <v>1888.31</v>
      </c>
      <c r="BN987" s="4">
        <v>88.31</v>
      </c>
      <c r="BO987" s="4">
        <v>88.31</v>
      </c>
      <c r="BP987" s="4">
        <v>88.31</v>
      </c>
      <c r="BQ987" s="4">
        <v>88.31</v>
      </c>
      <c r="BR987" s="4">
        <v>88.31</v>
      </c>
      <c r="BS987" s="4">
        <v>88.31</v>
      </c>
      <c r="BT987" s="4">
        <v>88.31</v>
      </c>
      <c r="BU987" s="4">
        <v>88.31</v>
      </c>
      <c r="BV987" s="4">
        <v>88.31</v>
      </c>
      <c r="BW987" s="4">
        <v>88.31</v>
      </c>
      <c r="BX987" s="4">
        <v>88.31</v>
      </c>
      <c r="BY987" s="4">
        <v>2340.4</v>
      </c>
      <c r="BZ987" s="4">
        <v>294.37</v>
      </c>
      <c r="CA987" s="4">
        <v>294.37</v>
      </c>
      <c r="CB987" s="4">
        <v>294.37</v>
      </c>
      <c r="CC987" s="4">
        <v>294.37</v>
      </c>
      <c r="CD987" s="4">
        <v>294.37</v>
      </c>
      <c r="CE987" s="4">
        <v>294.37</v>
      </c>
      <c r="CF987" s="4">
        <v>294.37</v>
      </c>
      <c r="CG987" s="4">
        <v>294.37</v>
      </c>
      <c r="CH987" s="4">
        <v>294.37</v>
      </c>
      <c r="CI987" s="4">
        <v>294.37</v>
      </c>
      <c r="CJ987" s="4">
        <v>294.37</v>
      </c>
      <c r="CK987" s="4">
        <v>6294.37</v>
      </c>
      <c r="CL987" s="4">
        <v>294.37</v>
      </c>
      <c r="CM987" s="4">
        <v>294.37</v>
      </c>
      <c r="CN987" s="4">
        <v>294.37</v>
      </c>
      <c r="CO987" s="4">
        <v>294.37</v>
      </c>
      <c r="CP987" s="4">
        <v>294.37</v>
      </c>
      <c r="CQ987" s="4">
        <v>294.37</v>
      </c>
      <c r="CR987" s="4">
        <v>294.37</v>
      </c>
      <c r="CS987" s="4">
        <v>294.37</v>
      </c>
      <c r="CT987" s="4">
        <v>294.37</v>
      </c>
      <c r="CU987" s="4">
        <v>294.37</v>
      </c>
      <c r="CV987" s="4">
        <v>294.37</v>
      </c>
      <c r="CW987" s="4">
        <v>6294.37</v>
      </c>
      <c r="CX987" s="4">
        <v>294.37</v>
      </c>
      <c r="CY987" s="4">
        <v>0</v>
      </c>
      <c r="CZ987" s="4">
        <v>0</v>
      </c>
      <c r="DA987" s="4">
        <v>0</v>
      </c>
      <c r="DB987" s="4">
        <v>0</v>
      </c>
      <c r="DC987" s="4">
        <v>0</v>
      </c>
      <c r="DD987" s="4">
        <v>0</v>
      </c>
      <c r="DE987" s="4">
        <v>0</v>
      </c>
      <c r="DF987" s="4">
        <v>0</v>
      </c>
      <c r="DG987" s="4">
        <v>0</v>
      </c>
      <c r="DH987" s="4">
        <v>0</v>
      </c>
      <c r="DI987" s="4">
        <v>0</v>
      </c>
      <c r="DJ987" s="4">
        <v>0</v>
      </c>
      <c r="DK987" s="4">
        <v>0</v>
      </c>
      <c r="DL987" s="4">
        <v>0</v>
      </c>
      <c r="DM987" s="4">
        <v>0</v>
      </c>
      <c r="DN987" s="4">
        <v>0</v>
      </c>
      <c r="DO987" s="4">
        <v>0</v>
      </c>
      <c r="DP987" s="4">
        <v>0</v>
      </c>
      <c r="DQ987" s="4">
        <v>0</v>
      </c>
      <c r="DR987" s="4">
        <v>0</v>
      </c>
      <c r="DS987" s="4">
        <v>0</v>
      </c>
      <c r="DT987" s="4">
        <v>0</v>
      </c>
      <c r="DU987" s="6">
        <v>0</v>
      </c>
      <c r="DV987" s="4">
        <f>SUM(Tabela1[[#This Row],[jan/25]:[mar/25]])</f>
        <v>0</v>
      </c>
      <c r="DW987" s="4">
        <f>SUM(Tabela1[[#This Row],[abr/25]:[ago/25]])</f>
        <v>0</v>
      </c>
      <c r="DX987" s="4">
        <f>SUM(Tabela1[[#This Row],[set/25]:[dez/30]])</f>
        <v>24735.989999999998</v>
      </c>
    </row>
    <row r="988" spans="1:128" hidden="1" x14ac:dyDescent="0.25">
      <c r="A988" s="2" t="s">
        <v>2495</v>
      </c>
      <c r="B988" s="2" t="s">
        <v>14</v>
      </c>
      <c r="C988" s="2" t="s">
        <v>55</v>
      </c>
      <c r="D988" s="1">
        <v>1105</v>
      </c>
      <c r="E988" s="2"/>
      <c r="F988" s="2" t="s">
        <v>42</v>
      </c>
      <c r="G988" s="321"/>
      <c r="H988" s="2"/>
      <c r="I988" s="2"/>
      <c r="J988" s="4"/>
      <c r="K988" s="4"/>
      <c r="L988" s="4">
        <f>Tabela1[[#This Row],[parcela.cef
(total)]]-Tabela1[[#This Row],[parcela.cef
(realizado)]]</f>
        <v>0</v>
      </c>
      <c r="M988" s="4">
        <v>0</v>
      </c>
      <c r="N988" s="4">
        <v>0</v>
      </c>
      <c r="O988" s="4">
        <v>0</v>
      </c>
      <c r="P988" s="4">
        <v>0</v>
      </c>
      <c r="Q988" s="4">
        <f>SUM(Tabela1[[#This Row],[set/25]:[dez/30]])</f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0</v>
      </c>
      <c r="CQ988" s="4">
        <v>0</v>
      </c>
      <c r="CR988" s="4">
        <v>0</v>
      </c>
      <c r="CS988" s="4">
        <v>0</v>
      </c>
      <c r="CT988" s="4">
        <v>0</v>
      </c>
      <c r="CU988" s="4">
        <v>0</v>
      </c>
      <c r="CV988" s="4">
        <v>0</v>
      </c>
      <c r="CW988" s="4">
        <v>0</v>
      </c>
      <c r="CX988" s="4">
        <v>0</v>
      </c>
      <c r="CY988" s="4">
        <v>0</v>
      </c>
      <c r="CZ988" s="4">
        <v>0</v>
      </c>
      <c r="DA988" s="4">
        <v>0</v>
      </c>
      <c r="DB988" s="4">
        <v>0</v>
      </c>
      <c r="DC988" s="4">
        <v>0</v>
      </c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0</v>
      </c>
      <c r="DU988" s="6">
        <v>0</v>
      </c>
      <c r="DV988" s="4">
        <f>SUM(Tabela1[[#This Row],[jan/25]:[mar/25]])</f>
        <v>0</v>
      </c>
      <c r="DW988" s="4">
        <f>SUM(Tabela1[[#This Row],[abr/25]:[ago/25]])</f>
        <v>0</v>
      </c>
      <c r="DX988" s="4">
        <f>SUM(Tabela1[[#This Row],[set/25]:[dez/30]])</f>
        <v>0</v>
      </c>
    </row>
    <row r="989" spans="1:128" hidden="1" x14ac:dyDescent="0.25">
      <c r="A989" s="2" t="s">
        <v>2495</v>
      </c>
      <c r="B989" s="2" t="s">
        <v>14</v>
      </c>
      <c r="C989" s="2" t="s">
        <v>55</v>
      </c>
      <c r="D989" s="1">
        <v>1106</v>
      </c>
      <c r="E989" s="2" t="s">
        <v>2552</v>
      </c>
      <c r="F989" s="2" t="s">
        <v>19</v>
      </c>
      <c r="G989" s="321">
        <v>45902</v>
      </c>
      <c r="H989" s="2" t="s">
        <v>2553</v>
      </c>
      <c r="I989" s="2"/>
      <c r="J989" s="4"/>
      <c r="K989" s="4"/>
      <c r="L989" s="4">
        <f>Tabela1[[#This Row],[parcela.cef
(total)]]-Tabela1[[#This Row],[parcela.cef
(realizado)]]</f>
        <v>0</v>
      </c>
      <c r="M989" s="4">
        <v>209000</v>
      </c>
      <c r="N989" s="4">
        <v>229152.85</v>
      </c>
      <c r="O989" s="4">
        <v>0</v>
      </c>
      <c r="P989" s="4">
        <v>15652.85</v>
      </c>
      <c r="Q989" s="4">
        <f>SUM(Tabela1[[#This Row],[set/25]:[dez/30]])</f>
        <v>15652.850000000002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152.15</v>
      </c>
      <c r="BL989" s="4">
        <v>152.15</v>
      </c>
      <c r="BM989" s="4">
        <v>152.15</v>
      </c>
      <c r="BN989" s="4">
        <v>152.15</v>
      </c>
      <c r="BO989" s="4">
        <v>152.15</v>
      </c>
      <c r="BP989" s="4">
        <v>152.15</v>
      </c>
      <c r="BQ989" s="4">
        <v>152.15</v>
      </c>
      <c r="BR989" s="4">
        <v>152.15</v>
      </c>
      <c r="BS989" s="4">
        <v>152.15</v>
      </c>
      <c r="BT989" s="4">
        <v>152.15</v>
      </c>
      <c r="BU989" s="4">
        <v>152.16</v>
      </c>
      <c r="BV989" s="4">
        <v>285.60000000000002</v>
      </c>
      <c r="BW989" s="4">
        <v>507.17</v>
      </c>
      <c r="BX989" s="4">
        <v>507.17</v>
      </c>
      <c r="BY989" s="4">
        <v>507.17</v>
      </c>
      <c r="BZ989" s="4">
        <v>507.17</v>
      </c>
      <c r="CA989" s="4">
        <v>507.17</v>
      </c>
      <c r="CB989" s="4">
        <v>507.17</v>
      </c>
      <c r="CC989" s="4">
        <v>507.17</v>
      </c>
      <c r="CD989" s="4">
        <v>507.17</v>
      </c>
      <c r="CE989" s="4">
        <v>507.17</v>
      </c>
      <c r="CF989" s="4">
        <v>507.17</v>
      </c>
      <c r="CG989" s="4">
        <v>507.17</v>
      </c>
      <c r="CH989" s="4">
        <v>507.17</v>
      </c>
      <c r="CI989" s="4">
        <v>507.17</v>
      </c>
      <c r="CJ989" s="4">
        <v>507.17</v>
      </c>
      <c r="CK989" s="4">
        <v>507.17</v>
      </c>
      <c r="CL989" s="4">
        <v>507.17</v>
      </c>
      <c r="CM989" s="4">
        <v>507.17</v>
      </c>
      <c r="CN989" s="4">
        <v>507.17</v>
      </c>
      <c r="CO989" s="4">
        <v>507.17</v>
      </c>
      <c r="CP989" s="4">
        <v>507.17</v>
      </c>
      <c r="CQ989" s="4">
        <v>507.17</v>
      </c>
      <c r="CR989" s="4">
        <v>507.17</v>
      </c>
      <c r="CS989" s="4">
        <v>507.17</v>
      </c>
      <c r="CT989" s="4">
        <v>507.17</v>
      </c>
      <c r="CU989" s="4">
        <v>507.17</v>
      </c>
      <c r="CV989" s="4">
        <v>507.17</v>
      </c>
      <c r="CW989" s="4">
        <v>507.17</v>
      </c>
      <c r="CX989" s="4">
        <v>0</v>
      </c>
      <c r="CY989" s="4">
        <v>0</v>
      </c>
      <c r="CZ989" s="4">
        <v>0</v>
      </c>
      <c r="DA989" s="4">
        <v>0</v>
      </c>
      <c r="DB989" s="4">
        <v>0</v>
      </c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0</v>
      </c>
      <c r="DK989" s="4">
        <v>0</v>
      </c>
      <c r="DL989" s="4">
        <v>0</v>
      </c>
      <c r="DM989" s="4">
        <v>0</v>
      </c>
      <c r="DN989" s="4">
        <v>0</v>
      </c>
      <c r="DO989" s="4">
        <v>0</v>
      </c>
      <c r="DP989" s="4">
        <v>0</v>
      </c>
      <c r="DQ989" s="4">
        <v>0</v>
      </c>
      <c r="DR989" s="4">
        <v>0</v>
      </c>
      <c r="DS989" s="4">
        <v>0</v>
      </c>
      <c r="DT989" s="4">
        <v>0</v>
      </c>
      <c r="DU989" s="6">
        <v>0</v>
      </c>
      <c r="DV989" s="4">
        <f>SUM(Tabela1[[#This Row],[jan/25]:[mar/25]])</f>
        <v>0</v>
      </c>
      <c r="DW989" s="4">
        <f>SUM(Tabela1[[#This Row],[abr/25]:[ago/25]])</f>
        <v>0</v>
      </c>
      <c r="DX989" s="4">
        <f>SUM(Tabela1[[#This Row],[set/25]:[dez/30]])</f>
        <v>15652.850000000002</v>
      </c>
    </row>
    <row r="990" spans="1:128" hidden="1" x14ac:dyDescent="0.25">
      <c r="A990" s="2" t="s">
        <v>2495</v>
      </c>
      <c r="B990" s="2" t="s">
        <v>14</v>
      </c>
      <c r="C990" s="2" t="s">
        <v>55</v>
      </c>
      <c r="D990" s="1">
        <v>1107</v>
      </c>
      <c r="E990" s="2"/>
      <c r="F990" s="2" t="s">
        <v>16</v>
      </c>
      <c r="G990" s="321"/>
      <c r="H990" s="2"/>
      <c r="I990" s="2"/>
      <c r="J990" s="4"/>
      <c r="K990" s="4"/>
      <c r="L990" s="4">
        <f>Tabela1[[#This Row],[parcela.cef
(total)]]-Tabela1[[#This Row],[parcela.cef
(realizado)]]</f>
        <v>0</v>
      </c>
      <c r="M990" s="4">
        <v>0</v>
      </c>
      <c r="N990" s="4">
        <v>0</v>
      </c>
      <c r="O990" s="4">
        <v>0</v>
      </c>
      <c r="P990" s="4">
        <v>0</v>
      </c>
      <c r="Q990" s="4">
        <f>SUM(Tabela1[[#This Row],[set/25]:[dez/30]])</f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0</v>
      </c>
      <c r="CP990" s="4">
        <v>0</v>
      </c>
      <c r="CQ990" s="4">
        <v>0</v>
      </c>
      <c r="CR990" s="4">
        <v>0</v>
      </c>
      <c r="CS990" s="4">
        <v>0</v>
      </c>
      <c r="CT990" s="4">
        <v>0</v>
      </c>
      <c r="CU990" s="4">
        <v>0</v>
      </c>
      <c r="CV990" s="4">
        <v>0</v>
      </c>
      <c r="CW990" s="4">
        <v>0</v>
      </c>
      <c r="CX990" s="4">
        <v>0</v>
      </c>
      <c r="CY990" s="4">
        <v>0</v>
      </c>
      <c r="CZ990" s="4">
        <v>0</v>
      </c>
      <c r="DA990" s="4">
        <v>0</v>
      </c>
      <c r="DB990" s="4">
        <v>0</v>
      </c>
      <c r="DC990" s="4">
        <v>0</v>
      </c>
      <c r="DD990" s="4">
        <v>0</v>
      </c>
      <c r="DE990" s="4">
        <v>0</v>
      </c>
      <c r="DF990" s="4">
        <v>0</v>
      </c>
      <c r="DG990" s="4">
        <v>0</v>
      </c>
      <c r="DH990" s="4">
        <v>0</v>
      </c>
      <c r="DI990" s="4">
        <v>0</v>
      </c>
      <c r="DJ990" s="4">
        <v>0</v>
      </c>
      <c r="DK990" s="4">
        <v>0</v>
      </c>
      <c r="DL990" s="4">
        <v>0</v>
      </c>
      <c r="DM990" s="4">
        <v>0</v>
      </c>
      <c r="DN990" s="4">
        <v>0</v>
      </c>
      <c r="DO990" s="4">
        <v>0</v>
      </c>
      <c r="DP990" s="4">
        <v>0</v>
      </c>
      <c r="DQ990" s="4">
        <v>0</v>
      </c>
      <c r="DR990" s="4">
        <v>0</v>
      </c>
      <c r="DS990" s="4">
        <v>0</v>
      </c>
      <c r="DT990" s="4">
        <v>0</v>
      </c>
      <c r="DU990" s="6">
        <v>0</v>
      </c>
      <c r="DV990" s="4">
        <f>SUM(Tabela1[[#This Row],[jan/25]:[mar/25]])</f>
        <v>0</v>
      </c>
      <c r="DW990" s="4">
        <f>SUM(Tabela1[[#This Row],[abr/25]:[ago/25]])</f>
        <v>0</v>
      </c>
      <c r="DX990" s="4">
        <f>SUM(Tabela1[[#This Row],[set/25]:[dez/30]])</f>
        <v>0</v>
      </c>
    </row>
    <row r="991" spans="1:128" hidden="1" x14ac:dyDescent="0.25">
      <c r="A991" s="2" t="s">
        <v>2495</v>
      </c>
      <c r="B991" s="2" t="s">
        <v>14</v>
      </c>
      <c r="C991" s="2" t="s">
        <v>55</v>
      </c>
      <c r="D991" s="1">
        <v>1108</v>
      </c>
      <c r="E991" s="2"/>
      <c r="F991" s="2" t="s">
        <v>16</v>
      </c>
      <c r="G991" s="321"/>
      <c r="H991" s="2"/>
      <c r="I991" s="2"/>
      <c r="J991" s="4"/>
      <c r="K991" s="4"/>
      <c r="L991" s="4">
        <f>Tabela1[[#This Row],[parcela.cef
(total)]]-Tabela1[[#This Row],[parcela.cef
(realizado)]]</f>
        <v>0</v>
      </c>
      <c r="M991" s="4">
        <v>0</v>
      </c>
      <c r="N991" s="4">
        <v>0</v>
      </c>
      <c r="O991" s="4">
        <v>0</v>
      </c>
      <c r="P991" s="4">
        <v>0</v>
      </c>
      <c r="Q991" s="4">
        <f>SUM(Tabela1[[#This Row],[set/25]:[dez/30]])</f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0</v>
      </c>
      <c r="CQ991" s="4">
        <v>0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0</v>
      </c>
      <c r="CX991" s="4">
        <v>0</v>
      </c>
      <c r="CY991" s="4">
        <v>0</v>
      </c>
      <c r="CZ991" s="4">
        <v>0</v>
      </c>
      <c r="DA991" s="4">
        <v>0</v>
      </c>
      <c r="DB991" s="4">
        <v>0</v>
      </c>
      <c r="DC991" s="4">
        <v>0</v>
      </c>
      <c r="DD991" s="4">
        <v>0</v>
      </c>
      <c r="DE991" s="4">
        <v>0</v>
      </c>
      <c r="DF991" s="4">
        <v>0</v>
      </c>
      <c r="DG991" s="4">
        <v>0</v>
      </c>
      <c r="DH991" s="4">
        <v>0</v>
      </c>
      <c r="DI991" s="4">
        <v>0</v>
      </c>
      <c r="DJ991" s="4">
        <v>0</v>
      </c>
      <c r="DK991" s="4">
        <v>0</v>
      </c>
      <c r="DL991" s="4">
        <v>0</v>
      </c>
      <c r="DM991" s="4">
        <v>0</v>
      </c>
      <c r="DN991" s="4">
        <v>0</v>
      </c>
      <c r="DO991" s="4">
        <v>0</v>
      </c>
      <c r="DP991" s="4">
        <v>0</v>
      </c>
      <c r="DQ991" s="4">
        <v>0</v>
      </c>
      <c r="DR991" s="4">
        <v>0</v>
      </c>
      <c r="DS991" s="4">
        <v>0</v>
      </c>
      <c r="DT991" s="4">
        <v>0</v>
      </c>
      <c r="DU991" s="6">
        <v>0</v>
      </c>
      <c r="DV991" s="4">
        <f>SUM(Tabela1[[#This Row],[jan/25]:[mar/25]])</f>
        <v>0</v>
      </c>
      <c r="DW991" s="4">
        <f>SUM(Tabela1[[#This Row],[abr/25]:[ago/25]])</f>
        <v>0</v>
      </c>
      <c r="DX991" s="4">
        <f>SUM(Tabela1[[#This Row],[set/25]:[dez/30]])</f>
        <v>0</v>
      </c>
    </row>
    <row r="992" spans="1:128" hidden="1" x14ac:dyDescent="0.25">
      <c r="A992" s="2" t="s">
        <v>2495</v>
      </c>
      <c r="B992" s="2" t="s">
        <v>14</v>
      </c>
      <c r="C992" s="2" t="s">
        <v>55</v>
      </c>
      <c r="D992" s="1">
        <v>1109</v>
      </c>
      <c r="E992" s="2" t="s">
        <v>2557</v>
      </c>
      <c r="F992" s="2" t="s">
        <v>19</v>
      </c>
      <c r="G992" s="321">
        <v>45857</v>
      </c>
      <c r="H992" s="2" t="s">
        <v>2558</v>
      </c>
      <c r="I992" s="2"/>
      <c r="J992" s="4"/>
      <c r="K992" s="4"/>
      <c r="L992" s="4">
        <f>Tabela1[[#This Row],[parcela.cef
(total)]]-Tabela1[[#This Row],[parcela.cef
(realizado)]]</f>
        <v>0</v>
      </c>
      <c r="M992" s="4">
        <v>241822.94</v>
      </c>
      <c r="N992" s="4">
        <v>238500</v>
      </c>
      <c r="O992" s="4">
        <v>0</v>
      </c>
      <c r="P992" s="4">
        <v>500</v>
      </c>
      <c r="Q992" s="4">
        <f>SUM(Tabela1[[#This Row],[set/25]:[dez/30]])</f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500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0</v>
      </c>
      <c r="CR992" s="4">
        <v>0</v>
      </c>
      <c r="CS992" s="4">
        <v>0</v>
      </c>
      <c r="CT992" s="4">
        <v>0</v>
      </c>
      <c r="CU992" s="4">
        <v>0</v>
      </c>
      <c r="CV992" s="4">
        <v>0</v>
      </c>
      <c r="CW992" s="4">
        <v>0</v>
      </c>
      <c r="CX992" s="4">
        <v>0</v>
      </c>
      <c r="CY992" s="4">
        <v>0</v>
      </c>
      <c r="CZ992" s="4">
        <v>0</v>
      </c>
      <c r="DA992" s="4">
        <v>0</v>
      </c>
      <c r="DB992" s="4">
        <v>0</v>
      </c>
      <c r="DC992" s="4">
        <v>0</v>
      </c>
      <c r="DD992" s="4">
        <v>0</v>
      </c>
      <c r="DE992" s="4">
        <v>0</v>
      </c>
      <c r="DF992" s="4">
        <v>0</v>
      </c>
      <c r="DG992" s="4">
        <v>0</v>
      </c>
      <c r="DH992" s="4">
        <v>0</v>
      </c>
      <c r="DI992" s="4">
        <v>0</v>
      </c>
      <c r="DJ992" s="4">
        <v>0</v>
      </c>
      <c r="DK992" s="4">
        <v>0</v>
      </c>
      <c r="DL992" s="4">
        <v>0</v>
      </c>
      <c r="DM992" s="4">
        <v>0</v>
      </c>
      <c r="DN992" s="4">
        <v>0</v>
      </c>
      <c r="DO992" s="4">
        <v>0</v>
      </c>
      <c r="DP992" s="4">
        <v>0</v>
      </c>
      <c r="DQ992" s="4">
        <v>0</v>
      </c>
      <c r="DR992" s="4">
        <v>0</v>
      </c>
      <c r="DS992" s="4">
        <v>0</v>
      </c>
      <c r="DT992" s="4">
        <v>0</v>
      </c>
      <c r="DU992" s="6">
        <v>0</v>
      </c>
      <c r="DV992" s="4">
        <f>SUM(Tabela1[[#This Row],[jan/25]:[mar/25]])</f>
        <v>0</v>
      </c>
      <c r="DW992" s="4">
        <f>SUM(Tabela1[[#This Row],[abr/25]:[ago/25]])</f>
        <v>500</v>
      </c>
      <c r="DX992" s="4">
        <f>SUM(Tabela1[[#This Row],[set/25]:[dez/30]])</f>
        <v>0</v>
      </c>
    </row>
    <row r="993" spans="1:128" hidden="1" x14ac:dyDescent="0.25">
      <c r="A993" s="2" t="s">
        <v>2495</v>
      </c>
      <c r="B993" s="2" t="s">
        <v>14</v>
      </c>
      <c r="C993" s="2" t="s">
        <v>38</v>
      </c>
      <c r="D993" s="1">
        <v>111</v>
      </c>
      <c r="E993" s="2" t="s">
        <v>2560</v>
      </c>
      <c r="F993" s="2" t="s">
        <v>19</v>
      </c>
      <c r="G993" s="321">
        <v>45905</v>
      </c>
      <c r="H993" s="2"/>
      <c r="I993" s="2"/>
      <c r="J993" s="4"/>
      <c r="K993" s="4"/>
      <c r="L993" s="4">
        <f>Tabela1[[#This Row],[parcela.cef
(total)]]-Tabela1[[#This Row],[parcela.cef
(realizado)]]</f>
        <v>0</v>
      </c>
      <c r="M993" s="4">
        <v>0</v>
      </c>
      <c r="N993" s="4">
        <v>310464</v>
      </c>
      <c r="O993" s="4">
        <v>0</v>
      </c>
      <c r="P993" s="4">
        <v>0</v>
      </c>
      <c r="Q993" s="4">
        <f>SUM(Tabela1[[#This Row],[set/25]:[dez/30]])</f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0</v>
      </c>
      <c r="CP993" s="4">
        <v>0</v>
      </c>
      <c r="CQ993" s="4">
        <v>0</v>
      </c>
      <c r="CR993" s="4">
        <v>0</v>
      </c>
      <c r="CS993" s="4">
        <v>0</v>
      </c>
      <c r="CT993" s="4">
        <v>0</v>
      </c>
      <c r="CU993" s="4">
        <v>0</v>
      </c>
      <c r="CV993" s="4">
        <v>0</v>
      </c>
      <c r="CW993" s="4">
        <v>0</v>
      </c>
      <c r="CX993" s="4">
        <v>0</v>
      </c>
      <c r="CY993" s="4">
        <v>0</v>
      </c>
      <c r="CZ993" s="4">
        <v>0</v>
      </c>
      <c r="DA993" s="4">
        <v>0</v>
      </c>
      <c r="DB993" s="4">
        <v>0</v>
      </c>
      <c r="DC993" s="4">
        <v>0</v>
      </c>
      <c r="DD993" s="4">
        <v>0</v>
      </c>
      <c r="DE993" s="4">
        <v>0</v>
      </c>
      <c r="DF993" s="4">
        <v>0</v>
      </c>
      <c r="DG993" s="4">
        <v>0</v>
      </c>
      <c r="DH993" s="4">
        <v>0</v>
      </c>
      <c r="DI993" s="4">
        <v>0</v>
      </c>
      <c r="DJ993" s="4">
        <v>0</v>
      </c>
      <c r="DK993" s="4">
        <v>0</v>
      </c>
      <c r="DL993" s="4">
        <v>0</v>
      </c>
      <c r="DM993" s="4">
        <v>0</v>
      </c>
      <c r="DN993" s="4">
        <v>0</v>
      </c>
      <c r="DO993" s="4">
        <v>0</v>
      </c>
      <c r="DP993" s="4">
        <v>0</v>
      </c>
      <c r="DQ993" s="4">
        <v>0</v>
      </c>
      <c r="DR993" s="4">
        <v>0</v>
      </c>
      <c r="DS993" s="4">
        <v>0</v>
      </c>
      <c r="DT993" s="4">
        <v>0</v>
      </c>
      <c r="DU993" s="6">
        <v>0</v>
      </c>
      <c r="DV993" s="4">
        <f>SUM(Tabela1[[#This Row],[jan/25]:[mar/25]])</f>
        <v>0</v>
      </c>
      <c r="DW993" s="4">
        <f>SUM(Tabela1[[#This Row],[abr/25]:[ago/25]])</f>
        <v>0</v>
      </c>
      <c r="DX993" s="4">
        <f>SUM(Tabela1[[#This Row],[set/25]:[dez/30]])</f>
        <v>0</v>
      </c>
    </row>
    <row r="994" spans="1:128" hidden="1" x14ac:dyDescent="0.25">
      <c r="A994" s="2" t="s">
        <v>2495</v>
      </c>
      <c r="B994" s="2" t="s">
        <v>14</v>
      </c>
      <c r="C994" s="2" t="s">
        <v>55</v>
      </c>
      <c r="D994" s="1">
        <v>1110</v>
      </c>
      <c r="E994" s="2"/>
      <c r="F994" s="2" t="s">
        <v>16</v>
      </c>
      <c r="G994" s="321"/>
      <c r="H994" s="2"/>
      <c r="I994" s="2"/>
      <c r="J994" s="4"/>
      <c r="K994" s="4"/>
      <c r="L994" s="4">
        <f>Tabela1[[#This Row],[parcela.cef
(total)]]-Tabela1[[#This Row],[parcela.cef
(realizado)]]</f>
        <v>0</v>
      </c>
      <c r="M994" s="4">
        <v>0</v>
      </c>
      <c r="N994" s="4">
        <v>0</v>
      </c>
      <c r="O994" s="4">
        <v>0</v>
      </c>
      <c r="P994" s="4">
        <v>0</v>
      </c>
      <c r="Q994" s="4">
        <f>SUM(Tabela1[[#This Row],[set/25]:[dez/30]])</f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0</v>
      </c>
      <c r="CP994" s="4">
        <v>0</v>
      </c>
      <c r="CQ994" s="4">
        <v>0</v>
      </c>
      <c r="CR994" s="4">
        <v>0</v>
      </c>
      <c r="CS994" s="4">
        <v>0</v>
      </c>
      <c r="CT994" s="4">
        <v>0</v>
      </c>
      <c r="CU994" s="4">
        <v>0</v>
      </c>
      <c r="CV994" s="4">
        <v>0</v>
      </c>
      <c r="CW994" s="4">
        <v>0</v>
      </c>
      <c r="CX994" s="4">
        <v>0</v>
      </c>
      <c r="CY994" s="4">
        <v>0</v>
      </c>
      <c r="CZ994" s="4">
        <v>0</v>
      </c>
      <c r="DA994" s="4">
        <v>0</v>
      </c>
      <c r="DB994" s="4">
        <v>0</v>
      </c>
      <c r="DC994" s="4">
        <v>0</v>
      </c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6">
        <v>0</v>
      </c>
      <c r="DV994" s="4">
        <f>SUM(Tabela1[[#This Row],[jan/25]:[mar/25]])</f>
        <v>0</v>
      </c>
      <c r="DW994" s="4">
        <f>SUM(Tabela1[[#This Row],[abr/25]:[ago/25]])</f>
        <v>0</v>
      </c>
      <c r="DX994" s="4">
        <f>SUM(Tabela1[[#This Row],[set/25]:[dez/30]])</f>
        <v>0</v>
      </c>
    </row>
    <row r="995" spans="1:128" hidden="1" x14ac:dyDescent="0.25">
      <c r="A995" s="2" t="s">
        <v>2495</v>
      </c>
      <c r="B995" s="2" t="s">
        <v>14</v>
      </c>
      <c r="C995" s="2" t="s">
        <v>55</v>
      </c>
      <c r="D995" s="1">
        <v>1111</v>
      </c>
      <c r="E995" s="2" t="s">
        <v>2563</v>
      </c>
      <c r="F995" s="2" t="s">
        <v>19</v>
      </c>
      <c r="G995" s="321">
        <v>45850</v>
      </c>
      <c r="H995" s="2" t="s">
        <v>939</v>
      </c>
      <c r="I995" s="2"/>
      <c r="J995" s="4"/>
      <c r="K995" s="4"/>
      <c r="L995" s="4">
        <f>Tabela1[[#This Row],[parcela.cef
(total)]]-Tabela1[[#This Row],[parcela.cef
(realizado)]]</f>
        <v>0</v>
      </c>
      <c r="M995" s="4">
        <v>250730.34</v>
      </c>
      <c r="N995" s="4">
        <v>319629.69</v>
      </c>
      <c r="O995" s="4">
        <v>0</v>
      </c>
      <c r="P995" s="4">
        <v>73980.87</v>
      </c>
      <c r="Q995" s="4">
        <f>SUM(Tabela1[[#This Row],[set/25]:[dez/30]])</f>
        <v>70477.919999999984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3000</v>
      </c>
      <c r="BI995" s="4">
        <v>502.95</v>
      </c>
      <c r="BJ995" s="4">
        <v>507.83</v>
      </c>
      <c r="BK995" s="4">
        <v>507.52</v>
      </c>
      <c r="BL995" s="4">
        <v>507.52</v>
      </c>
      <c r="BM995" s="4">
        <v>507.52</v>
      </c>
      <c r="BN995" s="4">
        <v>507.52</v>
      </c>
      <c r="BO995" s="4">
        <v>507.52</v>
      </c>
      <c r="BP995" s="4">
        <v>507.52</v>
      </c>
      <c r="BQ995" s="4">
        <v>507.52</v>
      </c>
      <c r="BR995" s="4">
        <v>507.52</v>
      </c>
      <c r="BS995" s="4">
        <v>507.52</v>
      </c>
      <c r="BT995" s="4">
        <v>1101.02</v>
      </c>
      <c r="BU995" s="4">
        <v>1691.74</v>
      </c>
      <c r="BV995" s="4">
        <v>1691.74</v>
      </c>
      <c r="BW995" s="4">
        <v>1691.74</v>
      </c>
      <c r="BX995" s="4">
        <v>1691.74</v>
      </c>
      <c r="BY995" s="4">
        <v>6772.05</v>
      </c>
      <c r="BZ995" s="4">
        <v>1691.74</v>
      </c>
      <c r="CA995" s="4">
        <v>1691.74</v>
      </c>
      <c r="CB995" s="4">
        <v>1691.74</v>
      </c>
      <c r="CC995" s="4">
        <v>1691.74</v>
      </c>
      <c r="CD995" s="4">
        <v>1691.74</v>
      </c>
      <c r="CE995" s="4">
        <v>1691.74</v>
      </c>
      <c r="CF995" s="4">
        <v>1691.74</v>
      </c>
      <c r="CG995" s="4">
        <v>1691.74</v>
      </c>
      <c r="CH995" s="4">
        <v>1691.74</v>
      </c>
      <c r="CI995" s="4">
        <v>1691.74</v>
      </c>
      <c r="CJ995" s="4">
        <v>1691.74</v>
      </c>
      <c r="CK995" s="4">
        <v>6772.05</v>
      </c>
      <c r="CL995" s="4">
        <v>1691.74</v>
      </c>
      <c r="CM995" s="4">
        <v>1691.74</v>
      </c>
      <c r="CN995" s="4">
        <v>1691.74</v>
      </c>
      <c r="CO995" s="4">
        <v>1691.74</v>
      </c>
      <c r="CP995" s="4">
        <v>1691.74</v>
      </c>
      <c r="CQ995" s="4">
        <v>1691.74</v>
      </c>
      <c r="CR995" s="4">
        <v>1691.74</v>
      </c>
      <c r="CS995" s="4">
        <v>1691.74</v>
      </c>
      <c r="CT995" s="4">
        <v>1691.74</v>
      </c>
      <c r="CU995" s="4">
        <v>1691.74</v>
      </c>
      <c r="CV995" s="4">
        <v>1691.74</v>
      </c>
      <c r="CW995" s="4">
        <v>6772.05</v>
      </c>
      <c r="CX995" s="4">
        <v>0</v>
      </c>
      <c r="CY995" s="4">
        <v>0</v>
      </c>
      <c r="CZ995" s="4">
        <v>0</v>
      </c>
      <c r="DA995" s="4">
        <v>0</v>
      </c>
      <c r="DB995" s="4">
        <v>0</v>
      </c>
      <c r="DC995" s="4">
        <v>0</v>
      </c>
      <c r="DD995" s="4">
        <v>0</v>
      </c>
      <c r="DE995" s="4">
        <v>0</v>
      </c>
      <c r="DF995" s="4">
        <v>0</v>
      </c>
      <c r="DG995" s="4">
        <v>0</v>
      </c>
      <c r="DH995" s="4">
        <v>0</v>
      </c>
      <c r="DI995" s="4">
        <v>0</v>
      </c>
      <c r="DJ995" s="4">
        <v>0</v>
      </c>
      <c r="DK995" s="4">
        <v>0</v>
      </c>
      <c r="DL995" s="4">
        <v>0</v>
      </c>
      <c r="DM995" s="4">
        <v>0</v>
      </c>
      <c r="DN995" s="4">
        <v>0</v>
      </c>
      <c r="DO995" s="4">
        <v>0</v>
      </c>
      <c r="DP995" s="4">
        <v>0</v>
      </c>
      <c r="DQ995" s="4">
        <v>0</v>
      </c>
      <c r="DR995" s="4">
        <v>0</v>
      </c>
      <c r="DS995" s="4">
        <v>0</v>
      </c>
      <c r="DT995" s="4">
        <v>0</v>
      </c>
      <c r="DU995" s="6">
        <v>0</v>
      </c>
      <c r="DV995" s="4">
        <f>SUM(Tabela1[[#This Row],[jan/25]:[mar/25]])</f>
        <v>0</v>
      </c>
      <c r="DW995" s="4">
        <f>SUM(Tabela1[[#This Row],[abr/25]:[ago/25]])</f>
        <v>3502.95</v>
      </c>
      <c r="DX995" s="4">
        <f>SUM(Tabela1[[#This Row],[set/25]:[dez/30]])</f>
        <v>70477.919999999984</v>
      </c>
    </row>
    <row r="996" spans="1:128" hidden="1" x14ac:dyDescent="0.25">
      <c r="A996" s="2" t="s">
        <v>2495</v>
      </c>
      <c r="B996" s="2" t="s">
        <v>14</v>
      </c>
      <c r="C996" s="2" t="s">
        <v>55</v>
      </c>
      <c r="D996" s="1">
        <v>1112</v>
      </c>
      <c r="E996" s="2" t="s">
        <v>2565</v>
      </c>
      <c r="F996" s="2" t="s">
        <v>19</v>
      </c>
      <c r="G996" s="321">
        <v>45853</v>
      </c>
      <c r="H996" s="2" t="s">
        <v>548</v>
      </c>
      <c r="I996" s="2"/>
      <c r="J996" s="4"/>
      <c r="K996" s="4"/>
      <c r="L996" s="4">
        <f>Tabela1[[#This Row],[parcela.cef
(total)]]-Tabela1[[#This Row],[parcela.cef
(realizado)]]</f>
        <v>0</v>
      </c>
      <c r="M996" s="4">
        <v>237758.69</v>
      </c>
      <c r="N996" s="4">
        <v>236299</v>
      </c>
      <c r="O996" s="4">
        <v>0</v>
      </c>
      <c r="P996" s="4">
        <v>1794.52</v>
      </c>
      <c r="Q996" s="4">
        <f>SUM(Tabela1[[#This Row],[set/25]:[dez/30]])</f>
        <v>524.63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750</v>
      </c>
      <c r="BI996" s="4">
        <v>519.89</v>
      </c>
      <c r="BJ996" s="4">
        <v>0</v>
      </c>
      <c r="BK996" s="4">
        <v>524.63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4">
        <v>0</v>
      </c>
      <c r="CY996" s="4">
        <v>0</v>
      </c>
      <c r="CZ996" s="4">
        <v>0</v>
      </c>
      <c r="DA996" s="4">
        <v>0</v>
      </c>
      <c r="DB996" s="4">
        <v>0</v>
      </c>
      <c r="DC996" s="4">
        <v>0</v>
      </c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6">
        <v>0</v>
      </c>
      <c r="DV996" s="4">
        <f>SUM(Tabela1[[#This Row],[jan/25]:[mar/25]])</f>
        <v>0</v>
      </c>
      <c r="DW996" s="4">
        <f>SUM(Tabela1[[#This Row],[abr/25]:[ago/25]])</f>
        <v>1269.8899999999999</v>
      </c>
      <c r="DX996" s="4">
        <f>SUM(Tabela1[[#This Row],[set/25]:[dez/30]])</f>
        <v>524.63</v>
      </c>
    </row>
    <row r="997" spans="1:128" hidden="1" x14ac:dyDescent="0.25">
      <c r="A997" s="2" t="s">
        <v>2495</v>
      </c>
      <c r="B997" s="2" t="s">
        <v>14</v>
      </c>
      <c r="C997" s="2" t="s">
        <v>55</v>
      </c>
      <c r="D997" s="1">
        <v>1113</v>
      </c>
      <c r="E997" s="2" t="s">
        <v>2567</v>
      </c>
      <c r="F997" s="2" t="s">
        <v>19</v>
      </c>
      <c r="G997" s="321">
        <v>45863</v>
      </c>
      <c r="H997" s="2" t="s">
        <v>507</v>
      </c>
      <c r="I997" s="2"/>
      <c r="J997" s="4"/>
      <c r="K997" s="4"/>
      <c r="L997" s="4">
        <f>Tabela1[[#This Row],[parcela.cef
(total)]]-Tabela1[[#This Row],[parcela.cef
(realizado)]]</f>
        <v>0</v>
      </c>
      <c r="M997" s="4">
        <v>279528.75</v>
      </c>
      <c r="N997" s="4">
        <v>319600</v>
      </c>
      <c r="O997" s="4">
        <v>0</v>
      </c>
      <c r="P997" s="4">
        <v>45179.199999999997</v>
      </c>
      <c r="Q997" s="4">
        <f>SUM(Tabela1[[#This Row],[set/25]:[dez/30]])</f>
        <v>43495.820000000022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1500</v>
      </c>
      <c r="BI997" s="4">
        <v>183.38</v>
      </c>
      <c r="BJ997" s="4">
        <v>185.05</v>
      </c>
      <c r="BK997" s="4">
        <v>185.06</v>
      </c>
      <c r="BL997" s="4">
        <v>185.05</v>
      </c>
      <c r="BM997" s="4">
        <v>1709.14</v>
      </c>
      <c r="BN997" s="4">
        <v>185.05</v>
      </c>
      <c r="BO997" s="4">
        <v>185.05</v>
      </c>
      <c r="BP997" s="4">
        <v>185.05</v>
      </c>
      <c r="BQ997" s="4">
        <v>185.05</v>
      </c>
      <c r="BR997" s="4">
        <v>185.05</v>
      </c>
      <c r="BS997" s="4">
        <v>185.05</v>
      </c>
      <c r="BT997" s="4">
        <v>185.05</v>
      </c>
      <c r="BU997" s="4">
        <v>185.05</v>
      </c>
      <c r="BV997" s="4">
        <v>185.05</v>
      </c>
      <c r="BW997" s="4">
        <v>185.05</v>
      </c>
      <c r="BX997" s="4">
        <v>185.05</v>
      </c>
      <c r="BY997" s="4">
        <v>4070.79</v>
      </c>
      <c r="BZ997" s="4">
        <v>616.83000000000004</v>
      </c>
      <c r="CA997" s="4">
        <v>616.83000000000004</v>
      </c>
      <c r="CB997" s="4">
        <v>616.83000000000004</v>
      </c>
      <c r="CC997" s="4">
        <v>616.83000000000004</v>
      </c>
      <c r="CD997" s="4">
        <v>616.83000000000004</v>
      </c>
      <c r="CE997" s="4">
        <v>616.83000000000004</v>
      </c>
      <c r="CF997" s="4">
        <v>616.83000000000004</v>
      </c>
      <c r="CG997" s="4">
        <v>616.83000000000004</v>
      </c>
      <c r="CH997" s="4">
        <v>616.83000000000004</v>
      </c>
      <c r="CI997" s="4">
        <v>616.83000000000004</v>
      </c>
      <c r="CJ997" s="4">
        <v>616.83000000000004</v>
      </c>
      <c r="CK997" s="4">
        <v>10777.46</v>
      </c>
      <c r="CL997" s="4">
        <v>616.83000000000004</v>
      </c>
      <c r="CM997" s="4">
        <v>616.83000000000004</v>
      </c>
      <c r="CN997" s="4">
        <v>616.83000000000004</v>
      </c>
      <c r="CO997" s="4">
        <v>616.83000000000004</v>
      </c>
      <c r="CP997" s="4">
        <v>616.83000000000004</v>
      </c>
      <c r="CQ997" s="4">
        <v>616.83000000000004</v>
      </c>
      <c r="CR997" s="4">
        <v>616.83000000000004</v>
      </c>
      <c r="CS997" s="4">
        <v>616.83000000000004</v>
      </c>
      <c r="CT997" s="4">
        <v>616.83000000000004</v>
      </c>
      <c r="CU997" s="4">
        <v>616.83000000000004</v>
      </c>
      <c r="CV997" s="4">
        <v>616.83000000000004</v>
      </c>
      <c r="CW997" s="4">
        <v>10777.46</v>
      </c>
      <c r="CX997" s="4">
        <v>0</v>
      </c>
      <c r="CY997" s="4">
        <v>0</v>
      </c>
      <c r="CZ997" s="4">
        <v>0</v>
      </c>
      <c r="DA997" s="4">
        <v>0</v>
      </c>
      <c r="DB997" s="4">
        <v>0</v>
      </c>
      <c r="DC997" s="4">
        <v>0</v>
      </c>
      <c r="DD997" s="4">
        <v>0</v>
      </c>
      <c r="DE997" s="4">
        <v>0</v>
      </c>
      <c r="DF997" s="4">
        <v>0</v>
      </c>
      <c r="DG997" s="4">
        <v>0</v>
      </c>
      <c r="DH997" s="4">
        <v>0</v>
      </c>
      <c r="DI997" s="4">
        <v>0</v>
      </c>
      <c r="DJ997" s="4">
        <v>0</v>
      </c>
      <c r="DK997" s="4">
        <v>0</v>
      </c>
      <c r="DL997" s="4">
        <v>0</v>
      </c>
      <c r="DM997" s="4">
        <v>0</v>
      </c>
      <c r="DN997" s="4">
        <v>0</v>
      </c>
      <c r="DO997" s="4">
        <v>0</v>
      </c>
      <c r="DP997" s="4">
        <v>0</v>
      </c>
      <c r="DQ997" s="4">
        <v>0</v>
      </c>
      <c r="DR997" s="4">
        <v>0</v>
      </c>
      <c r="DS997" s="4">
        <v>0</v>
      </c>
      <c r="DT997" s="4">
        <v>0</v>
      </c>
      <c r="DU997" s="6">
        <v>0</v>
      </c>
      <c r="DV997" s="4">
        <f>SUM(Tabela1[[#This Row],[jan/25]:[mar/25]])</f>
        <v>0</v>
      </c>
      <c r="DW997" s="4">
        <f>SUM(Tabela1[[#This Row],[abr/25]:[ago/25]])</f>
        <v>1683.38</v>
      </c>
      <c r="DX997" s="4">
        <f>SUM(Tabela1[[#This Row],[set/25]:[dez/30]])</f>
        <v>43495.820000000022</v>
      </c>
    </row>
    <row r="998" spans="1:128" hidden="1" x14ac:dyDescent="0.25">
      <c r="A998" s="2" t="s">
        <v>2495</v>
      </c>
      <c r="B998" s="2" t="s">
        <v>14</v>
      </c>
      <c r="C998" s="2" t="s">
        <v>55</v>
      </c>
      <c r="D998" s="1">
        <v>1114</v>
      </c>
      <c r="E998" s="2"/>
      <c r="F998" s="2" t="s">
        <v>42</v>
      </c>
      <c r="G998" s="321"/>
      <c r="H998" s="2"/>
      <c r="I998" s="2"/>
      <c r="J998" s="4"/>
      <c r="K998" s="4"/>
      <c r="L998" s="4">
        <f>Tabela1[[#This Row],[parcela.cef
(total)]]-Tabela1[[#This Row],[parcela.cef
(realizado)]]</f>
        <v>0</v>
      </c>
      <c r="M998" s="4">
        <v>0</v>
      </c>
      <c r="N998" s="4">
        <v>0</v>
      </c>
      <c r="O998" s="4">
        <v>0</v>
      </c>
      <c r="P998" s="4">
        <v>0</v>
      </c>
      <c r="Q998" s="4">
        <f>SUM(Tabela1[[#This Row],[set/25]:[dez/30]])</f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0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4">
        <v>0</v>
      </c>
      <c r="CY998" s="4">
        <v>0</v>
      </c>
      <c r="CZ998" s="4">
        <v>0</v>
      </c>
      <c r="DA998" s="4">
        <v>0</v>
      </c>
      <c r="DB998" s="4">
        <v>0</v>
      </c>
      <c r="DC998" s="4">
        <v>0</v>
      </c>
      <c r="DD998" s="4">
        <v>0</v>
      </c>
      <c r="DE998" s="4">
        <v>0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6">
        <v>0</v>
      </c>
      <c r="DV998" s="4">
        <f>SUM(Tabela1[[#This Row],[jan/25]:[mar/25]])</f>
        <v>0</v>
      </c>
      <c r="DW998" s="4">
        <f>SUM(Tabela1[[#This Row],[abr/25]:[ago/25]])</f>
        <v>0</v>
      </c>
      <c r="DX998" s="4">
        <f>SUM(Tabela1[[#This Row],[set/25]:[dez/30]])</f>
        <v>0</v>
      </c>
    </row>
    <row r="999" spans="1:128" hidden="1" x14ac:dyDescent="0.25">
      <c r="A999" s="2" t="s">
        <v>2495</v>
      </c>
      <c r="B999" s="2" t="s">
        <v>14</v>
      </c>
      <c r="C999" s="2" t="s">
        <v>55</v>
      </c>
      <c r="D999" s="1">
        <v>1115</v>
      </c>
      <c r="E999" s="2" t="s">
        <v>2570</v>
      </c>
      <c r="F999" s="2" t="s">
        <v>19</v>
      </c>
      <c r="G999" s="321">
        <v>45852</v>
      </c>
      <c r="H999" s="2" t="s">
        <v>635</v>
      </c>
      <c r="I999" s="2"/>
      <c r="J999" s="4"/>
      <c r="K999" s="4"/>
      <c r="L999" s="4">
        <f>Tabela1[[#This Row],[parcela.cef
(total)]]-Tabela1[[#This Row],[parcela.cef
(realizado)]]</f>
        <v>0</v>
      </c>
      <c r="M999" s="4">
        <v>277986.65000000002</v>
      </c>
      <c r="N999" s="4">
        <v>305499.56</v>
      </c>
      <c r="O999" s="4">
        <v>0</v>
      </c>
      <c r="P999" s="4">
        <v>32192.240000000002</v>
      </c>
      <c r="Q999" s="4">
        <f>SUM(Tabela1[[#This Row],[set/25]:[dez/30]])</f>
        <v>31377.97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600</v>
      </c>
      <c r="BI999" s="4">
        <v>214.27</v>
      </c>
      <c r="BJ999" s="4">
        <v>0</v>
      </c>
      <c r="BK999" s="4">
        <v>216.22</v>
      </c>
      <c r="BL999" s="4">
        <v>216.22</v>
      </c>
      <c r="BM999" s="4">
        <v>1130.68</v>
      </c>
      <c r="BN999" s="4">
        <v>216.22</v>
      </c>
      <c r="BO999" s="4">
        <v>216.22</v>
      </c>
      <c r="BP999" s="4">
        <v>216.22</v>
      </c>
      <c r="BQ999" s="4">
        <v>216.22</v>
      </c>
      <c r="BR999" s="4">
        <v>216.22</v>
      </c>
      <c r="BS999" s="4">
        <v>1130.68</v>
      </c>
      <c r="BT999" s="4">
        <v>216.22</v>
      </c>
      <c r="BU999" s="4">
        <v>216.22</v>
      </c>
      <c r="BV999" s="4">
        <v>216.22</v>
      </c>
      <c r="BW999" s="4">
        <v>216.22</v>
      </c>
      <c r="BX999" s="4">
        <v>216.22</v>
      </c>
      <c r="BY999" s="4">
        <v>1130.68</v>
      </c>
      <c r="BZ999" s="4">
        <v>1435.48</v>
      </c>
      <c r="CA999" s="4">
        <v>657.31</v>
      </c>
      <c r="CB999" s="4">
        <v>720.72</v>
      </c>
      <c r="CC999" s="4">
        <v>720.72</v>
      </c>
      <c r="CD999" s="4">
        <v>720.72</v>
      </c>
      <c r="CE999" s="4">
        <v>720.72</v>
      </c>
      <c r="CF999" s="4">
        <v>720.72</v>
      </c>
      <c r="CG999" s="4">
        <v>720.72</v>
      </c>
      <c r="CH999" s="4">
        <v>720.72</v>
      </c>
      <c r="CI999" s="4">
        <v>720.72</v>
      </c>
      <c r="CJ999" s="4">
        <v>720.72</v>
      </c>
      <c r="CK999" s="4">
        <v>720.72</v>
      </c>
      <c r="CL999" s="4">
        <v>4784.97</v>
      </c>
      <c r="CM999" s="4">
        <v>720.72</v>
      </c>
      <c r="CN999" s="4">
        <v>720.72</v>
      </c>
      <c r="CO999" s="4">
        <v>720.72</v>
      </c>
      <c r="CP999" s="4">
        <v>3768.91</v>
      </c>
      <c r="CQ999" s="4">
        <v>720.72</v>
      </c>
      <c r="CR999" s="4">
        <v>720.72</v>
      </c>
      <c r="CS999" s="4">
        <v>720.72</v>
      </c>
      <c r="CT999" s="4">
        <v>720.72</v>
      </c>
      <c r="CU999" s="4">
        <v>720.72</v>
      </c>
      <c r="CV999" s="4">
        <v>720.72</v>
      </c>
      <c r="CW999" s="4">
        <v>1050.94</v>
      </c>
      <c r="CX999" s="4">
        <v>0</v>
      </c>
      <c r="CY999" s="4">
        <v>0</v>
      </c>
      <c r="CZ999" s="4">
        <v>0</v>
      </c>
      <c r="DA999" s="4">
        <v>0</v>
      </c>
      <c r="DB999" s="4">
        <v>0</v>
      </c>
      <c r="DC999" s="4">
        <v>0</v>
      </c>
      <c r="DD999" s="4">
        <v>0</v>
      </c>
      <c r="DE999" s="4">
        <v>0</v>
      </c>
      <c r="DF999" s="4">
        <v>0</v>
      </c>
      <c r="DG999" s="4">
        <v>0</v>
      </c>
      <c r="DH999" s="4">
        <v>0</v>
      </c>
      <c r="DI999" s="4">
        <v>0</v>
      </c>
      <c r="DJ999" s="4">
        <v>0</v>
      </c>
      <c r="DK999" s="4">
        <v>0</v>
      </c>
      <c r="DL999" s="4">
        <v>0</v>
      </c>
      <c r="DM999" s="4">
        <v>0</v>
      </c>
      <c r="DN999" s="4">
        <v>0</v>
      </c>
      <c r="DO999" s="4">
        <v>0</v>
      </c>
      <c r="DP999" s="4">
        <v>0</v>
      </c>
      <c r="DQ999" s="4">
        <v>0</v>
      </c>
      <c r="DR999" s="4">
        <v>0</v>
      </c>
      <c r="DS999" s="4">
        <v>0</v>
      </c>
      <c r="DT999" s="4">
        <v>0</v>
      </c>
      <c r="DU999" s="6">
        <v>0</v>
      </c>
      <c r="DV999" s="4">
        <f>SUM(Tabela1[[#This Row],[jan/25]:[mar/25]])</f>
        <v>0</v>
      </c>
      <c r="DW999" s="4">
        <f>SUM(Tabela1[[#This Row],[abr/25]:[ago/25]])</f>
        <v>814.27</v>
      </c>
      <c r="DX999" s="4">
        <f>SUM(Tabela1[[#This Row],[set/25]:[dez/30]])</f>
        <v>31377.97</v>
      </c>
    </row>
    <row r="1000" spans="1:128" hidden="1" x14ac:dyDescent="0.25">
      <c r="A1000" s="2" t="s">
        <v>2495</v>
      </c>
      <c r="B1000" s="2" t="s">
        <v>14</v>
      </c>
      <c r="C1000" s="2" t="s">
        <v>38</v>
      </c>
      <c r="D1000" s="1">
        <v>112</v>
      </c>
      <c r="E1000" s="2"/>
      <c r="F1000" s="2" t="s">
        <v>42</v>
      </c>
      <c r="G1000" s="321"/>
      <c r="H1000" s="2"/>
      <c r="I1000" s="2"/>
      <c r="J1000" s="4"/>
      <c r="K1000" s="4"/>
      <c r="L1000" s="4">
        <f>Tabela1[[#This Row],[parcela.cef
(total)]]-Tabela1[[#This Row],[parcela.cef
(realizado)]]</f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f>SUM(Tabela1[[#This Row],[set/25]:[dez/30]])</f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0</v>
      </c>
      <c r="CV1000" s="4">
        <v>0</v>
      </c>
      <c r="CW1000" s="4">
        <v>0</v>
      </c>
      <c r="CX1000" s="4">
        <v>0</v>
      </c>
      <c r="CY1000" s="4">
        <v>0</v>
      </c>
      <c r="CZ1000" s="4">
        <v>0</v>
      </c>
      <c r="DA1000" s="4">
        <v>0</v>
      </c>
      <c r="DB1000" s="4">
        <v>0</v>
      </c>
      <c r="DC1000" s="4">
        <v>0</v>
      </c>
      <c r="DD1000" s="4">
        <v>0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6">
        <v>0</v>
      </c>
      <c r="DV1000" s="4">
        <f>SUM(Tabela1[[#This Row],[jan/25]:[mar/25]])</f>
        <v>0</v>
      </c>
      <c r="DW1000" s="4">
        <f>SUM(Tabela1[[#This Row],[abr/25]:[ago/25]])</f>
        <v>0</v>
      </c>
      <c r="DX1000" s="4">
        <f>SUM(Tabela1[[#This Row],[set/25]:[dez/30]])</f>
        <v>0</v>
      </c>
    </row>
    <row r="1001" spans="1:128" hidden="1" x14ac:dyDescent="0.25">
      <c r="A1001" s="2" t="s">
        <v>2495</v>
      </c>
      <c r="B1001" s="2" t="s">
        <v>14</v>
      </c>
      <c r="C1001" s="2" t="s">
        <v>38</v>
      </c>
      <c r="D1001" s="1">
        <v>113</v>
      </c>
      <c r="E1001" s="2" t="s">
        <v>2573</v>
      </c>
      <c r="F1001" s="2" t="s">
        <v>19</v>
      </c>
      <c r="G1001" s="321">
        <v>45850</v>
      </c>
      <c r="H1001" s="2" t="s">
        <v>195</v>
      </c>
      <c r="I1001" s="2"/>
      <c r="J1001" s="4"/>
      <c r="K1001" s="4"/>
      <c r="L1001" s="4">
        <f>Tabela1[[#This Row],[parcela.cef
(total)]]-Tabela1[[#This Row],[parcela.cef
(realizado)]]</f>
        <v>0</v>
      </c>
      <c r="M1001" s="4">
        <v>0</v>
      </c>
      <c r="N1001" s="4">
        <v>337400</v>
      </c>
      <c r="O1001" s="4">
        <v>0</v>
      </c>
      <c r="P1001" s="4">
        <v>902.07</v>
      </c>
      <c r="Q1001" s="4">
        <f>SUM(Tabela1[[#This Row],[set/25]:[dez/30]])</f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600</v>
      </c>
      <c r="BI1001" s="4">
        <v>302.07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0</v>
      </c>
      <c r="CS1001" s="4">
        <v>0</v>
      </c>
      <c r="CT1001" s="4">
        <v>0</v>
      </c>
      <c r="CU1001" s="4">
        <v>0</v>
      </c>
      <c r="CV1001" s="4">
        <v>0</v>
      </c>
      <c r="CW1001" s="4">
        <v>0</v>
      </c>
      <c r="CX1001" s="4">
        <v>0</v>
      </c>
      <c r="CY1001" s="4">
        <v>0</v>
      </c>
      <c r="CZ1001" s="4">
        <v>0</v>
      </c>
      <c r="DA1001" s="4">
        <v>0</v>
      </c>
      <c r="DB1001" s="4">
        <v>0</v>
      </c>
      <c r="DC1001" s="4">
        <v>0</v>
      </c>
      <c r="DD1001" s="4">
        <v>0</v>
      </c>
      <c r="DE1001" s="4">
        <v>0</v>
      </c>
      <c r="DF1001" s="4">
        <v>0</v>
      </c>
      <c r="DG1001" s="4">
        <v>0</v>
      </c>
      <c r="DH1001" s="4">
        <v>0</v>
      </c>
      <c r="DI1001" s="4">
        <v>0</v>
      </c>
      <c r="DJ1001" s="4">
        <v>0</v>
      </c>
      <c r="DK1001" s="4">
        <v>0</v>
      </c>
      <c r="DL1001" s="4">
        <v>0</v>
      </c>
      <c r="DM1001" s="4">
        <v>0</v>
      </c>
      <c r="DN1001" s="4">
        <v>0</v>
      </c>
      <c r="DO1001" s="4">
        <v>0</v>
      </c>
      <c r="DP1001" s="4">
        <v>0</v>
      </c>
      <c r="DQ1001" s="4">
        <v>0</v>
      </c>
      <c r="DR1001" s="4">
        <v>0</v>
      </c>
      <c r="DS1001" s="4">
        <v>0</v>
      </c>
      <c r="DT1001" s="4">
        <v>0</v>
      </c>
      <c r="DU1001" s="6">
        <v>0</v>
      </c>
      <c r="DV1001" s="4">
        <f>SUM(Tabela1[[#This Row],[jan/25]:[mar/25]])</f>
        <v>0</v>
      </c>
      <c r="DW1001" s="4">
        <f>SUM(Tabela1[[#This Row],[abr/25]:[ago/25]])</f>
        <v>902.06999999999994</v>
      </c>
      <c r="DX1001" s="4">
        <f>SUM(Tabela1[[#This Row],[set/25]:[dez/30]])</f>
        <v>0</v>
      </c>
    </row>
    <row r="1002" spans="1:128" hidden="1" x14ac:dyDescent="0.25">
      <c r="A1002" s="2" t="s">
        <v>2495</v>
      </c>
      <c r="B1002" s="2" t="s">
        <v>14</v>
      </c>
      <c r="C1002" s="2" t="s">
        <v>38</v>
      </c>
      <c r="D1002" s="1">
        <v>114</v>
      </c>
      <c r="E1002" s="2"/>
      <c r="F1002" s="2" t="s">
        <v>42</v>
      </c>
      <c r="G1002" s="321"/>
      <c r="H1002" s="2"/>
      <c r="I1002" s="2"/>
      <c r="J1002" s="4"/>
      <c r="K1002" s="4"/>
      <c r="L1002" s="4">
        <f>Tabela1[[#This Row],[parcela.cef
(total)]]-Tabela1[[#This Row],[parcela.cef
(realizado)]]</f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f>SUM(Tabela1[[#This Row],[set/25]:[dez/30]])</f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0</v>
      </c>
      <c r="CP1002" s="4">
        <v>0</v>
      </c>
      <c r="CQ1002" s="4">
        <v>0</v>
      </c>
      <c r="CR1002" s="4">
        <v>0</v>
      </c>
      <c r="CS1002" s="4">
        <v>0</v>
      </c>
      <c r="CT1002" s="4">
        <v>0</v>
      </c>
      <c r="CU1002" s="4">
        <v>0</v>
      </c>
      <c r="CV1002" s="4">
        <v>0</v>
      </c>
      <c r="CW1002" s="4">
        <v>0</v>
      </c>
      <c r="CX1002" s="4">
        <v>0</v>
      </c>
      <c r="CY1002" s="4">
        <v>0</v>
      </c>
      <c r="CZ1002" s="4">
        <v>0</v>
      </c>
      <c r="DA1002" s="4">
        <v>0</v>
      </c>
      <c r="DB1002" s="4">
        <v>0</v>
      </c>
      <c r="DC1002" s="4">
        <v>0</v>
      </c>
      <c r="DD1002" s="4">
        <v>0</v>
      </c>
      <c r="DE1002" s="4">
        <v>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6">
        <v>0</v>
      </c>
      <c r="DV1002" s="4">
        <f>SUM(Tabela1[[#This Row],[jan/25]:[mar/25]])</f>
        <v>0</v>
      </c>
      <c r="DW1002" s="4">
        <f>SUM(Tabela1[[#This Row],[abr/25]:[ago/25]])</f>
        <v>0</v>
      </c>
      <c r="DX1002" s="4">
        <f>SUM(Tabela1[[#This Row],[set/25]:[dez/30]])</f>
        <v>0</v>
      </c>
    </row>
    <row r="1003" spans="1:128" hidden="1" x14ac:dyDescent="0.25">
      <c r="A1003" s="2" t="s">
        <v>2495</v>
      </c>
      <c r="B1003" s="2" t="s">
        <v>14</v>
      </c>
      <c r="C1003" s="2" t="s">
        <v>38</v>
      </c>
      <c r="D1003" s="1">
        <v>115</v>
      </c>
      <c r="E1003" s="2"/>
      <c r="F1003" s="2" t="s">
        <v>42</v>
      </c>
      <c r="G1003" s="321"/>
      <c r="H1003" s="2"/>
      <c r="I1003" s="2"/>
      <c r="J1003" s="4"/>
      <c r="K1003" s="4"/>
      <c r="L1003" s="4">
        <f>Tabela1[[#This Row],[parcela.cef
(total)]]-Tabela1[[#This Row],[parcela.cef
(realizado)]]</f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f>SUM(Tabela1[[#This Row],[set/25]:[dez/30]])</f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0</v>
      </c>
      <c r="CP1003" s="4">
        <v>0</v>
      </c>
      <c r="CQ1003" s="4">
        <v>0</v>
      </c>
      <c r="CR1003" s="4">
        <v>0</v>
      </c>
      <c r="CS1003" s="4">
        <v>0</v>
      </c>
      <c r="CT1003" s="4">
        <v>0</v>
      </c>
      <c r="CU1003" s="4">
        <v>0</v>
      </c>
      <c r="CV1003" s="4">
        <v>0</v>
      </c>
      <c r="CW1003" s="4">
        <v>0</v>
      </c>
      <c r="CX1003" s="4">
        <v>0</v>
      </c>
      <c r="CY1003" s="4">
        <v>0</v>
      </c>
      <c r="CZ1003" s="4">
        <v>0</v>
      </c>
      <c r="DA1003" s="4">
        <v>0</v>
      </c>
      <c r="DB1003" s="4">
        <v>0</v>
      </c>
      <c r="DC1003" s="4">
        <v>0</v>
      </c>
      <c r="DD1003" s="4">
        <v>0</v>
      </c>
      <c r="DE1003" s="4">
        <v>0</v>
      </c>
      <c r="DF1003" s="4">
        <v>0</v>
      </c>
      <c r="DG1003" s="4">
        <v>0</v>
      </c>
      <c r="DH1003" s="4">
        <v>0</v>
      </c>
      <c r="DI1003" s="4">
        <v>0</v>
      </c>
      <c r="DJ1003" s="4">
        <v>0</v>
      </c>
      <c r="DK1003" s="4">
        <v>0</v>
      </c>
      <c r="DL1003" s="4">
        <v>0</v>
      </c>
      <c r="DM1003" s="4">
        <v>0</v>
      </c>
      <c r="DN1003" s="4">
        <v>0</v>
      </c>
      <c r="DO1003" s="4">
        <v>0</v>
      </c>
      <c r="DP1003" s="4">
        <v>0</v>
      </c>
      <c r="DQ1003" s="4">
        <v>0</v>
      </c>
      <c r="DR1003" s="4">
        <v>0</v>
      </c>
      <c r="DS1003" s="4">
        <v>0</v>
      </c>
      <c r="DT1003" s="4">
        <v>0</v>
      </c>
      <c r="DU1003" s="6">
        <v>0</v>
      </c>
      <c r="DV1003" s="4">
        <f>SUM(Tabela1[[#This Row],[jan/25]:[mar/25]])</f>
        <v>0</v>
      </c>
      <c r="DW1003" s="4">
        <f>SUM(Tabela1[[#This Row],[abr/25]:[ago/25]])</f>
        <v>0</v>
      </c>
      <c r="DX1003" s="4">
        <f>SUM(Tabela1[[#This Row],[set/25]:[dez/30]])</f>
        <v>0</v>
      </c>
    </row>
    <row r="1004" spans="1:128" hidden="1" x14ac:dyDescent="0.25">
      <c r="A1004" s="2" t="s">
        <v>2495</v>
      </c>
      <c r="B1004" s="2" t="s">
        <v>14</v>
      </c>
      <c r="C1004" s="2" t="s">
        <v>83</v>
      </c>
      <c r="D1004" s="1">
        <v>1201</v>
      </c>
      <c r="E1004" s="2" t="s">
        <v>2577</v>
      </c>
      <c r="F1004" s="2" t="s">
        <v>19</v>
      </c>
      <c r="G1004" s="321">
        <v>45854</v>
      </c>
      <c r="H1004" s="2" t="s">
        <v>2578</v>
      </c>
      <c r="I1004" s="2"/>
      <c r="J1004" s="4"/>
      <c r="K1004" s="4"/>
      <c r="L1004" s="4">
        <f>Tabela1[[#This Row],[parcela.cef
(total)]]-Tabela1[[#This Row],[parcela.cef
(realizado)]]</f>
        <v>0</v>
      </c>
      <c r="M1004" s="4">
        <v>288868.68</v>
      </c>
      <c r="N1004" s="4">
        <v>324283.08</v>
      </c>
      <c r="O1004" s="4">
        <v>0</v>
      </c>
      <c r="P1004" s="4">
        <v>40306.51</v>
      </c>
      <c r="Q1004" s="4">
        <f>SUM(Tabela1[[#This Row],[set/25]:[dez/30]])</f>
        <v>34089.930000000008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6000</v>
      </c>
      <c r="BI1004" s="4">
        <v>216.58</v>
      </c>
      <c r="BJ1004" s="4">
        <v>0</v>
      </c>
      <c r="BK1004" s="4">
        <v>218.56</v>
      </c>
      <c r="BL1004" s="4">
        <v>218.56</v>
      </c>
      <c r="BM1004" s="4">
        <v>218.56</v>
      </c>
      <c r="BN1004" s="4">
        <v>218.56</v>
      </c>
      <c r="BO1004" s="4">
        <v>218.56</v>
      </c>
      <c r="BP1004" s="4">
        <v>218.56</v>
      </c>
      <c r="BQ1004" s="4">
        <v>218.56</v>
      </c>
      <c r="BR1004" s="4">
        <v>218.56</v>
      </c>
      <c r="BS1004" s="4">
        <v>218.56</v>
      </c>
      <c r="BT1004" s="4">
        <v>218.56</v>
      </c>
      <c r="BU1004" s="4">
        <v>218.56</v>
      </c>
      <c r="BV1004" s="4">
        <v>551.5</v>
      </c>
      <c r="BW1004" s="4">
        <v>728.52</v>
      </c>
      <c r="BX1004" s="4">
        <v>728.52</v>
      </c>
      <c r="BY1004" s="4">
        <v>4792.7700000000004</v>
      </c>
      <c r="BZ1004" s="4">
        <v>728.52</v>
      </c>
      <c r="CA1004" s="4">
        <v>728.52</v>
      </c>
      <c r="CB1004" s="4">
        <v>728.52</v>
      </c>
      <c r="CC1004" s="4">
        <v>728.52</v>
      </c>
      <c r="CD1004" s="4">
        <v>728.52</v>
      </c>
      <c r="CE1004" s="4">
        <v>728.52</v>
      </c>
      <c r="CF1004" s="4">
        <v>728.52</v>
      </c>
      <c r="CG1004" s="4">
        <v>728.52</v>
      </c>
      <c r="CH1004" s="4">
        <v>728.52</v>
      </c>
      <c r="CI1004" s="4">
        <v>728.52</v>
      </c>
      <c r="CJ1004" s="4">
        <v>728.52</v>
      </c>
      <c r="CK1004" s="4">
        <v>4792.7700000000004</v>
      </c>
      <c r="CL1004" s="4">
        <v>728.52</v>
      </c>
      <c r="CM1004" s="4">
        <v>728.52</v>
      </c>
      <c r="CN1004" s="4">
        <v>728.52</v>
      </c>
      <c r="CO1004" s="4">
        <v>728.52</v>
      </c>
      <c r="CP1004" s="4">
        <v>728.52</v>
      </c>
      <c r="CQ1004" s="4">
        <v>728.52</v>
      </c>
      <c r="CR1004" s="4">
        <v>728.52</v>
      </c>
      <c r="CS1004" s="4">
        <v>728.52</v>
      </c>
      <c r="CT1004" s="4">
        <v>728.52</v>
      </c>
      <c r="CU1004" s="4">
        <v>728.52</v>
      </c>
      <c r="CV1004" s="4">
        <v>728.52</v>
      </c>
      <c r="CW1004" s="4">
        <v>4064.25</v>
      </c>
      <c r="CX1004" s="4">
        <v>0</v>
      </c>
      <c r="CY1004" s="4">
        <v>0</v>
      </c>
      <c r="CZ1004" s="4">
        <v>0</v>
      </c>
      <c r="DA1004" s="4">
        <v>0</v>
      </c>
      <c r="DB1004" s="4">
        <v>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6">
        <v>0</v>
      </c>
      <c r="DV1004" s="4">
        <f>SUM(Tabela1[[#This Row],[jan/25]:[mar/25]])</f>
        <v>0</v>
      </c>
      <c r="DW1004" s="4">
        <f>SUM(Tabela1[[#This Row],[abr/25]:[ago/25]])</f>
        <v>6216.58</v>
      </c>
      <c r="DX1004" s="4">
        <f>SUM(Tabela1[[#This Row],[set/25]:[dez/30]])</f>
        <v>34089.930000000008</v>
      </c>
    </row>
    <row r="1005" spans="1:128" hidden="1" x14ac:dyDescent="0.25">
      <c r="A1005" s="2" t="s">
        <v>2495</v>
      </c>
      <c r="B1005" s="2" t="s">
        <v>14</v>
      </c>
      <c r="C1005" s="2" t="s">
        <v>83</v>
      </c>
      <c r="D1005" s="1">
        <v>1202</v>
      </c>
      <c r="E1005" s="2" t="s">
        <v>2580</v>
      </c>
      <c r="F1005" s="2" t="s">
        <v>19</v>
      </c>
      <c r="G1005" s="321">
        <v>45850</v>
      </c>
      <c r="H1005" s="2" t="s">
        <v>2581</v>
      </c>
      <c r="I1005" s="2"/>
      <c r="J1005" s="4"/>
      <c r="K1005" s="4"/>
      <c r="L1005" s="4">
        <f>Tabela1[[#This Row],[parcela.cef
(total)]]-Tabela1[[#This Row],[parcela.cef
(realizado)]]</f>
        <v>0</v>
      </c>
      <c r="M1005" s="4">
        <v>131726.9</v>
      </c>
      <c r="N1005" s="4">
        <v>222888.68</v>
      </c>
      <c r="O1005" s="4">
        <v>0</v>
      </c>
      <c r="P1005" s="4">
        <v>93033.39</v>
      </c>
      <c r="Q1005" s="4">
        <f>SUM(Tabela1[[#This Row],[set/25]:[dez/30]])</f>
        <v>57168.720000000045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34709.230000000003</v>
      </c>
      <c r="BI1005" s="4">
        <v>1155.44</v>
      </c>
      <c r="BJ1005" s="4">
        <v>0</v>
      </c>
      <c r="BK1005" s="4">
        <v>1153.23</v>
      </c>
      <c r="BL1005" s="4">
        <v>1153.23</v>
      </c>
      <c r="BM1005" s="4">
        <v>5217.4799999999996</v>
      </c>
      <c r="BN1005" s="4">
        <v>1153.23</v>
      </c>
      <c r="BO1005" s="4">
        <v>1153.23</v>
      </c>
      <c r="BP1005" s="4">
        <v>1153.23</v>
      </c>
      <c r="BQ1005" s="4">
        <v>1153.23</v>
      </c>
      <c r="BR1005" s="4">
        <v>1153.23</v>
      </c>
      <c r="BS1005" s="4">
        <v>1153.23</v>
      </c>
      <c r="BT1005" s="4">
        <v>1153.23</v>
      </c>
      <c r="BU1005" s="4">
        <v>1153.23</v>
      </c>
      <c r="BV1005" s="4">
        <v>1153.23</v>
      </c>
      <c r="BW1005" s="4">
        <v>1153.23</v>
      </c>
      <c r="BX1005" s="4">
        <v>1153.23</v>
      </c>
      <c r="BY1005" s="4">
        <v>5217.4799999999996</v>
      </c>
      <c r="BZ1005" s="4">
        <v>1153.23</v>
      </c>
      <c r="CA1005" s="4">
        <v>1153.23</v>
      </c>
      <c r="CB1005" s="4">
        <v>1153.23</v>
      </c>
      <c r="CC1005" s="4">
        <v>1153.23</v>
      </c>
      <c r="CD1005" s="4">
        <v>1153.23</v>
      </c>
      <c r="CE1005" s="4">
        <v>1153.23</v>
      </c>
      <c r="CF1005" s="4">
        <v>1153.23</v>
      </c>
      <c r="CG1005" s="4">
        <v>1153.23</v>
      </c>
      <c r="CH1005" s="4">
        <v>1153.23</v>
      </c>
      <c r="CI1005" s="4">
        <v>1153.23</v>
      </c>
      <c r="CJ1005" s="4">
        <v>1153.23</v>
      </c>
      <c r="CK1005" s="4">
        <v>5217.4799999999996</v>
      </c>
      <c r="CL1005" s="4">
        <v>1153.23</v>
      </c>
      <c r="CM1005" s="4">
        <v>1153.23</v>
      </c>
      <c r="CN1005" s="4">
        <v>1153.23</v>
      </c>
      <c r="CO1005" s="4">
        <v>1153.23</v>
      </c>
      <c r="CP1005" s="4">
        <v>1153.23</v>
      </c>
      <c r="CQ1005" s="4">
        <v>1153.23</v>
      </c>
      <c r="CR1005" s="4">
        <v>1153.23</v>
      </c>
      <c r="CS1005" s="4">
        <v>1153.23</v>
      </c>
      <c r="CT1005" s="4">
        <v>1153.23</v>
      </c>
      <c r="CU1005" s="4">
        <v>1153.23</v>
      </c>
      <c r="CV1005" s="4">
        <v>1153.23</v>
      </c>
      <c r="CW1005" s="4">
        <v>1153.23</v>
      </c>
      <c r="CX1005" s="4">
        <v>0</v>
      </c>
      <c r="CY1005" s="4">
        <v>0</v>
      </c>
      <c r="CZ1005" s="4">
        <v>0</v>
      </c>
      <c r="DA1005" s="4">
        <v>0</v>
      </c>
      <c r="DB1005" s="4">
        <v>0</v>
      </c>
      <c r="DC1005" s="4">
        <v>0</v>
      </c>
      <c r="DD1005" s="4">
        <v>0</v>
      </c>
      <c r="DE1005" s="4">
        <v>0</v>
      </c>
      <c r="DF1005" s="4">
        <v>0</v>
      </c>
      <c r="DG1005" s="4">
        <v>0</v>
      </c>
      <c r="DH1005" s="4">
        <v>0</v>
      </c>
      <c r="DI1005" s="4">
        <v>0</v>
      </c>
      <c r="DJ1005" s="4">
        <v>0</v>
      </c>
      <c r="DK1005" s="4">
        <v>0</v>
      </c>
      <c r="DL1005" s="4">
        <v>0</v>
      </c>
      <c r="DM1005" s="4">
        <v>0</v>
      </c>
      <c r="DN1005" s="4">
        <v>0</v>
      </c>
      <c r="DO1005" s="4">
        <v>0</v>
      </c>
      <c r="DP1005" s="4">
        <v>0</v>
      </c>
      <c r="DQ1005" s="4">
        <v>0</v>
      </c>
      <c r="DR1005" s="4">
        <v>0</v>
      </c>
      <c r="DS1005" s="4">
        <v>0</v>
      </c>
      <c r="DT1005" s="4">
        <v>0</v>
      </c>
      <c r="DU1005" s="6">
        <v>0</v>
      </c>
      <c r="DV1005" s="4">
        <f>SUM(Tabela1[[#This Row],[jan/25]:[mar/25]])</f>
        <v>0</v>
      </c>
      <c r="DW1005" s="4">
        <f>SUM(Tabela1[[#This Row],[abr/25]:[ago/25]])</f>
        <v>35864.670000000006</v>
      </c>
      <c r="DX1005" s="4">
        <f>SUM(Tabela1[[#This Row],[set/25]:[dez/30]])</f>
        <v>57168.720000000045</v>
      </c>
    </row>
    <row r="1006" spans="1:128" hidden="1" x14ac:dyDescent="0.25">
      <c r="A1006" s="2" t="s">
        <v>2495</v>
      </c>
      <c r="B1006" s="2" t="s">
        <v>14</v>
      </c>
      <c r="C1006" s="2" t="s">
        <v>83</v>
      </c>
      <c r="D1006" s="1">
        <v>1203</v>
      </c>
      <c r="E1006" s="2" t="s">
        <v>2583</v>
      </c>
      <c r="F1006" s="2" t="s">
        <v>19</v>
      </c>
      <c r="G1006" s="321">
        <v>45850</v>
      </c>
      <c r="H1006" s="2" t="s">
        <v>2584</v>
      </c>
      <c r="I1006" s="2"/>
      <c r="J1006" s="4"/>
      <c r="K1006" s="4"/>
      <c r="L1006" s="4">
        <f>Tabela1[[#This Row],[parcela.cef
(total)]]-Tabela1[[#This Row],[parcela.cef
(realizado)]]</f>
        <v>0</v>
      </c>
      <c r="M1006" s="4">
        <v>0</v>
      </c>
      <c r="N1006" s="4">
        <v>398540.26</v>
      </c>
      <c r="O1006" s="4">
        <v>0</v>
      </c>
      <c r="P1006" s="4">
        <v>397429.78</v>
      </c>
      <c r="Q1006" s="4">
        <f>SUM(Tabela1[[#This Row],[set/25]:[dez/30]])</f>
        <v>257613.50999999986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134561.26</v>
      </c>
      <c r="BI1006" s="4">
        <v>5255.01</v>
      </c>
      <c r="BJ1006" s="4">
        <v>0</v>
      </c>
      <c r="BK1006" s="4">
        <v>5302.83</v>
      </c>
      <c r="BL1006" s="4">
        <v>5302.83</v>
      </c>
      <c r="BM1006" s="4">
        <v>5302.83</v>
      </c>
      <c r="BN1006" s="4">
        <v>5302.83</v>
      </c>
      <c r="BO1006" s="4">
        <v>5302.83</v>
      </c>
      <c r="BP1006" s="4">
        <v>5302.83</v>
      </c>
      <c r="BQ1006" s="4">
        <v>5302.83</v>
      </c>
      <c r="BR1006" s="4">
        <v>5302.83</v>
      </c>
      <c r="BS1006" s="4">
        <v>5302.83</v>
      </c>
      <c r="BT1006" s="4">
        <v>5302.83</v>
      </c>
      <c r="BU1006" s="4">
        <v>5302.83</v>
      </c>
      <c r="BV1006" s="4">
        <v>5302.83</v>
      </c>
      <c r="BW1006" s="4">
        <v>5302.83</v>
      </c>
      <c r="BX1006" s="4">
        <v>5302.83</v>
      </c>
      <c r="BY1006" s="4">
        <v>5302.83</v>
      </c>
      <c r="BZ1006" s="4">
        <v>5302.83</v>
      </c>
      <c r="CA1006" s="4">
        <v>5302.83</v>
      </c>
      <c r="CB1006" s="4">
        <v>5302.83</v>
      </c>
      <c r="CC1006" s="4">
        <v>5302.83</v>
      </c>
      <c r="CD1006" s="4">
        <v>5302.83</v>
      </c>
      <c r="CE1006" s="4">
        <v>5302.83</v>
      </c>
      <c r="CF1006" s="4">
        <v>5302.83</v>
      </c>
      <c r="CG1006" s="4">
        <v>5302.83</v>
      </c>
      <c r="CH1006" s="4">
        <v>5302.83</v>
      </c>
      <c r="CI1006" s="4">
        <v>5302.83</v>
      </c>
      <c r="CJ1006" s="4">
        <v>5302.83</v>
      </c>
      <c r="CK1006" s="4">
        <v>5302.83</v>
      </c>
      <c r="CL1006" s="4">
        <v>5302.83</v>
      </c>
      <c r="CM1006" s="4">
        <v>5302.83</v>
      </c>
      <c r="CN1006" s="4">
        <v>5302.83</v>
      </c>
      <c r="CO1006" s="4">
        <v>5302.83</v>
      </c>
      <c r="CP1006" s="4">
        <v>56105.97</v>
      </c>
      <c r="CQ1006" s="4">
        <v>5302.83</v>
      </c>
      <c r="CR1006" s="4">
        <v>5302.83</v>
      </c>
      <c r="CS1006" s="4">
        <v>5302.83</v>
      </c>
      <c r="CT1006" s="4">
        <v>5302.83</v>
      </c>
      <c r="CU1006" s="4">
        <v>5302.83</v>
      </c>
      <c r="CV1006" s="4">
        <v>5302.83</v>
      </c>
      <c r="CW1006" s="4">
        <v>5302.83</v>
      </c>
      <c r="CX1006" s="4">
        <v>0</v>
      </c>
      <c r="CY1006" s="4">
        <v>0</v>
      </c>
      <c r="CZ1006" s="4">
        <v>0</v>
      </c>
      <c r="DA1006" s="4">
        <v>0</v>
      </c>
      <c r="DB1006" s="4">
        <v>0</v>
      </c>
      <c r="DC1006" s="4">
        <v>0</v>
      </c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6">
        <v>0</v>
      </c>
      <c r="DV1006" s="4">
        <f>SUM(Tabela1[[#This Row],[jan/25]:[mar/25]])</f>
        <v>0</v>
      </c>
      <c r="DW1006" s="4">
        <f>SUM(Tabela1[[#This Row],[abr/25]:[ago/25]])</f>
        <v>139816.27000000002</v>
      </c>
      <c r="DX1006" s="4">
        <f>SUM(Tabela1[[#This Row],[set/25]:[dez/30]])</f>
        <v>257613.50999999986</v>
      </c>
    </row>
    <row r="1007" spans="1:128" hidden="1" x14ac:dyDescent="0.25">
      <c r="A1007" s="2" t="s">
        <v>2495</v>
      </c>
      <c r="B1007" s="2" t="s">
        <v>14</v>
      </c>
      <c r="C1007" s="2" t="s">
        <v>83</v>
      </c>
      <c r="D1007" s="1">
        <v>1204</v>
      </c>
      <c r="E1007" s="2"/>
      <c r="F1007" s="2" t="s">
        <v>42</v>
      </c>
      <c r="G1007" s="321"/>
      <c r="H1007" s="2"/>
      <c r="I1007" s="2"/>
      <c r="J1007" s="4"/>
      <c r="K1007" s="4"/>
      <c r="L1007" s="4">
        <f>Tabela1[[#This Row],[parcela.cef
(total)]]-Tabela1[[#This Row],[parcela.cef
(realizado)]]</f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f>SUM(Tabela1[[#This Row],[set/25]:[dez/30]])</f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0</v>
      </c>
      <c r="CP1007" s="4">
        <v>0</v>
      </c>
      <c r="CQ1007" s="4">
        <v>0</v>
      </c>
      <c r="CR1007" s="4">
        <v>0</v>
      </c>
      <c r="CS1007" s="4">
        <v>0</v>
      </c>
      <c r="CT1007" s="4">
        <v>0</v>
      </c>
      <c r="CU1007" s="4">
        <v>0</v>
      </c>
      <c r="CV1007" s="4">
        <v>0</v>
      </c>
      <c r="CW1007" s="4">
        <v>0</v>
      </c>
      <c r="CX1007" s="4">
        <v>0</v>
      </c>
      <c r="CY1007" s="4">
        <v>0</v>
      </c>
      <c r="CZ1007" s="4">
        <v>0</v>
      </c>
      <c r="DA1007" s="4">
        <v>0</v>
      </c>
      <c r="DB1007" s="4">
        <v>0</v>
      </c>
      <c r="DC1007" s="4">
        <v>0</v>
      </c>
      <c r="DD1007" s="4">
        <v>0</v>
      </c>
      <c r="DE1007" s="4">
        <v>0</v>
      </c>
      <c r="DF1007" s="4">
        <v>0</v>
      </c>
      <c r="DG1007" s="4">
        <v>0</v>
      </c>
      <c r="DH1007" s="4">
        <v>0</v>
      </c>
      <c r="DI1007" s="4">
        <v>0</v>
      </c>
      <c r="DJ1007" s="4">
        <v>0</v>
      </c>
      <c r="DK1007" s="4">
        <v>0</v>
      </c>
      <c r="DL1007" s="4">
        <v>0</v>
      </c>
      <c r="DM1007" s="4">
        <v>0</v>
      </c>
      <c r="DN1007" s="4">
        <v>0</v>
      </c>
      <c r="DO1007" s="4">
        <v>0</v>
      </c>
      <c r="DP1007" s="4">
        <v>0</v>
      </c>
      <c r="DQ1007" s="4">
        <v>0</v>
      </c>
      <c r="DR1007" s="4">
        <v>0</v>
      </c>
      <c r="DS1007" s="4">
        <v>0</v>
      </c>
      <c r="DT1007" s="4">
        <v>0</v>
      </c>
      <c r="DU1007" s="6">
        <v>0</v>
      </c>
      <c r="DV1007" s="4">
        <f>SUM(Tabela1[[#This Row],[jan/25]:[mar/25]])</f>
        <v>0</v>
      </c>
      <c r="DW1007" s="4">
        <f>SUM(Tabela1[[#This Row],[abr/25]:[ago/25]])</f>
        <v>0</v>
      </c>
      <c r="DX1007" s="4">
        <f>SUM(Tabela1[[#This Row],[set/25]:[dez/30]])</f>
        <v>0</v>
      </c>
    </row>
    <row r="1008" spans="1:128" hidden="1" x14ac:dyDescent="0.25">
      <c r="A1008" s="2" t="s">
        <v>2495</v>
      </c>
      <c r="B1008" s="2" t="s">
        <v>14</v>
      </c>
      <c r="C1008" s="2" t="s">
        <v>83</v>
      </c>
      <c r="D1008" s="1">
        <v>1205</v>
      </c>
      <c r="E1008" s="2" t="s">
        <v>2587</v>
      </c>
      <c r="F1008" s="2" t="s">
        <v>19</v>
      </c>
      <c r="G1008" s="321">
        <v>45853</v>
      </c>
      <c r="H1008" s="2" t="s">
        <v>801</v>
      </c>
      <c r="I1008" s="2"/>
      <c r="J1008" s="4"/>
      <c r="K1008" s="4"/>
      <c r="L1008" s="4">
        <f>Tabela1[[#This Row],[parcela.cef
(total)]]-Tabela1[[#This Row],[parcela.cef
(realizado)]]</f>
        <v>0</v>
      </c>
      <c r="M1008" s="4">
        <v>365782.6</v>
      </c>
      <c r="N1008" s="4">
        <v>403260</v>
      </c>
      <c r="O1008" s="4">
        <v>0</v>
      </c>
      <c r="P1008" s="4">
        <v>43497.84</v>
      </c>
      <c r="Q1008" s="4">
        <f>SUM(Tabela1[[#This Row],[set/25]:[dez/30]])</f>
        <v>33895.770000000011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9300</v>
      </c>
      <c r="BI1008" s="4">
        <v>302.07</v>
      </c>
      <c r="BJ1008" s="4">
        <v>0</v>
      </c>
      <c r="BK1008" s="4">
        <v>304.82</v>
      </c>
      <c r="BL1008" s="4">
        <v>304.82</v>
      </c>
      <c r="BM1008" s="4">
        <v>304.82</v>
      </c>
      <c r="BN1008" s="4">
        <v>467.39</v>
      </c>
      <c r="BO1008" s="4">
        <v>1016.06</v>
      </c>
      <c r="BP1008" s="4">
        <v>1016.06</v>
      </c>
      <c r="BQ1008" s="4">
        <v>1016.06</v>
      </c>
      <c r="BR1008" s="4">
        <v>1016.06</v>
      </c>
      <c r="BS1008" s="4">
        <v>1016.06</v>
      </c>
      <c r="BT1008" s="4">
        <v>1016.06</v>
      </c>
      <c r="BU1008" s="4">
        <v>1016.06</v>
      </c>
      <c r="BV1008" s="4">
        <v>1016.06</v>
      </c>
      <c r="BW1008" s="4">
        <v>1016.06</v>
      </c>
      <c r="BX1008" s="4">
        <v>1016.06</v>
      </c>
      <c r="BY1008" s="4">
        <v>1016.06</v>
      </c>
      <c r="BZ1008" s="4">
        <v>1016.06</v>
      </c>
      <c r="CA1008" s="4">
        <v>1016.06</v>
      </c>
      <c r="CB1008" s="4">
        <v>1016.06</v>
      </c>
      <c r="CC1008" s="4">
        <v>1016.06</v>
      </c>
      <c r="CD1008" s="4">
        <v>1016.06</v>
      </c>
      <c r="CE1008" s="4">
        <v>1016.06</v>
      </c>
      <c r="CF1008" s="4">
        <v>1016.06</v>
      </c>
      <c r="CG1008" s="4">
        <v>1016.06</v>
      </c>
      <c r="CH1008" s="4">
        <v>1016.06</v>
      </c>
      <c r="CI1008" s="4">
        <v>1016.06</v>
      </c>
      <c r="CJ1008" s="4">
        <v>1016.06</v>
      </c>
      <c r="CK1008" s="4">
        <v>1016.06</v>
      </c>
      <c r="CL1008" s="4">
        <v>1016.06</v>
      </c>
      <c r="CM1008" s="4">
        <v>1016.06</v>
      </c>
      <c r="CN1008" s="4">
        <v>1016.06</v>
      </c>
      <c r="CO1008" s="4">
        <v>1016.06</v>
      </c>
      <c r="CP1008" s="4">
        <v>1016.06</v>
      </c>
      <c r="CQ1008" s="4">
        <v>1016.06</v>
      </c>
      <c r="CR1008" s="4">
        <v>1016.06</v>
      </c>
      <c r="CS1008" s="4">
        <v>1016.06</v>
      </c>
      <c r="CT1008" s="4">
        <v>1016.06</v>
      </c>
      <c r="CU1008" s="4">
        <v>0</v>
      </c>
      <c r="CV1008" s="4">
        <v>0</v>
      </c>
      <c r="CW1008" s="4">
        <v>0</v>
      </c>
      <c r="CX1008" s="4">
        <v>0</v>
      </c>
      <c r="CY1008" s="4">
        <v>0</v>
      </c>
      <c r="CZ1008" s="4">
        <v>0</v>
      </c>
      <c r="DA1008" s="4">
        <v>0</v>
      </c>
      <c r="DB1008" s="4">
        <v>0</v>
      </c>
      <c r="DC1008" s="4">
        <v>0</v>
      </c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6">
        <v>0</v>
      </c>
      <c r="DV1008" s="4">
        <f>SUM(Tabela1[[#This Row],[jan/25]:[mar/25]])</f>
        <v>0</v>
      </c>
      <c r="DW1008" s="4">
        <f>SUM(Tabela1[[#This Row],[abr/25]:[ago/25]])</f>
        <v>9602.07</v>
      </c>
      <c r="DX1008" s="4">
        <f>SUM(Tabela1[[#This Row],[set/25]:[dez/30]])</f>
        <v>33895.770000000011</v>
      </c>
    </row>
    <row r="1009" spans="1:128" hidden="1" x14ac:dyDescent="0.25">
      <c r="A1009" s="2" t="s">
        <v>2495</v>
      </c>
      <c r="B1009" s="2" t="s">
        <v>14</v>
      </c>
      <c r="C1009" s="2" t="s">
        <v>83</v>
      </c>
      <c r="D1009" s="1">
        <v>1206</v>
      </c>
      <c r="E1009" s="2" t="s">
        <v>2589</v>
      </c>
      <c r="F1009" s="2" t="s">
        <v>19</v>
      </c>
      <c r="G1009" s="321">
        <v>45850</v>
      </c>
      <c r="H1009" s="2" t="s">
        <v>971</v>
      </c>
      <c r="I1009" s="2"/>
      <c r="J1009" s="4"/>
      <c r="K1009" s="4"/>
      <c r="L1009" s="4">
        <f>Tabela1[[#This Row],[parcela.cef
(total)]]-Tabela1[[#This Row],[parcela.cef
(realizado)]]</f>
        <v>0</v>
      </c>
      <c r="M1009" s="4">
        <v>219469.56</v>
      </c>
      <c r="N1009" s="4">
        <v>224627.1</v>
      </c>
      <c r="O1009" s="4">
        <v>0</v>
      </c>
      <c r="P1009" s="4">
        <v>8644.44</v>
      </c>
      <c r="Q1009" s="4">
        <f>SUM(Tabela1[[#This Row],[set/25]:[dez/30]])</f>
        <v>7933.5400000000018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600</v>
      </c>
      <c r="BI1009" s="4">
        <v>110.9</v>
      </c>
      <c r="BJ1009" s="4">
        <v>0</v>
      </c>
      <c r="BK1009" s="4">
        <v>111.26</v>
      </c>
      <c r="BL1009" s="4">
        <v>111.26</v>
      </c>
      <c r="BM1009" s="4">
        <v>111.26</v>
      </c>
      <c r="BN1009" s="4">
        <v>111.26</v>
      </c>
      <c r="BO1009" s="4">
        <v>111.26</v>
      </c>
      <c r="BP1009" s="4">
        <v>111.26</v>
      </c>
      <c r="BQ1009" s="4">
        <v>111.26</v>
      </c>
      <c r="BR1009" s="4">
        <v>111.26</v>
      </c>
      <c r="BS1009" s="4">
        <v>720.9</v>
      </c>
      <c r="BT1009" s="4">
        <v>111.26</v>
      </c>
      <c r="BU1009" s="4">
        <v>111.26</v>
      </c>
      <c r="BV1009" s="4">
        <v>111.26</v>
      </c>
      <c r="BW1009" s="4">
        <v>111.26</v>
      </c>
      <c r="BX1009" s="4">
        <v>111.26</v>
      </c>
      <c r="BY1009" s="4">
        <v>111.26</v>
      </c>
      <c r="BZ1009" s="4">
        <v>111.26</v>
      </c>
      <c r="CA1009" s="4">
        <v>111.26</v>
      </c>
      <c r="CB1009" s="4">
        <v>111.26</v>
      </c>
      <c r="CC1009" s="4">
        <v>111.26</v>
      </c>
      <c r="CD1009" s="4">
        <v>111.26</v>
      </c>
      <c r="CE1009" s="4">
        <v>720.9</v>
      </c>
      <c r="CF1009" s="4">
        <v>111.26</v>
      </c>
      <c r="CG1009" s="4">
        <v>111.26</v>
      </c>
      <c r="CH1009" s="4">
        <v>111.26</v>
      </c>
      <c r="CI1009" s="4">
        <v>111.26</v>
      </c>
      <c r="CJ1009" s="4">
        <v>111.26</v>
      </c>
      <c r="CK1009" s="4">
        <v>111.26</v>
      </c>
      <c r="CL1009" s="4">
        <v>111.26</v>
      </c>
      <c r="CM1009" s="4">
        <v>111.26</v>
      </c>
      <c r="CN1009" s="4">
        <v>111.26</v>
      </c>
      <c r="CO1009" s="4">
        <v>111.26</v>
      </c>
      <c r="CP1009" s="4">
        <v>111.26</v>
      </c>
      <c r="CQ1009" s="4">
        <v>928.78</v>
      </c>
      <c r="CR1009" s="4">
        <v>370.86</v>
      </c>
      <c r="CS1009" s="4">
        <v>370.86</v>
      </c>
      <c r="CT1009" s="4">
        <v>370.86</v>
      </c>
      <c r="CU1009" s="4">
        <v>370.86</v>
      </c>
      <c r="CV1009" s="4">
        <v>370.86</v>
      </c>
      <c r="CW1009" s="4">
        <v>370.86</v>
      </c>
      <c r="CX1009" s="4">
        <v>0</v>
      </c>
      <c r="CY1009" s="4">
        <v>0</v>
      </c>
      <c r="CZ1009" s="4">
        <v>0</v>
      </c>
      <c r="DA1009" s="4">
        <v>0</v>
      </c>
      <c r="DB1009" s="4">
        <v>0</v>
      </c>
      <c r="DC1009" s="4">
        <v>0</v>
      </c>
      <c r="DD1009" s="4">
        <v>0</v>
      </c>
      <c r="DE1009" s="4">
        <v>0</v>
      </c>
      <c r="DF1009" s="4">
        <v>0</v>
      </c>
      <c r="DG1009" s="4">
        <v>0</v>
      </c>
      <c r="DH1009" s="4">
        <v>0</v>
      </c>
      <c r="DI1009" s="4">
        <v>0</v>
      </c>
      <c r="DJ1009" s="4">
        <v>0</v>
      </c>
      <c r="DK1009" s="4">
        <v>0</v>
      </c>
      <c r="DL1009" s="4">
        <v>0</v>
      </c>
      <c r="DM1009" s="4">
        <v>0</v>
      </c>
      <c r="DN1009" s="4">
        <v>0</v>
      </c>
      <c r="DO1009" s="4">
        <v>0</v>
      </c>
      <c r="DP1009" s="4">
        <v>0</v>
      </c>
      <c r="DQ1009" s="4">
        <v>0</v>
      </c>
      <c r="DR1009" s="4">
        <v>0</v>
      </c>
      <c r="DS1009" s="4">
        <v>0</v>
      </c>
      <c r="DT1009" s="4">
        <v>0</v>
      </c>
      <c r="DU1009" s="6">
        <v>0</v>
      </c>
      <c r="DV1009" s="4">
        <f>SUM(Tabela1[[#This Row],[jan/25]:[mar/25]])</f>
        <v>0</v>
      </c>
      <c r="DW1009" s="4">
        <f>SUM(Tabela1[[#This Row],[abr/25]:[ago/25]])</f>
        <v>710.9</v>
      </c>
      <c r="DX1009" s="4">
        <f>SUM(Tabela1[[#This Row],[set/25]:[dez/30]])</f>
        <v>7933.5400000000018</v>
      </c>
    </row>
    <row r="1010" spans="1:128" hidden="1" x14ac:dyDescent="0.25">
      <c r="A1010" s="2" t="s">
        <v>2495</v>
      </c>
      <c r="B1010" s="2" t="s">
        <v>14</v>
      </c>
      <c r="C1010" s="2" t="s">
        <v>83</v>
      </c>
      <c r="D1010" s="1">
        <v>1207</v>
      </c>
      <c r="E1010" s="2"/>
      <c r="F1010" s="2" t="s">
        <v>16</v>
      </c>
      <c r="G1010" s="321"/>
      <c r="H1010" s="2"/>
      <c r="I1010" s="2"/>
      <c r="J1010" s="4"/>
      <c r="K1010" s="4"/>
      <c r="L1010" s="4">
        <f>Tabela1[[#This Row],[parcela.cef
(total)]]-Tabela1[[#This Row],[parcela.cef
(realizado)]]</f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f>SUM(Tabela1[[#This Row],[set/25]:[dez/30]])</f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0</v>
      </c>
      <c r="CR1010" s="4">
        <v>0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4">
        <v>0</v>
      </c>
      <c r="CY1010" s="4">
        <v>0</v>
      </c>
      <c r="CZ1010" s="4">
        <v>0</v>
      </c>
      <c r="DA1010" s="4">
        <v>0</v>
      </c>
      <c r="DB1010" s="4">
        <v>0</v>
      </c>
      <c r="DC1010" s="4">
        <v>0</v>
      </c>
      <c r="DD1010" s="4">
        <v>0</v>
      </c>
      <c r="DE1010" s="4">
        <v>0</v>
      </c>
      <c r="DF1010" s="4">
        <v>0</v>
      </c>
      <c r="DG1010" s="4">
        <v>0</v>
      </c>
      <c r="DH1010" s="4">
        <v>0</v>
      </c>
      <c r="DI1010" s="4">
        <v>0</v>
      </c>
      <c r="DJ1010" s="4">
        <v>0</v>
      </c>
      <c r="DK1010" s="4">
        <v>0</v>
      </c>
      <c r="DL1010" s="4">
        <v>0</v>
      </c>
      <c r="DM1010" s="4">
        <v>0</v>
      </c>
      <c r="DN1010" s="4">
        <v>0</v>
      </c>
      <c r="DO1010" s="4">
        <v>0</v>
      </c>
      <c r="DP1010" s="4">
        <v>0</v>
      </c>
      <c r="DQ1010" s="4">
        <v>0</v>
      </c>
      <c r="DR1010" s="4">
        <v>0</v>
      </c>
      <c r="DS1010" s="4">
        <v>0</v>
      </c>
      <c r="DT1010" s="4">
        <v>0</v>
      </c>
      <c r="DU1010" s="6">
        <v>0</v>
      </c>
      <c r="DV1010" s="4">
        <f>SUM(Tabela1[[#This Row],[jan/25]:[mar/25]])</f>
        <v>0</v>
      </c>
      <c r="DW1010" s="4">
        <f>SUM(Tabela1[[#This Row],[abr/25]:[ago/25]])</f>
        <v>0</v>
      </c>
      <c r="DX1010" s="4">
        <f>SUM(Tabela1[[#This Row],[set/25]:[dez/30]])</f>
        <v>0</v>
      </c>
    </row>
    <row r="1011" spans="1:128" hidden="1" x14ac:dyDescent="0.25">
      <c r="A1011" s="2" t="s">
        <v>2495</v>
      </c>
      <c r="B1011" s="2" t="s">
        <v>14</v>
      </c>
      <c r="C1011" s="2" t="s">
        <v>83</v>
      </c>
      <c r="D1011" s="1">
        <v>1208</v>
      </c>
      <c r="E1011" s="2" t="s">
        <v>2592</v>
      </c>
      <c r="F1011" s="2" t="s">
        <v>19</v>
      </c>
      <c r="G1011" s="321">
        <v>45867</v>
      </c>
      <c r="H1011" s="2" t="s">
        <v>2593</v>
      </c>
      <c r="I1011" s="2"/>
      <c r="J1011" s="4"/>
      <c r="K1011" s="4"/>
      <c r="L1011" s="4">
        <f>Tabela1[[#This Row],[parcela.cef
(total)]]-Tabela1[[#This Row],[parcela.cef
(realizado)]]</f>
        <v>0</v>
      </c>
      <c r="M1011" s="4">
        <v>267224.51</v>
      </c>
      <c r="N1011" s="4">
        <v>305500</v>
      </c>
      <c r="O1011" s="4">
        <v>0</v>
      </c>
      <c r="P1011" s="4">
        <v>43158.87</v>
      </c>
      <c r="Q1011" s="4">
        <f>SUM(Tabela1[[#This Row],[set/25]:[dez/30]])</f>
        <v>41658.869999999995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1500</v>
      </c>
      <c r="BJ1011" s="4">
        <v>281.37</v>
      </c>
      <c r="BK1011" s="4">
        <v>281.2</v>
      </c>
      <c r="BL1011" s="4">
        <v>281.2</v>
      </c>
      <c r="BM1011" s="4">
        <v>281.2</v>
      </c>
      <c r="BN1011" s="4">
        <v>281.2</v>
      </c>
      <c r="BO1011" s="4">
        <v>281.2</v>
      </c>
      <c r="BP1011" s="4">
        <v>281.2</v>
      </c>
      <c r="BQ1011" s="4">
        <v>281.2</v>
      </c>
      <c r="BR1011" s="4">
        <v>281.2</v>
      </c>
      <c r="BS1011" s="4">
        <v>281.2</v>
      </c>
      <c r="BT1011" s="4">
        <v>1805.29</v>
      </c>
      <c r="BU1011" s="4">
        <v>281.2</v>
      </c>
      <c r="BV1011" s="4">
        <v>281.2</v>
      </c>
      <c r="BW1011" s="4">
        <v>281.2</v>
      </c>
      <c r="BX1011" s="4">
        <v>281.2</v>
      </c>
      <c r="BY1011" s="4">
        <v>281.2</v>
      </c>
      <c r="BZ1011" s="4">
        <v>281.2</v>
      </c>
      <c r="CA1011" s="4">
        <v>281.2</v>
      </c>
      <c r="CB1011" s="4">
        <v>281.2</v>
      </c>
      <c r="CC1011" s="4">
        <v>702.86</v>
      </c>
      <c r="CD1011" s="4">
        <v>937.32</v>
      </c>
      <c r="CE1011" s="4">
        <v>937.32</v>
      </c>
      <c r="CF1011" s="4">
        <v>6017.63</v>
      </c>
      <c r="CG1011" s="4">
        <v>937.32</v>
      </c>
      <c r="CH1011" s="4">
        <v>937.32</v>
      </c>
      <c r="CI1011" s="4">
        <v>937.32</v>
      </c>
      <c r="CJ1011" s="4">
        <v>937.32</v>
      </c>
      <c r="CK1011" s="4">
        <v>937.32</v>
      </c>
      <c r="CL1011" s="4">
        <v>937.32</v>
      </c>
      <c r="CM1011" s="4">
        <v>937.32</v>
      </c>
      <c r="CN1011" s="4">
        <v>937.32</v>
      </c>
      <c r="CO1011" s="4">
        <v>937.32</v>
      </c>
      <c r="CP1011" s="4">
        <v>937.32</v>
      </c>
      <c r="CQ1011" s="4">
        <v>937.32</v>
      </c>
      <c r="CR1011" s="4">
        <v>11199.56</v>
      </c>
      <c r="CS1011" s="4">
        <v>937.32</v>
      </c>
      <c r="CT1011" s="4">
        <v>937.32</v>
      </c>
      <c r="CU1011" s="4">
        <v>937.32</v>
      </c>
      <c r="CV1011" s="4">
        <v>937.32</v>
      </c>
      <c r="CW1011" s="4">
        <v>937.32</v>
      </c>
      <c r="CX1011" s="4">
        <v>0</v>
      </c>
      <c r="CY1011" s="4">
        <v>0</v>
      </c>
      <c r="CZ1011" s="4">
        <v>0</v>
      </c>
      <c r="DA1011" s="4">
        <v>0</v>
      </c>
      <c r="DB1011" s="4">
        <v>0</v>
      </c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0</v>
      </c>
      <c r="DK1011" s="4">
        <v>0</v>
      </c>
      <c r="DL1011" s="4">
        <v>0</v>
      </c>
      <c r="DM1011" s="4">
        <v>0</v>
      </c>
      <c r="DN1011" s="4">
        <v>0</v>
      </c>
      <c r="DO1011" s="4">
        <v>0</v>
      </c>
      <c r="DP1011" s="4">
        <v>0</v>
      </c>
      <c r="DQ1011" s="4">
        <v>0</v>
      </c>
      <c r="DR1011" s="4">
        <v>0</v>
      </c>
      <c r="DS1011" s="4">
        <v>0</v>
      </c>
      <c r="DT1011" s="4">
        <v>0</v>
      </c>
      <c r="DU1011" s="6">
        <v>0</v>
      </c>
      <c r="DV1011" s="4">
        <f>SUM(Tabela1[[#This Row],[jan/25]:[mar/25]])</f>
        <v>0</v>
      </c>
      <c r="DW1011" s="4">
        <f>SUM(Tabela1[[#This Row],[abr/25]:[ago/25]])</f>
        <v>1500</v>
      </c>
      <c r="DX1011" s="4">
        <f>SUM(Tabela1[[#This Row],[set/25]:[dez/30]])</f>
        <v>41658.869999999995</v>
      </c>
    </row>
    <row r="1012" spans="1:128" hidden="1" x14ac:dyDescent="0.25">
      <c r="A1012" s="2" t="s">
        <v>2495</v>
      </c>
      <c r="B1012" s="2" t="s">
        <v>14</v>
      </c>
      <c r="C1012" s="2" t="s">
        <v>83</v>
      </c>
      <c r="D1012" s="1">
        <v>1209</v>
      </c>
      <c r="E1012" s="2" t="s">
        <v>2595</v>
      </c>
      <c r="F1012" s="2" t="s">
        <v>19</v>
      </c>
      <c r="G1012" s="321">
        <v>45852</v>
      </c>
      <c r="H1012" s="2" t="s">
        <v>354</v>
      </c>
      <c r="I1012" s="2"/>
      <c r="J1012" s="4"/>
      <c r="K1012" s="4"/>
      <c r="L1012" s="4">
        <f>Tabela1[[#This Row],[parcela.cef
(total)]]-Tabela1[[#This Row],[parcela.cef
(realizado)]]</f>
        <v>0</v>
      </c>
      <c r="M1012" s="4">
        <v>203956.46</v>
      </c>
      <c r="N1012" s="4">
        <v>223660.05</v>
      </c>
      <c r="O1012" s="4">
        <v>0</v>
      </c>
      <c r="P1012" s="4">
        <v>23097.55</v>
      </c>
      <c r="Q1012" s="4">
        <f>SUM(Tabela1[[#This Row],[set/25]:[dez/30]])</f>
        <v>21426.13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1500</v>
      </c>
      <c r="BI1012" s="4">
        <v>171.42</v>
      </c>
      <c r="BJ1012" s="4">
        <v>0</v>
      </c>
      <c r="BK1012" s="4">
        <v>172.98</v>
      </c>
      <c r="BL1012" s="4">
        <v>172.98</v>
      </c>
      <c r="BM1012" s="4">
        <v>172.98</v>
      </c>
      <c r="BN1012" s="4">
        <v>172.98</v>
      </c>
      <c r="BO1012" s="4">
        <v>172.98</v>
      </c>
      <c r="BP1012" s="4">
        <v>172.98</v>
      </c>
      <c r="BQ1012" s="4">
        <v>172.98</v>
      </c>
      <c r="BR1012" s="4">
        <v>172.98</v>
      </c>
      <c r="BS1012" s="4">
        <v>172.98</v>
      </c>
      <c r="BT1012" s="4">
        <v>1697.07</v>
      </c>
      <c r="BU1012" s="4">
        <v>172.98</v>
      </c>
      <c r="BV1012" s="4">
        <v>172.98</v>
      </c>
      <c r="BW1012" s="4">
        <v>172.98</v>
      </c>
      <c r="BX1012" s="4">
        <v>172.98</v>
      </c>
      <c r="BY1012" s="4">
        <v>172.98</v>
      </c>
      <c r="BZ1012" s="4">
        <v>173.04</v>
      </c>
      <c r="CA1012" s="4">
        <v>172.99</v>
      </c>
      <c r="CB1012" s="4">
        <v>172.98</v>
      </c>
      <c r="CC1012" s="4">
        <v>175.42</v>
      </c>
      <c r="CD1012" s="4">
        <v>576.63</v>
      </c>
      <c r="CE1012" s="4">
        <v>576.63</v>
      </c>
      <c r="CF1012" s="4">
        <v>5656.94</v>
      </c>
      <c r="CG1012" s="4">
        <v>576.63</v>
      </c>
      <c r="CH1012" s="4">
        <v>576.63</v>
      </c>
      <c r="CI1012" s="4">
        <v>576.63</v>
      </c>
      <c r="CJ1012" s="4">
        <v>576.63</v>
      </c>
      <c r="CK1012" s="4">
        <v>576.63</v>
      </c>
      <c r="CL1012" s="4">
        <v>576.63</v>
      </c>
      <c r="CM1012" s="4">
        <v>576.63</v>
      </c>
      <c r="CN1012" s="4">
        <v>576.63</v>
      </c>
      <c r="CO1012" s="4">
        <v>576.63</v>
      </c>
      <c r="CP1012" s="4">
        <v>576.63</v>
      </c>
      <c r="CQ1012" s="4">
        <v>576.63</v>
      </c>
      <c r="CR1012" s="4">
        <v>576.63</v>
      </c>
      <c r="CS1012" s="4">
        <v>576.63</v>
      </c>
      <c r="CT1012" s="4">
        <v>576.63</v>
      </c>
      <c r="CU1012" s="4">
        <v>576.63</v>
      </c>
      <c r="CV1012" s="4">
        <v>576.63</v>
      </c>
      <c r="CW1012" s="4">
        <v>576.63</v>
      </c>
      <c r="CX1012" s="4">
        <v>0</v>
      </c>
      <c r="CY1012" s="4">
        <v>0</v>
      </c>
      <c r="CZ1012" s="4">
        <v>0</v>
      </c>
      <c r="DA1012" s="4">
        <v>0</v>
      </c>
      <c r="DB1012" s="4">
        <v>0</v>
      </c>
      <c r="DC1012" s="4">
        <v>0</v>
      </c>
      <c r="DD1012" s="4">
        <v>0</v>
      </c>
      <c r="DE1012" s="4">
        <v>0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0</v>
      </c>
      <c r="DU1012" s="6">
        <v>0</v>
      </c>
      <c r="DV1012" s="4">
        <f>SUM(Tabela1[[#This Row],[jan/25]:[mar/25]])</f>
        <v>0</v>
      </c>
      <c r="DW1012" s="4">
        <f>SUM(Tabela1[[#This Row],[abr/25]:[ago/25]])</f>
        <v>1671.42</v>
      </c>
      <c r="DX1012" s="4">
        <f>SUM(Tabela1[[#This Row],[set/25]:[dez/30]])</f>
        <v>21426.13</v>
      </c>
    </row>
    <row r="1013" spans="1:128" hidden="1" x14ac:dyDescent="0.25">
      <c r="A1013" s="2" t="s">
        <v>2495</v>
      </c>
      <c r="B1013" s="2" t="s">
        <v>14</v>
      </c>
      <c r="C1013" s="2" t="s">
        <v>83</v>
      </c>
      <c r="D1013" s="1">
        <v>1210</v>
      </c>
      <c r="E1013" s="2"/>
      <c r="F1013" s="2" t="s">
        <v>16</v>
      </c>
      <c r="G1013" s="321"/>
      <c r="H1013" s="2"/>
      <c r="I1013" s="2"/>
      <c r="J1013" s="4"/>
      <c r="K1013" s="4"/>
      <c r="L1013" s="4">
        <f>Tabela1[[#This Row],[parcela.cef
(total)]]-Tabela1[[#This Row],[parcela.cef
(realizado)]]</f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f>SUM(Tabela1[[#This Row],[set/25]:[dez/30]])</f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0</v>
      </c>
      <c r="CP1013" s="4">
        <v>0</v>
      </c>
      <c r="CQ1013" s="4">
        <v>0</v>
      </c>
      <c r="CR1013" s="4">
        <v>0</v>
      </c>
      <c r="CS1013" s="4">
        <v>0</v>
      </c>
      <c r="CT1013" s="4">
        <v>0</v>
      </c>
      <c r="CU1013" s="4">
        <v>0</v>
      </c>
      <c r="CV1013" s="4">
        <v>0</v>
      </c>
      <c r="CW1013" s="4">
        <v>0</v>
      </c>
      <c r="CX1013" s="4">
        <v>0</v>
      </c>
      <c r="CY1013" s="4">
        <v>0</v>
      </c>
      <c r="CZ1013" s="4">
        <v>0</v>
      </c>
      <c r="DA1013" s="4">
        <v>0</v>
      </c>
      <c r="DB1013" s="4">
        <v>0</v>
      </c>
      <c r="DC1013" s="4">
        <v>0</v>
      </c>
      <c r="DD1013" s="4">
        <v>0</v>
      </c>
      <c r="DE1013" s="4">
        <v>0</v>
      </c>
      <c r="DF1013" s="4">
        <v>0</v>
      </c>
      <c r="DG1013" s="4">
        <v>0</v>
      </c>
      <c r="DH1013" s="4">
        <v>0</v>
      </c>
      <c r="DI1013" s="4">
        <v>0</v>
      </c>
      <c r="DJ1013" s="4">
        <v>0</v>
      </c>
      <c r="DK1013" s="4">
        <v>0</v>
      </c>
      <c r="DL1013" s="4">
        <v>0</v>
      </c>
      <c r="DM1013" s="4">
        <v>0</v>
      </c>
      <c r="DN1013" s="4">
        <v>0</v>
      </c>
      <c r="DO1013" s="4">
        <v>0</v>
      </c>
      <c r="DP1013" s="4">
        <v>0</v>
      </c>
      <c r="DQ1013" s="4">
        <v>0</v>
      </c>
      <c r="DR1013" s="4">
        <v>0</v>
      </c>
      <c r="DS1013" s="4">
        <v>0</v>
      </c>
      <c r="DT1013" s="4">
        <v>0</v>
      </c>
      <c r="DU1013" s="6">
        <v>0</v>
      </c>
      <c r="DV1013" s="4">
        <f>SUM(Tabela1[[#This Row],[jan/25]:[mar/25]])</f>
        <v>0</v>
      </c>
      <c r="DW1013" s="4">
        <f>SUM(Tabela1[[#This Row],[abr/25]:[ago/25]])</f>
        <v>0</v>
      </c>
      <c r="DX1013" s="4">
        <f>SUM(Tabela1[[#This Row],[set/25]:[dez/30]])</f>
        <v>0</v>
      </c>
    </row>
    <row r="1014" spans="1:128" hidden="1" x14ac:dyDescent="0.25">
      <c r="A1014" s="2" t="s">
        <v>2495</v>
      </c>
      <c r="B1014" s="2" t="s">
        <v>14</v>
      </c>
      <c r="C1014" s="2" t="s">
        <v>83</v>
      </c>
      <c r="D1014" s="1">
        <v>1211</v>
      </c>
      <c r="E1014" s="2" t="s">
        <v>2598</v>
      </c>
      <c r="F1014" s="2" t="s">
        <v>19</v>
      </c>
      <c r="G1014" s="321">
        <v>45850</v>
      </c>
      <c r="H1014" s="2" t="s">
        <v>2599</v>
      </c>
      <c r="I1014" s="2"/>
      <c r="J1014" s="4"/>
      <c r="K1014" s="4"/>
      <c r="L1014" s="4">
        <f>Tabela1[[#This Row],[parcela.cef
(total)]]-Tabela1[[#This Row],[parcela.cef
(realizado)]]</f>
        <v>0</v>
      </c>
      <c r="M1014" s="4">
        <v>276383.3</v>
      </c>
      <c r="N1014" s="4">
        <v>318600</v>
      </c>
      <c r="O1014" s="4">
        <v>0</v>
      </c>
      <c r="P1014" s="4">
        <v>46937.48</v>
      </c>
      <c r="Q1014" s="4">
        <f>SUM(Tabela1[[#This Row],[set/25]:[dez/30]])</f>
        <v>43587.490000000013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3000</v>
      </c>
      <c r="BI1014" s="4">
        <v>349.99</v>
      </c>
      <c r="BJ1014" s="4">
        <v>0</v>
      </c>
      <c r="BK1014" s="4">
        <v>349.32</v>
      </c>
      <c r="BL1014" s="4">
        <v>349.32</v>
      </c>
      <c r="BM1014" s="4">
        <v>349.32</v>
      </c>
      <c r="BN1014" s="4">
        <v>349.32</v>
      </c>
      <c r="BO1014" s="4">
        <v>349.32</v>
      </c>
      <c r="BP1014" s="4">
        <v>349.32</v>
      </c>
      <c r="BQ1014" s="4">
        <v>349.32</v>
      </c>
      <c r="BR1014" s="4">
        <v>349.32</v>
      </c>
      <c r="BS1014" s="4">
        <v>349.32</v>
      </c>
      <c r="BT1014" s="4">
        <v>1263.78</v>
      </c>
      <c r="BU1014" s="4">
        <v>349.32</v>
      </c>
      <c r="BV1014" s="4">
        <v>349.32</v>
      </c>
      <c r="BW1014" s="4">
        <v>349.32</v>
      </c>
      <c r="BX1014" s="4">
        <v>893.12</v>
      </c>
      <c r="BY1014" s="4">
        <v>1164.4100000000001</v>
      </c>
      <c r="BZ1014" s="4">
        <v>1164.4100000000001</v>
      </c>
      <c r="CA1014" s="4">
        <v>1164.4100000000001</v>
      </c>
      <c r="CB1014" s="4">
        <v>1164.4100000000001</v>
      </c>
      <c r="CC1014" s="4">
        <v>1164.4100000000001</v>
      </c>
      <c r="CD1014" s="4">
        <v>1164.4100000000001</v>
      </c>
      <c r="CE1014" s="4">
        <v>1164.4100000000001</v>
      </c>
      <c r="CF1014" s="4">
        <v>4212.6000000000004</v>
      </c>
      <c r="CG1014" s="4">
        <v>1164.4100000000001</v>
      </c>
      <c r="CH1014" s="4">
        <v>1164.4100000000001</v>
      </c>
      <c r="CI1014" s="4">
        <v>1164.4100000000001</v>
      </c>
      <c r="CJ1014" s="4">
        <v>1164.4100000000001</v>
      </c>
      <c r="CK1014" s="4">
        <v>1164.4100000000001</v>
      </c>
      <c r="CL1014" s="4">
        <v>1164.4100000000001</v>
      </c>
      <c r="CM1014" s="4">
        <v>1164.4100000000001</v>
      </c>
      <c r="CN1014" s="4">
        <v>1164.4100000000001</v>
      </c>
      <c r="CO1014" s="4">
        <v>1164.4100000000001</v>
      </c>
      <c r="CP1014" s="4">
        <v>1164.4100000000001</v>
      </c>
      <c r="CQ1014" s="4">
        <v>1164.4100000000001</v>
      </c>
      <c r="CR1014" s="4">
        <v>1164.4100000000001</v>
      </c>
      <c r="CS1014" s="4">
        <v>1164.4100000000001</v>
      </c>
      <c r="CT1014" s="4">
        <v>1164.4100000000001</v>
      </c>
      <c r="CU1014" s="4">
        <v>1164.4100000000001</v>
      </c>
      <c r="CV1014" s="4">
        <v>1164.4100000000001</v>
      </c>
      <c r="CW1014" s="4">
        <v>6244.72</v>
      </c>
      <c r="CX1014" s="4">
        <v>0</v>
      </c>
      <c r="CY1014" s="4">
        <v>0</v>
      </c>
      <c r="CZ1014" s="4">
        <v>0</v>
      </c>
      <c r="DA1014" s="4">
        <v>0</v>
      </c>
      <c r="DB1014" s="4">
        <v>0</v>
      </c>
      <c r="DC1014" s="4">
        <v>0</v>
      </c>
      <c r="DD1014" s="4">
        <v>0</v>
      </c>
      <c r="DE1014" s="4">
        <v>0</v>
      </c>
      <c r="DF1014" s="4">
        <v>0</v>
      </c>
      <c r="DG1014" s="4">
        <v>0</v>
      </c>
      <c r="DH1014" s="4">
        <v>0</v>
      </c>
      <c r="DI1014" s="4">
        <v>0</v>
      </c>
      <c r="DJ1014" s="4">
        <v>0</v>
      </c>
      <c r="DK1014" s="4">
        <v>0</v>
      </c>
      <c r="DL1014" s="4">
        <v>0</v>
      </c>
      <c r="DM1014" s="4">
        <v>0</v>
      </c>
      <c r="DN1014" s="4">
        <v>0</v>
      </c>
      <c r="DO1014" s="4">
        <v>0</v>
      </c>
      <c r="DP1014" s="4">
        <v>0</v>
      </c>
      <c r="DQ1014" s="4">
        <v>0</v>
      </c>
      <c r="DR1014" s="4">
        <v>0</v>
      </c>
      <c r="DS1014" s="4">
        <v>0</v>
      </c>
      <c r="DT1014" s="4">
        <v>0</v>
      </c>
      <c r="DU1014" s="6">
        <v>0</v>
      </c>
      <c r="DV1014" s="4">
        <f>SUM(Tabela1[[#This Row],[jan/25]:[mar/25]])</f>
        <v>0</v>
      </c>
      <c r="DW1014" s="4">
        <f>SUM(Tabela1[[#This Row],[abr/25]:[ago/25]])</f>
        <v>3349.99</v>
      </c>
      <c r="DX1014" s="4">
        <f>SUM(Tabela1[[#This Row],[set/25]:[dez/30]])</f>
        <v>43587.490000000013</v>
      </c>
    </row>
    <row r="1015" spans="1:128" hidden="1" x14ac:dyDescent="0.25">
      <c r="A1015" s="2" t="s">
        <v>2495</v>
      </c>
      <c r="B1015" s="2" t="s">
        <v>14</v>
      </c>
      <c r="C1015" s="2" t="s">
        <v>83</v>
      </c>
      <c r="D1015" s="1">
        <v>1212</v>
      </c>
      <c r="E1015" s="2" t="s">
        <v>2601</v>
      </c>
      <c r="F1015" s="2" t="s">
        <v>19</v>
      </c>
      <c r="G1015" s="321">
        <v>45872</v>
      </c>
      <c r="H1015" s="2" t="s">
        <v>2602</v>
      </c>
      <c r="I1015" s="2"/>
      <c r="J1015" s="4"/>
      <c r="K1015" s="4"/>
      <c r="L1015" s="4">
        <f>Tabela1[[#This Row],[parcela.cef
(total)]]-Tabela1[[#This Row],[parcela.cef
(realizado)]]</f>
        <v>0</v>
      </c>
      <c r="M1015" s="4">
        <v>0</v>
      </c>
      <c r="N1015" s="4">
        <v>222780</v>
      </c>
      <c r="O1015" s="4">
        <v>0</v>
      </c>
      <c r="P1015" s="4">
        <v>224572.7</v>
      </c>
      <c r="Q1015" s="4">
        <f>SUM(Tabela1[[#This Row],[set/25]:[dez/30]])</f>
        <v>198792.69999999992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25780</v>
      </c>
      <c r="BJ1015" s="4">
        <v>1513.65</v>
      </c>
      <c r="BK1015" s="4">
        <v>1513.65</v>
      </c>
      <c r="BL1015" s="4">
        <v>1513.65</v>
      </c>
      <c r="BM1015" s="4">
        <v>1513.65</v>
      </c>
      <c r="BN1015" s="4">
        <v>1513.65</v>
      </c>
      <c r="BO1015" s="4">
        <v>1513.65</v>
      </c>
      <c r="BP1015" s="4">
        <v>1513.65</v>
      </c>
      <c r="BQ1015" s="4">
        <v>1513.65</v>
      </c>
      <c r="BR1015" s="4">
        <v>26741.15</v>
      </c>
      <c r="BS1015" s="4">
        <v>1513.65</v>
      </c>
      <c r="BT1015" s="4">
        <v>1513.65</v>
      </c>
      <c r="BU1015" s="4">
        <v>1513.65</v>
      </c>
      <c r="BV1015" s="4">
        <v>1513.65</v>
      </c>
      <c r="BW1015" s="4">
        <v>1513.65</v>
      </c>
      <c r="BX1015" s="4">
        <v>1513.65</v>
      </c>
      <c r="BY1015" s="4">
        <v>1513.65</v>
      </c>
      <c r="BZ1015" s="4">
        <v>1513.65</v>
      </c>
      <c r="CA1015" s="4">
        <v>1513.65</v>
      </c>
      <c r="CB1015" s="4">
        <v>1513.65</v>
      </c>
      <c r="CC1015" s="4">
        <v>1513.65</v>
      </c>
      <c r="CD1015" s="4">
        <v>26741.15</v>
      </c>
      <c r="CE1015" s="4">
        <v>1513.65</v>
      </c>
      <c r="CF1015" s="4">
        <v>1513.65</v>
      </c>
      <c r="CG1015" s="4">
        <v>1513.65</v>
      </c>
      <c r="CH1015" s="4">
        <v>1513.65</v>
      </c>
      <c r="CI1015" s="4">
        <v>1513.65</v>
      </c>
      <c r="CJ1015" s="4">
        <v>1513.65</v>
      </c>
      <c r="CK1015" s="4">
        <v>1513.65</v>
      </c>
      <c r="CL1015" s="4">
        <v>1513.65</v>
      </c>
      <c r="CM1015" s="4">
        <v>1513.65</v>
      </c>
      <c r="CN1015" s="4">
        <v>1513.65</v>
      </c>
      <c r="CO1015" s="4">
        <v>1513.65</v>
      </c>
      <c r="CP1015" s="4">
        <v>89305.35</v>
      </c>
      <c r="CQ1015" s="4">
        <v>1513.65</v>
      </c>
      <c r="CR1015" s="4">
        <v>1513.65</v>
      </c>
      <c r="CS1015" s="4">
        <v>1513.65</v>
      </c>
      <c r="CT1015" s="4">
        <v>1513.65</v>
      </c>
      <c r="CU1015" s="4">
        <v>1513.65</v>
      </c>
      <c r="CV1015" s="4">
        <v>1513.65</v>
      </c>
      <c r="CW1015" s="4">
        <v>1513.65</v>
      </c>
      <c r="CX1015" s="4">
        <v>0</v>
      </c>
      <c r="CY1015" s="4">
        <v>0</v>
      </c>
      <c r="CZ1015" s="4">
        <v>0</v>
      </c>
      <c r="DA1015" s="4">
        <v>0</v>
      </c>
      <c r="DB1015" s="4">
        <v>0</v>
      </c>
      <c r="DC1015" s="4">
        <v>0</v>
      </c>
      <c r="DD1015" s="4">
        <v>0</v>
      </c>
      <c r="DE1015" s="4">
        <v>0</v>
      </c>
      <c r="DF1015" s="4">
        <v>0</v>
      </c>
      <c r="DG1015" s="4">
        <v>0</v>
      </c>
      <c r="DH1015" s="4">
        <v>0</v>
      </c>
      <c r="DI1015" s="4">
        <v>0</v>
      </c>
      <c r="DJ1015" s="4">
        <v>0</v>
      </c>
      <c r="DK1015" s="4">
        <v>0</v>
      </c>
      <c r="DL1015" s="4">
        <v>0</v>
      </c>
      <c r="DM1015" s="4">
        <v>0</v>
      </c>
      <c r="DN1015" s="4">
        <v>0</v>
      </c>
      <c r="DO1015" s="4">
        <v>0</v>
      </c>
      <c r="DP1015" s="4">
        <v>0</v>
      </c>
      <c r="DQ1015" s="4">
        <v>0</v>
      </c>
      <c r="DR1015" s="4">
        <v>0</v>
      </c>
      <c r="DS1015" s="4">
        <v>0</v>
      </c>
      <c r="DT1015" s="4">
        <v>0</v>
      </c>
      <c r="DU1015" s="6">
        <v>0</v>
      </c>
      <c r="DV1015" s="4">
        <f>SUM(Tabela1[[#This Row],[jan/25]:[mar/25]])</f>
        <v>0</v>
      </c>
      <c r="DW1015" s="4">
        <f>SUM(Tabela1[[#This Row],[abr/25]:[ago/25]])</f>
        <v>25780</v>
      </c>
      <c r="DX1015" s="4">
        <f>SUM(Tabela1[[#This Row],[set/25]:[dez/30]])</f>
        <v>198792.69999999992</v>
      </c>
    </row>
    <row r="1016" spans="1:128" hidden="1" x14ac:dyDescent="0.25">
      <c r="A1016" s="2" t="s">
        <v>2495</v>
      </c>
      <c r="B1016" s="2" t="s">
        <v>14</v>
      </c>
      <c r="C1016" s="2" t="s">
        <v>83</v>
      </c>
      <c r="D1016" s="1">
        <v>1213</v>
      </c>
      <c r="E1016" s="2" t="s">
        <v>2604</v>
      </c>
      <c r="F1016" s="2" t="s">
        <v>19</v>
      </c>
      <c r="G1016" s="321">
        <v>45850</v>
      </c>
      <c r="H1016" s="2" t="s">
        <v>855</v>
      </c>
      <c r="I1016" s="2"/>
      <c r="J1016" s="4"/>
      <c r="K1016" s="4"/>
      <c r="L1016" s="4">
        <f>Tabela1[[#This Row],[parcela.cef
(total)]]-Tabela1[[#This Row],[parcela.cef
(realizado)]]</f>
        <v>0</v>
      </c>
      <c r="M1016" s="4">
        <v>116846.2</v>
      </c>
      <c r="N1016" s="4">
        <v>318600</v>
      </c>
      <c r="O1016" s="4">
        <v>0</v>
      </c>
      <c r="P1016" s="4">
        <v>203536.18</v>
      </c>
      <c r="Q1016" s="4">
        <f>SUM(Tabela1[[#This Row],[set/25]:[dez/30]])</f>
        <v>172111.93000000002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28600</v>
      </c>
      <c r="BI1016" s="4">
        <v>2824.25</v>
      </c>
      <c r="BJ1016" s="4">
        <v>0</v>
      </c>
      <c r="BK1016" s="4">
        <v>2849.95</v>
      </c>
      <c r="BL1016" s="4">
        <v>2849.95</v>
      </c>
      <c r="BM1016" s="4">
        <v>2849.95</v>
      </c>
      <c r="BN1016" s="4">
        <v>2849.95</v>
      </c>
      <c r="BO1016" s="4">
        <v>2849.95</v>
      </c>
      <c r="BP1016" s="4">
        <v>2849.95</v>
      </c>
      <c r="BQ1016" s="4">
        <v>2849.95</v>
      </c>
      <c r="BR1016" s="4">
        <v>2849.95</v>
      </c>
      <c r="BS1016" s="4">
        <v>2849.95</v>
      </c>
      <c r="BT1016" s="4">
        <v>23171.21</v>
      </c>
      <c r="BU1016" s="4">
        <v>2849.95</v>
      </c>
      <c r="BV1016" s="4">
        <v>2849.95</v>
      </c>
      <c r="BW1016" s="4">
        <v>2849.95</v>
      </c>
      <c r="BX1016" s="4">
        <v>2849.95</v>
      </c>
      <c r="BY1016" s="4">
        <v>2849.95</v>
      </c>
      <c r="BZ1016" s="4">
        <v>2849.95</v>
      </c>
      <c r="CA1016" s="4">
        <v>2849.95</v>
      </c>
      <c r="CB1016" s="4">
        <v>2849.95</v>
      </c>
      <c r="CC1016" s="4">
        <v>2849.95</v>
      </c>
      <c r="CD1016" s="4">
        <v>2849.95</v>
      </c>
      <c r="CE1016" s="4">
        <v>2849.95</v>
      </c>
      <c r="CF1016" s="4">
        <v>23171.21</v>
      </c>
      <c r="CG1016" s="4">
        <v>2849.95</v>
      </c>
      <c r="CH1016" s="4">
        <v>2849.95</v>
      </c>
      <c r="CI1016" s="4">
        <v>2849.95</v>
      </c>
      <c r="CJ1016" s="4">
        <v>2849.95</v>
      </c>
      <c r="CK1016" s="4">
        <v>2849.95</v>
      </c>
      <c r="CL1016" s="4">
        <v>2849.95</v>
      </c>
      <c r="CM1016" s="4">
        <v>2849.95</v>
      </c>
      <c r="CN1016" s="4">
        <v>2849.95</v>
      </c>
      <c r="CO1016" s="4">
        <v>2849.95</v>
      </c>
      <c r="CP1016" s="4">
        <v>2849.95</v>
      </c>
      <c r="CQ1016" s="4">
        <v>2849.95</v>
      </c>
      <c r="CR1016" s="4">
        <v>23069.599999999999</v>
      </c>
      <c r="CS1016" s="4">
        <v>2849.95</v>
      </c>
      <c r="CT1016" s="4">
        <v>2849.95</v>
      </c>
      <c r="CU1016" s="4">
        <v>2849.95</v>
      </c>
      <c r="CV1016" s="4">
        <v>2951.66</v>
      </c>
      <c r="CW1016" s="4">
        <v>2849.95</v>
      </c>
      <c r="CX1016" s="4">
        <v>0</v>
      </c>
      <c r="CY1016" s="4">
        <v>0</v>
      </c>
      <c r="CZ1016" s="4">
        <v>0</v>
      </c>
      <c r="DA1016" s="4">
        <v>0</v>
      </c>
      <c r="DB1016" s="4">
        <v>0</v>
      </c>
      <c r="DC1016" s="4">
        <v>0</v>
      </c>
      <c r="DD1016" s="4">
        <v>0</v>
      </c>
      <c r="DE1016" s="4">
        <v>0</v>
      </c>
      <c r="DF1016" s="4">
        <v>0</v>
      </c>
      <c r="DG1016" s="4">
        <v>0</v>
      </c>
      <c r="DH1016" s="4">
        <v>0</v>
      </c>
      <c r="DI1016" s="4">
        <v>0</v>
      </c>
      <c r="DJ1016" s="4">
        <v>0</v>
      </c>
      <c r="DK1016" s="4">
        <v>0</v>
      </c>
      <c r="DL1016" s="4">
        <v>0</v>
      </c>
      <c r="DM1016" s="4">
        <v>0</v>
      </c>
      <c r="DN1016" s="4">
        <v>0</v>
      </c>
      <c r="DO1016" s="4">
        <v>0</v>
      </c>
      <c r="DP1016" s="4">
        <v>0</v>
      </c>
      <c r="DQ1016" s="4">
        <v>0</v>
      </c>
      <c r="DR1016" s="4">
        <v>0</v>
      </c>
      <c r="DS1016" s="4">
        <v>0</v>
      </c>
      <c r="DT1016" s="4">
        <v>0</v>
      </c>
      <c r="DU1016" s="6">
        <v>0</v>
      </c>
      <c r="DV1016" s="4">
        <f>SUM(Tabela1[[#This Row],[jan/25]:[mar/25]])</f>
        <v>0</v>
      </c>
      <c r="DW1016" s="4">
        <f>SUM(Tabela1[[#This Row],[abr/25]:[ago/25]])</f>
        <v>31424.25</v>
      </c>
      <c r="DX1016" s="4">
        <f>SUM(Tabela1[[#This Row],[set/25]:[dez/30]])</f>
        <v>172111.93000000002</v>
      </c>
    </row>
    <row r="1017" spans="1:128" hidden="1" x14ac:dyDescent="0.25">
      <c r="A1017" s="2" t="s">
        <v>2495</v>
      </c>
      <c r="B1017" s="2" t="s">
        <v>14</v>
      </c>
      <c r="C1017" s="2" t="s">
        <v>83</v>
      </c>
      <c r="D1017" s="1">
        <v>1214</v>
      </c>
      <c r="E1017" s="2" t="s">
        <v>2606</v>
      </c>
      <c r="F1017" s="2" t="s">
        <v>19</v>
      </c>
      <c r="G1017" s="321">
        <v>45850</v>
      </c>
      <c r="H1017" s="2" t="s">
        <v>737</v>
      </c>
      <c r="I1017" s="2"/>
      <c r="J1017" s="4"/>
      <c r="K1017" s="4"/>
      <c r="L1017" s="4">
        <f>Tabela1[[#This Row],[parcela.cef
(total)]]-Tabela1[[#This Row],[parcela.cef
(realizado)]]</f>
        <v>0</v>
      </c>
      <c r="M1017" s="4">
        <v>256282.77</v>
      </c>
      <c r="N1017" s="4">
        <v>305500.03000000003</v>
      </c>
      <c r="O1017" s="4">
        <v>0</v>
      </c>
      <c r="P1017" s="4">
        <v>52719.41</v>
      </c>
      <c r="Q1017" s="4">
        <f>SUM(Tabela1[[#This Row],[set/25]:[dez/30]])</f>
        <v>19352.27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32500</v>
      </c>
      <c r="BI1017" s="4">
        <v>867.14</v>
      </c>
      <c r="BJ1017" s="4">
        <v>0</v>
      </c>
      <c r="BK1017" s="4">
        <v>875.03</v>
      </c>
      <c r="BL1017" s="4">
        <v>875.03</v>
      </c>
      <c r="BM1017" s="4">
        <v>875.03</v>
      </c>
      <c r="BN1017" s="4">
        <v>875.03</v>
      </c>
      <c r="BO1017" s="4">
        <v>875.03</v>
      </c>
      <c r="BP1017" s="4">
        <v>875.03</v>
      </c>
      <c r="BQ1017" s="4">
        <v>875.03</v>
      </c>
      <c r="BR1017" s="4">
        <v>875.03</v>
      </c>
      <c r="BS1017" s="4">
        <v>875.03</v>
      </c>
      <c r="BT1017" s="4">
        <v>875.03</v>
      </c>
      <c r="BU1017" s="4">
        <v>875.03</v>
      </c>
      <c r="BV1017" s="4">
        <v>875.03</v>
      </c>
      <c r="BW1017" s="4">
        <v>875.03</v>
      </c>
      <c r="BX1017" s="4">
        <v>875.03</v>
      </c>
      <c r="BY1017" s="4">
        <v>875.03</v>
      </c>
      <c r="BZ1017" s="4">
        <v>875.03</v>
      </c>
      <c r="CA1017" s="4">
        <v>875.03</v>
      </c>
      <c r="CB1017" s="4">
        <v>875.03</v>
      </c>
      <c r="CC1017" s="4">
        <v>875.03</v>
      </c>
      <c r="CD1017" s="4">
        <v>875.03</v>
      </c>
      <c r="CE1017" s="4">
        <v>875.03</v>
      </c>
      <c r="CF1017" s="4">
        <v>875.03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0</v>
      </c>
      <c r="CS1017" s="4">
        <v>0</v>
      </c>
      <c r="CT1017" s="4">
        <v>0</v>
      </c>
      <c r="CU1017" s="4">
        <v>0</v>
      </c>
      <c r="CV1017" s="4">
        <v>0</v>
      </c>
      <c r="CW1017" s="4">
        <v>101.61</v>
      </c>
      <c r="CX1017" s="4">
        <v>0</v>
      </c>
      <c r="CY1017" s="4">
        <v>0</v>
      </c>
      <c r="CZ1017" s="4">
        <v>0</v>
      </c>
      <c r="DA1017" s="4">
        <v>0</v>
      </c>
      <c r="DB1017" s="4">
        <v>0</v>
      </c>
      <c r="DC1017" s="4">
        <v>0</v>
      </c>
      <c r="DD1017" s="4">
        <v>0</v>
      </c>
      <c r="DE1017" s="4">
        <v>0</v>
      </c>
      <c r="DF1017" s="4">
        <v>0</v>
      </c>
      <c r="DG1017" s="4">
        <v>0</v>
      </c>
      <c r="DH1017" s="4">
        <v>0</v>
      </c>
      <c r="DI1017" s="4">
        <v>0</v>
      </c>
      <c r="DJ1017" s="4">
        <v>0</v>
      </c>
      <c r="DK1017" s="4">
        <v>0</v>
      </c>
      <c r="DL1017" s="4">
        <v>0</v>
      </c>
      <c r="DM1017" s="4">
        <v>0</v>
      </c>
      <c r="DN1017" s="4">
        <v>0</v>
      </c>
      <c r="DO1017" s="4">
        <v>0</v>
      </c>
      <c r="DP1017" s="4">
        <v>0</v>
      </c>
      <c r="DQ1017" s="4">
        <v>0</v>
      </c>
      <c r="DR1017" s="4">
        <v>0</v>
      </c>
      <c r="DS1017" s="4">
        <v>0</v>
      </c>
      <c r="DT1017" s="4">
        <v>0</v>
      </c>
      <c r="DU1017" s="6">
        <v>0</v>
      </c>
      <c r="DV1017" s="4">
        <f>SUM(Tabela1[[#This Row],[jan/25]:[mar/25]])</f>
        <v>0</v>
      </c>
      <c r="DW1017" s="4">
        <f>SUM(Tabela1[[#This Row],[abr/25]:[ago/25]])</f>
        <v>33367.14</v>
      </c>
      <c r="DX1017" s="4">
        <f>SUM(Tabela1[[#This Row],[set/25]:[dez/30]])</f>
        <v>19352.27</v>
      </c>
    </row>
    <row r="1018" spans="1:128" hidden="1" x14ac:dyDescent="0.25">
      <c r="A1018" s="2" t="s">
        <v>2495</v>
      </c>
      <c r="B1018" s="2" t="s">
        <v>14</v>
      </c>
      <c r="C1018" s="2" t="s">
        <v>83</v>
      </c>
      <c r="D1018" s="1">
        <v>1215</v>
      </c>
      <c r="E1018" s="2" t="s">
        <v>2608</v>
      </c>
      <c r="F1018" s="2" t="s">
        <v>19</v>
      </c>
      <c r="G1018" s="321">
        <v>45850</v>
      </c>
      <c r="H1018" s="2" t="s">
        <v>1585</v>
      </c>
      <c r="I1018" s="2"/>
      <c r="J1018" s="4"/>
      <c r="K1018" s="4"/>
      <c r="L1018" s="4">
        <f>Tabela1[[#This Row],[parcela.cef
(total)]]-Tabela1[[#This Row],[parcela.cef
(realizado)]]</f>
        <v>0</v>
      </c>
      <c r="M1018" s="4">
        <v>220084.28</v>
      </c>
      <c r="N1018" s="4">
        <v>304500</v>
      </c>
      <c r="O1018" s="4">
        <v>0</v>
      </c>
      <c r="P1018" s="4">
        <v>87663.43</v>
      </c>
      <c r="Q1018" s="4">
        <f>SUM(Tabela1[[#This Row],[set/25]:[dez/30]])</f>
        <v>66857.049999999974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19500</v>
      </c>
      <c r="BI1018" s="4">
        <v>1306.3800000000001</v>
      </c>
      <c r="BJ1018" s="4">
        <v>0</v>
      </c>
      <c r="BK1018" s="4">
        <v>1318.27</v>
      </c>
      <c r="BL1018" s="4">
        <v>1318.27</v>
      </c>
      <c r="BM1018" s="4">
        <v>1318.27</v>
      </c>
      <c r="BN1018" s="4">
        <v>1318.27</v>
      </c>
      <c r="BO1018" s="4">
        <v>1318.27</v>
      </c>
      <c r="BP1018" s="4">
        <v>1318.27</v>
      </c>
      <c r="BQ1018" s="4">
        <v>1318.27</v>
      </c>
      <c r="BR1018" s="4">
        <v>1318.27</v>
      </c>
      <c r="BS1018" s="4">
        <v>1318.27</v>
      </c>
      <c r="BT1018" s="4">
        <v>6602.17</v>
      </c>
      <c r="BU1018" s="4">
        <v>1318.27</v>
      </c>
      <c r="BV1018" s="4">
        <v>1318.27</v>
      </c>
      <c r="BW1018" s="4">
        <v>1318.27</v>
      </c>
      <c r="BX1018" s="4">
        <v>1318.27</v>
      </c>
      <c r="BY1018" s="4">
        <v>1318.27</v>
      </c>
      <c r="BZ1018" s="4">
        <v>1318.27</v>
      </c>
      <c r="CA1018" s="4">
        <v>1318.27</v>
      </c>
      <c r="CB1018" s="4">
        <v>1318.27</v>
      </c>
      <c r="CC1018" s="4">
        <v>1318.27</v>
      </c>
      <c r="CD1018" s="4">
        <v>1318.27</v>
      </c>
      <c r="CE1018" s="4">
        <v>1318.27</v>
      </c>
      <c r="CF1018" s="4">
        <v>6398.58</v>
      </c>
      <c r="CG1018" s="4">
        <v>1318.27</v>
      </c>
      <c r="CH1018" s="4">
        <v>1318.27</v>
      </c>
      <c r="CI1018" s="4">
        <v>1318.27</v>
      </c>
      <c r="CJ1018" s="4">
        <v>1318.27</v>
      </c>
      <c r="CK1018" s="4">
        <v>1318.27</v>
      </c>
      <c r="CL1018" s="4">
        <v>1318.27</v>
      </c>
      <c r="CM1018" s="4">
        <v>1318.27</v>
      </c>
      <c r="CN1018" s="4">
        <v>1318.27</v>
      </c>
      <c r="CO1018" s="4">
        <v>1318.27</v>
      </c>
      <c r="CP1018" s="4">
        <v>1318.27</v>
      </c>
      <c r="CQ1018" s="4">
        <v>1318.27</v>
      </c>
      <c r="CR1018" s="4">
        <v>6398.58</v>
      </c>
      <c r="CS1018" s="4">
        <v>1318.27</v>
      </c>
      <c r="CT1018" s="4">
        <v>1318.27</v>
      </c>
      <c r="CU1018" s="4">
        <v>1318.27</v>
      </c>
      <c r="CV1018" s="4">
        <v>1318.27</v>
      </c>
      <c r="CW1018" s="4">
        <v>1318.27</v>
      </c>
      <c r="CX1018" s="4">
        <v>0</v>
      </c>
      <c r="CY1018" s="4">
        <v>0</v>
      </c>
      <c r="CZ1018" s="4">
        <v>0</v>
      </c>
      <c r="DA1018" s="4">
        <v>0</v>
      </c>
      <c r="DB1018" s="4">
        <v>0</v>
      </c>
      <c r="DC1018" s="4">
        <v>0</v>
      </c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6">
        <v>0</v>
      </c>
      <c r="DV1018" s="4">
        <f>SUM(Tabela1[[#This Row],[jan/25]:[mar/25]])</f>
        <v>0</v>
      </c>
      <c r="DW1018" s="4">
        <f>SUM(Tabela1[[#This Row],[abr/25]:[ago/25]])</f>
        <v>20806.38</v>
      </c>
      <c r="DX1018" s="4">
        <f>SUM(Tabela1[[#This Row],[set/25]:[dez/30]])</f>
        <v>66857.049999999974</v>
      </c>
    </row>
    <row r="1019" spans="1:128" hidden="1" x14ac:dyDescent="0.25">
      <c r="A1019" s="2" t="s">
        <v>2495</v>
      </c>
      <c r="B1019" s="2" t="s">
        <v>14</v>
      </c>
      <c r="C1019" s="2" t="s">
        <v>104</v>
      </c>
      <c r="D1019" s="1">
        <v>1301</v>
      </c>
      <c r="E1019" s="2"/>
      <c r="F1019" s="2" t="s">
        <v>42</v>
      </c>
      <c r="G1019" s="321"/>
      <c r="H1019" s="2"/>
      <c r="I1019" s="2"/>
      <c r="J1019" s="4"/>
      <c r="K1019" s="4"/>
      <c r="L1019" s="4">
        <f>Tabela1[[#This Row],[parcela.cef
(total)]]-Tabela1[[#This Row],[parcela.cef
(realizado)]]</f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f>SUM(Tabela1[[#This Row],[set/25]:[dez/30]])</f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0</v>
      </c>
      <c r="CZ1019" s="4">
        <v>0</v>
      </c>
      <c r="DA1019" s="4">
        <v>0</v>
      </c>
      <c r="DB1019" s="4">
        <v>0</v>
      </c>
      <c r="DC1019" s="4">
        <v>0</v>
      </c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0</v>
      </c>
      <c r="DK1019" s="4">
        <v>0</v>
      </c>
      <c r="DL1019" s="4">
        <v>0</v>
      </c>
      <c r="DM1019" s="4">
        <v>0</v>
      </c>
      <c r="DN1019" s="4">
        <v>0</v>
      </c>
      <c r="DO1019" s="4">
        <v>0</v>
      </c>
      <c r="DP1019" s="4">
        <v>0</v>
      </c>
      <c r="DQ1019" s="4">
        <v>0</v>
      </c>
      <c r="DR1019" s="4">
        <v>0</v>
      </c>
      <c r="DS1019" s="4">
        <v>0</v>
      </c>
      <c r="DT1019" s="4">
        <v>0</v>
      </c>
      <c r="DU1019" s="6">
        <v>0</v>
      </c>
      <c r="DV1019" s="4">
        <f>SUM(Tabela1[[#This Row],[jan/25]:[mar/25]])</f>
        <v>0</v>
      </c>
      <c r="DW1019" s="4">
        <f>SUM(Tabela1[[#This Row],[abr/25]:[ago/25]])</f>
        <v>0</v>
      </c>
      <c r="DX1019" s="4">
        <f>SUM(Tabela1[[#This Row],[set/25]:[dez/30]])</f>
        <v>0</v>
      </c>
    </row>
    <row r="1020" spans="1:128" hidden="1" x14ac:dyDescent="0.25">
      <c r="A1020" s="2" t="s">
        <v>2495</v>
      </c>
      <c r="B1020" s="2" t="s">
        <v>14</v>
      </c>
      <c r="C1020" s="2" t="s">
        <v>104</v>
      </c>
      <c r="D1020" s="1">
        <v>1302</v>
      </c>
      <c r="E1020" s="2" t="s">
        <v>2611</v>
      </c>
      <c r="F1020" s="2" t="s">
        <v>19</v>
      </c>
      <c r="G1020" s="321">
        <v>45850</v>
      </c>
      <c r="H1020" s="2" t="s">
        <v>1666</v>
      </c>
      <c r="I1020" s="2"/>
      <c r="J1020" s="4"/>
      <c r="K1020" s="4"/>
      <c r="L1020" s="4">
        <f>Tabela1[[#This Row],[parcela.cef
(total)]]-Tabela1[[#This Row],[parcela.cef
(realizado)]]</f>
        <v>0</v>
      </c>
      <c r="M1020" s="4">
        <v>240806.88</v>
      </c>
      <c r="N1020" s="4">
        <v>248500</v>
      </c>
      <c r="O1020" s="4">
        <v>0</v>
      </c>
      <c r="P1020" s="4">
        <v>11677.43</v>
      </c>
      <c r="Q1020" s="4">
        <f>SUM(Tabela1[[#This Row],[set/25]:[dez/30]])</f>
        <v>11095.5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300</v>
      </c>
      <c r="BI1020" s="4">
        <v>281.93</v>
      </c>
      <c r="BJ1020" s="4">
        <v>284.5</v>
      </c>
      <c r="BK1020" s="4">
        <v>284.5</v>
      </c>
      <c r="BL1020" s="4">
        <v>284.5</v>
      </c>
      <c r="BM1020" s="4">
        <v>284.5</v>
      </c>
      <c r="BN1020" s="4">
        <v>284.5</v>
      </c>
      <c r="BO1020" s="4">
        <v>284.5</v>
      </c>
      <c r="BP1020" s="4">
        <v>284.5</v>
      </c>
      <c r="BQ1020" s="4">
        <v>284.5</v>
      </c>
      <c r="BR1020" s="4">
        <v>284.5</v>
      </c>
      <c r="BS1020" s="4">
        <v>284.5</v>
      </c>
      <c r="BT1020" s="4">
        <v>284.5</v>
      </c>
      <c r="BU1020" s="4">
        <v>284.5</v>
      </c>
      <c r="BV1020" s="4">
        <v>284.5</v>
      </c>
      <c r="BW1020" s="4">
        <v>284.5</v>
      </c>
      <c r="BX1020" s="4">
        <v>284.5</v>
      </c>
      <c r="BY1020" s="4">
        <v>284.5</v>
      </c>
      <c r="BZ1020" s="4">
        <v>284.5</v>
      </c>
      <c r="CA1020" s="4">
        <v>284.5</v>
      </c>
      <c r="CB1020" s="4">
        <v>284.5</v>
      </c>
      <c r="CC1020" s="4">
        <v>284.5</v>
      </c>
      <c r="CD1020" s="4">
        <v>284.5</v>
      </c>
      <c r="CE1020" s="4">
        <v>284.5</v>
      </c>
      <c r="CF1020" s="4">
        <v>284.5</v>
      </c>
      <c r="CG1020" s="4">
        <v>284.5</v>
      </c>
      <c r="CH1020" s="4">
        <v>284.5</v>
      </c>
      <c r="CI1020" s="4">
        <v>284.5</v>
      </c>
      <c r="CJ1020" s="4">
        <v>284.5</v>
      </c>
      <c r="CK1020" s="4">
        <v>284.5</v>
      </c>
      <c r="CL1020" s="4">
        <v>284.5</v>
      </c>
      <c r="CM1020" s="4">
        <v>284.5</v>
      </c>
      <c r="CN1020" s="4">
        <v>284.5</v>
      </c>
      <c r="CO1020" s="4">
        <v>284.5</v>
      </c>
      <c r="CP1020" s="4">
        <v>284.5</v>
      </c>
      <c r="CQ1020" s="4">
        <v>284.5</v>
      </c>
      <c r="CR1020" s="4">
        <v>284.5</v>
      </c>
      <c r="CS1020" s="4">
        <v>284.5</v>
      </c>
      <c r="CT1020" s="4">
        <v>284.5</v>
      </c>
      <c r="CU1020" s="4">
        <v>284.5</v>
      </c>
      <c r="CV1020" s="4">
        <v>284.5</v>
      </c>
      <c r="CW1020" s="4">
        <v>0</v>
      </c>
      <c r="CX1020" s="4">
        <v>0</v>
      </c>
      <c r="CY1020" s="4">
        <v>0</v>
      </c>
      <c r="CZ1020" s="4">
        <v>0</v>
      </c>
      <c r="DA1020" s="4">
        <v>0</v>
      </c>
      <c r="DB1020" s="4">
        <v>0</v>
      </c>
      <c r="DC1020" s="4">
        <v>0</v>
      </c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6">
        <v>0</v>
      </c>
      <c r="DV1020" s="4">
        <f>SUM(Tabela1[[#This Row],[jan/25]:[mar/25]])</f>
        <v>0</v>
      </c>
      <c r="DW1020" s="4">
        <f>SUM(Tabela1[[#This Row],[abr/25]:[ago/25]])</f>
        <v>581.93000000000006</v>
      </c>
      <c r="DX1020" s="4">
        <f>SUM(Tabela1[[#This Row],[set/25]:[dez/30]])</f>
        <v>11095.5</v>
      </c>
    </row>
    <row r="1021" spans="1:128" hidden="1" x14ac:dyDescent="0.25">
      <c r="A1021" s="2" t="s">
        <v>2495</v>
      </c>
      <c r="B1021" s="2" t="s">
        <v>14</v>
      </c>
      <c r="C1021" s="2" t="s">
        <v>104</v>
      </c>
      <c r="D1021" s="1">
        <v>1303</v>
      </c>
      <c r="E1021" s="2"/>
      <c r="F1021" s="2" t="s">
        <v>42</v>
      </c>
      <c r="G1021" s="321"/>
      <c r="H1021" s="2"/>
      <c r="I1021" s="2"/>
      <c r="J1021" s="4"/>
      <c r="K1021" s="4"/>
      <c r="L1021" s="4">
        <f>Tabela1[[#This Row],[parcela.cef
(total)]]-Tabela1[[#This Row],[parcela.cef
(realizado)]]</f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f>SUM(Tabela1[[#This Row],[set/25]:[dez/30]])</f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0</v>
      </c>
      <c r="CR1021" s="4">
        <v>0</v>
      </c>
      <c r="CS1021" s="4">
        <v>0</v>
      </c>
      <c r="CT1021" s="4">
        <v>0</v>
      </c>
      <c r="CU1021" s="4">
        <v>0</v>
      </c>
      <c r="CV1021" s="4">
        <v>0</v>
      </c>
      <c r="CW1021" s="4">
        <v>0</v>
      </c>
      <c r="CX1021" s="4">
        <v>0</v>
      </c>
      <c r="CY1021" s="4">
        <v>0</v>
      </c>
      <c r="CZ1021" s="4">
        <v>0</v>
      </c>
      <c r="DA1021" s="4">
        <v>0</v>
      </c>
      <c r="DB1021" s="4">
        <v>0</v>
      </c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0</v>
      </c>
      <c r="DO1021" s="4">
        <v>0</v>
      </c>
      <c r="DP1021" s="4">
        <v>0</v>
      </c>
      <c r="DQ1021" s="4">
        <v>0</v>
      </c>
      <c r="DR1021" s="4">
        <v>0</v>
      </c>
      <c r="DS1021" s="4">
        <v>0</v>
      </c>
      <c r="DT1021" s="4">
        <v>0</v>
      </c>
      <c r="DU1021" s="6">
        <v>0</v>
      </c>
      <c r="DV1021" s="4">
        <f>SUM(Tabela1[[#This Row],[jan/25]:[mar/25]])</f>
        <v>0</v>
      </c>
      <c r="DW1021" s="4">
        <f>SUM(Tabela1[[#This Row],[abr/25]:[ago/25]])</f>
        <v>0</v>
      </c>
      <c r="DX1021" s="4">
        <f>SUM(Tabela1[[#This Row],[set/25]:[dez/30]])</f>
        <v>0</v>
      </c>
    </row>
    <row r="1022" spans="1:128" hidden="1" x14ac:dyDescent="0.25">
      <c r="A1022" s="2" t="s">
        <v>2495</v>
      </c>
      <c r="B1022" s="2" t="s">
        <v>14</v>
      </c>
      <c r="C1022" s="2" t="s">
        <v>104</v>
      </c>
      <c r="D1022" s="1">
        <v>1304</v>
      </c>
      <c r="E1022" s="2"/>
      <c r="F1022" s="2" t="s">
        <v>42</v>
      </c>
      <c r="G1022" s="321"/>
      <c r="H1022" s="2"/>
      <c r="I1022" s="2"/>
      <c r="J1022" s="4"/>
      <c r="K1022" s="4"/>
      <c r="L1022" s="4">
        <f>Tabela1[[#This Row],[parcela.cef
(total)]]-Tabela1[[#This Row],[parcela.cef
(realizado)]]</f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f>SUM(Tabela1[[#This Row],[set/25]:[dez/30]])</f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0</v>
      </c>
      <c r="CR1022" s="4">
        <v>0</v>
      </c>
      <c r="CS1022" s="4">
        <v>0</v>
      </c>
      <c r="CT1022" s="4">
        <v>0</v>
      </c>
      <c r="CU1022" s="4">
        <v>0</v>
      </c>
      <c r="CV1022" s="4">
        <v>0</v>
      </c>
      <c r="CW1022" s="4">
        <v>0</v>
      </c>
      <c r="CX1022" s="4">
        <v>0</v>
      </c>
      <c r="CY1022" s="4">
        <v>0</v>
      </c>
      <c r="CZ1022" s="4">
        <v>0</v>
      </c>
      <c r="DA1022" s="4">
        <v>0</v>
      </c>
      <c r="DB1022" s="4">
        <v>0</v>
      </c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6">
        <v>0</v>
      </c>
      <c r="DV1022" s="4">
        <f>SUM(Tabela1[[#This Row],[jan/25]:[mar/25]])</f>
        <v>0</v>
      </c>
      <c r="DW1022" s="4">
        <f>SUM(Tabela1[[#This Row],[abr/25]:[ago/25]])</f>
        <v>0</v>
      </c>
      <c r="DX1022" s="4">
        <f>SUM(Tabela1[[#This Row],[set/25]:[dez/30]])</f>
        <v>0</v>
      </c>
    </row>
    <row r="1023" spans="1:128" hidden="1" x14ac:dyDescent="0.25">
      <c r="A1023" s="2" t="s">
        <v>2495</v>
      </c>
      <c r="B1023" s="2" t="s">
        <v>14</v>
      </c>
      <c r="C1023" s="2" t="s">
        <v>104</v>
      </c>
      <c r="D1023" s="1">
        <v>1305</v>
      </c>
      <c r="E1023" s="2"/>
      <c r="F1023" s="2" t="s">
        <v>42</v>
      </c>
      <c r="G1023" s="321"/>
      <c r="H1023" s="2"/>
      <c r="I1023" s="2"/>
      <c r="J1023" s="4"/>
      <c r="K1023" s="4"/>
      <c r="L1023" s="4">
        <f>Tabela1[[#This Row],[parcela.cef
(total)]]-Tabela1[[#This Row],[parcela.cef
(realizado)]]</f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f>SUM(Tabela1[[#This Row],[set/25]:[dez/30]])</f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0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0</v>
      </c>
      <c r="CY1023" s="4">
        <v>0</v>
      </c>
      <c r="CZ1023" s="4">
        <v>0</v>
      </c>
      <c r="DA1023" s="4">
        <v>0</v>
      </c>
      <c r="DB1023" s="4">
        <v>0</v>
      </c>
      <c r="DC1023" s="4">
        <v>0</v>
      </c>
      <c r="DD1023" s="4">
        <v>0</v>
      </c>
      <c r="DE1023" s="4">
        <v>0</v>
      </c>
      <c r="DF1023" s="4">
        <v>0</v>
      </c>
      <c r="DG1023" s="4">
        <v>0</v>
      </c>
      <c r="DH1023" s="4">
        <v>0</v>
      </c>
      <c r="DI1023" s="4">
        <v>0</v>
      </c>
      <c r="DJ1023" s="4">
        <v>0</v>
      </c>
      <c r="DK1023" s="4">
        <v>0</v>
      </c>
      <c r="DL1023" s="4">
        <v>0</v>
      </c>
      <c r="DM1023" s="4">
        <v>0</v>
      </c>
      <c r="DN1023" s="4">
        <v>0</v>
      </c>
      <c r="DO1023" s="4">
        <v>0</v>
      </c>
      <c r="DP1023" s="4">
        <v>0</v>
      </c>
      <c r="DQ1023" s="4">
        <v>0</v>
      </c>
      <c r="DR1023" s="4">
        <v>0</v>
      </c>
      <c r="DS1023" s="4">
        <v>0</v>
      </c>
      <c r="DT1023" s="4">
        <v>0</v>
      </c>
      <c r="DU1023" s="6">
        <v>0</v>
      </c>
      <c r="DV1023" s="4">
        <f>SUM(Tabela1[[#This Row],[jan/25]:[mar/25]])</f>
        <v>0</v>
      </c>
      <c r="DW1023" s="4">
        <f>SUM(Tabela1[[#This Row],[abr/25]:[ago/25]])</f>
        <v>0</v>
      </c>
      <c r="DX1023" s="4">
        <f>SUM(Tabela1[[#This Row],[set/25]:[dez/30]])</f>
        <v>0</v>
      </c>
    </row>
    <row r="1024" spans="1:128" hidden="1" x14ac:dyDescent="0.25">
      <c r="A1024" s="2" t="s">
        <v>2495</v>
      </c>
      <c r="B1024" s="2" t="s">
        <v>14</v>
      </c>
      <c r="C1024" s="2" t="s">
        <v>104</v>
      </c>
      <c r="D1024" s="1">
        <v>1306</v>
      </c>
      <c r="E1024" s="2"/>
      <c r="F1024" s="2" t="s">
        <v>16</v>
      </c>
      <c r="G1024" s="321"/>
      <c r="H1024" s="2"/>
      <c r="I1024" s="2"/>
      <c r="J1024" s="4"/>
      <c r="K1024" s="4"/>
      <c r="L1024" s="4">
        <f>Tabela1[[#This Row],[parcela.cef
(total)]]-Tabela1[[#This Row],[parcela.cef
(realizado)]]</f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f>SUM(Tabela1[[#This Row],[set/25]:[dez/30]])</f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0</v>
      </c>
      <c r="CR1024" s="4">
        <v>0</v>
      </c>
      <c r="CS1024" s="4">
        <v>0</v>
      </c>
      <c r="CT1024" s="4">
        <v>0</v>
      </c>
      <c r="CU1024" s="4">
        <v>0</v>
      </c>
      <c r="CV1024" s="4">
        <v>0</v>
      </c>
      <c r="CW1024" s="4">
        <v>0</v>
      </c>
      <c r="CX1024" s="4">
        <v>0</v>
      </c>
      <c r="CY1024" s="4">
        <v>0</v>
      </c>
      <c r="CZ1024" s="4">
        <v>0</v>
      </c>
      <c r="DA1024" s="4">
        <v>0</v>
      </c>
      <c r="DB1024" s="4">
        <v>0</v>
      </c>
      <c r="DC1024" s="4">
        <v>0</v>
      </c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6">
        <v>0</v>
      </c>
      <c r="DV1024" s="4">
        <f>SUM(Tabela1[[#This Row],[jan/25]:[mar/25]])</f>
        <v>0</v>
      </c>
      <c r="DW1024" s="4">
        <f>SUM(Tabela1[[#This Row],[abr/25]:[ago/25]])</f>
        <v>0</v>
      </c>
      <c r="DX1024" s="4">
        <f>SUM(Tabela1[[#This Row],[set/25]:[dez/30]])</f>
        <v>0</v>
      </c>
    </row>
    <row r="1025" spans="1:128" hidden="1" x14ac:dyDescent="0.25">
      <c r="A1025" s="2" t="s">
        <v>2495</v>
      </c>
      <c r="B1025" s="2" t="s">
        <v>14</v>
      </c>
      <c r="C1025" s="2" t="s">
        <v>104</v>
      </c>
      <c r="D1025" s="1">
        <v>1307</v>
      </c>
      <c r="E1025" s="2"/>
      <c r="F1025" s="2" t="s">
        <v>42</v>
      </c>
      <c r="G1025" s="321"/>
      <c r="H1025" s="2"/>
      <c r="I1025" s="2"/>
      <c r="J1025" s="4"/>
      <c r="K1025" s="4"/>
      <c r="L1025" s="4">
        <f>Tabela1[[#This Row],[parcela.cef
(total)]]-Tabela1[[#This Row],[parcela.cef
(realizado)]]</f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f>SUM(Tabela1[[#This Row],[set/25]:[dez/30]])</f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0</v>
      </c>
      <c r="CX1025" s="4">
        <v>0</v>
      </c>
      <c r="CY1025" s="4">
        <v>0</v>
      </c>
      <c r="CZ1025" s="4">
        <v>0</v>
      </c>
      <c r="DA1025" s="4">
        <v>0</v>
      </c>
      <c r="DB1025" s="4">
        <v>0</v>
      </c>
      <c r="DC1025" s="4">
        <v>0</v>
      </c>
      <c r="DD1025" s="4">
        <v>0</v>
      </c>
      <c r="DE1025" s="4">
        <v>0</v>
      </c>
      <c r="DF1025" s="4">
        <v>0</v>
      </c>
      <c r="DG1025" s="4">
        <v>0</v>
      </c>
      <c r="DH1025" s="4">
        <v>0</v>
      </c>
      <c r="DI1025" s="4">
        <v>0</v>
      </c>
      <c r="DJ1025" s="4">
        <v>0</v>
      </c>
      <c r="DK1025" s="4">
        <v>0</v>
      </c>
      <c r="DL1025" s="4">
        <v>0</v>
      </c>
      <c r="DM1025" s="4">
        <v>0</v>
      </c>
      <c r="DN1025" s="4">
        <v>0</v>
      </c>
      <c r="DO1025" s="4">
        <v>0</v>
      </c>
      <c r="DP1025" s="4">
        <v>0</v>
      </c>
      <c r="DQ1025" s="4">
        <v>0</v>
      </c>
      <c r="DR1025" s="4">
        <v>0</v>
      </c>
      <c r="DS1025" s="4">
        <v>0</v>
      </c>
      <c r="DT1025" s="4">
        <v>0</v>
      </c>
      <c r="DU1025" s="6">
        <v>0</v>
      </c>
      <c r="DV1025" s="4">
        <f>SUM(Tabela1[[#This Row],[jan/25]:[mar/25]])</f>
        <v>0</v>
      </c>
      <c r="DW1025" s="4">
        <f>SUM(Tabela1[[#This Row],[abr/25]:[ago/25]])</f>
        <v>0</v>
      </c>
      <c r="DX1025" s="4">
        <f>SUM(Tabela1[[#This Row],[set/25]:[dez/30]])</f>
        <v>0</v>
      </c>
    </row>
    <row r="1026" spans="1:128" hidden="1" x14ac:dyDescent="0.25">
      <c r="A1026" s="2" t="s">
        <v>2495</v>
      </c>
      <c r="B1026" s="2" t="s">
        <v>14</v>
      </c>
      <c r="C1026" s="2" t="s">
        <v>104</v>
      </c>
      <c r="D1026" s="1">
        <v>1308</v>
      </c>
      <c r="E1026" s="2" t="s">
        <v>2618</v>
      </c>
      <c r="F1026" s="2" t="s">
        <v>19</v>
      </c>
      <c r="G1026" s="321">
        <v>45907</v>
      </c>
      <c r="H1026" s="2" t="s">
        <v>2619</v>
      </c>
      <c r="I1026" s="2"/>
      <c r="J1026" s="4"/>
      <c r="K1026" s="4"/>
      <c r="L1026" s="4">
        <f>Tabela1[[#This Row],[parcela.cef
(total)]]-Tabela1[[#This Row],[parcela.cef
(realizado)]]</f>
        <v>0</v>
      </c>
      <c r="M1026" s="4">
        <v>283113.93</v>
      </c>
      <c r="N1026" s="4">
        <v>321197.81</v>
      </c>
      <c r="O1026" s="4">
        <v>0</v>
      </c>
      <c r="P1026" s="4">
        <v>33283.879999999997</v>
      </c>
      <c r="Q1026" s="4">
        <f>SUM(Tabela1[[#This Row],[set/25]:[dez/30]])</f>
        <v>33283.880000000026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212.2</v>
      </c>
      <c r="BL1026" s="4">
        <v>212.2</v>
      </c>
      <c r="BM1026" s="4">
        <v>212.2</v>
      </c>
      <c r="BN1026" s="4">
        <v>212.2</v>
      </c>
      <c r="BO1026" s="4">
        <v>212.2</v>
      </c>
      <c r="BP1026" s="4">
        <v>212.2</v>
      </c>
      <c r="BQ1026" s="4">
        <v>212.2</v>
      </c>
      <c r="BR1026" s="4">
        <v>1712.2</v>
      </c>
      <c r="BS1026" s="4">
        <v>212.2</v>
      </c>
      <c r="BT1026" s="4">
        <v>212.2</v>
      </c>
      <c r="BU1026" s="4">
        <v>212.19</v>
      </c>
      <c r="BV1026" s="4">
        <v>351.78</v>
      </c>
      <c r="BW1026" s="4">
        <v>707.33</v>
      </c>
      <c r="BX1026" s="4">
        <v>707.33</v>
      </c>
      <c r="BY1026" s="4">
        <v>707.33</v>
      </c>
      <c r="BZ1026" s="4">
        <v>707.33</v>
      </c>
      <c r="CA1026" s="4">
        <v>707.33</v>
      </c>
      <c r="CB1026" s="4">
        <v>707.33</v>
      </c>
      <c r="CC1026" s="4">
        <v>707.33</v>
      </c>
      <c r="CD1026" s="4">
        <v>5707.33</v>
      </c>
      <c r="CE1026" s="4">
        <v>707.33</v>
      </c>
      <c r="CF1026" s="4">
        <v>707.33</v>
      </c>
      <c r="CG1026" s="4">
        <v>707.33</v>
      </c>
      <c r="CH1026" s="4">
        <v>707.33</v>
      </c>
      <c r="CI1026" s="4">
        <v>707.33</v>
      </c>
      <c r="CJ1026" s="4">
        <v>707.33</v>
      </c>
      <c r="CK1026" s="4">
        <v>707.33</v>
      </c>
      <c r="CL1026" s="4">
        <v>707.33</v>
      </c>
      <c r="CM1026" s="4">
        <v>707.33</v>
      </c>
      <c r="CN1026" s="4">
        <v>707.33</v>
      </c>
      <c r="CO1026" s="4">
        <v>707.33</v>
      </c>
      <c r="CP1026" s="4">
        <v>5707.33</v>
      </c>
      <c r="CQ1026" s="4">
        <v>707.33</v>
      </c>
      <c r="CR1026" s="4">
        <v>707.33</v>
      </c>
      <c r="CS1026" s="4">
        <v>707.33</v>
      </c>
      <c r="CT1026" s="4">
        <v>707.33</v>
      </c>
      <c r="CU1026" s="4">
        <v>707.33</v>
      </c>
      <c r="CV1026" s="4">
        <v>707.33</v>
      </c>
      <c r="CW1026" s="4">
        <v>707.33</v>
      </c>
      <c r="CX1026" s="4">
        <v>0</v>
      </c>
      <c r="CY1026" s="4">
        <v>0</v>
      </c>
      <c r="CZ1026" s="4">
        <v>0</v>
      </c>
      <c r="DA1026" s="4">
        <v>0</v>
      </c>
      <c r="DB1026" s="4">
        <v>0</v>
      </c>
      <c r="DC1026" s="4">
        <v>0</v>
      </c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6">
        <v>0</v>
      </c>
      <c r="DV1026" s="4">
        <f>SUM(Tabela1[[#This Row],[jan/25]:[mar/25]])</f>
        <v>0</v>
      </c>
      <c r="DW1026" s="4">
        <f>SUM(Tabela1[[#This Row],[abr/25]:[ago/25]])</f>
        <v>0</v>
      </c>
      <c r="DX1026" s="4">
        <f>SUM(Tabela1[[#This Row],[set/25]:[dez/30]])</f>
        <v>33283.880000000026</v>
      </c>
    </row>
    <row r="1027" spans="1:128" hidden="1" x14ac:dyDescent="0.25">
      <c r="A1027" s="2" t="s">
        <v>2495</v>
      </c>
      <c r="B1027" s="2" t="s">
        <v>14</v>
      </c>
      <c r="C1027" s="2" t="s">
        <v>104</v>
      </c>
      <c r="D1027" s="1">
        <v>1309</v>
      </c>
      <c r="E1027" s="2" t="s">
        <v>2621</v>
      </c>
      <c r="F1027" s="2" t="s">
        <v>19</v>
      </c>
      <c r="G1027" s="321">
        <v>45892</v>
      </c>
      <c r="H1027" s="2" t="s">
        <v>2622</v>
      </c>
      <c r="I1027" s="2"/>
      <c r="J1027" s="4"/>
      <c r="K1027" s="4"/>
      <c r="L1027" s="4">
        <f>Tabela1[[#This Row],[parcela.cef
(total)]]-Tabela1[[#This Row],[parcela.cef
(realizado)]]</f>
        <v>0</v>
      </c>
      <c r="M1027" s="4">
        <v>213121.92000000001</v>
      </c>
      <c r="N1027" s="4">
        <v>238741.2</v>
      </c>
      <c r="O1027" s="4">
        <v>0</v>
      </c>
      <c r="P1027" s="4">
        <v>26889.55</v>
      </c>
      <c r="Q1027" s="4">
        <f>SUM(Tabela1[[#This Row],[set/25]:[dez/30]])</f>
        <v>26889.549999999996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246.41</v>
      </c>
      <c r="BK1027" s="4">
        <v>240.52</v>
      </c>
      <c r="BL1027" s="4">
        <v>240.52</v>
      </c>
      <c r="BM1027" s="4">
        <v>240.52</v>
      </c>
      <c r="BN1027" s="4">
        <v>240.52</v>
      </c>
      <c r="BO1027" s="4">
        <v>240.52</v>
      </c>
      <c r="BP1027" s="4">
        <v>240.52</v>
      </c>
      <c r="BQ1027" s="4">
        <v>240.52</v>
      </c>
      <c r="BR1027" s="4">
        <v>997.35</v>
      </c>
      <c r="BS1027" s="4">
        <v>240.52</v>
      </c>
      <c r="BT1027" s="4">
        <v>240.52</v>
      </c>
      <c r="BU1027" s="4">
        <v>240.52</v>
      </c>
      <c r="BV1027" s="4">
        <v>240.52</v>
      </c>
      <c r="BW1027" s="4">
        <v>240.52</v>
      </c>
      <c r="BX1027" s="4">
        <v>240.52</v>
      </c>
      <c r="BY1027" s="4">
        <v>240.52</v>
      </c>
      <c r="BZ1027" s="4">
        <v>240.52</v>
      </c>
      <c r="CA1027" s="4">
        <v>240.52</v>
      </c>
      <c r="CB1027" s="4">
        <v>240.52</v>
      </c>
      <c r="CC1027" s="4">
        <v>240.52</v>
      </c>
      <c r="CD1027" s="4">
        <v>3056.26</v>
      </c>
      <c r="CE1027" s="4">
        <v>801.73</v>
      </c>
      <c r="CF1027" s="4">
        <v>801.73</v>
      </c>
      <c r="CG1027" s="4">
        <v>801.73</v>
      </c>
      <c r="CH1027" s="4">
        <v>801.73</v>
      </c>
      <c r="CI1027" s="4">
        <v>801.73</v>
      </c>
      <c r="CJ1027" s="4">
        <v>801.73</v>
      </c>
      <c r="CK1027" s="4">
        <v>801.73</v>
      </c>
      <c r="CL1027" s="4">
        <v>801.73</v>
      </c>
      <c r="CM1027" s="4">
        <v>801.73</v>
      </c>
      <c r="CN1027" s="4">
        <v>801.73</v>
      </c>
      <c r="CO1027" s="4">
        <v>801.73</v>
      </c>
      <c r="CP1027" s="4">
        <v>3829.03</v>
      </c>
      <c r="CQ1027" s="4">
        <v>801.73</v>
      </c>
      <c r="CR1027" s="4">
        <v>801.73</v>
      </c>
      <c r="CS1027" s="4">
        <v>801.73</v>
      </c>
      <c r="CT1027" s="4">
        <v>801.73</v>
      </c>
      <c r="CU1027" s="4">
        <v>801.73</v>
      </c>
      <c r="CV1027" s="4">
        <v>801.73</v>
      </c>
      <c r="CW1027" s="4">
        <v>801.73</v>
      </c>
      <c r="CX1027" s="4">
        <v>0</v>
      </c>
      <c r="CY1027" s="4">
        <v>0</v>
      </c>
      <c r="CZ1027" s="4">
        <v>0</v>
      </c>
      <c r="DA1027" s="4">
        <v>0</v>
      </c>
      <c r="DB1027" s="4">
        <v>0</v>
      </c>
      <c r="DC1027" s="4">
        <v>0</v>
      </c>
      <c r="DD1027" s="4">
        <v>0</v>
      </c>
      <c r="DE1027" s="4">
        <v>0</v>
      </c>
      <c r="DF1027" s="4">
        <v>0</v>
      </c>
      <c r="DG1027" s="4">
        <v>0</v>
      </c>
      <c r="DH1027" s="4">
        <v>0</v>
      </c>
      <c r="DI1027" s="4">
        <v>0</v>
      </c>
      <c r="DJ1027" s="4">
        <v>0</v>
      </c>
      <c r="DK1027" s="4">
        <v>0</v>
      </c>
      <c r="DL1027" s="4">
        <v>0</v>
      </c>
      <c r="DM1027" s="4">
        <v>0</v>
      </c>
      <c r="DN1027" s="4">
        <v>0</v>
      </c>
      <c r="DO1027" s="4">
        <v>0</v>
      </c>
      <c r="DP1027" s="4">
        <v>0</v>
      </c>
      <c r="DQ1027" s="4">
        <v>0</v>
      </c>
      <c r="DR1027" s="4">
        <v>0</v>
      </c>
      <c r="DS1027" s="4">
        <v>0</v>
      </c>
      <c r="DT1027" s="4">
        <v>0</v>
      </c>
      <c r="DU1027" s="6">
        <v>0</v>
      </c>
      <c r="DV1027" s="4">
        <f>SUM(Tabela1[[#This Row],[jan/25]:[mar/25]])</f>
        <v>0</v>
      </c>
      <c r="DW1027" s="4">
        <f>SUM(Tabela1[[#This Row],[abr/25]:[ago/25]])</f>
        <v>0</v>
      </c>
      <c r="DX1027" s="4">
        <f>SUM(Tabela1[[#This Row],[set/25]:[dez/30]])</f>
        <v>26889.549999999996</v>
      </c>
    </row>
    <row r="1028" spans="1:128" hidden="1" x14ac:dyDescent="0.25">
      <c r="A1028" s="2" t="s">
        <v>2495</v>
      </c>
      <c r="B1028" s="2" t="s">
        <v>14</v>
      </c>
      <c r="C1028" s="2" t="s">
        <v>104</v>
      </c>
      <c r="D1028" s="1">
        <v>1310</v>
      </c>
      <c r="E1028" s="2"/>
      <c r="F1028" s="2" t="s">
        <v>42</v>
      </c>
      <c r="G1028" s="321"/>
      <c r="H1028" s="2"/>
      <c r="I1028" s="2"/>
      <c r="J1028" s="4"/>
      <c r="K1028" s="4"/>
      <c r="L1028" s="4">
        <f>Tabela1[[#This Row],[parcela.cef
(total)]]-Tabela1[[#This Row],[parcela.cef
(realizado)]]</f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f>SUM(Tabela1[[#This Row],[set/25]:[dez/30]])</f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0</v>
      </c>
      <c r="CP1028" s="4">
        <v>0</v>
      </c>
      <c r="CQ1028" s="4">
        <v>0</v>
      </c>
      <c r="CR1028" s="4">
        <v>0</v>
      </c>
      <c r="CS1028" s="4">
        <v>0</v>
      </c>
      <c r="CT1028" s="4">
        <v>0</v>
      </c>
      <c r="CU1028" s="4">
        <v>0</v>
      </c>
      <c r="CV1028" s="4">
        <v>0</v>
      </c>
      <c r="CW1028" s="4">
        <v>0</v>
      </c>
      <c r="CX1028" s="4">
        <v>0</v>
      </c>
      <c r="CY1028" s="4">
        <v>0</v>
      </c>
      <c r="CZ1028" s="4">
        <v>0</v>
      </c>
      <c r="DA1028" s="4">
        <v>0</v>
      </c>
      <c r="DB1028" s="4">
        <v>0</v>
      </c>
      <c r="DC1028" s="4">
        <v>0</v>
      </c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6">
        <v>0</v>
      </c>
      <c r="DV1028" s="4">
        <f>SUM(Tabela1[[#This Row],[jan/25]:[mar/25]])</f>
        <v>0</v>
      </c>
      <c r="DW1028" s="4">
        <f>SUM(Tabela1[[#This Row],[abr/25]:[ago/25]])</f>
        <v>0</v>
      </c>
      <c r="DX1028" s="4">
        <f>SUM(Tabela1[[#This Row],[set/25]:[dez/30]])</f>
        <v>0</v>
      </c>
    </row>
    <row r="1029" spans="1:128" hidden="1" x14ac:dyDescent="0.25">
      <c r="A1029" s="2" t="s">
        <v>2495</v>
      </c>
      <c r="B1029" s="2" t="s">
        <v>14</v>
      </c>
      <c r="C1029" s="2" t="s">
        <v>104</v>
      </c>
      <c r="D1029" s="1">
        <v>1311</v>
      </c>
      <c r="E1029" s="2"/>
      <c r="F1029" s="2" t="s">
        <v>16</v>
      </c>
      <c r="G1029" s="321"/>
      <c r="H1029" s="2"/>
      <c r="I1029" s="2"/>
      <c r="J1029" s="4"/>
      <c r="K1029" s="4"/>
      <c r="L1029" s="4">
        <f>Tabela1[[#This Row],[parcela.cef
(total)]]-Tabela1[[#This Row],[parcela.cef
(realizado)]]</f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f>SUM(Tabela1[[#This Row],[set/25]:[dez/30]])</f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0</v>
      </c>
      <c r="CP1029" s="4">
        <v>0</v>
      </c>
      <c r="CQ1029" s="4">
        <v>0</v>
      </c>
      <c r="CR1029" s="4">
        <v>0</v>
      </c>
      <c r="CS1029" s="4">
        <v>0</v>
      </c>
      <c r="CT1029" s="4">
        <v>0</v>
      </c>
      <c r="CU1029" s="4">
        <v>0</v>
      </c>
      <c r="CV1029" s="4">
        <v>0</v>
      </c>
      <c r="CW1029" s="4">
        <v>0</v>
      </c>
      <c r="CX1029" s="4">
        <v>0</v>
      </c>
      <c r="CY1029" s="4">
        <v>0</v>
      </c>
      <c r="CZ1029" s="4">
        <v>0</v>
      </c>
      <c r="DA1029" s="4">
        <v>0</v>
      </c>
      <c r="DB1029" s="4">
        <v>0</v>
      </c>
      <c r="DC1029" s="4">
        <v>0</v>
      </c>
      <c r="DD1029" s="4">
        <v>0</v>
      </c>
      <c r="DE1029" s="4">
        <v>0</v>
      </c>
      <c r="DF1029" s="4">
        <v>0</v>
      </c>
      <c r="DG1029" s="4">
        <v>0</v>
      </c>
      <c r="DH1029" s="4">
        <v>0</v>
      </c>
      <c r="DI1029" s="4">
        <v>0</v>
      </c>
      <c r="DJ1029" s="4">
        <v>0</v>
      </c>
      <c r="DK1029" s="4">
        <v>0</v>
      </c>
      <c r="DL1029" s="4">
        <v>0</v>
      </c>
      <c r="DM1029" s="4">
        <v>0</v>
      </c>
      <c r="DN1029" s="4">
        <v>0</v>
      </c>
      <c r="DO1029" s="4">
        <v>0</v>
      </c>
      <c r="DP1029" s="4">
        <v>0</v>
      </c>
      <c r="DQ1029" s="4">
        <v>0</v>
      </c>
      <c r="DR1029" s="4">
        <v>0</v>
      </c>
      <c r="DS1029" s="4">
        <v>0</v>
      </c>
      <c r="DT1029" s="4">
        <v>0</v>
      </c>
      <c r="DU1029" s="6">
        <v>0</v>
      </c>
      <c r="DV1029" s="4">
        <f>SUM(Tabela1[[#This Row],[jan/25]:[mar/25]])</f>
        <v>0</v>
      </c>
      <c r="DW1029" s="4">
        <f>SUM(Tabela1[[#This Row],[abr/25]:[ago/25]])</f>
        <v>0</v>
      </c>
      <c r="DX1029" s="4">
        <f>SUM(Tabela1[[#This Row],[set/25]:[dez/30]])</f>
        <v>0</v>
      </c>
    </row>
    <row r="1030" spans="1:128" hidden="1" x14ac:dyDescent="0.25">
      <c r="A1030" s="2" t="s">
        <v>2495</v>
      </c>
      <c r="B1030" s="2" t="s">
        <v>14</v>
      </c>
      <c r="C1030" s="2" t="s">
        <v>104</v>
      </c>
      <c r="D1030" s="1">
        <v>1312</v>
      </c>
      <c r="E1030" s="2" t="s">
        <v>2626</v>
      </c>
      <c r="F1030" s="2" t="s">
        <v>19</v>
      </c>
      <c r="G1030" s="321">
        <v>45850</v>
      </c>
      <c r="H1030" s="2" t="s">
        <v>1116</v>
      </c>
      <c r="I1030" s="2"/>
      <c r="J1030" s="4"/>
      <c r="K1030" s="4"/>
      <c r="L1030" s="4">
        <f>Tabela1[[#This Row],[parcela.cef
(total)]]-Tabela1[[#This Row],[parcela.cef
(realizado)]]</f>
        <v>0</v>
      </c>
      <c r="M1030" s="4">
        <v>219469.56</v>
      </c>
      <c r="N1030" s="4">
        <v>234284.66</v>
      </c>
      <c r="O1030" s="4">
        <v>0</v>
      </c>
      <c r="P1030" s="4">
        <v>18542.22</v>
      </c>
      <c r="Q1030" s="4">
        <f>SUM(Tabela1[[#This Row],[set/25]:[dez/30]])</f>
        <v>16292.220000000001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2250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3886.44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12162.94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0</v>
      </c>
      <c r="CR1030" s="4">
        <v>0</v>
      </c>
      <c r="CS1030" s="4">
        <v>0</v>
      </c>
      <c r="CT1030" s="4">
        <v>0</v>
      </c>
      <c r="CU1030" s="4">
        <v>0</v>
      </c>
      <c r="CV1030" s="4">
        <v>0</v>
      </c>
      <c r="CW1030" s="4">
        <v>242.84</v>
      </c>
      <c r="CX1030" s="4">
        <v>0</v>
      </c>
      <c r="CY1030" s="4">
        <v>0</v>
      </c>
      <c r="CZ1030" s="4">
        <v>0</v>
      </c>
      <c r="DA1030" s="4">
        <v>0</v>
      </c>
      <c r="DB1030" s="4">
        <v>0</v>
      </c>
      <c r="DC1030" s="4">
        <v>0</v>
      </c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6">
        <v>0</v>
      </c>
      <c r="DV1030" s="4">
        <f>SUM(Tabela1[[#This Row],[jan/25]:[mar/25]])</f>
        <v>0</v>
      </c>
      <c r="DW1030" s="4">
        <f>SUM(Tabela1[[#This Row],[abr/25]:[ago/25]])</f>
        <v>2250</v>
      </c>
      <c r="DX1030" s="4">
        <f>SUM(Tabela1[[#This Row],[set/25]:[dez/30]])</f>
        <v>16292.220000000001</v>
      </c>
    </row>
    <row r="1031" spans="1:128" hidden="1" x14ac:dyDescent="0.25">
      <c r="A1031" s="2" t="s">
        <v>2495</v>
      </c>
      <c r="B1031" s="2" t="s">
        <v>14</v>
      </c>
      <c r="C1031" s="2" t="s">
        <v>104</v>
      </c>
      <c r="D1031" s="1">
        <v>1313</v>
      </c>
      <c r="E1031" s="2" t="s">
        <v>2628</v>
      </c>
      <c r="F1031" s="2" t="s">
        <v>19</v>
      </c>
      <c r="G1031" s="321">
        <v>45861</v>
      </c>
      <c r="H1031" s="2" t="s">
        <v>649</v>
      </c>
      <c r="I1031" s="2"/>
      <c r="J1031" s="4"/>
      <c r="K1031" s="4"/>
      <c r="L1031" s="4">
        <f>Tabela1[[#This Row],[parcela.cef
(total)]]-Tabela1[[#This Row],[parcela.cef
(realizado)]]</f>
        <v>0</v>
      </c>
      <c r="M1031" s="4">
        <v>268240.58</v>
      </c>
      <c r="N1031" s="4">
        <v>323300</v>
      </c>
      <c r="O1031" s="4">
        <v>0</v>
      </c>
      <c r="P1031" s="4">
        <v>59796.85</v>
      </c>
      <c r="Q1031" s="4">
        <f>SUM(Tabela1[[#This Row],[set/25]:[dez/30]])</f>
        <v>52632.02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6825</v>
      </c>
      <c r="BI1031" s="4">
        <v>339.83</v>
      </c>
      <c r="BJ1031" s="4">
        <v>0</v>
      </c>
      <c r="BK1031" s="4">
        <v>342.92</v>
      </c>
      <c r="BL1031" s="4">
        <v>342.92</v>
      </c>
      <c r="BM1031" s="4">
        <v>342.92</v>
      </c>
      <c r="BN1031" s="4">
        <v>342.92</v>
      </c>
      <c r="BO1031" s="4">
        <v>342.92</v>
      </c>
      <c r="BP1031" s="4">
        <v>876.35</v>
      </c>
      <c r="BQ1031" s="4">
        <v>1143.07</v>
      </c>
      <c r="BR1031" s="4">
        <v>1143.07</v>
      </c>
      <c r="BS1031" s="4">
        <v>1143.07</v>
      </c>
      <c r="BT1031" s="4">
        <v>5207.32</v>
      </c>
      <c r="BU1031" s="4">
        <v>1143.07</v>
      </c>
      <c r="BV1031" s="4">
        <v>1143.07</v>
      </c>
      <c r="BW1031" s="4">
        <v>1143.07</v>
      </c>
      <c r="BX1031" s="4">
        <v>1143.07</v>
      </c>
      <c r="BY1031" s="4">
        <v>1143.07</v>
      </c>
      <c r="BZ1031" s="4">
        <v>1143.07</v>
      </c>
      <c r="CA1031" s="4">
        <v>1143.07</v>
      </c>
      <c r="CB1031" s="4">
        <v>1143.07</v>
      </c>
      <c r="CC1031" s="4">
        <v>1143.07</v>
      </c>
      <c r="CD1031" s="4">
        <v>1143.07</v>
      </c>
      <c r="CE1031" s="4">
        <v>1143.07</v>
      </c>
      <c r="CF1031" s="4">
        <v>5207.32</v>
      </c>
      <c r="CG1031" s="4">
        <v>1143.07</v>
      </c>
      <c r="CH1031" s="4">
        <v>1143.07</v>
      </c>
      <c r="CI1031" s="4">
        <v>1143.07</v>
      </c>
      <c r="CJ1031" s="4">
        <v>1143.07</v>
      </c>
      <c r="CK1031" s="4">
        <v>1143.07</v>
      </c>
      <c r="CL1031" s="4">
        <v>1143.07</v>
      </c>
      <c r="CM1031" s="4">
        <v>1143.07</v>
      </c>
      <c r="CN1031" s="4">
        <v>1143.07</v>
      </c>
      <c r="CO1031" s="4">
        <v>1143.07</v>
      </c>
      <c r="CP1031" s="4">
        <v>1143.07</v>
      </c>
      <c r="CQ1031" s="4">
        <v>1143.07</v>
      </c>
      <c r="CR1031" s="4">
        <v>5334.33</v>
      </c>
      <c r="CS1031" s="4">
        <v>1143.07</v>
      </c>
      <c r="CT1031" s="4">
        <v>1143.07</v>
      </c>
      <c r="CU1031" s="4">
        <v>1143.07</v>
      </c>
      <c r="CV1031" s="4">
        <v>1143.07</v>
      </c>
      <c r="CW1031" s="4">
        <v>1143.07</v>
      </c>
      <c r="CX1031" s="4">
        <v>0</v>
      </c>
      <c r="CY1031" s="4">
        <v>0</v>
      </c>
      <c r="CZ1031" s="4">
        <v>0</v>
      </c>
      <c r="DA1031" s="4">
        <v>0</v>
      </c>
      <c r="DB1031" s="4">
        <v>0</v>
      </c>
      <c r="DC1031" s="4">
        <v>0</v>
      </c>
      <c r="DD1031" s="4">
        <v>0</v>
      </c>
      <c r="DE1031" s="4">
        <v>0</v>
      </c>
      <c r="DF1031" s="4">
        <v>0</v>
      </c>
      <c r="DG1031" s="4">
        <v>0</v>
      </c>
      <c r="DH1031" s="4">
        <v>0</v>
      </c>
      <c r="DI1031" s="4">
        <v>0</v>
      </c>
      <c r="DJ1031" s="4">
        <v>0</v>
      </c>
      <c r="DK1031" s="4">
        <v>0</v>
      </c>
      <c r="DL1031" s="4">
        <v>0</v>
      </c>
      <c r="DM1031" s="4">
        <v>0</v>
      </c>
      <c r="DN1031" s="4">
        <v>0</v>
      </c>
      <c r="DO1031" s="4">
        <v>0</v>
      </c>
      <c r="DP1031" s="4">
        <v>0</v>
      </c>
      <c r="DQ1031" s="4">
        <v>0</v>
      </c>
      <c r="DR1031" s="4">
        <v>0</v>
      </c>
      <c r="DS1031" s="4">
        <v>0</v>
      </c>
      <c r="DT1031" s="4">
        <v>0</v>
      </c>
      <c r="DU1031" s="6">
        <v>0</v>
      </c>
      <c r="DV1031" s="4">
        <f>SUM(Tabela1[[#This Row],[jan/25]:[mar/25]])</f>
        <v>0</v>
      </c>
      <c r="DW1031" s="4">
        <f>SUM(Tabela1[[#This Row],[abr/25]:[ago/25]])</f>
        <v>7164.83</v>
      </c>
      <c r="DX1031" s="4">
        <f>SUM(Tabela1[[#This Row],[set/25]:[dez/30]])</f>
        <v>52632.02</v>
      </c>
    </row>
    <row r="1032" spans="1:128" hidden="1" x14ac:dyDescent="0.25">
      <c r="A1032" s="2" t="s">
        <v>2495</v>
      </c>
      <c r="B1032" s="2" t="s">
        <v>14</v>
      </c>
      <c r="C1032" s="2" t="s">
        <v>104</v>
      </c>
      <c r="D1032" s="1">
        <v>1314</v>
      </c>
      <c r="E1032" s="2" t="s">
        <v>2630</v>
      </c>
      <c r="F1032" s="2" t="s">
        <v>19</v>
      </c>
      <c r="G1032" s="321">
        <v>45868</v>
      </c>
      <c r="H1032" s="2" t="s">
        <v>2631</v>
      </c>
      <c r="I1032" s="2"/>
      <c r="J1032" s="4"/>
      <c r="K1032" s="4"/>
      <c r="L1032" s="4">
        <f>Tabela1[[#This Row],[parcela.cef
(total)]]-Tabela1[[#This Row],[parcela.cef
(realizado)]]</f>
        <v>0</v>
      </c>
      <c r="M1032" s="4">
        <v>202727.29</v>
      </c>
      <c r="N1032" s="4">
        <v>314900</v>
      </c>
      <c r="O1032" s="4">
        <v>0</v>
      </c>
      <c r="P1032" s="4">
        <v>117134.5</v>
      </c>
      <c r="Q1032" s="4">
        <f>SUM(Tabela1[[#This Row],[set/25]:[dez/30]])</f>
        <v>111134.49999999994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6000</v>
      </c>
      <c r="BJ1032" s="4">
        <v>487.71</v>
      </c>
      <c r="BK1032" s="4">
        <v>487.71</v>
      </c>
      <c r="BL1032" s="4">
        <v>487.71</v>
      </c>
      <c r="BM1032" s="4">
        <v>11917.81</v>
      </c>
      <c r="BN1032" s="4">
        <v>1625.7</v>
      </c>
      <c r="BO1032" s="4">
        <v>1625.7</v>
      </c>
      <c r="BP1032" s="4">
        <v>1625.7</v>
      </c>
      <c r="BQ1032" s="4">
        <v>1625.7</v>
      </c>
      <c r="BR1032" s="4">
        <v>1625.7</v>
      </c>
      <c r="BS1032" s="4">
        <v>1625.7</v>
      </c>
      <c r="BT1032" s="4">
        <v>1625.7</v>
      </c>
      <c r="BU1032" s="4">
        <v>1625.7</v>
      </c>
      <c r="BV1032" s="4">
        <v>1625.7</v>
      </c>
      <c r="BW1032" s="4">
        <v>1625.7</v>
      </c>
      <c r="BX1032" s="4">
        <v>1625.7</v>
      </c>
      <c r="BY1032" s="4">
        <v>14701.82</v>
      </c>
      <c r="BZ1032" s="4">
        <v>1625.7</v>
      </c>
      <c r="CA1032" s="4">
        <v>1625.7</v>
      </c>
      <c r="CB1032" s="4">
        <v>1625.7</v>
      </c>
      <c r="CC1032" s="4">
        <v>1625.7</v>
      </c>
      <c r="CD1032" s="4">
        <v>1625.7</v>
      </c>
      <c r="CE1032" s="4">
        <v>1625.7</v>
      </c>
      <c r="CF1032" s="4">
        <v>1625.7</v>
      </c>
      <c r="CG1032" s="4">
        <v>1625.7</v>
      </c>
      <c r="CH1032" s="4">
        <v>1625.7</v>
      </c>
      <c r="CI1032" s="4">
        <v>1625.7</v>
      </c>
      <c r="CJ1032" s="4">
        <v>1625.7</v>
      </c>
      <c r="CK1032" s="4">
        <v>14701.82</v>
      </c>
      <c r="CL1032" s="4">
        <v>1625.7</v>
      </c>
      <c r="CM1032" s="4">
        <v>1625.7</v>
      </c>
      <c r="CN1032" s="4">
        <v>1625.7</v>
      </c>
      <c r="CO1032" s="4">
        <v>1625.7</v>
      </c>
      <c r="CP1032" s="4">
        <v>1625.7</v>
      </c>
      <c r="CQ1032" s="4">
        <v>1625.7</v>
      </c>
      <c r="CR1032" s="4">
        <v>1625.7</v>
      </c>
      <c r="CS1032" s="4">
        <v>1625.7</v>
      </c>
      <c r="CT1032" s="4">
        <v>1625.7</v>
      </c>
      <c r="CU1032" s="4">
        <v>1625.7</v>
      </c>
      <c r="CV1032" s="4">
        <v>1625.7</v>
      </c>
      <c r="CW1032" s="4">
        <v>14701.82</v>
      </c>
      <c r="CX1032" s="4">
        <v>0</v>
      </c>
      <c r="CY1032" s="4">
        <v>0</v>
      </c>
      <c r="CZ1032" s="4">
        <v>0</v>
      </c>
      <c r="DA1032" s="4">
        <v>0</v>
      </c>
      <c r="DB1032" s="4">
        <v>0</v>
      </c>
      <c r="DC1032" s="4">
        <v>0</v>
      </c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6">
        <v>0</v>
      </c>
      <c r="DV1032" s="4">
        <f>SUM(Tabela1[[#This Row],[jan/25]:[mar/25]])</f>
        <v>0</v>
      </c>
      <c r="DW1032" s="4">
        <f>SUM(Tabela1[[#This Row],[abr/25]:[ago/25]])</f>
        <v>6000</v>
      </c>
      <c r="DX1032" s="4">
        <f>SUM(Tabela1[[#This Row],[set/25]:[dez/30]])</f>
        <v>111134.49999999994</v>
      </c>
    </row>
    <row r="1033" spans="1:128" hidden="1" x14ac:dyDescent="0.25">
      <c r="A1033" s="2" t="s">
        <v>2495</v>
      </c>
      <c r="B1033" s="2" t="s">
        <v>14</v>
      </c>
      <c r="C1033" s="2" t="s">
        <v>104</v>
      </c>
      <c r="D1033" s="1">
        <v>1315</v>
      </c>
      <c r="E1033" s="2"/>
      <c r="F1033" s="2" t="s">
        <v>16</v>
      </c>
      <c r="G1033" s="321"/>
      <c r="H1033" s="2"/>
      <c r="I1033" s="2"/>
      <c r="J1033" s="4"/>
      <c r="K1033" s="4"/>
      <c r="L1033" s="4">
        <f>Tabela1[[#This Row],[parcela.cef
(total)]]-Tabela1[[#This Row],[parcela.cef
(realizado)]]</f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f>SUM(Tabela1[[#This Row],[set/25]:[dez/30]])</f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0</v>
      </c>
      <c r="CP1033" s="4">
        <v>0</v>
      </c>
      <c r="CQ1033" s="4">
        <v>0</v>
      </c>
      <c r="CR1033" s="4">
        <v>0</v>
      </c>
      <c r="CS1033" s="4">
        <v>0</v>
      </c>
      <c r="CT1033" s="4">
        <v>0</v>
      </c>
      <c r="CU1033" s="4">
        <v>0</v>
      </c>
      <c r="CV1033" s="4">
        <v>0</v>
      </c>
      <c r="CW1033" s="4">
        <v>0</v>
      </c>
      <c r="CX1033" s="4">
        <v>0</v>
      </c>
      <c r="CY1033" s="4">
        <v>0</v>
      </c>
      <c r="CZ1033" s="4">
        <v>0</v>
      </c>
      <c r="DA1033" s="4">
        <v>0</v>
      </c>
      <c r="DB1033" s="4">
        <v>0</v>
      </c>
      <c r="DC1033" s="4">
        <v>0</v>
      </c>
      <c r="DD1033" s="4">
        <v>0</v>
      </c>
      <c r="DE1033" s="4">
        <v>0</v>
      </c>
      <c r="DF1033" s="4">
        <v>0</v>
      </c>
      <c r="DG1033" s="4">
        <v>0</v>
      </c>
      <c r="DH1033" s="4">
        <v>0</v>
      </c>
      <c r="DI1033" s="4">
        <v>0</v>
      </c>
      <c r="DJ1033" s="4">
        <v>0</v>
      </c>
      <c r="DK1033" s="4">
        <v>0</v>
      </c>
      <c r="DL1033" s="4">
        <v>0</v>
      </c>
      <c r="DM1033" s="4">
        <v>0</v>
      </c>
      <c r="DN1033" s="4">
        <v>0</v>
      </c>
      <c r="DO1033" s="4">
        <v>0</v>
      </c>
      <c r="DP1033" s="4">
        <v>0</v>
      </c>
      <c r="DQ1033" s="4">
        <v>0</v>
      </c>
      <c r="DR1033" s="4">
        <v>0</v>
      </c>
      <c r="DS1033" s="4">
        <v>0</v>
      </c>
      <c r="DT1033" s="4">
        <v>0</v>
      </c>
      <c r="DU1033" s="6">
        <v>0</v>
      </c>
      <c r="DV1033" s="4">
        <f>SUM(Tabela1[[#This Row],[jan/25]:[mar/25]])</f>
        <v>0</v>
      </c>
      <c r="DW1033" s="4">
        <f>SUM(Tabela1[[#This Row],[abr/25]:[ago/25]])</f>
        <v>0</v>
      </c>
      <c r="DX1033" s="4">
        <f>SUM(Tabela1[[#This Row],[set/25]:[dez/30]])</f>
        <v>0</v>
      </c>
    </row>
    <row r="1034" spans="1:128" hidden="1" x14ac:dyDescent="0.25">
      <c r="A1034" s="2" t="s">
        <v>2495</v>
      </c>
      <c r="B1034" s="2" t="s">
        <v>14</v>
      </c>
      <c r="C1034" s="2" t="s">
        <v>126</v>
      </c>
      <c r="D1034" s="1">
        <v>1401</v>
      </c>
      <c r="E1034" s="2"/>
      <c r="F1034" s="2" t="s">
        <v>42</v>
      </c>
      <c r="G1034" s="321"/>
      <c r="H1034" s="2"/>
      <c r="I1034" s="2"/>
      <c r="J1034" s="4"/>
      <c r="K1034" s="4"/>
      <c r="L1034" s="4">
        <f>Tabela1[[#This Row],[parcela.cef
(total)]]-Tabela1[[#This Row],[parcela.cef
(realizado)]]</f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f>SUM(Tabela1[[#This Row],[set/25]:[dez/30]])</f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0</v>
      </c>
      <c r="CP1034" s="4">
        <v>0</v>
      </c>
      <c r="CQ1034" s="4">
        <v>0</v>
      </c>
      <c r="CR1034" s="4">
        <v>0</v>
      </c>
      <c r="CS1034" s="4">
        <v>0</v>
      </c>
      <c r="CT1034" s="4">
        <v>0</v>
      </c>
      <c r="CU1034" s="4">
        <v>0</v>
      </c>
      <c r="CV1034" s="4">
        <v>0</v>
      </c>
      <c r="CW1034" s="4">
        <v>0</v>
      </c>
      <c r="CX1034" s="4">
        <v>0</v>
      </c>
      <c r="CY1034" s="4">
        <v>0</v>
      </c>
      <c r="CZ1034" s="4">
        <v>0</v>
      </c>
      <c r="DA1034" s="4">
        <v>0</v>
      </c>
      <c r="DB1034" s="4">
        <v>0</v>
      </c>
      <c r="DC1034" s="4">
        <v>0</v>
      </c>
      <c r="DD1034" s="4">
        <v>0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</v>
      </c>
      <c r="DT1034" s="4">
        <v>0</v>
      </c>
      <c r="DU1034" s="6">
        <v>0</v>
      </c>
      <c r="DV1034" s="4">
        <f>SUM(Tabela1[[#This Row],[jan/25]:[mar/25]])</f>
        <v>0</v>
      </c>
      <c r="DW1034" s="4">
        <f>SUM(Tabela1[[#This Row],[abr/25]:[ago/25]])</f>
        <v>0</v>
      </c>
      <c r="DX1034" s="4">
        <f>SUM(Tabela1[[#This Row],[set/25]:[dez/30]])</f>
        <v>0</v>
      </c>
    </row>
    <row r="1035" spans="1:128" hidden="1" x14ac:dyDescent="0.25">
      <c r="A1035" s="2" t="s">
        <v>2495</v>
      </c>
      <c r="B1035" s="2" t="s">
        <v>14</v>
      </c>
      <c r="C1035" s="2" t="s">
        <v>126</v>
      </c>
      <c r="D1035" s="1">
        <v>1402</v>
      </c>
      <c r="E1035" s="2" t="s">
        <v>2635</v>
      </c>
      <c r="F1035" s="2" t="s">
        <v>19</v>
      </c>
      <c r="G1035" s="321">
        <v>45850</v>
      </c>
      <c r="H1035" s="2" t="s">
        <v>1548</v>
      </c>
      <c r="I1035" s="2"/>
      <c r="J1035" s="4"/>
      <c r="K1035" s="4"/>
      <c r="L1035" s="4">
        <f>Tabela1[[#This Row],[parcela.cef
(total)]]-Tabela1[[#This Row],[parcela.cef
(realizado)]]</f>
        <v>0</v>
      </c>
      <c r="M1035" s="4">
        <v>223940.24</v>
      </c>
      <c r="N1035" s="4">
        <v>230240</v>
      </c>
      <c r="O1035" s="4">
        <v>0</v>
      </c>
      <c r="P1035" s="4">
        <v>9991.56</v>
      </c>
      <c r="Q1035" s="4">
        <f>SUM(Tabela1[[#This Row],[set/25]:[dez/30]])</f>
        <v>9510.3200000000015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300</v>
      </c>
      <c r="BI1035" s="4">
        <v>181.24</v>
      </c>
      <c r="BJ1035" s="4">
        <v>182.89</v>
      </c>
      <c r="BK1035" s="4">
        <v>182.89</v>
      </c>
      <c r="BL1035" s="4">
        <v>182.89</v>
      </c>
      <c r="BM1035" s="4">
        <v>182.89</v>
      </c>
      <c r="BN1035" s="4">
        <v>182.89</v>
      </c>
      <c r="BO1035" s="4">
        <v>182.89</v>
      </c>
      <c r="BP1035" s="4">
        <v>182.89</v>
      </c>
      <c r="BQ1035" s="4">
        <v>182.89</v>
      </c>
      <c r="BR1035" s="4">
        <v>182.89</v>
      </c>
      <c r="BS1035" s="4">
        <v>182.89</v>
      </c>
      <c r="BT1035" s="4">
        <v>182.89</v>
      </c>
      <c r="BU1035" s="4">
        <v>182.89</v>
      </c>
      <c r="BV1035" s="4">
        <v>182.89</v>
      </c>
      <c r="BW1035" s="4">
        <v>182.89</v>
      </c>
      <c r="BX1035" s="4">
        <v>182.89</v>
      </c>
      <c r="BY1035" s="4">
        <v>182.89</v>
      </c>
      <c r="BZ1035" s="4">
        <v>182.89</v>
      </c>
      <c r="CA1035" s="4">
        <v>182.89</v>
      </c>
      <c r="CB1035" s="4">
        <v>182.89</v>
      </c>
      <c r="CC1035" s="4">
        <v>182.89</v>
      </c>
      <c r="CD1035" s="4">
        <v>182.89</v>
      </c>
      <c r="CE1035" s="4">
        <v>182.89</v>
      </c>
      <c r="CF1035" s="4">
        <v>182.89</v>
      </c>
      <c r="CG1035" s="4">
        <v>182.89</v>
      </c>
      <c r="CH1035" s="4">
        <v>182.89</v>
      </c>
      <c r="CI1035" s="4">
        <v>182.89</v>
      </c>
      <c r="CJ1035" s="4">
        <v>182.89</v>
      </c>
      <c r="CK1035" s="4">
        <v>182.89</v>
      </c>
      <c r="CL1035" s="4">
        <v>182.89</v>
      </c>
      <c r="CM1035" s="4">
        <v>182.89</v>
      </c>
      <c r="CN1035" s="4">
        <v>182.89</v>
      </c>
      <c r="CO1035" s="4">
        <v>182.89</v>
      </c>
      <c r="CP1035" s="4">
        <v>182.89</v>
      </c>
      <c r="CQ1035" s="4">
        <v>182.89</v>
      </c>
      <c r="CR1035" s="4">
        <v>243.86</v>
      </c>
      <c r="CS1035" s="4">
        <v>609.64</v>
      </c>
      <c r="CT1035" s="4">
        <v>609.64</v>
      </c>
      <c r="CU1035" s="4">
        <v>609.64</v>
      </c>
      <c r="CV1035" s="4">
        <v>609.64</v>
      </c>
      <c r="CW1035" s="4">
        <v>609.64</v>
      </c>
      <c r="CX1035" s="4">
        <v>0</v>
      </c>
      <c r="CY1035" s="4">
        <v>0</v>
      </c>
      <c r="CZ1035" s="4">
        <v>0</v>
      </c>
      <c r="DA1035" s="4">
        <v>0</v>
      </c>
      <c r="DB1035" s="4">
        <v>0</v>
      </c>
      <c r="DC1035" s="4">
        <v>0</v>
      </c>
      <c r="DD1035" s="4">
        <v>0</v>
      </c>
      <c r="DE1035" s="4">
        <v>0</v>
      </c>
      <c r="DF1035" s="4">
        <v>0</v>
      </c>
      <c r="DG1035" s="4">
        <v>0</v>
      </c>
      <c r="DH1035" s="4">
        <v>0</v>
      </c>
      <c r="DI1035" s="4">
        <v>0</v>
      </c>
      <c r="DJ1035" s="4">
        <v>0</v>
      </c>
      <c r="DK1035" s="4">
        <v>0</v>
      </c>
      <c r="DL1035" s="4">
        <v>0</v>
      </c>
      <c r="DM1035" s="4">
        <v>0</v>
      </c>
      <c r="DN1035" s="4">
        <v>0</v>
      </c>
      <c r="DO1035" s="4">
        <v>0</v>
      </c>
      <c r="DP1035" s="4">
        <v>0</v>
      </c>
      <c r="DQ1035" s="4">
        <v>0</v>
      </c>
      <c r="DR1035" s="4">
        <v>0</v>
      </c>
      <c r="DS1035" s="4">
        <v>0</v>
      </c>
      <c r="DT1035" s="4">
        <v>0</v>
      </c>
      <c r="DU1035" s="6">
        <v>0</v>
      </c>
      <c r="DV1035" s="4">
        <f>SUM(Tabela1[[#This Row],[jan/25]:[mar/25]])</f>
        <v>0</v>
      </c>
      <c r="DW1035" s="4">
        <f>SUM(Tabela1[[#This Row],[abr/25]:[ago/25]])</f>
        <v>481.24</v>
      </c>
      <c r="DX1035" s="4">
        <f>SUM(Tabela1[[#This Row],[set/25]:[dez/30]])</f>
        <v>9510.3200000000015</v>
      </c>
    </row>
    <row r="1036" spans="1:128" hidden="1" x14ac:dyDescent="0.25">
      <c r="A1036" s="2" t="s">
        <v>2495</v>
      </c>
      <c r="B1036" s="2" t="s">
        <v>14</v>
      </c>
      <c r="C1036" s="2" t="s">
        <v>126</v>
      </c>
      <c r="D1036" s="1">
        <v>1403</v>
      </c>
      <c r="E1036" s="2"/>
      <c r="F1036" s="2" t="s">
        <v>42</v>
      </c>
      <c r="G1036" s="321"/>
      <c r="H1036" s="2"/>
      <c r="I1036" s="2"/>
      <c r="J1036" s="4"/>
      <c r="K1036" s="4"/>
      <c r="L1036" s="4">
        <f>Tabela1[[#This Row],[parcela.cef
(total)]]-Tabela1[[#This Row],[parcela.cef
(realizado)]]</f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f>SUM(Tabela1[[#This Row],[set/25]:[dez/30]])</f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0</v>
      </c>
      <c r="CQ1036" s="4">
        <v>0</v>
      </c>
      <c r="CR1036" s="4">
        <v>0</v>
      </c>
      <c r="CS1036" s="4">
        <v>0</v>
      </c>
      <c r="CT1036" s="4">
        <v>0</v>
      </c>
      <c r="CU1036" s="4">
        <v>0</v>
      </c>
      <c r="CV1036" s="4">
        <v>0</v>
      </c>
      <c r="CW1036" s="4">
        <v>0</v>
      </c>
      <c r="CX1036" s="4">
        <v>0</v>
      </c>
      <c r="CY1036" s="4">
        <v>0</v>
      </c>
      <c r="CZ1036" s="4">
        <v>0</v>
      </c>
      <c r="DA1036" s="4">
        <v>0</v>
      </c>
      <c r="DB1036" s="4">
        <v>0</v>
      </c>
      <c r="DC1036" s="4">
        <v>0</v>
      </c>
      <c r="DD1036" s="4">
        <v>0</v>
      </c>
      <c r="DE1036" s="4">
        <v>0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6">
        <v>0</v>
      </c>
      <c r="DV1036" s="4">
        <f>SUM(Tabela1[[#This Row],[jan/25]:[mar/25]])</f>
        <v>0</v>
      </c>
      <c r="DW1036" s="4">
        <f>SUM(Tabela1[[#This Row],[abr/25]:[ago/25]])</f>
        <v>0</v>
      </c>
      <c r="DX1036" s="4">
        <f>SUM(Tabela1[[#This Row],[set/25]:[dez/30]])</f>
        <v>0</v>
      </c>
    </row>
    <row r="1037" spans="1:128" hidden="1" x14ac:dyDescent="0.25">
      <c r="A1037" s="2" t="s">
        <v>2495</v>
      </c>
      <c r="B1037" s="2" t="s">
        <v>14</v>
      </c>
      <c r="C1037" s="2" t="s">
        <v>126</v>
      </c>
      <c r="D1037" s="1">
        <v>1404</v>
      </c>
      <c r="E1037" s="2" t="s">
        <v>2638</v>
      </c>
      <c r="F1037" s="2" t="s">
        <v>19</v>
      </c>
      <c r="G1037" s="321">
        <v>45874</v>
      </c>
      <c r="H1037" s="2" t="s">
        <v>2639</v>
      </c>
      <c r="I1037" s="2"/>
      <c r="J1037" s="4"/>
      <c r="K1037" s="4"/>
      <c r="L1037" s="4">
        <f>Tabela1[[#This Row],[parcela.cef
(total)]]-Tabela1[[#This Row],[parcela.cef
(realizado)]]</f>
        <v>0</v>
      </c>
      <c r="M1037" s="4">
        <v>0</v>
      </c>
      <c r="N1037" s="4">
        <v>100000</v>
      </c>
      <c r="O1037" s="4">
        <v>0</v>
      </c>
      <c r="P1037" s="4">
        <v>100000</v>
      </c>
      <c r="Q1037" s="4">
        <f>SUM(Tabela1[[#This Row],[set/25]:[dez/30]])</f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100000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0</v>
      </c>
      <c r="CR1037" s="4">
        <v>0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4">
        <v>0</v>
      </c>
      <c r="CY1037" s="4">
        <v>0</v>
      </c>
      <c r="CZ1037" s="4">
        <v>0</v>
      </c>
      <c r="DA1037" s="4">
        <v>0</v>
      </c>
      <c r="DB1037" s="4">
        <v>0</v>
      </c>
      <c r="DC1037" s="4">
        <v>0</v>
      </c>
      <c r="DD1037" s="4">
        <v>0</v>
      </c>
      <c r="DE1037" s="4">
        <v>0</v>
      </c>
      <c r="DF1037" s="4">
        <v>0</v>
      </c>
      <c r="DG1037" s="4">
        <v>0</v>
      </c>
      <c r="DH1037" s="4">
        <v>0</v>
      </c>
      <c r="DI1037" s="4">
        <v>0</v>
      </c>
      <c r="DJ1037" s="4">
        <v>0</v>
      </c>
      <c r="DK1037" s="4">
        <v>0</v>
      </c>
      <c r="DL1037" s="4">
        <v>0</v>
      </c>
      <c r="DM1037" s="4">
        <v>0</v>
      </c>
      <c r="DN1037" s="4">
        <v>0</v>
      </c>
      <c r="DO1037" s="4">
        <v>0</v>
      </c>
      <c r="DP1037" s="4">
        <v>0</v>
      </c>
      <c r="DQ1037" s="4">
        <v>0</v>
      </c>
      <c r="DR1037" s="4">
        <v>0</v>
      </c>
      <c r="DS1037" s="4">
        <v>0</v>
      </c>
      <c r="DT1037" s="4">
        <v>0</v>
      </c>
      <c r="DU1037" s="6">
        <v>0</v>
      </c>
      <c r="DV1037" s="4">
        <f>SUM(Tabela1[[#This Row],[jan/25]:[mar/25]])</f>
        <v>0</v>
      </c>
      <c r="DW1037" s="4">
        <f>SUM(Tabela1[[#This Row],[abr/25]:[ago/25]])</f>
        <v>100000</v>
      </c>
      <c r="DX1037" s="4">
        <f>SUM(Tabela1[[#This Row],[set/25]:[dez/30]])</f>
        <v>0</v>
      </c>
    </row>
    <row r="1038" spans="1:128" hidden="1" x14ac:dyDescent="0.25">
      <c r="A1038" s="2" t="s">
        <v>2495</v>
      </c>
      <c r="B1038" s="2" t="s">
        <v>14</v>
      </c>
      <c r="C1038" s="2" t="s">
        <v>126</v>
      </c>
      <c r="D1038" s="1">
        <v>1405</v>
      </c>
      <c r="E1038" s="2"/>
      <c r="F1038" s="2" t="s">
        <v>42</v>
      </c>
      <c r="G1038" s="321"/>
      <c r="H1038" s="2"/>
      <c r="I1038" s="2"/>
      <c r="J1038" s="4"/>
      <c r="K1038" s="4"/>
      <c r="L1038" s="4">
        <f>Tabela1[[#This Row],[parcela.cef
(total)]]-Tabela1[[#This Row],[parcela.cef
(realizado)]]</f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f>SUM(Tabela1[[#This Row],[set/25]:[dez/30]])</f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0</v>
      </c>
      <c r="CP1038" s="4">
        <v>0</v>
      </c>
      <c r="CQ1038" s="4">
        <v>0</v>
      </c>
      <c r="CR1038" s="4">
        <v>0</v>
      </c>
      <c r="CS1038" s="4">
        <v>0</v>
      </c>
      <c r="CT1038" s="4">
        <v>0</v>
      </c>
      <c r="CU1038" s="4">
        <v>0</v>
      </c>
      <c r="CV1038" s="4">
        <v>0</v>
      </c>
      <c r="CW1038" s="4">
        <v>0</v>
      </c>
      <c r="CX1038" s="4">
        <v>0</v>
      </c>
      <c r="CY1038" s="4">
        <v>0</v>
      </c>
      <c r="CZ1038" s="4">
        <v>0</v>
      </c>
      <c r="DA1038" s="4">
        <v>0</v>
      </c>
      <c r="DB1038" s="4">
        <v>0</v>
      </c>
      <c r="DC1038" s="4">
        <v>0</v>
      </c>
      <c r="DD1038" s="4">
        <v>0</v>
      </c>
      <c r="DE1038" s="4">
        <v>0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</v>
      </c>
      <c r="DT1038" s="4">
        <v>0</v>
      </c>
      <c r="DU1038" s="6">
        <v>0</v>
      </c>
      <c r="DV1038" s="4">
        <f>SUM(Tabela1[[#This Row],[jan/25]:[mar/25]])</f>
        <v>0</v>
      </c>
      <c r="DW1038" s="4">
        <f>SUM(Tabela1[[#This Row],[abr/25]:[ago/25]])</f>
        <v>0</v>
      </c>
      <c r="DX1038" s="4">
        <f>SUM(Tabela1[[#This Row],[set/25]:[dez/30]])</f>
        <v>0</v>
      </c>
    </row>
    <row r="1039" spans="1:128" hidden="1" x14ac:dyDescent="0.25">
      <c r="A1039" s="2" t="s">
        <v>2495</v>
      </c>
      <c r="B1039" s="2" t="s">
        <v>14</v>
      </c>
      <c r="C1039" s="2" t="s">
        <v>126</v>
      </c>
      <c r="D1039" s="1">
        <v>1406</v>
      </c>
      <c r="E1039" s="2"/>
      <c r="F1039" s="2" t="s">
        <v>16</v>
      </c>
      <c r="G1039" s="321"/>
      <c r="H1039" s="2"/>
      <c r="I1039" s="2"/>
      <c r="J1039" s="4"/>
      <c r="K1039" s="4"/>
      <c r="L1039" s="4">
        <f>Tabela1[[#This Row],[parcela.cef
(total)]]-Tabela1[[#This Row],[parcela.cef
(realizado)]]</f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f>SUM(Tabela1[[#This Row],[set/25]:[dez/30]])</f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0</v>
      </c>
      <c r="CZ1039" s="4">
        <v>0</v>
      </c>
      <c r="DA1039" s="4">
        <v>0</v>
      </c>
      <c r="DB1039" s="4">
        <v>0</v>
      </c>
      <c r="DC1039" s="4">
        <v>0</v>
      </c>
      <c r="DD1039" s="4">
        <v>0</v>
      </c>
      <c r="DE1039" s="4">
        <v>0</v>
      </c>
      <c r="DF1039" s="4">
        <v>0</v>
      </c>
      <c r="DG1039" s="4">
        <v>0</v>
      </c>
      <c r="DH1039" s="4">
        <v>0</v>
      </c>
      <c r="DI1039" s="4">
        <v>0</v>
      </c>
      <c r="DJ1039" s="4">
        <v>0</v>
      </c>
      <c r="DK1039" s="4">
        <v>0</v>
      </c>
      <c r="DL1039" s="4">
        <v>0</v>
      </c>
      <c r="DM1039" s="4">
        <v>0</v>
      </c>
      <c r="DN1039" s="4">
        <v>0</v>
      </c>
      <c r="DO1039" s="4">
        <v>0</v>
      </c>
      <c r="DP1039" s="4">
        <v>0</v>
      </c>
      <c r="DQ1039" s="4">
        <v>0</v>
      </c>
      <c r="DR1039" s="4">
        <v>0</v>
      </c>
      <c r="DS1039" s="4">
        <v>0</v>
      </c>
      <c r="DT1039" s="4">
        <v>0</v>
      </c>
      <c r="DU1039" s="6">
        <v>0</v>
      </c>
      <c r="DV1039" s="4">
        <f>SUM(Tabela1[[#This Row],[jan/25]:[mar/25]])</f>
        <v>0</v>
      </c>
      <c r="DW1039" s="4">
        <f>SUM(Tabela1[[#This Row],[abr/25]:[ago/25]])</f>
        <v>0</v>
      </c>
      <c r="DX1039" s="4">
        <f>SUM(Tabela1[[#This Row],[set/25]:[dez/30]])</f>
        <v>0</v>
      </c>
    </row>
    <row r="1040" spans="1:128" hidden="1" x14ac:dyDescent="0.25">
      <c r="A1040" s="2" t="s">
        <v>2495</v>
      </c>
      <c r="B1040" s="2" t="s">
        <v>14</v>
      </c>
      <c r="C1040" s="2" t="s">
        <v>126</v>
      </c>
      <c r="D1040" s="1">
        <v>1407</v>
      </c>
      <c r="E1040" s="2"/>
      <c r="F1040" s="2" t="s">
        <v>42</v>
      </c>
      <c r="G1040" s="321"/>
      <c r="H1040" s="2"/>
      <c r="I1040" s="2"/>
      <c r="J1040" s="4"/>
      <c r="K1040" s="4"/>
      <c r="L1040" s="4">
        <f>Tabela1[[#This Row],[parcela.cef
(total)]]-Tabela1[[#This Row],[parcela.cef
(realizado)]]</f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f>SUM(Tabela1[[#This Row],[set/25]:[dez/30]])</f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  <c r="CS1040" s="4">
        <v>0</v>
      </c>
      <c r="CT1040" s="4">
        <v>0</v>
      </c>
      <c r="CU1040" s="4">
        <v>0</v>
      </c>
      <c r="CV1040" s="4">
        <v>0</v>
      </c>
      <c r="CW1040" s="4">
        <v>0</v>
      </c>
      <c r="CX1040" s="4">
        <v>0</v>
      </c>
      <c r="CY1040" s="4">
        <v>0</v>
      </c>
      <c r="CZ1040" s="4">
        <v>0</v>
      </c>
      <c r="DA1040" s="4">
        <v>0</v>
      </c>
      <c r="DB1040" s="4">
        <v>0</v>
      </c>
      <c r="DC1040" s="4">
        <v>0</v>
      </c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0</v>
      </c>
      <c r="DK1040" s="4">
        <v>0</v>
      </c>
      <c r="DL1040" s="4">
        <v>0</v>
      </c>
      <c r="DM1040" s="4">
        <v>0</v>
      </c>
      <c r="DN1040" s="4">
        <v>0</v>
      </c>
      <c r="DO1040" s="4">
        <v>0</v>
      </c>
      <c r="DP1040" s="4">
        <v>0</v>
      </c>
      <c r="DQ1040" s="4">
        <v>0</v>
      </c>
      <c r="DR1040" s="4">
        <v>0</v>
      </c>
      <c r="DS1040" s="4">
        <v>0</v>
      </c>
      <c r="DT1040" s="4">
        <v>0</v>
      </c>
      <c r="DU1040" s="6">
        <v>0</v>
      </c>
      <c r="DV1040" s="4">
        <f>SUM(Tabela1[[#This Row],[jan/25]:[mar/25]])</f>
        <v>0</v>
      </c>
      <c r="DW1040" s="4">
        <f>SUM(Tabela1[[#This Row],[abr/25]:[ago/25]])</f>
        <v>0</v>
      </c>
      <c r="DX1040" s="4">
        <f>SUM(Tabela1[[#This Row],[set/25]:[dez/30]])</f>
        <v>0</v>
      </c>
    </row>
    <row r="1041" spans="1:128" hidden="1" x14ac:dyDescent="0.25">
      <c r="A1041" s="2" t="s">
        <v>2495</v>
      </c>
      <c r="B1041" s="2" t="s">
        <v>14</v>
      </c>
      <c r="C1041" s="2" t="s">
        <v>126</v>
      </c>
      <c r="D1041" s="1">
        <v>1408</v>
      </c>
      <c r="E1041" s="2" t="s">
        <v>2644</v>
      </c>
      <c r="F1041" s="2" t="s">
        <v>19</v>
      </c>
      <c r="G1041" s="321">
        <v>45866</v>
      </c>
      <c r="H1041" s="2" t="s">
        <v>2488</v>
      </c>
      <c r="I1041" s="2"/>
      <c r="J1041" s="4"/>
      <c r="K1041" s="4"/>
      <c r="L1041" s="4">
        <f>Tabela1[[#This Row],[parcela.cef
(total)]]-Tabela1[[#This Row],[parcela.cef
(realizado)]]</f>
        <v>0</v>
      </c>
      <c r="M1041" s="4">
        <v>284497.58</v>
      </c>
      <c r="N1041" s="4">
        <v>314900</v>
      </c>
      <c r="O1041" s="4">
        <v>0</v>
      </c>
      <c r="P1041" s="4">
        <v>35146.089999999997</v>
      </c>
      <c r="Q1041" s="4">
        <f>SUM(Tabela1[[#This Row],[set/25]:[dez/30]])</f>
        <v>34546.090000000004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600</v>
      </c>
      <c r="BJ1041" s="4">
        <v>0</v>
      </c>
      <c r="BK1041" s="4">
        <v>304.82</v>
      </c>
      <c r="BL1041" s="4">
        <v>304.82</v>
      </c>
      <c r="BM1041" s="4">
        <v>1295.48</v>
      </c>
      <c r="BN1041" s="4">
        <v>304.82</v>
      </c>
      <c r="BO1041" s="4">
        <v>304.82</v>
      </c>
      <c r="BP1041" s="4">
        <v>304.82</v>
      </c>
      <c r="BQ1041" s="4">
        <v>304.82</v>
      </c>
      <c r="BR1041" s="4">
        <v>304.82</v>
      </c>
      <c r="BS1041" s="4">
        <v>304.82</v>
      </c>
      <c r="BT1041" s="4">
        <v>304.82</v>
      </c>
      <c r="BU1041" s="4">
        <v>304.82</v>
      </c>
      <c r="BV1041" s="4">
        <v>304.82</v>
      </c>
      <c r="BW1041" s="4">
        <v>304.82</v>
      </c>
      <c r="BX1041" s="4">
        <v>304.82</v>
      </c>
      <c r="BY1041" s="4">
        <v>1295.48</v>
      </c>
      <c r="BZ1041" s="4">
        <v>304.82</v>
      </c>
      <c r="CA1041" s="4">
        <v>304.82</v>
      </c>
      <c r="CB1041" s="4">
        <v>304.82</v>
      </c>
      <c r="CC1041" s="4">
        <v>304.82</v>
      </c>
      <c r="CD1041" s="4">
        <v>863.65</v>
      </c>
      <c r="CE1041" s="4">
        <v>1016.06</v>
      </c>
      <c r="CF1041" s="4">
        <v>1016.06</v>
      </c>
      <c r="CG1041" s="4">
        <v>1016.06</v>
      </c>
      <c r="CH1041" s="4">
        <v>1016.06</v>
      </c>
      <c r="CI1041" s="4">
        <v>1016.06</v>
      </c>
      <c r="CJ1041" s="4">
        <v>1016.06</v>
      </c>
      <c r="CK1041" s="4">
        <v>4318.26</v>
      </c>
      <c r="CL1041" s="4">
        <v>1016.06</v>
      </c>
      <c r="CM1041" s="4">
        <v>1016.06</v>
      </c>
      <c r="CN1041" s="4">
        <v>1016.06</v>
      </c>
      <c r="CO1041" s="4">
        <v>1016.06</v>
      </c>
      <c r="CP1041" s="4">
        <v>1016.06</v>
      </c>
      <c r="CQ1041" s="4">
        <v>4318.26</v>
      </c>
      <c r="CR1041" s="4">
        <v>1016.06</v>
      </c>
      <c r="CS1041" s="4">
        <v>1016.06</v>
      </c>
      <c r="CT1041" s="4">
        <v>1016.06</v>
      </c>
      <c r="CU1041" s="4">
        <v>1016.06</v>
      </c>
      <c r="CV1041" s="4">
        <v>1016.06</v>
      </c>
      <c r="CW1041" s="4">
        <v>1016.06</v>
      </c>
      <c r="CX1041" s="4">
        <v>0</v>
      </c>
      <c r="CY1041" s="4">
        <v>0</v>
      </c>
      <c r="CZ1041" s="4">
        <v>0</v>
      </c>
      <c r="DA1041" s="4">
        <v>0</v>
      </c>
      <c r="DB1041" s="4">
        <v>0</v>
      </c>
      <c r="DC1041" s="4">
        <v>0</v>
      </c>
      <c r="DD1041" s="4">
        <v>0</v>
      </c>
      <c r="DE1041" s="4">
        <v>0</v>
      </c>
      <c r="DF1041" s="4">
        <v>0</v>
      </c>
      <c r="DG1041" s="4">
        <v>0</v>
      </c>
      <c r="DH1041" s="4">
        <v>0</v>
      </c>
      <c r="DI1041" s="4">
        <v>0</v>
      </c>
      <c r="DJ1041" s="4">
        <v>0</v>
      </c>
      <c r="DK1041" s="4">
        <v>0</v>
      </c>
      <c r="DL1041" s="4">
        <v>0</v>
      </c>
      <c r="DM1041" s="4">
        <v>0</v>
      </c>
      <c r="DN1041" s="4">
        <v>0</v>
      </c>
      <c r="DO1041" s="4">
        <v>0</v>
      </c>
      <c r="DP1041" s="4">
        <v>0</v>
      </c>
      <c r="DQ1041" s="4">
        <v>0</v>
      </c>
      <c r="DR1041" s="4">
        <v>0</v>
      </c>
      <c r="DS1041" s="4">
        <v>0</v>
      </c>
      <c r="DT1041" s="4">
        <v>0</v>
      </c>
      <c r="DU1041" s="6">
        <v>0</v>
      </c>
      <c r="DV1041" s="4">
        <f>SUM(Tabela1[[#This Row],[jan/25]:[mar/25]])</f>
        <v>0</v>
      </c>
      <c r="DW1041" s="4">
        <f>SUM(Tabela1[[#This Row],[abr/25]:[ago/25]])</f>
        <v>600</v>
      </c>
      <c r="DX1041" s="4">
        <f>SUM(Tabela1[[#This Row],[set/25]:[dez/30]])</f>
        <v>34546.090000000004</v>
      </c>
    </row>
    <row r="1042" spans="1:128" hidden="1" x14ac:dyDescent="0.25">
      <c r="A1042" s="2" t="s">
        <v>2495</v>
      </c>
      <c r="B1042" s="2" t="s">
        <v>14</v>
      </c>
      <c r="C1042" s="2" t="s">
        <v>126</v>
      </c>
      <c r="D1042" s="1">
        <v>1409</v>
      </c>
      <c r="E1042" s="2"/>
      <c r="F1042" s="2" t="s">
        <v>42</v>
      </c>
      <c r="G1042" s="321"/>
      <c r="H1042" s="2"/>
      <c r="I1042" s="2"/>
      <c r="J1042" s="4"/>
      <c r="K1042" s="4"/>
      <c r="L1042" s="4">
        <f>Tabela1[[#This Row],[parcela.cef
(total)]]-Tabela1[[#This Row],[parcela.cef
(realizado)]]</f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f>SUM(Tabela1[[#This Row],[set/25]:[dez/30]])</f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0</v>
      </c>
      <c r="CP1042" s="4">
        <v>0</v>
      </c>
      <c r="CQ1042" s="4">
        <v>0</v>
      </c>
      <c r="CR1042" s="4">
        <v>0</v>
      </c>
      <c r="CS1042" s="4">
        <v>0</v>
      </c>
      <c r="CT1042" s="4">
        <v>0</v>
      </c>
      <c r="CU1042" s="4">
        <v>0</v>
      </c>
      <c r="CV1042" s="4">
        <v>0</v>
      </c>
      <c r="CW1042" s="4">
        <v>0</v>
      </c>
      <c r="CX1042" s="4">
        <v>0</v>
      </c>
      <c r="CY1042" s="4">
        <v>0</v>
      </c>
      <c r="CZ1042" s="4">
        <v>0</v>
      </c>
      <c r="DA1042" s="4">
        <v>0</v>
      </c>
      <c r="DB1042" s="4">
        <v>0</v>
      </c>
      <c r="DC1042" s="4">
        <v>0</v>
      </c>
      <c r="DD1042" s="4">
        <v>0</v>
      </c>
      <c r="DE1042" s="4">
        <v>0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6">
        <v>0</v>
      </c>
      <c r="DV1042" s="4">
        <f>SUM(Tabela1[[#This Row],[jan/25]:[mar/25]])</f>
        <v>0</v>
      </c>
      <c r="DW1042" s="4">
        <f>SUM(Tabela1[[#This Row],[abr/25]:[ago/25]])</f>
        <v>0</v>
      </c>
      <c r="DX1042" s="4">
        <f>SUM(Tabela1[[#This Row],[set/25]:[dez/30]])</f>
        <v>0</v>
      </c>
    </row>
    <row r="1043" spans="1:128" hidden="1" x14ac:dyDescent="0.25">
      <c r="A1043" s="2" t="s">
        <v>2495</v>
      </c>
      <c r="B1043" s="2" t="s">
        <v>14</v>
      </c>
      <c r="C1043" s="2" t="s">
        <v>126</v>
      </c>
      <c r="D1043" s="1">
        <v>1410</v>
      </c>
      <c r="E1043" s="2" t="s">
        <v>2647</v>
      </c>
      <c r="F1043" s="2" t="s">
        <v>19</v>
      </c>
      <c r="G1043" s="321">
        <v>45854</v>
      </c>
      <c r="H1043" s="2" t="s">
        <v>1611</v>
      </c>
      <c r="I1043" s="2"/>
      <c r="J1043" s="4"/>
      <c r="K1043" s="4"/>
      <c r="L1043" s="4">
        <f>Tabela1[[#This Row],[parcela.cef
(total)]]-Tabela1[[#This Row],[parcela.cef
(realizado)]]</f>
        <v>0</v>
      </c>
      <c r="M1043" s="4">
        <v>203779.26</v>
      </c>
      <c r="N1043" s="4">
        <v>234059.94</v>
      </c>
      <c r="O1043" s="4">
        <v>0</v>
      </c>
      <c r="P1043" s="4">
        <v>33876.769999999997</v>
      </c>
      <c r="Q1043" s="4">
        <f>SUM(Tabela1[[#This Row],[set/25]:[dez/30]])</f>
        <v>33125.740000000005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600</v>
      </c>
      <c r="BI1043" s="4">
        <v>151.03</v>
      </c>
      <c r="BJ1043" s="4">
        <v>0</v>
      </c>
      <c r="BK1043" s="4">
        <v>152.41</v>
      </c>
      <c r="BL1043" s="4">
        <v>152.41</v>
      </c>
      <c r="BM1043" s="4">
        <v>152.41</v>
      </c>
      <c r="BN1043" s="4">
        <v>245.06</v>
      </c>
      <c r="BO1043" s="4">
        <v>245.06</v>
      </c>
      <c r="BP1043" s="4">
        <v>245.06</v>
      </c>
      <c r="BQ1043" s="4">
        <v>245.06</v>
      </c>
      <c r="BR1043" s="4">
        <v>245.06</v>
      </c>
      <c r="BS1043" s="4">
        <v>245.06</v>
      </c>
      <c r="BT1043" s="4">
        <v>245.06</v>
      </c>
      <c r="BU1043" s="4">
        <v>245.06</v>
      </c>
      <c r="BV1043" s="4">
        <v>245.06</v>
      </c>
      <c r="BW1043" s="4">
        <v>245.06</v>
      </c>
      <c r="BX1043" s="4">
        <v>245.06</v>
      </c>
      <c r="BY1043" s="4">
        <v>1769.15</v>
      </c>
      <c r="BZ1043" s="4">
        <v>245.06</v>
      </c>
      <c r="CA1043" s="4">
        <v>244.99</v>
      </c>
      <c r="CB1043" s="4">
        <v>398.97</v>
      </c>
      <c r="CC1043" s="4">
        <v>816.86</v>
      </c>
      <c r="CD1043" s="4">
        <v>816.86</v>
      </c>
      <c r="CE1043" s="4">
        <v>816.86</v>
      </c>
      <c r="CF1043" s="4">
        <v>816.86</v>
      </c>
      <c r="CG1043" s="4">
        <v>816.86</v>
      </c>
      <c r="CH1043" s="4">
        <v>816.86</v>
      </c>
      <c r="CI1043" s="4">
        <v>816.86</v>
      </c>
      <c r="CJ1043" s="4">
        <v>816.86</v>
      </c>
      <c r="CK1043" s="4">
        <v>5897.17</v>
      </c>
      <c r="CL1043" s="4">
        <v>816.86</v>
      </c>
      <c r="CM1043" s="4">
        <v>816.86</v>
      </c>
      <c r="CN1043" s="4">
        <v>816.86</v>
      </c>
      <c r="CO1043" s="4">
        <v>816.86</v>
      </c>
      <c r="CP1043" s="4">
        <v>816.86</v>
      </c>
      <c r="CQ1043" s="4">
        <v>816.86</v>
      </c>
      <c r="CR1043" s="4">
        <v>816.86</v>
      </c>
      <c r="CS1043" s="4">
        <v>816.86</v>
      </c>
      <c r="CT1043" s="4">
        <v>816.86</v>
      </c>
      <c r="CU1043" s="4">
        <v>816.86</v>
      </c>
      <c r="CV1043" s="4">
        <v>816.86</v>
      </c>
      <c r="CW1043" s="4">
        <v>5897.17</v>
      </c>
      <c r="CX1043" s="4">
        <v>0</v>
      </c>
      <c r="CY1043" s="4">
        <v>0</v>
      </c>
      <c r="CZ1043" s="4">
        <v>0</v>
      </c>
      <c r="DA1043" s="4">
        <v>0</v>
      </c>
      <c r="DB1043" s="4">
        <v>0</v>
      </c>
      <c r="DC1043" s="4">
        <v>0</v>
      </c>
      <c r="DD1043" s="4">
        <v>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0</v>
      </c>
      <c r="DK1043" s="4">
        <v>0</v>
      </c>
      <c r="DL1043" s="4">
        <v>0</v>
      </c>
      <c r="DM1043" s="4">
        <v>0</v>
      </c>
      <c r="DN1043" s="4">
        <v>0</v>
      </c>
      <c r="DO1043" s="4">
        <v>0</v>
      </c>
      <c r="DP1043" s="4">
        <v>0</v>
      </c>
      <c r="DQ1043" s="4">
        <v>0</v>
      </c>
      <c r="DR1043" s="4">
        <v>0</v>
      </c>
      <c r="DS1043" s="4">
        <v>0</v>
      </c>
      <c r="DT1043" s="4">
        <v>0</v>
      </c>
      <c r="DU1043" s="6">
        <v>0</v>
      </c>
      <c r="DV1043" s="4">
        <f>SUM(Tabela1[[#This Row],[jan/25]:[mar/25]])</f>
        <v>0</v>
      </c>
      <c r="DW1043" s="4">
        <f>SUM(Tabela1[[#This Row],[abr/25]:[ago/25]])</f>
        <v>751.03</v>
      </c>
      <c r="DX1043" s="4">
        <f>SUM(Tabela1[[#This Row],[set/25]:[dez/30]])</f>
        <v>33125.740000000005</v>
      </c>
    </row>
    <row r="1044" spans="1:128" hidden="1" x14ac:dyDescent="0.25">
      <c r="A1044" s="2" t="s">
        <v>2495</v>
      </c>
      <c r="B1044" s="2" t="s">
        <v>14</v>
      </c>
      <c r="C1044" s="2" t="s">
        <v>126</v>
      </c>
      <c r="D1044" s="1">
        <v>1411</v>
      </c>
      <c r="E1044" s="2"/>
      <c r="F1044" s="2" t="s">
        <v>16</v>
      </c>
      <c r="G1044" s="321"/>
      <c r="H1044" s="2"/>
      <c r="I1044" s="2"/>
      <c r="J1044" s="4"/>
      <c r="K1044" s="4"/>
      <c r="L1044" s="4">
        <f>Tabela1[[#This Row],[parcela.cef
(total)]]-Tabela1[[#This Row],[parcela.cef
(realizado)]]</f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f>SUM(Tabela1[[#This Row],[set/25]:[dez/30]])</f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4">
        <v>0</v>
      </c>
      <c r="CY1044" s="4">
        <v>0</v>
      </c>
      <c r="CZ1044" s="4">
        <v>0</v>
      </c>
      <c r="DA1044" s="4">
        <v>0</v>
      </c>
      <c r="DB1044" s="4">
        <v>0</v>
      </c>
      <c r="DC1044" s="4">
        <v>0</v>
      </c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0</v>
      </c>
      <c r="DU1044" s="6">
        <v>0</v>
      </c>
      <c r="DV1044" s="4">
        <f>SUM(Tabela1[[#This Row],[jan/25]:[mar/25]])</f>
        <v>0</v>
      </c>
      <c r="DW1044" s="4">
        <f>SUM(Tabela1[[#This Row],[abr/25]:[ago/25]])</f>
        <v>0</v>
      </c>
      <c r="DX1044" s="4">
        <f>SUM(Tabela1[[#This Row],[set/25]:[dez/30]])</f>
        <v>0</v>
      </c>
    </row>
    <row r="1045" spans="1:128" hidden="1" x14ac:dyDescent="0.25">
      <c r="A1045" s="2" t="s">
        <v>2495</v>
      </c>
      <c r="B1045" s="2" t="s">
        <v>14</v>
      </c>
      <c r="C1045" s="2" t="s">
        <v>126</v>
      </c>
      <c r="D1045" s="1">
        <v>1412</v>
      </c>
      <c r="E1045" s="2"/>
      <c r="F1045" s="2" t="s">
        <v>42</v>
      </c>
      <c r="G1045" s="321"/>
      <c r="H1045" s="2"/>
      <c r="I1045" s="2"/>
      <c r="J1045" s="4"/>
      <c r="K1045" s="4"/>
      <c r="L1045" s="4">
        <f>Tabela1[[#This Row],[parcela.cef
(total)]]-Tabela1[[#This Row],[parcela.cef
(realizado)]]</f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f>SUM(Tabela1[[#This Row],[set/25]:[dez/30]])</f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0</v>
      </c>
      <c r="CP1045" s="4">
        <v>0</v>
      </c>
      <c r="CQ1045" s="4">
        <v>0</v>
      </c>
      <c r="CR1045" s="4">
        <v>0</v>
      </c>
      <c r="CS1045" s="4">
        <v>0</v>
      </c>
      <c r="CT1045" s="4">
        <v>0</v>
      </c>
      <c r="CU1045" s="4">
        <v>0</v>
      </c>
      <c r="CV1045" s="4">
        <v>0</v>
      </c>
      <c r="CW1045" s="4">
        <v>0</v>
      </c>
      <c r="CX1045" s="4">
        <v>0</v>
      </c>
      <c r="CY1045" s="4">
        <v>0</v>
      </c>
      <c r="CZ1045" s="4">
        <v>0</v>
      </c>
      <c r="DA1045" s="4">
        <v>0</v>
      </c>
      <c r="DB1045" s="4">
        <v>0</v>
      </c>
      <c r="DC1045" s="4">
        <v>0</v>
      </c>
      <c r="DD1045" s="4">
        <v>0</v>
      </c>
      <c r="DE1045" s="4">
        <v>0</v>
      </c>
      <c r="DF1045" s="4">
        <v>0</v>
      </c>
      <c r="DG1045" s="4">
        <v>0</v>
      </c>
      <c r="DH1045" s="4">
        <v>0</v>
      </c>
      <c r="DI1045" s="4">
        <v>0</v>
      </c>
      <c r="DJ1045" s="4">
        <v>0</v>
      </c>
      <c r="DK1045" s="4">
        <v>0</v>
      </c>
      <c r="DL1045" s="4">
        <v>0</v>
      </c>
      <c r="DM1045" s="4">
        <v>0</v>
      </c>
      <c r="DN1045" s="4">
        <v>0</v>
      </c>
      <c r="DO1045" s="4">
        <v>0</v>
      </c>
      <c r="DP1045" s="4">
        <v>0</v>
      </c>
      <c r="DQ1045" s="4">
        <v>0</v>
      </c>
      <c r="DR1045" s="4">
        <v>0</v>
      </c>
      <c r="DS1045" s="4">
        <v>0</v>
      </c>
      <c r="DT1045" s="4">
        <v>0</v>
      </c>
      <c r="DU1045" s="6">
        <v>0</v>
      </c>
      <c r="DV1045" s="4">
        <f>SUM(Tabela1[[#This Row],[jan/25]:[mar/25]])</f>
        <v>0</v>
      </c>
      <c r="DW1045" s="4">
        <f>SUM(Tabela1[[#This Row],[abr/25]:[ago/25]])</f>
        <v>0</v>
      </c>
      <c r="DX1045" s="4">
        <f>SUM(Tabela1[[#This Row],[set/25]:[dez/30]])</f>
        <v>0</v>
      </c>
    </row>
    <row r="1046" spans="1:128" hidden="1" x14ac:dyDescent="0.25">
      <c r="A1046" s="2" t="s">
        <v>2495</v>
      </c>
      <c r="B1046" s="2" t="s">
        <v>14</v>
      </c>
      <c r="C1046" s="2" t="s">
        <v>126</v>
      </c>
      <c r="D1046" s="1">
        <v>1413</v>
      </c>
      <c r="E1046" s="2" t="s">
        <v>2651</v>
      </c>
      <c r="F1046" s="2" t="s">
        <v>19</v>
      </c>
      <c r="G1046" s="321">
        <v>45850</v>
      </c>
      <c r="H1046" s="2" t="s">
        <v>2652</v>
      </c>
      <c r="I1046" s="2"/>
      <c r="J1046" s="4"/>
      <c r="K1046" s="4"/>
      <c r="L1046" s="4">
        <f>Tabela1[[#This Row],[parcela.cef
(total)]]-Tabela1[[#This Row],[parcela.cef
(realizado)]]</f>
        <v>0</v>
      </c>
      <c r="M1046" s="4">
        <v>268240.58</v>
      </c>
      <c r="N1046" s="4">
        <v>329000</v>
      </c>
      <c r="O1046" s="4">
        <v>0</v>
      </c>
      <c r="P1046" s="4">
        <v>65667.47</v>
      </c>
      <c r="Q1046" s="4">
        <f>SUM(Tabela1[[#This Row],[set/25]:[dez/30]])</f>
        <v>60862.069999999971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4500</v>
      </c>
      <c r="BI1046" s="4">
        <v>305.39999999999998</v>
      </c>
      <c r="BJ1046" s="4">
        <v>0</v>
      </c>
      <c r="BK1046" s="4">
        <v>304.82</v>
      </c>
      <c r="BL1046" s="4">
        <v>304.82</v>
      </c>
      <c r="BM1046" s="4">
        <v>3353.01</v>
      </c>
      <c r="BN1046" s="4">
        <v>1016.06</v>
      </c>
      <c r="BO1046" s="4">
        <v>1016.06</v>
      </c>
      <c r="BP1046" s="4">
        <v>1016.06</v>
      </c>
      <c r="BQ1046" s="4">
        <v>1016.06</v>
      </c>
      <c r="BR1046" s="4">
        <v>1016.06</v>
      </c>
      <c r="BS1046" s="4">
        <v>1016.06</v>
      </c>
      <c r="BT1046" s="4">
        <v>1016.06</v>
      </c>
      <c r="BU1046" s="4">
        <v>1016.06</v>
      </c>
      <c r="BV1046" s="4">
        <v>1016.06</v>
      </c>
      <c r="BW1046" s="4">
        <v>1016.06</v>
      </c>
      <c r="BX1046" s="4">
        <v>1016.06</v>
      </c>
      <c r="BY1046" s="4">
        <v>11176.69</v>
      </c>
      <c r="BZ1046" s="4">
        <v>1016.06</v>
      </c>
      <c r="CA1046" s="4">
        <v>1016.06</v>
      </c>
      <c r="CB1046" s="4">
        <v>1016.06</v>
      </c>
      <c r="CC1046" s="4">
        <v>1016.06</v>
      </c>
      <c r="CD1046" s="4">
        <v>1016.06</v>
      </c>
      <c r="CE1046" s="4">
        <v>1016.06</v>
      </c>
      <c r="CF1046" s="4">
        <v>1016.06</v>
      </c>
      <c r="CG1046" s="4">
        <v>1016.06</v>
      </c>
      <c r="CH1046" s="4">
        <v>1016.06</v>
      </c>
      <c r="CI1046" s="4">
        <v>1016.06</v>
      </c>
      <c r="CJ1046" s="4">
        <v>1016.06</v>
      </c>
      <c r="CK1046" s="4">
        <v>1016.06</v>
      </c>
      <c r="CL1046" s="4">
        <v>1016.06</v>
      </c>
      <c r="CM1046" s="4">
        <v>1016.06</v>
      </c>
      <c r="CN1046" s="4">
        <v>1016.06</v>
      </c>
      <c r="CO1046" s="4">
        <v>1016.06</v>
      </c>
      <c r="CP1046" s="4">
        <v>1016.06</v>
      </c>
      <c r="CQ1046" s="4">
        <v>1016.06</v>
      </c>
      <c r="CR1046" s="4">
        <v>1016.06</v>
      </c>
      <c r="CS1046" s="4">
        <v>1016.06</v>
      </c>
      <c r="CT1046" s="4">
        <v>1016.06</v>
      </c>
      <c r="CU1046" s="4">
        <v>1016.06</v>
      </c>
      <c r="CV1046" s="4">
        <v>1016.06</v>
      </c>
      <c r="CW1046" s="4">
        <v>11176.69</v>
      </c>
      <c r="CX1046" s="4">
        <v>0</v>
      </c>
      <c r="CY1046" s="4">
        <v>0</v>
      </c>
      <c r="CZ1046" s="4">
        <v>0</v>
      </c>
      <c r="DA1046" s="4">
        <v>0</v>
      </c>
      <c r="DB1046" s="4">
        <v>0</v>
      </c>
      <c r="DC1046" s="4">
        <v>0</v>
      </c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4">
        <v>0</v>
      </c>
      <c r="DJ1046" s="4">
        <v>0</v>
      </c>
      <c r="DK1046" s="4">
        <v>0</v>
      </c>
      <c r="DL1046" s="4">
        <v>0</v>
      </c>
      <c r="DM1046" s="4">
        <v>0</v>
      </c>
      <c r="DN1046" s="4">
        <v>0</v>
      </c>
      <c r="DO1046" s="4">
        <v>0</v>
      </c>
      <c r="DP1046" s="4">
        <v>0</v>
      </c>
      <c r="DQ1046" s="4">
        <v>0</v>
      </c>
      <c r="DR1046" s="4">
        <v>0</v>
      </c>
      <c r="DS1046" s="4">
        <v>0</v>
      </c>
      <c r="DT1046" s="4">
        <v>0</v>
      </c>
      <c r="DU1046" s="6">
        <v>0</v>
      </c>
      <c r="DV1046" s="4">
        <f>SUM(Tabela1[[#This Row],[jan/25]:[mar/25]])</f>
        <v>0</v>
      </c>
      <c r="DW1046" s="4">
        <f>SUM(Tabela1[[#This Row],[abr/25]:[ago/25]])</f>
        <v>4805.3999999999996</v>
      </c>
      <c r="DX1046" s="4">
        <f>SUM(Tabela1[[#This Row],[set/25]:[dez/30]])</f>
        <v>60862.069999999971</v>
      </c>
    </row>
    <row r="1047" spans="1:128" hidden="1" x14ac:dyDescent="0.25">
      <c r="A1047" s="2" t="s">
        <v>2495</v>
      </c>
      <c r="B1047" s="2" t="s">
        <v>14</v>
      </c>
      <c r="C1047" s="2" t="s">
        <v>126</v>
      </c>
      <c r="D1047" s="1">
        <v>1414</v>
      </c>
      <c r="E1047" s="2" t="s">
        <v>2654</v>
      </c>
      <c r="F1047" s="2" t="s">
        <v>19</v>
      </c>
      <c r="G1047" s="321">
        <v>45850</v>
      </c>
      <c r="H1047" s="2" t="s">
        <v>43</v>
      </c>
      <c r="I1047" s="2"/>
      <c r="J1047" s="4"/>
      <c r="K1047" s="4"/>
      <c r="L1047" s="4">
        <f>Tabela1[[#This Row],[parcela.cef
(total)]]-Tabela1[[#This Row],[parcela.cef
(realizado)]]</f>
        <v>0</v>
      </c>
      <c r="M1047" s="4">
        <v>268240.58</v>
      </c>
      <c r="N1047" s="4">
        <v>308808.8</v>
      </c>
      <c r="O1047" s="4">
        <v>0</v>
      </c>
      <c r="P1047" s="4">
        <v>45150.1</v>
      </c>
      <c r="Q1047" s="4">
        <f>SUM(Tabela1[[#This Row],[set/25]:[dez/30]])</f>
        <v>41523.320000000007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3300</v>
      </c>
      <c r="BI1047" s="4">
        <v>326.77999999999997</v>
      </c>
      <c r="BJ1047" s="4">
        <v>0</v>
      </c>
      <c r="BK1047" s="4">
        <v>326.16000000000003</v>
      </c>
      <c r="BL1047" s="4">
        <v>326.16000000000003</v>
      </c>
      <c r="BM1047" s="4">
        <v>1850.25</v>
      </c>
      <c r="BN1047" s="4">
        <v>326.16000000000003</v>
      </c>
      <c r="BO1047" s="4">
        <v>326.16000000000003</v>
      </c>
      <c r="BP1047" s="4">
        <v>326.16000000000003</v>
      </c>
      <c r="BQ1047" s="4">
        <v>326.16000000000003</v>
      </c>
      <c r="BR1047" s="4">
        <v>326.16000000000003</v>
      </c>
      <c r="BS1047" s="4">
        <v>326.16000000000003</v>
      </c>
      <c r="BT1047" s="4">
        <v>810.61</v>
      </c>
      <c r="BU1047" s="4">
        <v>1087.19</v>
      </c>
      <c r="BV1047" s="4">
        <v>1087.19</v>
      </c>
      <c r="BW1047" s="4">
        <v>1087.19</v>
      </c>
      <c r="BX1047" s="4">
        <v>1087.19</v>
      </c>
      <c r="BY1047" s="4">
        <v>6167.5</v>
      </c>
      <c r="BZ1047" s="4">
        <v>1087.19</v>
      </c>
      <c r="CA1047" s="4">
        <v>1087.19</v>
      </c>
      <c r="CB1047" s="4">
        <v>1087.19</v>
      </c>
      <c r="CC1047" s="4">
        <v>1087.19</v>
      </c>
      <c r="CD1047" s="4">
        <v>1087.19</v>
      </c>
      <c r="CE1047" s="4">
        <v>1087.19</v>
      </c>
      <c r="CF1047" s="4">
        <v>1087.19</v>
      </c>
      <c r="CG1047" s="4">
        <v>1087.19</v>
      </c>
      <c r="CH1047" s="4">
        <v>1087.19</v>
      </c>
      <c r="CI1047" s="4">
        <v>1087.19</v>
      </c>
      <c r="CJ1047" s="4">
        <v>1087.19</v>
      </c>
      <c r="CK1047" s="4">
        <v>6167.5</v>
      </c>
      <c r="CL1047" s="4">
        <v>1087.19</v>
      </c>
      <c r="CM1047" s="4">
        <v>1087.19</v>
      </c>
      <c r="CN1047" s="4">
        <v>1087.19</v>
      </c>
      <c r="CO1047" s="4">
        <v>1087.19</v>
      </c>
      <c r="CP1047" s="4">
        <v>1087.19</v>
      </c>
      <c r="CQ1047" s="4">
        <v>1087.19</v>
      </c>
      <c r="CR1047" s="4">
        <v>1087.19</v>
      </c>
      <c r="CS1047" s="4">
        <v>0</v>
      </c>
      <c r="CT1047" s="4">
        <v>0</v>
      </c>
      <c r="CU1047" s="4">
        <v>0</v>
      </c>
      <c r="CV1047" s="4">
        <v>0</v>
      </c>
      <c r="CW1047" s="4">
        <v>0</v>
      </c>
      <c r="CX1047" s="4">
        <v>0</v>
      </c>
      <c r="CY1047" s="4">
        <v>0</v>
      </c>
      <c r="CZ1047" s="4">
        <v>0</v>
      </c>
      <c r="DA1047" s="4">
        <v>0</v>
      </c>
      <c r="DB1047" s="4">
        <v>0</v>
      </c>
      <c r="DC1047" s="4">
        <v>0</v>
      </c>
      <c r="DD1047" s="4">
        <v>0</v>
      </c>
      <c r="DE1047" s="4">
        <v>0</v>
      </c>
      <c r="DF1047" s="4">
        <v>0</v>
      </c>
      <c r="DG1047" s="4">
        <v>0</v>
      </c>
      <c r="DH1047" s="4">
        <v>0</v>
      </c>
      <c r="DI1047" s="4">
        <v>0</v>
      </c>
      <c r="DJ1047" s="4">
        <v>0</v>
      </c>
      <c r="DK1047" s="4">
        <v>0</v>
      </c>
      <c r="DL1047" s="4">
        <v>0</v>
      </c>
      <c r="DM1047" s="4">
        <v>0</v>
      </c>
      <c r="DN1047" s="4">
        <v>0</v>
      </c>
      <c r="DO1047" s="4">
        <v>0</v>
      </c>
      <c r="DP1047" s="4">
        <v>0</v>
      </c>
      <c r="DQ1047" s="4">
        <v>0</v>
      </c>
      <c r="DR1047" s="4">
        <v>0</v>
      </c>
      <c r="DS1047" s="4">
        <v>0</v>
      </c>
      <c r="DT1047" s="4">
        <v>0</v>
      </c>
      <c r="DU1047" s="6">
        <v>0</v>
      </c>
      <c r="DV1047" s="4">
        <f>SUM(Tabela1[[#This Row],[jan/25]:[mar/25]])</f>
        <v>0</v>
      </c>
      <c r="DW1047" s="4">
        <f>SUM(Tabela1[[#This Row],[abr/25]:[ago/25]])</f>
        <v>3626.7799999999997</v>
      </c>
      <c r="DX1047" s="4">
        <f>SUM(Tabela1[[#This Row],[set/25]:[dez/30]])</f>
        <v>41523.320000000007</v>
      </c>
    </row>
    <row r="1048" spans="1:128" hidden="1" x14ac:dyDescent="0.25">
      <c r="A1048" s="2" t="s">
        <v>2495</v>
      </c>
      <c r="B1048" s="2" t="s">
        <v>14</v>
      </c>
      <c r="C1048" s="2" t="s">
        <v>126</v>
      </c>
      <c r="D1048" s="1">
        <v>1415</v>
      </c>
      <c r="E1048" s="2" t="s">
        <v>2656</v>
      </c>
      <c r="F1048" s="2" t="s">
        <v>19</v>
      </c>
      <c r="G1048" s="321">
        <v>45848</v>
      </c>
      <c r="H1048" s="2" t="s">
        <v>1537</v>
      </c>
      <c r="I1048" s="2"/>
      <c r="J1048" s="4"/>
      <c r="K1048" s="4"/>
      <c r="L1048" s="4">
        <f>Tabela1[[#This Row],[parcela.cef
(total)]]-Tabela1[[#This Row],[parcela.cef
(realizado)]]</f>
        <v>0</v>
      </c>
      <c r="M1048" s="4">
        <v>268240.58</v>
      </c>
      <c r="N1048" s="4">
        <v>314900</v>
      </c>
      <c r="O1048" s="4">
        <v>0</v>
      </c>
      <c r="P1048" s="4">
        <v>51397.32</v>
      </c>
      <c r="Q1048" s="4">
        <f>SUM(Tabela1[[#This Row],[set/25]:[dez/30]])</f>
        <v>50780.199999999983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307.5</v>
      </c>
      <c r="BI1048" s="4">
        <v>309.62</v>
      </c>
      <c r="BJ1048" s="4">
        <v>0</v>
      </c>
      <c r="BK1048" s="4">
        <v>312.44</v>
      </c>
      <c r="BL1048" s="4">
        <v>312.44</v>
      </c>
      <c r="BM1048" s="4">
        <v>312.44</v>
      </c>
      <c r="BN1048" s="4">
        <v>312.44</v>
      </c>
      <c r="BO1048" s="4">
        <v>312.44</v>
      </c>
      <c r="BP1048" s="4">
        <v>312.44</v>
      </c>
      <c r="BQ1048" s="4">
        <v>312.44</v>
      </c>
      <c r="BR1048" s="4">
        <v>312.44</v>
      </c>
      <c r="BS1048" s="4">
        <v>312.44</v>
      </c>
      <c r="BT1048" s="4">
        <v>312.44</v>
      </c>
      <c r="BU1048" s="4">
        <v>312.44</v>
      </c>
      <c r="BV1048" s="4">
        <v>312.44</v>
      </c>
      <c r="BW1048" s="4">
        <v>312.44</v>
      </c>
      <c r="BX1048" s="4">
        <v>312.44</v>
      </c>
      <c r="BY1048" s="4">
        <v>3360.63</v>
      </c>
      <c r="BZ1048" s="4">
        <v>853.49</v>
      </c>
      <c r="CA1048" s="4">
        <v>1041.46</v>
      </c>
      <c r="CB1048" s="4">
        <v>1041.46</v>
      </c>
      <c r="CC1048" s="4">
        <v>1041.46</v>
      </c>
      <c r="CD1048" s="4">
        <v>1041.46</v>
      </c>
      <c r="CE1048" s="4">
        <v>1041.46</v>
      </c>
      <c r="CF1048" s="4">
        <v>1041.46</v>
      </c>
      <c r="CG1048" s="4">
        <v>1041.46</v>
      </c>
      <c r="CH1048" s="4">
        <v>1041.46</v>
      </c>
      <c r="CI1048" s="4">
        <v>1041.46</v>
      </c>
      <c r="CJ1048" s="4">
        <v>1041.46</v>
      </c>
      <c r="CK1048" s="4">
        <v>11202.09</v>
      </c>
      <c r="CL1048" s="4">
        <v>1041.46</v>
      </c>
      <c r="CM1048" s="4">
        <v>1041.46</v>
      </c>
      <c r="CN1048" s="4">
        <v>1041.46</v>
      </c>
      <c r="CO1048" s="4">
        <v>1041.46</v>
      </c>
      <c r="CP1048" s="4">
        <v>1041.46</v>
      </c>
      <c r="CQ1048" s="4">
        <v>1041.46</v>
      </c>
      <c r="CR1048" s="4">
        <v>1041.46</v>
      </c>
      <c r="CS1048" s="4">
        <v>1041.46</v>
      </c>
      <c r="CT1048" s="4">
        <v>1041.46</v>
      </c>
      <c r="CU1048" s="4">
        <v>1041.46</v>
      </c>
      <c r="CV1048" s="4">
        <v>0</v>
      </c>
      <c r="CW1048" s="4">
        <v>10160.629999999999</v>
      </c>
      <c r="CX1048" s="4">
        <v>0</v>
      </c>
      <c r="CY1048" s="4">
        <v>0</v>
      </c>
      <c r="CZ1048" s="4">
        <v>0</v>
      </c>
      <c r="DA1048" s="4">
        <v>0</v>
      </c>
      <c r="DB1048" s="4">
        <v>0</v>
      </c>
      <c r="DC1048" s="4">
        <v>0</v>
      </c>
      <c r="DD1048" s="4">
        <v>0</v>
      </c>
      <c r="DE1048" s="4">
        <v>0</v>
      </c>
      <c r="DF1048" s="4">
        <v>0</v>
      </c>
      <c r="DG1048" s="4">
        <v>0</v>
      </c>
      <c r="DH1048" s="4">
        <v>0</v>
      </c>
      <c r="DI1048" s="4">
        <v>0</v>
      </c>
      <c r="DJ1048" s="4">
        <v>0</v>
      </c>
      <c r="DK1048" s="4">
        <v>0</v>
      </c>
      <c r="DL1048" s="4">
        <v>0</v>
      </c>
      <c r="DM1048" s="4">
        <v>0</v>
      </c>
      <c r="DN1048" s="4">
        <v>0</v>
      </c>
      <c r="DO1048" s="4">
        <v>0</v>
      </c>
      <c r="DP1048" s="4">
        <v>0</v>
      </c>
      <c r="DQ1048" s="4">
        <v>0</v>
      </c>
      <c r="DR1048" s="4">
        <v>0</v>
      </c>
      <c r="DS1048" s="4">
        <v>0</v>
      </c>
      <c r="DT1048" s="4">
        <v>0</v>
      </c>
      <c r="DU1048" s="6">
        <v>0</v>
      </c>
      <c r="DV1048" s="4">
        <f>SUM(Tabela1[[#This Row],[jan/25]:[mar/25]])</f>
        <v>0</v>
      </c>
      <c r="DW1048" s="4">
        <f>SUM(Tabela1[[#This Row],[abr/25]:[ago/25]])</f>
        <v>617.12</v>
      </c>
      <c r="DX1048" s="4">
        <f>SUM(Tabela1[[#This Row],[set/25]:[dez/30]])</f>
        <v>50780.199999999983</v>
      </c>
    </row>
    <row r="1049" spans="1:128" hidden="1" x14ac:dyDescent="0.25">
      <c r="A1049" s="2" t="s">
        <v>2495</v>
      </c>
      <c r="B1049" s="2" t="s">
        <v>14</v>
      </c>
      <c r="C1049" s="2" t="s">
        <v>148</v>
      </c>
      <c r="D1049" s="1">
        <v>1501</v>
      </c>
      <c r="E1049" s="2"/>
      <c r="F1049" s="2" t="s">
        <v>16</v>
      </c>
      <c r="G1049" s="321"/>
      <c r="H1049" s="2"/>
      <c r="I1049" s="2"/>
      <c r="J1049" s="4"/>
      <c r="K1049" s="4"/>
      <c r="L1049" s="4">
        <f>Tabela1[[#This Row],[parcela.cef
(total)]]-Tabela1[[#This Row],[parcela.cef
(realizado)]]</f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f>SUM(Tabela1[[#This Row],[set/25]:[dez/30]])</f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0</v>
      </c>
      <c r="CP1049" s="4">
        <v>0</v>
      </c>
      <c r="CQ1049" s="4">
        <v>0</v>
      </c>
      <c r="CR1049" s="4">
        <v>0</v>
      </c>
      <c r="CS1049" s="4">
        <v>0</v>
      </c>
      <c r="CT1049" s="4">
        <v>0</v>
      </c>
      <c r="CU1049" s="4">
        <v>0</v>
      </c>
      <c r="CV1049" s="4">
        <v>0</v>
      </c>
      <c r="CW1049" s="4">
        <v>0</v>
      </c>
      <c r="CX1049" s="4">
        <v>0</v>
      </c>
      <c r="CY1049" s="4">
        <v>0</v>
      </c>
      <c r="CZ1049" s="4">
        <v>0</v>
      </c>
      <c r="DA1049" s="4">
        <v>0</v>
      </c>
      <c r="DB1049" s="4">
        <v>0</v>
      </c>
      <c r="DC1049" s="4">
        <v>0</v>
      </c>
      <c r="DD1049" s="4">
        <v>0</v>
      </c>
      <c r="DE1049" s="4">
        <v>0</v>
      </c>
      <c r="DF1049" s="4">
        <v>0</v>
      </c>
      <c r="DG1049" s="4">
        <v>0</v>
      </c>
      <c r="DH1049" s="4">
        <v>0</v>
      </c>
      <c r="DI1049" s="4">
        <v>0</v>
      </c>
      <c r="DJ1049" s="4">
        <v>0</v>
      </c>
      <c r="DK1049" s="4">
        <v>0</v>
      </c>
      <c r="DL1049" s="4">
        <v>0</v>
      </c>
      <c r="DM1049" s="4">
        <v>0</v>
      </c>
      <c r="DN1049" s="4">
        <v>0</v>
      </c>
      <c r="DO1049" s="4">
        <v>0</v>
      </c>
      <c r="DP1049" s="4">
        <v>0</v>
      </c>
      <c r="DQ1049" s="4">
        <v>0</v>
      </c>
      <c r="DR1049" s="4">
        <v>0</v>
      </c>
      <c r="DS1049" s="4">
        <v>0</v>
      </c>
      <c r="DT1049" s="4">
        <v>0</v>
      </c>
      <c r="DU1049" s="6">
        <v>0</v>
      </c>
      <c r="DV1049" s="4">
        <f>SUM(Tabela1[[#This Row],[jan/25]:[mar/25]])</f>
        <v>0</v>
      </c>
      <c r="DW1049" s="4">
        <f>SUM(Tabela1[[#This Row],[abr/25]:[ago/25]])</f>
        <v>0</v>
      </c>
      <c r="DX1049" s="4">
        <f>SUM(Tabela1[[#This Row],[set/25]:[dez/30]])</f>
        <v>0</v>
      </c>
    </row>
    <row r="1050" spans="1:128" hidden="1" x14ac:dyDescent="0.25">
      <c r="A1050" s="2" t="s">
        <v>2495</v>
      </c>
      <c r="B1050" s="2" t="s">
        <v>14</v>
      </c>
      <c r="C1050" s="2" t="s">
        <v>148</v>
      </c>
      <c r="D1050" s="1">
        <v>1502</v>
      </c>
      <c r="E1050" s="2" t="s">
        <v>2659</v>
      </c>
      <c r="F1050" s="2" t="s">
        <v>19</v>
      </c>
      <c r="G1050" s="321">
        <v>45853</v>
      </c>
      <c r="H1050" s="2" t="s">
        <v>2660</v>
      </c>
      <c r="I1050" s="2"/>
      <c r="J1050" s="4"/>
      <c r="K1050" s="4"/>
      <c r="L1050" s="4">
        <f>Tabela1[[#This Row],[parcela.cef
(total)]]-Tabela1[[#This Row],[parcela.cef
(realizado)]]</f>
        <v>0</v>
      </c>
      <c r="M1050" s="4">
        <v>214650.69</v>
      </c>
      <c r="N1050" s="4">
        <v>234059.99</v>
      </c>
      <c r="O1050" s="4">
        <v>0</v>
      </c>
      <c r="P1050" s="4">
        <v>22997.64</v>
      </c>
      <c r="Q1050" s="4">
        <f>SUM(Tabela1[[#This Row],[set/25]:[dez/30]])</f>
        <v>21352.920000000016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1500</v>
      </c>
      <c r="BI1050" s="4">
        <v>144.72</v>
      </c>
      <c r="BJ1050" s="4">
        <v>0</v>
      </c>
      <c r="BK1050" s="4">
        <v>146.03</v>
      </c>
      <c r="BL1050" s="4">
        <v>146.04</v>
      </c>
      <c r="BM1050" s="4">
        <v>146.04</v>
      </c>
      <c r="BN1050" s="4">
        <v>1670.13</v>
      </c>
      <c r="BO1050" s="4">
        <v>146.04</v>
      </c>
      <c r="BP1050" s="4">
        <v>146.04</v>
      </c>
      <c r="BQ1050" s="4">
        <v>146.04</v>
      </c>
      <c r="BR1050" s="4">
        <v>146.04</v>
      </c>
      <c r="BS1050" s="4">
        <v>146.04</v>
      </c>
      <c r="BT1050" s="4">
        <v>146.04</v>
      </c>
      <c r="BU1050" s="4">
        <v>1365.32</v>
      </c>
      <c r="BV1050" s="4">
        <v>146.04</v>
      </c>
      <c r="BW1050" s="4">
        <v>146</v>
      </c>
      <c r="BX1050" s="4">
        <v>0</v>
      </c>
      <c r="BY1050" s="4">
        <v>375.47</v>
      </c>
      <c r="BZ1050" s="4">
        <v>486.79</v>
      </c>
      <c r="CA1050" s="4">
        <v>486.79</v>
      </c>
      <c r="CB1050" s="4">
        <v>486.79</v>
      </c>
      <c r="CC1050" s="4">
        <v>486.79</v>
      </c>
      <c r="CD1050" s="4">
        <v>486.79</v>
      </c>
      <c r="CE1050" s="4">
        <v>486.79</v>
      </c>
      <c r="CF1050" s="4">
        <v>486.79</v>
      </c>
      <c r="CG1050" s="4">
        <v>4551.04</v>
      </c>
      <c r="CH1050" s="4">
        <v>486.79</v>
      </c>
      <c r="CI1050" s="4">
        <v>486.79</v>
      </c>
      <c r="CJ1050" s="4">
        <v>486.79</v>
      </c>
      <c r="CK1050" s="4">
        <v>486.79</v>
      </c>
      <c r="CL1050" s="4">
        <v>486.79</v>
      </c>
      <c r="CM1050" s="4">
        <v>486.79</v>
      </c>
      <c r="CN1050" s="4">
        <v>486.79</v>
      </c>
      <c r="CO1050" s="4">
        <v>486.79</v>
      </c>
      <c r="CP1050" s="4">
        <v>486.79</v>
      </c>
      <c r="CQ1050" s="4">
        <v>486.79</v>
      </c>
      <c r="CR1050" s="4">
        <v>486.79</v>
      </c>
      <c r="CS1050" s="4">
        <v>588.4</v>
      </c>
      <c r="CT1050" s="4">
        <v>486.79</v>
      </c>
      <c r="CU1050" s="4">
        <v>486.79</v>
      </c>
      <c r="CV1050" s="4">
        <v>486.79</v>
      </c>
      <c r="CW1050" s="4">
        <v>486.79</v>
      </c>
      <c r="CX1050" s="4">
        <v>486.79</v>
      </c>
      <c r="CY1050" s="4">
        <v>0</v>
      </c>
      <c r="CZ1050" s="4">
        <v>0</v>
      </c>
      <c r="DA1050" s="4">
        <v>0</v>
      </c>
      <c r="DB1050" s="4">
        <v>0</v>
      </c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0</v>
      </c>
      <c r="DK1050" s="4">
        <v>0</v>
      </c>
      <c r="DL1050" s="4">
        <v>0</v>
      </c>
      <c r="DM1050" s="4">
        <v>0</v>
      </c>
      <c r="DN1050" s="4">
        <v>0</v>
      </c>
      <c r="DO1050" s="4">
        <v>0</v>
      </c>
      <c r="DP1050" s="4">
        <v>0</v>
      </c>
      <c r="DQ1050" s="4">
        <v>0</v>
      </c>
      <c r="DR1050" s="4">
        <v>0</v>
      </c>
      <c r="DS1050" s="4">
        <v>0</v>
      </c>
      <c r="DT1050" s="4">
        <v>0</v>
      </c>
      <c r="DU1050" s="6">
        <v>0</v>
      </c>
      <c r="DV1050" s="4">
        <f>SUM(Tabela1[[#This Row],[jan/25]:[mar/25]])</f>
        <v>0</v>
      </c>
      <c r="DW1050" s="4">
        <f>SUM(Tabela1[[#This Row],[abr/25]:[ago/25]])</f>
        <v>1644.72</v>
      </c>
      <c r="DX1050" s="4">
        <f>SUM(Tabela1[[#This Row],[set/25]:[dez/30]])</f>
        <v>21352.920000000016</v>
      </c>
    </row>
    <row r="1051" spans="1:128" hidden="1" x14ac:dyDescent="0.25">
      <c r="A1051" s="2" t="s">
        <v>2495</v>
      </c>
      <c r="B1051" s="2" t="s">
        <v>14</v>
      </c>
      <c r="C1051" s="2" t="s">
        <v>148</v>
      </c>
      <c r="D1051" s="1">
        <v>1503</v>
      </c>
      <c r="E1051" s="2"/>
      <c r="F1051" s="2" t="s">
        <v>16</v>
      </c>
      <c r="G1051" s="321"/>
      <c r="H1051" s="2"/>
      <c r="I1051" s="2"/>
      <c r="J1051" s="4"/>
      <c r="K1051" s="4"/>
      <c r="L1051" s="4">
        <f>Tabela1[[#This Row],[parcela.cef
(total)]]-Tabela1[[#This Row],[parcela.cef
(realizado)]]</f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f>SUM(Tabela1[[#This Row],[set/25]:[dez/30]])</f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0</v>
      </c>
      <c r="CP1051" s="4">
        <v>0</v>
      </c>
      <c r="CQ1051" s="4">
        <v>0</v>
      </c>
      <c r="CR1051" s="4">
        <v>0</v>
      </c>
      <c r="CS1051" s="4">
        <v>0</v>
      </c>
      <c r="CT1051" s="4">
        <v>0</v>
      </c>
      <c r="CU1051" s="4">
        <v>0</v>
      </c>
      <c r="CV1051" s="4">
        <v>0</v>
      </c>
      <c r="CW1051" s="4">
        <v>0</v>
      </c>
      <c r="CX1051" s="4">
        <v>0</v>
      </c>
      <c r="CY1051" s="4">
        <v>0</v>
      </c>
      <c r="CZ1051" s="4">
        <v>0</v>
      </c>
      <c r="DA1051" s="4">
        <v>0</v>
      </c>
      <c r="DB1051" s="4">
        <v>0</v>
      </c>
      <c r="DC1051" s="4">
        <v>0</v>
      </c>
      <c r="DD1051" s="4">
        <v>0</v>
      </c>
      <c r="DE1051" s="4">
        <v>0</v>
      </c>
      <c r="DF1051" s="4">
        <v>0</v>
      </c>
      <c r="DG1051" s="4">
        <v>0</v>
      </c>
      <c r="DH1051" s="4">
        <v>0</v>
      </c>
      <c r="DI1051" s="4">
        <v>0</v>
      </c>
      <c r="DJ1051" s="4">
        <v>0</v>
      </c>
      <c r="DK1051" s="4">
        <v>0</v>
      </c>
      <c r="DL1051" s="4">
        <v>0</v>
      </c>
      <c r="DM1051" s="4">
        <v>0</v>
      </c>
      <c r="DN1051" s="4">
        <v>0</v>
      </c>
      <c r="DO1051" s="4">
        <v>0</v>
      </c>
      <c r="DP1051" s="4">
        <v>0</v>
      </c>
      <c r="DQ1051" s="4">
        <v>0</v>
      </c>
      <c r="DR1051" s="4">
        <v>0</v>
      </c>
      <c r="DS1051" s="4">
        <v>0</v>
      </c>
      <c r="DT1051" s="4">
        <v>0</v>
      </c>
      <c r="DU1051" s="6">
        <v>0</v>
      </c>
      <c r="DV1051" s="4">
        <f>SUM(Tabela1[[#This Row],[jan/25]:[mar/25]])</f>
        <v>0</v>
      </c>
      <c r="DW1051" s="4">
        <f>SUM(Tabela1[[#This Row],[abr/25]:[ago/25]])</f>
        <v>0</v>
      </c>
      <c r="DX1051" s="4">
        <f>SUM(Tabela1[[#This Row],[set/25]:[dez/30]])</f>
        <v>0</v>
      </c>
    </row>
    <row r="1052" spans="1:128" hidden="1" x14ac:dyDescent="0.25">
      <c r="A1052" s="2" t="s">
        <v>2495</v>
      </c>
      <c r="B1052" s="2" t="s">
        <v>14</v>
      </c>
      <c r="C1052" s="2" t="s">
        <v>148</v>
      </c>
      <c r="D1052" s="1">
        <v>1504</v>
      </c>
      <c r="E1052" s="2" t="s">
        <v>2638</v>
      </c>
      <c r="F1052" s="2" t="s">
        <v>19</v>
      </c>
      <c r="G1052" s="321">
        <v>45875</v>
      </c>
      <c r="H1052" s="2" t="s">
        <v>2663</v>
      </c>
      <c r="I1052" s="2"/>
      <c r="J1052" s="4"/>
      <c r="K1052" s="4"/>
      <c r="L1052" s="4">
        <f>Tabela1[[#This Row],[parcela.cef
(total)]]-Tabela1[[#This Row],[parcela.cef
(realizado)]]</f>
        <v>0</v>
      </c>
      <c r="M1052" s="4">
        <v>0</v>
      </c>
      <c r="N1052" s="4">
        <v>100000</v>
      </c>
      <c r="O1052" s="4">
        <v>0</v>
      </c>
      <c r="P1052" s="4">
        <v>100000</v>
      </c>
      <c r="Q1052" s="4">
        <f>SUM(Tabela1[[#This Row],[set/25]:[dez/30]])</f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100000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0</v>
      </c>
      <c r="CP1052" s="4">
        <v>0</v>
      </c>
      <c r="CQ1052" s="4">
        <v>0</v>
      </c>
      <c r="CR1052" s="4">
        <v>0</v>
      </c>
      <c r="CS1052" s="4">
        <v>0</v>
      </c>
      <c r="CT1052" s="4">
        <v>0</v>
      </c>
      <c r="CU1052" s="4">
        <v>0</v>
      </c>
      <c r="CV1052" s="4">
        <v>0</v>
      </c>
      <c r="CW1052" s="4">
        <v>0</v>
      </c>
      <c r="CX1052" s="4">
        <v>0</v>
      </c>
      <c r="CY1052" s="4">
        <v>0</v>
      </c>
      <c r="CZ1052" s="4">
        <v>0</v>
      </c>
      <c r="DA1052" s="4">
        <v>0</v>
      </c>
      <c r="DB1052" s="4">
        <v>0</v>
      </c>
      <c r="DC1052" s="4">
        <v>0</v>
      </c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0</v>
      </c>
      <c r="DU1052" s="6">
        <v>0</v>
      </c>
      <c r="DV1052" s="4">
        <f>SUM(Tabela1[[#This Row],[jan/25]:[mar/25]])</f>
        <v>0</v>
      </c>
      <c r="DW1052" s="4">
        <f>SUM(Tabela1[[#This Row],[abr/25]:[ago/25]])</f>
        <v>100000</v>
      </c>
      <c r="DX1052" s="4">
        <f>SUM(Tabela1[[#This Row],[set/25]:[dez/30]])</f>
        <v>0</v>
      </c>
    </row>
    <row r="1053" spans="1:128" hidden="1" x14ac:dyDescent="0.25">
      <c r="A1053" s="2" t="s">
        <v>2495</v>
      </c>
      <c r="B1053" s="2" t="s">
        <v>14</v>
      </c>
      <c r="C1053" s="2" t="s">
        <v>148</v>
      </c>
      <c r="D1053" s="1">
        <v>1505</v>
      </c>
      <c r="E1053" s="2"/>
      <c r="F1053" s="2" t="s">
        <v>42</v>
      </c>
      <c r="G1053" s="321"/>
      <c r="H1053" s="2"/>
      <c r="I1053" s="2"/>
      <c r="J1053" s="4"/>
      <c r="K1053" s="4"/>
      <c r="L1053" s="4">
        <f>Tabela1[[#This Row],[parcela.cef
(total)]]-Tabela1[[#This Row],[parcela.cef
(realizado)]]</f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f>SUM(Tabela1[[#This Row],[set/25]:[dez/30]])</f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0</v>
      </c>
      <c r="CR1053" s="4">
        <v>0</v>
      </c>
      <c r="CS1053" s="4">
        <v>0</v>
      </c>
      <c r="CT1053" s="4">
        <v>0</v>
      </c>
      <c r="CU1053" s="4">
        <v>0</v>
      </c>
      <c r="CV1053" s="4">
        <v>0</v>
      </c>
      <c r="CW1053" s="4">
        <v>0</v>
      </c>
      <c r="CX1053" s="4">
        <v>0</v>
      </c>
      <c r="CY1053" s="4">
        <v>0</v>
      </c>
      <c r="CZ1053" s="4">
        <v>0</v>
      </c>
      <c r="DA1053" s="4">
        <v>0</v>
      </c>
      <c r="DB1053" s="4">
        <v>0</v>
      </c>
      <c r="DC1053" s="4">
        <v>0</v>
      </c>
      <c r="DD1053" s="4">
        <v>0</v>
      </c>
      <c r="DE1053" s="4">
        <v>0</v>
      </c>
      <c r="DF1053" s="4">
        <v>0</v>
      </c>
      <c r="DG1053" s="4">
        <v>0</v>
      </c>
      <c r="DH1053" s="4">
        <v>0</v>
      </c>
      <c r="DI1053" s="4">
        <v>0</v>
      </c>
      <c r="DJ1053" s="4">
        <v>0</v>
      </c>
      <c r="DK1053" s="4">
        <v>0</v>
      </c>
      <c r="DL1053" s="4">
        <v>0</v>
      </c>
      <c r="DM1053" s="4">
        <v>0</v>
      </c>
      <c r="DN1053" s="4">
        <v>0</v>
      </c>
      <c r="DO1053" s="4">
        <v>0</v>
      </c>
      <c r="DP1053" s="4">
        <v>0</v>
      </c>
      <c r="DQ1053" s="4">
        <v>0</v>
      </c>
      <c r="DR1053" s="4">
        <v>0</v>
      </c>
      <c r="DS1053" s="4">
        <v>0</v>
      </c>
      <c r="DT1053" s="4">
        <v>0</v>
      </c>
      <c r="DU1053" s="6">
        <v>0</v>
      </c>
      <c r="DV1053" s="4">
        <f>SUM(Tabela1[[#This Row],[jan/25]:[mar/25]])</f>
        <v>0</v>
      </c>
      <c r="DW1053" s="4">
        <f>SUM(Tabela1[[#This Row],[abr/25]:[ago/25]])</f>
        <v>0</v>
      </c>
      <c r="DX1053" s="4">
        <f>SUM(Tabela1[[#This Row],[set/25]:[dez/30]])</f>
        <v>0</v>
      </c>
    </row>
    <row r="1054" spans="1:128" hidden="1" x14ac:dyDescent="0.25">
      <c r="A1054" s="2" t="s">
        <v>2495</v>
      </c>
      <c r="B1054" s="2" t="s">
        <v>14</v>
      </c>
      <c r="C1054" s="2" t="s">
        <v>148</v>
      </c>
      <c r="D1054" s="1">
        <v>1506</v>
      </c>
      <c r="E1054" s="2"/>
      <c r="F1054" s="2" t="s">
        <v>16</v>
      </c>
      <c r="G1054" s="321"/>
      <c r="H1054" s="2"/>
      <c r="I1054" s="2"/>
      <c r="J1054" s="4"/>
      <c r="K1054" s="4"/>
      <c r="L1054" s="4">
        <f>Tabela1[[#This Row],[parcela.cef
(total)]]-Tabela1[[#This Row],[parcela.cef
(realizado)]]</f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f>SUM(Tabela1[[#This Row],[set/25]:[dez/30]])</f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0</v>
      </c>
      <c r="CR1054" s="4">
        <v>0</v>
      </c>
      <c r="CS1054" s="4">
        <v>0</v>
      </c>
      <c r="CT1054" s="4">
        <v>0</v>
      </c>
      <c r="CU1054" s="4">
        <v>0</v>
      </c>
      <c r="CV1054" s="4">
        <v>0</v>
      </c>
      <c r="CW1054" s="4">
        <v>0</v>
      </c>
      <c r="CX1054" s="4">
        <v>0</v>
      </c>
      <c r="CY1054" s="4">
        <v>0</v>
      </c>
      <c r="CZ1054" s="4">
        <v>0</v>
      </c>
      <c r="DA1054" s="4">
        <v>0</v>
      </c>
      <c r="DB1054" s="4">
        <v>0</v>
      </c>
      <c r="DC1054" s="4">
        <v>0</v>
      </c>
      <c r="DD1054" s="4">
        <v>0</v>
      </c>
      <c r="DE1054" s="4">
        <v>0</v>
      </c>
      <c r="DF1054" s="4">
        <v>0</v>
      </c>
      <c r="DG1054" s="4">
        <v>0</v>
      </c>
      <c r="DH1054" s="4">
        <v>0</v>
      </c>
      <c r="DI1054" s="4">
        <v>0</v>
      </c>
      <c r="DJ1054" s="4">
        <v>0</v>
      </c>
      <c r="DK1054" s="4">
        <v>0</v>
      </c>
      <c r="DL1054" s="4">
        <v>0</v>
      </c>
      <c r="DM1054" s="4">
        <v>0</v>
      </c>
      <c r="DN1054" s="4">
        <v>0</v>
      </c>
      <c r="DO1054" s="4">
        <v>0</v>
      </c>
      <c r="DP1054" s="4">
        <v>0</v>
      </c>
      <c r="DQ1054" s="4">
        <v>0</v>
      </c>
      <c r="DR1054" s="4">
        <v>0</v>
      </c>
      <c r="DS1054" s="4">
        <v>0</v>
      </c>
      <c r="DT1054" s="4">
        <v>0</v>
      </c>
      <c r="DU1054" s="6">
        <v>0</v>
      </c>
      <c r="DV1054" s="4">
        <f>SUM(Tabela1[[#This Row],[jan/25]:[mar/25]])</f>
        <v>0</v>
      </c>
      <c r="DW1054" s="4">
        <f>SUM(Tabela1[[#This Row],[abr/25]:[ago/25]])</f>
        <v>0</v>
      </c>
      <c r="DX1054" s="4">
        <f>SUM(Tabela1[[#This Row],[set/25]:[dez/30]])</f>
        <v>0</v>
      </c>
    </row>
    <row r="1055" spans="1:128" hidden="1" x14ac:dyDescent="0.25">
      <c r="A1055" s="2" t="s">
        <v>2495</v>
      </c>
      <c r="B1055" s="2" t="s">
        <v>14</v>
      </c>
      <c r="C1055" s="2" t="s">
        <v>148</v>
      </c>
      <c r="D1055" s="1">
        <v>1507</v>
      </c>
      <c r="E1055" s="2"/>
      <c r="F1055" s="2" t="s">
        <v>42</v>
      </c>
      <c r="G1055" s="321"/>
      <c r="H1055" s="2"/>
      <c r="I1055" s="2"/>
      <c r="J1055" s="4"/>
      <c r="K1055" s="4"/>
      <c r="L1055" s="4">
        <f>Tabela1[[#This Row],[parcela.cef
(total)]]-Tabela1[[#This Row],[parcela.cef
(realizado)]]</f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f>SUM(Tabela1[[#This Row],[set/25]:[dez/30]])</f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0</v>
      </c>
      <c r="CR1055" s="4">
        <v>0</v>
      </c>
      <c r="CS1055" s="4">
        <v>0</v>
      </c>
      <c r="CT1055" s="4">
        <v>0</v>
      </c>
      <c r="CU1055" s="4">
        <v>0</v>
      </c>
      <c r="CV1055" s="4">
        <v>0</v>
      </c>
      <c r="CW1055" s="4">
        <v>0</v>
      </c>
      <c r="CX1055" s="4">
        <v>0</v>
      </c>
      <c r="CY1055" s="4">
        <v>0</v>
      </c>
      <c r="CZ1055" s="4">
        <v>0</v>
      </c>
      <c r="DA1055" s="4">
        <v>0</v>
      </c>
      <c r="DB1055" s="4">
        <v>0</v>
      </c>
      <c r="DC1055" s="4">
        <v>0</v>
      </c>
      <c r="DD1055" s="4">
        <v>0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0</v>
      </c>
      <c r="DK1055" s="4">
        <v>0</v>
      </c>
      <c r="DL1055" s="4">
        <v>0</v>
      </c>
      <c r="DM1055" s="4">
        <v>0</v>
      </c>
      <c r="DN1055" s="4">
        <v>0</v>
      </c>
      <c r="DO1055" s="4">
        <v>0</v>
      </c>
      <c r="DP1055" s="4">
        <v>0</v>
      </c>
      <c r="DQ1055" s="4">
        <v>0</v>
      </c>
      <c r="DR1055" s="4">
        <v>0</v>
      </c>
      <c r="DS1055" s="4">
        <v>0</v>
      </c>
      <c r="DT1055" s="4">
        <v>0</v>
      </c>
      <c r="DU1055" s="6">
        <v>0</v>
      </c>
      <c r="DV1055" s="4">
        <f>SUM(Tabela1[[#This Row],[jan/25]:[mar/25]])</f>
        <v>0</v>
      </c>
      <c r="DW1055" s="4">
        <f>SUM(Tabela1[[#This Row],[abr/25]:[ago/25]])</f>
        <v>0</v>
      </c>
      <c r="DX1055" s="4">
        <f>SUM(Tabela1[[#This Row],[set/25]:[dez/30]])</f>
        <v>0</v>
      </c>
    </row>
    <row r="1056" spans="1:128" hidden="1" x14ac:dyDescent="0.25">
      <c r="A1056" s="2" t="s">
        <v>2495</v>
      </c>
      <c r="B1056" s="2" t="s">
        <v>14</v>
      </c>
      <c r="C1056" s="2" t="s">
        <v>148</v>
      </c>
      <c r="D1056" s="1">
        <v>1508</v>
      </c>
      <c r="E1056" s="2" t="s">
        <v>2668</v>
      </c>
      <c r="F1056" s="2" t="s">
        <v>19</v>
      </c>
      <c r="G1056" s="321">
        <v>45841</v>
      </c>
      <c r="H1056" s="2" t="s">
        <v>2669</v>
      </c>
      <c r="I1056" s="2"/>
      <c r="J1056" s="4"/>
      <c r="K1056" s="4"/>
      <c r="L1056" s="4">
        <f>Tabela1[[#This Row],[parcela.cef
(total)]]-Tabela1[[#This Row],[parcela.cef
(realizado)]]</f>
        <v>0</v>
      </c>
      <c r="M1056" s="4">
        <v>267021.3</v>
      </c>
      <c r="N1056" s="4">
        <v>313900</v>
      </c>
      <c r="O1056" s="4">
        <v>0</v>
      </c>
      <c r="P1056" s="4">
        <v>50904.05</v>
      </c>
      <c r="Q1056" s="4">
        <f>SUM(Tabela1[[#This Row],[set/25]:[dez/30]])</f>
        <v>21461.310000000009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28900</v>
      </c>
      <c r="BI1056" s="4">
        <v>542.74</v>
      </c>
      <c r="BJ1056" s="4">
        <v>0</v>
      </c>
      <c r="BK1056" s="4">
        <v>547.67999999999995</v>
      </c>
      <c r="BL1056" s="4">
        <v>547.67999999999995</v>
      </c>
      <c r="BM1056" s="4">
        <v>547.67999999999995</v>
      </c>
      <c r="BN1056" s="4">
        <v>547.67999999999995</v>
      </c>
      <c r="BO1056" s="4">
        <v>547.67999999999995</v>
      </c>
      <c r="BP1056" s="4">
        <v>547.67999999999995</v>
      </c>
      <c r="BQ1056" s="4">
        <v>547.67999999999995</v>
      </c>
      <c r="BR1056" s="4">
        <v>547.67999999999995</v>
      </c>
      <c r="BS1056" s="4">
        <v>547.67999999999995</v>
      </c>
      <c r="BT1056" s="4">
        <v>547.67999999999995</v>
      </c>
      <c r="BU1056" s="4">
        <v>547.67999999999995</v>
      </c>
      <c r="BV1056" s="4">
        <v>547.67999999999995</v>
      </c>
      <c r="BW1056" s="4">
        <v>547.67999999999995</v>
      </c>
      <c r="BX1056" s="4">
        <v>547.67999999999995</v>
      </c>
      <c r="BY1056" s="4">
        <v>547.67999999999995</v>
      </c>
      <c r="BZ1056" s="4">
        <v>547.67999999999995</v>
      </c>
      <c r="CA1056" s="4">
        <v>547.67999999999995</v>
      </c>
      <c r="CB1056" s="4">
        <v>547.67999999999995</v>
      </c>
      <c r="CC1056" s="4">
        <v>547.67999999999995</v>
      </c>
      <c r="CD1056" s="4">
        <v>547.67999999999995</v>
      </c>
      <c r="CE1056" s="4">
        <v>547.67999999999995</v>
      </c>
      <c r="CF1056" s="4">
        <v>547.67999999999995</v>
      </c>
      <c r="CG1056" s="4">
        <v>547.67999999999995</v>
      </c>
      <c r="CH1056" s="4">
        <v>547.67999999999995</v>
      </c>
      <c r="CI1056" s="4">
        <v>547.67999999999995</v>
      </c>
      <c r="CJ1056" s="4">
        <v>547.67999999999995</v>
      </c>
      <c r="CK1056" s="4">
        <v>547.67999999999995</v>
      </c>
      <c r="CL1056" s="4">
        <v>547.67999999999995</v>
      </c>
      <c r="CM1056" s="4">
        <v>547.67999999999995</v>
      </c>
      <c r="CN1056" s="4">
        <v>547.67999999999995</v>
      </c>
      <c r="CO1056" s="4">
        <v>547.67999999999995</v>
      </c>
      <c r="CP1056" s="4">
        <v>547.67999999999995</v>
      </c>
      <c r="CQ1056" s="4">
        <v>547.67999999999995</v>
      </c>
      <c r="CR1056" s="4">
        <v>649.47</v>
      </c>
      <c r="CS1056" s="4">
        <v>547.67999999999995</v>
      </c>
      <c r="CT1056" s="4">
        <v>547.67999999999995</v>
      </c>
      <c r="CU1056" s="4">
        <v>547.67999999999995</v>
      </c>
      <c r="CV1056" s="4">
        <v>547.67999999999995</v>
      </c>
      <c r="CW1056" s="4">
        <v>547.67999999999995</v>
      </c>
      <c r="CX1056" s="4">
        <v>0</v>
      </c>
      <c r="CY1056" s="4">
        <v>0</v>
      </c>
      <c r="CZ1056" s="4">
        <v>0</v>
      </c>
      <c r="DA1056" s="4">
        <v>0</v>
      </c>
      <c r="DB1056" s="4">
        <v>0</v>
      </c>
      <c r="DC1056" s="4">
        <v>0</v>
      </c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6">
        <v>0</v>
      </c>
      <c r="DV1056" s="4">
        <f>SUM(Tabela1[[#This Row],[jan/25]:[mar/25]])</f>
        <v>0</v>
      </c>
      <c r="DW1056" s="4">
        <f>SUM(Tabela1[[#This Row],[abr/25]:[ago/25]])</f>
        <v>29442.74</v>
      </c>
      <c r="DX1056" s="4">
        <f>SUM(Tabela1[[#This Row],[set/25]:[dez/30]])</f>
        <v>21461.310000000009</v>
      </c>
    </row>
    <row r="1057" spans="1:128" hidden="1" x14ac:dyDescent="0.25">
      <c r="A1057" s="2" t="s">
        <v>2495</v>
      </c>
      <c r="B1057" s="2" t="s">
        <v>14</v>
      </c>
      <c r="C1057" s="2" t="s">
        <v>148</v>
      </c>
      <c r="D1057" s="1">
        <v>1509</v>
      </c>
      <c r="E1057" s="2"/>
      <c r="F1057" s="2" t="s">
        <v>42</v>
      </c>
      <c r="G1057" s="321"/>
      <c r="H1057" s="2"/>
      <c r="I1057" s="2"/>
      <c r="J1057" s="4"/>
      <c r="K1057" s="4"/>
      <c r="L1057" s="4">
        <f>Tabela1[[#This Row],[parcela.cef
(total)]]-Tabela1[[#This Row],[parcela.cef
(realizado)]]</f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f>SUM(Tabela1[[#This Row],[set/25]:[dez/30]])</f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0</v>
      </c>
      <c r="CP1057" s="4">
        <v>0</v>
      </c>
      <c r="CQ1057" s="4">
        <v>0</v>
      </c>
      <c r="CR1057" s="4">
        <v>0</v>
      </c>
      <c r="CS1057" s="4">
        <v>0</v>
      </c>
      <c r="CT1057" s="4">
        <v>0</v>
      </c>
      <c r="CU1057" s="4">
        <v>0</v>
      </c>
      <c r="CV1057" s="4">
        <v>0</v>
      </c>
      <c r="CW1057" s="4">
        <v>0</v>
      </c>
      <c r="CX1057" s="4">
        <v>0</v>
      </c>
      <c r="CY1057" s="4">
        <v>0</v>
      </c>
      <c r="CZ1057" s="4">
        <v>0</v>
      </c>
      <c r="DA1057" s="4">
        <v>0</v>
      </c>
      <c r="DB1057" s="4">
        <v>0</v>
      </c>
      <c r="DC1057" s="4">
        <v>0</v>
      </c>
      <c r="DD1057" s="4">
        <v>0</v>
      </c>
      <c r="DE1057" s="4">
        <v>0</v>
      </c>
      <c r="DF1057" s="4">
        <v>0</v>
      </c>
      <c r="DG1057" s="4">
        <v>0</v>
      </c>
      <c r="DH1057" s="4">
        <v>0</v>
      </c>
      <c r="DI1057" s="4">
        <v>0</v>
      </c>
      <c r="DJ1057" s="4">
        <v>0</v>
      </c>
      <c r="DK1057" s="4">
        <v>0</v>
      </c>
      <c r="DL1057" s="4">
        <v>0</v>
      </c>
      <c r="DM1057" s="4">
        <v>0</v>
      </c>
      <c r="DN1057" s="4">
        <v>0</v>
      </c>
      <c r="DO1057" s="4">
        <v>0</v>
      </c>
      <c r="DP1057" s="4">
        <v>0</v>
      </c>
      <c r="DQ1057" s="4">
        <v>0</v>
      </c>
      <c r="DR1057" s="4">
        <v>0</v>
      </c>
      <c r="DS1057" s="4">
        <v>0</v>
      </c>
      <c r="DT1057" s="4">
        <v>0</v>
      </c>
      <c r="DU1057" s="6">
        <v>0</v>
      </c>
      <c r="DV1057" s="4">
        <f>SUM(Tabela1[[#This Row],[jan/25]:[mar/25]])</f>
        <v>0</v>
      </c>
      <c r="DW1057" s="4">
        <f>SUM(Tabela1[[#This Row],[abr/25]:[ago/25]])</f>
        <v>0</v>
      </c>
      <c r="DX1057" s="4">
        <f>SUM(Tabela1[[#This Row],[set/25]:[dez/30]])</f>
        <v>0</v>
      </c>
    </row>
    <row r="1058" spans="1:128" hidden="1" x14ac:dyDescent="0.25">
      <c r="A1058" s="2" t="s">
        <v>2495</v>
      </c>
      <c r="B1058" s="2" t="s">
        <v>14</v>
      </c>
      <c r="C1058" s="2" t="s">
        <v>148</v>
      </c>
      <c r="D1058" s="1">
        <v>1510</v>
      </c>
      <c r="E1058" s="2"/>
      <c r="F1058" s="2" t="s">
        <v>16</v>
      </c>
      <c r="G1058" s="321"/>
      <c r="H1058" s="2"/>
      <c r="I1058" s="2"/>
      <c r="J1058" s="4"/>
      <c r="K1058" s="4"/>
      <c r="L1058" s="4">
        <f>Tabela1[[#This Row],[parcela.cef
(total)]]-Tabela1[[#This Row],[parcela.cef
(realizado)]]</f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f>SUM(Tabela1[[#This Row],[set/25]:[dez/30]])</f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0</v>
      </c>
      <c r="CP1058" s="4">
        <v>0</v>
      </c>
      <c r="CQ1058" s="4">
        <v>0</v>
      </c>
      <c r="CR1058" s="4">
        <v>0</v>
      </c>
      <c r="CS1058" s="4">
        <v>0</v>
      </c>
      <c r="CT1058" s="4">
        <v>0</v>
      </c>
      <c r="CU1058" s="4">
        <v>0</v>
      </c>
      <c r="CV1058" s="4">
        <v>0</v>
      </c>
      <c r="CW1058" s="4">
        <v>0</v>
      </c>
      <c r="CX1058" s="4">
        <v>0</v>
      </c>
      <c r="CY1058" s="4">
        <v>0</v>
      </c>
      <c r="CZ1058" s="4">
        <v>0</v>
      </c>
      <c r="DA1058" s="4">
        <v>0</v>
      </c>
      <c r="DB1058" s="4">
        <v>0</v>
      </c>
      <c r="DC1058" s="4">
        <v>0</v>
      </c>
      <c r="DD1058" s="4">
        <v>0</v>
      </c>
      <c r="DE1058" s="4">
        <v>0</v>
      </c>
      <c r="DF1058" s="4">
        <v>0</v>
      </c>
      <c r="DG1058" s="4">
        <v>0</v>
      </c>
      <c r="DH1058" s="4">
        <v>0</v>
      </c>
      <c r="DI1058" s="4">
        <v>0</v>
      </c>
      <c r="DJ1058" s="4">
        <v>0</v>
      </c>
      <c r="DK1058" s="4">
        <v>0</v>
      </c>
      <c r="DL1058" s="4">
        <v>0</v>
      </c>
      <c r="DM1058" s="4">
        <v>0</v>
      </c>
      <c r="DN1058" s="4">
        <v>0</v>
      </c>
      <c r="DO1058" s="4">
        <v>0</v>
      </c>
      <c r="DP1058" s="4">
        <v>0</v>
      </c>
      <c r="DQ1058" s="4">
        <v>0</v>
      </c>
      <c r="DR1058" s="4">
        <v>0</v>
      </c>
      <c r="DS1058" s="4">
        <v>0</v>
      </c>
      <c r="DT1058" s="4">
        <v>0</v>
      </c>
      <c r="DU1058" s="6">
        <v>0</v>
      </c>
      <c r="DV1058" s="4">
        <f>SUM(Tabela1[[#This Row],[jan/25]:[mar/25]])</f>
        <v>0</v>
      </c>
      <c r="DW1058" s="4">
        <f>SUM(Tabela1[[#This Row],[abr/25]:[ago/25]])</f>
        <v>0</v>
      </c>
      <c r="DX1058" s="4">
        <f>SUM(Tabela1[[#This Row],[set/25]:[dez/30]])</f>
        <v>0</v>
      </c>
    </row>
    <row r="1059" spans="1:128" hidden="1" x14ac:dyDescent="0.25">
      <c r="A1059" s="2" t="s">
        <v>2495</v>
      </c>
      <c r="B1059" s="2" t="s">
        <v>14</v>
      </c>
      <c r="C1059" s="2" t="s">
        <v>148</v>
      </c>
      <c r="D1059" s="1">
        <v>1511</v>
      </c>
      <c r="E1059" s="2"/>
      <c r="F1059" s="2" t="s">
        <v>16</v>
      </c>
      <c r="G1059" s="321"/>
      <c r="H1059" s="2"/>
      <c r="I1059" s="2"/>
      <c r="J1059" s="4"/>
      <c r="K1059" s="4"/>
      <c r="L1059" s="4">
        <f>Tabela1[[#This Row],[parcela.cef
(total)]]-Tabela1[[#This Row],[parcela.cef
(realizado)]]</f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f>SUM(Tabela1[[#This Row],[set/25]:[dez/30]])</f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4">
        <v>0</v>
      </c>
      <c r="CY1059" s="4">
        <v>0</v>
      </c>
      <c r="CZ1059" s="4">
        <v>0</v>
      </c>
      <c r="DA1059" s="4">
        <v>0</v>
      </c>
      <c r="DB1059" s="4">
        <v>0</v>
      </c>
      <c r="DC1059" s="4">
        <v>0</v>
      </c>
      <c r="DD1059" s="4">
        <v>0</v>
      </c>
      <c r="DE1059" s="4">
        <v>0</v>
      </c>
      <c r="DF1059" s="4">
        <v>0</v>
      </c>
      <c r="DG1059" s="4">
        <v>0</v>
      </c>
      <c r="DH1059" s="4">
        <v>0</v>
      </c>
      <c r="DI1059" s="4">
        <v>0</v>
      </c>
      <c r="DJ1059" s="4">
        <v>0</v>
      </c>
      <c r="DK1059" s="4">
        <v>0</v>
      </c>
      <c r="DL1059" s="4">
        <v>0</v>
      </c>
      <c r="DM1059" s="4">
        <v>0</v>
      </c>
      <c r="DN1059" s="4">
        <v>0</v>
      </c>
      <c r="DO1059" s="4">
        <v>0</v>
      </c>
      <c r="DP1059" s="4">
        <v>0</v>
      </c>
      <c r="DQ1059" s="4">
        <v>0</v>
      </c>
      <c r="DR1059" s="4">
        <v>0</v>
      </c>
      <c r="DS1059" s="4">
        <v>0</v>
      </c>
      <c r="DT1059" s="4">
        <v>0</v>
      </c>
      <c r="DU1059" s="6">
        <v>0</v>
      </c>
      <c r="DV1059" s="4">
        <f>SUM(Tabela1[[#This Row],[jan/25]:[mar/25]])</f>
        <v>0</v>
      </c>
      <c r="DW1059" s="4">
        <f>SUM(Tabela1[[#This Row],[abr/25]:[ago/25]])</f>
        <v>0</v>
      </c>
      <c r="DX1059" s="4">
        <f>SUM(Tabela1[[#This Row],[set/25]:[dez/30]])</f>
        <v>0</v>
      </c>
    </row>
    <row r="1060" spans="1:128" hidden="1" x14ac:dyDescent="0.25">
      <c r="A1060" s="2" t="s">
        <v>2495</v>
      </c>
      <c r="B1060" s="2" t="s">
        <v>14</v>
      </c>
      <c r="C1060" s="2" t="s">
        <v>148</v>
      </c>
      <c r="D1060" s="1">
        <v>1512</v>
      </c>
      <c r="E1060" s="2" t="s">
        <v>2674</v>
      </c>
      <c r="F1060" s="2" t="s">
        <v>19</v>
      </c>
      <c r="G1060" s="321">
        <v>45850</v>
      </c>
      <c r="H1060" s="2" t="s">
        <v>229</v>
      </c>
      <c r="I1060" s="2"/>
      <c r="J1060" s="4"/>
      <c r="K1060" s="4"/>
      <c r="L1060" s="4">
        <f>Tabela1[[#This Row],[parcela.cef
(total)]]-Tabela1[[#This Row],[parcela.cef
(realizado)]]</f>
        <v>0</v>
      </c>
      <c r="M1060" s="4">
        <v>202806.13</v>
      </c>
      <c r="N1060" s="4">
        <v>241507.62</v>
      </c>
      <c r="O1060" s="4">
        <v>0</v>
      </c>
      <c r="P1060" s="4">
        <v>42201.09</v>
      </c>
      <c r="Q1060" s="4">
        <f>SUM(Tabela1[[#This Row],[set/25]:[dez/30]])</f>
        <v>41237.699999999997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600</v>
      </c>
      <c r="BI1060" s="4">
        <v>363.39</v>
      </c>
      <c r="BJ1060" s="4">
        <v>0</v>
      </c>
      <c r="BK1060" s="4">
        <v>366.7</v>
      </c>
      <c r="BL1060" s="4">
        <v>366.7</v>
      </c>
      <c r="BM1060" s="4">
        <v>366.7</v>
      </c>
      <c r="BN1060" s="4">
        <v>366.7</v>
      </c>
      <c r="BO1060" s="4">
        <v>366.7</v>
      </c>
      <c r="BP1060" s="4">
        <v>366.7</v>
      </c>
      <c r="BQ1060" s="4">
        <v>366.7</v>
      </c>
      <c r="BR1060" s="4">
        <v>976.34</v>
      </c>
      <c r="BS1060" s="4">
        <v>366.7</v>
      </c>
      <c r="BT1060" s="4">
        <v>366.7</v>
      </c>
      <c r="BU1060" s="4">
        <v>366.7</v>
      </c>
      <c r="BV1060" s="4">
        <v>366.7</v>
      </c>
      <c r="BW1060" s="4">
        <v>383.08</v>
      </c>
      <c r="BX1060" s="4">
        <v>1222.32</v>
      </c>
      <c r="BY1060" s="4">
        <v>1222.32</v>
      </c>
      <c r="BZ1060" s="4">
        <v>1222.32</v>
      </c>
      <c r="CA1060" s="4">
        <v>1222.32</v>
      </c>
      <c r="CB1060" s="4">
        <v>1222.32</v>
      </c>
      <c r="CC1060" s="4">
        <v>1222.32</v>
      </c>
      <c r="CD1060" s="4">
        <v>3254.45</v>
      </c>
      <c r="CE1060" s="4">
        <v>1222.32</v>
      </c>
      <c r="CF1060" s="4">
        <v>1222.32</v>
      </c>
      <c r="CG1060" s="4">
        <v>1222.32</v>
      </c>
      <c r="CH1060" s="4">
        <v>1222.32</v>
      </c>
      <c r="CI1060" s="4">
        <v>1222.32</v>
      </c>
      <c r="CJ1060" s="4">
        <v>1222.32</v>
      </c>
      <c r="CK1060" s="4">
        <v>1222.32</v>
      </c>
      <c r="CL1060" s="4">
        <v>1222.32</v>
      </c>
      <c r="CM1060" s="4">
        <v>1222.32</v>
      </c>
      <c r="CN1060" s="4">
        <v>1222.32</v>
      </c>
      <c r="CO1060" s="4">
        <v>1222.32</v>
      </c>
      <c r="CP1060" s="4">
        <v>3254.45</v>
      </c>
      <c r="CQ1060" s="4">
        <v>1222.32</v>
      </c>
      <c r="CR1060" s="4">
        <v>1222.32</v>
      </c>
      <c r="CS1060" s="4">
        <v>1222.32</v>
      </c>
      <c r="CT1060" s="4">
        <v>1222.32</v>
      </c>
      <c r="CU1060" s="4">
        <v>1222.32</v>
      </c>
      <c r="CV1060" s="4">
        <v>1222.32</v>
      </c>
      <c r="CW1060" s="4">
        <v>1222.32</v>
      </c>
      <c r="CX1060" s="4">
        <v>0</v>
      </c>
      <c r="CY1060" s="4">
        <v>0</v>
      </c>
      <c r="CZ1060" s="4">
        <v>0</v>
      </c>
      <c r="DA1060" s="4">
        <v>0</v>
      </c>
      <c r="DB1060" s="4">
        <v>0</v>
      </c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6">
        <v>0</v>
      </c>
      <c r="DV1060" s="4">
        <f>SUM(Tabela1[[#This Row],[jan/25]:[mar/25]])</f>
        <v>0</v>
      </c>
      <c r="DW1060" s="4">
        <f>SUM(Tabela1[[#This Row],[abr/25]:[ago/25]])</f>
        <v>963.39</v>
      </c>
      <c r="DX1060" s="4">
        <f>SUM(Tabela1[[#This Row],[set/25]:[dez/30]])</f>
        <v>41237.699999999997</v>
      </c>
    </row>
    <row r="1061" spans="1:128" hidden="1" x14ac:dyDescent="0.25">
      <c r="A1061" s="2" t="s">
        <v>2495</v>
      </c>
      <c r="B1061" s="2" t="s">
        <v>14</v>
      </c>
      <c r="C1061" s="2" t="s">
        <v>148</v>
      </c>
      <c r="D1061" s="1">
        <v>1513</v>
      </c>
      <c r="E1061" s="2"/>
      <c r="F1061" s="2" t="s">
        <v>16</v>
      </c>
      <c r="G1061" s="321"/>
      <c r="H1061" s="2"/>
      <c r="I1061" s="2"/>
      <c r="J1061" s="4"/>
      <c r="K1061" s="4"/>
      <c r="L1061" s="4">
        <f>Tabela1[[#This Row],[parcela.cef
(total)]]-Tabela1[[#This Row],[parcela.cef
(realizado)]]</f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f>SUM(Tabela1[[#This Row],[set/25]:[dez/30]])</f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0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4">
        <v>0</v>
      </c>
      <c r="CY1061" s="4">
        <v>0</v>
      </c>
      <c r="CZ1061" s="4">
        <v>0</v>
      </c>
      <c r="DA1061" s="4">
        <v>0</v>
      </c>
      <c r="DB1061" s="4">
        <v>0</v>
      </c>
      <c r="DC1061" s="4">
        <v>0</v>
      </c>
      <c r="DD1061" s="4">
        <v>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0</v>
      </c>
      <c r="DK1061" s="4">
        <v>0</v>
      </c>
      <c r="DL1061" s="4">
        <v>0</v>
      </c>
      <c r="DM1061" s="4">
        <v>0</v>
      </c>
      <c r="DN1061" s="4">
        <v>0</v>
      </c>
      <c r="DO1061" s="4">
        <v>0</v>
      </c>
      <c r="DP1061" s="4">
        <v>0</v>
      </c>
      <c r="DQ1061" s="4">
        <v>0</v>
      </c>
      <c r="DR1061" s="4">
        <v>0</v>
      </c>
      <c r="DS1061" s="4">
        <v>0</v>
      </c>
      <c r="DT1061" s="4">
        <v>0</v>
      </c>
      <c r="DU1061" s="6">
        <v>0</v>
      </c>
      <c r="DV1061" s="4">
        <f>SUM(Tabela1[[#This Row],[jan/25]:[mar/25]])</f>
        <v>0</v>
      </c>
      <c r="DW1061" s="4">
        <f>SUM(Tabela1[[#This Row],[abr/25]:[ago/25]])</f>
        <v>0</v>
      </c>
      <c r="DX1061" s="4">
        <f>SUM(Tabela1[[#This Row],[set/25]:[dez/30]])</f>
        <v>0</v>
      </c>
    </row>
    <row r="1062" spans="1:128" hidden="1" x14ac:dyDescent="0.25">
      <c r="A1062" s="2" t="s">
        <v>2495</v>
      </c>
      <c r="B1062" s="2" t="s">
        <v>14</v>
      </c>
      <c r="C1062" s="2" t="s">
        <v>148</v>
      </c>
      <c r="D1062" s="1">
        <v>1514</v>
      </c>
      <c r="E1062" s="2"/>
      <c r="F1062" s="2" t="s">
        <v>16</v>
      </c>
      <c r="G1062" s="321"/>
      <c r="H1062" s="2"/>
      <c r="I1062" s="2"/>
      <c r="J1062" s="4"/>
      <c r="K1062" s="4"/>
      <c r="L1062" s="4">
        <f>Tabela1[[#This Row],[parcela.cef
(total)]]-Tabela1[[#This Row],[parcela.cef
(realizado)]]</f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f>SUM(Tabela1[[#This Row],[set/25]:[dez/30]])</f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4">
        <v>0</v>
      </c>
      <c r="CW1062" s="4">
        <v>0</v>
      </c>
      <c r="CX1062" s="4">
        <v>0</v>
      </c>
      <c r="CY1062" s="4">
        <v>0</v>
      </c>
      <c r="CZ1062" s="4">
        <v>0</v>
      </c>
      <c r="DA1062" s="4">
        <v>0</v>
      </c>
      <c r="DB1062" s="4">
        <v>0</v>
      </c>
      <c r="DC1062" s="4">
        <v>0</v>
      </c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6">
        <v>0</v>
      </c>
      <c r="DV1062" s="4">
        <f>SUM(Tabela1[[#This Row],[jan/25]:[mar/25]])</f>
        <v>0</v>
      </c>
      <c r="DW1062" s="4">
        <f>SUM(Tabela1[[#This Row],[abr/25]:[ago/25]])</f>
        <v>0</v>
      </c>
      <c r="DX1062" s="4">
        <f>SUM(Tabela1[[#This Row],[set/25]:[dez/30]])</f>
        <v>0</v>
      </c>
    </row>
    <row r="1063" spans="1:128" hidden="1" x14ac:dyDescent="0.25">
      <c r="A1063" s="2" t="s">
        <v>2495</v>
      </c>
      <c r="B1063" s="2" t="s">
        <v>14</v>
      </c>
      <c r="C1063" s="2" t="s">
        <v>148</v>
      </c>
      <c r="D1063" s="1">
        <v>1515</v>
      </c>
      <c r="E1063" s="2"/>
      <c r="F1063" s="2" t="s">
        <v>16</v>
      </c>
      <c r="G1063" s="321"/>
      <c r="H1063" s="2"/>
      <c r="I1063" s="2"/>
      <c r="J1063" s="4"/>
      <c r="K1063" s="4"/>
      <c r="L1063" s="4">
        <f>Tabela1[[#This Row],[parcela.cef
(total)]]-Tabela1[[#This Row],[parcela.cef
(realizado)]]</f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f>SUM(Tabela1[[#This Row],[set/25]:[dez/30]])</f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0</v>
      </c>
      <c r="CR1063" s="4">
        <v>0</v>
      </c>
      <c r="CS1063" s="4">
        <v>0</v>
      </c>
      <c r="CT1063" s="4">
        <v>0</v>
      </c>
      <c r="CU1063" s="4">
        <v>0</v>
      </c>
      <c r="CV1063" s="4">
        <v>0</v>
      </c>
      <c r="CW1063" s="4">
        <v>0</v>
      </c>
      <c r="CX1063" s="4">
        <v>0</v>
      </c>
      <c r="CY1063" s="4">
        <v>0</v>
      </c>
      <c r="CZ1063" s="4">
        <v>0</v>
      </c>
      <c r="DA1063" s="4">
        <v>0</v>
      </c>
      <c r="DB1063" s="4">
        <v>0</v>
      </c>
      <c r="DC1063" s="4">
        <v>0</v>
      </c>
      <c r="DD1063" s="4">
        <v>0</v>
      </c>
      <c r="DE1063" s="4">
        <v>0</v>
      </c>
      <c r="DF1063" s="4">
        <v>0</v>
      </c>
      <c r="DG1063" s="4">
        <v>0</v>
      </c>
      <c r="DH1063" s="4">
        <v>0</v>
      </c>
      <c r="DI1063" s="4">
        <v>0</v>
      </c>
      <c r="DJ1063" s="4">
        <v>0</v>
      </c>
      <c r="DK1063" s="4">
        <v>0</v>
      </c>
      <c r="DL1063" s="4">
        <v>0</v>
      </c>
      <c r="DM1063" s="4">
        <v>0</v>
      </c>
      <c r="DN1063" s="4">
        <v>0</v>
      </c>
      <c r="DO1063" s="4">
        <v>0</v>
      </c>
      <c r="DP1063" s="4">
        <v>0</v>
      </c>
      <c r="DQ1063" s="4">
        <v>0</v>
      </c>
      <c r="DR1063" s="4">
        <v>0</v>
      </c>
      <c r="DS1063" s="4">
        <v>0</v>
      </c>
      <c r="DT1063" s="4">
        <v>0</v>
      </c>
      <c r="DU1063" s="6">
        <v>0</v>
      </c>
      <c r="DV1063" s="4">
        <f>SUM(Tabela1[[#This Row],[jan/25]:[mar/25]])</f>
        <v>0</v>
      </c>
      <c r="DW1063" s="4">
        <f>SUM(Tabela1[[#This Row],[abr/25]:[ago/25]])</f>
        <v>0</v>
      </c>
      <c r="DX1063" s="4">
        <f>SUM(Tabela1[[#This Row],[set/25]:[dez/30]])</f>
        <v>0</v>
      </c>
    </row>
    <row r="1064" spans="1:128" hidden="1" x14ac:dyDescent="0.25">
      <c r="A1064" s="2" t="s">
        <v>2495</v>
      </c>
      <c r="B1064" s="2" t="s">
        <v>14</v>
      </c>
      <c r="C1064" s="2" t="s">
        <v>170</v>
      </c>
      <c r="D1064" s="1">
        <v>1601</v>
      </c>
      <c r="E1064" s="2"/>
      <c r="F1064" s="2" t="s">
        <v>42</v>
      </c>
      <c r="G1064" s="321"/>
      <c r="H1064" s="2"/>
      <c r="I1064" s="2"/>
      <c r="J1064" s="4"/>
      <c r="K1064" s="4"/>
      <c r="L1064" s="4">
        <f>Tabela1[[#This Row],[parcela.cef
(total)]]-Tabela1[[#This Row],[parcela.cef
(realizado)]]</f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f>SUM(Tabela1[[#This Row],[set/25]:[dez/30]])</f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0</v>
      </c>
      <c r="CQ1064" s="4">
        <v>0</v>
      </c>
      <c r="CR1064" s="4">
        <v>0</v>
      </c>
      <c r="CS1064" s="4">
        <v>0</v>
      </c>
      <c r="CT1064" s="4">
        <v>0</v>
      </c>
      <c r="CU1064" s="4">
        <v>0</v>
      </c>
      <c r="CV1064" s="4">
        <v>0</v>
      </c>
      <c r="CW1064" s="4">
        <v>0</v>
      </c>
      <c r="CX1064" s="4">
        <v>0</v>
      </c>
      <c r="CY1064" s="4">
        <v>0</v>
      </c>
      <c r="CZ1064" s="4">
        <v>0</v>
      </c>
      <c r="DA1064" s="4">
        <v>0</v>
      </c>
      <c r="DB1064" s="4">
        <v>0</v>
      </c>
      <c r="DC1064" s="4">
        <v>0</v>
      </c>
      <c r="DD1064" s="4">
        <v>0</v>
      </c>
      <c r="DE1064" s="4">
        <v>0</v>
      </c>
      <c r="DF1064" s="4">
        <v>0</v>
      </c>
      <c r="DG1064" s="4">
        <v>0</v>
      </c>
      <c r="DH1064" s="4">
        <v>0</v>
      </c>
      <c r="DI1064" s="4">
        <v>0</v>
      </c>
      <c r="DJ1064" s="4">
        <v>0</v>
      </c>
      <c r="DK1064" s="4">
        <v>0</v>
      </c>
      <c r="DL1064" s="4">
        <v>0</v>
      </c>
      <c r="DM1064" s="4">
        <v>0</v>
      </c>
      <c r="DN1064" s="4">
        <v>0</v>
      </c>
      <c r="DO1064" s="4">
        <v>0</v>
      </c>
      <c r="DP1064" s="4">
        <v>0</v>
      </c>
      <c r="DQ1064" s="4">
        <v>0</v>
      </c>
      <c r="DR1064" s="4">
        <v>0</v>
      </c>
      <c r="DS1064" s="4">
        <v>0</v>
      </c>
      <c r="DT1064" s="4">
        <v>0</v>
      </c>
      <c r="DU1064" s="6">
        <v>0</v>
      </c>
      <c r="DV1064" s="4">
        <f>SUM(Tabela1[[#This Row],[jan/25]:[mar/25]])</f>
        <v>0</v>
      </c>
      <c r="DW1064" s="4">
        <f>SUM(Tabela1[[#This Row],[abr/25]:[ago/25]])</f>
        <v>0</v>
      </c>
      <c r="DX1064" s="4">
        <f>SUM(Tabela1[[#This Row],[set/25]:[dez/30]])</f>
        <v>0</v>
      </c>
    </row>
    <row r="1065" spans="1:128" hidden="1" x14ac:dyDescent="0.25">
      <c r="A1065" s="2" t="s">
        <v>2495</v>
      </c>
      <c r="B1065" s="2" t="s">
        <v>14</v>
      </c>
      <c r="C1065" s="2" t="s">
        <v>170</v>
      </c>
      <c r="D1065" s="1">
        <v>1602</v>
      </c>
      <c r="E1065" s="2" t="s">
        <v>2680</v>
      </c>
      <c r="F1065" s="2" t="s">
        <v>19</v>
      </c>
      <c r="G1065" s="321">
        <v>45850</v>
      </c>
      <c r="H1065" s="2" t="s">
        <v>1076</v>
      </c>
      <c r="I1065" s="2"/>
      <c r="J1065" s="4"/>
      <c r="K1065" s="4"/>
      <c r="L1065" s="4">
        <f>Tabela1[[#This Row],[parcela.cef
(total)]]-Tabela1[[#This Row],[parcela.cef
(realizado)]]</f>
        <v>0</v>
      </c>
      <c r="M1065" s="4">
        <v>224849.62</v>
      </c>
      <c r="N1065" s="4">
        <v>234060</v>
      </c>
      <c r="O1065" s="4">
        <v>0</v>
      </c>
      <c r="P1065" s="4">
        <v>12766.61</v>
      </c>
      <c r="Q1065" s="4">
        <f>SUM(Tabela1[[#This Row],[set/25]:[dez/30]])</f>
        <v>101.61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12665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0</v>
      </c>
      <c r="CR1065" s="4">
        <v>0</v>
      </c>
      <c r="CS1065" s="4">
        <v>0</v>
      </c>
      <c r="CT1065" s="4">
        <v>0</v>
      </c>
      <c r="CU1065" s="4">
        <v>0</v>
      </c>
      <c r="CV1065" s="4">
        <v>0</v>
      </c>
      <c r="CW1065" s="4">
        <v>101.61</v>
      </c>
      <c r="CX1065" s="4">
        <v>0</v>
      </c>
      <c r="CY1065" s="4">
        <v>0</v>
      </c>
      <c r="CZ1065" s="4">
        <v>0</v>
      </c>
      <c r="DA1065" s="4">
        <v>0</v>
      </c>
      <c r="DB1065" s="4">
        <v>0</v>
      </c>
      <c r="DC1065" s="4">
        <v>0</v>
      </c>
      <c r="DD1065" s="4">
        <v>0</v>
      </c>
      <c r="DE1065" s="4">
        <v>0</v>
      </c>
      <c r="DF1065" s="4">
        <v>0</v>
      </c>
      <c r="DG1065" s="4">
        <v>0</v>
      </c>
      <c r="DH1065" s="4">
        <v>0</v>
      </c>
      <c r="DI1065" s="4">
        <v>0</v>
      </c>
      <c r="DJ1065" s="4">
        <v>0</v>
      </c>
      <c r="DK1065" s="4">
        <v>0</v>
      </c>
      <c r="DL1065" s="4">
        <v>0</v>
      </c>
      <c r="DM1065" s="4">
        <v>0</v>
      </c>
      <c r="DN1065" s="4">
        <v>0</v>
      </c>
      <c r="DO1065" s="4">
        <v>0</v>
      </c>
      <c r="DP1065" s="4">
        <v>0</v>
      </c>
      <c r="DQ1065" s="4">
        <v>0</v>
      </c>
      <c r="DR1065" s="4">
        <v>0</v>
      </c>
      <c r="DS1065" s="4">
        <v>0</v>
      </c>
      <c r="DT1065" s="4">
        <v>0</v>
      </c>
      <c r="DU1065" s="6">
        <v>0</v>
      </c>
      <c r="DV1065" s="4">
        <f>SUM(Tabela1[[#This Row],[jan/25]:[mar/25]])</f>
        <v>0</v>
      </c>
      <c r="DW1065" s="4">
        <f>SUM(Tabela1[[#This Row],[abr/25]:[ago/25]])</f>
        <v>12665</v>
      </c>
      <c r="DX1065" s="4">
        <f>SUM(Tabela1[[#This Row],[set/25]:[dez/30]])</f>
        <v>101.61</v>
      </c>
    </row>
    <row r="1066" spans="1:128" hidden="1" x14ac:dyDescent="0.25">
      <c r="A1066" s="2" t="s">
        <v>2495</v>
      </c>
      <c r="B1066" s="2" t="s">
        <v>14</v>
      </c>
      <c r="C1066" s="2" t="s">
        <v>170</v>
      </c>
      <c r="D1066" s="1">
        <v>1603</v>
      </c>
      <c r="E1066" s="2"/>
      <c r="F1066" s="2" t="s">
        <v>42</v>
      </c>
      <c r="G1066" s="321"/>
      <c r="H1066" s="2"/>
      <c r="I1066" s="2"/>
      <c r="J1066" s="4"/>
      <c r="K1066" s="4"/>
      <c r="L1066" s="4">
        <f>Tabela1[[#This Row],[parcela.cef
(total)]]-Tabela1[[#This Row],[parcela.cef
(realizado)]]</f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f>SUM(Tabela1[[#This Row],[set/25]:[dez/30]])</f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0</v>
      </c>
      <c r="CP1066" s="4">
        <v>0</v>
      </c>
      <c r="CQ1066" s="4">
        <v>0</v>
      </c>
      <c r="CR1066" s="4">
        <v>0</v>
      </c>
      <c r="CS1066" s="4">
        <v>0</v>
      </c>
      <c r="CT1066" s="4">
        <v>0</v>
      </c>
      <c r="CU1066" s="4">
        <v>0</v>
      </c>
      <c r="CV1066" s="4">
        <v>0</v>
      </c>
      <c r="CW1066" s="4">
        <v>0</v>
      </c>
      <c r="CX1066" s="4">
        <v>0</v>
      </c>
      <c r="CY1066" s="4">
        <v>0</v>
      </c>
      <c r="CZ1066" s="4">
        <v>0</v>
      </c>
      <c r="DA1066" s="4">
        <v>0</v>
      </c>
      <c r="DB1066" s="4">
        <v>0</v>
      </c>
      <c r="DC1066" s="4">
        <v>0</v>
      </c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6">
        <v>0</v>
      </c>
      <c r="DV1066" s="4">
        <f>SUM(Tabela1[[#This Row],[jan/25]:[mar/25]])</f>
        <v>0</v>
      </c>
      <c r="DW1066" s="4">
        <f>SUM(Tabela1[[#This Row],[abr/25]:[ago/25]])</f>
        <v>0</v>
      </c>
      <c r="DX1066" s="4">
        <f>SUM(Tabela1[[#This Row],[set/25]:[dez/30]])</f>
        <v>0</v>
      </c>
    </row>
    <row r="1067" spans="1:128" hidden="1" x14ac:dyDescent="0.25">
      <c r="A1067" s="2" t="s">
        <v>2495</v>
      </c>
      <c r="B1067" s="2" t="s">
        <v>14</v>
      </c>
      <c r="C1067" s="2" t="s">
        <v>170</v>
      </c>
      <c r="D1067" s="1">
        <v>1604</v>
      </c>
      <c r="E1067" s="2" t="s">
        <v>2683</v>
      </c>
      <c r="F1067" s="2" t="s">
        <v>19</v>
      </c>
      <c r="G1067" s="321">
        <v>45850</v>
      </c>
      <c r="H1067" s="2" t="s">
        <v>2006</v>
      </c>
      <c r="I1067" s="2"/>
      <c r="J1067" s="4"/>
      <c r="K1067" s="4"/>
      <c r="L1067" s="4">
        <f>Tabela1[[#This Row],[parcela.cef
(total)]]-Tabela1[[#This Row],[parcela.cef
(realizado)]]</f>
        <v>0</v>
      </c>
      <c r="M1067" s="4">
        <v>192481.23</v>
      </c>
      <c r="N1067" s="4">
        <v>237760</v>
      </c>
      <c r="O1067" s="4">
        <v>0</v>
      </c>
      <c r="P1067" s="4">
        <v>46025.47</v>
      </c>
      <c r="Q1067" s="4">
        <f>SUM(Tabela1[[#This Row],[set/25]:[dez/30]])</f>
        <v>44525.470000000008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1500</v>
      </c>
      <c r="BI1067" s="4">
        <v>0</v>
      </c>
      <c r="BJ1067" s="4">
        <v>1524.09</v>
      </c>
      <c r="BK1067" s="4">
        <v>2804.33</v>
      </c>
      <c r="BL1067" s="4">
        <v>656.74</v>
      </c>
      <c r="BM1067" s="4">
        <v>656.74</v>
      </c>
      <c r="BN1067" s="4">
        <v>656.74</v>
      </c>
      <c r="BO1067" s="4">
        <v>656.74</v>
      </c>
      <c r="BP1067" s="4">
        <v>656.74</v>
      </c>
      <c r="BQ1067" s="4">
        <v>656.74</v>
      </c>
      <c r="BR1067" s="4">
        <v>656.74</v>
      </c>
      <c r="BS1067" s="4">
        <v>656.74</v>
      </c>
      <c r="BT1067" s="4">
        <v>5737.05</v>
      </c>
      <c r="BU1067" s="4">
        <v>656.74</v>
      </c>
      <c r="BV1067" s="4">
        <v>656.74</v>
      </c>
      <c r="BW1067" s="4">
        <v>656.74</v>
      </c>
      <c r="BX1067" s="4">
        <v>656.74</v>
      </c>
      <c r="BY1067" s="4">
        <v>656.74</v>
      </c>
      <c r="BZ1067" s="4">
        <v>656.74</v>
      </c>
      <c r="CA1067" s="4">
        <v>656.74</v>
      </c>
      <c r="CB1067" s="4">
        <v>656.74</v>
      </c>
      <c r="CC1067" s="4">
        <v>656.74</v>
      </c>
      <c r="CD1067" s="4">
        <v>656.74</v>
      </c>
      <c r="CE1067" s="4">
        <v>656.74</v>
      </c>
      <c r="CF1067" s="4">
        <v>5737.05</v>
      </c>
      <c r="CG1067" s="4">
        <v>656.74</v>
      </c>
      <c r="CH1067" s="4">
        <v>656.74</v>
      </c>
      <c r="CI1067" s="4">
        <v>656.74</v>
      </c>
      <c r="CJ1067" s="4">
        <v>656.74</v>
      </c>
      <c r="CK1067" s="4">
        <v>656.74</v>
      </c>
      <c r="CL1067" s="4">
        <v>656.74</v>
      </c>
      <c r="CM1067" s="4">
        <v>656.74</v>
      </c>
      <c r="CN1067" s="4">
        <v>656.74</v>
      </c>
      <c r="CO1067" s="4">
        <v>656.74</v>
      </c>
      <c r="CP1067" s="4">
        <v>656.74</v>
      </c>
      <c r="CQ1067" s="4">
        <v>656.74</v>
      </c>
      <c r="CR1067" s="4">
        <v>5737.05</v>
      </c>
      <c r="CS1067" s="4">
        <v>656.74</v>
      </c>
      <c r="CT1067" s="4">
        <v>656.74</v>
      </c>
      <c r="CU1067" s="4">
        <v>656.74</v>
      </c>
      <c r="CV1067" s="4">
        <v>656.74</v>
      </c>
      <c r="CW1067" s="4">
        <v>656.74</v>
      </c>
      <c r="CX1067" s="4">
        <v>0</v>
      </c>
      <c r="CY1067" s="4">
        <v>0</v>
      </c>
      <c r="CZ1067" s="4">
        <v>0</v>
      </c>
      <c r="DA1067" s="4">
        <v>0</v>
      </c>
      <c r="DB1067" s="4">
        <v>0</v>
      </c>
      <c r="DC1067" s="4">
        <v>0</v>
      </c>
      <c r="DD1067" s="4">
        <v>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0</v>
      </c>
      <c r="DK1067" s="4">
        <v>0</v>
      </c>
      <c r="DL1067" s="4">
        <v>0</v>
      </c>
      <c r="DM1067" s="4">
        <v>0</v>
      </c>
      <c r="DN1067" s="4">
        <v>0</v>
      </c>
      <c r="DO1067" s="4">
        <v>0</v>
      </c>
      <c r="DP1067" s="4">
        <v>0</v>
      </c>
      <c r="DQ1067" s="4">
        <v>0</v>
      </c>
      <c r="DR1067" s="4">
        <v>0</v>
      </c>
      <c r="DS1067" s="4">
        <v>0</v>
      </c>
      <c r="DT1067" s="4">
        <v>0</v>
      </c>
      <c r="DU1067" s="6">
        <v>0</v>
      </c>
      <c r="DV1067" s="4">
        <f>SUM(Tabela1[[#This Row],[jan/25]:[mar/25]])</f>
        <v>0</v>
      </c>
      <c r="DW1067" s="4">
        <f>SUM(Tabela1[[#This Row],[abr/25]:[ago/25]])</f>
        <v>1500</v>
      </c>
      <c r="DX1067" s="4">
        <f>SUM(Tabela1[[#This Row],[set/25]:[dez/30]])</f>
        <v>44525.470000000008</v>
      </c>
    </row>
    <row r="1068" spans="1:128" hidden="1" x14ac:dyDescent="0.25">
      <c r="A1068" s="2" t="s">
        <v>2495</v>
      </c>
      <c r="B1068" s="2" t="s">
        <v>14</v>
      </c>
      <c r="C1068" s="2" t="s">
        <v>170</v>
      </c>
      <c r="D1068" s="1">
        <v>1605</v>
      </c>
      <c r="E1068" s="2"/>
      <c r="F1068" s="2" t="s">
        <v>42</v>
      </c>
      <c r="G1068" s="321"/>
      <c r="H1068" s="2"/>
      <c r="I1068" s="2"/>
      <c r="J1068" s="4"/>
      <c r="K1068" s="4"/>
      <c r="L1068" s="4">
        <f>Tabela1[[#This Row],[parcela.cef
(total)]]-Tabela1[[#This Row],[parcela.cef
(realizado)]]</f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f>SUM(Tabela1[[#This Row],[set/25]:[dez/30]])</f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0</v>
      </c>
      <c r="CR1068" s="4">
        <v>0</v>
      </c>
      <c r="CS1068" s="4">
        <v>0</v>
      </c>
      <c r="CT1068" s="4">
        <v>0</v>
      </c>
      <c r="CU1068" s="4">
        <v>0</v>
      </c>
      <c r="CV1068" s="4">
        <v>0</v>
      </c>
      <c r="CW1068" s="4">
        <v>0</v>
      </c>
      <c r="CX1068" s="4">
        <v>0</v>
      </c>
      <c r="CY1068" s="4">
        <v>0</v>
      </c>
      <c r="CZ1068" s="4">
        <v>0</v>
      </c>
      <c r="DA1068" s="4">
        <v>0</v>
      </c>
      <c r="DB1068" s="4">
        <v>0</v>
      </c>
      <c r="DC1068" s="4">
        <v>0</v>
      </c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0</v>
      </c>
      <c r="DU1068" s="6">
        <v>0</v>
      </c>
      <c r="DV1068" s="4">
        <f>SUM(Tabela1[[#This Row],[jan/25]:[mar/25]])</f>
        <v>0</v>
      </c>
      <c r="DW1068" s="4">
        <f>SUM(Tabela1[[#This Row],[abr/25]:[ago/25]])</f>
        <v>0</v>
      </c>
      <c r="DX1068" s="4">
        <f>SUM(Tabela1[[#This Row],[set/25]:[dez/30]])</f>
        <v>0</v>
      </c>
    </row>
    <row r="1069" spans="1:128" hidden="1" x14ac:dyDescent="0.25">
      <c r="A1069" s="2" t="s">
        <v>2495</v>
      </c>
      <c r="B1069" s="2" t="s">
        <v>14</v>
      </c>
      <c r="C1069" s="2" t="s">
        <v>170</v>
      </c>
      <c r="D1069" s="1">
        <v>1606</v>
      </c>
      <c r="E1069" s="2" t="s">
        <v>2686</v>
      </c>
      <c r="F1069" s="2" t="s">
        <v>19</v>
      </c>
      <c r="G1069" s="321">
        <v>45850</v>
      </c>
      <c r="H1069" s="2" t="s">
        <v>1961</v>
      </c>
      <c r="I1069" s="2"/>
      <c r="J1069" s="4"/>
      <c r="K1069" s="4"/>
      <c r="L1069" s="4">
        <f>Tabela1[[#This Row],[parcela.cef
(total)]]-Tabela1[[#This Row],[parcela.cef
(realizado)]]</f>
        <v>0</v>
      </c>
      <c r="M1069" s="4">
        <v>0</v>
      </c>
      <c r="N1069" s="4">
        <v>233060</v>
      </c>
      <c r="O1069" s="4">
        <v>0</v>
      </c>
      <c r="P1069" s="4">
        <v>235440.36</v>
      </c>
      <c r="Q1069" s="4">
        <f>SUM(Tabela1[[#This Row],[set/25]:[dez/30]])</f>
        <v>149933.87000000008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84060</v>
      </c>
      <c r="BI1069" s="4">
        <v>1446.49</v>
      </c>
      <c r="BJ1069" s="4">
        <v>1459.66</v>
      </c>
      <c r="BK1069" s="4">
        <v>1459.66</v>
      </c>
      <c r="BL1069" s="4">
        <v>1459.66</v>
      </c>
      <c r="BM1069" s="4">
        <v>1459.66</v>
      </c>
      <c r="BN1069" s="4">
        <v>1459.66</v>
      </c>
      <c r="BO1069" s="4">
        <v>1459.66</v>
      </c>
      <c r="BP1069" s="4">
        <v>1459.66</v>
      </c>
      <c r="BQ1069" s="4">
        <v>1459.66</v>
      </c>
      <c r="BR1069" s="4">
        <v>1459.66</v>
      </c>
      <c r="BS1069" s="4">
        <v>1459.66</v>
      </c>
      <c r="BT1069" s="4">
        <v>31941.54</v>
      </c>
      <c r="BU1069" s="4">
        <v>1459.66</v>
      </c>
      <c r="BV1069" s="4">
        <v>1459.66</v>
      </c>
      <c r="BW1069" s="4">
        <v>1459.66</v>
      </c>
      <c r="BX1069" s="4">
        <v>1459.66</v>
      </c>
      <c r="BY1069" s="4">
        <v>1459.66</v>
      </c>
      <c r="BZ1069" s="4">
        <v>1459.66</v>
      </c>
      <c r="CA1069" s="4">
        <v>1459.66</v>
      </c>
      <c r="CB1069" s="4">
        <v>1459.66</v>
      </c>
      <c r="CC1069" s="4">
        <v>1459.66</v>
      </c>
      <c r="CD1069" s="4">
        <v>1459.66</v>
      </c>
      <c r="CE1069" s="4">
        <v>1459.66</v>
      </c>
      <c r="CF1069" s="4">
        <v>31941.54</v>
      </c>
      <c r="CG1069" s="4">
        <v>1459.66</v>
      </c>
      <c r="CH1069" s="4">
        <v>1459.66</v>
      </c>
      <c r="CI1069" s="4">
        <v>1459.66</v>
      </c>
      <c r="CJ1069" s="4">
        <v>1459.66</v>
      </c>
      <c r="CK1069" s="4">
        <v>1459.66</v>
      </c>
      <c r="CL1069" s="4">
        <v>1459.66</v>
      </c>
      <c r="CM1069" s="4">
        <v>1459.66</v>
      </c>
      <c r="CN1069" s="4">
        <v>1459.66</v>
      </c>
      <c r="CO1069" s="4">
        <v>1459.66</v>
      </c>
      <c r="CP1069" s="4">
        <v>1459.66</v>
      </c>
      <c r="CQ1069" s="4">
        <v>1459.66</v>
      </c>
      <c r="CR1069" s="4">
        <v>32043.37</v>
      </c>
      <c r="CS1069" s="4">
        <v>1459.66</v>
      </c>
      <c r="CT1069" s="4">
        <v>1459.66</v>
      </c>
      <c r="CU1069" s="4">
        <v>1459.66</v>
      </c>
      <c r="CV1069" s="4">
        <v>1459.66</v>
      </c>
      <c r="CW1069" s="4">
        <v>1459.66</v>
      </c>
      <c r="CX1069" s="4">
        <v>0</v>
      </c>
      <c r="CY1069" s="4">
        <v>0</v>
      </c>
      <c r="CZ1069" s="4">
        <v>0</v>
      </c>
      <c r="DA1069" s="4">
        <v>0</v>
      </c>
      <c r="DB1069" s="4">
        <v>0</v>
      </c>
      <c r="DC1069" s="4">
        <v>0</v>
      </c>
      <c r="DD1069" s="4">
        <v>0</v>
      </c>
      <c r="DE1069" s="4">
        <v>0</v>
      </c>
      <c r="DF1069" s="4">
        <v>0</v>
      </c>
      <c r="DG1069" s="4">
        <v>0</v>
      </c>
      <c r="DH1069" s="4">
        <v>0</v>
      </c>
      <c r="DI1069" s="4">
        <v>0</v>
      </c>
      <c r="DJ1069" s="4">
        <v>0</v>
      </c>
      <c r="DK1069" s="4">
        <v>0</v>
      </c>
      <c r="DL1069" s="4">
        <v>0</v>
      </c>
      <c r="DM1069" s="4">
        <v>0</v>
      </c>
      <c r="DN1069" s="4">
        <v>0</v>
      </c>
      <c r="DO1069" s="4">
        <v>0</v>
      </c>
      <c r="DP1069" s="4">
        <v>0</v>
      </c>
      <c r="DQ1069" s="4">
        <v>0</v>
      </c>
      <c r="DR1069" s="4">
        <v>0</v>
      </c>
      <c r="DS1069" s="4">
        <v>0</v>
      </c>
      <c r="DT1069" s="4">
        <v>0</v>
      </c>
      <c r="DU1069" s="6">
        <v>0</v>
      </c>
      <c r="DV1069" s="4">
        <f>SUM(Tabela1[[#This Row],[jan/25]:[mar/25]])</f>
        <v>0</v>
      </c>
      <c r="DW1069" s="4">
        <f>SUM(Tabela1[[#This Row],[abr/25]:[ago/25]])</f>
        <v>85506.49</v>
      </c>
      <c r="DX1069" s="4">
        <f>SUM(Tabela1[[#This Row],[set/25]:[dez/30]])</f>
        <v>149933.87000000008</v>
      </c>
    </row>
    <row r="1070" spans="1:128" hidden="1" x14ac:dyDescent="0.25">
      <c r="A1070" s="2" t="s">
        <v>2495</v>
      </c>
      <c r="B1070" s="2" t="s">
        <v>14</v>
      </c>
      <c r="C1070" s="2" t="s">
        <v>170</v>
      </c>
      <c r="D1070" s="1">
        <v>1607</v>
      </c>
      <c r="E1070" s="2"/>
      <c r="F1070" s="2" t="s">
        <v>16</v>
      </c>
      <c r="G1070" s="321"/>
      <c r="H1070" s="2"/>
      <c r="I1070" s="2"/>
      <c r="J1070" s="4"/>
      <c r="K1070" s="4"/>
      <c r="L1070" s="4">
        <f>Tabela1[[#This Row],[parcela.cef
(total)]]-Tabela1[[#This Row],[parcela.cef
(realizado)]]</f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f>SUM(Tabela1[[#This Row],[set/25]:[dez/30]])</f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0</v>
      </c>
      <c r="CP1070" s="4">
        <v>0</v>
      </c>
      <c r="CQ1070" s="4">
        <v>0</v>
      </c>
      <c r="CR1070" s="4">
        <v>0</v>
      </c>
      <c r="CS1070" s="4">
        <v>0</v>
      </c>
      <c r="CT1070" s="4">
        <v>0</v>
      </c>
      <c r="CU1070" s="4">
        <v>0</v>
      </c>
      <c r="CV1070" s="4">
        <v>0</v>
      </c>
      <c r="CW1070" s="4">
        <v>0</v>
      </c>
      <c r="CX1070" s="4">
        <v>0</v>
      </c>
      <c r="CY1070" s="4">
        <v>0</v>
      </c>
      <c r="CZ1070" s="4">
        <v>0</v>
      </c>
      <c r="DA1070" s="4">
        <v>0</v>
      </c>
      <c r="DB1070" s="4">
        <v>0</v>
      </c>
      <c r="DC1070" s="4">
        <v>0</v>
      </c>
      <c r="DD1070" s="4">
        <v>0</v>
      </c>
      <c r="DE1070" s="4">
        <v>0</v>
      </c>
      <c r="DF1070" s="4">
        <v>0</v>
      </c>
      <c r="DG1070" s="4">
        <v>0</v>
      </c>
      <c r="DH1070" s="4">
        <v>0</v>
      </c>
      <c r="DI1070" s="4">
        <v>0</v>
      </c>
      <c r="DJ1070" s="4">
        <v>0</v>
      </c>
      <c r="DK1070" s="4">
        <v>0</v>
      </c>
      <c r="DL1070" s="4">
        <v>0</v>
      </c>
      <c r="DM1070" s="4">
        <v>0</v>
      </c>
      <c r="DN1070" s="4">
        <v>0</v>
      </c>
      <c r="DO1070" s="4">
        <v>0</v>
      </c>
      <c r="DP1070" s="4">
        <v>0</v>
      </c>
      <c r="DQ1070" s="4">
        <v>0</v>
      </c>
      <c r="DR1070" s="4">
        <v>0</v>
      </c>
      <c r="DS1070" s="4">
        <v>0</v>
      </c>
      <c r="DT1070" s="4">
        <v>0</v>
      </c>
      <c r="DU1070" s="6">
        <v>0</v>
      </c>
      <c r="DV1070" s="4">
        <f>SUM(Tabela1[[#This Row],[jan/25]:[mar/25]])</f>
        <v>0</v>
      </c>
      <c r="DW1070" s="4">
        <f>SUM(Tabela1[[#This Row],[abr/25]:[ago/25]])</f>
        <v>0</v>
      </c>
      <c r="DX1070" s="4">
        <f>SUM(Tabela1[[#This Row],[set/25]:[dez/30]])</f>
        <v>0</v>
      </c>
    </row>
    <row r="1071" spans="1:128" hidden="1" x14ac:dyDescent="0.25">
      <c r="A1071" s="2" t="s">
        <v>2495</v>
      </c>
      <c r="B1071" s="2" t="s">
        <v>14</v>
      </c>
      <c r="C1071" s="2" t="s">
        <v>170</v>
      </c>
      <c r="D1071" s="1">
        <v>1608</v>
      </c>
      <c r="E1071" s="2"/>
      <c r="F1071" s="2" t="s">
        <v>16</v>
      </c>
      <c r="G1071" s="321"/>
      <c r="H1071" s="2"/>
      <c r="I1071" s="2"/>
      <c r="J1071" s="4"/>
      <c r="K1071" s="4"/>
      <c r="L1071" s="4">
        <f>Tabela1[[#This Row],[parcela.cef
(total)]]-Tabela1[[#This Row],[parcela.cef
(realizado)]]</f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f>SUM(Tabela1[[#This Row],[set/25]:[dez/30]])</f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0</v>
      </c>
      <c r="CR1071" s="4">
        <v>0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4">
        <v>0</v>
      </c>
      <c r="CY1071" s="4">
        <v>0</v>
      </c>
      <c r="CZ1071" s="4">
        <v>0</v>
      </c>
      <c r="DA1071" s="4">
        <v>0</v>
      </c>
      <c r="DB1071" s="4">
        <v>0</v>
      </c>
      <c r="DC1071" s="4">
        <v>0</v>
      </c>
      <c r="DD1071" s="4">
        <v>0</v>
      </c>
      <c r="DE1071" s="4">
        <v>0</v>
      </c>
      <c r="DF1071" s="4">
        <v>0</v>
      </c>
      <c r="DG1071" s="4">
        <v>0</v>
      </c>
      <c r="DH1071" s="4">
        <v>0</v>
      </c>
      <c r="DI1071" s="4">
        <v>0</v>
      </c>
      <c r="DJ1071" s="4">
        <v>0</v>
      </c>
      <c r="DK1071" s="4">
        <v>0</v>
      </c>
      <c r="DL1071" s="4">
        <v>0</v>
      </c>
      <c r="DM1071" s="4">
        <v>0</v>
      </c>
      <c r="DN1071" s="4">
        <v>0</v>
      </c>
      <c r="DO1071" s="4">
        <v>0</v>
      </c>
      <c r="DP1071" s="4">
        <v>0</v>
      </c>
      <c r="DQ1071" s="4">
        <v>0</v>
      </c>
      <c r="DR1071" s="4">
        <v>0</v>
      </c>
      <c r="DS1071" s="4">
        <v>0</v>
      </c>
      <c r="DT1071" s="4">
        <v>0</v>
      </c>
      <c r="DU1071" s="6">
        <v>0</v>
      </c>
      <c r="DV1071" s="4">
        <f>SUM(Tabela1[[#This Row],[jan/25]:[mar/25]])</f>
        <v>0</v>
      </c>
      <c r="DW1071" s="4">
        <f>SUM(Tabela1[[#This Row],[abr/25]:[ago/25]])</f>
        <v>0</v>
      </c>
      <c r="DX1071" s="4">
        <f>SUM(Tabela1[[#This Row],[set/25]:[dez/30]])</f>
        <v>0</v>
      </c>
    </row>
    <row r="1072" spans="1:128" hidden="1" x14ac:dyDescent="0.25">
      <c r="A1072" s="2" t="s">
        <v>2495</v>
      </c>
      <c r="B1072" s="2" t="s">
        <v>14</v>
      </c>
      <c r="C1072" s="2" t="s">
        <v>170</v>
      </c>
      <c r="D1072" s="1">
        <v>1609</v>
      </c>
      <c r="E1072" s="2"/>
      <c r="F1072" s="2" t="s">
        <v>42</v>
      </c>
      <c r="G1072" s="321"/>
      <c r="H1072" s="2"/>
      <c r="I1072" s="2"/>
      <c r="J1072" s="4"/>
      <c r="K1072" s="4"/>
      <c r="L1072" s="4">
        <f>Tabela1[[#This Row],[parcela.cef
(total)]]-Tabela1[[#This Row],[parcela.cef
(realizado)]]</f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f>SUM(Tabela1[[#This Row],[set/25]:[dez/30]])</f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0</v>
      </c>
      <c r="CQ1072" s="4">
        <v>0</v>
      </c>
      <c r="CR1072" s="4">
        <v>0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4">
        <v>0</v>
      </c>
      <c r="CY1072" s="4">
        <v>0</v>
      </c>
      <c r="CZ1072" s="4">
        <v>0</v>
      </c>
      <c r="DA1072" s="4">
        <v>0</v>
      </c>
      <c r="DB1072" s="4">
        <v>0</v>
      </c>
      <c r="DC1072" s="4">
        <v>0</v>
      </c>
      <c r="DD1072" s="4">
        <v>0</v>
      </c>
      <c r="DE1072" s="4">
        <v>0</v>
      </c>
      <c r="DF1072" s="4">
        <v>0</v>
      </c>
      <c r="DG1072" s="4">
        <v>0</v>
      </c>
      <c r="DH1072" s="4">
        <v>0</v>
      </c>
      <c r="DI1072" s="4">
        <v>0</v>
      </c>
      <c r="DJ1072" s="4">
        <v>0</v>
      </c>
      <c r="DK1072" s="4">
        <v>0</v>
      </c>
      <c r="DL1072" s="4">
        <v>0</v>
      </c>
      <c r="DM1072" s="4">
        <v>0</v>
      </c>
      <c r="DN1072" s="4">
        <v>0</v>
      </c>
      <c r="DO1072" s="4">
        <v>0</v>
      </c>
      <c r="DP1072" s="4">
        <v>0</v>
      </c>
      <c r="DQ1072" s="4">
        <v>0</v>
      </c>
      <c r="DR1072" s="4">
        <v>0</v>
      </c>
      <c r="DS1072" s="4">
        <v>0</v>
      </c>
      <c r="DT1072" s="4">
        <v>0</v>
      </c>
      <c r="DU1072" s="6">
        <v>0</v>
      </c>
      <c r="DV1072" s="4">
        <f>SUM(Tabela1[[#This Row],[jan/25]:[mar/25]])</f>
        <v>0</v>
      </c>
      <c r="DW1072" s="4">
        <f>SUM(Tabela1[[#This Row],[abr/25]:[ago/25]])</f>
        <v>0</v>
      </c>
      <c r="DX1072" s="4">
        <f>SUM(Tabela1[[#This Row],[set/25]:[dez/30]])</f>
        <v>0</v>
      </c>
    </row>
    <row r="1073" spans="1:128" hidden="1" x14ac:dyDescent="0.25">
      <c r="A1073" s="2" t="s">
        <v>2495</v>
      </c>
      <c r="B1073" s="2" t="s">
        <v>14</v>
      </c>
      <c r="C1073" s="2" t="s">
        <v>170</v>
      </c>
      <c r="D1073" s="1">
        <v>1610</v>
      </c>
      <c r="E1073" s="2"/>
      <c r="F1073" s="2" t="s">
        <v>42</v>
      </c>
      <c r="G1073" s="321"/>
      <c r="H1073" s="2"/>
      <c r="I1073" s="2"/>
      <c r="J1073" s="4"/>
      <c r="K1073" s="4"/>
      <c r="L1073" s="4">
        <f>Tabela1[[#This Row],[parcela.cef
(total)]]-Tabela1[[#This Row],[parcela.cef
(realizado)]]</f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f>SUM(Tabela1[[#This Row],[set/25]:[dez/30]])</f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0</v>
      </c>
      <c r="CZ1073" s="4">
        <v>0</v>
      </c>
      <c r="DA1073" s="4">
        <v>0</v>
      </c>
      <c r="DB1073" s="4">
        <v>0</v>
      </c>
      <c r="DC1073" s="4">
        <v>0</v>
      </c>
      <c r="DD1073" s="4">
        <v>0</v>
      </c>
      <c r="DE1073" s="4">
        <v>0</v>
      </c>
      <c r="DF1073" s="4">
        <v>0</v>
      </c>
      <c r="DG1073" s="4">
        <v>0</v>
      </c>
      <c r="DH1073" s="4">
        <v>0</v>
      </c>
      <c r="DI1073" s="4">
        <v>0</v>
      </c>
      <c r="DJ1073" s="4">
        <v>0</v>
      </c>
      <c r="DK1073" s="4">
        <v>0</v>
      </c>
      <c r="DL1073" s="4">
        <v>0</v>
      </c>
      <c r="DM1073" s="4">
        <v>0</v>
      </c>
      <c r="DN1073" s="4">
        <v>0</v>
      </c>
      <c r="DO1073" s="4">
        <v>0</v>
      </c>
      <c r="DP1073" s="4">
        <v>0</v>
      </c>
      <c r="DQ1073" s="4">
        <v>0</v>
      </c>
      <c r="DR1073" s="4">
        <v>0</v>
      </c>
      <c r="DS1073" s="4">
        <v>0</v>
      </c>
      <c r="DT1073" s="4">
        <v>0</v>
      </c>
      <c r="DU1073" s="6">
        <v>0</v>
      </c>
      <c r="DV1073" s="4">
        <f>SUM(Tabela1[[#This Row],[jan/25]:[mar/25]])</f>
        <v>0</v>
      </c>
      <c r="DW1073" s="4">
        <f>SUM(Tabela1[[#This Row],[abr/25]:[ago/25]])</f>
        <v>0</v>
      </c>
      <c r="DX1073" s="4">
        <f>SUM(Tabela1[[#This Row],[set/25]:[dez/30]])</f>
        <v>0</v>
      </c>
    </row>
    <row r="1074" spans="1:128" hidden="1" x14ac:dyDescent="0.25">
      <c r="A1074" s="2" t="s">
        <v>2495</v>
      </c>
      <c r="B1074" s="2" t="s">
        <v>14</v>
      </c>
      <c r="C1074" s="2" t="s">
        <v>170</v>
      </c>
      <c r="D1074" s="1">
        <v>1611</v>
      </c>
      <c r="E1074" s="2" t="s">
        <v>2692</v>
      </c>
      <c r="F1074" s="2" t="s">
        <v>19</v>
      </c>
      <c r="G1074" s="321">
        <v>45865</v>
      </c>
      <c r="H1074" s="2" t="s">
        <v>2693</v>
      </c>
      <c r="I1074" s="2"/>
      <c r="J1074" s="4"/>
      <c r="K1074" s="4"/>
      <c r="L1074" s="4">
        <f>Tabela1[[#This Row],[parcela.cef
(total)]]-Tabela1[[#This Row],[parcela.cef
(realizado)]]</f>
        <v>0</v>
      </c>
      <c r="M1074" s="4">
        <v>284497.58</v>
      </c>
      <c r="N1074" s="4">
        <v>325710</v>
      </c>
      <c r="O1074" s="4">
        <v>0</v>
      </c>
      <c r="P1074" s="4">
        <v>46347.99</v>
      </c>
      <c r="Q1074" s="4">
        <f>SUM(Tabela1[[#This Row],[set/25]:[dez/30]])</f>
        <v>40347.989999999983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6000</v>
      </c>
      <c r="BJ1074" s="4">
        <v>274.33999999999997</v>
      </c>
      <c r="BK1074" s="4">
        <v>274.33999999999997</v>
      </c>
      <c r="BL1074" s="4">
        <v>274.33999999999997</v>
      </c>
      <c r="BM1074" s="4">
        <v>1341.21</v>
      </c>
      <c r="BN1074" s="4">
        <v>274.33999999999997</v>
      </c>
      <c r="BO1074" s="4">
        <v>274.33999999999997</v>
      </c>
      <c r="BP1074" s="4">
        <v>345.46</v>
      </c>
      <c r="BQ1074" s="4">
        <v>914.46</v>
      </c>
      <c r="BR1074" s="4">
        <v>914.46</v>
      </c>
      <c r="BS1074" s="4">
        <v>914.46</v>
      </c>
      <c r="BT1074" s="4">
        <v>914.46</v>
      </c>
      <c r="BU1074" s="4">
        <v>914.46</v>
      </c>
      <c r="BV1074" s="4">
        <v>914.46</v>
      </c>
      <c r="BW1074" s="4">
        <v>914.46</v>
      </c>
      <c r="BX1074" s="4">
        <v>914.46</v>
      </c>
      <c r="BY1074" s="4">
        <v>4470.68</v>
      </c>
      <c r="BZ1074" s="4">
        <v>914.46</v>
      </c>
      <c r="CA1074" s="4">
        <v>914.46</v>
      </c>
      <c r="CB1074" s="4">
        <v>914.46</v>
      </c>
      <c r="CC1074" s="4">
        <v>914.46</v>
      </c>
      <c r="CD1074" s="4">
        <v>914.46</v>
      </c>
      <c r="CE1074" s="4">
        <v>914.46</v>
      </c>
      <c r="CF1074" s="4">
        <v>914.46</v>
      </c>
      <c r="CG1074" s="4">
        <v>914.46</v>
      </c>
      <c r="CH1074" s="4">
        <v>914.46</v>
      </c>
      <c r="CI1074" s="4">
        <v>914.46</v>
      </c>
      <c r="CJ1074" s="4">
        <v>914.46</v>
      </c>
      <c r="CK1074" s="4">
        <v>4470.68</v>
      </c>
      <c r="CL1074" s="4">
        <v>914.46</v>
      </c>
      <c r="CM1074" s="4">
        <v>914.46</v>
      </c>
      <c r="CN1074" s="4">
        <v>914.46</v>
      </c>
      <c r="CO1074" s="4">
        <v>914.46</v>
      </c>
      <c r="CP1074" s="4">
        <v>914.46</v>
      </c>
      <c r="CQ1074" s="4">
        <v>914.46</v>
      </c>
      <c r="CR1074" s="4">
        <v>914.46</v>
      </c>
      <c r="CS1074" s="4">
        <v>914.46</v>
      </c>
      <c r="CT1074" s="4">
        <v>914.46</v>
      </c>
      <c r="CU1074" s="4">
        <v>914.46</v>
      </c>
      <c r="CV1074" s="4">
        <v>914.46</v>
      </c>
      <c r="CW1074" s="4">
        <v>914.46</v>
      </c>
      <c r="CX1074" s="4">
        <v>0</v>
      </c>
      <c r="CY1074" s="4">
        <v>0</v>
      </c>
      <c r="CZ1074" s="4">
        <v>0</v>
      </c>
      <c r="DA1074" s="4">
        <v>0</v>
      </c>
      <c r="DB1074" s="4">
        <v>0</v>
      </c>
      <c r="DC1074" s="4">
        <v>0</v>
      </c>
      <c r="DD1074" s="4">
        <v>0</v>
      </c>
      <c r="DE1074" s="4">
        <v>0</v>
      </c>
      <c r="DF1074" s="4">
        <v>0</v>
      </c>
      <c r="DG1074" s="4">
        <v>0</v>
      </c>
      <c r="DH1074" s="4">
        <v>0</v>
      </c>
      <c r="DI1074" s="4">
        <v>0</v>
      </c>
      <c r="DJ1074" s="4">
        <v>0</v>
      </c>
      <c r="DK1074" s="4">
        <v>0</v>
      </c>
      <c r="DL1074" s="4">
        <v>0</v>
      </c>
      <c r="DM1074" s="4">
        <v>0</v>
      </c>
      <c r="DN1074" s="4">
        <v>0</v>
      </c>
      <c r="DO1074" s="4">
        <v>0</v>
      </c>
      <c r="DP1074" s="4">
        <v>0</v>
      </c>
      <c r="DQ1074" s="4">
        <v>0</v>
      </c>
      <c r="DR1074" s="4">
        <v>0</v>
      </c>
      <c r="DS1074" s="4">
        <v>0</v>
      </c>
      <c r="DT1074" s="4">
        <v>0</v>
      </c>
      <c r="DU1074" s="6">
        <v>0</v>
      </c>
      <c r="DV1074" s="4">
        <f>SUM(Tabela1[[#This Row],[jan/25]:[mar/25]])</f>
        <v>0</v>
      </c>
      <c r="DW1074" s="4">
        <f>SUM(Tabela1[[#This Row],[abr/25]:[ago/25]])</f>
        <v>6000</v>
      </c>
      <c r="DX1074" s="4">
        <f>SUM(Tabela1[[#This Row],[set/25]:[dez/30]])</f>
        <v>40347.989999999983</v>
      </c>
    </row>
    <row r="1075" spans="1:128" hidden="1" x14ac:dyDescent="0.25">
      <c r="A1075" s="2" t="s">
        <v>2495</v>
      </c>
      <c r="B1075" s="2" t="s">
        <v>14</v>
      </c>
      <c r="C1075" s="2" t="s">
        <v>170</v>
      </c>
      <c r="D1075" s="1">
        <v>1612</v>
      </c>
      <c r="E1075" s="2"/>
      <c r="F1075" s="2" t="s">
        <v>16</v>
      </c>
      <c r="G1075" s="321"/>
      <c r="H1075" s="2"/>
      <c r="I1075" s="2"/>
      <c r="J1075" s="4"/>
      <c r="K1075" s="4"/>
      <c r="L1075" s="4">
        <f>Tabela1[[#This Row],[parcela.cef
(total)]]-Tabela1[[#This Row],[parcela.cef
(realizado)]]</f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f>SUM(Tabela1[[#This Row],[set/25]:[dez/30]])</f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0</v>
      </c>
      <c r="CR1075" s="4">
        <v>0</v>
      </c>
      <c r="CS1075" s="4">
        <v>0</v>
      </c>
      <c r="CT1075" s="4">
        <v>0</v>
      </c>
      <c r="CU1075" s="4">
        <v>0</v>
      </c>
      <c r="CV1075" s="4">
        <v>0</v>
      </c>
      <c r="CW1075" s="4">
        <v>0</v>
      </c>
      <c r="CX1075" s="4">
        <v>0</v>
      </c>
      <c r="CY1075" s="4">
        <v>0</v>
      </c>
      <c r="CZ1075" s="4">
        <v>0</v>
      </c>
      <c r="DA1075" s="4">
        <v>0</v>
      </c>
      <c r="DB1075" s="4">
        <v>0</v>
      </c>
      <c r="DC1075" s="4">
        <v>0</v>
      </c>
      <c r="DD1075" s="4">
        <v>0</v>
      </c>
      <c r="DE1075" s="4">
        <v>0</v>
      </c>
      <c r="DF1075" s="4">
        <v>0</v>
      </c>
      <c r="DG1075" s="4">
        <v>0</v>
      </c>
      <c r="DH1075" s="4">
        <v>0</v>
      </c>
      <c r="DI1075" s="4">
        <v>0</v>
      </c>
      <c r="DJ1075" s="4">
        <v>0</v>
      </c>
      <c r="DK1075" s="4">
        <v>0</v>
      </c>
      <c r="DL1075" s="4">
        <v>0</v>
      </c>
      <c r="DM1075" s="4">
        <v>0</v>
      </c>
      <c r="DN1075" s="4">
        <v>0</v>
      </c>
      <c r="DO1075" s="4">
        <v>0</v>
      </c>
      <c r="DP1075" s="4">
        <v>0</v>
      </c>
      <c r="DQ1075" s="4">
        <v>0</v>
      </c>
      <c r="DR1075" s="4">
        <v>0</v>
      </c>
      <c r="DS1075" s="4">
        <v>0</v>
      </c>
      <c r="DT1075" s="4">
        <v>0</v>
      </c>
      <c r="DU1075" s="6">
        <v>0</v>
      </c>
      <c r="DV1075" s="4">
        <f>SUM(Tabela1[[#This Row],[jan/25]:[mar/25]])</f>
        <v>0</v>
      </c>
      <c r="DW1075" s="4">
        <f>SUM(Tabela1[[#This Row],[abr/25]:[ago/25]])</f>
        <v>0</v>
      </c>
      <c r="DX1075" s="4">
        <f>SUM(Tabela1[[#This Row],[set/25]:[dez/30]])</f>
        <v>0</v>
      </c>
    </row>
    <row r="1076" spans="1:128" hidden="1" x14ac:dyDescent="0.25">
      <c r="A1076" s="2" t="s">
        <v>2495</v>
      </c>
      <c r="B1076" s="2" t="s">
        <v>14</v>
      </c>
      <c r="C1076" s="2" t="s">
        <v>170</v>
      </c>
      <c r="D1076" s="1">
        <v>1613</v>
      </c>
      <c r="E1076" s="2" t="s">
        <v>2696</v>
      </c>
      <c r="F1076" s="2" t="s">
        <v>19</v>
      </c>
      <c r="G1076" s="321">
        <v>45850</v>
      </c>
      <c r="H1076" s="2" t="s">
        <v>422</v>
      </c>
      <c r="I1076" s="2"/>
      <c r="J1076" s="4"/>
      <c r="K1076" s="4"/>
      <c r="L1076" s="4">
        <f>Tabela1[[#This Row],[parcela.cef
(total)]]-Tabela1[[#This Row],[parcela.cef
(realizado)]]</f>
        <v>0</v>
      </c>
      <c r="M1076" s="4">
        <v>0</v>
      </c>
      <c r="N1076" s="4">
        <v>327790.58</v>
      </c>
      <c r="O1076" s="4">
        <v>0</v>
      </c>
      <c r="P1076" s="4">
        <v>331775.28000000003</v>
      </c>
      <c r="Q1076" s="4">
        <f>SUM(Tabela1[[#This Row],[set/25]:[dez/30]])</f>
        <v>250741.21000000002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78013.37</v>
      </c>
      <c r="BI1076" s="4">
        <v>3020.7</v>
      </c>
      <c r="BJ1076" s="4">
        <v>3048.19</v>
      </c>
      <c r="BK1076" s="4">
        <v>3048.19</v>
      </c>
      <c r="BL1076" s="4">
        <v>3048.19</v>
      </c>
      <c r="BM1076" s="4">
        <v>3048.19</v>
      </c>
      <c r="BN1076" s="4">
        <v>3048.19</v>
      </c>
      <c r="BO1076" s="4">
        <v>3048.19</v>
      </c>
      <c r="BP1076" s="4">
        <v>3048.19</v>
      </c>
      <c r="BQ1076" s="4">
        <v>3048.19</v>
      </c>
      <c r="BR1076" s="4">
        <v>3048.19</v>
      </c>
      <c r="BS1076" s="4">
        <v>3048.19</v>
      </c>
      <c r="BT1076" s="4">
        <v>13208.82</v>
      </c>
      <c r="BU1076" s="4">
        <v>3048.19</v>
      </c>
      <c r="BV1076" s="4">
        <v>3048.19</v>
      </c>
      <c r="BW1076" s="4">
        <v>3048.19</v>
      </c>
      <c r="BX1076" s="4">
        <v>3048.19</v>
      </c>
      <c r="BY1076" s="4">
        <v>3048.19</v>
      </c>
      <c r="BZ1076" s="4">
        <v>3048.19</v>
      </c>
      <c r="CA1076" s="4">
        <v>3048.19</v>
      </c>
      <c r="CB1076" s="4">
        <v>3048.19</v>
      </c>
      <c r="CC1076" s="4">
        <v>3048.19</v>
      </c>
      <c r="CD1076" s="4">
        <v>3048.19</v>
      </c>
      <c r="CE1076" s="4">
        <v>3048.19</v>
      </c>
      <c r="CF1076" s="4">
        <v>13208.82</v>
      </c>
      <c r="CG1076" s="4">
        <v>3048.19</v>
      </c>
      <c r="CH1076" s="4">
        <v>3048.19</v>
      </c>
      <c r="CI1076" s="4">
        <v>3048.19</v>
      </c>
      <c r="CJ1076" s="4">
        <v>3048.19</v>
      </c>
      <c r="CK1076" s="4">
        <v>3048.19</v>
      </c>
      <c r="CL1076" s="4">
        <v>3048.19</v>
      </c>
      <c r="CM1076" s="4">
        <v>3048.19</v>
      </c>
      <c r="CN1076" s="4">
        <v>3048.19</v>
      </c>
      <c r="CO1076" s="4">
        <v>3048.19</v>
      </c>
      <c r="CP1076" s="4">
        <v>3048.19</v>
      </c>
      <c r="CQ1076" s="4">
        <v>3048.19</v>
      </c>
      <c r="CR1076" s="4">
        <v>111540.54</v>
      </c>
      <c r="CS1076" s="4">
        <v>3048.19</v>
      </c>
      <c r="CT1076" s="4">
        <v>3048.19</v>
      </c>
      <c r="CU1076" s="4">
        <v>3048.19</v>
      </c>
      <c r="CV1076" s="4">
        <v>3048.19</v>
      </c>
      <c r="CW1076" s="4">
        <v>3048.19</v>
      </c>
      <c r="CX1076" s="4">
        <v>0</v>
      </c>
      <c r="CY1076" s="4">
        <v>0</v>
      </c>
      <c r="CZ1076" s="4">
        <v>0</v>
      </c>
      <c r="DA1076" s="4">
        <v>0</v>
      </c>
      <c r="DB1076" s="4">
        <v>0</v>
      </c>
      <c r="DC1076" s="4">
        <v>0</v>
      </c>
      <c r="DD1076" s="4">
        <v>0</v>
      </c>
      <c r="DE1076" s="4">
        <v>0</v>
      </c>
      <c r="DF1076" s="4">
        <v>0</v>
      </c>
      <c r="DG1076" s="4">
        <v>0</v>
      </c>
      <c r="DH1076" s="4">
        <v>0</v>
      </c>
      <c r="DI1076" s="4">
        <v>0</v>
      </c>
      <c r="DJ1076" s="4">
        <v>0</v>
      </c>
      <c r="DK1076" s="4">
        <v>0</v>
      </c>
      <c r="DL1076" s="4">
        <v>0</v>
      </c>
      <c r="DM1076" s="4">
        <v>0</v>
      </c>
      <c r="DN1076" s="4">
        <v>0</v>
      </c>
      <c r="DO1076" s="4">
        <v>0</v>
      </c>
      <c r="DP1076" s="4">
        <v>0</v>
      </c>
      <c r="DQ1076" s="4">
        <v>0</v>
      </c>
      <c r="DR1076" s="4">
        <v>0</v>
      </c>
      <c r="DS1076" s="4">
        <v>0</v>
      </c>
      <c r="DT1076" s="4">
        <v>0</v>
      </c>
      <c r="DU1076" s="6">
        <v>0</v>
      </c>
      <c r="DV1076" s="4">
        <f>SUM(Tabela1[[#This Row],[jan/25]:[mar/25]])</f>
        <v>0</v>
      </c>
      <c r="DW1076" s="4">
        <f>SUM(Tabela1[[#This Row],[abr/25]:[ago/25]])</f>
        <v>81034.069999999992</v>
      </c>
      <c r="DX1076" s="4">
        <f>SUM(Tabela1[[#This Row],[set/25]:[dez/30]])</f>
        <v>250741.21000000002</v>
      </c>
    </row>
    <row r="1077" spans="1:128" hidden="1" x14ac:dyDescent="0.25">
      <c r="A1077" s="2" t="s">
        <v>2495</v>
      </c>
      <c r="B1077" s="2" t="s">
        <v>14</v>
      </c>
      <c r="C1077" s="2" t="s">
        <v>170</v>
      </c>
      <c r="D1077" s="1">
        <v>1614</v>
      </c>
      <c r="E1077" s="2" t="s">
        <v>2698</v>
      </c>
      <c r="F1077" s="2" t="s">
        <v>19</v>
      </c>
      <c r="G1077" s="321">
        <v>45852</v>
      </c>
      <c r="H1077" s="2" t="s">
        <v>2699</v>
      </c>
      <c r="I1077" s="2"/>
      <c r="J1077" s="4"/>
      <c r="K1077" s="4"/>
      <c r="L1077" s="4">
        <f>Tabela1[[#This Row],[parcela.cef
(total)]]-Tabela1[[#This Row],[parcela.cef
(realizado)]]</f>
        <v>0</v>
      </c>
      <c r="M1077" s="4">
        <v>268240.58</v>
      </c>
      <c r="N1077" s="4">
        <v>314900</v>
      </c>
      <c r="O1077" s="4">
        <v>0</v>
      </c>
      <c r="P1077" s="4">
        <v>51348.05</v>
      </c>
      <c r="Q1077" s="4">
        <f>SUM(Tabela1[[#This Row],[set/25]:[dez/30]])</f>
        <v>50394.630000000019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600</v>
      </c>
      <c r="BI1077" s="4">
        <v>353.42</v>
      </c>
      <c r="BJ1077" s="4">
        <v>0</v>
      </c>
      <c r="BK1077" s="4">
        <v>356.64</v>
      </c>
      <c r="BL1077" s="4">
        <v>356.64</v>
      </c>
      <c r="BM1077" s="4">
        <v>2493.42</v>
      </c>
      <c r="BN1077" s="4">
        <v>356.64</v>
      </c>
      <c r="BO1077" s="4">
        <v>356.64</v>
      </c>
      <c r="BP1077" s="4">
        <v>356.64</v>
      </c>
      <c r="BQ1077" s="4">
        <v>356.64</v>
      </c>
      <c r="BR1077" s="4">
        <v>356.64</v>
      </c>
      <c r="BS1077" s="4">
        <v>356.64</v>
      </c>
      <c r="BT1077" s="4">
        <v>356.64</v>
      </c>
      <c r="BU1077" s="4">
        <v>356.64</v>
      </c>
      <c r="BV1077" s="4">
        <v>356.64</v>
      </c>
      <c r="BW1077" s="4">
        <v>356.64</v>
      </c>
      <c r="BX1077" s="4">
        <v>356.64</v>
      </c>
      <c r="BY1077" s="4">
        <v>7611.33</v>
      </c>
      <c r="BZ1077" s="4">
        <v>1188.79</v>
      </c>
      <c r="CA1077" s="4">
        <v>1188.79</v>
      </c>
      <c r="CB1077" s="4">
        <v>1188.79</v>
      </c>
      <c r="CC1077" s="4">
        <v>1188.79</v>
      </c>
      <c r="CD1077" s="4">
        <v>1188.79</v>
      </c>
      <c r="CE1077" s="4">
        <v>1188.79</v>
      </c>
      <c r="CF1077" s="4">
        <v>1188.79</v>
      </c>
      <c r="CG1077" s="4">
        <v>1188.79</v>
      </c>
      <c r="CH1077" s="4">
        <v>1188.79</v>
      </c>
      <c r="CI1077" s="4">
        <v>1188.79</v>
      </c>
      <c r="CJ1077" s="4">
        <v>1188.79</v>
      </c>
      <c r="CK1077" s="4">
        <v>8311.39</v>
      </c>
      <c r="CL1077" s="4">
        <v>1188.79</v>
      </c>
      <c r="CM1077" s="4">
        <v>1188.79</v>
      </c>
      <c r="CN1077" s="4">
        <v>1188.79</v>
      </c>
      <c r="CO1077" s="4">
        <v>1188.79</v>
      </c>
      <c r="CP1077" s="4">
        <v>1188.79</v>
      </c>
      <c r="CQ1077" s="4">
        <v>1188.79</v>
      </c>
      <c r="CR1077" s="4">
        <v>1188.79</v>
      </c>
      <c r="CS1077" s="4">
        <v>1188.79</v>
      </c>
      <c r="CT1077" s="4">
        <v>1188.79</v>
      </c>
      <c r="CU1077" s="4">
        <v>1188.79</v>
      </c>
      <c r="CV1077" s="4">
        <v>1188.79</v>
      </c>
      <c r="CW1077" s="4">
        <v>1188.79</v>
      </c>
      <c r="CX1077" s="4">
        <v>0</v>
      </c>
      <c r="CY1077" s="4">
        <v>0</v>
      </c>
      <c r="CZ1077" s="4">
        <v>0</v>
      </c>
      <c r="DA1077" s="4">
        <v>0</v>
      </c>
      <c r="DB1077" s="4">
        <v>0</v>
      </c>
      <c r="DC1077" s="4">
        <v>0</v>
      </c>
      <c r="DD1077" s="4">
        <v>0</v>
      </c>
      <c r="DE1077" s="4">
        <v>0</v>
      </c>
      <c r="DF1077" s="4">
        <v>0</v>
      </c>
      <c r="DG1077" s="4">
        <v>0</v>
      </c>
      <c r="DH1077" s="4">
        <v>0</v>
      </c>
      <c r="DI1077" s="4">
        <v>0</v>
      </c>
      <c r="DJ1077" s="4">
        <v>0</v>
      </c>
      <c r="DK1077" s="4">
        <v>0</v>
      </c>
      <c r="DL1077" s="4">
        <v>0</v>
      </c>
      <c r="DM1077" s="4">
        <v>0</v>
      </c>
      <c r="DN1077" s="4">
        <v>0</v>
      </c>
      <c r="DO1077" s="4">
        <v>0</v>
      </c>
      <c r="DP1077" s="4">
        <v>0</v>
      </c>
      <c r="DQ1077" s="4">
        <v>0</v>
      </c>
      <c r="DR1077" s="4">
        <v>0</v>
      </c>
      <c r="DS1077" s="4">
        <v>0</v>
      </c>
      <c r="DT1077" s="4">
        <v>0</v>
      </c>
      <c r="DU1077" s="6">
        <v>0</v>
      </c>
      <c r="DV1077" s="4">
        <f>SUM(Tabela1[[#This Row],[jan/25]:[mar/25]])</f>
        <v>0</v>
      </c>
      <c r="DW1077" s="4">
        <f>SUM(Tabela1[[#This Row],[abr/25]:[ago/25]])</f>
        <v>953.42000000000007</v>
      </c>
      <c r="DX1077" s="4">
        <f>SUM(Tabela1[[#This Row],[set/25]:[dez/30]])</f>
        <v>50394.630000000019</v>
      </c>
    </row>
    <row r="1078" spans="1:128" hidden="1" x14ac:dyDescent="0.25">
      <c r="A1078" s="2" t="s">
        <v>2495</v>
      </c>
      <c r="B1078" s="2" t="s">
        <v>14</v>
      </c>
      <c r="C1078" s="2" t="s">
        <v>170</v>
      </c>
      <c r="D1078" s="1">
        <v>1615</v>
      </c>
      <c r="E1078" s="2" t="s">
        <v>2701</v>
      </c>
      <c r="F1078" s="2" t="s">
        <v>19</v>
      </c>
      <c r="G1078" s="321">
        <v>45867</v>
      </c>
      <c r="H1078" s="2" t="s">
        <v>2702</v>
      </c>
      <c r="I1078" s="2"/>
      <c r="J1078" s="4"/>
      <c r="K1078" s="4"/>
      <c r="L1078" s="4">
        <f>Tabela1[[#This Row],[parcela.cef
(total)]]-Tabela1[[#This Row],[parcela.cef
(realizado)]]</f>
        <v>0</v>
      </c>
      <c r="M1078" s="4">
        <v>304013.71000000002</v>
      </c>
      <c r="N1078" s="4">
        <v>314900</v>
      </c>
      <c r="O1078" s="4">
        <v>0</v>
      </c>
      <c r="P1078" s="4">
        <v>15918.3</v>
      </c>
      <c r="Q1078" s="4">
        <f>SUM(Tabela1[[#This Row],[set/25]:[dez/30]])</f>
        <v>14185.769999999999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1500</v>
      </c>
      <c r="BI1078" s="4">
        <v>232.53</v>
      </c>
      <c r="BJ1078" s="4">
        <v>234.65</v>
      </c>
      <c r="BK1078" s="4">
        <v>234.65</v>
      </c>
      <c r="BL1078" s="4">
        <v>234.65</v>
      </c>
      <c r="BM1078" s="4">
        <v>234.65</v>
      </c>
      <c r="BN1078" s="4">
        <v>234.65</v>
      </c>
      <c r="BO1078" s="4">
        <v>234.65</v>
      </c>
      <c r="BP1078" s="4">
        <v>234.65</v>
      </c>
      <c r="BQ1078" s="4">
        <v>234.65</v>
      </c>
      <c r="BR1078" s="4">
        <v>234.65</v>
      </c>
      <c r="BS1078" s="4">
        <v>234.65</v>
      </c>
      <c r="BT1078" s="4">
        <v>234.65</v>
      </c>
      <c r="BU1078" s="4">
        <v>234.65</v>
      </c>
      <c r="BV1078" s="4">
        <v>234.65</v>
      </c>
      <c r="BW1078" s="4">
        <v>234.65</v>
      </c>
      <c r="BX1078" s="4">
        <v>234.65</v>
      </c>
      <c r="BY1078" s="4">
        <v>234.65</v>
      </c>
      <c r="BZ1078" s="4">
        <v>234.65</v>
      </c>
      <c r="CA1078" s="4">
        <v>234.65</v>
      </c>
      <c r="CB1078" s="4">
        <v>234.65</v>
      </c>
      <c r="CC1078" s="4">
        <v>234.65</v>
      </c>
      <c r="CD1078" s="4">
        <v>234.65</v>
      </c>
      <c r="CE1078" s="4">
        <v>234.65</v>
      </c>
      <c r="CF1078" s="4">
        <v>234.65</v>
      </c>
      <c r="CG1078" s="4">
        <v>234.65</v>
      </c>
      <c r="CH1078" s="4">
        <v>234.65</v>
      </c>
      <c r="CI1078" s="4">
        <v>234.65</v>
      </c>
      <c r="CJ1078" s="4">
        <v>234.65</v>
      </c>
      <c r="CK1078" s="4">
        <v>234.65</v>
      </c>
      <c r="CL1078" s="4">
        <v>234.74</v>
      </c>
      <c r="CM1078" s="4">
        <v>341.21</v>
      </c>
      <c r="CN1078" s="4">
        <v>782.18</v>
      </c>
      <c r="CO1078" s="4">
        <v>782.18</v>
      </c>
      <c r="CP1078" s="4">
        <v>782.18</v>
      </c>
      <c r="CQ1078" s="4">
        <v>782.18</v>
      </c>
      <c r="CR1078" s="4">
        <v>782.18</v>
      </c>
      <c r="CS1078" s="4">
        <v>782.18</v>
      </c>
      <c r="CT1078" s="4">
        <v>782.18</v>
      </c>
      <c r="CU1078" s="4">
        <v>782.18</v>
      </c>
      <c r="CV1078" s="4">
        <v>782.18</v>
      </c>
      <c r="CW1078" s="4">
        <v>0</v>
      </c>
      <c r="CX1078" s="4">
        <v>0</v>
      </c>
      <c r="CY1078" s="4">
        <v>0</v>
      </c>
      <c r="CZ1078" s="4">
        <v>0</v>
      </c>
      <c r="DA1078" s="4">
        <v>0</v>
      </c>
      <c r="DB1078" s="4">
        <v>0</v>
      </c>
      <c r="DC1078" s="4">
        <v>0</v>
      </c>
      <c r="DD1078" s="4">
        <v>0</v>
      </c>
      <c r="DE1078" s="4">
        <v>0</v>
      </c>
      <c r="DF1078" s="4">
        <v>0</v>
      </c>
      <c r="DG1078" s="4">
        <v>0</v>
      </c>
      <c r="DH1078" s="4">
        <v>0</v>
      </c>
      <c r="DI1078" s="4">
        <v>0</v>
      </c>
      <c r="DJ1078" s="4">
        <v>0</v>
      </c>
      <c r="DK1078" s="4">
        <v>0</v>
      </c>
      <c r="DL1078" s="4">
        <v>0</v>
      </c>
      <c r="DM1078" s="4">
        <v>0</v>
      </c>
      <c r="DN1078" s="4">
        <v>0</v>
      </c>
      <c r="DO1078" s="4">
        <v>0</v>
      </c>
      <c r="DP1078" s="4">
        <v>0</v>
      </c>
      <c r="DQ1078" s="4">
        <v>0</v>
      </c>
      <c r="DR1078" s="4">
        <v>0</v>
      </c>
      <c r="DS1078" s="4">
        <v>0</v>
      </c>
      <c r="DT1078" s="4">
        <v>0</v>
      </c>
      <c r="DU1078" s="6">
        <v>0</v>
      </c>
      <c r="DV1078" s="4">
        <f>SUM(Tabela1[[#This Row],[jan/25]:[mar/25]])</f>
        <v>0</v>
      </c>
      <c r="DW1078" s="4">
        <f>SUM(Tabela1[[#This Row],[abr/25]:[ago/25]])</f>
        <v>1732.53</v>
      </c>
      <c r="DX1078" s="4">
        <f>SUM(Tabela1[[#This Row],[set/25]:[dez/30]])</f>
        <v>14185.769999999999</v>
      </c>
    </row>
    <row r="1079" spans="1:128" hidden="1" x14ac:dyDescent="0.25">
      <c r="A1079" s="2" t="s">
        <v>2495</v>
      </c>
      <c r="B1079" s="2" t="s">
        <v>14</v>
      </c>
      <c r="C1079" s="2" t="s">
        <v>550</v>
      </c>
      <c r="D1079" s="1">
        <v>1701</v>
      </c>
      <c r="E1079" s="2"/>
      <c r="F1079" s="2" t="s">
        <v>42</v>
      </c>
      <c r="G1079" s="321"/>
      <c r="H1079" s="2"/>
      <c r="I1079" s="2"/>
      <c r="J1079" s="4"/>
      <c r="K1079" s="4"/>
      <c r="L1079" s="4">
        <f>Tabela1[[#This Row],[parcela.cef
(total)]]-Tabela1[[#This Row],[parcela.cef
(realizado)]]</f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f>SUM(Tabela1[[#This Row],[set/25]:[dez/30]])</f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0</v>
      </c>
      <c r="CS1079" s="4">
        <v>0</v>
      </c>
      <c r="CT1079" s="4">
        <v>0</v>
      </c>
      <c r="CU1079" s="4">
        <v>0</v>
      </c>
      <c r="CV1079" s="4">
        <v>0</v>
      </c>
      <c r="CW1079" s="4">
        <v>0</v>
      </c>
      <c r="CX1079" s="4">
        <v>0</v>
      </c>
      <c r="CY1079" s="4">
        <v>0</v>
      </c>
      <c r="CZ1079" s="4">
        <v>0</v>
      </c>
      <c r="DA1079" s="4">
        <v>0</v>
      </c>
      <c r="DB1079" s="4">
        <v>0</v>
      </c>
      <c r="DC1079" s="4">
        <v>0</v>
      </c>
      <c r="DD1079" s="4">
        <v>0</v>
      </c>
      <c r="DE1079" s="4">
        <v>0</v>
      </c>
      <c r="DF1079" s="4">
        <v>0</v>
      </c>
      <c r="DG1079" s="4">
        <v>0</v>
      </c>
      <c r="DH1079" s="4">
        <v>0</v>
      </c>
      <c r="DI1079" s="4">
        <v>0</v>
      </c>
      <c r="DJ1079" s="4">
        <v>0</v>
      </c>
      <c r="DK1079" s="4">
        <v>0</v>
      </c>
      <c r="DL1079" s="4">
        <v>0</v>
      </c>
      <c r="DM1079" s="4">
        <v>0</v>
      </c>
      <c r="DN1079" s="4">
        <v>0</v>
      </c>
      <c r="DO1079" s="4">
        <v>0</v>
      </c>
      <c r="DP1079" s="4">
        <v>0</v>
      </c>
      <c r="DQ1079" s="4">
        <v>0</v>
      </c>
      <c r="DR1079" s="4">
        <v>0</v>
      </c>
      <c r="DS1079" s="4">
        <v>0</v>
      </c>
      <c r="DT1079" s="4">
        <v>0</v>
      </c>
      <c r="DU1079" s="6">
        <v>0</v>
      </c>
      <c r="DV1079" s="4">
        <f>SUM(Tabela1[[#This Row],[jan/25]:[mar/25]])</f>
        <v>0</v>
      </c>
      <c r="DW1079" s="4">
        <f>SUM(Tabela1[[#This Row],[abr/25]:[ago/25]])</f>
        <v>0</v>
      </c>
      <c r="DX1079" s="4">
        <f>SUM(Tabela1[[#This Row],[set/25]:[dez/30]])</f>
        <v>0</v>
      </c>
    </row>
    <row r="1080" spans="1:128" hidden="1" x14ac:dyDescent="0.25">
      <c r="A1080" s="2" t="s">
        <v>2495</v>
      </c>
      <c r="B1080" s="2" t="s">
        <v>14</v>
      </c>
      <c r="C1080" s="2" t="s">
        <v>550</v>
      </c>
      <c r="D1080" s="1">
        <v>1702</v>
      </c>
      <c r="E1080" s="2" t="s">
        <v>2705</v>
      </c>
      <c r="F1080" s="2" t="s">
        <v>19</v>
      </c>
      <c r="G1080" s="321">
        <v>45850</v>
      </c>
      <c r="H1080" s="2" t="s">
        <v>1183</v>
      </c>
      <c r="I1080" s="2"/>
      <c r="J1080" s="4"/>
      <c r="K1080" s="4"/>
      <c r="L1080" s="4">
        <f>Tabela1[[#This Row],[parcela.cef
(total)]]-Tabela1[[#This Row],[parcela.cef
(realizado)]]</f>
        <v>0</v>
      </c>
      <c r="M1080" s="4">
        <v>212357.12</v>
      </c>
      <c r="N1080" s="4">
        <v>234060</v>
      </c>
      <c r="O1080" s="4">
        <v>0</v>
      </c>
      <c r="P1080" s="4">
        <v>25182.240000000002</v>
      </c>
      <c r="Q1080" s="4">
        <f>SUM(Tabela1[[#This Row],[set/25]:[dez/30]])</f>
        <v>24311.919999999991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604.5</v>
      </c>
      <c r="BI1080" s="4">
        <v>265.82</v>
      </c>
      <c r="BJ1080" s="4">
        <v>0</v>
      </c>
      <c r="BK1080" s="4">
        <v>268.24</v>
      </c>
      <c r="BL1080" s="4">
        <v>268.24</v>
      </c>
      <c r="BM1080" s="4">
        <v>268.24</v>
      </c>
      <c r="BN1080" s="4">
        <v>268.24</v>
      </c>
      <c r="BO1080" s="4">
        <v>268.24</v>
      </c>
      <c r="BP1080" s="4">
        <v>268.24</v>
      </c>
      <c r="BQ1080" s="4">
        <v>268.24</v>
      </c>
      <c r="BR1080" s="4">
        <v>268.24</v>
      </c>
      <c r="BS1080" s="4">
        <v>461.8</v>
      </c>
      <c r="BT1080" s="4">
        <v>268.24</v>
      </c>
      <c r="BU1080" s="4">
        <v>268.24</v>
      </c>
      <c r="BV1080" s="4">
        <v>268.24</v>
      </c>
      <c r="BW1080" s="4">
        <v>268.24</v>
      </c>
      <c r="BX1080" s="4">
        <v>268.24</v>
      </c>
      <c r="BY1080" s="4">
        <v>268.24</v>
      </c>
      <c r="BZ1080" s="4">
        <v>268.24</v>
      </c>
      <c r="CA1080" s="4">
        <v>268.24</v>
      </c>
      <c r="CB1080" s="4">
        <v>268.24</v>
      </c>
      <c r="CC1080" s="4">
        <v>268.24</v>
      </c>
      <c r="CD1080" s="4">
        <v>742.74</v>
      </c>
      <c r="CE1080" s="4">
        <v>1539.34</v>
      </c>
      <c r="CF1080" s="4">
        <v>894.14</v>
      </c>
      <c r="CG1080" s="4">
        <v>894.14</v>
      </c>
      <c r="CH1080" s="4">
        <v>894.14</v>
      </c>
      <c r="CI1080" s="4">
        <v>894.14</v>
      </c>
      <c r="CJ1080" s="4">
        <v>894.14</v>
      </c>
      <c r="CK1080" s="4">
        <v>894.14</v>
      </c>
      <c r="CL1080" s="4">
        <v>894.14</v>
      </c>
      <c r="CM1080" s="4">
        <v>894.14</v>
      </c>
      <c r="CN1080" s="4">
        <v>894.14</v>
      </c>
      <c r="CO1080" s="4">
        <v>894.14</v>
      </c>
      <c r="CP1080" s="4">
        <v>894.14</v>
      </c>
      <c r="CQ1080" s="4">
        <v>1539.34</v>
      </c>
      <c r="CR1080" s="4">
        <v>894.14</v>
      </c>
      <c r="CS1080" s="4">
        <v>894.14</v>
      </c>
      <c r="CT1080" s="4">
        <v>894.14</v>
      </c>
      <c r="CU1080" s="4">
        <v>894.14</v>
      </c>
      <c r="CV1080" s="4">
        <v>894.14</v>
      </c>
      <c r="CW1080" s="4">
        <v>894.14</v>
      </c>
      <c r="CX1080" s="4">
        <v>0</v>
      </c>
      <c r="CY1080" s="4">
        <v>0</v>
      </c>
      <c r="CZ1080" s="4">
        <v>0</v>
      </c>
      <c r="DA1080" s="4">
        <v>0</v>
      </c>
      <c r="DB1080" s="4">
        <v>0</v>
      </c>
      <c r="DC1080" s="4">
        <v>0</v>
      </c>
      <c r="DD1080" s="4">
        <v>0</v>
      </c>
      <c r="DE1080" s="4">
        <v>0</v>
      </c>
      <c r="DF1080" s="4">
        <v>0</v>
      </c>
      <c r="DG1080" s="4">
        <v>0</v>
      </c>
      <c r="DH1080" s="4">
        <v>0</v>
      </c>
      <c r="DI1080" s="4">
        <v>0</v>
      </c>
      <c r="DJ1080" s="4">
        <v>0</v>
      </c>
      <c r="DK1080" s="4">
        <v>0</v>
      </c>
      <c r="DL1080" s="4">
        <v>0</v>
      </c>
      <c r="DM1080" s="4">
        <v>0</v>
      </c>
      <c r="DN1080" s="4">
        <v>0</v>
      </c>
      <c r="DO1080" s="4">
        <v>0</v>
      </c>
      <c r="DP1080" s="4">
        <v>0</v>
      </c>
      <c r="DQ1080" s="4">
        <v>0</v>
      </c>
      <c r="DR1080" s="4">
        <v>0</v>
      </c>
      <c r="DS1080" s="4">
        <v>0</v>
      </c>
      <c r="DT1080" s="4">
        <v>0</v>
      </c>
      <c r="DU1080" s="6">
        <v>0</v>
      </c>
      <c r="DV1080" s="4">
        <f>SUM(Tabela1[[#This Row],[jan/25]:[mar/25]])</f>
        <v>0</v>
      </c>
      <c r="DW1080" s="4">
        <f>SUM(Tabela1[[#This Row],[abr/25]:[ago/25]])</f>
        <v>870.31999999999994</v>
      </c>
      <c r="DX1080" s="4">
        <f>SUM(Tabela1[[#This Row],[set/25]:[dez/30]])</f>
        <v>24311.919999999991</v>
      </c>
    </row>
    <row r="1081" spans="1:128" hidden="1" x14ac:dyDescent="0.25">
      <c r="A1081" s="2" t="s">
        <v>2495</v>
      </c>
      <c r="B1081" s="2" t="s">
        <v>14</v>
      </c>
      <c r="C1081" s="2" t="s">
        <v>550</v>
      </c>
      <c r="D1081" s="1">
        <v>1703</v>
      </c>
      <c r="E1081" s="2"/>
      <c r="F1081" s="2" t="s">
        <v>42</v>
      </c>
      <c r="G1081" s="321"/>
      <c r="H1081" s="2"/>
      <c r="I1081" s="2"/>
      <c r="J1081" s="4"/>
      <c r="K1081" s="4"/>
      <c r="L1081" s="4">
        <f>Tabela1[[#This Row],[parcela.cef
(total)]]-Tabela1[[#This Row],[parcela.cef
(realizado)]]</f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f>SUM(Tabela1[[#This Row],[set/25]:[dez/30]])</f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0</v>
      </c>
      <c r="CQ1081" s="4">
        <v>0</v>
      </c>
      <c r="CR1081" s="4">
        <v>0</v>
      </c>
      <c r="CS1081" s="4">
        <v>0</v>
      </c>
      <c r="CT1081" s="4">
        <v>0</v>
      </c>
      <c r="CU1081" s="4">
        <v>0</v>
      </c>
      <c r="CV1081" s="4">
        <v>0</v>
      </c>
      <c r="CW1081" s="4">
        <v>0</v>
      </c>
      <c r="CX1081" s="4">
        <v>0</v>
      </c>
      <c r="CY1081" s="4">
        <v>0</v>
      </c>
      <c r="CZ1081" s="4">
        <v>0</v>
      </c>
      <c r="DA1081" s="4">
        <v>0</v>
      </c>
      <c r="DB1081" s="4">
        <v>0</v>
      </c>
      <c r="DC1081" s="4">
        <v>0</v>
      </c>
      <c r="DD1081" s="4">
        <v>0</v>
      </c>
      <c r="DE1081" s="4">
        <v>0</v>
      </c>
      <c r="DF1081" s="4">
        <v>0</v>
      </c>
      <c r="DG1081" s="4">
        <v>0</v>
      </c>
      <c r="DH1081" s="4">
        <v>0</v>
      </c>
      <c r="DI1081" s="4">
        <v>0</v>
      </c>
      <c r="DJ1081" s="4">
        <v>0</v>
      </c>
      <c r="DK1081" s="4">
        <v>0</v>
      </c>
      <c r="DL1081" s="4">
        <v>0</v>
      </c>
      <c r="DM1081" s="4">
        <v>0</v>
      </c>
      <c r="DN1081" s="4">
        <v>0</v>
      </c>
      <c r="DO1081" s="4">
        <v>0</v>
      </c>
      <c r="DP1081" s="4">
        <v>0</v>
      </c>
      <c r="DQ1081" s="4">
        <v>0</v>
      </c>
      <c r="DR1081" s="4">
        <v>0</v>
      </c>
      <c r="DS1081" s="4">
        <v>0</v>
      </c>
      <c r="DT1081" s="4">
        <v>0</v>
      </c>
      <c r="DU1081" s="6">
        <v>0</v>
      </c>
      <c r="DV1081" s="4">
        <f>SUM(Tabela1[[#This Row],[jan/25]:[mar/25]])</f>
        <v>0</v>
      </c>
      <c r="DW1081" s="4">
        <f>SUM(Tabela1[[#This Row],[abr/25]:[ago/25]])</f>
        <v>0</v>
      </c>
      <c r="DX1081" s="4">
        <f>SUM(Tabela1[[#This Row],[set/25]:[dez/30]])</f>
        <v>0</v>
      </c>
    </row>
    <row r="1082" spans="1:128" hidden="1" x14ac:dyDescent="0.25">
      <c r="A1082" s="2" t="s">
        <v>2495</v>
      </c>
      <c r="B1082" s="2" t="s">
        <v>14</v>
      </c>
      <c r="C1082" s="2" t="s">
        <v>550</v>
      </c>
      <c r="D1082" s="1">
        <v>1704</v>
      </c>
      <c r="E1082" s="2"/>
      <c r="F1082" s="2" t="s">
        <v>42</v>
      </c>
      <c r="G1082" s="321"/>
      <c r="H1082" s="2"/>
      <c r="I1082" s="2"/>
      <c r="J1082" s="4"/>
      <c r="K1082" s="4"/>
      <c r="L1082" s="4">
        <f>Tabela1[[#This Row],[parcela.cef
(total)]]-Tabela1[[#This Row],[parcela.cef
(realizado)]]</f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f>SUM(Tabela1[[#This Row],[set/25]:[dez/30]])</f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0</v>
      </c>
      <c r="CP1082" s="4">
        <v>0</v>
      </c>
      <c r="CQ1082" s="4">
        <v>0</v>
      </c>
      <c r="CR1082" s="4">
        <v>0</v>
      </c>
      <c r="CS1082" s="4">
        <v>0</v>
      </c>
      <c r="CT1082" s="4">
        <v>0</v>
      </c>
      <c r="CU1082" s="4">
        <v>0</v>
      </c>
      <c r="CV1082" s="4">
        <v>0</v>
      </c>
      <c r="CW1082" s="4">
        <v>0</v>
      </c>
      <c r="CX1082" s="4">
        <v>0</v>
      </c>
      <c r="CY1082" s="4">
        <v>0</v>
      </c>
      <c r="CZ1082" s="4">
        <v>0</v>
      </c>
      <c r="DA1082" s="4">
        <v>0</v>
      </c>
      <c r="DB1082" s="4">
        <v>0</v>
      </c>
      <c r="DC1082" s="4">
        <v>0</v>
      </c>
      <c r="DD1082" s="4">
        <v>0</v>
      </c>
      <c r="DE1082" s="4">
        <v>0</v>
      </c>
      <c r="DF1082" s="4">
        <v>0</v>
      </c>
      <c r="DG1082" s="4">
        <v>0</v>
      </c>
      <c r="DH1082" s="4">
        <v>0</v>
      </c>
      <c r="DI1082" s="4">
        <v>0</v>
      </c>
      <c r="DJ1082" s="4">
        <v>0</v>
      </c>
      <c r="DK1082" s="4">
        <v>0</v>
      </c>
      <c r="DL1082" s="4">
        <v>0</v>
      </c>
      <c r="DM1082" s="4">
        <v>0</v>
      </c>
      <c r="DN1082" s="4">
        <v>0</v>
      </c>
      <c r="DO1082" s="4">
        <v>0</v>
      </c>
      <c r="DP1082" s="4">
        <v>0</v>
      </c>
      <c r="DQ1082" s="4">
        <v>0</v>
      </c>
      <c r="DR1082" s="4">
        <v>0</v>
      </c>
      <c r="DS1082" s="4">
        <v>0</v>
      </c>
      <c r="DT1082" s="4">
        <v>0</v>
      </c>
      <c r="DU1082" s="6">
        <v>0</v>
      </c>
      <c r="DV1082" s="4">
        <f>SUM(Tabela1[[#This Row],[jan/25]:[mar/25]])</f>
        <v>0</v>
      </c>
      <c r="DW1082" s="4">
        <f>SUM(Tabela1[[#This Row],[abr/25]:[ago/25]])</f>
        <v>0</v>
      </c>
      <c r="DX1082" s="4">
        <f>SUM(Tabela1[[#This Row],[set/25]:[dez/30]])</f>
        <v>0</v>
      </c>
    </row>
    <row r="1083" spans="1:128" hidden="1" x14ac:dyDescent="0.25">
      <c r="A1083" s="2" t="s">
        <v>2495</v>
      </c>
      <c r="B1083" s="2" t="s">
        <v>14</v>
      </c>
      <c r="C1083" s="2" t="s">
        <v>550</v>
      </c>
      <c r="D1083" s="1">
        <v>1705</v>
      </c>
      <c r="E1083" s="2"/>
      <c r="F1083" s="2" t="s">
        <v>42</v>
      </c>
      <c r="G1083" s="321"/>
      <c r="H1083" s="2"/>
      <c r="I1083" s="2"/>
      <c r="J1083" s="4"/>
      <c r="K1083" s="4"/>
      <c r="L1083" s="4">
        <f>Tabela1[[#This Row],[parcela.cef
(total)]]-Tabela1[[#This Row],[parcela.cef
(realizado)]]</f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f>SUM(Tabela1[[#This Row],[set/25]:[dez/30]])</f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0</v>
      </c>
      <c r="CQ1083" s="4">
        <v>0</v>
      </c>
      <c r="CR1083" s="4">
        <v>0</v>
      </c>
      <c r="CS1083" s="4">
        <v>0</v>
      </c>
      <c r="CT1083" s="4">
        <v>0</v>
      </c>
      <c r="CU1083" s="4">
        <v>0</v>
      </c>
      <c r="CV1083" s="4">
        <v>0</v>
      </c>
      <c r="CW1083" s="4">
        <v>0</v>
      </c>
      <c r="CX1083" s="4">
        <v>0</v>
      </c>
      <c r="CY1083" s="4">
        <v>0</v>
      </c>
      <c r="CZ1083" s="4">
        <v>0</v>
      </c>
      <c r="DA1083" s="4">
        <v>0</v>
      </c>
      <c r="DB1083" s="4">
        <v>0</v>
      </c>
      <c r="DC1083" s="4">
        <v>0</v>
      </c>
      <c r="DD1083" s="4">
        <v>0</v>
      </c>
      <c r="DE1083" s="4">
        <v>0</v>
      </c>
      <c r="DF1083" s="4">
        <v>0</v>
      </c>
      <c r="DG1083" s="4">
        <v>0</v>
      </c>
      <c r="DH1083" s="4">
        <v>0</v>
      </c>
      <c r="DI1083" s="4">
        <v>0</v>
      </c>
      <c r="DJ1083" s="4">
        <v>0</v>
      </c>
      <c r="DK1083" s="4">
        <v>0</v>
      </c>
      <c r="DL1083" s="4">
        <v>0</v>
      </c>
      <c r="DM1083" s="4">
        <v>0</v>
      </c>
      <c r="DN1083" s="4">
        <v>0</v>
      </c>
      <c r="DO1083" s="4">
        <v>0</v>
      </c>
      <c r="DP1083" s="4">
        <v>0</v>
      </c>
      <c r="DQ1083" s="4">
        <v>0</v>
      </c>
      <c r="DR1083" s="4">
        <v>0</v>
      </c>
      <c r="DS1083" s="4">
        <v>0</v>
      </c>
      <c r="DT1083" s="4">
        <v>0</v>
      </c>
      <c r="DU1083" s="6">
        <v>0</v>
      </c>
      <c r="DV1083" s="4">
        <f>SUM(Tabela1[[#This Row],[jan/25]:[mar/25]])</f>
        <v>0</v>
      </c>
      <c r="DW1083" s="4">
        <f>SUM(Tabela1[[#This Row],[abr/25]:[ago/25]])</f>
        <v>0</v>
      </c>
      <c r="DX1083" s="4">
        <f>SUM(Tabela1[[#This Row],[set/25]:[dez/30]])</f>
        <v>0</v>
      </c>
    </row>
    <row r="1084" spans="1:128" hidden="1" x14ac:dyDescent="0.25">
      <c r="A1084" s="2" t="s">
        <v>2495</v>
      </c>
      <c r="B1084" s="2" t="s">
        <v>14</v>
      </c>
      <c r="C1084" s="2" t="s">
        <v>550</v>
      </c>
      <c r="D1084" s="1">
        <v>1706</v>
      </c>
      <c r="E1084" s="2"/>
      <c r="F1084" s="2" t="s">
        <v>42</v>
      </c>
      <c r="G1084" s="321"/>
      <c r="H1084" s="2"/>
      <c r="I1084" s="2"/>
      <c r="J1084" s="4"/>
      <c r="K1084" s="4"/>
      <c r="L1084" s="4">
        <f>Tabela1[[#This Row],[parcela.cef
(total)]]-Tabela1[[#This Row],[parcela.cef
(realizado)]]</f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f>SUM(Tabela1[[#This Row],[set/25]:[dez/30]])</f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0</v>
      </c>
      <c r="CP1084" s="4">
        <v>0</v>
      </c>
      <c r="CQ1084" s="4">
        <v>0</v>
      </c>
      <c r="CR1084" s="4">
        <v>0</v>
      </c>
      <c r="CS1084" s="4">
        <v>0</v>
      </c>
      <c r="CT1084" s="4">
        <v>0</v>
      </c>
      <c r="CU1084" s="4">
        <v>0</v>
      </c>
      <c r="CV1084" s="4">
        <v>0</v>
      </c>
      <c r="CW1084" s="4">
        <v>0</v>
      </c>
      <c r="CX1084" s="4">
        <v>0</v>
      </c>
      <c r="CY1084" s="4">
        <v>0</v>
      </c>
      <c r="CZ1084" s="4">
        <v>0</v>
      </c>
      <c r="DA1084" s="4">
        <v>0</v>
      </c>
      <c r="DB1084" s="4">
        <v>0</v>
      </c>
      <c r="DC1084" s="4">
        <v>0</v>
      </c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0</v>
      </c>
      <c r="DK1084" s="4">
        <v>0</v>
      </c>
      <c r="DL1084" s="4">
        <v>0</v>
      </c>
      <c r="DM1084" s="4">
        <v>0</v>
      </c>
      <c r="DN1084" s="4">
        <v>0</v>
      </c>
      <c r="DO1084" s="4">
        <v>0</v>
      </c>
      <c r="DP1084" s="4">
        <v>0</v>
      </c>
      <c r="DQ1084" s="4">
        <v>0</v>
      </c>
      <c r="DR1084" s="4">
        <v>0</v>
      </c>
      <c r="DS1084" s="4">
        <v>0</v>
      </c>
      <c r="DT1084" s="4">
        <v>0</v>
      </c>
      <c r="DU1084" s="6">
        <v>0</v>
      </c>
      <c r="DV1084" s="4">
        <f>SUM(Tabela1[[#This Row],[jan/25]:[mar/25]])</f>
        <v>0</v>
      </c>
      <c r="DW1084" s="4">
        <f>SUM(Tabela1[[#This Row],[abr/25]:[ago/25]])</f>
        <v>0</v>
      </c>
      <c r="DX1084" s="4">
        <f>SUM(Tabela1[[#This Row],[set/25]:[dez/30]])</f>
        <v>0</v>
      </c>
    </row>
    <row r="1085" spans="1:128" hidden="1" x14ac:dyDescent="0.25">
      <c r="A1085" s="2" t="s">
        <v>2495</v>
      </c>
      <c r="B1085" s="2" t="s">
        <v>14</v>
      </c>
      <c r="C1085" s="2" t="s">
        <v>550</v>
      </c>
      <c r="D1085" s="1">
        <v>1707</v>
      </c>
      <c r="E1085" s="2"/>
      <c r="F1085" s="2" t="s">
        <v>42</v>
      </c>
      <c r="G1085" s="321"/>
      <c r="H1085" s="2"/>
      <c r="I1085" s="2"/>
      <c r="J1085" s="4"/>
      <c r="K1085" s="4"/>
      <c r="L1085" s="4">
        <f>Tabela1[[#This Row],[parcela.cef
(total)]]-Tabela1[[#This Row],[parcela.cef
(realizado)]]</f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f>SUM(Tabela1[[#This Row],[set/25]:[dez/30]])</f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0</v>
      </c>
      <c r="CP1085" s="4">
        <v>0</v>
      </c>
      <c r="CQ1085" s="4">
        <v>0</v>
      </c>
      <c r="CR1085" s="4">
        <v>0</v>
      </c>
      <c r="CS1085" s="4">
        <v>0</v>
      </c>
      <c r="CT1085" s="4">
        <v>0</v>
      </c>
      <c r="CU1085" s="4">
        <v>0</v>
      </c>
      <c r="CV1085" s="4">
        <v>0</v>
      </c>
      <c r="CW1085" s="4">
        <v>0</v>
      </c>
      <c r="CX1085" s="4">
        <v>0</v>
      </c>
      <c r="CY1085" s="4">
        <v>0</v>
      </c>
      <c r="CZ1085" s="4">
        <v>0</v>
      </c>
      <c r="DA1085" s="4">
        <v>0</v>
      </c>
      <c r="DB1085" s="4">
        <v>0</v>
      </c>
      <c r="DC1085" s="4">
        <v>0</v>
      </c>
      <c r="DD1085" s="4">
        <v>0</v>
      </c>
      <c r="DE1085" s="4">
        <v>0</v>
      </c>
      <c r="DF1085" s="4">
        <v>0</v>
      </c>
      <c r="DG1085" s="4">
        <v>0</v>
      </c>
      <c r="DH1085" s="4">
        <v>0</v>
      </c>
      <c r="DI1085" s="4">
        <v>0</v>
      </c>
      <c r="DJ1085" s="4">
        <v>0</v>
      </c>
      <c r="DK1085" s="4">
        <v>0</v>
      </c>
      <c r="DL1085" s="4">
        <v>0</v>
      </c>
      <c r="DM1085" s="4">
        <v>0</v>
      </c>
      <c r="DN1085" s="4">
        <v>0</v>
      </c>
      <c r="DO1085" s="4">
        <v>0</v>
      </c>
      <c r="DP1085" s="4">
        <v>0</v>
      </c>
      <c r="DQ1085" s="4">
        <v>0</v>
      </c>
      <c r="DR1085" s="4">
        <v>0</v>
      </c>
      <c r="DS1085" s="4">
        <v>0</v>
      </c>
      <c r="DT1085" s="4">
        <v>0</v>
      </c>
      <c r="DU1085" s="6">
        <v>0</v>
      </c>
      <c r="DV1085" s="4">
        <f>SUM(Tabela1[[#This Row],[jan/25]:[mar/25]])</f>
        <v>0</v>
      </c>
      <c r="DW1085" s="4">
        <f>SUM(Tabela1[[#This Row],[abr/25]:[ago/25]])</f>
        <v>0</v>
      </c>
      <c r="DX1085" s="4">
        <f>SUM(Tabela1[[#This Row],[set/25]:[dez/30]])</f>
        <v>0</v>
      </c>
    </row>
    <row r="1086" spans="1:128" hidden="1" x14ac:dyDescent="0.25">
      <c r="A1086" s="2" t="s">
        <v>2495</v>
      </c>
      <c r="B1086" s="2" t="s">
        <v>14</v>
      </c>
      <c r="C1086" s="2" t="s">
        <v>550</v>
      </c>
      <c r="D1086" s="1">
        <v>1708</v>
      </c>
      <c r="E1086" s="2" t="s">
        <v>2712</v>
      </c>
      <c r="F1086" s="2" t="s">
        <v>19</v>
      </c>
      <c r="G1086" s="321">
        <v>45852</v>
      </c>
      <c r="H1086" s="2" t="s">
        <v>2713</v>
      </c>
      <c r="I1086" s="2"/>
      <c r="J1086" s="4"/>
      <c r="K1086" s="4"/>
      <c r="L1086" s="4">
        <f>Tabela1[[#This Row],[parcela.cef
(total)]]-Tabela1[[#This Row],[parcela.cef
(realizado)]]</f>
        <v>0</v>
      </c>
      <c r="M1086" s="4">
        <v>244818.56</v>
      </c>
      <c r="N1086" s="4">
        <v>314900</v>
      </c>
      <c r="O1086" s="4">
        <v>0</v>
      </c>
      <c r="P1086" s="4">
        <v>75120.350000000006</v>
      </c>
      <c r="Q1086" s="4">
        <f>SUM(Tabela1[[#This Row],[set/25]:[dez/30]])</f>
        <v>73692.089999999982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900</v>
      </c>
      <c r="BI1086" s="4">
        <v>528.26</v>
      </c>
      <c r="BJ1086" s="4">
        <v>533.07000000000005</v>
      </c>
      <c r="BK1086" s="4">
        <v>533.05999999999995</v>
      </c>
      <c r="BL1086" s="4">
        <v>533.07000000000005</v>
      </c>
      <c r="BM1086" s="4">
        <v>533.07000000000005</v>
      </c>
      <c r="BN1086" s="4">
        <v>533.07000000000005</v>
      </c>
      <c r="BO1086" s="4">
        <v>533.07000000000005</v>
      </c>
      <c r="BP1086" s="4">
        <v>533.07000000000005</v>
      </c>
      <c r="BQ1086" s="4">
        <v>533.07000000000005</v>
      </c>
      <c r="BR1086" s="4">
        <v>2361.98</v>
      </c>
      <c r="BS1086" s="4">
        <v>533.04999999999995</v>
      </c>
      <c r="BT1086" s="4">
        <v>1437.19</v>
      </c>
      <c r="BU1086" s="4">
        <v>1776.88</v>
      </c>
      <c r="BV1086" s="4">
        <v>1776.88</v>
      </c>
      <c r="BW1086" s="4">
        <v>1776.88</v>
      </c>
      <c r="BX1086" s="4">
        <v>1776.88</v>
      </c>
      <c r="BY1086" s="4">
        <v>1776.88</v>
      </c>
      <c r="BZ1086" s="4">
        <v>1776.88</v>
      </c>
      <c r="CA1086" s="4">
        <v>1776.88</v>
      </c>
      <c r="CB1086" s="4">
        <v>1776.88</v>
      </c>
      <c r="CC1086" s="4">
        <v>1776.88</v>
      </c>
      <c r="CD1086" s="4">
        <v>6857.19</v>
      </c>
      <c r="CE1086" s="4">
        <v>1776.88</v>
      </c>
      <c r="CF1086" s="4">
        <v>1776.88</v>
      </c>
      <c r="CG1086" s="4">
        <v>1776.88</v>
      </c>
      <c r="CH1086" s="4">
        <v>1776.88</v>
      </c>
      <c r="CI1086" s="4">
        <v>1776.88</v>
      </c>
      <c r="CJ1086" s="4">
        <v>1776.88</v>
      </c>
      <c r="CK1086" s="4">
        <v>1776.88</v>
      </c>
      <c r="CL1086" s="4">
        <v>1776.88</v>
      </c>
      <c r="CM1086" s="4">
        <v>1776.88</v>
      </c>
      <c r="CN1086" s="4">
        <v>1776.88</v>
      </c>
      <c r="CO1086" s="4">
        <v>1776.88</v>
      </c>
      <c r="CP1086" s="4">
        <v>6857.19</v>
      </c>
      <c r="CQ1086" s="4">
        <v>1776.88</v>
      </c>
      <c r="CR1086" s="4">
        <v>1776.88</v>
      </c>
      <c r="CS1086" s="4">
        <v>1776.88</v>
      </c>
      <c r="CT1086" s="4">
        <v>1776.88</v>
      </c>
      <c r="CU1086" s="4">
        <v>1776.88</v>
      </c>
      <c r="CV1086" s="4">
        <v>1776.88</v>
      </c>
      <c r="CW1086" s="4">
        <v>5182.0600000000004</v>
      </c>
      <c r="CX1086" s="4">
        <v>0</v>
      </c>
      <c r="CY1086" s="4">
        <v>0</v>
      </c>
      <c r="CZ1086" s="4">
        <v>0</v>
      </c>
      <c r="DA1086" s="4">
        <v>0</v>
      </c>
      <c r="DB1086" s="4">
        <v>0</v>
      </c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0</v>
      </c>
      <c r="DK1086" s="4">
        <v>0</v>
      </c>
      <c r="DL1086" s="4">
        <v>0</v>
      </c>
      <c r="DM1086" s="4">
        <v>0</v>
      </c>
      <c r="DN1086" s="4">
        <v>0</v>
      </c>
      <c r="DO1086" s="4">
        <v>0</v>
      </c>
      <c r="DP1086" s="4">
        <v>0</v>
      </c>
      <c r="DQ1086" s="4">
        <v>0</v>
      </c>
      <c r="DR1086" s="4">
        <v>0</v>
      </c>
      <c r="DS1086" s="4">
        <v>0</v>
      </c>
      <c r="DT1086" s="4">
        <v>0</v>
      </c>
      <c r="DU1086" s="6">
        <v>0</v>
      </c>
      <c r="DV1086" s="4">
        <f>SUM(Tabela1[[#This Row],[jan/25]:[mar/25]])</f>
        <v>0</v>
      </c>
      <c r="DW1086" s="4">
        <f>SUM(Tabela1[[#This Row],[abr/25]:[ago/25]])</f>
        <v>1428.26</v>
      </c>
      <c r="DX1086" s="4">
        <f>SUM(Tabela1[[#This Row],[set/25]:[dez/30]])</f>
        <v>73692.089999999982</v>
      </c>
    </row>
    <row r="1087" spans="1:128" hidden="1" x14ac:dyDescent="0.25">
      <c r="A1087" s="2" t="s">
        <v>2495</v>
      </c>
      <c r="B1087" s="2" t="s">
        <v>14</v>
      </c>
      <c r="C1087" s="2" t="s">
        <v>550</v>
      </c>
      <c r="D1087" s="1">
        <v>1709</v>
      </c>
      <c r="E1087" s="2"/>
      <c r="F1087" s="2" t="s">
        <v>42</v>
      </c>
      <c r="G1087" s="321"/>
      <c r="H1087" s="2"/>
      <c r="I1087" s="2"/>
      <c r="J1087" s="4"/>
      <c r="K1087" s="4"/>
      <c r="L1087" s="4">
        <f>Tabela1[[#This Row],[parcela.cef
(total)]]-Tabela1[[#This Row],[parcela.cef
(realizado)]]</f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f>SUM(Tabela1[[#This Row],[set/25]:[dez/30]])</f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0</v>
      </c>
      <c r="CQ1087" s="4">
        <v>0</v>
      </c>
      <c r="CR1087" s="4">
        <v>0</v>
      </c>
      <c r="CS1087" s="4">
        <v>0</v>
      </c>
      <c r="CT1087" s="4">
        <v>0</v>
      </c>
      <c r="CU1087" s="4">
        <v>0</v>
      </c>
      <c r="CV1087" s="4">
        <v>0</v>
      </c>
      <c r="CW1087" s="4">
        <v>0</v>
      </c>
      <c r="CX1087" s="4">
        <v>0</v>
      </c>
      <c r="CY1087" s="4">
        <v>0</v>
      </c>
      <c r="CZ1087" s="4">
        <v>0</v>
      </c>
      <c r="DA1087" s="4">
        <v>0</v>
      </c>
      <c r="DB1087" s="4">
        <v>0</v>
      </c>
      <c r="DC1087" s="4">
        <v>0</v>
      </c>
      <c r="DD1087" s="4">
        <v>0</v>
      </c>
      <c r="DE1087" s="4">
        <v>0</v>
      </c>
      <c r="DF1087" s="4">
        <v>0</v>
      </c>
      <c r="DG1087" s="4">
        <v>0</v>
      </c>
      <c r="DH1087" s="4">
        <v>0</v>
      </c>
      <c r="DI1087" s="4">
        <v>0</v>
      </c>
      <c r="DJ1087" s="4">
        <v>0</v>
      </c>
      <c r="DK1087" s="4">
        <v>0</v>
      </c>
      <c r="DL1087" s="4">
        <v>0</v>
      </c>
      <c r="DM1087" s="4">
        <v>0</v>
      </c>
      <c r="DN1087" s="4">
        <v>0</v>
      </c>
      <c r="DO1087" s="4">
        <v>0</v>
      </c>
      <c r="DP1087" s="4">
        <v>0</v>
      </c>
      <c r="DQ1087" s="4">
        <v>0</v>
      </c>
      <c r="DR1087" s="4">
        <v>0</v>
      </c>
      <c r="DS1087" s="4">
        <v>0</v>
      </c>
      <c r="DT1087" s="4">
        <v>0</v>
      </c>
      <c r="DU1087" s="6">
        <v>0</v>
      </c>
      <c r="DV1087" s="4">
        <f>SUM(Tabela1[[#This Row],[jan/25]:[mar/25]])</f>
        <v>0</v>
      </c>
      <c r="DW1087" s="4">
        <f>SUM(Tabela1[[#This Row],[abr/25]:[ago/25]])</f>
        <v>0</v>
      </c>
      <c r="DX1087" s="4">
        <f>SUM(Tabela1[[#This Row],[set/25]:[dez/30]])</f>
        <v>0</v>
      </c>
    </row>
    <row r="1088" spans="1:128" hidden="1" x14ac:dyDescent="0.25">
      <c r="A1088" s="2" t="s">
        <v>2495</v>
      </c>
      <c r="B1088" s="2" t="s">
        <v>14</v>
      </c>
      <c r="C1088" s="2" t="s">
        <v>550</v>
      </c>
      <c r="D1088" s="1">
        <v>1710</v>
      </c>
      <c r="E1088" s="2" t="s">
        <v>2716</v>
      </c>
      <c r="F1088" s="2" t="s">
        <v>19</v>
      </c>
      <c r="G1088" s="321">
        <v>45852</v>
      </c>
      <c r="H1088" s="2" t="s">
        <v>1978</v>
      </c>
      <c r="I1088" s="2"/>
      <c r="J1088" s="4"/>
      <c r="K1088" s="4"/>
      <c r="L1088" s="4">
        <f>Tabela1[[#This Row],[parcela.cef
(total)]]-Tabela1[[#This Row],[parcela.cef
(realizado)]]</f>
        <v>0</v>
      </c>
      <c r="M1088" s="4">
        <v>188987.73</v>
      </c>
      <c r="N1088" s="4">
        <v>234060</v>
      </c>
      <c r="O1088" s="4">
        <v>0</v>
      </c>
      <c r="P1088" s="4">
        <v>48826.07</v>
      </c>
      <c r="Q1088" s="4">
        <f>SUM(Tabela1[[#This Row],[set/25]:[dez/30]])</f>
        <v>47880.270000000011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600</v>
      </c>
      <c r="BI1088" s="4">
        <v>345.8</v>
      </c>
      <c r="BJ1088" s="4">
        <v>342</v>
      </c>
      <c r="BK1088" s="4">
        <v>342</v>
      </c>
      <c r="BL1088" s="4">
        <v>342</v>
      </c>
      <c r="BM1088" s="4">
        <v>342</v>
      </c>
      <c r="BN1088" s="4">
        <v>342</v>
      </c>
      <c r="BO1088" s="4">
        <v>342</v>
      </c>
      <c r="BP1088" s="4">
        <v>342</v>
      </c>
      <c r="BQ1088" s="4">
        <v>342</v>
      </c>
      <c r="BR1088" s="4">
        <v>1866.09</v>
      </c>
      <c r="BS1088" s="4">
        <v>342</v>
      </c>
      <c r="BT1088" s="4">
        <v>341.94</v>
      </c>
      <c r="BU1088" s="4">
        <v>514.46</v>
      </c>
      <c r="BV1088" s="4">
        <v>1139.97</v>
      </c>
      <c r="BW1088" s="4">
        <v>1139.97</v>
      </c>
      <c r="BX1088" s="4">
        <v>1139.97</v>
      </c>
      <c r="BY1088" s="4">
        <v>1139.97</v>
      </c>
      <c r="BZ1088" s="4">
        <v>1139.97</v>
      </c>
      <c r="CA1088" s="4">
        <v>1139.97</v>
      </c>
      <c r="CB1088" s="4">
        <v>1139.97</v>
      </c>
      <c r="CC1088" s="4">
        <v>1139.97</v>
      </c>
      <c r="CD1088" s="4">
        <v>6220.28</v>
      </c>
      <c r="CE1088" s="4">
        <v>1139.97</v>
      </c>
      <c r="CF1088" s="4">
        <v>1139.97</v>
      </c>
      <c r="CG1088" s="4">
        <v>1139.97</v>
      </c>
      <c r="CH1088" s="4">
        <v>1139.97</v>
      </c>
      <c r="CI1088" s="4">
        <v>1139.97</v>
      </c>
      <c r="CJ1088" s="4">
        <v>1139.97</v>
      </c>
      <c r="CK1088" s="4">
        <v>1139.97</v>
      </c>
      <c r="CL1088" s="4">
        <v>1139.97</v>
      </c>
      <c r="CM1088" s="4">
        <v>1139.97</v>
      </c>
      <c r="CN1088" s="4">
        <v>1139.97</v>
      </c>
      <c r="CO1088" s="4">
        <v>1139.97</v>
      </c>
      <c r="CP1088" s="4">
        <v>6220.28</v>
      </c>
      <c r="CQ1088" s="4">
        <v>1139.97</v>
      </c>
      <c r="CR1088" s="4">
        <v>1139.97</v>
      </c>
      <c r="CS1088" s="4">
        <v>1139.97</v>
      </c>
      <c r="CT1088" s="4">
        <v>1139.97</v>
      </c>
      <c r="CU1088" s="4">
        <v>1139.97</v>
      </c>
      <c r="CV1088" s="4">
        <v>1139.97</v>
      </c>
      <c r="CW1088" s="4">
        <v>1139.97</v>
      </c>
      <c r="CX1088" s="4">
        <v>0</v>
      </c>
      <c r="CY1088" s="4">
        <v>0</v>
      </c>
      <c r="CZ1088" s="4">
        <v>0</v>
      </c>
      <c r="DA1088" s="4">
        <v>0</v>
      </c>
      <c r="DB1088" s="4">
        <v>0</v>
      </c>
      <c r="DC1088" s="4">
        <v>0</v>
      </c>
      <c r="DD1088" s="4">
        <v>0</v>
      </c>
      <c r="DE1088" s="4">
        <v>0</v>
      </c>
      <c r="DF1088" s="4">
        <v>0</v>
      </c>
      <c r="DG1088" s="4">
        <v>0</v>
      </c>
      <c r="DH1088" s="4">
        <v>0</v>
      </c>
      <c r="DI1088" s="4">
        <v>0</v>
      </c>
      <c r="DJ1088" s="4">
        <v>0</v>
      </c>
      <c r="DK1088" s="4">
        <v>0</v>
      </c>
      <c r="DL1088" s="4">
        <v>0</v>
      </c>
      <c r="DM1088" s="4">
        <v>0</v>
      </c>
      <c r="DN1088" s="4">
        <v>0</v>
      </c>
      <c r="DO1088" s="4">
        <v>0</v>
      </c>
      <c r="DP1088" s="4">
        <v>0</v>
      </c>
      <c r="DQ1088" s="4">
        <v>0</v>
      </c>
      <c r="DR1088" s="4">
        <v>0</v>
      </c>
      <c r="DS1088" s="4">
        <v>0</v>
      </c>
      <c r="DT1088" s="4">
        <v>0</v>
      </c>
      <c r="DU1088" s="6">
        <v>0</v>
      </c>
      <c r="DV1088" s="4">
        <f>SUM(Tabela1[[#This Row],[jan/25]:[mar/25]])</f>
        <v>0</v>
      </c>
      <c r="DW1088" s="4">
        <f>SUM(Tabela1[[#This Row],[abr/25]:[ago/25]])</f>
        <v>945.8</v>
      </c>
      <c r="DX1088" s="4">
        <f>SUM(Tabela1[[#This Row],[set/25]:[dez/30]])</f>
        <v>47880.270000000011</v>
      </c>
    </row>
    <row r="1089" spans="1:128" hidden="1" x14ac:dyDescent="0.25">
      <c r="A1089" s="2" t="s">
        <v>2495</v>
      </c>
      <c r="B1089" s="2" t="s">
        <v>14</v>
      </c>
      <c r="C1089" s="2" t="s">
        <v>550</v>
      </c>
      <c r="D1089" s="1">
        <v>1711</v>
      </c>
      <c r="E1089" s="2" t="s">
        <v>2718</v>
      </c>
      <c r="F1089" s="2" t="s">
        <v>19</v>
      </c>
      <c r="G1089" s="321">
        <v>45866</v>
      </c>
      <c r="H1089" s="2" t="s">
        <v>2719</v>
      </c>
      <c r="I1089" s="2"/>
      <c r="J1089" s="4"/>
      <c r="K1089" s="4"/>
      <c r="L1089" s="4">
        <f>Tabela1[[#This Row],[parcela.cef
(total)]]-Tabela1[[#This Row],[parcela.cef
(realizado)]]</f>
        <v>0</v>
      </c>
      <c r="M1089" s="4">
        <v>294068.89</v>
      </c>
      <c r="N1089" s="4">
        <v>328924.79999999999</v>
      </c>
      <c r="O1089" s="4">
        <v>0</v>
      </c>
      <c r="P1089" s="4">
        <v>39990.080000000002</v>
      </c>
      <c r="Q1089" s="4">
        <f>SUM(Tabela1[[#This Row],[set/25]:[dez/30]])</f>
        <v>30481.829999999994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9004.7999999999993</v>
      </c>
      <c r="BI1089" s="4">
        <v>503.45</v>
      </c>
      <c r="BJ1089" s="4">
        <v>508.03</v>
      </c>
      <c r="BK1089" s="4">
        <v>508.03</v>
      </c>
      <c r="BL1089" s="4">
        <v>508.03</v>
      </c>
      <c r="BM1089" s="4">
        <v>508.03</v>
      </c>
      <c r="BN1089" s="4">
        <v>508.03</v>
      </c>
      <c r="BO1089" s="4">
        <v>508.03</v>
      </c>
      <c r="BP1089" s="4">
        <v>508.03</v>
      </c>
      <c r="BQ1089" s="4">
        <v>508.03</v>
      </c>
      <c r="BR1089" s="4">
        <v>508.03</v>
      </c>
      <c r="BS1089" s="4">
        <v>508.03</v>
      </c>
      <c r="BT1089" s="4">
        <v>508.03</v>
      </c>
      <c r="BU1089" s="4">
        <v>508.03</v>
      </c>
      <c r="BV1089" s="4">
        <v>508.03</v>
      </c>
      <c r="BW1089" s="4">
        <v>508.03</v>
      </c>
      <c r="BX1089" s="4">
        <v>508.03</v>
      </c>
      <c r="BY1089" s="4">
        <v>5080.3100000000004</v>
      </c>
      <c r="BZ1089" s="4">
        <v>508.03</v>
      </c>
      <c r="CA1089" s="4">
        <v>508.03</v>
      </c>
      <c r="CB1089" s="4">
        <v>508.03</v>
      </c>
      <c r="CC1089" s="4">
        <v>508.03</v>
      </c>
      <c r="CD1089" s="4">
        <v>508.03</v>
      </c>
      <c r="CE1089" s="4">
        <v>508.03</v>
      </c>
      <c r="CF1089" s="4">
        <v>508.03</v>
      </c>
      <c r="CG1089" s="4">
        <v>508.03</v>
      </c>
      <c r="CH1089" s="4">
        <v>508.03</v>
      </c>
      <c r="CI1089" s="4">
        <v>508.03</v>
      </c>
      <c r="CJ1089" s="4">
        <v>508.03</v>
      </c>
      <c r="CK1089" s="4">
        <v>5080.3100000000004</v>
      </c>
      <c r="CL1089" s="4">
        <v>508.03</v>
      </c>
      <c r="CM1089" s="4">
        <v>508.03</v>
      </c>
      <c r="CN1089" s="4">
        <v>508.03</v>
      </c>
      <c r="CO1089" s="4">
        <v>508.03</v>
      </c>
      <c r="CP1089" s="4">
        <v>508.03</v>
      </c>
      <c r="CQ1089" s="4">
        <v>0</v>
      </c>
      <c r="CR1089" s="4">
        <v>0</v>
      </c>
      <c r="CS1089" s="4">
        <v>0</v>
      </c>
      <c r="CT1089" s="4">
        <v>0</v>
      </c>
      <c r="CU1089" s="4">
        <v>0</v>
      </c>
      <c r="CV1089" s="4">
        <v>0</v>
      </c>
      <c r="CW1089" s="4">
        <v>4572.28</v>
      </c>
      <c r="CX1089" s="4">
        <v>0</v>
      </c>
      <c r="CY1089" s="4">
        <v>0</v>
      </c>
      <c r="CZ1089" s="4">
        <v>0</v>
      </c>
      <c r="DA1089" s="4">
        <v>0</v>
      </c>
      <c r="DB1089" s="4">
        <v>0</v>
      </c>
      <c r="DC1089" s="4">
        <v>0</v>
      </c>
      <c r="DD1089" s="4">
        <v>0</v>
      </c>
      <c r="DE1089" s="4">
        <v>0</v>
      </c>
      <c r="DF1089" s="4">
        <v>0</v>
      </c>
      <c r="DG1089" s="4">
        <v>0</v>
      </c>
      <c r="DH1089" s="4">
        <v>0</v>
      </c>
      <c r="DI1089" s="4">
        <v>0</v>
      </c>
      <c r="DJ1089" s="4">
        <v>0</v>
      </c>
      <c r="DK1089" s="4">
        <v>0</v>
      </c>
      <c r="DL1089" s="4">
        <v>0</v>
      </c>
      <c r="DM1089" s="4">
        <v>0</v>
      </c>
      <c r="DN1089" s="4">
        <v>0</v>
      </c>
      <c r="DO1089" s="4">
        <v>0</v>
      </c>
      <c r="DP1089" s="4">
        <v>0</v>
      </c>
      <c r="DQ1089" s="4">
        <v>0</v>
      </c>
      <c r="DR1089" s="4">
        <v>0</v>
      </c>
      <c r="DS1089" s="4">
        <v>0</v>
      </c>
      <c r="DT1089" s="4">
        <v>0</v>
      </c>
      <c r="DU1089" s="6">
        <v>0</v>
      </c>
      <c r="DV1089" s="4">
        <f>SUM(Tabela1[[#This Row],[jan/25]:[mar/25]])</f>
        <v>0</v>
      </c>
      <c r="DW1089" s="4">
        <f>SUM(Tabela1[[#This Row],[abr/25]:[ago/25]])</f>
        <v>9508.25</v>
      </c>
      <c r="DX1089" s="4">
        <f>SUM(Tabela1[[#This Row],[set/25]:[dez/30]])</f>
        <v>30481.829999999994</v>
      </c>
    </row>
    <row r="1090" spans="1:128" hidden="1" x14ac:dyDescent="0.25">
      <c r="A1090" s="2" t="s">
        <v>2495</v>
      </c>
      <c r="B1090" s="2" t="s">
        <v>14</v>
      </c>
      <c r="C1090" s="2" t="s">
        <v>550</v>
      </c>
      <c r="D1090" s="1">
        <v>1712</v>
      </c>
      <c r="E1090" s="2" t="s">
        <v>2721</v>
      </c>
      <c r="F1090" s="2" t="s">
        <v>19</v>
      </c>
      <c r="G1090" s="321">
        <v>45859</v>
      </c>
      <c r="H1090" s="2" t="s">
        <v>2722</v>
      </c>
      <c r="I1090" s="2"/>
      <c r="J1090" s="4"/>
      <c r="K1090" s="4"/>
      <c r="L1090" s="4">
        <f>Tabela1[[#This Row],[parcela.cef
(total)]]-Tabela1[[#This Row],[parcela.cef
(realizado)]]</f>
        <v>0</v>
      </c>
      <c r="M1090" s="4">
        <v>207683.23</v>
      </c>
      <c r="N1090" s="4">
        <v>242460</v>
      </c>
      <c r="O1090" s="4">
        <v>0</v>
      </c>
      <c r="P1090" s="4">
        <v>38669.75</v>
      </c>
      <c r="Q1090" s="4">
        <f>SUM(Tabela1[[#This Row],[set/25]:[dez/30]])</f>
        <v>38080.029999999977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589.72</v>
      </c>
      <c r="BJ1090" s="4">
        <v>286.52999999999997</v>
      </c>
      <c r="BK1090" s="4">
        <v>286.52999999999997</v>
      </c>
      <c r="BL1090" s="4">
        <v>286.52999999999997</v>
      </c>
      <c r="BM1090" s="4">
        <v>1505.81</v>
      </c>
      <c r="BN1090" s="4">
        <v>286.52999999999997</v>
      </c>
      <c r="BO1090" s="4">
        <v>286.52999999999997</v>
      </c>
      <c r="BP1090" s="4">
        <v>286.52999999999997</v>
      </c>
      <c r="BQ1090" s="4">
        <v>286.52999999999997</v>
      </c>
      <c r="BR1090" s="4">
        <v>286.52999999999997</v>
      </c>
      <c r="BS1090" s="4">
        <v>286.52999999999997</v>
      </c>
      <c r="BT1090" s="4">
        <v>286.52999999999997</v>
      </c>
      <c r="BU1090" s="4">
        <v>286.52999999999997</v>
      </c>
      <c r="BV1090" s="4">
        <v>286.52999999999997</v>
      </c>
      <c r="BW1090" s="4">
        <v>286.52999999999997</v>
      </c>
      <c r="BX1090" s="4">
        <v>286.52999999999997</v>
      </c>
      <c r="BY1090" s="4">
        <v>2467</v>
      </c>
      <c r="BZ1090" s="4">
        <v>955.1</v>
      </c>
      <c r="CA1090" s="4">
        <v>955.1</v>
      </c>
      <c r="CB1090" s="4">
        <v>955.1</v>
      </c>
      <c r="CC1090" s="4">
        <v>955.1</v>
      </c>
      <c r="CD1090" s="4">
        <v>955.1</v>
      </c>
      <c r="CE1090" s="4">
        <v>955.1</v>
      </c>
      <c r="CF1090" s="4">
        <v>955.1</v>
      </c>
      <c r="CG1090" s="4">
        <v>955.1</v>
      </c>
      <c r="CH1090" s="4">
        <v>955.1</v>
      </c>
      <c r="CI1090" s="4">
        <v>955.1</v>
      </c>
      <c r="CJ1090" s="4">
        <v>955.1</v>
      </c>
      <c r="CK1090" s="4">
        <v>5019.3500000000004</v>
      </c>
      <c r="CL1090" s="4">
        <v>955.1</v>
      </c>
      <c r="CM1090" s="4">
        <v>955.1</v>
      </c>
      <c r="CN1090" s="4">
        <v>955.1</v>
      </c>
      <c r="CO1090" s="4">
        <v>955.1</v>
      </c>
      <c r="CP1090" s="4">
        <v>955.1</v>
      </c>
      <c r="CQ1090" s="4">
        <v>5019.3500000000004</v>
      </c>
      <c r="CR1090" s="4">
        <v>955.1</v>
      </c>
      <c r="CS1090" s="4">
        <v>955.1</v>
      </c>
      <c r="CT1090" s="4">
        <v>955.1</v>
      </c>
      <c r="CU1090" s="4">
        <v>955.1</v>
      </c>
      <c r="CV1090" s="4">
        <v>955.1</v>
      </c>
      <c r="CW1090" s="4">
        <v>0</v>
      </c>
      <c r="CX1090" s="4">
        <v>0</v>
      </c>
      <c r="CY1090" s="4">
        <v>0</v>
      </c>
      <c r="CZ1090" s="4">
        <v>0</v>
      </c>
      <c r="DA1090" s="4">
        <v>0</v>
      </c>
      <c r="DB1090" s="4">
        <v>0</v>
      </c>
      <c r="DC1090" s="4">
        <v>0</v>
      </c>
      <c r="DD1090" s="4">
        <v>0</v>
      </c>
      <c r="DE1090" s="4">
        <v>0</v>
      </c>
      <c r="DF1090" s="4">
        <v>0</v>
      </c>
      <c r="DG1090" s="4">
        <v>0</v>
      </c>
      <c r="DH1090" s="4">
        <v>0</v>
      </c>
      <c r="DI1090" s="4">
        <v>0</v>
      </c>
      <c r="DJ1090" s="4">
        <v>0</v>
      </c>
      <c r="DK1090" s="4">
        <v>0</v>
      </c>
      <c r="DL1090" s="4">
        <v>0</v>
      </c>
      <c r="DM1090" s="4">
        <v>0</v>
      </c>
      <c r="DN1090" s="4">
        <v>0</v>
      </c>
      <c r="DO1090" s="4">
        <v>0</v>
      </c>
      <c r="DP1090" s="4">
        <v>0</v>
      </c>
      <c r="DQ1090" s="4">
        <v>0</v>
      </c>
      <c r="DR1090" s="4">
        <v>0</v>
      </c>
      <c r="DS1090" s="4">
        <v>0</v>
      </c>
      <c r="DT1090" s="4">
        <v>0</v>
      </c>
      <c r="DU1090" s="6">
        <v>0</v>
      </c>
      <c r="DV1090" s="4">
        <f>SUM(Tabela1[[#This Row],[jan/25]:[mar/25]])</f>
        <v>0</v>
      </c>
      <c r="DW1090" s="4">
        <f>SUM(Tabela1[[#This Row],[abr/25]:[ago/25]])</f>
        <v>589.72</v>
      </c>
      <c r="DX1090" s="4">
        <f>SUM(Tabela1[[#This Row],[set/25]:[dez/30]])</f>
        <v>38080.029999999977</v>
      </c>
    </row>
    <row r="1091" spans="1:128" hidden="1" x14ac:dyDescent="0.25">
      <c r="A1091" s="2" t="s">
        <v>2495</v>
      </c>
      <c r="B1091" s="2" t="s">
        <v>14</v>
      </c>
      <c r="C1091" s="2" t="s">
        <v>550</v>
      </c>
      <c r="D1091" s="1">
        <v>1713</v>
      </c>
      <c r="E1091" s="2" t="s">
        <v>2724</v>
      </c>
      <c r="F1091" s="2" t="s">
        <v>19</v>
      </c>
      <c r="G1091" s="321">
        <v>45850</v>
      </c>
      <c r="H1091" s="2" t="s">
        <v>36</v>
      </c>
      <c r="I1091" s="2"/>
      <c r="J1091" s="4"/>
      <c r="K1091" s="4"/>
      <c r="L1091" s="4">
        <f>Tabela1[[#This Row],[parcela.cef
(total)]]-Tabela1[[#This Row],[parcela.cef
(realizado)]]</f>
        <v>0</v>
      </c>
      <c r="M1091" s="4">
        <v>260112.07</v>
      </c>
      <c r="N1091" s="4">
        <v>329000</v>
      </c>
      <c r="O1091" s="4">
        <v>0</v>
      </c>
      <c r="P1091" s="4">
        <v>72498.149999999994</v>
      </c>
      <c r="Q1091" s="4">
        <f>SUM(Tabela1[[#This Row],[set/25]:[dez/30]])</f>
        <v>52123.840000000004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19000</v>
      </c>
      <c r="BI1091" s="4">
        <v>1374.31</v>
      </c>
      <c r="BJ1091" s="4">
        <v>0</v>
      </c>
      <c r="BK1091" s="4">
        <v>1371.68</v>
      </c>
      <c r="BL1091" s="4">
        <v>1371.68</v>
      </c>
      <c r="BM1091" s="4">
        <v>1371.68</v>
      </c>
      <c r="BN1091" s="4">
        <v>1371.68</v>
      </c>
      <c r="BO1091" s="4">
        <v>1371.68</v>
      </c>
      <c r="BP1091" s="4">
        <v>1371.68</v>
      </c>
      <c r="BQ1091" s="4">
        <v>1371.68</v>
      </c>
      <c r="BR1091" s="4">
        <v>1371.68</v>
      </c>
      <c r="BS1091" s="4">
        <v>1371.68</v>
      </c>
      <c r="BT1091" s="4">
        <v>1371.68</v>
      </c>
      <c r="BU1091" s="4">
        <v>1371.68</v>
      </c>
      <c r="BV1091" s="4">
        <v>1371.68</v>
      </c>
      <c r="BW1091" s="4">
        <v>1371.68</v>
      </c>
      <c r="BX1091" s="4">
        <v>1371.68</v>
      </c>
      <c r="BY1091" s="4">
        <v>1371.68</v>
      </c>
      <c r="BZ1091" s="4">
        <v>1371.68</v>
      </c>
      <c r="CA1091" s="4">
        <v>1371.68</v>
      </c>
      <c r="CB1091" s="4">
        <v>1371.68</v>
      </c>
      <c r="CC1091" s="4">
        <v>1371.68</v>
      </c>
      <c r="CD1091" s="4">
        <v>1371.68</v>
      </c>
      <c r="CE1091" s="4">
        <v>1371.68</v>
      </c>
      <c r="CF1091" s="4">
        <v>1371.68</v>
      </c>
      <c r="CG1091" s="4">
        <v>1371.68</v>
      </c>
      <c r="CH1091" s="4">
        <v>1371.68</v>
      </c>
      <c r="CI1091" s="4">
        <v>1371.68</v>
      </c>
      <c r="CJ1091" s="4">
        <v>1371.68</v>
      </c>
      <c r="CK1091" s="4">
        <v>1371.68</v>
      </c>
      <c r="CL1091" s="4">
        <v>1371.68</v>
      </c>
      <c r="CM1091" s="4">
        <v>1371.68</v>
      </c>
      <c r="CN1091" s="4">
        <v>1371.68</v>
      </c>
      <c r="CO1091" s="4">
        <v>1371.68</v>
      </c>
      <c r="CP1091" s="4">
        <v>1371.68</v>
      </c>
      <c r="CQ1091" s="4">
        <v>1371.68</v>
      </c>
      <c r="CR1091" s="4">
        <v>1371.68</v>
      </c>
      <c r="CS1091" s="4">
        <v>1371.68</v>
      </c>
      <c r="CT1091" s="4">
        <v>1371.68</v>
      </c>
      <c r="CU1091" s="4">
        <v>1371.68</v>
      </c>
      <c r="CV1091" s="4">
        <v>1371.68</v>
      </c>
      <c r="CW1091" s="4">
        <v>0</v>
      </c>
      <c r="CX1091" s="4">
        <v>0</v>
      </c>
      <c r="CY1091" s="4">
        <v>0</v>
      </c>
      <c r="CZ1091" s="4">
        <v>0</v>
      </c>
      <c r="DA1091" s="4">
        <v>0</v>
      </c>
      <c r="DB1091" s="4">
        <v>0</v>
      </c>
      <c r="DC1091" s="4">
        <v>0</v>
      </c>
      <c r="DD1091" s="4">
        <v>0</v>
      </c>
      <c r="DE1091" s="4">
        <v>0</v>
      </c>
      <c r="DF1091" s="4">
        <v>0</v>
      </c>
      <c r="DG1091" s="4">
        <v>0</v>
      </c>
      <c r="DH1091" s="4">
        <v>0</v>
      </c>
      <c r="DI1091" s="4">
        <v>0</v>
      </c>
      <c r="DJ1091" s="4">
        <v>0</v>
      </c>
      <c r="DK1091" s="4">
        <v>0</v>
      </c>
      <c r="DL1091" s="4">
        <v>0</v>
      </c>
      <c r="DM1091" s="4">
        <v>0</v>
      </c>
      <c r="DN1091" s="4">
        <v>0</v>
      </c>
      <c r="DO1091" s="4">
        <v>0</v>
      </c>
      <c r="DP1091" s="4">
        <v>0</v>
      </c>
      <c r="DQ1091" s="4">
        <v>0</v>
      </c>
      <c r="DR1091" s="4">
        <v>0</v>
      </c>
      <c r="DS1091" s="4">
        <v>0</v>
      </c>
      <c r="DT1091" s="4">
        <v>0</v>
      </c>
      <c r="DU1091" s="6">
        <v>0</v>
      </c>
      <c r="DV1091" s="4">
        <f>SUM(Tabela1[[#This Row],[jan/25]:[mar/25]])</f>
        <v>0</v>
      </c>
      <c r="DW1091" s="4">
        <f>SUM(Tabela1[[#This Row],[abr/25]:[ago/25]])</f>
        <v>20374.310000000001</v>
      </c>
      <c r="DX1091" s="4">
        <f>SUM(Tabela1[[#This Row],[set/25]:[dez/30]])</f>
        <v>52123.840000000004</v>
      </c>
    </row>
    <row r="1092" spans="1:128" hidden="1" x14ac:dyDescent="0.25">
      <c r="A1092" s="2" t="s">
        <v>2495</v>
      </c>
      <c r="B1092" s="2" t="s">
        <v>14</v>
      </c>
      <c r="C1092" s="2" t="s">
        <v>550</v>
      </c>
      <c r="D1092" s="1">
        <v>1714</v>
      </c>
      <c r="E1092" s="2" t="s">
        <v>2726</v>
      </c>
      <c r="F1092" s="2" t="s">
        <v>19</v>
      </c>
      <c r="G1092" s="321">
        <v>45850</v>
      </c>
      <c r="H1092" s="2" t="s">
        <v>1350</v>
      </c>
      <c r="I1092" s="2"/>
      <c r="J1092" s="4"/>
      <c r="K1092" s="4"/>
      <c r="L1092" s="4">
        <f>Tabela1[[#This Row],[parcela.cef
(total)]]-Tabela1[[#This Row],[parcela.cef
(realizado)]]</f>
        <v>0</v>
      </c>
      <c r="M1092" s="4">
        <v>268240.58</v>
      </c>
      <c r="N1092" s="4">
        <v>310948.24</v>
      </c>
      <c r="O1092" s="4">
        <v>0</v>
      </c>
      <c r="P1092" s="4">
        <v>47336.24</v>
      </c>
      <c r="Q1092" s="4">
        <f>SUM(Tabela1[[#This Row],[set/25]:[dez/30]])</f>
        <v>46083.199999999997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900</v>
      </c>
      <c r="BI1092" s="4">
        <v>353.04</v>
      </c>
      <c r="BJ1092" s="4">
        <v>0</v>
      </c>
      <c r="BK1092" s="4">
        <v>352.37</v>
      </c>
      <c r="BL1092" s="4">
        <v>352.37</v>
      </c>
      <c r="BM1092" s="4">
        <v>931.53</v>
      </c>
      <c r="BN1092" s="4">
        <v>352.37</v>
      </c>
      <c r="BO1092" s="4">
        <v>352.37</v>
      </c>
      <c r="BP1092" s="4">
        <v>352.37</v>
      </c>
      <c r="BQ1092" s="4">
        <v>352.37</v>
      </c>
      <c r="BR1092" s="4">
        <v>3613.93</v>
      </c>
      <c r="BS1092" s="4">
        <v>352.37</v>
      </c>
      <c r="BT1092" s="4">
        <v>1147.58</v>
      </c>
      <c r="BU1092" s="4">
        <v>1174.57</v>
      </c>
      <c r="BV1092" s="4">
        <v>1174.57</v>
      </c>
      <c r="BW1092" s="4">
        <v>1174.57</v>
      </c>
      <c r="BX1092" s="4">
        <v>1174.57</v>
      </c>
      <c r="BY1092" s="4">
        <v>3105.09</v>
      </c>
      <c r="BZ1092" s="4">
        <v>1174.57</v>
      </c>
      <c r="CA1092" s="4">
        <v>1174.57</v>
      </c>
      <c r="CB1092" s="4">
        <v>1174.57</v>
      </c>
      <c r="CC1092" s="4">
        <v>1174.57</v>
      </c>
      <c r="CD1092" s="4">
        <v>1174.57</v>
      </c>
      <c r="CE1092" s="4">
        <v>1174.57</v>
      </c>
      <c r="CF1092" s="4">
        <v>1174.57</v>
      </c>
      <c r="CG1092" s="4">
        <v>1174.57</v>
      </c>
      <c r="CH1092" s="4">
        <v>1174.57</v>
      </c>
      <c r="CI1092" s="4">
        <v>1174.57</v>
      </c>
      <c r="CJ1092" s="4">
        <v>1174.57</v>
      </c>
      <c r="CK1092" s="4">
        <v>3105.09</v>
      </c>
      <c r="CL1092" s="4">
        <v>1174.57</v>
      </c>
      <c r="CM1092" s="4">
        <v>1174.57</v>
      </c>
      <c r="CN1092" s="4">
        <v>1174.57</v>
      </c>
      <c r="CO1092" s="4">
        <v>1174.57</v>
      </c>
      <c r="CP1092" s="4">
        <v>1174.57</v>
      </c>
      <c r="CQ1092" s="4">
        <v>1174.57</v>
      </c>
      <c r="CR1092" s="4">
        <v>1174.57</v>
      </c>
      <c r="CS1092" s="4">
        <v>1174.57</v>
      </c>
      <c r="CT1092" s="4">
        <v>1174.57</v>
      </c>
      <c r="CU1092" s="4">
        <v>1174.57</v>
      </c>
      <c r="CV1092" s="4">
        <v>1174.57</v>
      </c>
      <c r="CW1092" s="4">
        <v>1174.57</v>
      </c>
      <c r="CX1092" s="4">
        <v>0</v>
      </c>
      <c r="CY1092" s="4">
        <v>0</v>
      </c>
      <c r="CZ1092" s="4">
        <v>0</v>
      </c>
      <c r="DA1092" s="4">
        <v>0</v>
      </c>
      <c r="DB1092" s="4">
        <v>0</v>
      </c>
      <c r="DC1092" s="4">
        <v>0</v>
      </c>
      <c r="DD1092" s="4">
        <v>0</v>
      </c>
      <c r="DE1092" s="4">
        <v>0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6">
        <v>0</v>
      </c>
      <c r="DV1092" s="4">
        <f>SUM(Tabela1[[#This Row],[jan/25]:[mar/25]])</f>
        <v>0</v>
      </c>
      <c r="DW1092" s="4">
        <f>SUM(Tabela1[[#This Row],[abr/25]:[ago/25]])</f>
        <v>1253.04</v>
      </c>
      <c r="DX1092" s="4">
        <f>SUM(Tabela1[[#This Row],[set/25]:[dez/30]])</f>
        <v>46083.199999999997</v>
      </c>
    </row>
    <row r="1093" spans="1:128" hidden="1" x14ac:dyDescent="0.25">
      <c r="A1093" s="2" t="s">
        <v>2495</v>
      </c>
      <c r="B1093" s="2" t="s">
        <v>14</v>
      </c>
      <c r="C1093" s="2" t="s">
        <v>550</v>
      </c>
      <c r="D1093" s="1">
        <v>1715</v>
      </c>
      <c r="E1093" s="2" t="s">
        <v>2728</v>
      </c>
      <c r="F1093" s="2" t="s">
        <v>19</v>
      </c>
      <c r="G1093" s="321">
        <v>45850</v>
      </c>
      <c r="H1093" s="2" t="s">
        <v>2729</v>
      </c>
      <c r="I1093" s="2"/>
      <c r="J1093" s="4"/>
      <c r="K1093" s="4"/>
      <c r="L1093" s="4">
        <f>Tabela1[[#This Row],[parcela.cef
(total)]]-Tabela1[[#This Row],[parcela.cef
(realizado)]]</f>
        <v>0</v>
      </c>
      <c r="M1093" s="4">
        <v>281449.39</v>
      </c>
      <c r="N1093" s="4">
        <v>313900</v>
      </c>
      <c r="O1093" s="4">
        <v>0</v>
      </c>
      <c r="P1093" s="4">
        <v>37480.480000000003</v>
      </c>
      <c r="Q1093" s="4">
        <f>SUM(Tabela1[[#This Row],[set/25]:[dez/30]])</f>
        <v>36578.409999999996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600</v>
      </c>
      <c r="BI1093" s="4">
        <v>302.07</v>
      </c>
      <c r="BJ1093" s="4">
        <v>305</v>
      </c>
      <c r="BK1093" s="4">
        <v>304.82</v>
      </c>
      <c r="BL1093" s="4">
        <v>304.82</v>
      </c>
      <c r="BM1093" s="4">
        <v>304.82</v>
      </c>
      <c r="BN1093" s="4">
        <v>304.82</v>
      </c>
      <c r="BO1093" s="4">
        <v>304.82</v>
      </c>
      <c r="BP1093" s="4">
        <v>304.82</v>
      </c>
      <c r="BQ1093" s="4">
        <v>304.82</v>
      </c>
      <c r="BR1093" s="4">
        <v>304.82</v>
      </c>
      <c r="BS1093" s="4">
        <v>304.82</v>
      </c>
      <c r="BT1093" s="4">
        <v>304.82</v>
      </c>
      <c r="BU1093" s="4">
        <v>304.82</v>
      </c>
      <c r="BV1093" s="4">
        <v>304.82</v>
      </c>
      <c r="BW1093" s="4">
        <v>304.82</v>
      </c>
      <c r="BX1093" s="4">
        <v>304.82</v>
      </c>
      <c r="BY1093" s="4">
        <v>1828.91</v>
      </c>
      <c r="BZ1093" s="4">
        <v>304.82</v>
      </c>
      <c r="CA1093" s="4">
        <v>304.82</v>
      </c>
      <c r="CB1093" s="4">
        <v>304.82</v>
      </c>
      <c r="CC1093" s="4">
        <v>304.82</v>
      </c>
      <c r="CD1093" s="4">
        <v>304.82</v>
      </c>
      <c r="CE1093" s="4">
        <v>304.82</v>
      </c>
      <c r="CF1093" s="4">
        <v>914.46</v>
      </c>
      <c r="CG1093" s="4">
        <v>1016.06</v>
      </c>
      <c r="CH1093" s="4">
        <v>1016.06</v>
      </c>
      <c r="CI1093" s="4">
        <v>1016.06</v>
      </c>
      <c r="CJ1093" s="4">
        <v>1016.06</v>
      </c>
      <c r="CK1093" s="4">
        <v>6096.37</v>
      </c>
      <c r="CL1093" s="4">
        <v>1016.06</v>
      </c>
      <c r="CM1093" s="4">
        <v>1016.06</v>
      </c>
      <c r="CN1093" s="4">
        <v>1016.06</v>
      </c>
      <c r="CO1093" s="4">
        <v>1016.06</v>
      </c>
      <c r="CP1093" s="4">
        <v>1016.06</v>
      </c>
      <c r="CQ1093" s="4">
        <v>6096.37</v>
      </c>
      <c r="CR1093" s="4">
        <v>1016.06</v>
      </c>
      <c r="CS1093" s="4">
        <v>1016.06</v>
      </c>
      <c r="CT1093" s="4">
        <v>1016.06</v>
      </c>
      <c r="CU1093" s="4">
        <v>1016.06</v>
      </c>
      <c r="CV1093" s="4">
        <v>1016.06</v>
      </c>
      <c r="CW1093" s="4">
        <v>1016.06</v>
      </c>
      <c r="CX1093" s="4">
        <v>0</v>
      </c>
      <c r="CY1093" s="4">
        <v>0</v>
      </c>
      <c r="CZ1093" s="4">
        <v>0</v>
      </c>
      <c r="DA1093" s="4">
        <v>0</v>
      </c>
      <c r="DB1093" s="4">
        <v>0</v>
      </c>
      <c r="DC1093" s="4">
        <v>0</v>
      </c>
      <c r="DD1093" s="4">
        <v>0</v>
      </c>
      <c r="DE1093" s="4">
        <v>0</v>
      </c>
      <c r="DF1093" s="4">
        <v>0</v>
      </c>
      <c r="DG1093" s="4">
        <v>0</v>
      </c>
      <c r="DH1093" s="4">
        <v>0</v>
      </c>
      <c r="DI1093" s="4">
        <v>0</v>
      </c>
      <c r="DJ1093" s="4">
        <v>0</v>
      </c>
      <c r="DK1093" s="4">
        <v>0</v>
      </c>
      <c r="DL1093" s="4">
        <v>0</v>
      </c>
      <c r="DM1093" s="4">
        <v>0</v>
      </c>
      <c r="DN1093" s="4">
        <v>0</v>
      </c>
      <c r="DO1093" s="4">
        <v>0</v>
      </c>
      <c r="DP1093" s="4">
        <v>0</v>
      </c>
      <c r="DQ1093" s="4">
        <v>0</v>
      </c>
      <c r="DR1093" s="4">
        <v>0</v>
      </c>
      <c r="DS1093" s="4">
        <v>0</v>
      </c>
      <c r="DT1093" s="4">
        <v>0</v>
      </c>
      <c r="DU1093" s="6">
        <v>0</v>
      </c>
      <c r="DV1093" s="4">
        <f>SUM(Tabela1[[#This Row],[jan/25]:[mar/25]])</f>
        <v>0</v>
      </c>
      <c r="DW1093" s="4">
        <f>SUM(Tabela1[[#This Row],[abr/25]:[ago/25]])</f>
        <v>902.06999999999994</v>
      </c>
      <c r="DX1093" s="4">
        <f>SUM(Tabela1[[#This Row],[set/25]:[dez/30]])</f>
        <v>36578.409999999996</v>
      </c>
    </row>
    <row r="1094" spans="1:128" hidden="1" x14ac:dyDescent="0.25">
      <c r="A1094" s="2" t="s">
        <v>2495</v>
      </c>
      <c r="B1094" s="2" t="s">
        <v>14</v>
      </c>
      <c r="C1094" s="2" t="s">
        <v>579</v>
      </c>
      <c r="D1094" s="1">
        <v>1801</v>
      </c>
      <c r="E1094" s="2" t="s">
        <v>2731</v>
      </c>
      <c r="F1094" s="2" t="s">
        <v>19</v>
      </c>
      <c r="G1094" s="321">
        <v>45883</v>
      </c>
      <c r="H1094" s="2" t="s">
        <v>2732</v>
      </c>
      <c r="I1094" s="2"/>
      <c r="J1094" s="4"/>
      <c r="K1094" s="4"/>
      <c r="L1094" s="4">
        <f>Tabela1[[#This Row],[parcela.cef
(total)]]-Tabela1[[#This Row],[parcela.cef
(realizado)]]</f>
        <v>0</v>
      </c>
      <c r="M1094" s="4">
        <v>233501.7</v>
      </c>
      <c r="N1094" s="4">
        <v>340374</v>
      </c>
      <c r="O1094" s="4">
        <v>0</v>
      </c>
      <c r="P1094" s="4">
        <v>109956.09</v>
      </c>
      <c r="Q1094" s="4">
        <f>SUM(Tabela1[[#This Row],[set/25]:[dez/30]])</f>
        <v>108456.09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1500</v>
      </c>
      <c r="BJ1094" s="4">
        <v>756.83</v>
      </c>
      <c r="BK1094" s="4">
        <v>756.83</v>
      </c>
      <c r="BL1094" s="4">
        <v>756.83</v>
      </c>
      <c r="BM1094" s="4">
        <v>756.83</v>
      </c>
      <c r="BN1094" s="4">
        <v>756.83</v>
      </c>
      <c r="BO1094" s="4">
        <v>756.83</v>
      </c>
      <c r="BP1094" s="4">
        <v>756.83</v>
      </c>
      <c r="BQ1094" s="4">
        <v>756.83</v>
      </c>
      <c r="BR1094" s="4">
        <v>756.83</v>
      </c>
      <c r="BS1094" s="4">
        <v>10115.219999999999</v>
      </c>
      <c r="BT1094" s="4">
        <v>2522.75</v>
      </c>
      <c r="BU1094" s="4">
        <v>2522.75</v>
      </c>
      <c r="BV1094" s="4">
        <v>2522.75</v>
      </c>
      <c r="BW1094" s="4">
        <v>2522.75</v>
      </c>
      <c r="BX1094" s="4">
        <v>2522.75</v>
      </c>
      <c r="BY1094" s="4">
        <v>2522.75</v>
      </c>
      <c r="BZ1094" s="4">
        <v>2522.75</v>
      </c>
      <c r="CA1094" s="4">
        <v>2522.75</v>
      </c>
      <c r="CB1094" s="4">
        <v>2522.75</v>
      </c>
      <c r="CC1094" s="4">
        <v>2522.75</v>
      </c>
      <c r="CD1094" s="4">
        <v>2522.75</v>
      </c>
      <c r="CE1094" s="4">
        <v>10446.200000000001</v>
      </c>
      <c r="CF1094" s="4">
        <v>2522.75</v>
      </c>
      <c r="CG1094" s="4">
        <v>2522.75</v>
      </c>
      <c r="CH1094" s="4">
        <v>2522.75</v>
      </c>
      <c r="CI1094" s="4">
        <v>2522.75</v>
      </c>
      <c r="CJ1094" s="4">
        <v>2522.75</v>
      </c>
      <c r="CK1094" s="4">
        <v>2522.75</v>
      </c>
      <c r="CL1094" s="4">
        <v>2522.75</v>
      </c>
      <c r="CM1094" s="4">
        <v>2522.75</v>
      </c>
      <c r="CN1094" s="4">
        <v>2522.75</v>
      </c>
      <c r="CO1094" s="4">
        <v>2522.75</v>
      </c>
      <c r="CP1094" s="4">
        <v>2522.75</v>
      </c>
      <c r="CQ1094" s="4">
        <v>10446.200000000001</v>
      </c>
      <c r="CR1094" s="4">
        <v>2522.75</v>
      </c>
      <c r="CS1094" s="4">
        <v>2522.75</v>
      </c>
      <c r="CT1094" s="4">
        <v>2522.75</v>
      </c>
      <c r="CU1094" s="4">
        <v>2522.75</v>
      </c>
      <c r="CV1094" s="4">
        <v>2522.75</v>
      </c>
      <c r="CW1094" s="4">
        <v>2522.75</v>
      </c>
      <c r="CX1094" s="4">
        <v>0</v>
      </c>
      <c r="CY1094" s="4">
        <v>0</v>
      </c>
      <c r="CZ1094" s="4">
        <v>0</v>
      </c>
      <c r="DA1094" s="4">
        <v>0</v>
      </c>
      <c r="DB1094" s="4">
        <v>0</v>
      </c>
      <c r="DC1094" s="4">
        <v>0</v>
      </c>
      <c r="DD1094" s="4">
        <v>0</v>
      </c>
      <c r="DE1094" s="4">
        <v>0</v>
      </c>
      <c r="DF1094" s="4">
        <v>0</v>
      </c>
      <c r="DG1094" s="4">
        <v>0</v>
      </c>
      <c r="DH1094" s="4">
        <v>0</v>
      </c>
      <c r="DI1094" s="4">
        <v>0</v>
      </c>
      <c r="DJ1094" s="4">
        <v>0</v>
      </c>
      <c r="DK1094" s="4">
        <v>0</v>
      </c>
      <c r="DL1094" s="4">
        <v>0</v>
      </c>
      <c r="DM1094" s="4">
        <v>0</v>
      </c>
      <c r="DN1094" s="4">
        <v>0</v>
      </c>
      <c r="DO1094" s="4">
        <v>0</v>
      </c>
      <c r="DP1094" s="4">
        <v>0</v>
      </c>
      <c r="DQ1094" s="4">
        <v>0</v>
      </c>
      <c r="DR1094" s="4">
        <v>0</v>
      </c>
      <c r="DS1094" s="4">
        <v>0</v>
      </c>
      <c r="DT1094" s="4">
        <v>0</v>
      </c>
      <c r="DU1094" s="6">
        <v>0</v>
      </c>
      <c r="DV1094" s="4">
        <f>SUM(Tabela1[[#This Row],[jan/25]:[mar/25]])</f>
        <v>0</v>
      </c>
      <c r="DW1094" s="4">
        <f>SUM(Tabela1[[#This Row],[abr/25]:[ago/25]])</f>
        <v>1500</v>
      </c>
      <c r="DX1094" s="4">
        <f>SUM(Tabela1[[#This Row],[set/25]:[dez/30]])</f>
        <v>108456.09</v>
      </c>
    </row>
    <row r="1095" spans="1:128" hidden="1" x14ac:dyDescent="0.25">
      <c r="A1095" s="2" t="s">
        <v>2495</v>
      </c>
      <c r="B1095" s="2" t="s">
        <v>14</v>
      </c>
      <c r="C1095" s="2" t="s">
        <v>579</v>
      </c>
      <c r="D1095" s="1">
        <v>1802</v>
      </c>
      <c r="E1095" s="2" t="s">
        <v>2734</v>
      </c>
      <c r="F1095" s="2" t="s">
        <v>19</v>
      </c>
      <c r="G1095" s="321">
        <v>45850</v>
      </c>
      <c r="H1095" s="2" t="s">
        <v>2735</v>
      </c>
      <c r="I1095" s="2"/>
      <c r="J1095" s="4"/>
      <c r="K1095" s="4"/>
      <c r="L1095" s="4">
        <f>Tabela1[[#This Row],[parcela.cef
(total)]]-Tabela1[[#This Row],[parcela.cef
(realizado)]]</f>
        <v>0</v>
      </c>
      <c r="M1095" s="4">
        <v>114713.49</v>
      </c>
      <c r="N1095" s="4">
        <v>233060</v>
      </c>
      <c r="O1095" s="4">
        <v>0</v>
      </c>
      <c r="P1095" s="4">
        <v>119813.98</v>
      </c>
      <c r="Q1095" s="4">
        <f>SUM(Tabela1[[#This Row],[set/25]:[dez/30]])</f>
        <v>103740.18000000004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14060</v>
      </c>
      <c r="BI1095" s="4">
        <v>2013.8</v>
      </c>
      <c r="BJ1095" s="4">
        <v>0</v>
      </c>
      <c r="BK1095" s="4">
        <v>2032.13</v>
      </c>
      <c r="BL1095" s="4">
        <v>2032.13</v>
      </c>
      <c r="BM1095" s="4">
        <v>2032.13</v>
      </c>
      <c r="BN1095" s="4">
        <v>2032.13</v>
      </c>
      <c r="BO1095" s="4">
        <v>2032.13</v>
      </c>
      <c r="BP1095" s="4">
        <v>2032.13</v>
      </c>
      <c r="BQ1095" s="4">
        <v>2032.13</v>
      </c>
      <c r="BR1095" s="4">
        <v>2032.13</v>
      </c>
      <c r="BS1095" s="4">
        <v>10160.629999999999</v>
      </c>
      <c r="BT1095" s="4">
        <v>2133.7399999999998</v>
      </c>
      <c r="BU1095" s="4">
        <v>2032.13</v>
      </c>
      <c r="BV1095" s="4">
        <v>2032.13</v>
      </c>
      <c r="BW1095" s="4">
        <v>2032.13</v>
      </c>
      <c r="BX1095" s="4">
        <v>2032.13</v>
      </c>
      <c r="BY1095" s="4">
        <v>2032.13</v>
      </c>
      <c r="BZ1095" s="4">
        <v>2032.13</v>
      </c>
      <c r="CA1095" s="4">
        <v>2032.13</v>
      </c>
      <c r="CB1095" s="4">
        <v>2032.13</v>
      </c>
      <c r="CC1095" s="4">
        <v>2032.13</v>
      </c>
      <c r="CD1095" s="4">
        <v>2032.13</v>
      </c>
      <c r="CE1095" s="4">
        <v>10160.629999999999</v>
      </c>
      <c r="CF1095" s="4">
        <v>2032.13</v>
      </c>
      <c r="CG1095" s="4">
        <v>2032.13</v>
      </c>
      <c r="CH1095" s="4">
        <v>2032.13</v>
      </c>
      <c r="CI1095" s="4">
        <v>2032.13</v>
      </c>
      <c r="CJ1095" s="4">
        <v>2032.13</v>
      </c>
      <c r="CK1095" s="4">
        <v>2032.13</v>
      </c>
      <c r="CL1095" s="4">
        <v>2032.13</v>
      </c>
      <c r="CM1095" s="4">
        <v>2032.13</v>
      </c>
      <c r="CN1095" s="4">
        <v>2032.13</v>
      </c>
      <c r="CO1095" s="4">
        <v>2032.13</v>
      </c>
      <c r="CP1095" s="4">
        <v>2032.13</v>
      </c>
      <c r="CQ1095" s="4">
        <v>10160.629999999999</v>
      </c>
      <c r="CR1095" s="4">
        <v>2032.13</v>
      </c>
      <c r="CS1095" s="4">
        <v>2032.13</v>
      </c>
      <c r="CT1095" s="4">
        <v>2032.13</v>
      </c>
      <c r="CU1095" s="4">
        <v>2032.13</v>
      </c>
      <c r="CV1095" s="4">
        <v>2032.13</v>
      </c>
      <c r="CW1095" s="4">
        <v>2032.13</v>
      </c>
      <c r="CX1095" s="4">
        <v>0</v>
      </c>
      <c r="CY1095" s="4">
        <v>0</v>
      </c>
      <c r="CZ1095" s="4">
        <v>0</v>
      </c>
      <c r="DA1095" s="4">
        <v>0</v>
      </c>
      <c r="DB1095" s="4">
        <v>0</v>
      </c>
      <c r="DC1095" s="4">
        <v>0</v>
      </c>
      <c r="DD1095" s="4">
        <v>0</v>
      </c>
      <c r="DE1095" s="4">
        <v>0</v>
      </c>
      <c r="DF1095" s="4">
        <v>0</v>
      </c>
      <c r="DG1095" s="4">
        <v>0</v>
      </c>
      <c r="DH1095" s="4">
        <v>0</v>
      </c>
      <c r="DI1095" s="4">
        <v>0</v>
      </c>
      <c r="DJ1095" s="4">
        <v>0</v>
      </c>
      <c r="DK1095" s="4">
        <v>0</v>
      </c>
      <c r="DL1095" s="4">
        <v>0</v>
      </c>
      <c r="DM1095" s="4">
        <v>0</v>
      </c>
      <c r="DN1095" s="4">
        <v>0</v>
      </c>
      <c r="DO1095" s="4">
        <v>0</v>
      </c>
      <c r="DP1095" s="4">
        <v>0</v>
      </c>
      <c r="DQ1095" s="4">
        <v>0</v>
      </c>
      <c r="DR1095" s="4">
        <v>0</v>
      </c>
      <c r="DS1095" s="4">
        <v>0</v>
      </c>
      <c r="DT1095" s="4">
        <v>0</v>
      </c>
      <c r="DU1095" s="6">
        <v>0</v>
      </c>
      <c r="DV1095" s="4">
        <f>SUM(Tabela1[[#This Row],[jan/25]:[mar/25]])</f>
        <v>0</v>
      </c>
      <c r="DW1095" s="4">
        <f>SUM(Tabela1[[#This Row],[abr/25]:[ago/25]])</f>
        <v>16073.8</v>
      </c>
      <c r="DX1095" s="4">
        <f>SUM(Tabela1[[#This Row],[set/25]:[dez/30]])</f>
        <v>103740.18000000004</v>
      </c>
    </row>
    <row r="1096" spans="1:128" hidden="1" x14ac:dyDescent="0.25">
      <c r="A1096" s="2" t="s">
        <v>2495</v>
      </c>
      <c r="B1096" s="2" t="s">
        <v>14</v>
      </c>
      <c r="C1096" s="2" t="s">
        <v>579</v>
      </c>
      <c r="D1096" s="1">
        <v>1803</v>
      </c>
      <c r="E1096" s="2"/>
      <c r="F1096" s="2" t="s">
        <v>42</v>
      </c>
      <c r="G1096" s="321"/>
      <c r="H1096" s="2"/>
      <c r="I1096" s="2"/>
      <c r="J1096" s="4"/>
      <c r="K1096" s="4"/>
      <c r="L1096" s="4">
        <f>Tabela1[[#This Row],[parcela.cef
(total)]]-Tabela1[[#This Row],[parcela.cef
(realizado)]]</f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f>SUM(Tabela1[[#This Row],[set/25]:[dez/30]])</f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0</v>
      </c>
      <c r="CR1096" s="4">
        <v>0</v>
      </c>
      <c r="CS1096" s="4">
        <v>0</v>
      </c>
      <c r="CT1096" s="4">
        <v>0</v>
      </c>
      <c r="CU1096" s="4">
        <v>0</v>
      </c>
      <c r="CV1096" s="4">
        <v>0</v>
      </c>
      <c r="CW1096" s="4">
        <v>0</v>
      </c>
      <c r="CX1096" s="4">
        <v>0</v>
      </c>
      <c r="CY1096" s="4">
        <v>0</v>
      </c>
      <c r="CZ1096" s="4">
        <v>0</v>
      </c>
      <c r="DA1096" s="4">
        <v>0</v>
      </c>
      <c r="DB1096" s="4">
        <v>0</v>
      </c>
      <c r="DC1096" s="4">
        <v>0</v>
      </c>
      <c r="DD1096" s="4">
        <v>0</v>
      </c>
      <c r="DE1096" s="4">
        <v>0</v>
      </c>
      <c r="DF1096" s="4">
        <v>0</v>
      </c>
      <c r="DG1096" s="4">
        <v>0</v>
      </c>
      <c r="DH1096" s="4">
        <v>0</v>
      </c>
      <c r="DI1096" s="4">
        <v>0</v>
      </c>
      <c r="DJ1096" s="4">
        <v>0</v>
      </c>
      <c r="DK1096" s="4">
        <v>0</v>
      </c>
      <c r="DL1096" s="4">
        <v>0</v>
      </c>
      <c r="DM1096" s="4">
        <v>0</v>
      </c>
      <c r="DN1096" s="4">
        <v>0</v>
      </c>
      <c r="DO1096" s="4">
        <v>0</v>
      </c>
      <c r="DP1096" s="4">
        <v>0</v>
      </c>
      <c r="DQ1096" s="4">
        <v>0</v>
      </c>
      <c r="DR1096" s="4">
        <v>0</v>
      </c>
      <c r="DS1096" s="4">
        <v>0</v>
      </c>
      <c r="DT1096" s="4">
        <v>0</v>
      </c>
      <c r="DU1096" s="6">
        <v>0</v>
      </c>
      <c r="DV1096" s="4">
        <f>SUM(Tabela1[[#This Row],[jan/25]:[mar/25]])</f>
        <v>0</v>
      </c>
      <c r="DW1096" s="4">
        <f>SUM(Tabela1[[#This Row],[abr/25]:[ago/25]])</f>
        <v>0</v>
      </c>
      <c r="DX1096" s="4">
        <f>SUM(Tabela1[[#This Row],[set/25]:[dez/30]])</f>
        <v>0</v>
      </c>
    </row>
    <row r="1097" spans="1:128" hidden="1" x14ac:dyDescent="0.25">
      <c r="A1097" s="2" t="s">
        <v>2495</v>
      </c>
      <c r="B1097" s="2" t="s">
        <v>14</v>
      </c>
      <c r="C1097" s="2" t="s">
        <v>579</v>
      </c>
      <c r="D1097" s="1">
        <v>1804</v>
      </c>
      <c r="E1097" s="2"/>
      <c r="F1097" s="2" t="s">
        <v>42</v>
      </c>
      <c r="G1097" s="321"/>
      <c r="H1097" s="2"/>
      <c r="I1097" s="2"/>
      <c r="J1097" s="4"/>
      <c r="K1097" s="4"/>
      <c r="L1097" s="4">
        <f>Tabela1[[#This Row],[parcela.cef
(total)]]-Tabela1[[#This Row],[parcela.cef
(realizado)]]</f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f>SUM(Tabela1[[#This Row],[set/25]:[dez/30]])</f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0</v>
      </c>
      <c r="CP1097" s="4">
        <v>0</v>
      </c>
      <c r="CQ1097" s="4">
        <v>0</v>
      </c>
      <c r="CR1097" s="4">
        <v>0</v>
      </c>
      <c r="CS1097" s="4">
        <v>0</v>
      </c>
      <c r="CT1097" s="4">
        <v>0</v>
      </c>
      <c r="CU1097" s="4">
        <v>0</v>
      </c>
      <c r="CV1097" s="4">
        <v>0</v>
      </c>
      <c r="CW1097" s="4">
        <v>0</v>
      </c>
      <c r="CX1097" s="4">
        <v>0</v>
      </c>
      <c r="CY1097" s="4">
        <v>0</v>
      </c>
      <c r="CZ1097" s="4">
        <v>0</v>
      </c>
      <c r="DA1097" s="4">
        <v>0</v>
      </c>
      <c r="DB1097" s="4">
        <v>0</v>
      </c>
      <c r="DC1097" s="4">
        <v>0</v>
      </c>
      <c r="DD1097" s="4">
        <v>0</v>
      </c>
      <c r="DE1097" s="4">
        <v>0</v>
      </c>
      <c r="DF1097" s="4">
        <v>0</v>
      </c>
      <c r="DG1097" s="4">
        <v>0</v>
      </c>
      <c r="DH1097" s="4">
        <v>0</v>
      </c>
      <c r="DI1097" s="4">
        <v>0</v>
      </c>
      <c r="DJ1097" s="4">
        <v>0</v>
      </c>
      <c r="DK1097" s="4">
        <v>0</v>
      </c>
      <c r="DL1097" s="4">
        <v>0</v>
      </c>
      <c r="DM1097" s="4">
        <v>0</v>
      </c>
      <c r="DN1097" s="4">
        <v>0</v>
      </c>
      <c r="DO1097" s="4">
        <v>0</v>
      </c>
      <c r="DP1097" s="4">
        <v>0</v>
      </c>
      <c r="DQ1097" s="4">
        <v>0</v>
      </c>
      <c r="DR1097" s="4">
        <v>0</v>
      </c>
      <c r="DS1097" s="4">
        <v>0</v>
      </c>
      <c r="DT1097" s="4">
        <v>0</v>
      </c>
      <c r="DU1097" s="6">
        <v>0</v>
      </c>
      <c r="DV1097" s="4">
        <f>SUM(Tabela1[[#This Row],[jan/25]:[mar/25]])</f>
        <v>0</v>
      </c>
      <c r="DW1097" s="4">
        <f>SUM(Tabela1[[#This Row],[abr/25]:[ago/25]])</f>
        <v>0</v>
      </c>
      <c r="DX1097" s="4">
        <f>SUM(Tabela1[[#This Row],[set/25]:[dez/30]])</f>
        <v>0</v>
      </c>
    </row>
    <row r="1098" spans="1:128" hidden="1" x14ac:dyDescent="0.25">
      <c r="A1098" s="2" t="s">
        <v>2495</v>
      </c>
      <c r="B1098" s="2" t="s">
        <v>14</v>
      </c>
      <c r="C1098" s="2" t="s">
        <v>579</v>
      </c>
      <c r="D1098" s="1">
        <v>1805</v>
      </c>
      <c r="E1098" s="2"/>
      <c r="F1098" s="2" t="s">
        <v>42</v>
      </c>
      <c r="G1098" s="321"/>
      <c r="H1098" s="2"/>
      <c r="I1098" s="2"/>
      <c r="J1098" s="4"/>
      <c r="K1098" s="4"/>
      <c r="L1098" s="4">
        <f>Tabela1[[#This Row],[parcela.cef
(total)]]-Tabela1[[#This Row],[parcela.cef
(realizado)]]</f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f>SUM(Tabela1[[#This Row],[set/25]:[dez/30]])</f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0</v>
      </c>
      <c r="CP1098" s="4">
        <v>0</v>
      </c>
      <c r="CQ1098" s="4">
        <v>0</v>
      </c>
      <c r="CR1098" s="4">
        <v>0</v>
      </c>
      <c r="CS1098" s="4">
        <v>0</v>
      </c>
      <c r="CT1098" s="4">
        <v>0</v>
      </c>
      <c r="CU1098" s="4">
        <v>0</v>
      </c>
      <c r="CV1098" s="4">
        <v>0</v>
      </c>
      <c r="CW1098" s="4">
        <v>0</v>
      </c>
      <c r="CX1098" s="4">
        <v>0</v>
      </c>
      <c r="CY1098" s="4">
        <v>0</v>
      </c>
      <c r="CZ1098" s="4">
        <v>0</v>
      </c>
      <c r="DA1098" s="4">
        <v>0</v>
      </c>
      <c r="DB1098" s="4">
        <v>0</v>
      </c>
      <c r="DC1098" s="4">
        <v>0</v>
      </c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6">
        <v>0</v>
      </c>
      <c r="DV1098" s="4">
        <f>SUM(Tabela1[[#This Row],[jan/25]:[mar/25]])</f>
        <v>0</v>
      </c>
      <c r="DW1098" s="4">
        <f>SUM(Tabela1[[#This Row],[abr/25]:[ago/25]])</f>
        <v>0</v>
      </c>
      <c r="DX1098" s="4">
        <f>SUM(Tabela1[[#This Row],[set/25]:[dez/30]])</f>
        <v>0</v>
      </c>
    </row>
    <row r="1099" spans="1:128" hidden="1" x14ac:dyDescent="0.25">
      <c r="A1099" s="2" t="s">
        <v>2495</v>
      </c>
      <c r="B1099" s="2" t="s">
        <v>14</v>
      </c>
      <c r="C1099" s="2" t="s">
        <v>579</v>
      </c>
      <c r="D1099" s="1">
        <v>1806</v>
      </c>
      <c r="E1099" s="2"/>
      <c r="F1099" s="2" t="s">
        <v>16</v>
      </c>
      <c r="G1099" s="321"/>
      <c r="H1099" s="2"/>
      <c r="I1099" s="2"/>
      <c r="J1099" s="4"/>
      <c r="K1099" s="4"/>
      <c r="L1099" s="4">
        <f>Tabela1[[#This Row],[parcela.cef
(total)]]-Tabela1[[#This Row],[parcela.cef
(realizado)]]</f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f>SUM(Tabela1[[#This Row],[set/25]:[dez/30]])</f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0</v>
      </c>
      <c r="CS1099" s="4">
        <v>0</v>
      </c>
      <c r="CT1099" s="4">
        <v>0</v>
      </c>
      <c r="CU1099" s="4">
        <v>0</v>
      </c>
      <c r="CV1099" s="4">
        <v>0</v>
      </c>
      <c r="CW1099" s="4">
        <v>0</v>
      </c>
      <c r="CX1099" s="4">
        <v>0</v>
      </c>
      <c r="CY1099" s="4">
        <v>0</v>
      </c>
      <c r="CZ1099" s="4">
        <v>0</v>
      </c>
      <c r="DA1099" s="4">
        <v>0</v>
      </c>
      <c r="DB1099" s="4">
        <v>0</v>
      </c>
      <c r="DC1099" s="4">
        <v>0</v>
      </c>
      <c r="DD1099" s="4">
        <v>0</v>
      </c>
      <c r="DE1099" s="4">
        <v>0</v>
      </c>
      <c r="DF1099" s="4">
        <v>0</v>
      </c>
      <c r="DG1099" s="4">
        <v>0</v>
      </c>
      <c r="DH1099" s="4">
        <v>0</v>
      </c>
      <c r="DI1099" s="4">
        <v>0</v>
      </c>
      <c r="DJ1099" s="4">
        <v>0</v>
      </c>
      <c r="DK1099" s="4">
        <v>0</v>
      </c>
      <c r="DL1099" s="4">
        <v>0</v>
      </c>
      <c r="DM1099" s="4">
        <v>0</v>
      </c>
      <c r="DN1099" s="4">
        <v>0</v>
      </c>
      <c r="DO1099" s="4">
        <v>0</v>
      </c>
      <c r="DP1099" s="4">
        <v>0</v>
      </c>
      <c r="DQ1099" s="4">
        <v>0</v>
      </c>
      <c r="DR1099" s="4">
        <v>0</v>
      </c>
      <c r="DS1099" s="4">
        <v>0</v>
      </c>
      <c r="DT1099" s="4">
        <v>0</v>
      </c>
      <c r="DU1099" s="6">
        <v>0</v>
      </c>
      <c r="DV1099" s="4">
        <f>SUM(Tabela1[[#This Row],[jan/25]:[mar/25]])</f>
        <v>0</v>
      </c>
      <c r="DW1099" s="4">
        <f>SUM(Tabela1[[#This Row],[abr/25]:[ago/25]])</f>
        <v>0</v>
      </c>
      <c r="DX1099" s="4">
        <f>SUM(Tabela1[[#This Row],[set/25]:[dez/30]])</f>
        <v>0</v>
      </c>
    </row>
    <row r="1100" spans="1:128" hidden="1" x14ac:dyDescent="0.25">
      <c r="A1100" s="2" t="s">
        <v>2495</v>
      </c>
      <c r="B1100" s="2" t="s">
        <v>14</v>
      </c>
      <c r="C1100" s="2" t="s">
        <v>579</v>
      </c>
      <c r="D1100" s="1">
        <v>1807</v>
      </c>
      <c r="E1100" s="2"/>
      <c r="F1100" s="2" t="s">
        <v>42</v>
      </c>
      <c r="G1100" s="321"/>
      <c r="H1100" s="2"/>
      <c r="I1100" s="2"/>
      <c r="J1100" s="4"/>
      <c r="K1100" s="4"/>
      <c r="L1100" s="4">
        <f>Tabela1[[#This Row],[parcela.cef
(total)]]-Tabela1[[#This Row],[parcela.cef
(realizado)]]</f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f>SUM(Tabela1[[#This Row],[set/25]:[dez/30]])</f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0</v>
      </c>
      <c r="CP1100" s="4">
        <v>0</v>
      </c>
      <c r="CQ1100" s="4">
        <v>0</v>
      </c>
      <c r="CR1100" s="4">
        <v>0</v>
      </c>
      <c r="CS1100" s="4">
        <v>0</v>
      </c>
      <c r="CT1100" s="4">
        <v>0</v>
      </c>
      <c r="CU1100" s="4">
        <v>0</v>
      </c>
      <c r="CV1100" s="4">
        <v>0</v>
      </c>
      <c r="CW1100" s="4">
        <v>0</v>
      </c>
      <c r="CX1100" s="4">
        <v>0</v>
      </c>
      <c r="CY1100" s="4">
        <v>0</v>
      </c>
      <c r="CZ1100" s="4">
        <v>0</v>
      </c>
      <c r="DA1100" s="4">
        <v>0</v>
      </c>
      <c r="DB1100" s="4">
        <v>0</v>
      </c>
      <c r="DC1100" s="4">
        <v>0</v>
      </c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0</v>
      </c>
      <c r="DU1100" s="6">
        <v>0</v>
      </c>
      <c r="DV1100" s="4">
        <f>SUM(Tabela1[[#This Row],[jan/25]:[mar/25]])</f>
        <v>0</v>
      </c>
      <c r="DW1100" s="4">
        <f>SUM(Tabela1[[#This Row],[abr/25]:[ago/25]])</f>
        <v>0</v>
      </c>
      <c r="DX1100" s="4">
        <f>SUM(Tabela1[[#This Row],[set/25]:[dez/30]])</f>
        <v>0</v>
      </c>
    </row>
    <row r="1101" spans="1:128" hidden="1" x14ac:dyDescent="0.25">
      <c r="A1101" s="2" t="s">
        <v>2495</v>
      </c>
      <c r="B1101" s="2" t="s">
        <v>14</v>
      </c>
      <c r="C1101" s="2" t="s">
        <v>579</v>
      </c>
      <c r="D1101" s="1">
        <v>1808</v>
      </c>
      <c r="E1101" s="2" t="s">
        <v>2742</v>
      </c>
      <c r="F1101" s="2" t="s">
        <v>19</v>
      </c>
      <c r="G1101" s="321">
        <v>45867</v>
      </c>
      <c r="H1101" s="2" t="s">
        <v>2237</v>
      </c>
      <c r="I1101" s="2"/>
      <c r="J1101" s="4"/>
      <c r="K1101" s="4"/>
      <c r="L1101" s="4">
        <f>Tabela1[[#This Row],[parcela.cef
(total)]]-Tabela1[[#This Row],[parcela.cef
(realizado)]]</f>
        <v>0</v>
      </c>
      <c r="M1101" s="4">
        <v>272479.18</v>
      </c>
      <c r="N1101" s="4">
        <v>314900.01</v>
      </c>
      <c r="O1101" s="4">
        <v>0</v>
      </c>
      <c r="P1101" s="4">
        <v>47382.79</v>
      </c>
      <c r="Q1101" s="4">
        <f>SUM(Tabela1[[#This Row],[set/25]:[dez/30]])</f>
        <v>41382.790000000008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6000</v>
      </c>
      <c r="BJ1101" s="4">
        <v>174.07</v>
      </c>
      <c r="BK1101" s="4">
        <v>173.96</v>
      </c>
      <c r="BL1101" s="4">
        <v>173.97</v>
      </c>
      <c r="BM1101" s="4">
        <v>173.96</v>
      </c>
      <c r="BN1101" s="4">
        <v>173.96</v>
      </c>
      <c r="BO1101" s="4">
        <v>173.96</v>
      </c>
      <c r="BP1101" s="4">
        <v>173.96</v>
      </c>
      <c r="BQ1101" s="4">
        <v>173.96</v>
      </c>
      <c r="BR1101" s="4">
        <v>173.96</v>
      </c>
      <c r="BS1101" s="4">
        <v>173.96</v>
      </c>
      <c r="BT1101" s="4">
        <v>173.96</v>
      </c>
      <c r="BU1101" s="4">
        <v>173.96</v>
      </c>
      <c r="BV1101" s="4">
        <v>173.96</v>
      </c>
      <c r="BW1101" s="4">
        <v>173.96</v>
      </c>
      <c r="BX1101" s="4">
        <v>174</v>
      </c>
      <c r="BY1101" s="4">
        <v>8599.11</v>
      </c>
      <c r="BZ1101" s="4">
        <v>579.88</v>
      </c>
      <c r="CA1101" s="4">
        <v>579.88</v>
      </c>
      <c r="CB1101" s="4">
        <v>579.88</v>
      </c>
      <c r="CC1101" s="4">
        <v>579.88</v>
      </c>
      <c r="CD1101" s="4">
        <v>579.88</v>
      </c>
      <c r="CE1101" s="4">
        <v>579.88</v>
      </c>
      <c r="CF1101" s="4">
        <v>579.88</v>
      </c>
      <c r="CG1101" s="4">
        <v>579.88</v>
      </c>
      <c r="CH1101" s="4">
        <v>579.88</v>
      </c>
      <c r="CI1101" s="4">
        <v>579.88</v>
      </c>
      <c r="CJ1101" s="4">
        <v>579.88</v>
      </c>
      <c r="CK1101" s="4">
        <v>8708.3799999999992</v>
      </c>
      <c r="CL1101" s="4">
        <v>579.88</v>
      </c>
      <c r="CM1101" s="4">
        <v>579.88</v>
      </c>
      <c r="CN1101" s="4">
        <v>579.88</v>
      </c>
      <c r="CO1101" s="4">
        <v>579.88</v>
      </c>
      <c r="CP1101" s="4">
        <v>579.88</v>
      </c>
      <c r="CQ1101" s="4">
        <v>579.88</v>
      </c>
      <c r="CR1101" s="4">
        <v>579.88</v>
      </c>
      <c r="CS1101" s="4">
        <v>579.88</v>
      </c>
      <c r="CT1101" s="4">
        <v>579.88</v>
      </c>
      <c r="CU1101" s="4">
        <v>579.88</v>
      </c>
      <c r="CV1101" s="4">
        <v>579.88</v>
      </c>
      <c r="CW1101" s="4">
        <v>8708.3799999999992</v>
      </c>
      <c r="CX1101" s="4">
        <v>0</v>
      </c>
      <c r="CY1101" s="4">
        <v>0</v>
      </c>
      <c r="CZ1101" s="4">
        <v>0</v>
      </c>
      <c r="DA1101" s="4">
        <v>0</v>
      </c>
      <c r="DB1101" s="4">
        <v>0</v>
      </c>
      <c r="DC1101" s="4">
        <v>0</v>
      </c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0</v>
      </c>
      <c r="DK1101" s="4">
        <v>0</v>
      </c>
      <c r="DL1101" s="4">
        <v>0</v>
      </c>
      <c r="DM1101" s="4">
        <v>0</v>
      </c>
      <c r="DN1101" s="4">
        <v>0</v>
      </c>
      <c r="DO1101" s="4">
        <v>0</v>
      </c>
      <c r="DP1101" s="4">
        <v>0</v>
      </c>
      <c r="DQ1101" s="4">
        <v>0</v>
      </c>
      <c r="DR1101" s="4">
        <v>0</v>
      </c>
      <c r="DS1101" s="4">
        <v>0</v>
      </c>
      <c r="DT1101" s="4">
        <v>0</v>
      </c>
      <c r="DU1101" s="6">
        <v>0</v>
      </c>
      <c r="DV1101" s="4">
        <f>SUM(Tabela1[[#This Row],[jan/25]:[mar/25]])</f>
        <v>0</v>
      </c>
      <c r="DW1101" s="4">
        <f>SUM(Tabela1[[#This Row],[abr/25]:[ago/25]])</f>
        <v>6000</v>
      </c>
      <c r="DX1101" s="4">
        <f>SUM(Tabela1[[#This Row],[set/25]:[dez/30]])</f>
        <v>41382.790000000008</v>
      </c>
    </row>
    <row r="1102" spans="1:128" hidden="1" x14ac:dyDescent="0.25">
      <c r="A1102" s="2" t="s">
        <v>2495</v>
      </c>
      <c r="B1102" s="2" t="s">
        <v>14</v>
      </c>
      <c r="C1102" s="2" t="s">
        <v>579</v>
      </c>
      <c r="D1102" s="1">
        <v>1809</v>
      </c>
      <c r="E1102" s="2"/>
      <c r="F1102" s="2" t="s">
        <v>42</v>
      </c>
      <c r="G1102" s="321"/>
      <c r="H1102" s="2"/>
      <c r="I1102" s="2"/>
      <c r="J1102" s="4"/>
      <c r="K1102" s="4"/>
      <c r="L1102" s="4">
        <f>Tabela1[[#This Row],[parcela.cef
(total)]]-Tabela1[[#This Row],[parcela.cef
(realizado)]]</f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f>SUM(Tabela1[[#This Row],[set/25]:[dez/30]])</f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0</v>
      </c>
      <c r="CP1102" s="4">
        <v>0</v>
      </c>
      <c r="CQ1102" s="4">
        <v>0</v>
      </c>
      <c r="CR1102" s="4">
        <v>0</v>
      </c>
      <c r="CS1102" s="4">
        <v>0</v>
      </c>
      <c r="CT1102" s="4">
        <v>0</v>
      </c>
      <c r="CU1102" s="4">
        <v>0</v>
      </c>
      <c r="CV1102" s="4">
        <v>0</v>
      </c>
      <c r="CW1102" s="4">
        <v>0</v>
      </c>
      <c r="CX1102" s="4">
        <v>0</v>
      </c>
      <c r="CY1102" s="4">
        <v>0</v>
      </c>
      <c r="CZ1102" s="4">
        <v>0</v>
      </c>
      <c r="DA1102" s="4">
        <v>0</v>
      </c>
      <c r="DB1102" s="4">
        <v>0</v>
      </c>
      <c r="DC1102" s="4">
        <v>0</v>
      </c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0</v>
      </c>
      <c r="DU1102" s="6">
        <v>0</v>
      </c>
      <c r="DV1102" s="4">
        <f>SUM(Tabela1[[#This Row],[jan/25]:[mar/25]])</f>
        <v>0</v>
      </c>
      <c r="DW1102" s="4">
        <f>SUM(Tabela1[[#This Row],[abr/25]:[ago/25]])</f>
        <v>0</v>
      </c>
      <c r="DX1102" s="4">
        <f>SUM(Tabela1[[#This Row],[set/25]:[dez/30]])</f>
        <v>0</v>
      </c>
    </row>
    <row r="1103" spans="1:128" hidden="1" x14ac:dyDescent="0.25">
      <c r="A1103" s="2" t="s">
        <v>2495</v>
      </c>
      <c r="B1103" s="2" t="s">
        <v>14</v>
      </c>
      <c r="C1103" s="2" t="s">
        <v>579</v>
      </c>
      <c r="D1103" s="1">
        <v>1810</v>
      </c>
      <c r="E1103" s="2"/>
      <c r="F1103" s="2" t="s">
        <v>16</v>
      </c>
      <c r="G1103" s="321"/>
      <c r="H1103" s="2"/>
      <c r="I1103" s="2"/>
      <c r="J1103" s="4"/>
      <c r="K1103" s="4"/>
      <c r="L1103" s="4">
        <f>Tabela1[[#This Row],[parcela.cef
(total)]]-Tabela1[[#This Row],[parcela.cef
(realizado)]]</f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f>SUM(Tabela1[[#This Row],[set/25]:[dez/30]])</f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4">
        <v>0</v>
      </c>
      <c r="CW1103" s="4">
        <v>0</v>
      </c>
      <c r="CX1103" s="4">
        <v>0</v>
      </c>
      <c r="CY1103" s="4">
        <v>0</v>
      </c>
      <c r="CZ1103" s="4">
        <v>0</v>
      </c>
      <c r="DA1103" s="4">
        <v>0</v>
      </c>
      <c r="DB1103" s="4">
        <v>0</v>
      </c>
      <c r="DC1103" s="4">
        <v>0</v>
      </c>
      <c r="DD1103" s="4">
        <v>0</v>
      </c>
      <c r="DE1103" s="4">
        <v>0</v>
      </c>
      <c r="DF1103" s="4">
        <v>0</v>
      </c>
      <c r="DG1103" s="4">
        <v>0</v>
      </c>
      <c r="DH1103" s="4">
        <v>0</v>
      </c>
      <c r="DI1103" s="4">
        <v>0</v>
      </c>
      <c r="DJ1103" s="4">
        <v>0</v>
      </c>
      <c r="DK1103" s="4">
        <v>0</v>
      </c>
      <c r="DL1103" s="4">
        <v>0</v>
      </c>
      <c r="DM1103" s="4">
        <v>0</v>
      </c>
      <c r="DN1103" s="4">
        <v>0</v>
      </c>
      <c r="DO1103" s="4">
        <v>0</v>
      </c>
      <c r="DP1103" s="4">
        <v>0</v>
      </c>
      <c r="DQ1103" s="4">
        <v>0</v>
      </c>
      <c r="DR1103" s="4">
        <v>0</v>
      </c>
      <c r="DS1103" s="4">
        <v>0</v>
      </c>
      <c r="DT1103" s="4">
        <v>0</v>
      </c>
      <c r="DU1103" s="6">
        <v>0</v>
      </c>
      <c r="DV1103" s="4">
        <f>SUM(Tabela1[[#This Row],[jan/25]:[mar/25]])</f>
        <v>0</v>
      </c>
      <c r="DW1103" s="4">
        <f>SUM(Tabela1[[#This Row],[abr/25]:[ago/25]])</f>
        <v>0</v>
      </c>
      <c r="DX1103" s="4">
        <f>SUM(Tabela1[[#This Row],[set/25]:[dez/30]])</f>
        <v>0</v>
      </c>
    </row>
    <row r="1104" spans="1:128" hidden="1" x14ac:dyDescent="0.25">
      <c r="A1104" s="2" t="s">
        <v>2495</v>
      </c>
      <c r="B1104" s="2" t="s">
        <v>14</v>
      </c>
      <c r="C1104" s="2" t="s">
        <v>579</v>
      </c>
      <c r="D1104" s="1">
        <v>1811</v>
      </c>
      <c r="E1104" s="2"/>
      <c r="F1104" s="2" t="s">
        <v>16</v>
      </c>
      <c r="G1104" s="321"/>
      <c r="H1104" s="2"/>
      <c r="I1104" s="2"/>
      <c r="J1104" s="4"/>
      <c r="K1104" s="4"/>
      <c r="L1104" s="4">
        <f>Tabela1[[#This Row],[parcela.cef
(total)]]-Tabela1[[#This Row],[parcela.cef
(realizado)]]</f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f>SUM(Tabela1[[#This Row],[set/25]:[dez/30]])</f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4">
        <v>0</v>
      </c>
      <c r="CV1104" s="4">
        <v>0</v>
      </c>
      <c r="CW1104" s="4">
        <v>0</v>
      </c>
      <c r="CX1104" s="4">
        <v>0</v>
      </c>
      <c r="CY1104" s="4">
        <v>0</v>
      </c>
      <c r="CZ1104" s="4">
        <v>0</v>
      </c>
      <c r="DA1104" s="4">
        <v>0</v>
      </c>
      <c r="DB1104" s="4">
        <v>0</v>
      </c>
      <c r="DC1104" s="4">
        <v>0</v>
      </c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0</v>
      </c>
      <c r="DU1104" s="6">
        <v>0</v>
      </c>
      <c r="DV1104" s="4">
        <f>SUM(Tabela1[[#This Row],[jan/25]:[mar/25]])</f>
        <v>0</v>
      </c>
      <c r="DW1104" s="4">
        <f>SUM(Tabela1[[#This Row],[abr/25]:[ago/25]])</f>
        <v>0</v>
      </c>
      <c r="DX1104" s="4">
        <f>SUM(Tabela1[[#This Row],[set/25]:[dez/30]])</f>
        <v>0</v>
      </c>
    </row>
    <row r="1105" spans="1:128" hidden="1" x14ac:dyDescent="0.25">
      <c r="A1105" s="2" t="s">
        <v>2495</v>
      </c>
      <c r="B1105" s="2" t="s">
        <v>14</v>
      </c>
      <c r="C1105" s="2" t="s">
        <v>579</v>
      </c>
      <c r="D1105" s="1">
        <v>1812</v>
      </c>
      <c r="E1105" s="2"/>
      <c r="F1105" s="2" t="s">
        <v>42</v>
      </c>
      <c r="G1105" s="321"/>
      <c r="H1105" s="2"/>
      <c r="I1105" s="2"/>
      <c r="J1105" s="4"/>
      <c r="K1105" s="4"/>
      <c r="L1105" s="4">
        <f>Tabela1[[#This Row],[parcela.cef
(total)]]-Tabela1[[#This Row],[parcela.cef
(realizado)]]</f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f>SUM(Tabela1[[#This Row],[set/25]:[dez/30]])</f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0</v>
      </c>
      <c r="CP1105" s="4">
        <v>0</v>
      </c>
      <c r="CQ1105" s="4">
        <v>0</v>
      </c>
      <c r="CR1105" s="4">
        <v>0</v>
      </c>
      <c r="CS1105" s="4">
        <v>0</v>
      </c>
      <c r="CT1105" s="4">
        <v>0</v>
      </c>
      <c r="CU1105" s="4">
        <v>0</v>
      </c>
      <c r="CV1105" s="4">
        <v>0</v>
      </c>
      <c r="CW1105" s="4">
        <v>0</v>
      </c>
      <c r="CX1105" s="4">
        <v>0</v>
      </c>
      <c r="CY1105" s="4">
        <v>0</v>
      </c>
      <c r="CZ1105" s="4">
        <v>0</v>
      </c>
      <c r="DA1105" s="4">
        <v>0</v>
      </c>
      <c r="DB1105" s="4">
        <v>0</v>
      </c>
      <c r="DC1105" s="4">
        <v>0</v>
      </c>
      <c r="DD1105" s="4">
        <v>0</v>
      </c>
      <c r="DE1105" s="4">
        <v>0</v>
      </c>
      <c r="DF1105" s="4">
        <v>0</v>
      </c>
      <c r="DG1105" s="4">
        <v>0</v>
      </c>
      <c r="DH1105" s="4">
        <v>0</v>
      </c>
      <c r="DI1105" s="4">
        <v>0</v>
      </c>
      <c r="DJ1105" s="4">
        <v>0</v>
      </c>
      <c r="DK1105" s="4">
        <v>0</v>
      </c>
      <c r="DL1105" s="4">
        <v>0</v>
      </c>
      <c r="DM1105" s="4">
        <v>0</v>
      </c>
      <c r="DN1105" s="4">
        <v>0</v>
      </c>
      <c r="DO1105" s="4">
        <v>0</v>
      </c>
      <c r="DP1105" s="4">
        <v>0</v>
      </c>
      <c r="DQ1105" s="4">
        <v>0</v>
      </c>
      <c r="DR1105" s="4">
        <v>0</v>
      </c>
      <c r="DS1105" s="4">
        <v>0</v>
      </c>
      <c r="DT1105" s="4">
        <v>0</v>
      </c>
      <c r="DU1105" s="6">
        <v>0</v>
      </c>
      <c r="DV1105" s="4">
        <f>SUM(Tabela1[[#This Row],[jan/25]:[mar/25]])</f>
        <v>0</v>
      </c>
      <c r="DW1105" s="4">
        <f>SUM(Tabela1[[#This Row],[abr/25]:[ago/25]])</f>
        <v>0</v>
      </c>
      <c r="DX1105" s="4">
        <f>SUM(Tabela1[[#This Row],[set/25]:[dez/30]])</f>
        <v>0</v>
      </c>
    </row>
    <row r="1106" spans="1:128" hidden="1" x14ac:dyDescent="0.25">
      <c r="A1106" s="2" t="s">
        <v>2495</v>
      </c>
      <c r="B1106" s="2" t="s">
        <v>14</v>
      </c>
      <c r="C1106" s="2" t="s">
        <v>579</v>
      </c>
      <c r="D1106" s="1">
        <v>1813</v>
      </c>
      <c r="E1106" s="2" t="s">
        <v>2748</v>
      </c>
      <c r="F1106" s="2" t="s">
        <v>19</v>
      </c>
      <c r="G1106" s="321">
        <v>45850</v>
      </c>
      <c r="H1106" s="2" t="s">
        <v>1389</v>
      </c>
      <c r="I1106" s="2"/>
      <c r="J1106" s="4"/>
      <c r="K1106" s="4"/>
      <c r="L1106" s="4">
        <f>Tabela1[[#This Row],[parcela.cef
(total)]]-Tabela1[[#This Row],[parcela.cef
(realizado)]]</f>
        <v>0</v>
      </c>
      <c r="M1106" s="4">
        <v>287037.74</v>
      </c>
      <c r="N1106" s="4">
        <v>328998.12</v>
      </c>
      <c r="O1106" s="4">
        <v>0</v>
      </c>
      <c r="P1106" s="4">
        <v>46742.61</v>
      </c>
      <c r="Q1106" s="4">
        <f>SUM(Tabela1[[#This Row],[set/25]:[dez/30]])</f>
        <v>34438.409999999982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12000.12</v>
      </c>
      <c r="BI1106" s="4">
        <v>304.08</v>
      </c>
      <c r="BJ1106" s="4">
        <v>0</v>
      </c>
      <c r="BK1106" s="4">
        <v>306.85000000000002</v>
      </c>
      <c r="BL1106" s="4">
        <v>306.85000000000002</v>
      </c>
      <c r="BM1106" s="4">
        <v>306.85000000000002</v>
      </c>
      <c r="BN1106" s="4">
        <v>306.85000000000002</v>
      </c>
      <c r="BO1106" s="4">
        <v>306.85000000000002</v>
      </c>
      <c r="BP1106" s="4">
        <v>306.85000000000002</v>
      </c>
      <c r="BQ1106" s="4">
        <v>306.85000000000002</v>
      </c>
      <c r="BR1106" s="4">
        <v>306.85000000000002</v>
      </c>
      <c r="BS1106" s="4">
        <v>8104.12</v>
      </c>
      <c r="BT1106" s="4">
        <v>306.85000000000002</v>
      </c>
      <c r="BU1106" s="4">
        <v>306.85000000000002</v>
      </c>
      <c r="BV1106" s="4">
        <v>306.85000000000002</v>
      </c>
      <c r="BW1106" s="4">
        <v>306.85000000000002</v>
      </c>
      <c r="BX1106" s="4">
        <v>306.85000000000002</v>
      </c>
      <c r="BY1106" s="4">
        <v>306.85000000000002</v>
      </c>
      <c r="BZ1106" s="4">
        <v>306.85000000000002</v>
      </c>
      <c r="CA1106" s="4">
        <v>306.85000000000002</v>
      </c>
      <c r="CB1106" s="4">
        <v>306.85000000000002</v>
      </c>
      <c r="CC1106" s="4">
        <v>306.85000000000002</v>
      </c>
      <c r="CD1106" s="4">
        <v>306.85000000000002</v>
      </c>
      <c r="CE1106" s="4">
        <v>8104.12</v>
      </c>
      <c r="CF1106" s="4">
        <v>306.85000000000002</v>
      </c>
      <c r="CG1106" s="4">
        <v>306.85000000000002</v>
      </c>
      <c r="CH1106" s="4">
        <v>306.85000000000002</v>
      </c>
      <c r="CI1106" s="4">
        <v>306.85000000000002</v>
      </c>
      <c r="CJ1106" s="4">
        <v>306.85000000000002</v>
      </c>
      <c r="CK1106" s="4">
        <v>306.85000000000002</v>
      </c>
      <c r="CL1106" s="4">
        <v>306.85000000000002</v>
      </c>
      <c r="CM1106" s="4">
        <v>306.85000000000002</v>
      </c>
      <c r="CN1106" s="4">
        <v>306.85000000000002</v>
      </c>
      <c r="CO1106" s="4">
        <v>306.85000000000002</v>
      </c>
      <c r="CP1106" s="4">
        <v>306.85000000000002</v>
      </c>
      <c r="CQ1106" s="4">
        <v>8104.12</v>
      </c>
      <c r="CR1106" s="4">
        <v>306.85000000000002</v>
      </c>
      <c r="CS1106" s="4">
        <v>306.85000000000002</v>
      </c>
      <c r="CT1106" s="4">
        <v>306.85000000000002</v>
      </c>
      <c r="CU1106" s="4">
        <v>0</v>
      </c>
      <c r="CV1106" s="4">
        <v>0</v>
      </c>
      <c r="CW1106" s="4">
        <v>0</v>
      </c>
      <c r="CX1106" s="4">
        <v>0</v>
      </c>
      <c r="CY1106" s="4">
        <v>0</v>
      </c>
      <c r="CZ1106" s="4">
        <v>0</v>
      </c>
      <c r="DA1106" s="4">
        <v>0</v>
      </c>
      <c r="DB1106" s="4">
        <v>0</v>
      </c>
      <c r="DC1106" s="4">
        <v>0</v>
      </c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0</v>
      </c>
      <c r="DT1106" s="4">
        <v>0</v>
      </c>
      <c r="DU1106" s="6">
        <v>0</v>
      </c>
      <c r="DV1106" s="4">
        <f>SUM(Tabela1[[#This Row],[jan/25]:[mar/25]])</f>
        <v>0</v>
      </c>
      <c r="DW1106" s="4">
        <f>SUM(Tabela1[[#This Row],[abr/25]:[ago/25]])</f>
        <v>12304.2</v>
      </c>
      <c r="DX1106" s="4">
        <f>SUM(Tabela1[[#This Row],[set/25]:[dez/30]])</f>
        <v>34438.409999999982</v>
      </c>
    </row>
    <row r="1107" spans="1:128" hidden="1" x14ac:dyDescent="0.25">
      <c r="A1107" s="2" t="s">
        <v>2495</v>
      </c>
      <c r="B1107" s="2" t="s">
        <v>14</v>
      </c>
      <c r="C1107" s="2" t="s">
        <v>579</v>
      </c>
      <c r="D1107" s="1">
        <v>1814</v>
      </c>
      <c r="E1107" s="2" t="s">
        <v>2750</v>
      </c>
      <c r="F1107" s="2" t="s">
        <v>19</v>
      </c>
      <c r="G1107" s="321">
        <v>45852</v>
      </c>
      <c r="H1107" s="2" t="s">
        <v>2026</v>
      </c>
      <c r="I1107" s="2"/>
      <c r="J1107" s="4"/>
      <c r="K1107" s="4"/>
      <c r="L1107" s="4">
        <f>Tabela1[[#This Row],[parcela.cef
(total)]]-Tabela1[[#This Row],[parcela.cef
(realizado)]]</f>
        <v>0</v>
      </c>
      <c r="M1107" s="4">
        <v>269441.49</v>
      </c>
      <c r="N1107" s="4">
        <v>314900</v>
      </c>
      <c r="O1107" s="4">
        <v>0</v>
      </c>
      <c r="P1107" s="4">
        <v>49648.11</v>
      </c>
      <c r="Q1107" s="4">
        <f>SUM(Tabela1[[#This Row],[set/25]:[dez/30]])</f>
        <v>34102.82999999998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14900</v>
      </c>
      <c r="BI1107" s="4">
        <v>645.28</v>
      </c>
      <c r="BJ1107" s="4">
        <v>0</v>
      </c>
      <c r="BK1107" s="4">
        <v>637.35</v>
      </c>
      <c r="BL1107" s="4">
        <v>637.35</v>
      </c>
      <c r="BM1107" s="4">
        <v>3685.54</v>
      </c>
      <c r="BN1107" s="4">
        <v>637.35</v>
      </c>
      <c r="BO1107" s="4">
        <v>637.35</v>
      </c>
      <c r="BP1107" s="4">
        <v>637.35</v>
      </c>
      <c r="BQ1107" s="4">
        <v>637.35</v>
      </c>
      <c r="BR1107" s="4">
        <v>637.35</v>
      </c>
      <c r="BS1107" s="4">
        <v>637.35</v>
      </c>
      <c r="BT1107" s="4">
        <v>637.35</v>
      </c>
      <c r="BU1107" s="4">
        <v>637.35</v>
      </c>
      <c r="BV1107" s="4">
        <v>637.35</v>
      </c>
      <c r="BW1107" s="4">
        <v>637.35</v>
      </c>
      <c r="BX1107" s="4">
        <v>637.35</v>
      </c>
      <c r="BY1107" s="4">
        <v>3685.54</v>
      </c>
      <c r="BZ1107" s="4">
        <v>637.35</v>
      </c>
      <c r="CA1107" s="4">
        <v>637.35</v>
      </c>
      <c r="CB1107" s="4">
        <v>637.35</v>
      </c>
      <c r="CC1107" s="4">
        <v>637.35</v>
      </c>
      <c r="CD1107" s="4">
        <v>637.35</v>
      </c>
      <c r="CE1107" s="4">
        <v>637.35</v>
      </c>
      <c r="CF1107" s="4">
        <v>637.35</v>
      </c>
      <c r="CG1107" s="4">
        <v>637.35</v>
      </c>
      <c r="CH1107" s="4">
        <v>637.35</v>
      </c>
      <c r="CI1107" s="4">
        <v>637.35</v>
      </c>
      <c r="CJ1107" s="4">
        <v>637.35</v>
      </c>
      <c r="CK1107" s="4">
        <v>3685.54</v>
      </c>
      <c r="CL1107" s="4">
        <v>637.35</v>
      </c>
      <c r="CM1107" s="4">
        <v>637.35</v>
      </c>
      <c r="CN1107" s="4">
        <v>637.35</v>
      </c>
      <c r="CO1107" s="4">
        <v>637.35</v>
      </c>
      <c r="CP1107" s="4">
        <v>637.35</v>
      </c>
      <c r="CQ1107" s="4">
        <v>637.35</v>
      </c>
      <c r="CR1107" s="4">
        <v>738.96</v>
      </c>
      <c r="CS1107" s="4">
        <v>637.35</v>
      </c>
      <c r="CT1107" s="4">
        <v>637.35</v>
      </c>
      <c r="CU1107" s="4">
        <v>637.35</v>
      </c>
      <c r="CV1107" s="4">
        <v>637.35</v>
      </c>
      <c r="CW1107" s="4">
        <v>637.35</v>
      </c>
      <c r="CX1107" s="4">
        <v>0</v>
      </c>
      <c r="CY1107" s="4">
        <v>0</v>
      </c>
      <c r="CZ1107" s="4">
        <v>0</v>
      </c>
      <c r="DA1107" s="4">
        <v>0</v>
      </c>
      <c r="DB1107" s="4">
        <v>0</v>
      </c>
      <c r="DC1107" s="4">
        <v>0</v>
      </c>
      <c r="DD1107" s="4">
        <v>0</v>
      </c>
      <c r="DE1107" s="4">
        <v>0</v>
      </c>
      <c r="DF1107" s="4">
        <v>0</v>
      </c>
      <c r="DG1107" s="4">
        <v>0</v>
      </c>
      <c r="DH1107" s="4">
        <v>0</v>
      </c>
      <c r="DI1107" s="4">
        <v>0</v>
      </c>
      <c r="DJ1107" s="4">
        <v>0</v>
      </c>
      <c r="DK1107" s="4">
        <v>0</v>
      </c>
      <c r="DL1107" s="4">
        <v>0</v>
      </c>
      <c r="DM1107" s="4">
        <v>0</v>
      </c>
      <c r="DN1107" s="4">
        <v>0</v>
      </c>
      <c r="DO1107" s="4">
        <v>0</v>
      </c>
      <c r="DP1107" s="4">
        <v>0</v>
      </c>
      <c r="DQ1107" s="4">
        <v>0</v>
      </c>
      <c r="DR1107" s="4">
        <v>0</v>
      </c>
      <c r="DS1107" s="4">
        <v>0</v>
      </c>
      <c r="DT1107" s="4">
        <v>0</v>
      </c>
      <c r="DU1107" s="6">
        <v>0</v>
      </c>
      <c r="DV1107" s="4">
        <f>SUM(Tabela1[[#This Row],[jan/25]:[mar/25]])</f>
        <v>0</v>
      </c>
      <c r="DW1107" s="4">
        <f>SUM(Tabela1[[#This Row],[abr/25]:[ago/25]])</f>
        <v>15545.28</v>
      </c>
      <c r="DX1107" s="4">
        <f>SUM(Tabela1[[#This Row],[set/25]:[dez/30]])</f>
        <v>34102.82999999998</v>
      </c>
    </row>
    <row r="1108" spans="1:128" hidden="1" x14ac:dyDescent="0.25">
      <c r="A1108" s="2" t="s">
        <v>2495</v>
      </c>
      <c r="B1108" s="2" t="s">
        <v>14</v>
      </c>
      <c r="C1108" s="2" t="s">
        <v>579</v>
      </c>
      <c r="D1108" s="1">
        <v>1815</v>
      </c>
      <c r="E1108" s="2" t="s">
        <v>2752</v>
      </c>
      <c r="F1108" s="2" t="s">
        <v>19</v>
      </c>
      <c r="G1108" s="321">
        <v>45842</v>
      </c>
      <c r="H1108" s="2" t="s">
        <v>1447</v>
      </c>
      <c r="I1108" s="2"/>
      <c r="J1108" s="4"/>
      <c r="K1108" s="4"/>
      <c r="L1108" s="4">
        <f>Tabela1[[#This Row],[parcela.cef
(total)]]-Tabela1[[#This Row],[parcela.cef
(realizado)]]</f>
        <v>0</v>
      </c>
      <c r="M1108" s="4">
        <v>264325.69</v>
      </c>
      <c r="N1108" s="4">
        <v>314900</v>
      </c>
      <c r="O1108" s="4">
        <v>0</v>
      </c>
      <c r="P1108" s="4">
        <v>55252.55</v>
      </c>
      <c r="Q1108" s="4">
        <f>SUM(Tabela1[[#This Row],[set/25]:[dez/30]])</f>
        <v>50450.479999999996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4500</v>
      </c>
      <c r="BI1108" s="4">
        <v>302.07</v>
      </c>
      <c r="BJ1108" s="4">
        <v>0</v>
      </c>
      <c r="BK1108" s="4">
        <v>304.82</v>
      </c>
      <c r="BL1108" s="4">
        <v>304.82</v>
      </c>
      <c r="BM1108" s="4">
        <v>304.82</v>
      </c>
      <c r="BN1108" s="4">
        <v>304.82</v>
      </c>
      <c r="BO1108" s="4">
        <v>304.82</v>
      </c>
      <c r="BP1108" s="4">
        <v>304.82</v>
      </c>
      <c r="BQ1108" s="4">
        <v>304.82</v>
      </c>
      <c r="BR1108" s="4">
        <v>2743.37</v>
      </c>
      <c r="BS1108" s="4">
        <v>1016.06</v>
      </c>
      <c r="BT1108" s="4">
        <v>1016.06</v>
      </c>
      <c r="BU1108" s="4">
        <v>1016.06</v>
      </c>
      <c r="BV1108" s="4">
        <v>1016.06</v>
      </c>
      <c r="BW1108" s="4">
        <v>1016.06</v>
      </c>
      <c r="BX1108" s="4">
        <v>1016.06</v>
      </c>
      <c r="BY1108" s="4">
        <v>1016.06</v>
      </c>
      <c r="BZ1108" s="4">
        <v>1016.06</v>
      </c>
      <c r="CA1108" s="4">
        <v>1016.06</v>
      </c>
      <c r="CB1108" s="4">
        <v>1016.06</v>
      </c>
      <c r="CC1108" s="4">
        <v>1016.06</v>
      </c>
      <c r="CD1108" s="4">
        <v>6096.37</v>
      </c>
      <c r="CE1108" s="4">
        <v>1016.06</v>
      </c>
      <c r="CF1108" s="4">
        <v>1016.06</v>
      </c>
      <c r="CG1108" s="4">
        <v>1016.06</v>
      </c>
      <c r="CH1108" s="4">
        <v>1016.06</v>
      </c>
      <c r="CI1108" s="4">
        <v>1016.06</v>
      </c>
      <c r="CJ1108" s="4">
        <v>1016.06</v>
      </c>
      <c r="CK1108" s="4">
        <v>1016.06</v>
      </c>
      <c r="CL1108" s="4">
        <v>1016.06</v>
      </c>
      <c r="CM1108" s="4">
        <v>1016.06</v>
      </c>
      <c r="CN1108" s="4">
        <v>1016.06</v>
      </c>
      <c r="CO1108" s="4">
        <v>1016.06</v>
      </c>
      <c r="CP1108" s="4">
        <v>10011.26</v>
      </c>
      <c r="CQ1108" s="4">
        <v>1016.06</v>
      </c>
      <c r="CR1108" s="4">
        <v>1016.06</v>
      </c>
      <c r="CS1108" s="4">
        <v>1016.06</v>
      </c>
      <c r="CT1108" s="4">
        <v>1016.06</v>
      </c>
      <c r="CU1108" s="4">
        <v>1016.06</v>
      </c>
      <c r="CV1108" s="4">
        <v>1016.06</v>
      </c>
      <c r="CW1108" s="4">
        <v>1016.06</v>
      </c>
      <c r="CX1108" s="4">
        <v>0</v>
      </c>
      <c r="CY1108" s="4">
        <v>0</v>
      </c>
      <c r="CZ1108" s="4">
        <v>0</v>
      </c>
      <c r="DA1108" s="4">
        <v>0</v>
      </c>
      <c r="DB1108" s="4">
        <v>0</v>
      </c>
      <c r="DC1108" s="4">
        <v>0</v>
      </c>
      <c r="DD1108" s="4">
        <v>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0</v>
      </c>
      <c r="DU1108" s="6">
        <v>0</v>
      </c>
      <c r="DV1108" s="4">
        <f>SUM(Tabela1[[#This Row],[jan/25]:[mar/25]])</f>
        <v>0</v>
      </c>
      <c r="DW1108" s="4">
        <f>SUM(Tabela1[[#This Row],[abr/25]:[ago/25]])</f>
        <v>4802.07</v>
      </c>
      <c r="DX1108" s="4">
        <f>SUM(Tabela1[[#This Row],[set/25]:[dez/30]])</f>
        <v>50450.479999999996</v>
      </c>
    </row>
    <row r="1109" spans="1:128" hidden="1" x14ac:dyDescent="0.25">
      <c r="A1109" s="2" t="s">
        <v>2495</v>
      </c>
      <c r="B1109" s="2" t="s">
        <v>14</v>
      </c>
      <c r="C1109" s="2" t="s">
        <v>606</v>
      </c>
      <c r="D1109" s="1">
        <v>1901</v>
      </c>
      <c r="E1109" s="2" t="s">
        <v>2754</v>
      </c>
      <c r="F1109" s="2" t="s">
        <v>19</v>
      </c>
      <c r="G1109" s="321">
        <v>45916</v>
      </c>
      <c r="H1109" s="2" t="s">
        <v>2755</v>
      </c>
      <c r="I1109" s="2"/>
      <c r="J1109" s="4"/>
      <c r="K1109" s="4"/>
      <c r="L1109" s="4">
        <f>Tabela1[[#This Row],[parcela.cef
(total)]]-Tabela1[[#This Row],[parcela.cef
(realizado)]]</f>
        <v>0</v>
      </c>
      <c r="M1109" s="4">
        <v>200000</v>
      </c>
      <c r="N1109" s="4">
        <v>338776</v>
      </c>
      <c r="O1109" s="4">
        <v>0</v>
      </c>
      <c r="P1109" s="4">
        <v>132776</v>
      </c>
      <c r="Q1109" s="4">
        <f>SUM(Tabela1[[#This Row],[set/25]:[dez/30]])</f>
        <v>132776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1080</v>
      </c>
      <c r="BL1109" s="4">
        <v>1080</v>
      </c>
      <c r="BM1109" s="4">
        <v>1080</v>
      </c>
      <c r="BN1109" s="4">
        <v>3536</v>
      </c>
      <c r="BO1109" s="4">
        <v>3600</v>
      </c>
      <c r="BP1109" s="4">
        <v>3600</v>
      </c>
      <c r="BQ1109" s="4">
        <v>3600</v>
      </c>
      <c r="BR1109" s="4">
        <v>3600</v>
      </c>
      <c r="BS1109" s="4">
        <v>3600</v>
      </c>
      <c r="BT1109" s="4">
        <v>3600</v>
      </c>
      <c r="BU1109" s="4">
        <v>3600</v>
      </c>
      <c r="BV1109" s="4">
        <v>3600</v>
      </c>
      <c r="BW1109" s="4">
        <v>3600</v>
      </c>
      <c r="BX1109" s="4">
        <v>3600</v>
      </c>
      <c r="BY1109" s="4">
        <v>3600</v>
      </c>
      <c r="BZ1109" s="4">
        <v>3600</v>
      </c>
      <c r="CA1109" s="4">
        <v>3600</v>
      </c>
      <c r="CB1109" s="4">
        <v>3600</v>
      </c>
      <c r="CC1109" s="4">
        <v>3600</v>
      </c>
      <c r="CD1109" s="4">
        <v>3600</v>
      </c>
      <c r="CE1109" s="4">
        <v>3600</v>
      </c>
      <c r="CF1109" s="4">
        <v>3600</v>
      </c>
      <c r="CG1109" s="4">
        <v>3600</v>
      </c>
      <c r="CH1109" s="4">
        <v>3600</v>
      </c>
      <c r="CI1109" s="4">
        <v>3600</v>
      </c>
      <c r="CJ1109" s="4">
        <v>3600</v>
      </c>
      <c r="CK1109" s="4">
        <v>3600</v>
      </c>
      <c r="CL1109" s="4">
        <v>3600</v>
      </c>
      <c r="CM1109" s="4">
        <v>3600</v>
      </c>
      <c r="CN1109" s="4">
        <v>3600</v>
      </c>
      <c r="CO1109" s="4">
        <v>3600</v>
      </c>
      <c r="CP1109" s="4">
        <v>3600</v>
      </c>
      <c r="CQ1109" s="4">
        <v>3600</v>
      </c>
      <c r="CR1109" s="4">
        <v>3600</v>
      </c>
      <c r="CS1109" s="4">
        <v>3600</v>
      </c>
      <c r="CT1109" s="4">
        <v>3600</v>
      </c>
      <c r="CU1109" s="4">
        <v>3600</v>
      </c>
      <c r="CV1109" s="4">
        <v>3600</v>
      </c>
      <c r="CW1109" s="4">
        <v>3600</v>
      </c>
      <c r="CX1109" s="4">
        <v>0</v>
      </c>
      <c r="CY1109" s="4">
        <v>0</v>
      </c>
      <c r="CZ1109" s="4">
        <v>0</v>
      </c>
      <c r="DA1109" s="4">
        <v>0</v>
      </c>
      <c r="DB1109" s="4">
        <v>0</v>
      </c>
      <c r="DC1109" s="4">
        <v>0</v>
      </c>
      <c r="DD1109" s="4">
        <v>0</v>
      </c>
      <c r="DE1109" s="4">
        <v>0</v>
      </c>
      <c r="DF1109" s="4">
        <v>0</v>
      </c>
      <c r="DG1109" s="4">
        <v>0</v>
      </c>
      <c r="DH1109" s="4">
        <v>0</v>
      </c>
      <c r="DI1109" s="4">
        <v>0</v>
      </c>
      <c r="DJ1109" s="4">
        <v>0</v>
      </c>
      <c r="DK1109" s="4">
        <v>0</v>
      </c>
      <c r="DL1109" s="4">
        <v>0</v>
      </c>
      <c r="DM1109" s="4">
        <v>0</v>
      </c>
      <c r="DN1109" s="4">
        <v>0</v>
      </c>
      <c r="DO1109" s="4">
        <v>0</v>
      </c>
      <c r="DP1109" s="4">
        <v>0</v>
      </c>
      <c r="DQ1109" s="4">
        <v>0</v>
      </c>
      <c r="DR1109" s="4">
        <v>0</v>
      </c>
      <c r="DS1109" s="4">
        <v>0</v>
      </c>
      <c r="DT1109" s="4">
        <v>0</v>
      </c>
      <c r="DU1109" s="6">
        <v>0</v>
      </c>
      <c r="DV1109" s="4">
        <f>SUM(Tabela1[[#This Row],[jan/25]:[mar/25]])</f>
        <v>0</v>
      </c>
      <c r="DW1109" s="4">
        <f>SUM(Tabela1[[#This Row],[abr/25]:[ago/25]])</f>
        <v>0</v>
      </c>
      <c r="DX1109" s="4">
        <f>SUM(Tabela1[[#This Row],[set/25]:[dez/30]])</f>
        <v>132776</v>
      </c>
    </row>
    <row r="1110" spans="1:128" hidden="1" x14ac:dyDescent="0.25">
      <c r="A1110" s="2" t="s">
        <v>2495</v>
      </c>
      <c r="B1110" s="2" t="s">
        <v>14</v>
      </c>
      <c r="C1110" s="2" t="s">
        <v>606</v>
      </c>
      <c r="D1110" s="1">
        <v>1902</v>
      </c>
      <c r="E1110" s="2" t="s">
        <v>2757</v>
      </c>
      <c r="F1110" s="2" t="s">
        <v>19</v>
      </c>
      <c r="G1110" s="321">
        <v>45850</v>
      </c>
      <c r="H1110" s="2" t="s">
        <v>1619</v>
      </c>
      <c r="I1110" s="2"/>
      <c r="J1110" s="4"/>
      <c r="K1110" s="4"/>
      <c r="L1110" s="4">
        <f>Tabela1[[#This Row],[parcela.cef
(total)]]-Tabela1[[#This Row],[parcela.cef
(realizado)]]</f>
        <v>0</v>
      </c>
      <c r="M1110" s="4">
        <v>0</v>
      </c>
      <c r="N1110" s="4">
        <v>234060</v>
      </c>
      <c r="O1110" s="4">
        <v>0</v>
      </c>
      <c r="P1110" s="4">
        <v>237243.49</v>
      </c>
      <c r="Q1110" s="4">
        <f>SUM(Tabela1[[#This Row],[set/25]:[dez/30]])</f>
        <v>200673.1399999999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35060</v>
      </c>
      <c r="BI1110" s="4">
        <v>1510.35</v>
      </c>
      <c r="BJ1110" s="4">
        <v>1525.01</v>
      </c>
      <c r="BK1110" s="4">
        <v>1524.09</v>
      </c>
      <c r="BL1110" s="4">
        <v>1524.09</v>
      </c>
      <c r="BM1110" s="4">
        <v>32005.97</v>
      </c>
      <c r="BN1110" s="4">
        <v>1524.09</v>
      </c>
      <c r="BO1110" s="4">
        <v>1524.09</v>
      </c>
      <c r="BP1110" s="4">
        <v>1524.09</v>
      </c>
      <c r="BQ1110" s="4">
        <v>1524.09</v>
      </c>
      <c r="BR1110" s="4">
        <v>1524.09</v>
      </c>
      <c r="BS1110" s="4">
        <v>1524.09</v>
      </c>
      <c r="BT1110" s="4">
        <v>1524.09</v>
      </c>
      <c r="BU1110" s="4">
        <v>1524.09</v>
      </c>
      <c r="BV1110" s="4">
        <v>1524.09</v>
      </c>
      <c r="BW1110" s="4">
        <v>1524.09</v>
      </c>
      <c r="BX1110" s="4">
        <v>1524.09</v>
      </c>
      <c r="BY1110" s="4">
        <v>32005.97</v>
      </c>
      <c r="BZ1110" s="4">
        <v>1524.09</v>
      </c>
      <c r="CA1110" s="4">
        <v>1524.09</v>
      </c>
      <c r="CB1110" s="4">
        <v>1524.09</v>
      </c>
      <c r="CC1110" s="4">
        <v>1524.09</v>
      </c>
      <c r="CD1110" s="4">
        <v>1524.09</v>
      </c>
      <c r="CE1110" s="4">
        <v>1524.09</v>
      </c>
      <c r="CF1110" s="4">
        <v>1524.09</v>
      </c>
      <c r="CG1110" s="4">
        <v>1524.09</v>
      </c>
      <c r="CH1110" s="4">
        <v>1524.09</v>
      </c>
      <c r="CI1110" s="4">
        <v>1524.09</v>
      </c>
      <c r="CJ1110" s="4">
        <v>1524.09</v>
      </c>
      <c r="CK1110" s="4">
        <v>32005.97</v>
      </c>
      <c r="CL1110" s="4">
        <v>1524.09</v>
      </c>
      <c r="CM1110" s="4">
        <v>1524.09</v>
      </c>
      <c r="CN1110" s="4">
        <v>1524.09</v>
      </c>
      <c r="CO1110" s="4">
        <v>1524.09</v>
      </c>
      <c r="CP1110" s="4">
        <v>1524.09</v>
      </c>
      <c r="CQ1110" s="4">
        <v>1524.09</v>
      </c>
      <c r="CR1110" s="4">
        <v>1524.09</v>
      </c>
      <c r="CS1110" s="4">
        <v>1524.09</v>
      </c>
      <c r="CT1110" s="4">
        <v>1524.09</v>
      </c>
      <c r="CU1110" s="4">
        <v>1524.09</v>
      </c>
      <c r="CV1110" s="4">
        <v>1524.09</v>
      </c>
      <c r="CW1110" s="4">
        <v>49787.07</v>
      </c>
      <c r="CX1110" s="4">
        <v>0</v>
      </c>
      <c r="CY1110" s="4">
        <v>0</v>
      </c>
      <c r="CZ1110" s="4">
        <v>0</v>
      </c>
      <c r="DA1110" s="4">
        <v>0</v>
      </c>
      <c r="DB1110" s="4">
        <v>0</v>
      </c>
      <c r="DC1110" s="4">
        <v>0</v>
      </c>
      <c r="DD1110" s="4">
        <v>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0</v>
      </c>
      <c r="DK1110" s="4">
        <v>0</v>
      </c>
      <c r="DL1110" s="4">
        <v>0</v>
      </c>
      <c r="DM1110" s="4">
        <v>0</v>
      </c>
      <c r="DN1110" s="4">
        <v>0</v>
      </c>
      <c r="DO1110" s="4">
        <v>0</v>
      </c>
      <c r="DP1110" s="4">
        <v>0</v>
      </c>
      <c r="DQ1110" s="4">
        <v>0</v>
      </c>
      <c r="DR1110" s="4">
        <v>0</v>
      </c>
      <c r="DS1110" s="4">
        <v>0</v>
      </c>
      <c r="DT1110" s="4">
        <v>0</v>
      </c>
      <c r="DU1110" s="6">
        <v>0</v>
      </c>
      <c r="DV1110" s="4">
        <f>SUM(Tabela1[[#This Row],[jan/25]:[mar/25]])</f>
        <v>0</v>
      </c>
      <c r="DW1110" s="4">
        <f>SUM(Tabela1[[#This Row],[abr/25]:[ago/25]])</f>
        <v>36570.35</v>
      </c>
      <c r="DX1110" s="4">
        <f>SUM(Tabela1[[#This Row],[set/25]:[dez/30]])</f>
        <v>200673.1399999999</v>
      </c>
    </row>
    <row r="1111" spans="1:128" hidden="1" x14ac:dyDescent="0.25">
      <c r="A1111" s="2" t="s">
        <v>2495</v>
      </c>
      <c r="B1111" s="2" t="s">
        <v>14</v>
      </c>
      <c r="C1111" s="2" t="s">
        <v>606</v>
      </c>
      <c r="D1111" s="1">
        <v>1903</v>
      </c>
      <c r="E1111" s="2"/>
      <c r="F1111" s="2" t="s">
        <v>42</v>
      </c>
      <c r="G1111" s="321"/>
      <c r="H1111" s="2"/>
      <c r="I1111" s="2"/>
      <c r="J1111" s="4"/>
      <c r="K1111" s="4"/>
      <c r="L1111" s="4">
        <f>Tabela1[[#This Row],[parcela.cef
(total)]]-Tabela1[[#This Row],[parcela.cef
(realizado)]]</f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f>SUM(Tabela1[[#This Row],[set/25]:[dez/30]])</f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0</v>
      </c>
      <c r="CP1111" s="4">
        <v>0</v>
      </c>
      <c r="CQ1111" s="4">
        <v>0</v>
      </c>
      <c r="CR1111" s="4">
        <v>0</v>
      </c>
      <c r="CS1111" s="4">
        <v>0</v>
      </c>
      <c r="CT1111" s="4">
        <v>0</v>
      </c>
      <c r="CU1111" s="4">
        <v>0</v>
      </c>
      <c r="CV1111" s="4">
        <v>0</v>
      </c>
      <c r="CW1111" s="4">
        <v>0</v>
      </c>
      <c r="CX1111" s="4">
        <v>0</v>
      </c>
      <c r="CY1111" s="4">
        <v>0</v>
      </c>
      <c r="CZ1111" s="4">
        <v>0</v>
      </c>
      <c r="DA1111" s="4">
        <v>0</v>
      </c>
      <c r="DB1111" s="4">
        <v>0</v>
      </c>
      <c r="DC1111" s="4">
        <v>0</v>
      </c>
      <c r="DD1111" s="4">
        <v>0</v>
      </c>
      <c r="DE1111" s="4">
        <v>0</v>
      </c>
      <c r="DF1111" s="4">
        <v>0</v>
      </c>
      <c r="DG1111" s="4">
        <v>0</v>
      </c>
      <c r="DH1111" s="4">
        <v>0</v>
      </c>
      <c r="DI1111" s="4">
        <v>0</v>
      </c>
      <c r="DJ1111" s="4">
        <v>0</v>
      </c>
      <c r="DK1111" s="4">
        <v>0</v>
      </c>
      <c r="DL1111" s="4">
        <v>0</v>
      </c>
      <c r="DM1111" s="4">
        <v>0</v>
      </c>
      <c r="DN1111" s="4">
        <v>0</v>
      </c>
      <c r="DO1111" s="4">
        <v>0</v>
      </c>
      <c r="DP1111" s="4">
        <v>0</v>
      </c>
      <c r="DQ1111" s="4">
        <v>0</v>
      </c>
      <c r="DR1111" s="4">
        <v>0</v>
      </c>
      <c r="DS1111" s="4">
        <v>0</v>
      </c>
      <c r="DT1111" s="4">
        <v>0</v>
      </c>
      <c r="DU1111" s="6">
        <v>0</v>
      </c>
      <c r="DV1111" s="4">
        <f>SUM(Tabela1[[#This Row],[jan/25]:[mar/25]])</f>
        <v>0</v>
      </c>
      <c r="DW1111" s="4">
        <f>SUM(Tabela1[[#This Row],[abr/25]:[ago/25]])</f>
        <v>0</v>
      </c>
      <c r="DX1111" s="4">
        <f>SUM(Tabela1[[#This Row],[set/25]:[dez/30]])</f>
        <v>0</v>
      </c>
    </row>
    <row r="1112" spans="1:128" hidden="1" x14ac:dyDescent="0.25">
      <c r="A1112" s="2" t="s">
        <v>2495</v>
      </c>
      <c r="B1112" s="2" t="s">
        <v>14</v>
      </c>
      <c r="C1112" s="2" t="s">
        <v>606</v>
      </c>
      <c r="D1112" s="1">
        <v>1904</v>
      </c>
      <c r="E1112" s="2"/>
      <c r="F1112" s="2" t="s">
        <v>42</v>
      </c>
      <c r="G1112" s="321"/>
      <c r="H1112" s="2"/>
      <c r="I1112" s="2"/>
      <c r="J1112" s="4"/>
      <c r="K1112" s="4"/>
      <c r="L1112" s="4">
        <f>Tabela1[[#This Row],[parcela.cef
(total)]]-Tabela1[[#This Row],[parcela.cef
(realizado)]]</f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f>SUM(Tabela1[[#This Row],[set/25]:[dez/30]])</f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0</v>
      </c>
      <c r="CP1112" s="4">
        <v>0</v>
      </c>
      <c r="CQ1112" s="4">
        <v>0</v>
      </c>
      <c r="CR1112" s="4">
        <v>0</v>
      </c>
      <c r="CS1112" s="4">
        <v>0</v>
      </c>
      <c r="CT1112" s="4">
        <v>0</v>
      </c>
      <c r="CU1112" s="4">
        <v>0</v>
      </c>
      <c r="CV1112" s="4">
        <v>0</v>
      </c>
      <c r="CW1112" s="4">
        <v>0</v>
      </c>
      <c r="CX1112" s="4">
        <v>0</v>
      </c>
      <c r="CY1112" s="4">
        <v>0</v>
      </c>
      <c r="CZ1112" s="4">
        <v>0</v>
      </c>
      <c r="DA1112" s="4">
        <v>0</v>
      </c>
      <c r="DB1112" s="4">
        <v>0</v>
      </c>
      <c r="DC1112" s="4">
        <v>0</v>
      </c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0</v>
      </c>
      <c r="DU1112" s="6">
        <v>0</v>
      </c>
      <c r="DV1112" s="4">
        <f>SUM(Tabela1[[#This Row],[jan/25]:[mar/25]])</f>
        <v>0</v>
      </c>
      <c r="DW1112" s="4">
        <f>SUM(Tabela1[[#This Row],[abr/25]:[ago/25]])</f>
        <v>0</v>
      </c>
      <c r="DX1112" s="4">
        <f>SUM(Tabela1[[#This Row],[set/25]:[dez/30]])</f>
        <v>0</v>
      </c>
    </row>
    <row r="1113" spans="1:128" hidden="1" x14ac:dyDescent="0.25">
      <c r="A1113" s="2" t="s">
        <v>2495</v>
      </c>
      <c r="B1113" s="2" t="s">
        <v>14</v>
      </c>
      <c r="C1113" s="2" t="s">
        <v>606</v>
      </c>
      <c r="D1113" s="1">
        <v>1905</v>
      </c>
      <c r="E1113" s="2"/>
      <c r="F1113" s="2" t="s">
        <v>42</v>
      </c>
      <c r="G1113" s="321"/>
      <c r="H1113" s="2"/>
      <c r="I1113" s="2"/>
      <c r="J1113" s="4"/>
      <c r="K1113" s="4"/>
      <c r="L1113" s="4">
        <f>Tabela1[[#This Row],[parcela.cef
(total)]]-Tabela1[[#This Row],[parcela.cef
(realizado)]]</f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f>SUM(Tabela1[[#This Row],[set/25]:[dez/30]])</f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4">
        <v>0</v>
      </c>
      <c r="CV1113" s="4">
        <v>0</v>
      </c>
      <c r="CW1113" s="4">
        <v>0</v>
      </c>
      <c r="CX1113" s="4">
        <v>0</v>
      </c>
      <c r="CY1113" s="4">
        <v>0</v>
      </c>
      <c r="CZ1113" s="4">
        <v>0</v>
      </c>
      <c r="DA1113" s="4">
        <v>0</v>
      </c>
      <c r="DB1113" s="4">
        <v>0</v>
      </c>
      <c r="DC1113" s="4">
        <v>0</v>
      </c>
      <c r="DD1113" s="4">
        <v>0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0</v>
      </c>
      <c r="DK1113" s="4">
        <v>0</v>
      </c>
      <c r="DL1113" s="4">
        <v>0</v>
      </c>
      <c r="DM1113" s="4">
        <v>0</v>
      </c>
      <c r="DN1113" s="4">
        <v>0</v>
      </c>
      <c r="DO1113" s="4">
        <v>0</v>
      </c>
      <c r="DP1113" s="4">
        <v>0</v>
      </c>
      <c r="DQ1113" s="4">
        <v>0</v>
      </c>
      <c r="DR1113" s="4">
        <v>0</v>
      </c>
      <c r="DS1113" s="4">
        <v>0</v>
      </c>
      <c r="DT1113" s="4">
        <v>0</v>
      </c>
      <c r="DU1113" s="6">
        <v>0</v>
      </c>
      <c r="DV1113" s="4">
        <f>SUM(Tabela1[[#This Row],[jan/25]:[mar/25]])</f>
        <v>0</v>
      </c>
      <c r="DW1113" s="4">
        <f>SUM(Tabela1[[#This Row],[abr/25]:[ago/25]])</f>
        <v>0</v>
      </c>
      <c r="DX1113" s="4">
        <f>SUM(Tabela1[[#This Row],[set/25]:[dez/30]])</f>
        <v>0</v>
      </c>
    </row>
    <row r="1114" spans="1:128" hidden="1" x14ac:dyDescent="0.25">
      <c r="A1114" s="2" t="s">
        <v>2495</v>
      </c>
      <c r="B1114" s="2" t="s">
        <v>14</v>
      </c>
      <c r="C1114" s="2" t="s">
        <v>606</v>
      </c>
      <c r="D1114" s="1">
        <v>1906</v>
      </c>
      <c r="E1114" s="2"/>
      <c r="F1114" s="2" t="s">
        <v>42</v>
      </c>
      <c r="G1114" s="321"/>
      <c r="H1114" s="2"/>
      <c r="I1114" s="2"/>
      <c r="J1114" s="4"/>
      <c r="K1114" s="4"/>
      <c r="L1114" s="4">
        <f>Tabela1[[#This Row],[parcela.cef
(total)]]-Tabela1[[#This Row],[parcela.cef
(realizado)]]</f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f>SUM(Tabela1[[#This Row],[set/25]:[dez/30]])</f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0</v>
      </c>
      <c r="CP1114" s="4">
        <v>0</v>
      </c>
      <c r="CQ1114" s="4">
        <v>0</v>
      </c>
      <c r="CR1114" s="4">
        <v>0</v>
      </c>
      <c r="CS1114" s="4">
        <v>0</v>
      </c>
      <c r="CT1114" s="4">
        <v>0</v>
      </c>
      <c r="CU1114" s="4">
        <v>0</v>
      </c>
      <c r="CV1114" s="4">
        <v>0</v>
      </c>
      <c r="CW1114" s="4">
        <v>0</v>
      </c>
      <c r="CX1114" s="4">
        <v>0</v>
      </c>
      <c r="CY1114" s="4">
        <v>0</v>
      </c>
      <c r="CZ1114" s="4">
        <v>0</v>
      </c>
      <c r="DA1114" s="4">
        <v>0</v>
      </c>
      <c r="DB1114" s="4">
        <v>0</v>
      </c>
      <c r="DC1114" s="4">
        <v>0</v>
      </c>
      <c r="DD1114" s="4">
        <v>0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0</v>
      </c>
      <c r="DT1114" s="4">
        <v>0</v>
      </c>
      <c r="DU1114" s="6">
        <v>0</v>
      </c>
      <c r="DV1114" s="4">
        <f>SUM(Tabela1[[#This Row],[jan/25]:[mar/25]])</f>
        <v>0</v>
      </c>
      <c r="DW1114" s="4">
        <f>SUM(Tabela1[[#This Row],[abr/25]:[ago/25]])</f>
        <v>0</v>
      </c>
      <c r="DX1114" s="4">
        <f>SUM(Tabela1[[#This Row],[set/25]:[dez/30]])</f>
        <v>0</v>
      </c>
    </row>
    <row r="1115" spans="1:128" hidden="1" x14ac:dyDescent="0.25">
      <c r="A1115" s="2" t="s">
        <v>2495</v>
      </c>
      <c r="B1115" s="2" t="s">
        <v>14</v>
      </c>
      <c r="C1115" s="2" t="s">
        <v>606</v>
      </c>
      <c r="D1115" s="1">
        <v>1907</v>
      </c>
      <c r="E1115" s="2"/>
      <c r="F1115" s="2" t="s">
        <v>42</v>
      </c>
      <c r="G1115" s="321"/>
      <c r="H1115" s="2"/>
      <c r="I1115" s="2"/>
      <c r="J1115" s="4"/>
      <c r="K1115" s="4"/>
      <c r="L1115" s="4">
        <f>Tabela1[[#This Row],[parcela.cef
(total)]]-Tabela1[[#This Row],[parcela.cef
(realizado)]]</f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f>SUM(Tabela1[[#This Row],[set/25]:[dez/30]])</f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0</v>
      </c>
      <c r="CP1115" s="4">
        <v>0</v>
      </c>
      <c r="CQ1115" s="4">
        <v>0</v>
      </c>
      <c r="CR1115" s="4">
        <v>0</v>
      </c>
      <c r="CS1115" s="4">
        <v>0</v>
      </c>
      <c r="CT1115" s="4">
        <v>0</v>
      </c>
      <c r="CU1115" s="4">
        <v>0</v>
      </c>
      <c r="CV1115" s="4">
        <v>0</v>
      </c>
      <c r="CW1115" s="4">
        <v>0</v>
      </c>
      <c r="CX1115" s="4">
        <v>0</v>
      </c>
      <c r="CY1115" s="4">
        <v>0</v>
      </c>
      <c r="CZ1115" s="4">
        <v>0</v>
      </c>
      <c r="DA1115" s="4">
        <v>0</v>
      </c>
      <c r="DB1115" s="4">
        <v>0</v>
      </c>
      <c r="DC1115" s="4">
        <v>0</v>
      </c>
      <c r="DD1115" s="4">
        <v>0</v>
      </c>
      <c r="DE1115" s="4">
        <v>0</v>
      </c>
      <c r="DF1115" s="4">
        <v>0</v>
      </c>
      <c r="DG1115" s="4">
        <v>0</v>
      </c>
      <c r="DH1115" s="4">
        <v>0</v>
      </c>
      <c r="DI1115" s="4">
        <v>0</v>
      </c>
      <c r="DJ1115" s="4">
        <v>0</v>
      </c>
      <c r="DK1115" s="4">
        <v>0</v>
      </c>
      <c r="DL1115" s="4">
        <v>0</v>
      </c>
      <c r="DM1115" s="4">
        <v>0</v>
      </c>
      <c r="DN1115" s="4">
        <v>0</v>
      </c>
      <c r="DO1115" s="4">
        <v>0</v>
      </c>
      <c r="DP1115" s="4">
        <v>0</v>
      </c>
      <c r="DQ1115" s="4">
        <v>0</v>
      </c>
      <c r="DR1115" s="4">
        <v>0</v>
      </c>
      <c r="DS1115" s="4">
        <v>0</v>
      </c>
      <c r="DT1115" s="4">
        <v>0</v>
      </c>
      <c r="DU1115" s="6">
        <v>0</v>
      </c>
      <c r="DV1115" s="4">
        <f>SUM(Tabela1[[#This Row],[jan/25]:[mar/25]])</f>
        <v>0</v>
      </c>
      <c r="DW1115" s="4">
        <f>SUM(Tabela1[[#This Row],[abr/25]:[ago/25]])</f>
        <v>0</v>
      </c>
      <c r="DX1115" s="4">
        <f>SUM(Tabela1[[#This Row],[set/25]:[dez/30]])</f>
        <v>0</v>
      </c>
    </row>
    <row r="1116" spans="1:128" hidden="1" x14ac:dyDescent="0.25">
      <c r="A1116" s="2" t="s">
        <v>2495</v>
      </c>
      <c r="B1116" s="2" t="s">
        <v>14</v>
      </c>
      <c r="C1116" s="2" t="s">
        <v>606</v>
      </c>
      <c r="D1116" s="1">
        <v>1908</v>
      </c>
      <c r="E1116" s="2" t="s">
        <v>2764</v>
      </c>
      <c r="F1116" s="2" t="s">
        <v>19</v>
      </c>
      <c r="G1116" s="321">
        <v>45868</v>
      </c>
      <c r="H1116" s="2" t="s">
        <v>2765</v>
      </c>
      <c r="I1116" s="2"/>
      <c r="J1116" s="4"/>
      <c r="K1116" s="4"/>
      <c r="L1116" s="4">
        <f>Tabela1[[#This Row],[parcela.cef
(total)]]-Tabela1[[#This Row],[parcela.cef
(realizado)]]</f>
        <v>0</v>
      </c>
      <c r="M1116" s="4">
        <v>284297.62</v>
      </c>
      <c r="N1116" s="4">
        <v>314900.01</v>
      </c>
      <c r="O1116" s="4">
        <v>0</v>
      </c>
      <c r="P1116" s="4">
        <v>35424.19</v>
      </c>
      <c r="Q1116" s="4">
        <f>SUM(Tabela1[[#This Row],[set/25]:[dez/30]])</f>
        <v>27924.19000000001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7500</v>
      </c>
      <c r="BJ1116" s="4">
        <v>0</v>
      </c>
      <c r="BK1116" s="4">
        <v>115.81</v>
      </c>
      <c r="BL1116" s="4">
        <v>115.8</v>
      </c>
      <c r="BM1116" s="4">
        <v>115.81</v>
      </c>
      <c r="BN1116" s="4">
        <v>115.81</v>
      </c>
      <c r="BO1116" s="4">
        <v>115.81</v>
      </c>
      <c r="BP1116" s="4">
        <v>115.81</v>
      </c>
      <c r="BQ1116" s="4">
        <v>115.81</v>
      </c>
      <c r="BR1116" s="4">
        <v>115.79</v>
      </c>
      <c r="BS1116" s="4">
        <v>176.21</v>
      </c>
      <c r="BT1116" s="4">
        <v>386.02</v>
      </c>
      <c r="BU1116" s="4">
        <v>386.02</v>
      </c>
      <c r="BV1116" s="4">
        <v>386.02</v>
      </c>
      <c r="BW1116" s="4">
        <v>386.02</v>
      </c>
      <c r="BX1116" s="4">
        <v>386.02</v>
      </c>
      <c r="BY1116" s="4">
        <v>5466.33</v>
      </c>
      <c r="BZ1116" s="4">
        <v>386.02</v>
      </c>
      <c r="CA1116" s="4">
        <v>386.02</v>
      </c>
      <c r="CB1116" s="4">
        <v>386.02</v>
      </c>
      <c r="CC1116" s="4">
        <v>386.02</v>
      </c>
      <c r="CD1116" s="4">
        <v>386.02</v>
      </c>
      <c r="CE1116" s="4">
        <v>386.02</v>
      </c>
      <c r="CF1116" s="4">
        <v>386.02</v>
      </c>
      <c r="CG1116" s="4">
        <v>386.02</v>
      </c>
      <c r="CH1116" s="4">
        <v>386.02</v>
      </c>
      <c r="CI1116" s="4">
        <v>386.02</v>
      </c>
      <c r="CJ1116" s="4">
        <v>386.02</v>
      </c>
      <c r="CK1116" s="4">
        <v>5466.33</v>
      </c>
      <c r="CL1116" s="4">
        <v>386.02</v>
      </c>
      <c r="CM1116" s="4">
        <v>386.02</v>
      </c>
      <c r="CN1116" s="4">
        <v>386.02</v>
      </c>
      <c r="CO1116" s="4">
        <v>386.02</v>
      </c>
      <c r="CP1116" s="4">
        <v>386.02</v>
      </c>
      <c r="CQ1116" s="4">
        <v>386.02</v>
      </c>
      <c r="CR1116" s="4">
        <v>386.02</v>
      </c>
      <c r="CS1116" s="4">
        <v>386.02</v>
      </c>
      <c r="CT1116" s="4">
        <v>386.02</v>
      </c>
      <c r="CU1116" s="4">
        <v>386.02</v>
      </c>
      <c r="CV1116" s="4">
        <v>386.02</v>
      </c>
      <c r="CW1116" s="4">
        <v>5466.33</v>
      </c>
      <c r="CX1116" s="4">
        <v>0</v>
      </c>
      <c r="CY1116" s="4">
        <v>0</v>
      </c>
      <c r="CZ1116" s="4">
        <v>0</v>
      </c>
      <c r="DA1116" s="4">
        <v>0</v>
      </c>
      <c r="DB1116" s="4">
        <v>0</v>
      </c>
      <c r="DC1116" s="4">
        <v>0</v>
      </c>
      <c r="DD1116" s="4">
        <v>0</v>
      </c>
      <c r="DE1116" s="4">
        <v>0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6">
        <v>0</v>
      </c>
      <c r="DV1116" s="4">
        <f>SUM(Tabela1[[#This Row],[jan/25]:[mar/25]])</f>
        <v>0</v>
      </c>
      <c r="DW1116" s="4">
        <f>SUM(Tabela1[[#This Row],[abr/25]:[ago/25]])</f>
        <v>7500</v>
      </c>
      <c r="DX1116" s="4">
        <f>SUM(Tabela1[[#This Row],[set/25]:[dez/30]])</f>
        <v>27924.19000000001</v>
      </c>
    </row>
    <row r="1117" spans="1:128" hidden="1" x14ac:dyDescent="0.25">
      <c r="A1117" s="2" t="s">
        <v>2495</v>
      </c>
      <c r="B1117" s="2" t="s">
        <v>14</v>
      </c>
      <c r="C1117" s="2" t="s">
        <v>606</v>
      </c>
      <c r="D1117" s="1">
        <v>1909</v>
      </c>
      <c r="E1117" s="2"/>
      <c r="F1117" s="2" t="s">
        <v>42</v>
      </c>
      <c r="G1117" s="321"/>
      <c r="H1117" s="2"/>
      <c r="I1117" s="2"/>
      <c r="J1117" s="4"/>
      <c r="K1117" s="4"/>
      <c r="L1117" s="4">
        <f>Tabela1[[#This Row],[parcela.cef
(total)]]-Tabela1[[#This Row],[parcela.cef
(realizado)]]</f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f>SUM(Tabela1[[#This Row],[set/25]:[dez/30]])</f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0</v>
      </c>
      <c r="CP1117" s="4">
        <v>0</v>
      </c>
      <c r="CQ1117" s="4">
        <v>0</v>
      </c>
      <c r="CR1117" s="4">
        <v>0</v>
      </c>
      <c r="CS1117" s="4">
        <v>0</v>
      </c>
      <c r="CT1117" s="4">
        <v>0</v>
      </c>
      <c r="CU1117" s="4">
        <v>0</v>
      </c>
      <c r="CV1117" s="4">
        <v>0</v>
      </c>
      <c r="CW1117" s="4">
        <v>0</v>
      </c>
      <c r="CX1117" s="4">
        <v>0</v>
      </c>
      <c r="CY1117" s="4">
        <v>0</v>
      </c>
      <c r="CZ1117" s="4">
        <v>0</v>
      </c>
      <c r="DA1117" s="4">
        <v>0</v>
      </c>
      <c r="DB1117" s="4">
        <v>0</v>
      </c>
      <c r="DC1117" s="4">
        <v>0</v>
      </c>
      <c r="DD1117" s="4">
        <v>0</v>
      </c>
      <c r="DE1117" s="4">
        <v>0</v>
      </c>
      <c r="DF1117" s="4">
        <v>0</v>
      </c>
      <c r="DG1117" s="4">
        <v>0</v>
      </c>
      <c r="DH1117" s="4">
        <v>0</v>
      </c>
      <c r="DI1117" s="4">
        <v>0</v>
      </c>
      <c r="DJ1117" s="4">
        <v>0</v>
      </c>
      <c r="DK1117" s="4">
        <v>0</v>
      </c>
      <c r="DL1117" s="4">
        <v>0</v>
      </c>
      <c r="DM1117" s="4">
        <v>0</v>
      </c>
      <c r="DN1117" s="4">
        <v>0</v>
      </c>
      <c r="DO1117" s="4">
        <v>0</v>
      </c>
      <c r="DP1117" s="4">
        <v>0</v>
      </c>
      <c r="DQ1117" s="4">
        <v>0</v>
      </c>
      <c r="DR1117" s="4">
        <v>0</v>
      </c>
      <c r="DS1117" s="4">
        <v>0</v>
      </c>
      <c r="DT1117" s="4">
        <v>0</v>
      </c>
      <c r="DU1117" s="6">
        <v>0</v>
      </c>
      <c r="DV1117" s="4">
        <f>SUM(Tabela1[[#This Row],[jan/25]:[mar/25]])</f>
        <v>0</v>
      </c>
      <c r="DW1117" s="4">
        <f>SUM(Tabela1[[#This Row],[abr/25]:[ago/25]])</f>
        <v>0</v>
      </c>
      <c r="DX1117" s="4">
        <f>SUM(Tabela1[[#This Row],[set/25]:[dez/30]])</f>
        <v>0</v>
      </c>
    </row>
    <row r="1118" spans="1:128" hidden="1" x14ac:dyDescent="0.25">
      <c r="A1118" s="2" t="s">
        <v>2495</v>
      </c>
      <c r="B1118" s="2" t="s">
        <v>14</v>
      </c>
      <c r="C1118" s="2" t="s">
        <v>606</v>
      </c>
      <c r="D1118" s="1">
        <v>1910</v>
      </c>
      <c r="E1118" s="2" t="s">
        <v>2768</v>
      </c>
      <c r="F1118" s="2" t="s">
        <v>19</v>
      </c>
      <c r="G1118" s="321">
        <v>45850</v>
      </c>
      <c r="H1118" s="2" t="s">
        <v>1491</v>
      </c>
      <c r="I1118" s="2"/>
      <c r="J1118" s="4"/>
      <c r="K1118" s="4"/>
      <c r="L1118" s="4">
        <f>Tabela1[[#This Row],[parcela.cef
(total)]]-Tabela1[[#This Row],[parcela.cef
(realizado)]]</f>
        <v>0</v>
      </c>
      <c r="M1118" s="4">
        <v>219469.56</v>
      </c>
      <c r="N1118" s="4">
        <v>234060</v>
      </c>
      <c r="O1118" s="4">
        <v>0</v>
      </c>
      <c r="P1118" s="4">
        <v>18090.47</v>
      </c>
      <c r="Q1118" s="4">
        <f>SUM(Tabela1[[#This Row],[set/25]:[dez/30]])</f>
        <v>16063.919999999995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1800</v>
      </c>
      <c r="BI1118" s="4">
        <v>226.55</v>
      </c>
      <c r="BJ1118" s="4">
        <v>0</v>
      </c>
      <c r="BK1118" s="4">
        <v>228.61</v>
      </c>
      <c r="BL1118" s="4">
        <v>228.61</v>
      </c>
      <c r="BM1118" s="4">
        <v>228.61</v>
      </c>
      <c r="BN1118" s="4">
        <v>228.61</v>
      </c>
      <c r="BO1118" s="4">
        <v>228.61</v>
      </c>
      <c r="BP1118" s="4">
        <v>228.61</v>
      </c>
      <c r="BQ1118" s="4">
        <v>228.61</v>
      </c>
      <c r="BR1118" s="4">
        <v>228.61</v>
      </c>
      <c r="BS1118" s="4">
        <v>228.61</v>
      </c>
      <c r="BT1118" s="4">
        <v>228.61</v>
      </c>
      <c r="BU1118" s="4">
        <v>228.61</v>
      </c>
      <c r="BV1118" s="4">
        <v>228.61</v>
      </c>
      <c r="BW1118" s="4">
        <v>228.61</v>
      </c>
      <c r="BX1118" s="4">
        <v>228.61</v>
      </c>
      <c r="BY1118" s="4">
        <v>228.61</v>
      </c>
      <c r="BZ1118" s="4">
        <v>228.61</v>
      </c>
      <c r="CA1118" s="4">
        <v>228.61</v>
      </c>
      <c r="CB1118" s="4">
        <v>228.61</v>
      </c>
      <c r="CC1118" s="4">
        <v>518.19000000000005</v>
      </c>
      <c r="CD1118" s="4">
        <v>762.05</v>
      </c>
      <c r="CE1118" s="4">
        <v>762.05</v>
      </c>
      <c r="CF1118" s="4">
        <v>762.05</v>
      </c>
      <c r="CG1118" s="4">
        <v>762.05</v>
      </c>
      <c r="CH1118" s="4">
        <v>762.05</v>
      </c>
      <c r="CI1118" s="4">
        <v>762.05</v>
      </c>
      <c r="CJ1118" s="4">
        <v>762.05</v>
      </c>
      <c r="CK1118" s="4">
        <v>762.05</v>
      </c>
      <c r="CL1118" s="4">
        <v>762.05</v>
      </c>
      <c r="CM1118" s="4">
        <v>762.05</v>
      </c>
      <c r="CN1118" s="4">
        <v>762.05</v>
      </c>
      <c r="CO1118" s="4">
        <v>762.05</v>
      </c>
      <c r="CP1118" s="4">
        <v>762.05</v>
      </c>
      <c r="CQ1118" s="4">
        <v>762.05</v>
      </c>
      <c r="CR1118" s="4">
        <v>762.05</v>
      </c>
      <c r="CS1118" s="4">
        <v>0</v>
      </c>
      <c r="CT1118" s="4">
        <v>0</v>
      </c>
      <c r="CU1118" s="4">
        <v>0</v>
      </c>
      <c r="CV1118" s="4">
        <v>0</v>
      </c>
      <c r="CW1118" s="4">
        <v>0</v>
      </c>
      <c r="CX1118" s="4">
        <v>0</v>
      </c>
      <c r="CY1118" s="4">
        <v>0</v>
      </c>
      <c r="CZ1118" s="4">
        <v>0</v>
      </c>
      <c r="DA1118" s="4">
        <v>0</v>
      </c>
      <c r="DB1118" s="4">
        <v>0</v>
      </c>
      <c r="DC1118" s="4">
        <v>0</v>
      </c>
      <c r="DD1118" s="4">
        <v>0</v>
      </c>
      <c r="DE1118" s="4">
        <v>0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0</v>
      </c>
      <c r="DU1118" s="6">
        <v>0</v>
      </c>
      <c r="DV1118" s="4">
        <f>SUM(Tabela1[[#This Row],[jan/25]:[mar/25]])</f>
        <v>0</v>
      </c>
      <c r="DW1118" s="4">
        <f>SUM(Tabela1[[#This Row],[abr/25]:[ago/25]])</f>
        <v>2026.55</v>
      </c>
      <c r="DX1118" s="4">
        <f>SUM(Tabela1[[#This Row],[set/25]:[dez/30]])</f>
        <v>16063.919999999995</v>
      </c>
    </row>
    <row r="1119" spans="1:128" hidden="1" x14ac:dyDescent="0.25">
      <c r="A1119" s="2" t="s">
        <v>2495</v>
      </c>
      <c r="B1119" s="2" t="s">
        <v>14</v>
      </c>
      <c r="C1119" s="2" t="s">
        <v>606</v>
      </c>
      <c r="D1119" s="1">
        <v>1911</v>
      </c>
      <c r="E1119" s="2" t="s">
        <v>2770</v>
      </c>
      <c r="F1119" s="2" t="s">
        <v>19</v>
      </c>
      <c r="G1119" s="321">
        <v>45852</v>
      </c>
      <c r="H1119" s="2" t="s">
        <v>1254</v>
      </c>
      <c r="I1119" s="2"/>
      <c r="J1119" s="4"/>
      <c r="K1119" s="4"/>
      <c r="L1119" s="4">
        <f>Tabela1[[#This Row],[parcela.cef
(total)]]-Tabela1[[#This Row],[parcela.cef
(realizado)]]</f>
        <v>0</v>
      </c>
      <c r="M1119" s="4">
        <v>256580.49</v>
      </c>
      <c r="N1119" s="4">
        <v>324300</v>
      </c>
      <c r="O1119" s="4">
        <v>0</v>
      </c>
      <c r="P1119" s="4">
        <v>72435.75</v>
      </c>
      <c r="Q1119" s="4">
        <f>SUM(Tabela1[[#This Row],[set/25]:[dez/30]])</f>
        <v>68999.030000000028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3000</v>
      </c>
      <c r="BI1119" s="4">
        <v>436.72</v>
      </c>
      <c r="BJ1119" s="4">
        <v>0</v>
      </c>
      <c r="BK1119" s="4">
        <v>440.7</v>
      </c>
      <c r="BL1119" s="4">
        <v>440.7</v>
      </c>
      <c r="BM1119" s="4">
        <v>1964.79</v>
      </c>
      <c r="BN1119" s="4">
        <v>440.7</v>
      </c>
      <c r="BO1119" s="4">
        <v>440.7</v>
      </c>
      <c r="BP1119" s="4">
        <v>440.7</v>
      </c>
      <c r="BQ1119" s="4">
        <v>440.7</v>
      </c>
      <c r="BR1119" s="4">
        <v>440.65</v>
      </c>
      <c r="BS1119" s="4">
        <v>1387.94</v>
      </c>
      <c r="BT1119" s="4">
        <v>1468.97</v>
      </c>
      <c r="BU1119" s="4">
        <v>1468.97</v>
      </c>
      <c r="BV1119" s="4">
        <v>1468.97</v>
      </c>
      <c r="BW1119" s="4">
        <v>1468.97</v>
      </c>
      <c r="BX1119" s="4">
        <v>1468.97</v>
      </c>
      <c r="BY1119" s="4">
        <v>7565.35</v>
      </c>
      <c r="BZ1119" s="4">
        <v>1468.97</v>
      </c>
      <c r="CA1119" s="4">
        <v>1468.97</v>
      </c>
      <c r="CB1119" s="4">
        <v>1468.97</v>
      </c>
      <c r="CC1119" s="4">
        <v>1468.97</v>
      </c>
      <c r="CD1119" s="4">
        <v>1468.97</v>
      </c>
      <c r="CE1119" s="4">
        <v>1468.97</v>
      </c>
      <c r="CF1119" s="4">
        <v>1468.97</v>
      </c>
      <c r="CG1119" s="4">
        <v>1468.97</v>
      </c>
      <c r="CH1119" s="4">
        <v>1468.97</v>
      </c>
      <c r="CI1119" s="4">
        <v>1468.97</v>
      </c>
      <c r="CJ1119" s="4">
        <v>1468.97</v>
      </c>
      <c r="CK1119" s="4">
        <v>7565.35</v>
      </c>
      <c r="CL1119" s="4">
        <v>1468.97</v>
      </c>
      <c r="CM1119" s="4">
        <v>1468.97</v>
      </c>
      <c r="CN1119" s="4">
        <v>1468.97</v>
      </c>
      <c r="CO1119" s="4">
        <v>1468.97</v>
      </c>
      <c r="CP1119" s="4">
        <v>1468.97</v>
      </c>
      <c r="CQ1119" s="4">
        <v>1468.97</v>
      </c>
      <c r="CR1119" s="4">
        <v>1468.97</v>
      </c>
      <c r="CS1119" s="4">
        <v>1468.97</v>
      </c>
      <c r="CT1119" s="4">
        <v>1468.97</v>
      </c>
      <c r="CU1119" s="4">
        <v>1468.97</v>
      </c>
      <c r="CV1119" s="4">
        <v>1468.97</v>
      </c>
      <c r="CW1119" s="4">
        <v>7768.56</v>
      </c>
      <c r="CX1119" s="4">
        <v>0</v>
      </c>
      <c r="CY1119" s="4">
        <v>0</v>
      </c>
      <c r="CZ1119" s="4">
        <v>0</v>
      </c>
      <c r="DA1119" s="4">
        <v>0</v>
      </c>
      <c r="DB1119" s="4">
        <v>0</v>
      </c>
      <c r="DC1119" s="4">
        <v>0</v>
      </c>
      <c r="DD1119" s="4">
        <v>0</v>
      </c>
      <c r="DE1119" s="4">
        <v>0</v>
      </c>
      <c r="DF1119" s="4">
        <v>0</v>
      </c>
      <c r="DG1119" s="4">
        <v>0</v>
      </c>
      <c r="DH1119" s="4">
        <v>0</v>
      </c>
      <c r="DI1119" s="4">
        <v>0</v>
      </c>
      <c r="DJ1119" s="4">
        <v>0</v>
      </c>
      <c r="DK1119" s="4">
        <v>0</v>
      </c>
      <c r="DL1119" s="4">
        <v>0</v>
      </c>
      <c r="DM1119" s="4">
        <v>0</v>
      </c>
      <c r="DN1119" s="4">
        <v>0</v>
      </c>
      <c r="DO1119" s="4">
        <v>0</v>
      </c>
      <c r="DP1119" s="4">
        <v>0</v>
      </c>
      <c r="DQ1119" s="4">
        <v>0</v>
      </c>
      <c r="DR1119" s="4">
        <v>0</v>
      </c>
      <c r="DS1119" s="4">
        <v>0</v>
      </c>
      <c r="DT1119" s="4">
        <v>0</v>
      </c>
      <c r="DU1119" s="6">
        <v>0</v>
      </c>
      <c r="DV1119" s="4">
        <f>SUM(Tabela1[[#This Row],[jan/25]:[mar/25]])</f>
        <v>0</v>
      </c>
      <c r="DW1119" s="4">
        <f>SUM(Tabela1[[#This Row],[abr/25]:[ago/25]])</f>
        <v>3436.7200000000003</v>
      </c>
      <c r="DX1119" s="4">
        <f>SUM(Tabela1[[#This Row],[set/25]:[dez/30]])</f>
        <v>68999.030000000028</v>
      </c>
    </row>
    <row r="1120" spans="1:128" hidden="1" x14ac:dyDescent="0.25">
      <c r="A1120" s="2" t="s">
        <v>2495</v>
      </c>
      <c r="B1120" s="2" t="s">
        <v>14</v>
      </c>
      <c r="C1120" s="2" t="s">
        <v>606</v>
      </c>
      <c r="D1120" s="1">
        <v>1912</v>
      </c>
      <c r="E1120" s="2"/>
      <c r="F1120" s="2" t="s">
        <v>42</v>
      </c>
      <c r="G1120" s="321"/>
      <c r="H1120" s="2"/>
      <c r="I1120" s="2"/>
      <c r="J1120" s="4"/>
      <c r="K1120" s="4"/>
      <c r="L1120" s="4">
        <f>Tabela1[[#This Row],[parcela.cef
(total)]]-Tabela1[[#This Row],[parcela.cef
(realizado)]]</f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f>SUM(Tabela1[[#This Row],[set/25]:[dez/30]])</f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0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4">
        <v>0</v>
      </c>
      <c r="CY1120" s="4">
        <v>0</v>
      </c>
      <c r="CZ1120" s="4">
        <v>0</v>
      </c>
      <c r="DA1120" s="4">
        <v>0</v>
      </c>
      <c r="DB1120" s="4">
        <v>0</v>
      </c>
      <c r="DC1120" s="4">
        <v>0</v>
      </c>
      <c r="DD1120" s="4">
        <v>0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0</v>
      </c>
      <c r="DK1120" s="4">
        <v>0</v>
      </c>
      <c r="DL1120" s="4">
        <v>0</v>
      </c>
      <c r="DM1120" s="4">
        <v>0</v>
      </c>
      <c r="DN1120" s="4">
        <v>0</v>
      </c>
      <c r="DO1120" s="4">
        <v>0</v>
      </c>
      <c r="DP1120" s="4">
        <v>0</v>
      </c>
      <c r="DQ1120" s="4">
        <v>0</v>
      </c>
      <c r="DR1120" s="4">
        <v>0</v>
      </c>
      <c r="DS1120" s="4">
        <v>0</v>
      </c>
      <c r="DT1120" s="4">
        <v>0</v>
      </c>
      <c r="DU1120" s="6">
        <v>0</v>
      </c>
      <c r="DV1120" s="4">
        <f>SUM(Tabela1[[#This Row],[jan/25]:[mar/25]])</f>
        <v>0</v>
      </c>
      <c r="DW1120" s="4">
        <f>SUM(Tabela1[[#This Row],[abr/25]:[ago/25]])</f>
        <v>0</v>
      </c>
      <c r="DX1120" s="4">
        <f>SUM(Tabela1[[#This Row],[set/25]:[dez/30]])</f>
        <v>0</v>
      </c>
    </row>
    <row r="1121" spans="1:128" hidden="1" x14ac:dyDescent="0.25">
      <c r="A1121" s="2" t="s">
        <v>2495</v>
      </c>
      <c r="B1121" s="2" t="s">
        <v>14</v>
      </c>
      <c r="C1121" s="2" t="s">
        <v>606</v>
      </c>
      <c r="D1121" s="1">
        <v>1913</v>
      </c>
      <c r="E1121" s="2" t="s">
        <v>2773</v>
      </c>
      <c r="F1121" s="2" t="s">
        <v>19</v>
      </c>
      <c r="G1121" s="321">
        <v>45850</v>
      </c>
      <c r="H1121" s="2" t="s">
        <v>351</v>
      </c>
      <c r="I1121" s="2"/>
      <c r="J1121" s="4"/>
      <c r="K1121" s="4"/>
      <c r="L1121" s="4">
        <f>Tabela1[[#This Row],[parcela.cef
(total)]]-Tabela1[[#This Row],[parcela.cef
(realizado)]]</f>
        <v>0</v>
      </c>
      <c r="M1121" s="4">
        <v>276812.08</v>
      </c>
      <c r="N1121" s="4">
        <v>328996.24</v>
      </c>
      <c r="O1121" s="4">
        <v>0</v>
      </c>
      <c r="P1121" s="4">
        <v>57046.48</v>
      </c>
      <c r="Q1121" s="4">
        <f>SUM(Tabela1[[#This Row],[set/25]:[dez/30]])</f>
        <v>50128.859999999971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6600</v>
      </c>
      <c r="BI1121" s="4">
        <v>317.62</v>
      </c>
      <c r="BJ1121" s="4">
        <v>0</v>
      </c>
      <c r="BK1121" s="4">
        <v>317.01</v>
      </c>
      <c r="BL1121" s="4">
        <v>317.01</v>
      </c>
      <c r="BM1121" s="4">
        <v>3406.08</v>
      </c>
      <c r="BN1121" s="4">
        <v>1056.71</v>
      </c>
      <c r="BO1121" s="4">
        <v>1056.71</v>
      </c>
      <c r="BP1121" s="4">
        <v>1056.71</v>
      </c>
      <c r="BQ1121" s="4">
        <v>1056.71</v>
      </c>
      <c r="BR1121" s="4">
        <v>1056.71</v>
      </c>
      <c r="BS1121" s="4">
        <v>1056.71</v>
      </c>
      <c r="BT1121" s="4">
        <v>1056.71</v>
      </c>
      <c r="BU1121" s="4">
        <v>1056.71</v>
      </c>
      <c r="BV1121" s="4">
        <v>1056.71</v>
      </c>
      <c r="BW1121" s="4">
        <v>1056.71</v>
      </c>
      <c r="BX1121" s="4">
        <v>1056.71</v>
      </c>
      <c r="BY1121" s="4">
        <v>6137.02</v>
      </c>
      <c r="BZ1121" s="4">
        <v>1056.71</v>
      </c>
      <c r="CA1121" s="4">
        <v>1056.71</v>
      </c>
      <c r="CB1121" s="4">
        <v>1056.71</v>
      </c>
      <c r="CC1121" s="4">
        <v>1056.71</v>
      </c>
      <c r="CD1121" s="4">
        <v>1056.71</v>
      </c>
      <c r="CE1121" s="4">
        <v>1056.71</v>
      </c>
      <c r="CF1121" s="4">
        <v>1056.71</v>
      </c>
      <c r="CG1121" s="4">
        <v>1056.71</v>
      </c>
      <c r="CH1121" s="4">
        <v>1056.71</v>
      </c>
      <c r="CI1121" s="4">
        <v>1056.71</v>
      </c>
      <c r="CJ1121" s="4">
        <v>1056.71</v>
      </c>
      <c r="CK1121" s="4">
        <v>6137.02</v>
      </c>
      <c r="CL1121" s="4">
        <v>1056.71</v>
      </c>
      <c r="CM1121" s="4">
        <v>1056.71</v>
      </c>
      <c r="CN1121" s="4">
        <v>1056.71</v>
      </c>
      <c r="CO1121" s="4">
        <v>1056.71</v>
      </c>
      <c r="CP1121" s="4">
        <v>1056.71</v>
      </c>
      <c r="CQ1121" s="4">
        <v>1056.71</v>
      </c>
      <c r="CR1121" s="4">
        <v>1056.71</v>
      </c>
      <c r="CS1121" s="4">
        <v>1056.71</v>
      </c>
      <c r="CT1121" s="4">
        <v>1056.71</v>
      </c>
      <c r="CU1121" s="4">
        <v>1056.71</v>
      </c>
      <c r="CV1121" s="4">
        <v>0</v>
      </c>
      <c r="CW1121" s="4">
        <v>0</v>
      </c>
      <c r="CX1121" s="4">
        <v>0</v>
      </c>
      <c r="CY1121" s="4">
        <v>0</v>
      </c>
      <c r="CZ1121" s="4">
        <v>0</v>
      </c>
      <c r="DA1121" s="4">
        <v>0</v>
      </c>
      <c r="DB1121" s="4">
        <v>0</v>
      </c>
      <c r="DC1121" s="4">
        <v>0</v>
      </c>
      <c r="DD1121" s="4">
        <v>0</v>
      </c>
      <c r="DE1121" s="4">
        <v>0</v>
      </c>
      <c r="DF1121" s="4">
        <v>0</v>
      </c>
      <c r="DG1121" s="4">
        <v>0</v>
      </c>
      <c r="DH1121" s="4">
        <v>0</v>
      </c>
      <c r="DI1121" s="4">
        <v>0</v>
      </c>
      <c r="DJ1121" s="4">
        <v>0</v>
      </c>
      <c r="DK1121" s="4">
        <v>0</v>
      </c>
      <c r="DL1121" s="4">
        <v>0</v>
      </c>
      <c r="DM1121" s="4">
        <v>0</v>
      </c>
      <c r="DN1121" s="4">
        <v>0</v>
      </c>
      <c r="DO1121" s="4">
        <v>0</v>
      </c>
      <c r="DP1121" s="4">
        <v>0</v>
      </c>
      <c r="DQ1121" s="4">
        <v>0</v>
      </c>
      <c r="DR1121" s="4">
        <v>0</v>
      </c>
      <c r="DS1121" s="4">
        <v>0</v>
      </c>
      <c r="DT1121" s="4">
        <v>0</v>
      </c>
      <c r="DU1121" s="6">
        <v>0</v>
      </c>
      <c r="DV1121" s="4">
        <f>SUM(Tabela1[[#This Row],[jan/25]:[mar/25]])</f>
        <v>0</v>
      </c>
      <c r="DW1121" s="4">
        <f>SUM(Tabela1[[#This Row],[abr/25]:[ago/25]])</f>
        <v>6917.62</v>
      </c>
      <c r="DX1121" s="4">
        <f>SUM(Tabela1[[#This Row],[set/25]:[dez/30]])</f>
        <v>50128.859999999971</v>
      </c>
    </row>
    <row r="1122" spans="1:128" hidden="1" x14ac:dyDescent="0.25">
      <c r="A1122" s="2" t="s">
        <v>2495</v>
      </c>
      <c r="B1122" s="2" t="s">
        <v>14</v>
      </c>
      <c r="C1122" s="2" t="s">
        <v>606</v>
      </c>
      <c r="D1122" s="1">
        <v>1914</v>
      </c>
      <c r="E1122" s="2" t="s">
        <v>2775</v>
      </c>
      <c r="F1122" s="2" t="s">
        <v>19</v>
      </c>
      <c r="G1122" s="321">
        <v>45840</v>
      </c>
      <c r="H1122" s="2" t="s">
        <v>1690</v>
      </c>
      <c r="I1122" s="2"/>
      <c r="J1122" s="4"/>
      <c r="K1122" s="4"/>
      <c r="L1122" s="4">
        <f>Tabela1[[#This Row],[parcela.cef
(total)]]-Tabela1[[#This Row],[parcela.cef
(realizado)]]</f>
        <v>0</v>
      </c>
      <c r="M1122" s="4">
        <v>284395.98</v>
      </c>
      <c r="N1122" s="4">
        <v>314900</v>
      </c>
      <c r="O1122" s="4">
        <v>0</v>
      </c>
      <c r="P1122" s="4">
        <v>35550.46</v>
      </c>
      <c r="Q1122" s="4">
        <f>SUM(Tabela1[[#This Row],[set/25]:[dez/30]])</f>
        <v>34708.799999999988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600</v>
      </c>
      <c r="BI1122" s="4">
        <v>241.66</v>
      </c>
      <c r="BJ1122" s="4">
        <v>243.86</v>
      </c>
      <c r="BK1122" s="4">
        <v>243.86</v>
      </c>
      <c r="BL1122" s="4">
        <v>243.86</v>
      </c>
      <c r="BM1122" s="4">
        <v>243.86</v>
      </c>
      <c r="BN1122" s="4">
        <v>243.86</v>
      </c>
      <c r="BO1122" s="4">
        <v>243.86</v>
      </c>
      <c r="BP1122" s="4">
        <v>243.86</v>
      </c>
      <c r="BQ1122" s="4">
        <v>243.86</v>
      </c>
      <c r="BR1122" s="4">
        <v>243.86</v>
      </c>
      <c r="BS1122" s="4">
        <v>1524.1</v>
      </c>
      <c r="BT1122" s="4">
        <v>243.86</v>
      </c>
      <c r="BU1122" s="4">
        <v>243.86</v>
      </c>
      <c r="BV1122" s="4">
        <v>243.86</v>
      </c>
      <c r="BW1122" s="4">
        <v>243.86</v>
      </c>
      <c r="BX1122" s="4">
        <v>243.86</v>
      </c>
      <c r="BY1122" s="4">
        <v>1524.1</v>
      </c>
      <c r="BZ1122" s="4">
        <v>243.86</v>
      </c>
      <c r="CA1122" s="4">
        <v>243.86</v>
      </c>
      <c r="CB1122" s="4">
        <v>243.86</v>
      </c>
      <c r="CC1122" s="4">
        <v>243.86</v>
      </c>
      <c r="CD1122" s="4">
        <v>243.86</v>
      </c>
      <c r="CE1122" s="4">
        <v>4572.28</v>
      </c>
      <c r="CF1122" s="4">
        <v>812.85</v>
      </c>
      <c r="CG1122" s="4">
        <v>812.85</v>
      </c>
      <c r="CH1122" s="4">
        <v>812.85</v>
      </c>
      <c r="CI1122" s="4">
        <v>812.85</v>
      </c>
      <c r="CJ1122" s="4">
        <v>812.85</v>
      </c>
      <c r="CK1122" s="4">
        <v>5080.3100000000004</v>
      </c>
      <c r="CL1122" s="4">
        <v>812.85</v>
      </c>
      <c r="CM1122" s="4">
        <v>812.85</v>
      </c>
      <c r="CN1122" s="4">
        <v>812.85</v>
      </c>
      <c r="CO1122" s="4">
        <v>812.85</v>
      </c>
      <c r="CP1122" s="4">
        <v>812.85</v>
      </c>
      <c r="CQ1122" s="4">
        <v>5080.3100000000004</v>
      </c>
      <c r="CR1122" s="4">
        <v>812.85</v>
      </c>
      <c r="CS1122" s="4">
        <v>812.85</v>
      </c>
      <c r="CT1122" s="4">
        <v>812.85</v>
      </c>
      <c r="CU1122" s="4">
        <v>812.85</v>
      </c>
      <c r="CV1122" s="4">
        <v>812.85</v>
      </c>
      <c r="CW1122" s="4">
        <v>101.61</v>
      </c>
      <c r="CX1122" s="4">
        <v>0</v>
      </c>
      <c r="CY1122" s="4">
        <v>0</v>
      </c>
      <c r="CZ1122" s="4">
        <v>0</v>
      </c>
      <c r="DA1122" s="4">
        <v>0</v>
      </c>
      <c r="DB1122" s="4">
        <v>0</v>
      </c>
      <c r="DC1122" s="4">
        <v>0</v>
      </c>
      <c r="DD1122" s="4">
        <v>0</v>
      </c>
      <c r="DE1122" s="4">
        <v>0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6">
        <v>0</v>
      </c>
      <c r="DV1122" s="4">
        <f>SUM(Tabela1[[#This Row],[jan/25]:[mar/25]])</f>
        <v>0</v>
      </c>
      <c r="DW1122" s="4">
        <f>SUM(Tabela1[[#This Row],[abr/25]:[ago/25]])</f>
        <v>841.66</v>
      </c>
      <c r="DX1122" s="4">
        <f>SUM(Tabela1[[#This Row],[set/25]:[dez/30]])</f>
        <v>34708.799999999988</v>
      </c>
    </row>
    <row r="1123" spans="1:128" hidden="1" x14ac:dyDescent="0.25">
      <c r="A1123" s="2" t="s">
        <v>2495</v>
      </c>
      <c r="B1123" s="2" t="s">
        <v>14</v>
      </c>
      <c r="C1123" s="2" t="s">
        <v>606</v>
      </c>
      <c r="D1123" s="1">
        <v>1915</v>
      </c>
      <c r="E1123" s="2" t="s">
        <v>2777</v>
      </c>
      <c r="F1123" s="2" t="s">
        <v>19</v>
      </c>
      <c r="G1123" s="321">
        <v>45850</v>
      </c>
      <c r="H1123" s="2" t="s">
        <v>253</v>
      </c>
      <c r="I1123" s="2"/>
      <c r="J1123" s="4"/>
      <c r="K1123" s="4"/>
      <c r="L1123" s="4">
        <f>Tabela1[[#This Row],[parcela.cef
(total)]]-Tabela1[[#This Row],[parcela.cef
(realizado)]]</f>
        <v>0</v>
      </c>
      <c r="M1123" s="4">
        <v>268240.58</v>
      </c>
      <c r="N1123" s="4">
        <v>314877.44</v>
      </c>
      <c r="O1123" s="4">
        <v>0</v>
      </c>
      <c r="P1123" s="4">
        <v>51069.85</v>
      </c>
      <c r="Q1123" s="4">
        <f>SUM(Tabela1[[#This Row],[set/25]:[dez/30]])</f>
        <v>49865.710000000021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600</v>
      </c>
      <c r="BI1123" s="4">
        <v>604.14</v>
      </c>
      <c r="BJ1123" s="4">
        <v>0</v>
      </c>
      <c r="BK1123" s="4">
        <v>609.64</v>
      </c>
      <c r="BL1123" s="4">
        <v>609.64</v>
      </c>
      <c r="BM1123" s="4">
        <v>502.34</v>
      </c>
      <c r="BN1123" s="4">
        <v>502.34</v>
      </c>
      <c r="BO1123" s="4">
        <v>502.34</v>
      </c>
      <c r="BP1123" s="4">
        <v>502.34</v>
      </c>
      <c r="BQ1123" s="4">
        <v>502.34</v>
      </c>
      <c r="BR1123" s="4">
        <v>502.34</v>
      </c>
      <c r="BS1123" s="4">
        <v>502.34</v>
      </c>
      <c r="BT1123" s="4">
        <v>502.34</v>
      </c>
      <c r="BU1123" s="4">
        <v>502.34</v>
      </c>
      <c r="BV1123" s="4">
        <v>502.34</v>
      </c>
      <c r="BW1123" s="4">
        <v>502.34</v>
      </c>
      <c r="BX1123" s="4">
        <v>1258.94</v>
      </c>
      <c r="BY1123" s="4">
        <v>1674.47</v>
      </c>
      <c r="BZ1123" s="4">
        <v>1674.47</v>
      </c>
      <c r="CA1123" s="4">
        <v>1674.47</v>
      </c>
      <c r="CB1123" s="4">
        <v>1674.47</v>
      </c>
      <c r="CC1123" s="4">
        <v>1674.47</v>
      </c>
      <c r="CD1123" s="4">
        <v>1674.47</v>
      </c>
      <c r="CE1123" s="4">
        <v>1674.47</v>
      </c>
      <c r="CF1123" s="4">
        <v>1674.47</v>
      </c>
      <c r="CG1123" s="4">
        <v>1674.47</v>
      </c>
      <c r="CH1123" s="4">
        <v>1674.47</v>
      </c>
      <c r="CI1123" s="4">
        <v>1674.47</v>
      </c>
      <c r="CJ1123" s="4">
        <v>1674.47</v>
      </c>
      <c r="CK1123" s="4">
        <v>1674.47</v>
      </c>
      <c r="CL1123" s="4">
        <v>1674.47</v>
      </c>
      <c r="CM1123" s="4">
        <v>1674.47</v>
      </c>
      <c r="CN1123" s="4">
        <v>1674.47</v>
      </c>
      <c r="CO1123" s="4">
        <v>1674.47</v>
      </c>
      <c r="CP1123" s="4">
        <v>1674.47</v>
      </c>
      <c r="CQ1123" s="4">
        <v>1674.47</v>
      </c>
      <c r="CR1123" s="4">
        <v>1674.47</v>
      </c>
      <c r="CS1123" s="4">
        <v>1674.47</v>
      </c>
      <c r="CT1123" s="4">
        <v>1674.47</v>
      </c>
      <c r="CU1123" s="4">
        <v>1674.47</v>
      </c>
      <c r="CV1123" s="4">
        <v>1674.47</v>
      </c>
      <c r="CW1123" s="4">
        <v>1674.47</v>
      </c>
      <c r="CX1123" s="4">
        <v>0</v>
      </c>
      <c r="CY1123" s="4">
        <v>0</v>
      </c>
      <c r="CZ1123" s="4">
        <v>0</v>
      </c>
      <c r="DA1123" s="4">
        <v>0</v>
      </c>
      <c r="DB1123" s="4">
        <v>0</v>
      </c>
      <c r="DC1123" s="4">
        <v>0</v>
      </c>
      <c r="DD1123" s="4">
        <v>0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0</v>
      </c>
      <c r="DK1123" s="4">
        <v>0</v>
      </c>
      <c r="DL1123" s="4">
        <v>0</v>
      </c>
      <c r="DM1123" s="4">
        <v>0</v>
      </c>
      <c r="DN1123" s="4">
        <v>0</v>
      </c>
      <c r="DO1123" s="4">
        <v>0</v>
      </c>
      <c r="DP1123" s="4">
        <v>0</v>
      </c>
      <c r="DQ1123" s="4">
        <v>0</v>
      </c>
      <c r="DR1123" s="4">
        <v>0</v>
      </c>
      <c r="DS1123" s="4">
        <v>0</v>
      </c>
      <c r="DT1123" s="4">
        <v>0</v>
      </c>
      <c r="DU1123" s="6">
        <v>0</v>
      </c>
      <c r="DV1123" s="4">
        <f>SUM(Tabela1[[#This Row],[jan/25]:[mar/25]])</f>
        <v>0</v>
      </c>
      <c r="DW1123" s="4">
        <f>SUM(Tabela1[[#This Row],[abr/25]:[ago/25]])</f>
        <v>1204.1399999999999</v>
      </c>
      <c r="DX1123" s="4">
        <f>SUM(Tabela1[[#This Row],[set/25]:[dez/30]])</f>
        <v>49865.710000000021</v>
      </c>
    </row>
    <row r="1124" spans="1:128" hidden="1" x14ac:dyDescent="0.25">
      <c r="A1124" s="2" t="s">
        <v>2495</v>
      </c>
      <c r="B1124" s="2" t="s">
        <v>14</v>
      </c>
      <c r="C1124" s="2" t="s">
        <v>633</v>
      </c>
      <c r="D1124" s="1">
        <v>2001</v>
      </c>
      <c r="E1124" s="2" t="s">
        <v>2779</v>
      </c>
      <c r="F1124" s="2" t="s">
        <v>19</v>
      </c>
      <c r="G1124" s="321">
        <v>45902</v>
      </c>
      <c r="H1124" s="2" t="s">
        <v>2780</v>
      </c>
      <c r="I1124" s="2"/>
      <c r="J1124" s="4"/>
      <c r="K1124" s="4"/>
      <c r="L1124" s="4">
        <f>Tabela1[[#This Row],[parcela.cef
(total)]]-Tabela1[[#This Row],[parcela.cef
(realizado)]]</f>
        <v>0</v>
      </c>
      <c r="M1124" s="4">
        <v>270252.79999999999</v>
      </c>
      <c r="N1124" s="4">
        <v>340367.23</v>
      </c>
      <c r="O1124" s="4">
        <v>0</v>
      </c>
      <c r="P1124" s="4">
        <v>67114.429999999993</v>
      </c>
      <c r="Q1124" s="4">
        <f>SUM(Tabela1[[#This Row],[set/25]:[dez/30]])</f>
        <v>67114.429999999993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613.79999999999995</v>
      </c>
      <c r="BL1124" s="4">
        <v>613.79999999999995</v>
      </c>
      <c r="BM1124" s="4">
        <v>613.79999999999995</v>
      </c>
      <c r="BN1124" s="4">
        <v>613.79999999999995</v>
      </c>
      <c r="BO1124" s="4">
        <v>613.79999999999995</v>
      </c>
      <c r="BP1124" s="4">
        <v>613.79999999999995</v>
      </c>
      <c r="BQ1124" s="4">
        <v>613.79999999999995</v>
      </c>
      <c r="BR1124" s="4">
        <v>613.79999999999995</v>
      </c>
      <c r="BS1124" s="4">
        <v>613.79999999999995</v>
      </c>
      <c r="BT1124" s="4">
        <v>613.79999999999995</v>
      </c>
      <c r="BU1124" s="4">
        <v>1642.43</v>
      </c>
      <c r="BV1124" s="4">
        <v>2046</v>
      </c>
      <c r="BW1124" s="4">
        <v>2046</v>
      </c>
      <c r="BX1124" s="4">
        <v>2046</v>
      </c>
      <c r="BY1124" s="4">
        <v>2046</v>
      </c>
      <c r="BZ1124" s="4">
        <v>2046</v>
      </c>
      <c r="CA1124" s="4">
        <v>2046</v>
      </c>
      <c r="CB1124" s="4">
        <v>2046</v>
      </c>
      <c r="CC1124" s="4">
        <v>2046</v>
      </c>
      <c r="CD1124" s="4">
        <v>2046</v>
      </c>
      <c r="CE1124" s="4">
        <v>2046</v>
      </c>
      <c r="CF1124" s="4">
        <v>2046</v>
      </c>
      <c r="CG1124" s="4">
        <v>2046</v>
      </c>
      <c r="CH1124" s="4">
        <v>2046</v>
      </c>
      <c r="CI1124" s="4">
        <v>2046</v>
      </c>
      <c r="CJ1124" s="4">
        <v>2046</v>
      </c>
      <c r="CK1124" s="4">
        <v>2046</v>
      </c>
      <c r="CL1124" s="4">
        <v>2046</v>
      </c>
      <c r="CM1124" s="4">
        <v>2046</v>
      </c>
      <c r="CN1124" s="4">
        <v>2046</v>
      </c>
      <c r="CO1124" s="4">
        <v>2046</v>
      </c>
      <c r="CP1124" s="4">
        <v>2046</v>
      </c>
      <c r="CQ1124" s="4">
        <v>2046</v>
      </c>
      <c r="CR1124" s="4">
        <v>2046</v>
      </c>
      <c r="CS1124" s="4">
        <v>2046</v>
      </c>
      <c r="CT1124" s="4">
        <v>2046</v>
      </c>
      <c r="CU1124" s="4">
        <v>2046</v>
      </c>
      <c r="CV1124" s="4">
        <v>2046</v>
      </c>
      <c r="CW1124" s="4">
        <v>2046</v>
      </c>
      <c r="CX1124" s="4">
        <v>2046</v>
      </c>
      <c r="CY1124" s="4">
        <v>0</v>
      </c>
      <c r="CZ1124" s="4">
        <v>0</v>
      </c>
      <c r="DA1124" s="4">
        <v>0</v>
      </c>
      <c r="DB1124" s="4">
        <v>0</v>
      </c>
      <c r="DC1124" s="4">
        <v>0</v>
      </c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6">
        <v>0</v>
      </c>
      <c r="DV1124" s="4">
        <f>SUM(Tabela1[[#This Row],[jan/25]:[mar/25]])</f>
        <v>0</v>
      </c>
      <c r="DW1124" s="4">
        <f>SUM(Tabela1[[#This Row],[abr/25]:[ago/25]])</f>
        <v>0</v>
      </c>
      <c r="DX1124" s="4">
        <f>SUM(Tabela1[[#This Row],[set/25]:[dez/30]])</f>
        <v>67114.429999999993</v>
      </c>
    </row>
    <row r="1125" spans="1:128" hidden="1" x14ac:dyDescent="0.25">
      <c r="A1125" s="2" t="s">
        <v>2495</v>
      </c>
      <c r="B1125" s="2" t="s">
        <v>14</v>
      </c>
      <c r="C1125" s="2" t="s">
        <v>633</v>
      </c>
      <c r="D1125" s="1">
        <v>2002</v>
      </c>
      <c r="E1125" s="2" t="s">
        <v>2782</v>
      </c>
      <c r="F1125" s="2" t="s">
        <v>19</v>
      </c>
      <c r="G1125" s="321">
        <v>45850</v>
      </c>
      <c r="H1125" s="2" t="s">
        <v>93</v>
      </c>
      <c r="I1125" s="2"/>
      <c r="J1125" s="4"/>
      <c r="K1125" s="4"/>
      <c r="L1125" s="4">
        <f>Tabela1[[#This Row],[parcela.cef
(total)]]-Tabela1[[#This Row],[parcela.cef
(realizado)]]</f>
        <v>0</v>
      </c>
      <c r="M1125" s="4">
        <v>0</v>
      </c>
      <c r="N1125" s="4">
        <v>229908.44</v>
      </c>
      <c r="O1125" s="4">
        <v>0</v>
      </c>
      <c r="P1125" s="4">
        <v>231743.46</v>
      </c>
      <c r="Q1125" s="4">
        <f>SUM(Tabela1[[#This Row],[set/25]:[dez/30]])</f>
        <v>107344.29999999992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104261.16</v>
      </c>
      <c r="BI1125" s="4">
        <v>20138</v>
      </c>
      <c r="BJ1125" s="4">
        <v>20321.259999999998</v>
      </c>
      <c r="BK1125" s="4">
        <v>20321.259999999998</v>
      </c>
      <c r="BL1125" s="4">
        <v>1755.31</v>
      </c>
      <c r="BM1125" s="4">
        <v>1755.31</v>
      </c>
      <c r="BN1125" s="4">
        <v>1755.31</v>
      </c>
      <c r="BO1125" s="4">
        <v>1755.31</v>
      </c>
      <c r="BP1125" s="4">
        <v>1755.31</v>
      </c>
      <c r="BQ1125" s="4">
        <v>1755.31</v>
      </c>
      <c r="BR1125" s="4">
        <v>1755.31</v>
      </c>
      <c r="BS1125" s="4">
        <v>1755.31</v>
      </c>
      <c r="BT1125" s="4">
        <v>1755.31</v>
      </c>
      <c r="BU1125" s="4">
        <v>1755.31</v>
      </c>
      <c r="BV1125" s="4">
        <v>1755.31</v>
      </c>
      <c r="BW1125" s="4">
        <v>1755.31</v>
      </c>
      <c r="BX1125" s="4">
        <v>1755.31</v>
      </c>
      <c r="BY1125" s="4">
        <v>1755.31</v>
      </c>
      <c r="BZ1125" s="4">
        <v>1755.31</v>
      </c>
      <c r="CA1125" s="4">
        <v>1755.31</v>
      </c>
      <c r="CB1125" s="4">
        <v>1755.31</v>
      </c>
      <c r="CC1125" s="4">
        <v>1755.31</v>
      </c>
      <c r="CD1125" s="4">
        <v>1755.31</v>
      </c>
      <c r="CE1125" s="4">
        <v>1755.31</v>
      </c>
      <c r="CF1125" s="4">
        <v>1755.31</v>
      </c>
      <c r="CG1125" s="4">
        <v>1755.31</v>
      </c>
      <c r="CH1125" s="4">
        <v>1755.31</v>
      </c>
      <c r="CI1125" s="4">
        <v>1755.31</v>
      </c>
      <c r="CJ1125" s="4">
        <v>1755.31</v>
      </c>
      <c r="CK1125" s="4">
        <v>1755.31</v>
      </c>
      <c r="CL1125" s="4">
        <v>1755.31</v>
      </c>
      <c r="CM1125" s="4">
        <v>1755.31</v>
      </c>
      <c r="CN1125" s="4">
        <v>1755.31</v>
      </c>
      <c r="CO1125" s="4">
        <v>1755.31</v>
      </c>
      <c r="CP1125" s="4">
        <v>1755.31</v>
      </c>
      <c r="CQ1125" s="4">
        <v>1755.31</v>
      </c>
      <c r="CR1125" s="4">
        <v>1755.31</v>
      </c>
      <c r="CS1125" s="4">
        <v>1755.31</v>
      </c>
      <c r="CT1125" s="4">
        <v>1755.31</v>
      </c>
      <c r="CU1125" s="4">
        <v>1755.31</v>
      </c>
      <c r="CV1125" s="4">
        <v>1755.31</v>
      </c>
      <c r="CW1125" s="4">
        <v>1755.31</v>
      </c>
      <c r="CX1125" s="4">
        <v>0</v>
      </c>
      <c r="CY1125" s="4">
        <v>0</v>
      </c>
      <c r="CZ1125" s="4">
        <v>0</v>
      </c>
      <c r="DA1125" s="4">
        <v>0</v>
      </c>
      <c r="DB1125" s="4">
        <v>0</v>
      </c>
      <c r="DC1125" s="4">
        <v>0</v>
      </c>
      <c r="DD1125" s="4">
        <v>0</v>
      </c>
      <c r="DE1125" s="4">
        <v>0</v>
      </c>
      <c r="DF1125" s="4">
        <v>0</v>
      </c>
      <c r="DG1125" s="4">
        <v>0</v>
      </c>
      <c r="DH1125" s="4">
        <v>0</v>
      </c>
      <c r="DI1125" s="4">
        <v>0</v>
      </c>
      <c r="DJ1125" s="4">
        <v>0</v>
      </c>
      <c r="DK1125" s="4">
        <v>0</v>
      </c>
      <c r="DL1125" s="4">
        <v>0</v>
      </c>
      <c r="DM1125" s="4">
        <v>0</v>
      </c>
      <c r="DN1125" s="4">
        <v>0</v>
      </c>
      <c r="DO1125" s="4">
        <v>0</v>
      </c>
      <c r="DP1125" s="4">
        <v>0</v>
      </c>
      <c r="DQ1125" s="4">
        <v>0</v>
      </c>
      <c r="DR1125" s="4">
        <v>0</v>
      </c>
      <c r="DS1125" s="4">
        <v>0</v>
      </c>
      <c r="DT1125" s="4">
        <v>0</v>
      </c>
      <c r="DU1125" s="6">
        <v>0</v>
      </c>
      <c r="DV1125" s="4">
        <f>SUM(Tabela1[[#This Row],[jan/25]:[mar/25]])</f>
        <v>0</v>
      </c>
      <c r="DW1125" s="4">
        <f>SUM(Tabela1[[#This Row],[abr/25]:[ago/25]])</f>
        <v>124399.16</v>
      </c>
      <c r="DX1125" s="4">
        <f>SUM(Tabela1[[#This Row],[set/25]:[dez/30]])</f>
        <v>107344.29999999992</v>
      </c>
    </row>
    <row r="1126" spans="1:128" hidden="1" x14ac:dyDescent="0.25">
      <c r="A1126" s="2" t="s">
        <v>2495</v>
      </c>
      <c r="B1126" s="2" t="s">
        <v>14</v>
      </c>
      <c r="C1126" s="2" t="s">
        <v>633</v>
      </c>
      <c r="D1126" s="1">
        <v>2003</v>
      </c>
      <c r="E1126" s="2"/>
      <c r="F1126" s="2" t="s">
        <v>42</v>
      </c>
      <c r="G1126" s="321"/>
      <c r="H1126" s="2"/>
      <c r="I1126" s="2"/>
      <c r="J1126" s="4"/>
      <c r="K1126" s="4"/>
      <c r="L1126" s="4">
        <f>Tabela1[[#This Row],[parcela.cef
(total)]]-Tabela1[[#This Row],[parcela.cef
(realizado)]]</f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f>SUM(Tabela1[[#This Row],[set/25]:[dez/30]])</f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0</v>
      </c>
      <c r="CP1126" s="4">
        <v>0</v>
      </c>
      <c r="CQ1126" s="4">
        <v>0</v>
      </c>
      <c r="CR1126" s="4">
        <v>0</v>
      </c>
      <c r="CS1126" s="4">
        <v>0</v>
      </c>
      <c r="CT1126" s="4">
        <v>0</v>
      </c>
      <c r="CU1126" s="4">
        <v>0</v>
      </c>
      <c r="CV1126" s="4">
        <v>0</v>
      </c>
      <c r="CW1126" s="4">
        <v>0</v>
      </c>
      <c r="CX1126" s="4">
        <v>0</v>
      </c>
      <c r="CY1126" s="4">
        <v>0</v>
      </c>
      <c r="CZ1126" s="4">
        <v>0</v>
      </c>
      <c r="DA1126" s="4">
        <v>0</v>
      </c>
      <c r="DB1126" s="4">
        <v>0</v>
      </c>
      <c r="DC1126" s="4">
        <v>0</v>
      </c>
      <c r="DD1126" s="4">
        <v>0</v>
      </c>
      <c r="DE1126" s="4">
        <v>0</v>
      </c>
      <c r="DF1126" s="4">
        <v>0</v>
      </c>
      <c r="DG1126" s="4">
        <v>0</v>
      </c>
      <c r="DH1126" s="4">
        <v>0</v>
      </c>
      <c r="DI1126" s="4">
        <v>0</v>
      </c>
      <c r="DJ1126" s="4">
        <v>0</v>
      </c>
      <c r="DK1126" s="4">
        <v>0</v>
      </c>
      <c r="DL1126" s="4">
        <v>0</v>
      </c>
      <c r="DM1126" s="4">
        <v>0</v>
      </c>
      <c r="DN1126" s="4">
        <v>0</v>
      </c>
      <c r="DO1126" s="4">
        <v>0</v>
      </c>
      <c r="DP1126" s="4">
        <v>0</v>
      </c>
      <c r="DQ1126" s="4">
        <v>0</v>
      </c>
      <c r="DR1126" s="4">
        <v>0</v>
      </c>
      <c r="DS1126" s="4">
        <v>0</v>
      </c>
      <c r="DT1126" s="4">
        <v>0</v>
      </c>
      <c r="DU1126" s="6">
        <v>0</v>
      </c>
      <c r="DV1126" s="4">
        <f>SUM(Tabela1[[#This Row],[jan/25]:[mar/25]])</f>
        <v>0</v>
      </c>
      <c r="DW1126" s="4">
        <f>SUM(Tabela1[[#This Row],[abr/25]:[ago/25]])</f>
        <v>0</v>
      </c>
      <c r="DX1126" s="4">
        <f>SUM(Tabela1[[#This Row],[set/25]:[dez/30]])</f>
        <v>0</v>
      </c>
    </row>
    <row r="1127" spans="1:128" hidden="1" x14ac:dyDescent="0.25">
      <c r="A1127" s="2" t="s">
        <v>2495</v>
      </c>
      <c r="B1127" s="2" t="s">
        <v>14</v>
      </c>
      <c r="C1127" s="2" t="s">
        <v>633</v>
      </c>
      <c r="D1127" s="1">
        <v>2004</v>
      </c>
      <c r="E1127" s="2"/>
      <c r="F1127" s="2" t="s">
        <v>42</v>
      </c>
      <c r="G1127" s="321"/>
      <c r="H1127" s="2"/>
      <c r="I1127" s="2"/>
      <c r="J1127" s="4"/>
      <c r="K1127" s="4"/>
      <c r="L1127" s="4">
        <f>Tabela1[[#This Row],[parcela.cef
(total)]]-Tabela1[[#This Row],[parcela.cef
(realizado)]]</f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f>SUM(Tabela1[[#This Row],[set/25]:[dez/30]])</f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0</v>
      </c>
      <c r="CP1127" s="4">
        <v>0</v>
      </c>
      <c r="CQ1127" s="4">
        <v>0</v>
      </c>
      <c r="CR1127" s="4">
        <v>0</v>
      </c>
      <c r="CS1127" s="4">
        <v>0</v>
      </c>
      <c r="CT1127" s="4">
        <v>0</v>
      </c>
      <c r="CU1127" s="4">
        <v>0</v>
      </c>
      <c r="CV1127" s="4">
        <v>0</v>
      </c>
      <c r="CW1127" s="4">
        <v>0</v>
      </c>
      <c r="CX1127" s="4">
        <v>0</v>
      </c>
      <c r="CY1127" s="4">
        <v>0</v>
      </c>
      <c r="CZ1127" s="4">
        <v>0</v>
      </c>
      <c r="DA1127" s="4">
        <v>0</v>
      </c>
      <c r="DB1127" s="4">
        <v>0</v>
      </c>
      <c r="DC1127" s="4">
        <v>0</v>
      </c>
      <c r="DD1127" s="4">
        <v>0</v>
      </c>
      <c r="DE1127" s="4">
        <v>0</v>
      </c>
      <c r="DF1127" s="4">
        <v>0</v>
      </c>
      <c r="DG1127" s="4">
        <v>0</v>
      </c>
      <c r="DH1127" s="4">
        <v>0</v>
      </c>
      <c r="DI1127" s="4">
        <v>0</v>
      </c>
      <c r="DJ1127" s="4">
        <v>0</v>
      </c>
      <c r="DK1127" s="4">
        <v>0</v>
      </c>
      <c r="DL1127" s="4">
        <v>0</v>
      </c>
      <c r="DM1127" s="4">
        <v>0</v>
      </c>
      <c r="DN1127" s="4">
        <v>0</v>
      </c>
      <c r="DO1127" s="4">
        <v>0</v>
      </c>
      <c r="DP1127" s="4">
        <v>0</v>
      </c>
      <c r="DQ1127" s="4">
        <v>0</v>
      </c>
      <c r="DR1127" s="4">
        <v>0</v>
      </c>
      <c r="DS1127" s="4">
        <v>0</v>
      </c>
      <c r="DT1127" s="4">
        <v>0</v>
      </c>
      <c r="DU1127" s="6">
        <v>0</v>
      </c>
      <c r="DV1127" s="4">
        <f>SUM(Tabela1[[#This Row],[jan/25]:[mar/25]])</f>
        <v>0</v>
      </c>
      <c r="DW1127" s="4">
        <f>SUM(Tabela1[[#This Row],[abr/25]:[ago/25]])</f>
        <v>0</v>
      </c>
      <c r="DX1127" s="4">
        <f>SUM(Tabela1[[#This Row],[set/25]:[dez/30]])</f>
        <v>0</v>
      </c>
    </row>
    <row r="1128" spans="1:128" hidden="1" x14ac:dyDescent="0.25">
      <c r="A1128" s="2" t="s">
        <v>2495</v>
      </c>
      <c r="B1128" s="2" t="s">
        <v>14</v>
      </c>
      <c r="C1128" s="2" t="s">
        <v>633</v>
      </c>
      <c r="D1128" s="1">
        <v>2005</v>
      </c>
      <c r="E1128" s="2"/>
      <c r="F1128" s="2" t="s">
        <v>42</v>
      </c>
      <c r="G1128" s="321"/>
      <c r="H1128" s="2"/>
      <c r="I1128" s="2"/>
      <c r="J1128" s="4"/>
      <c r="K1128" s="4"/>
      <c r="L1128" s="4">
        <f>Tabela1[[#This Row],[parcela.cef
(total)]]-Tabela1[[#This Row],[parcela.cef
(realizado)]]</f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f>SUM(Tabela1[[#This Row],[set/25]:[dez/30]])</f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0</v>
      </c>
      <c r="CQ1128" s="4">
        <v>0</v>
      </c>
      <c r="CR1128" s="4">
        <v>0</v>
      </c>
      <c r="CS1128" s="4">
        <v>0</v>
      </c>
      <c r="CT1128" s="4">
        <v>0</v>
      </c>
      <c r="CU1128" s="4">
        <v>0</v>
      </c>
      <c r="CV1128" s="4">
        <v>0</v>
      </c>
      <c r="CW1128" s="4">
        <v>0</v>
      </c>
      <c r="CX1128" s="4">
        <v>0</v>
      </c>
      <c r="CY1128" s="4">
        <v>0</v>
      </c>
      <c r="CZ1128" s="4">
        <v>0</v>
      </c>
      <c r="DA1128" s="4">
        <v>0</v>
      </c>
      <c r="DB1128" s="4">
        <v>0</v>
      </c>
      <c r="DC1128" s="4">
        <v>0</v>
      </c>
      <c r="DD1128" s="4">
        <v>0</v>
      </c>
      <c r="DE1128" s="4">
        <v>0</v>
      </c>
      <c r="DF1128" s="4">
        <v>0</v>
      </c>
      <c r="DG1128" s="4">
        <v>0</v>
      </c>
      <c r="DH1128" s="4">
        <v>0</v>
      </c>
      <c r="DI1128" s="4">
        <v>0</v>
      </c>
      <c r="DJ1128" s="4">
        <v>0</v>
      </c>
      <c r="DK1128" s="4">
        <v>0</v>
      </c>
      <c r="DL1128" s="4">
        <v>0</v>
      </c>
      <c r="DM1128" s="4">
        <v>0</v>
      </c>
      <c r="DN1128" s="4">
        <v>0</v>
      </c>
      <c r="DO1128" s="4">
        <v>0</v>
      </c>
      <c r="DP1128" s="4">
        <v>0</v>
      </c>
      <c r="DQ1128" s="4">
        <v>0</v>
      </c>
      <c r="DR1128" s="4">
        <v>0</v>
      </c>
      <c r="DS1128" s="4">
        <v>0</v>
      </c>
      <c r="DT1128" s="4">
        <v>0</v>
      </c>
      <c r="DU1128" s="6">
        <v>0</v>
      </c>
      <c r="DV1128" s="4">
        <f>SUM(Tabela1[[#This Row],[jan/25]:[mar/25]])</f>
        <v>0</v>
      </c>
      <c r="DW1128" s="4">
        <f>SUM(Tabela1[[#This Row],[abr/25]:[ago/25]])</f>
        <v>0</v>
      </c>
      <c r="DX1128" s="4">
        <f>SUM(Tabela1[[#This Row],[set/25]:[dez/30]])</f>
        <v>0</v>
      </c>
    </row>
    <row r="1129" spans="1:128" hidden="1" x14ac:dyDescent="0.25">
      <c r="A1129" s="2" t="s">
        <v>2495</v>
      </c>
      <c r="B1129" s="2" t="s">
        <v>14</v>
      </c>
      <c r="C1129" s="2" t="s">
        <v>633</v>
      </c>
      <c r="D1129" s="1">
        <v>2006</v>
      </c>
      <c r="E1129" s="2" t="s">
        <v>2787</v>
      </c>
      <c r="F1129" s="2" t="s">
        <v>19</v>
      </c>
      <c r="G1129" s="321">
        <v>45850</v>
      </c>
      <c r="H1129" s="2" t="s">
        <v>2478</v>
      </c>
      <c r="I1129" s="2"/>
      <c r="J1129" s="4"/>
      <c r="K1129" s="4"/>
      <c r="L1129" s="4">
        <f>Tabela1[[#This Row],[parcela.cef
(total)]]-Tabela1[[#This Row],[parcela.cef
(realizado)]]</f>
        <v>0</v>
      </c>
      <c r="M1129" s="4">
        <v>205244.68</v>
      </c>
      <c r="N1129" s="4">
        <v>234060</v>
      </c>
      <c r="O1129" s="4">
        <v>0</v>
      </c>
      <c r="P1129" s="4">
        <v>32060</v>
      </c>
      <c r="Q1129" s="4">
        <f>SUM(Tabela1[[#This Row],[set/25]:[dez/30]])</f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32060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0</v>
      </c>
      <c r="CP1129" s="4">
        <v>0</v>
      </c>
      <c r="CQ1129" s="4">
        <v>0</v>
      </c>
      <c r="CR1129" s="4">
        <v>0</v>
      </c>
      <c r="CS1129" s="4">
        <v>0</v>
      </c>
      <c r="CT1129" s="4">
        <v>0</v>
      </c>
      <c r="CU1129" s="4">
        <v>0</v>
      </c>
      <c r="CV1129" s="4">
        <v>0</v>
      </c>
      <c r="CW1129" s="4">
        <v>0</v>
      </c>
      <c r="CX1129" s="4">
        <v>0</v>
      </c>
      <c r="CY1129" s="4">
        <v>0</v>
      </c>
      <c r="CZ1129" s="4">
        <v>0</v>
      </c>
      <c r="DA1129" s="4">
        <v>0</v>
      </c>
      <c r="DB1129" s="4">
        <v>0</v>
      </c>
      <c r="DC1129" s="4">
        <v>0</v>
      </c>
      <c r="DD1129" s="4">
        <v>0</v>
      </c>
      <c r="DE1129" s="4">
        <v>0</v>
      </c>
      <c r="DF1129" s="4">
        <v>0</v>
      </c>
      <c r="DG1129" s="4">
        <v>0</v>
      </c>
      <c r="DH1129" s="4">
        <v>0</v>
      </c>
      <c r="DI1129" s="4">
        <v>0</v>
      </c>
      <c r="DJ1129" s="4">
        <v>0</v>
      </c>
      <c r="DK1129" s="4">
        <v>0</v>
      </c>
      <c r="DL1129" s="4">
        <v>0</v>
      </c>
      <c r="DM1129" s="4">
        <v>0</v>
      </c>
      <c r="DN1129" s="4">
        <v>0</v>
      </c>
      <c r="DO1129" s="4">
        <v>0</v>
      </c>
      <c r="DP1129" s="4">
        <v>0</v>
      </c>
      <c r="DQ1129" s="4">
        <v>0</v>
      </c>
      <c r="DR1129" s="4">
        <v>0</v>
      </c>
      <c r="DS1129" s="4">
        <v>0</v>
      </c>
      <c r="DT1129" s="4">
        <v>0</v>
      </c>
      <c r="DU1129" s="6">
        <v>0</v>
      </c>
      <c r="DV1129" s="4">
        <f>SUM(Tabela1[[#This Row],[jan/25]:[mar/25]])</f>
        <v>0</v>
      </c>
      <c r="DW1129" s="4">
        <f>SUM(Tabela1[[#This Row],[abr/25]:[ago/25]])</f>
        <v>32060</v>
      </c>
      <c r="DX1129" s="4">
        <f>SUM(Tabela1[[#This Row],[set/25]:[dez/30]])</f>
        <v>0</v>
      </c>
    </row>
    <row r="1130" spans="1:128" hidden="1" x14ac:dyDescent="0.25">
      <c r="A1130" s="2" t="s">
        <v>2495</v>
      </c>
      <c r="B1130" s="2" t="s">
        <v>14</v>
      </c>
      <c r="C1130" s="2" t="s">
        <v>633</v>
      </c>
      <c r="D1130" s="1">
        <v>2007</v>
      </c>
      <c r="E1130" s="2"/>
      <c r="F1130" s="2" t="s">
        <v>42</v>
      </c>
      <c r="G1130" s="321"/>
      <c r="H1130" s="2"/>
      <c r="I1130" s="2"/>
      <c r="J1130" s="4"/>
      <c r="K1130" s="4"/>
      <c r="L1130" s="4">
        <f>Tabela1[[#This Row],[parcela.cef
(total)]]-Tabela1[[#This Row],[parcela.cef
(realizado)]]</f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f>SUM(Tabela1[[#This Row],[set/25]:[dez/30]])</f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0</v>
      </c>
      <c r="CQ1130" s="4">
        <v>0</v>
      </c>
      <c r="CR1130" s="4">
        <v>0</v>
      </c>
      <c r="CS1130" s="4">
        <v>0</v>
      </c>
      <c r="CT1130" s="4">
        <v>0</v>
      </c>
      <c r="CU1130" s="4">
        <v>0</v>
      </c>
      <c r="CV1130" s="4">
        <v>0</v>
      </c>
      <c r="CW1130" s="4">
        <v>0</v>
      </c>
      <c r="CX1130" s="4">
        <v>0</v>
      </c>
      <c r="CY1130" s="4">
        <v>0</v>
      </c>
      <c r="CZ1130" s="4">
        <v>0</v>
      </c>
      <c r="DA1130" s="4">
        <v>0</v>
      </c>
      <c r="DB1130" s="4">
        <v>0</v>
      </c>
      <c r="DC1130" s="4">
        <v>0</v>
      </c>
      <c r="DD1130" s="4">
        <v>0</v>
      </c>
      <c r="DE1130" s="4">
        <v>0</v>
      </c>
      <c r="DF1130" s="4">
        <v>0</v>
      </c>
      <c r="DG1130" s="4">
        <v>0</v>
      </c>
      <c r="DH1130" s="4">
        <v>0</v>
      </c>
      <c r="DI1130" s="4">
        <v>0</v>
      </c>
      <c r="DJ1130" s="4">
        <v>0</v>
      </c>
      <c r="DK1130" s="4">
        <v>0</v>
      </c>
      <c r="DL1130" s="4">
        <v>0</v>
      </c>
      <c r="DM1130" s="4">
        <v>0</v>
      </c>
      <c r="DN1130" s="4">
        <v>0</v>
      </c>
      <c r="DO1130" s="4">
        <v>0</v>
      </c>
      <c r="DP1130" s="4">
        <v>0</v>
      </c>
      <c r="DQ1130" s="4">
        <v>0</v>
      </c>
      <c r="DR1130" s="4">
        <v>0</v>
      </c>
      <c r="DS1130" s="4">
        <v>0</v>
      </c>
      <c r="DT1130" s="4">
        <v>0</v>
      </c>
      <c r="DU1130" s="6">
        <v>0</v>
      </c>
      <c r="DV1130" s="4">
        <f>SUM(Tabela1[[#This Row],[jan/25]:[mar/25]])</f>
        <v>0</v>
      </c>
      <c r="DW1130" s="4">
        <f>SUM(Tabela1[[#This Row],[abr/25]:[ago/25]])</f>
        <v>0</v>
      </c>
      <c r="DX1130" s="4">
        <f>SUM(Tabela1[[#This Row],[set/25]:[dez/30]])</f>
        <v>0</v>
      </c>
    </row>
    <row r="1131" spans="1:128" hidden="1" x14ac:dyDescent="0.25">
      <c r="A1131" s="2" t="s">
        <v>2495</v>
      </c>
      <c r="B1131" s="2" t="s">
        <v>14</v>
      </c>
      <c r="C1131" s="2" t="s">
        <v>633</v>
      </c>
      <c r="D1131" s="1">
        <v>2008</v>
      </c>
      <c r="E1131" s="2" t="s">
        <v>2790</v>
      </c>
      <c r="F1131" s="2" t="s">
        <v>19</v>
      </c>
      <c r="G1131" s="321">
        <v>45850</v>
      </c>
      <c r="H1131" s="2" t="s">
        <v>2791</v>
      </c>
      <c r="I1131" s="2"/>
      <c r="J1131" s="4"/>
      <c r="K1131" s="4"/>
      <c r="L1131" s="4">
        <f>Tabela1[[#This Row],[parcela.cef
(total)]]-Tabela1[[#This Row],[parcela.cef
(realizado)]]</f>
        <v>0</v>
      </c>
      <c r="M1131" s="4">
        <v>268240.58</v>
      </c>
      <c r="N1131" s="4">
        <v>313900.01</v>
      </c>
      <c r="O1131" s="4">
        <v>0</v>
      </c>
      <c r="P1131" s="4">
        <v>49620.480000000003</v>
      </c>
      <c r="Q1131" s="4">
        <f>SUM(Tabela1[[#This Row],[set/25]:[dez/30]])</f>
        <v>45458.549999999988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3150</v>
      </c>
      <c r="BI1131" s="4">
        <v>1011.93</v>
      </c>
      <c r="BJ1131" s="4">
        <v>0</v>
      </c>
      <c r="BK1131" s="4">
        <v>1021.14</v>
      </c>
      <c r="BL1131" s="4">
        <v>214.9</v>
      </c>
      <c r="BM1131" s="4">
        <v>214.9</v>
      </c>
      <c r="BN1131" s="4">
        <v>214.9</v>
      </c>
      <c r="BO1131" s="4">
        <v>214.9</v>
      </c>
      <c r="BP1131" s="4">
        <v>214.9</v>
      </c>
      <c r="BQ1131" s="4">
        <v>214.9</v>
      </c>
      <c r="BR1131" s="4">
        <v>214.9</v>
      </c>
      <c r="BS1131" s="4">
        <v>214.9</v>
      </c>
      <c r="BT1131" s="4">
        <v>5918.23</v>
      </c>
      <c r="BU1131" s="4">
        <v>716.32</v>
      </c>
      <c r="BV1131" s="4">
        <v>716.32</v>
      </c>
      <c r="BW1131" s="4">
        <v>716.32</v>
      </c>
      <c r="BX1131" s="4">
        <v>716.32</v>
      </c>
      <c r="BY1131" s="4">
        <v>716.32</v>
      </c>
      <c r="BZ1131" s="4">
        <v>716.32</v>
      </c>
      <c r="CA1131" s="4">
        <v>716.32</v>
      </c>
      <c r="CB1131" s="4">
        <v>716.32</v>
      </c>
      <c r="CC1131" s="4">
        <v>716.32</v>
      </c>
      <c r="CD1131" s="4">
        <v>716.32</v>
      </c>
      <c r="CE1131" s="4">
        <v>716.32</v>
      </c>
      <c r="CF1131" s="4">
        <v>8729.67</v>
      </c>
      <c r="CG1131" s="4">
        <v>716.32</v>
      </c>
      <c r="CH1131" s="4">
        <v>716.32</v>
      </c>
      <c r="CI1131" s="4">
        <v>716.32</v>
      </c>
      <c r="CJ1131" s="4">
        <v>716.32</v>
      </c>
      <c r="CK1131" s="4">
        <v>716.32</v>
      </c>
      <c r="CL1131" s="4">
        <v>716.32</v>
      </c>
      <c r="CM1131" s="4">
        <v>716.32</v>
      </c>
      <c r="CN1131" s="4">
        <v>716.32</v>
      </c>
      <c r="CO1131" s="4">
        <v>716.32</v>
      </c>
      <c r="CP1131" s="4">
        <v>716.32</v>
      </c>
      <c r="CQ1131" s="4">
        <v>716.32</v>
      </c>
      <c r="CR1131" s="4">
        <v>8729.67</v>
      </c>
      <c r="CS1131" s="4">
        <v>716.32</v>
      </c>
      <c r="CT1131" s="4">
        <v>716.32</v>
      </c>
      <c r="CU1131" s="4">
        <v>716.32</v>
      </c>
      <c r="CV1131" s="4">
        <v>716.32</v>
      </c>
      <c r="CW1131" s="4">
        <v>716.32</v>
      </c>
      <c r="CX1131" s="4">
        <v>0</v>
      </c>
      <c r="CY1131" s="4">
        <v>0</v>
      </c>
      <c r="CZ1131" s="4">
        <v>0</v>
      </c>
      <c r="DA1131" s="4">
        <v>0</v>
      </c>
      <c r="DB1131" s="4">
        <v>0</v>
      </c>
      <c r="DC1131" s="4">
        <v>0</v>
      </c>
      <c r="DD1131" s="4">
        <v>0</v>
      </c>
      <c r="DE1131" s="4">
        <v>0</v>
      </c>
      <c r="DF1131" s="4">
        <v>0</v>
      </c>
      <c r="DG1131" s="4">
        <v>0</v>
      </c>
      <c r="DH1131" s="4">
        <v>0</v>
      </c>
      <c r="DI1131" s="4">
        <v>0</v>
      </c>
      <c r="DJ1131" s="4">
        <v>0</v>
      </c>
      <c r="DK1131" s="4">
        <v>0</v>
      </c>
      <c r="DL1131" s="4">
        <v>0</v>
      </c>
      <c r="DM1131" s="4">
        <v>0</v>
      </c>
      <c r="DN1131" s="4">
        <v>0</v>
      </c>
      <c r="DO1131" s="4">
        <v>0</v>
      </c>
      <c r="DP1131" s="4">
        <v>0</v>
      </c>
      <c r="DQ1131" s="4">
        <v>0</v>
      </c>
      <c r="DR1131" s="4">
        <v>0</v>
      </c>
      <c r="DS1131" s="4">
        <v>0</v>
      </c>
      <c r="DT1131" s="4">
        <v>0</v>
      </c>
      <c r="DU1131" s="6">
        <v>0</v>
      </c>
      <c r="DV1131" s="4">
        <f>SUM(Tabela1[[#This Row],[jan/25]:[mar/25]])</f>
        <v>0</v>
      </c>
      <c r="DW1131" s="4">
        <f>SUM(Tabela1[[#This Row],[abr/25]:[ago/25]])</f>
        <v>4161.93</v>
      </c>
      <c r="DX1131" s="4">
        <f>SUM(Tabela1[[#This Row],[set/25]:[dez/30]])</f>
        <v>45458.549999999988</v>
      </c>
    </row>
    <row r="1132" spans="1:128" hidden="1" x14ac:dyDescent="0.25">
      <c r="A1132" s="2" t="s">
        <v>2495</v>
      </c>
      <c r="B1132" s="2" t="s">
        <v>14</v>
      </c>
      <c r="C1132" s="2" t="s">
        <v>633</v>
      </c>
      <c r="D1132" s="1">
        <v>2009</v>
      </c>
      <c r="E1132" s="2"/>
      <c r="F1132" s="2" t="s">
        <v>42</v>
      </c>
      <c r="G1132" s="321"/>
      <c r="H1132" s="2"/>
      <c r="I1132" s="2"/>
      <c r="J1132" s="4"/>
      <c r="K1132" s="4"/>
      <c r="L1132" s="4">
        <f>Tabela1[[#This Row],[parcela.cef
(total)]]-Tabela1[[#This Row],[parcela.cef
(realizado)]]</f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f>SUM(Tabela1[[#This Row],[set/25]:[dez/30]])</f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0</v>
      </c>
      <c r="CP1132" s="4">
        <v>0</v>
      </c>
      <c r="CQ1132" s="4">
        <v>0</v>
      </c>
      <c r="CR1132" s="4">
        <v>0</v>
      </c>
      <c r="CS1132" s="4">
        <v>0</v>
      </c>
      <c r="CT1132" s="4">
        <v>0</v>
      </c>
      <c r="CU1132" s="4">
        <v>0</v>
      </c>
      <c r="CV1132" s="4">
        <v>0</v>
      </c>
      <c r="CW1132" s="4">
        <v>0</v>
      </c>
      <c r="CX1132" s="4">
        <v>0</v>
      </c>
      <c r="CY1132" s="4">
        <v>0</v>
      </c>
      <c r="CZ1132" s="4">
        <v>0</v>
      </c>
      <c r="DA1132" s="4">
        <v>0</v>
      </c>
      <c r="DB1132" s="4">
        <v>0</v>
      </c>
      <c r="DC1132" s="4">
        <v>0</v>
      </c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0</v>
      </c>
      <c r="DU1132" s="6">
        <v>0</v>
      </c>
      <c r="DV1132" s="4">
        <f>SUM(Tabela1[[#This Row],[jan/25]:[mar/25]])</f>
        <v>0</v>
      </c>
      <c r="DW1132" s="4">
        <f>SUM(Tabela1[[#This Row],[abr/25]:[ago/25]])</f>
        <v>0</v>
      </c>
      <c r="DX1132" s="4">
        <f>SUM(Tabela1[[#This Row],[set/25]:[dez/30]])</f>
        <v>0</v>
      </c>
    </row>
    <row r="1133" spans="1:128" hidden="1" x14ac:dyDescent="0.25">
      <c r="A1133" s="2" t="s">
        <v>2495</v>
      </c>
      <c r="B1133" s="2" t="s">
        <v>14</v>
      </c>
      <c r="C1133" s="2" t="s">
        <v>193</v>
      </c>
      <c r="D1133" s="1">
        <v>201</v>
      </c>
      <c r="E1133" s="2" t="s">
        <v>2794</v>
      </c>
      <c r="F1133" s="2" t="s">
        <v>19</v>
      </c>
      <c r="G1133" s="321">
        <v>45856</v>
      </c>
      <c r="H1133" s="2" t="s">
        <v>2452</v>
      </c>
      <c r="I1133" s="2"/>
      <c r="J1133" s="4"/>
      <c r="K1133" s="4"/>
      <c r="L1133" s="4">
        <f>Tabela1[[#This Row],[parcela.cef
(total)]]-Tabela1[[#This Row],[parcela.cef
(realizado)]]</f>
        <v>0</v>
      </c>
      <c r="M1133" s="4">
        <v>0</v>
      </c>
      <c r="N1133" s="4">
        <v>314900</v>
      </c>
      <c r="O1133" s="4">
        <v>0</v>
      </c>
      <c r="P1133" s="4">
        <v>3755.17</v>
      </c>
      <c r="Q1133" s="4">
        <f>SUM(Tabela1[[#This Row],[set/25]:[dez/30]])</f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3000</v>
      </c>
      <c r="BI1133" s="4">
        <v>755.17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0</v>
      </c>
      <c r="CP1133" s="4">
        <v>0</v>
      </c>
      <c r="CQ1133" s="4">
        <v>0</v>
      </c>
      <c r="CR1133" s="4">
        <v>0</v>
      </c>
      <c r="CS1133" s="4">
        <v>0</v>
      </c>
      <c r="CT1133" s="4">
        <v>0</v>
      </c>
      <c r="CU1133" s="4">
        <v>0</v>
      </c>
      <c r="CV1133" s="4">
        <v>0</v>
      </c>
      <c r="CW1133" s="4">
        <v>0</v>
      </c>
      <c r="CX1133" s="4">
        <v>0</v>
      </c>
      <c r="CY1133" s="4">
        <v>0</v>
      </c>
      <c r="CZ1133" s="4">
        <v>0</v>
      </c>
      <c r="DA1133" s="4">
        <v>0</v>
      </c>
      <c r="DB1133" s="4">
        <v>0</v>
      </c>
      <c r="DC1133" s="4">
        <v>0</v>
      </c>
      <c r="DD1133" s="4">
        <v>0</v>
      </c>
      <c r="DE1133" s="4">
        <v>0</v>
      </c>
      <c r="DF1133" s="4">
        <v>0</v>
      </c>
      <c r="DG1133" s="4">
        <v>0</v>
      </c>
      <c r="DH1133" s="4">
        <v>0</v>
      </c>
      <c r="DI1133" s="4">
        <v>0</v>
      </c>
      <c r="DJ1133" s="4">
        <v>0</v>
      </c>
      <c r="DK1133" s="4">
        <v>0</v>
      </c>
      <c r="DL1133" s="4">
        <v>0</v>
      </c>
      <c r="DM1133" s="4">
        <v>0</v>
      </c>
      <c r="DN1133" s="4">
        <v>0</v>
      </c>
      <c r="DO1133" s="4">
        <v>0</v>
      </c>
      <c r="DP1133" s="4">
        <v>0</v>
      </c>
      <c r="DQ1133" s="4">
        <v>0</v>
      </c>
      <c r="DR1133" s="4">
        <v>0</v>
      </c>
      <c r="DS1133" s="4">
        <v>0</v>
      </c>
      <c r="DT1133" s="4">
        <v>0</v>
      </c>
      <c r="DU1133" s="6">
        <v>0</v>
      </c>
      <c r="DV1133" s="4">
        <f>SUM(Tabela1[[#This Row],[jan/25]:[mar/25]])</f>
        <v>0</v>
      </c>
      <c r="DW1133" s="4">
        <f>SUM(Tabela1[[#This Row],[abr/25]:[ago/25]])</f>
        <v>3755.17</v>
      </c>
      <c r="DX1133" s="4">
        <f>SUM(Tabela1[[#This Row],[set/25]:[dez/30]])</f>
        <v>0</v>
      </c>
    </row>
    <row r="1134" spans="1:128" hidden="1" x14ac:dyDescent="0.25">
      <c r="A1134" s="2" t="s">
        <v>2495</v>
      </c>
      <c r="B1134" s="2" t="s">
        <v>14</v>
      </c>
      <c r="C1134" s="2" t="s">
        <v>633</v>
      </c>
      <c r="D1134" s="1">
        <v>2010</v>
      </c>
      <c r="E1134" s="2"/>
      <c r="F1134" s="2" t="s">
        <v>42</v>
      </c>
      <c r="G1134" s="321"/>
      <c r="H1134" s="2"/>
      <c r="I1134" s="2"/>
      <c r="J1134" s="4"/>
      <c r="K1134" s="4"/>
      <c r="L1134" s="4">
        <f>Tabela1[[#This Row],[parcela.cef
(total)]]-Tabela1[[#This Row],[parcela.cef
(realizado)]]</f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f>SUM(Tabela1[[#This Row],[set/25]:[dez/30]])</f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0</v>
      </c>
      <c r="CR1134" s="4">
        <v>0</v>
      </c>
      <c r="CS1134" s="4">
        <v>0</v>
      </c>
      <c r="CT1134" s="4">
        <v>0</v>
      </c>
      <c r="CU1134" s="4">
        <v>0</v>
      </c>
      <c r="CV1134" s="4">
        <v>0</v>
      </c>
      <c r="CW1134" s="4">
        <v>0</v>
      </c>
      <c r="CX1134" s="4">
        <v>0</v>
      </c>
      <c r="CY1134" s="4">
        <v>0</v>
      </c>
      <c r="CZ1134" s="4">
        <v>0</v>
      </c>
      <c r="DA1134" s="4">
        <v>0</v>
      </c>
      <c r="DB1134" s="4">
        <v>0</v>
      </c>
      <c r="DC1134" s="4">
        <v>0</v>
      </c>
      <c r="DD1134" s="4">
        <v>0</v>
      </c>
      <c r="DE1134" s="4">
        <v>0</v>
      </c>
      <c r="DF1134" s="4">
        <v>0</v>
      </c>
      <c r="DG1134" s="4">
        <v>0</v>
      </c>
      <c r="DH1134" s="4">
        <v>0</v>
      </c>
      <c r="DI1134" s="4">
        <v>0</v>
      </c>
      <c r="DJ1134" s="4">
        <v>0</v>
      </c>
      <c r="DK1134" s="4">
        <v>0</v>
      </c>
      <c r="DL1134" s="4">
        <v>0</v>
      </c>
      <c r="DM1134" s="4">
        <v>0</v>
      </c>
      <c r="DN1134" s="4">
        <v>0</v>
      </c>
      <c r="DO1134" s="4">
        <v>0</v>
      </c>
      <c r="DP1134" s="4">
        <v>0</v>
      </c>
      <c r="DQ1134" s="4">
        <v>0</v>
      </c>
      <c r="DR1134" s="4">
        <v>0</v>
      </c>
      <c r="DS1134" s="4">
        <v>0</v>
      </c>
      <c r="DT1134" s="4">
        <v>0</v>
      </c>
      <c r="DU1134" s="6">
        <v>0</v>
      </c>
      <c r="DV1134" s="4">
        <f>SUM(Tabela1[[#This Row],[jan/25]:[mar/25]])</f>
        <v>0</v>
      </c>
      <c r="DW1134" s="4">
        <f>SUM(Tabela1[[#This Row],[abr/25]:[ago/25]])</f>
        <v>0</v>
      </c>
      <c r="DX1134" s="4">
        <f>SUM(Tabela1[[#This Row],[set/25]:[dez/30]])</f>
        <v>0</v>
      </c>
    </row>
    <row r="1135" spans="1:128" hidden="1" x14ac:dyDescent="0.25">
      <c r="A1135" s="2" t="s">
        <v>2495</v>
      </c>
      <c r="B1135" s="2" t="s">
        <v>14</v>
      </c>
      <c r="C1135" s="2" t="s">
        <v>633</v>
      </c>
      <c r="D1135" s="1">
        <v>2011</v>
      </c>
      <c r="E1135" s="2" t="s">
        <v>2797</v>
      </c>
      <c r="F1135" s="2" t="s">
        <v>19</v>
      </c>
      <c r="G1135" s="321">
        <v>45852</v>
      </c>
      <c r="H1135" s="2" t="s">
        <v>52</v>
      </c>
      <c r="I1135" s="2"/>
      <c r="J1135" s="4"/>
      <c r="K1135" s="4"/>
      <c r="L1135" s="4">
        <f>Tabela1[[#This Row],[parcela.cef
(total)]]-Tabela1[[#This Row],[parcela.cef
(realizado)]]</f>
        <v>0</v>
      </c>
      <c r="M1135" s="4">
        <v>274866.89</v>
      </c>
      <c r="N1135" s="4">
        <v>328208.27</v>
      </c>
      <c r="O1135" s="4">
        <v>0</v>
      </c>
      <c r="P1135" s="4">
        <v>58546.239999999998</v>
      </c>
      <c r="Q1135" s="4">
        <f>SUM(Tabela1[[#This Row],[set/25]:[dez/30]])</f>
        <v>54237.110000000015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4000.32</v>
      </c>
      <c r="BI1135" s="4">
        <v>308.81</v>
      </c>
      <c r="BJ1135" s="4">
        <v>311.62</v>
      </c>
      <c r="BK1135" s="4">
        <v>311.62</v>
      </c>
      <c r="BL1135" s="4">
        <v>311.62</v>
      </c>
      <c r="BM1135" s="4">
        <v>311.62</v>
      </c>
      <c r="BN1135" s="4">
        <v>311.62</v>
      </c>
      <c r="BO1135" s="4">
        <v>311.62</v>
      </c>
      <c r="BP1135" s="4">
        <v>311.62</v>
      </c>
      <c r="BQ1135" s="4">
        <v>311.62</v>
      </c>
      <c r="BR1135" s="4">
        <v>311.62</v>
      </c>
      <c r="BS1135" s="4">
        <v>311.62</v>
      </c>
      <c r="BT1135" s="4">
        <v>6515.81</v>
      </c>
      <c r="BU1135" s="4">
        <v>1168.47</v>
      </c>
      <c r="BV1135" s="4">
        <v>1168.47</v>
      </c>
      <c r="BW1135" s="4">
        <v>1168.47</v>
      </c>
      <c r="BX1135" s="4">
        <v>1168.47</v>
      </c>
      <c r="BY1135" s="4">
        <v>1168.47</v>
      </c>
      <c r="BZ1135" s="4">
        <v>1168.47</v>
      </c>
      <c r="CA1135" s="4">
        <v>1168.47</v>
      </c>
      <c r="CB1135" s="4">
        <v>1168.47</v>
      </c>
      <c r="CC1135" s="4">
        <v>1168.47</v>
      </c>
      <c r="CD1135" s="4">
        <v>1168.47</v>
      </c>
      <c r="CE1135" s="4">
        <v>1168.47</v>
      </c>
      <c r="CF1135" s="4">
        <v>8280.91</v>
      </c>
      <c r="CG1135" s="4">
        <v>1168.47</v>
      </c>
      <c r="CH1135" s="4">
        <v>1168.47</v>
      </c>
      <c r="CI1135" s="4">
        <v>1168.47</v>
      </c>
      <c r="CJ1135" s="4">
        <v>1168.47</v>
      </c>
      <c r="CK1135" s="4">
        <v>1168.47</v>
      </c>
      <c r="CL1135" s="4">
        <v>1168.47</v>
      </c>
      <c r="CM1135" s="4">
        <v>1168.47</v>
      </c>
      <c r="CN1135" s="4">
        <v>1168.47</v>
      </c>
      <c r="CO1135" s="4">
        <v>1168.47</v>
      </c>
      <c r="CP1135" s="4">
        <v>1168.47</v>
      </c>
      <c r="CQ1135" s="4">
        <v>1168.47</v>
      </c>
      <c r="CR1135" s="4">
        <v>8280.91</v>
      </c>
      <c r="CS1135" s="4">
        <v>1168.47</v>
      </c>
      <c r="CT1135" s="4">
        <v>1168.47</v>
      </c>
      <c r="CU1135" s="4">
        <v>0</v>
      </c>
      <c r="CV1135" s="4">
        <v>0</v>
      </c>
      <c r="CW1135" s="4">
        <v>0</v>
      </c>
      <c r="CX1135" s="4">
        <v>0</v>
      </c>
      <c r="CY1135" s="4">
        <v>0</v>
      </c>
      <c r="CZ1135" s="4">
        <v>0</v>
      </c>
      <c r="DA1135" s="4">
        <v>0</v>
      </c>
      <c r="DB1135" s="4">
        <v>0</v>
      </c>
      <c r="DC1135" s="4">
        <v>0</v>
      </c>
      <c r="DD1135" s="4">
        <v>0</v>
      </c>
      <c r="DE1135" s="4">
        <v>0</v>
      </c>
      <c r="DF1135" s="4">
        <v>0</v>
      </c>
      <c r="DG1135" s="4">
        <v>0</v>
      </c>
      <c r="DH1135" s="4">
        <v>0</v>
      </c>
      <c r="DI1135" s="4">
        <v>0</v>
      </c>
      <c r="DJ1135" s="4">
        <v>0</v>
      </c>
      <c r="DK1135" s="4">
        <v>0</v>
      </c>
      <c r="DL1135" s="4">
        <v>0</v>
      </c>
      <c r="DM1135" s="4">
        <v>0</v>
      </c>
      <c r="DN1135" s="4">
        <v>0</v>
      </c>
      <c r="DO1135" s="4">
        <v>0</v>
      </c>
      <c r="DP1135" s="4">
        <v>0</v>
      </c>
      <c r="DQ1135" s="4">
        <v>0</v>
      </c>
      <c r="DR1135" s="4">
        <v>0</v>
      </c>
      <c r="DS1135" s="4">
        <v>0</v>
      </c>
      <c r="DT1135" s="4">
        <v>0</v>
      </c>
      <c r="DU1135" s="6">
        <v>0</v>
      </c>
      <c r="DV1135" s="4">
        <f>SUM(Tabela1[[#This Row],[jan/25]:[mar/25]])</f>
        <v>0</v>
      </c>
      <c r="DW1135" s="4">
        <f>SUM(Tabela1[[#This Row],[abr/25]:[ago/25]])</f>
        <v>4309.13</v>
      </c>
      <c r="DX1135" s="4">
        <f>SUM(Tabela1[[#This Row],[set/25]:[dez/30]])</f>
        <v>54237.110000000015</v>
      </c>
    </row>
    <row r="1136" spans="1:128" hidden="1" x14ac:dyDescent="0.25">
      <c r="A1136" s="2" t="s">
        <v>2495</v>
      </c>
      <c r="B1136" s="2" t="s">
        <v>14</v>
      </c>
      <c r="C1136" s="2" t="s">
        <v>633</v>
      </c>
      <c r="D1136" s="1">
        <v>2012</v>
      </c>
      <c r="E1136" s="2"/>
      <c r="F1136" s="2" t="s">
        <v>42</v>
      </c>
      <c r="G1136" s="321"/>
      <c r="H1136" s="2"/>
      <c r="I1136" s="2"/>
      <c r="J1136" s="4"/>
      <c r="K1136" s="4"/>
      <c r="L1136" s="4">
        <f>Tabela1[[#This Row],[parcela.cef
(total)]]-Tabela1[[#This Row],[parcela.cef
(realizado)]]</f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f>SUM(Tabela1[[#This Row],[set/25]:[dez/30]])</f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0</v>
      </c>
      <c r="CP1136" s="4">
        <v>0</v>
      </c>
      <c r="CQ1136" s="4">
        <v>0</v>
      </c>
      <c r="CR1136" s="4">
        <v>0</v>
      </c>
      <c r="CS1136" s="4">
        <v>0</v>
      </c>
      <c r="CT1136" s="4">
        <v>0</v>
      </c>
      <c r="CU1136" s="4">
        <v>0</v>
      </c>
      <c r="CV1136" s="4">
        <v>0</v>
      </c>
      <c r="CW1136" s="4">
        <v>0</v>
      </c>
      <c r="CX1136" s="4">
        <v>0</v>
      </c>
      <c r="CY1136" s="4">
        <v>0</v>
      </c>
      <c r="CZ1136" s="4">
        <v>0</v>
      </c>
      <c r="DA1136" s="4">
        <v>0</v>
      </c>
      <c r="DB1136" s="4">
        <v>0</v>
      </c>
      <c r="DC1136" s="4">
        <v>0</v>
      </c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6">
        <v>0</v>
      </c>
      <c r="DV1136" s="4">
        <f>SUM(Tabela1[[#This Row],[jan/25]:[mar/25]])</f>
        <v>0</v>
      </c>
      <c r="DW1136" s="4">
        <f>SUM(Tabela1[[#This Row],[abr/25]:[ago/25]])</f>
        <v>0</v>
      </c>
      <c r="DX1136" s="4">
        <f>SUM(Tabela1[[#This Row],[set/25]:[dez/30]])</f>
        <v>0</v>
      </c>
    </row>
    <row r="1137" spans="1:128" hidden="1" x14ac:dyDescent="0.25">
      <c r="A1137" s="2" t="s">
        <v>2495</v>
      </c>
      <c r="B1137" s="2" t="s">
        <v>14</v>
      </c>
      <c r="C1137" s="2" t="s">
        <v>633</v>
      </c>
      <c r="D1137" s="1">
        <v>2013</v>
      </c>
      <c r="E1137" s="2"/>
      <c r="F1137" s="2" t="s">
        <v>16</v>
      </c>
      <c r="G1137" s="321"/>
      <c r="H1137" s="2"/>
      <c r="I1137" s="2"/>
      <c r="J1137" s="4"/>
      <c r="K1137" s="4"/>
      <c r="L1137" s="4">
        <f>Tabela1[[#This Row],[parcela.cef
(total)]]-Tabela1[[#This Row],[parcela.cef
(realizado)]]</f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f>SUM(Tabela1[[#This Row],[set/25]:[dez/30]])</f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0</v>
      </c>
      <c r="CP1137" s="4">
        <v>0</v>
      </c>
      <c r="CQ1137" s="4">
        <v>0</v>
      </c>
      <c r="CR1137" s="4">
        <v>0</v>
      </c>
      <c r="CS1137" s="4">
        <v>0</v>
      </c>
      <c r="CT1137" s="4">
        <v>0</v>
      </c>
      <c r="CU1137" s="4">
        <v>0</v>
      </c>
      <c r="CV1137" s="4">
        <v>0</v>
      </c>
      <c r="CW1137" s="4">
        <v>0</v>
      </c>
      <c r="CX1137" s="4">
        <v>0</v>
      </c>
      <c r="CY1137" s="4">
        <v>0</v>
      </c>
      <c r="CZ1137" s="4">
        <v>0</v>
      </c>
      <c r="DA1137" s="4">
        <v>0</v>
      </c>
      <c r="DB1137" s="4">
        <v>0</v>
      </c>
      <c r="DC1137" s="4">
        <v>0</v>
      </c>
      <c r="DD1137" s="4">
        <v>0</v>
      </c>
      <c r="DE1137" s="4">
        <v>0</v>
      </c>
      <c r="DF1137" s="4">
        <v>0</v>
      </c>
      <c r="DG1137" s="4">
        <v>0</v>
      </c>
      <c r="DH1137" s="4">
        <v>0</v>
      </c>
      <c r="DI1137" s="4">
        <v>0</v>
      </c>
      <c r="DJ1137" s="4">
        <v>0</v>
      </c>
      <c r="DK1137" s="4">
        <v>0</v>
      </c>
      <c r="DL1137" s="4">
        <v>0</v>
      </c>
      <c r="DM1137" s="4">
        <v>0</v>
      </c>
      <c r="DN1137" s="4">
        <v>0</v>
      </c>
      <c r="DO1137" s="4">
        <v>0</v>
      </c>
      <c r="DP1137" s="4">
        <v>0</v>
      </c>
      <c r="DQ1137" s="4">
        <v>0</v>
      </c>
      <c r="DR1137" s="4">
        <v>0</v>
      </c>
      <c r="DS1137" s="4">
        <v>0</v>
      </c>
      <c r="DT1137" s="4">
        <v>0</v>
      </c>
      <c r="DU1137" s="6">
        <v>0</v>
      </c>
      <c r="DV1137" s="4">
        <f>SUM(Tabela1[[#This Row],[jan/25]:[mar/25]])</f>
        <v>0</v>
      </c>
      <c r="DW1137" s="4">
        <f>SUM(Tabela1[[#This Row],[abr/25]:[ago/25]])</f>
        <v>0</v>
      </c>
      <c r="DX1137" s="4">
        <f>SUM(Tabela1[[#This Row],[set/25]:[dez/30]])</f>
        <v>0</v>
      </c>
    </row>
    <row r="1138" spans="1:128" hidden="1" x14ac:dyDescent="0.25">
      <c r="A1138" s="2" t="s">
        <v>2495</v>
      </c>
      <c r="B1138" s="2" t="s">
        <v>14</v>
      </c>
      <c r="C1138" s="2" t="s">
        <v>633</v>
      </c>
      <c r="D1138" s="1">
        <v>2014</v>
      </c>
      <c r="E1138" s="2" t="s">
        <v>2801</v>
      </c>
      <c r="F1138" s="2" t="s">
        <v>19</v>
      </c>
      <c r="G1138" s="321">
        <v>45852</v>
      </c>
      <c r="H1138" s="2" t="s">
        <v>759</v>
      </c>
      <c r="I1138" s="2"/>
      <c r="J1138" s="4"/>
      <c r="K1138" s="4"/>
      <c r="L1138" s="4">
        <f>Tabela1[[#This Row],[parcela.cef
(total)]]-Tabela1[[#This Row],[parcela.cef
(realizado)]]</f>
        <v>0</v>
      </c>
      <c r="M1138" s="4">
        <v>268240.58</v>
      </c>
      <c r="N1138" s="4">
        <v>310200</v>
      </c>
      <c r="O1138" s="4">
        <v>0</v>
      </c>
      <c r="P1138" s="4">
        <v>46818.78</v>
      </c>
      <c r="Q1138" s="4">
        <f>SUM(Tabela1[[#This Row],[set/25]:[dez/30]])</f>
        <v>39016.71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7500</v>
      </c>
      <c r="BI1138" s="4">
        <v>302.07</v>
      </c>
      <c r="BJ1138" s="4">
        <v>304.82</v>
      </c>
      <c r="BK1138" s="4">
        <v>304.82</v>
      </c>
      <c r="BL1138" s="4">
        <v>812.85</v>
      </c>
      <c r="BM1138" s="4">
        <v>1016.06</v>
      </c>
      <c r="BN1138" s="4">
        <v>1016.06</v>
      </c>
      <c r="BO1138" s="4">
        <v>1016.06</v>
      </c>
      <c r="BP1138" s="4">
        <v>1016.06</v>
      </c>
      <c r="BQ1138" s="4">
        <v>1016.06</v>
      </c>
      <c r="BR1138" s="4">
        <v>1016.06</v>
      </c>
      <c r="BS1138" s="4">
        <v>1016.06</v>
      </c>
      <c r="BT1138" s="4">
        <v>1016.06</v>
      </c>
      <c r="BU1138" s="4">
        <v>1016.06</v>
      </c>
      <c r="BV1138" s="4">
        <v>1016.06</v>
      </c>
      <c r="BW1138" s="4">
        <v>1016.06</v>
      </c>
      <c r="BX1138" s="4">
        <v>1016.06</v>
      </c>
      <c r="BY1138" s="4">
        <v>1016.06</v>
      </c>
      <c r="BZ1138" s="4">
        <v>1016.06</v>
      </c>
      <c r="CA1138" s="4">
        <v>1016.06</v>
      </c>
      <c r="CB1138" s="4">
        <v>1016.06</v>
      </c>
      <c r="CC1138" s="4">
        <v>1016.06</v>
      </c>
      <c r="CD1138" s="4">
        <v>1016.06</v>
      </c>
      <c r="CE1138" s="4">
        <v>1016.06</v>
      </c>
      <c r="CF1138" s="4">
        <v>1016.06</v>
      </c>
      <c r="CG1138" s="4">
        <v>1016.06</v>
      </c>
      <c r="CH1138" s="4">
        <v>1016.06</v>
      </c>
      <c r="CI1138" s="4">
        <v>1016.06</v>
      </c>
      <c r="CJ1138" s="4">
        <v>1016.06</v>
      </c>
      <c r="CK1138" s="4">
        <v>1016.06</v>
      </c>
      <c r="CL1138" s="4">
        <v>1016.06</v>
      </c>
      <c r="CM1138" s="4">
        <v>1016.06</v>
      </c>
      <c r="CN1138" s="4">
        <v>1016.06</v>
      </c>
      <c r="CO1138" s="4">
        <v>1016.06</v>
      </c>
      <c r="CP1138" s="4">
        <v>1016.06</v>
      </c>
      <c r="CQ1138" s="4">
        <v>1016.06</v>
      </c>
      <c r="CR1138" s="4">
        <v>1016.06</v>
      </c>
      <c r="CS1138" s="4">
        <v>1016.06</v>
      </c>
      <c r="CT1138" s="4">
        <v>1016.06</v>
      </c>
      <c r="CU1138" s="4">
        <v>1016.06</v>
      </c>
      <c r="CV1138" s="4">
        <v>1016.06</v>
      </c>
      <c r="CW1138" s="4">
        <v>1016.06</v>
      </c>
      <c r="CX1138" s="4">
        <v>0</v>
      </c>
      <c r="CY1138" s="4">
        <v>0</v>
      </c>
      <c r="CZ1138" s="4">
        <v>0</v>
      </c>
      <c r="DA1138" s="4">
        <v>0</v>
      </c>
      <c r="DB1138" s="4">
        <v>0</v>
      </c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0</v>
      </c>
      <c r="DJ1138" s="4">
        <v>0</v>
      </c>
      <c r="DK1138" s="4">
        <v>0</v>
      </c>
      <c r="DL1138" s="4">
        <v>0</v>
      </c>
      <c r="DM1138" s="4">
        <v>0</v>
      </c>
      <c r="DN1138" s="4">
        <v>0</v>
      </c>
      <c r="DO1138" s="4">
        <v>0</v>
      </c>
      <c r="DP1138" s="4">
        <v>0</v>
      </c>
      <c r="DQ1138" s="4">
        <v>0</v>
      </c>
      <c r="DR1138" s="4">
        <v>0</v>
      </c>
      <c r="DS1138" s="4">
        <v>0</v>
      </c>
      <c r="DT1138" s="4">
        <v>0</v>
      </c>
      <c r="DU1138" s="6">
        <v>0</v>
      </c>
      <c r="DV1138" s="4">
        <f>SUM(Tabela1[[#This Row],[jan/25]:[mar/25]])</f>
        <v>0</v>
      </c>
      <c r="DW1138" s="4">
        <f>SUM(Tabela1[[#This Row],[abr/25]:[ago/25]])</f>
        <v>7802.07</v>
      </c>
      <c r="DX1138" s="4">
        <f>SUM(Tabela1[[#This Row],[set/25]:[dez/30]])</f>
        <v>39016.71</v>
      </c>
    </row>
    <row r="1139" spans="1:128" hidden="1" x14ac:dyDescent="0.25">
      <c r="A1139" s="2" t="s">
        <v>2495</v>
      </c>
      <c r="B1139" s="2" t="s">
        <v>14</v>
      </c>
      <c r="C1139" s="2" t="s">
        <v>633</v>
      </c>
      <c r="D1139" s="1">
        <v>2015</v>
      </c>
      <c r="E1139" s="2" t="s">
        <v>2803</v>
      </c>
      <c r="F1139" s="2" t="s">
        <v>19</v>
      </c>
      <c r="G1139" s="321">
        <v>45850</v>
      </c>
      <c r="H1139" s="2" t="s">
        <v>1026</v>
      </c>
      <c r="I1139" s="2"/>
      <c r="J1139" s="4"/>
      <c r="K1139" s="4"/>
      <c r="L1139" s="4">
        <f>Tabela1[[#This Row],[parcela.cef
(total)]]-Tabela1[[#This Row],[parcela.cef
(realizado)]]</f>
        <v>0</v>
      </c>
      <c r="M1139" s="4">
        <v>264176.33</v>
      </c>
      <c r="N1139" s="4">
        <v>314900</v>
      </c>
      <c r="O1139" s="4">
        <v>0</v>
      </c>
      <c r="P1139" s="4">
        <v>55426.03</v>
      </c>
      <c r="Q1139" s="4">
        <f>SUM(Tabela1[[#This Row],[set/25]:[dez/30]])</f>
        <v>52123.959999999992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3000</v>
      </c>
      <c r="BI1139" s="4">
        <v>302.07</v>
      </c>
      <c r="BJ1139" s="4">
        <v>0</v>
      </c>
      <c r="BK1139" s="4">
        <v>304.82</v>
      </c>
      <c r="BL1139" s="4">
        <v>304.82</v>
      </c>
      <c r="BM1139" s="4">
        <v>2133.73</v>
      </c>
      <c r="BN1139" s="4">
        <v>304.82</v>
      </c>
      <c r="BO1139" s="4">
        <v>304.82</v>
      </c>
      <c r="BP1139" s="4">
        <v>304.82</v>
      </c>
      <c r="BQ1139" s="4">
        <v>304.82</v>
      </c>
      <c r="BR1139" s="4">
        <v>304.82</v>
      </c>
      <c r="BS1139" s="4">
        <v>304.82</v>
      </c>
      <c r="BT1139" s="4">
        <v>304.82</v>
      </c>
      <c r="BU1139" s="4">
        <v>508.03</v>
      </c>
      <c r="BV1139" s="4">
        <v>1016.06</v>
      </c>
      <c r="BW1139" s="4">
        <v>1016.06</v>
      </c>
      <c r="BX1139" s="4">
        <v>1016.06</v>
      </c>
      <c r="BY1139" s="4">
        <v>7112.44</v>
      </c>
      <c r="BZ1139" s="4">
        <v>1016.06</v>
      </c>
      <c r="CA1139" s="4">
        <v>1016.06</v>
      </c>
      <c r="CB1139" s="4">
        <v>1016.06</v>
      </c>
      <c r="CC1139" s="4">
        <v>1016.06</v>
      </c>
      <c r="CD1139" s="4">
        <v>1016.06</v>
      </c>
      <c r="CE1139" s="4">
        <v>1016.06</v>
      </c>
      <c r="CF1139" s="4">
        <v>1016.06</v>
      </c>
      <c r="CG1139" s="4">
        <v>1016.06</v>
      </c>
      <c r="CH1139" s="4">
        <v>1016.06</v>
      </c>
      <c r="CI1139" s="4">
        <v>1016.06</v>
      </c>
      <c r="CJ1139" s="4">
        <v>1016.06</v>
      </c>
      <c r="CK1139" s="4">
        <v>7112.44</v>
      </c>
      <c r="CL1139" s="4">
        <v>1016.06</v>
      </c>
      <c r="CM1139" s="4">
        <v>1016.06</v>
      </c>
      <c r="CN1139" s="4">
        <v>1016.06</v>
      </c>
      <c r="CO1139" s="4">
        <v>1016.06</v>
      </c>
      <c r="CP1139" s="4">
        <v>7112.44</v>
      </c>
      <c r="CQ1139" s="4">
        <v>1016.06</v>
      </c>
      <c r="CR1139" s="4">
        <v>1016.06</v>
      </c>
      <c r="CS1139" s="4">
        <v>1016.06</v>
      </c>
      <c r="CT1139" s="4">
        <v>1016.06</v>
      </c>
      <c r="CU1139" s="4">
        <v>1016.06</v>
      </c>
      <c r="CV1139" s="4">
        <v>1016.06</v>
      </c>
      <c r="CW1139" s="4">
        <v>1016.06</v>
      </c>
      <c r="CX1139" s="4">
        <v>0</v>
      </c>
      <c r="CY1139" s="4">
        <v>0</v>
      </c>
      <c r="CZ1139" s="4">
        <v>0</v>
      </c>
      <c r="DA1139" s="4">
        <v>0</v>
      </c>
      <c r="DB1139" s="4">
        <v>0</v>
      </c>
      <c r="DC1139" s="4">
        <v>0</v>
      </c>
      <c r="DD1139" s="4">
        <v>0</v>
      </c>
      <c r="DE1139" s="4">
        <v>0</v>
      </c>
      <c r="DF1139" s="4">
        <v>0</v>
      </c>
      <c r="DG1139" s="4">
        <v>0</v>
      </c>
      <c r="DH1139" s="4">
        <v>0</v>
      </c>
      <c r="DI1139" s="4">
        <v>0</v>
      </c>
      <c r="DJ1139" s="4">
        <v>0</v>
      </c>
      <c r="DK1139" s="4">
        <v>0</v>
      </c>
      <c r="DL1139" s="4">
        <v>0</v>
      </c>
      <c r="DM1139" s="4">
        <v>0</v>
      </c>
      <c r="DN1139" s="4">
        <v>0</v>
      </c>
      <c r="DO1139" s="4">
        <v>0</v>
      </c>
      <c r="DP1139" s="4">
        <v>0</v>
      </c>
      <c r="DQ1139" s="4">
        <v>0</v>
      </c>
      <c r="DR1139" s="4">
        <v>0</v>
      </c>
      <c r="DS1139" s="4">
        <v>0</v>
      </c>
      <c r="DT1139" s="4">
        <v>0</v>
      </c>
      <c r="DU1139" s="6">
        <v>0</v>
      </c>
      <c r="DV1139" s="4">
        <f>SUM(Tabela1[[#This Row],[jan/25]:[mar/25]])</f>
        <v>0</v>
      </c>
      <c r="DW1139" s="4">
        <f>SUM(Tabela1[[#This Row],[abr/25]:[ago/25]])</f>
        <v>3302.07</v>
      </c>
      <c r="DX1139" s="4">
        <f>SUM(Tabela1[[#This Row],[set/25]:[dez/30]])</f>
        <v>52123.959999999992</v>
      </c>
    </row>
    <row r="1140" spans="1:128" hidden="1" x14ac:dyDescent="0.25">
      <c r="A1140" s="2" t="s">
        <v>2495</v>
      </c>
      <c r="B1140" s="2" t="s">
        <v>14</v>
      </c>
      <c r="C1140" s="2" t="s">
        <v>193</v>
      </c>
      <c r="D1140" s="1">
        <v>202</v>
      </c>
      <c r="E1140" s="2" t="s">
        <v>2805</v>
      </c>
      <c r="F1140" s="2" t="s">
        <v>19</v>
      </c>
      <c r="G1140" s="321">
        <v>45854</v>
      </c>
      <c r="H1140" s="2" t="s">
        <v>2806</v>
      </c>
      <c r="I1140" s="2"/>
      <c r="J1140" s="4"/>
      <c r="K1140" s="4"/>
      <c r="L1140" s="4">
        <f>Tabela1[[#This Row],[parcela.cef
(total)]]-Tabela1[[#This Row],[parcela.cef
(realizado)]]</f>
        <v>0</v>
      </c>
      <c r="M1140" s="4">
        <v>0</v>
      </c>
      <c r="N1140" s="4">
        <v>214260.01</v>
      </c>
      <c r="O1140" s="4">
        <v>0</v>
      </c>
      <c r="P1140" s="4">
        <v>28427.71</v>
      </c>
      <c r="Q1140" s="4">
        <f>SUM(Tabela1[[#This Row],[set/25]:[dez/30]])</f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25260</v>
      </c>
      <c r="BI1140" s="4">
        <v>3167.71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0</v>
      </c>
      <c r="CS1140" s="4">
        <v>0</v>
      </c>
      <c r="CT1140" s="4">
        <v>0</v>
      </c>
      <c r="CU1140" s="4">
        <v>0</v>
      </c>
      <c r="CV1140" s="4">
        <v>0</v>
      </c>
      <c r="CW1140" s="4">
        <v>0</v>
      </c>
      <c r="CX1140" s="4">
        <v>0</v>
      </c>
      <c r="CY1140" s="4">
        <v>0</v>
      </c>
      <c r="CZ1140" s="4">
        <v>0</v>
      </c>
      <c r="DA1140" s="4">
        <v>0</v>
      </c>
      <c r="DB1140" s="4">
        <v>0</v>
      </c>
      <c r="DC1140" s="4">
        <v>0</v>
      </c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6">
        <v>0</v>
      </c>
      <c r="DV1140" s="4">
        <f>SUM(Tabela1[[#This Row],[jan/25]:[mar/25]])</f>
        <v>0</v>
      </c>
      <c r="DW1140" s="4">
        <f>SUM(Tabela1[[#This Row],[abr/25]:[ago/25]])</f>
        <v>28427.71</v>
      </c>
      <c r="DX1140" s="4">
        <f>SUM(Tabela1[[#This Row],[set/25]:[dez/30]])</f>
        <v>0</v>
      </c>
    </row>
    <row r="1141" spans="1:128" hidden="1" x14ac:dyDescent="0.25">
      <c r="A1141" s="2" t="s">
        <v>2495</v>
      </c>
      <c r="B1141" s="2" t="s">
        <v>14</v>
      </c>
      <c r="C1141" s="2" t="s">
        <v>193</v>
      </c>
      <c r="D1141" s="1">
        <v>203</v>
      </c>
      <c r="E1141" s="2" t="s">
        <v>2808</v>
      </c>
      <c r="F1141" s="2" t="s">
        <v>19</v>
      </c>
      <c r="G1141" s="321">
        <v>45850</v>
      </c>
      <c r="H1141" s="2" t="s">
        <v>2809</v>
      </c>
      <c r="I1141" s="2"/>
      <c r="J1141" s="4"/>
      <c r="K1141" s="4"/>
      <c r="L1141" s="4">
        <f>Tabela1[[#This Row],[parcela.cef
(total)]]-Tabela1[[#This Row],[parcela.cef
(realizado)]]</f>
        <v>0</v>
      </c>
      <c r="M1141" s="4">
        <v>0</v>
      </c>
      <c r="N1141" s="4">
        <v>398500</v>
      </c>
      <c r="O1141" s="4">
        <v>0</v>
      </c>
      <c r="P1141" s="4">
        <v>4802.07</v>
      </c>
      <c r="Q1141" s="4">
        <f>SUM(Tabela1[[#This Row],[set/25]:[dez/30]])</f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4500</v>
      </c>
      <c r="BI1141" s="4">
        <v>302.07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4">
        <v>0</v>
      </c>
      <c r="CY1141" s="4">
        <v>0</v>
      </c>
      <c r="CZ1141" s="4">
        <v>0</v>
      </c>
      <c r="DA1141" s="4">
        <v>0</v>
      </c>
      <c r="DB1141" s="4">
        <v>0</v>
      </c>
      <c r="DC1141" s="4">
        <v>0</v>
      </c>
      <c r="DD1141" s="4">
        <v>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0</v>
      </c>
      <c r="DK1141" s="4">
        <v>0</v>
      </c>
      <c r="DL1141" s="4">
        <v>0</v>
      </c>
      <c r="DM1141" s="4">
        <v>0</v>
      </c>
      <c r="DN1141" s="4">
        <v>0</v>
      </c>
      <c r="DO1141" s="4">
        <v>0</v>
      </c>
      <c r="DP1141" s="4">
        <v>0</v>
      </c>
      <c r="DQ1141" s="4">
        <v>0</v>
      </c>
      <c r="DR1141" s="4">
        <v>0</v>
      </c>
      <c r="DS1141" s="4">
        <v>0</v>
      </c>
      <c r="DT1141" s="4">
        <v>0</v>
      </c>
      <c r="DU1141" s="6">
        <v>0</v>
      </c>
      <c r="DV1141" s="4">
        <f>SUM(Tabela1[[#This Row],[jan/25]:[mar/25]])</f>
        <v>0</v>
      </c>
      <c r="DW1141" s="4">
        <f>SUM(Tabela1[[#This Row],[abr/25]:[ago/25]])</f>
        <v>4802.07</v>
      </c>
      <c r="DX1141" s="4">
        <f>SUM(Tabela1[[#This Row],[set/25]:[dez/30]])</f>
        <v>0</v>
      </c>
    </row>
    <row r="1142" spans="1:128" hidden="1" x14ac:dyDescent="0.25">
      <c r="A1142" s="2" t="s">
        <v>2495</v>
      </c>
      <c r="B1142" s="2" t="s">
        <v>14</v>
      </c>
      <c r="C1142" s="2" t="s">
        <v>193</v>
      </c>
      <c r="D1142" s="1">
        <v>204</v>
      </c>
      <c r="E1142" s="2" t="s">
        <v>2811</v>
      </c>
      <c r="F1142" s="2" t="s">
        <v>19</v>
      </c>
      <c r="G1142" s="321">
        <v>45858</v>
      </c>
      <c r="H1142" s="2" t="s">
        <v>2812</v>
      </c>
      <c r="I1142" s="2"/>
      <c r="J1142" s="4"/>
      <c r="K1142" s="4"/>
      <c r="L1142" s="4">
        <f>Tabela1[[#This Row],[parcela.cef
(total)]]-Tabela1[[#This Row],[parcela.cef
(realizado)]]</f>
        <v>0</v>
      </c>
      <c r="M1142" s="4">
        <v>0</v>
      </c>
      <c r="N1142" s="4">
        <v>224660</v>
      </c>
      <c r="O1142" s="4">
        <v>0</v>
      </c>
      <c r="P1142" s="4">
        <v>361.02</v>
      </c>
      <c r="Q1142" s="4">
        <f>SUM(Tabela1[[#This Row],[set/25]:[dez/30]])</f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300</v>
      </c>
      <c r="BI1142" s="4">
        <v>61.02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0</v>
      </c>
      <c r="CP1142" s="4">
        <v>0</v>
      </c>
      <c r="CQ1142" s="4">
        <v>0</v>
      </c>
      <c r="CR1142" s="4">
        <v>0</v>
      </c>
      <c r="CS1142" s="4">
        <v>0</v>
      </c>
      <c r="CT1142" s="4">
        <v>0</v>
      </c>
      <c r="CU1142" s="4">
        <v>0</v>
      </c>
      <c r="CV1142" s="4">
        <v>0</v>
      </c>
      <c r="CW1142" s="4">
        <v>0</v>
      </c>
      <c r="CX1142" s="4">
        <v>0</v>
      </c>
      <c r="CY1142" s="4">
        <v>0</v>
      </c>
      <c r="CZ1142" s="4">
        <v>0</v>
      </c>
      <c r="DA1142" s="4">
        <v>0</v>
      </c>
      <c r="DB1142" s="4">
        <v>0</v>
      </c>
      <c r="DC1142" s="4">
        <v>0</v>
      </c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0</v>
      </c>
      <c r="DT1142" s="4">
        <v>0</v>
      </c>
      <c r="DU1142" s="6">
        <v>0</v>
      </c>
      <c r="DV1142" s="4">
        <f>SUM(Tabela1[[#This Row],[jan/25]:[mar/25]])</f>
        <v>0</v>
      </c>
      <c r="DW1142" s="4">
        <f>SUM(Tabela1[[#This Row],[abr/25]:[ago/25]])</f>
        <v>361.02</v>
      </c>
      <c r="DX1142" s="4">
        <f>SUM(Tabela1[[#This Row],[set/25]:[dez/30]])</f>
        <v>0</v>
      </c>
    </row>
    <row r="1143" spans="1:128" hidden="1" x14ac:dyDescent="0.25">
      <c r="A1143" s="2" t="s">
        <v>2495</v>
      </c>
      <c r="B1143" s="2" t="s">
        <v>14</v>
      </c>
      <c r="C1143" s="2" t="s">
        <v>193</v>
      </c>
      <c r="D1143" s="1">
        <v>205</v>
      </c>
      <c r="E1143" s="2"/>
      <c r="F1143" s="2" t="s">
        <v>42</v>
      </c>
      <c r="G1143" s="321"/>
      <c r="H1143" s="2"/>
      <c r="I1143" s="2"/>
      <c r="J1143" s="4"/>
      <c r="K1143" s="4"/>
      <c r="L1143" s="4">
        <f>Tabela1[[#This Row],[parcela.cef
(total)]]-Tabela1[[#This Row],[parcela.cef
(realizado)]]</f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f>SUM(Tabela1[[#This Row],[set/25]:[dez/30]])</f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4">
        <v>0</v>
      </c>
      <c r="CQ1143" s="4">
        <v>0</v>
      </c>
      <c r="CR1143" s="4">
        <v>0</v>
      </c>
      <c r="CS1143" s="4">
        <v>0</v>
      </c>
      <c r="CT1143" s="4">
        <v>0</v>
      </c>
      <c r="CU1143" s="4">
        <v>0</v>
      </c>
      <c r="CV1143" s="4">
        <v>0</v>
      </c>
      <c r="CW1143" s="4">
        <v>0</v>
      </c>
      <c r="CX1143" s="4">
        <v>0</v>
      </c>
      <c r="CY1143" s="4">
        <v>0</v>
      </c>
      <c r="CZ1143" s="4">
        <v>0</v>
      </c>
      <c r="DA1143" s="4">
        <v>0</v>
      </c>
      <c r="DB1143" s="4">
        <v>0</v>
      </c>
      <c r="DC1143" s="4">
        <v>0</v>
      </c>
      <c r="DD1143" s="4">
        <v>0</v>
      </c>
      <c r="DE1143" s="4">
        <v>0</v>
      </c>
      <c r="DF1143" s="4">
        <v>0</v>
      </c>
      <c r="DG1143" s="4">
        <v>0</v>
      </c>
      <c r="DH1143" s="4">
        <v>0</v>
      </c>
      <c r="DI1143" s="4">
        <v>0</v>
      </c>
      <c r="DJ1143" s="4">
        <v>0</v>
      </c>
      <c r="DK1143" s="4">
        <v>0</v>
      </c>
      <c r="DL1143" s="4">
        <v>0</v>
      </c>
      <c r="DM1143" s="4">
        <v>0</v>
      </c>
      <c r="DN1143" s="4">
        <v>0</v>
      </c>
      <c r="DO1143" s="4">
        <v>0</v>
      </c>
      <c r="DP1143" s="4">
        <v>0</v>
      </c>
      <c r="DQ1143" s="4">
        <v>0</v>
      </c>
      <c r="DR1143" s="4">
        <v>0</v>
      </c>
      <c r="DS1143" s="4">
        <v>0</v>
      </c>
      <c r="DT1143" s="4">
        <v>0</v>
      </c>
      <c r="DU1143" s="6">
        <v>0</v>
      </c>
      <c r="DV1143" s="4">
        <f>SUM(Tabela1[[#This Row],[jan/25]:[mar/25]])</f>
        <v>0</v>
      </c>
      <c r="DW1143" s="4">
        <f>SUM(Tabela1[[#This Row],[abr/25]:[ago/25]])</f>
        <v>0</v>
      </c>
      <c r="DX1143" s="4">
        <f>SUM(Tabela1[[#This Row],[set/25]:[dez/30]])</f>
        <v>0</v>
      </c>
    </row>
    <row r="1144" spans="1:128" hidden="1" x14ac:dyDescent="0.25">
      <c r="A1144" s="2" t="s">
        <v>2495</v>
      </c>
      <c r="B1144" s="2" t="s">
        <v>14</v>
      </c>
      <c r="C1144" s="2" t="s">
        <v>193</v>
      </c>
      <c r="D1144" s="1">
        <v>206</v>
      </c>
      <c r="E1144" s="2" t="s">
        <v>2815</v>
      </c>
      <c r="F1144" s="2" t="s">
        <v>19</v>
      </c>
      <c r="G1144" s="321">
        <v>45850</v>
      </c>
      <c r="H1144" s="2" t="s">
        <v>2470</v>
      </c>
      <c r="I1144" s="2"/>
      <c r="J1144" s="4"/>
      <c r="K1144" s="4"/>
      <c r="L1144" s="4">
        <f>Tabela1[[#This Row],[parcela.cef
(total)]]-Tabela1[[#This Row],[parcela.cef
(realizado)]]</f>
        <v>0</v>
      </c>
      <c r="M1144" s="4">
        <v>0</v>
      </c>
      <c r="N1144" s="4">
        <v>214256.24</v>
      </c>
      <c r="O1144" s="4">
        <v>0</v>
      </c>
      <c r="P1144" s="4">
        <v>3656.79</v>
      </c>
      <c r="Q1144" s="4">
        <f>SUM(Tabela1[[#This Row],[set/25]:[dez/30]])</f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3600</v>
      </c>
      <c r="BI1144" s="4">
        <v>56.79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0</v>
      </c>
      <c r="CP1144" s="4">
        <v>0</v>
      </c>
      <c r="CQ1144" s="4">
        <v>0</v>
      </c>
      <c r="CR1144" s="4">
        <v>0</v>
      </c>
      <c r="CS1144" s="4">
        <v>0</v>
      </c>
      <c r="CT1144" s="4">
        <v>0</v>
      </c>
      <c r="CU1144" s="4">
        <v>0</v>
      </c>
      <c r="CV1144" s="4">
        <v>0</v>
      </c>
      <c r="CW1144" s="4">
        <v>0</v>
      </c>
      <c r="CX1144" s="4">
        <v>0</v>
      </c>
      <c r="CY1144" s="4">
        <v>0</v>
      </c>
      <c r="CZ1144" s="4">
        <v>0</v>
      </c>
      <c r="DA1144" s="4">
        <v>0</v>
      </c>
      <c r="DB1144" s="4">
        <v>0</v>
      </c>
      <c r="DC1144" s="4">
        <v>0</v>
      </c>
      <c r="DD1144" s="4">
        <v>0</v>
      </c>
      <c r="DE1144" s="4">
        <v>0</v>
      </c>
      <c r="DF1144" s="4">
        <v>0</v>
      </c>
      <c r="DG1144" s="4">
        <v>0</v>
      </c>
      <c r="DH1144" s="4">
        <v>0</v>
      </c>
      <c r="DI1144" s="4">
        <v>0</v>
      </c>
      <c r="DJ1144" s="4">
        <v>0</v>
      </c>
      <c r="DK1144" s="4">
        <v>0</v>
      </c>
      <c r="DL1144" s="4">
        <v>0</v>
      </c>
      <c r="DM1144" s="4">
        <v>0</v>
      </c>
      <c r="DN1144" s="4">
        <v>0</v>
      </c>
      <c r="DO1144" s="4">
        <v>0</v>
      </c>
      <c r="DP1144" s="4">
        <v>0</v>
      </c>
      <c r="DQ1144" s="4">
        <v>0</v>
      </c>
      <c r="DR1144" s="4">
        <v>0</v>
      </c>
      <c r="DS1144" s="4">
        <v>0</v>
      </c>
      <c r="DT1144" s="4">
        <v>0</v>
      </c>
      <c r="DU1144" s="6">
        <v>0</v>
      </c>
      <c r="DV1144" s="4">
        <f>SUM(Tabela1[[#This Row],[jan/25]:[mar/25]])</f>
        <v>0</v>
      </c>
      <c r="DW1144" s="4">
        <f>SUM(Tabela1[[#This Row],[abr/25]:[ago/25]])</f>
        <v>3656.79</v>
      </c>
      <c r="DX1144" s="4">
        <f>SUM(Tabela1[[#This Row],[set/25]:[dez/30]])</f>
        <v>0</v>
      </c>
    </row>
    <row r="1145" spans="1:128" hidden="1" x14ac:dyDescent="0.25">
      <c r="A1145" s="2" t="s">
        <v>2495</v>
      </c>
      <c r="B1145" s="2" t="s">
        <v>14</v>
      </c>
      <c r="C1145" s="2" t="s">
        <v>193</v>
      </c>
      <c r="D1145" s="1">
        <v>207</v>
      </c>
      <c r="E1145" s="2" t="s">
        <v>2817</v>
      </c>
      <c r="F1145" s="2" t="s">
        <v>19</v>
      </c>
      <c r="G1145" s="321">
        <v>45850</v>
      </c>
      <c r="H1145" s="2" t="s">
        <v>2818</v>
      </c>
      <c r="I1145" s="2"/>
      <c r="J1145" s="4"/>
      <c r="K1145" s="4"/>
      <c r="L1145" s="4">
        <f>Tabela1[[#This Row],[parcela.cef
(total)]]-Tabela1[[#This Row],[parcela.cef
(realizado)]]</f>
        <v>0</v>
      </c>
      <c r="M1145" s="4">
        <v>0</v>
      </c>
      <c r="N1145" s="4">
        <v>215260</v>
      </c>
      <c r="O1145" s="4">
        <v>0</v>
      </c>
      <c r="P1145" s="4">
        <v>1632.91</v>
      </c>
      <c r="Q1145" s="4">
        <f>SUM(Tabela1[[#This Row],[set/25]:[dez/30]])</f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1500</v>
      </c>
      <c r="BI1145" s="4">
        <v>132.91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0</v>
      </c>
      <c r="CR1145" s="4">
        <v>0</v>
      </c>
      <c r="CS1145" s="4">
        <v>0</v>
      </c>
      <c r="CT1145" s="4">
        <v>0</v>
      </c>
      <c r="CU1145" s="4">
        <v>0</v>
      </c>
      <c r="CV1145" s="4">
        <v>0</v>
      </c>
      <c r="CW1145" s="4">
        <v>0</v>
      </c>
      <c r="CX1145" s="4">
        <v>0</v>
      </c>
      <c r="CY1145" s="4">
        <v>0</v>
      </c>
      <c r="CZ1145" s="4">
        <v>0</v>
      </c>
      <c r="DA1145" s="4">
        <v>0</v>
      </c>
      <c r="DB1145" s="4">
        <v>0</v>
      </c>
      <c r="DC1145" s="4">
        <v>0</v>
      </c>
      <c r="DD1145" s="4">
        <v>0</v>
      </c>
      <c r="DE1145" s="4">
        <v>0</v>
      </c>
      <c r="DF1145" s="4">
        <v>0</v>
      </c>
      <c r="DG1145" s="4">
        <v>0</v>
      </c>
      <c r="DH1145" s="4">
        <v>0</v>
      </c>
      <c r="DI1145" s="4">
        <v>0</v>
      </c>
      <c r="DJ1145" s="4">
        <v>0</v>
      </c>
      <c r="DK1145" s="4">
        <v>0</v>
      </c>
      <c r="DL1145" s="4">
        <v>0</v>
      </c>
      <c r="DM1145" s="4">
        <v>0</v>
      </c>
      <c r="DN1145" s="4">
        <v>0</v>
      </c>
      <c r="DO1145" s="4">
        <v>0</v>
      </c>
      <c r="DP1145" s="4">
        <v>0</v>
      </c>
      <c r="DQ1145" s="4">
        <v>0</v>
      </c>
      <c r="DR1145" s="4">
        <v>0</v>
      </c>
      <c r="DS1145" s="4">
        <v>0</v>
      </c>
      <c r="DT1145" s="4">
        <v>0</v>
      </c>
      <c r="DU1145" s="6">
        <v>0</v>
      </c>
      <c r="DV1145" s="4">
        <f>SUM(Tabela1[[#This Row],[jan/25]:[mar/25]])</f>
        <v>0</v>
      </c>
      <c r="DW1145" s="4">
        <f>SUM(Tabela1[[#This Row],[abr/25]:[ago/25]])</f>
        <v>1632.91</v>
      </c>
      <c r="DX1145" s="4">
        <f>SUM(Tabela1[[#This Row],[set/25]:[dez/30]])</f>
        <v>0</v>
      </c>
    </row>
    <row r="1146" spans="1:128" hidden="1" x14ac:dyDescent="0.25">
      <c r="A1146" s="2" t="s">
        <v>2495</v>
      </c>
      <c r="B1146" s="2" t="s">
        <v>14</v>
      </c>
      <c r="C1146" s="2" t="s">
        <v>193</v>
      </c>
      <c r="D1146" s="1">
        <v>208</v>
      </c>
      <c r="E1146" s="2" t="s">
        <v>2820</v>
      </c>
      <c r="F1146" s="2" t="s">
        <v>19</v>
      </c>
      <c r="G1146" s="321">
        <v>45852</v>
      </c>
      <c r="H1146" s="2" t="s">
        <v>191</v>
      </c>
      <c r="I1146" s="2"/>
      <c r="J1146" s="4"/>
      <c r="K1146" s="4"/>
      <c r="L1146" s="4">
        <f>Tabela1[[#This Row],[parcela.cef
(total)]]-Tabela1[[#This Row],[parcela.cef
(realizado)]]</f>
        <v>0</v>
      </c>
      <c r="M1146" s="4">
        <v>0</v>
      </c>
      <c r="N1146" s="4">
        <v>295100.23</v>
      </c>
      <c r="O1146" s="4">
        <v>0</v>
      </c>
      <c r="P1146" s="4">
        <v>4754.55</v>
      </c>
      <c r="Q1146" s="4">
        <f>SUM(Tabela1[[#This Row],[set/25]:[dez/30]])</f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4500</v>
      </c>
      <c r="BI1146" s="4">
        <v>254.55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0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4">
        <v>0</v>
      </c>
      <c r="CX1146" s="4">
        <v>0</v>
      </c>
      <c r="CY1146" s="4">
        <v>0</v>
      </c>
      <c r="CZ1146" s="4">
        <v>0</v>
      </c>
      <c r="DA1146" s="4">
        <v>0</v>
      </c>
      <c r="DB1146" s="4">
        <v>0</v>
      </c>
      <c r="DC1146" s="4">
        <v>0</v>
      </c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0</v>
      </c>
      <c r="DT1146" s="4">
        <v>0</v>
      </c>
      <c r="DU1146" s="6">
        <v>0</v>
      </c>
      <c r="DV1146" s="4">
        <f>SUM(Tabela1[[#This Row],[jan/25]:[mar/25]])</f>
        <v>0</v>
      </c>
      <c r="DW1146" s="4">
        <f>SUM(Tabela1[[#This Row],[abr/25]:[ago/25]])</f>
        <v>4754.55</v>
      </c>
      <c r="DX1146" s="4">
        <f>SUM(Tabela1[[#This Row],[set/25]:[dez/30]])</f>
        <v>0</v>
      </c>
    </row>
    <row r="1147" spans="1:128" hidden="1" x14ac:dyDescent="0.25">
      <c r="A1147" s="2" t="s">
        <v>2495</v>
      </c>
      <c r="B1147" s="2" t="s">
        <v>14</v>
      </c>
      <c r="C1147" s="2" t="s">
        <v>193</v>
      </c>
      <c r="D1147" s="1">
        <v>209</v>
      </c>
      <c r="E1147" s="2" t="s">
        <v>2822</v>
      </c>
      <c r="F1147" s="2" t="s">
        <v>19</v>
      </c>
      <c r="G1147" s="321">
        <v>45853</v>
      </c>
      <c r="H1147" s="2" t="s">
        <v>172</v>
      </c>
      <c r="I1147" s="2"/>
      <c r="J1147" s="4"/>
      <c r="K1147" s="4"/>
      <c r="L1147" s="4">
        <f>Tabela1[[#This Row],[parcela.cef
(total)]]-Tabela1[[#This Row],[parcela.cef
(realizado)]]</f>
        <v>0</v>
      </c>
      <c r="M1147" s="4">
        <v>0</v>
      </c>
      <c r="N1147" s="4">
        <v>214260</v>
      </c>
      <c r="O1147" s="4">
        <v>0</v>
      </c>
      <c r="P1147" s="4">
        <v>794.53</v>
      </c>
      <c r="Q1147" s="4">
        <f>SUM(Tabela1[[#This Row],[set/25]:[dez/30]])</f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600</v>
      </c>
      <c r="BI1147" s="4">
        <v>194.53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0</v>
      </c>
      <c r="CS1147" s="4">
        <v>0</v>
      </c>
      <c r="CT1147" s="4">
        <v>0</v>
      </c>
      <c r="CU1147" s="4">
        <v>0</v>
      </c>
      <c r="CV1147" s="4">
        <v>0</v>
      </c>
      <c r="CW1147" s="4">
        <v>0</v>
      </c>
      <c r="CX1147" s="4">
        <v>0</v>
      </c>
      <c r="CY1147" s="4">
        <v>0</v>
      </c>
      <c r="CZ1147" s="4">
        <v>0</v>
      </c>
      <c r="DA1147" s="4">
        <v>0</v>
      </c>
      <c r="DB1147" s="4">
        <v>0</v>
      </c>
      <c r="DC1147" s="4">
        <v>0</v>
      </c>
      <c r="DD1147" s="4">
        <v>0</v>
      </c>
      <c r="DE1147" s="4">
        <v>0</v>
      </c>
      <c r="DF1147" s="4">
        <v>0</v>
      </c>
      <c r="DG1147" s="4">
        <v>0</v>
      </c>
      <c r="DH1147" s="4">
        <v>0</v>
      </c>
      <c r="DI1147" s="4">
        <v>0</v>
      </c>
      <c r="DJ1147" s="4">
        <v>0</v>
      </c>
      <c r="DK1147" s="4">
        <v>0</v>
      </c>
      <c r="DL1147" s="4">
        <v>0</v>
      </c>
      <c r="DM1147" s="4">
        <v>0</v>
      </c>
      <c r="DN1147" s="4">
        <v>0</v>
      </c>
      <c r="DO1147" s="4">
        <v>0</v>
      </c>
      <c r="DP1147" s="4">
        <v>0</v>
      </c>
      <c r="DQ1147" s="4">
        <v>0</v>
      </c>
      <c r="DR1147" s="4">
        <v>0</v>
      </c>
      <c r="DS1147" s="4">
        <v>0</v>
      </c>
      <c r="DT1147" s="4">
        <v>0</v>
      </c>
      <c r="DU1147" s="6">
        <v>0</v>
      </c>
      <c r="DV1147" s="4">
        <f>SUM(Tabela1[[#This Row],[jan/25]:[mar/25]])</f>
        <v>0</v>
      </c>
      <c r="DW1147" s="4">
        <f>SUM(Tabela1[[#This Row],[abr/25]:[ago/25]])</f>
        <v>794.53</v>
      </c>
      <c r="DX1147" s="4">
        <f>SUM(Tabela1[[#This Row],[set/25]:[dez/30]])</f>
        <v>0</v>
      </c>
    </row>
    <row r="1148" spans="1:128" hidden="1" x14ac:dyDescent="0.25">
      <c r="A1148" s="2" t="s">
        <v>2495</v>
      </c>
      <c r="B1148" s="2" t="s">
        <v>14</v>
      </c>
      <c r="C1148" s="2" t="s">
        <v>193</v>
      </c>
      <c r="D1148" s="1">
        <v>210</v>
      </c>
      <c r="E1148" s="2" t="s">
        <v>2824</v>
      </c>
      <c r="F1148" s="2" t="s">
        <v>19</v>
      </c>
      <c r="G1148" s="321">
        <v>45851</v>
      </c>
      <c r="H1148" s="2" t="s">
        <v>2825</v>
      </c>
      <c r="I1148" s="2"/>
      <c r="J1148" s="4"/>
      <c r="K1148" s="4"/>
      <c r="L1148" s="4">
        <f>Tabela1[[#This Row],[parcela.cef
(total)]]-Tabela1[[#This Row],[parcela.cef
(realizado)]]</f>
        <v>0</v>
      </c>
      <c r="M1148" s="4">
        <v>0</v>
      </c>
      <c r="N1148" s="4">
        <v>207680</v>
      </c>
      <c r="O1148" s="4">
        <v>0</v>
      </c>
      <c r="P1148" s="4">
        <v>142221.97</v>
      </c>
      <c r="Q1148" s="4">
        <f>SUM(Tabela1[[#This Row],[set/25]:[dez/30]])</f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141080</v>
      </c>
      <c r="BI1148" s="4">
        <v>1141.97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0</v>
      </c>
      <c r="CP1148" s="4">
        <v>0</v>
      </c>
      <c r="CQ1148" s="4">
        <v>0</v>
      </c>
      <c r="CR1148" s="4">
        <v>0</v>
      </c>
      <c r="CS1148" s="4">
        <v>0</v>
      </c>
      <c r="CT1148" s="4">
        <v>0</v>
      </c>
      <c r="CU1148" s="4">
        <v>0</v>
      </c>
      <c r="CV1148" s="4">
        <v>0</v>
      </c>
      <c r="CW1148" s="4">
        <v>0</v>
      </c>
      <c r="CX1148" s="4">
        <v>0</v>
      </c>
      <c r="CY1148" s="4">
        <v>0</v>
      </c>
      <c r="CZ1148" s="4">
        <v>0</v>
      </c>
      <c r="DA1148" s="4">
        <v>0</v>
      </c>
      <c r="DB1148" s="4">
        <v>0</v>
      </c>
      <c r="DC1148" s="4">
        <v>0</v>
      </c>
      <c r="DD1148" s="4">
        <v>0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s="4">
        <v>0</v>
      </c>
      <c r="DT1148" s="4">
        <v>0</v>
      </c>
      <c r="DU1148" s="6">
        <v>0</v>
      </c>
      <c r="DV1148" s="4">
        <f>SUM(Tabela1[[#This Row],[jan/25]:[mar/25]])</f>
        <v>0</v>
      </c>
      <c r="DW1148" s="4">
        <f>SUM(Tabela1[[#This Row],[abr/25]:[ago/25]])</f>
        <v>142221.97</v>
      </c>
      <c r="DX1148" s="4">
        <f>SUM(Tabela1[[#This Row],[set/25]:[dez/30]])</f>
        <v>0</v>
      </c>
    </row>
    <row r="1149" spans="1:128" hidden="1" x14ac:dyDescent="0.25">
      <c r="A1149" s="2" t="s">
        <v>2495</v>
      </c>
      <c r="B1149" s="2" t="s">
        <v>14</v>
      </c>
      <c r="C1149" s="2" t="s">
        <v>675</v>
      </c>
      <c r="D1149" s="1">
        <v>2101</v>
      </c>
      <c r="E1149" s="2"/>
      <c r="F1149" s="2" t="s">
        <v>42</v>
      </c>
      <c r="G1149" s="321"/>
      <c r="H1149" s="2"/>
      <c r="I1149" s="2"/>
      <c r="J1149" s="4"/>
      <c r="K1149" s="4"/>
      <c r="L1149" s="4">
        <f>Tabela1[[#This Row],[parcela.cef
(total)]]-Tabela1[[#This Row],[parcela.cef
(realizado)]]</f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f>SUM(Tabela1[[#This Row],[set/25]:[dez/30]])</f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0</v>
      </c>
      <c r="CP1149" s="4">
        <v>0</v>
      </c>
      <c r="CQ1149" s="4">
        <v>0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4">
        <v>0</v>
      </c>
      <c r="CY1149" s="4">
        <v>0</v>
      </c>
      <c r="CZ1149" s="4">
        <v>0</v>
      </c>
      <c r="DA1149" s="4">
        <v>0</v>
      </c>
      <c r="DB1149" s="4">
        <v>0</v>
      </c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0</v>
      </c>
      <c r="DK1149" s="4">
        <v>0</v>
      </c>
      <c r="DL1149" s="4">
        <v>0</v>
      </c>
      <c r="DM1149" s="4">
        <v>0</v>
      </c>
      <c r="DN1149" s="4">
        <v>0</v>
      </c>
      <c r="DO1149" s="4">
        <v>0</v>
      </c>
      <c r="DP1149" s="4">
        <v>0</v>
      </c>
      <c r="DQ1149" s="4">
        <v>0</v>
      </c>
      <c r="DR1149" s="4">
        <v>0</v>
      </c>
      <c r="DS1149" s="4">
        <v>0</v>
      </c>
      <c r="DT1149" s="4">
        <v>0</v>
      </c>
      <c r="DU1149" s="6">
        <v>0</v>
      </c>
      <c r="DV1149" s="4">
        <f>SUM(Tabela1[[#This Row],[jan/25]:[mar/25]])</f>
        <v>0</v>
      </c>
      <c r="DW1149" s="4">
        <f>SUM(Tabela1[[#This Row],[abr/25]:[ago/25]])</f>
        <v>0</v>
      </c>
      <c r="DX1149" s="4">
        <f>SUM(Tabela1[[#This Row],[set/25]:[dez/30]])</f>
        <v>0</v>
      </c>
    </row>
    <row r="1150" spans="1:128" hidden="1" x14ac:dyDescent="0.25">
      <c r="A1150" s="2" t="s">
        <v>2495</v>
      </c>
      <c r="B1150" s="2" t="s">
        <v>14</v>
      </c>
      <c r="C1150" s="2" t="s">
        <v>675</v>
      </c>
      <c r="D1150" s="1">
        <v>2102</v>
      </c>
      <c r="E1150" s="2"/>
      <c r="F1150" s="2" t="s">
        <v>42</v>
      </c>
      <c r="G1150" s="321"/>
      <c r="H1150" s="2"/>
      <c r="I1150" s="2"/>
      <c r="J1150" s="4"/>
      <c r="K1150" s="4"/>
      <c r="L1150" s="4">
        <f>Tabela1[[#This Row],[parcela.cef
(total)]]-Tabela1[[#This Row],[parcela.cef
(realizado)]]</f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f>SUM(Tabela1[[#This Row],[set/25]:[dez/30]])</f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0</v>
      </c>
      <c r="CP1150" s="4">
        <v>0</v>
      </c>
      <c r="CQ1150" s="4">
        <v>0</v>
      </c>
      <c r="CR1150" s="4">
        <v>0</v>
      </c>
      <c r="CS1150" s="4">
        <v>0</v>
      </c>
      <c r="CT1150" s="4">
        <v>0</v>
      </c>
      <c r="CU1150" s="4">
        <v>0</v>
      </c>
      <c r="CV1150" s="4">
        <v>0</v>
      </c>
      <c r="CW1150" s="4">
        <v>0</v>
      </c>
      <c r="CX1150" s="4">
        <v>0</v>
      </c>
      <c r="CY1150" s="4">
        <v>0</v>
      </c>
      <c r="CZ1150" s="4">
        <v>0</v>
      </c>
      <c r="DA1150" s="4">
        <v>0</v>
      </c>
      <c r="DB1150" s="4">
        <v>0</v>
      </c>
      <c r="DC1150" s="4">
        <v>0</v>
      </c>
      <c r="DD1150" s="4">
        <v>0</v>
      </c>
      <c r="DE1150" s="4">
        <v>0</v>
      </c>
      <c r="DF1150" s="4">
        <v>0</v>
      </c>
      <c r="DG1150" s="4">
        <v>0</v>
      </c>
      <c r="DH1150" s="4">
        <v>0</v>
      </c>
      <c r="DI1150" s="4">
        <v>0</v>
      </c>
      <c r="DJ1150" s="4">
        <v>0</v>
      </c>
      <c r="DK1150" s="4">
        <v>0</v>
      </c>
      <c r="DL1150" s="4">
        <v>0</v>
      </c>
      <c r="DM1150" s="4">
        <v>0</v>
      </c>
      <c r="DN1150" s="4">
        <v>0</v>
      </c>
      <c r="DO1150" s="4">
        <v>0</v>
      </c>
      <c r="DP1150" s="4">
        <v>0</v>
      </c>
      <c r="DQ1150" s="4">
        <v>0</v>
      </c>
      <c r="DR1150" s="4">
        <v>0</v>
      </c>
      <c r="DS1150" s="4">
        <v>0</v>
      </c>
      <c r="DT1150" s="4">
        <v>0</v>
      </c>
      <c r="DU1150" s="6">
        <v>0</v>
      </c>
      <c r="DV1150" s="4">
        <f>SUM(Tabela1[[#This Row],[jan/25]:[mar/25]])</f>
        <v>0</v>
      </c>
      <c r="DW1150" s="4">
        <f>SUM(Tabela1[[#This Row],[abr/25]:[ago/25]])</f>
        <v>0</v>
      </c>
      <c r="DX1150" s="4">
        <f>SUM(Tabela1[[#This Row],[set/25]:[dez/30]])</f>
        <v>0</v>
      </c>
    </row>
    <row r="1151" spans="1:128" hidden="1" x14ac:dyDescent="0.25">
      <c r="A1151" s="2" t="s">
        <v>2495</v>
      </c>
      <c r="B1151" s="2" t="s">
        <v>14</v>
      </c>
      <c r="C1151" s="2" t="s">
        <v>675</v>
      </c>
      <c r="D1151" s="1">
        <v>2103</v>
      </c>
      <c r="E1151" s="2"/>
      <c r="F1151" s="2" t="s">
        <v>42</v>
      </c>
      <c r="G1151" s="321"/>
      <c r="H1151" s="2"/>
      <c r="I1151" s="2"/>
      <c r="J1151" s="4"/>
      <c r="K1151" s="4"/>
      <c r="L1151" s="4">
        <f>Tabela1[[#This Row],[parcela.cef
(total)]]-Tabela1[[#This Row],[parcela.cef
(realizado)]]</f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f>SUM(Tabela1[[#This Row],[set/25]:[dez/30]])</f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0</v>
      </c>
      <c r="CQ1151" s="4">
        <v>0</v>
      </c>
      <c r="CR1151" s="4">
        <v>0</v>
      </c>
      <c r="CS1151" s="4">
        <v>0</v>
      </c>
      <c r="CT1151" s="4">
        <v>0</v>
      </c>
      <c r="CU1151" s="4">
        <v>0</v>
      </c>
      <c r="CV1151" s="4">
        <v>0</v>
      </c>
      <c r="CW1151" s="4">
        <v>0</v>
      </c>
      <c r="CX1151" s="4">
        <v>0</v>
      </c>
      <c r="CY1151" s="4">
        <v>0</v>
      </c>
      <c r="CZ1151" s="4">
        <v>0</v>
      </c>
      <c r="DA1151" s="4">
        <v>0</v>
      </c>
      <c r="DB1151" s="4">
        <v>0</v>
      </c>
      <c r="DC1151" s="4">
        <v>0</v>
      </c>
      <c r="DD1151" s="4">
        <v>0</v>
      </c>
      <c r="DE1151" s="4">
        <v>0</v>
      </c>
      <c r="DF1151" s="4">
        <v>0</v>
      </c>
      <c r="DG1151" s="4">
        <v>0</v>
      </c>
      <c r="DH1151" s="4">
        <v>0</v>
      </c>
      <c r="DI1151" s="4">
        <v>0</v>
      </c>
      <c r="DJ1151" s="4">
        <v>0</v>
      </c>
      <c r="DK1151" s="4">
        <v>0</v>
      </c>
      <c r="DL1151" s="4">
        <v>0</v>
      </c>
      <c r="DM1151" s="4">
        <v>0</v>
      </c>
      <c r="DN1151" s="4">
        <v>0</v>
      </c>
      <c r="DO1151" s="4">
        <v>0</v>
      </c>
      <c r="DP1151" s="4">
        <v>0</v>
      </c>
      <c r="DQ1151" s="4">
        <v>0</v>
      </c>
      <c r="DR1151" s="4">
        <v>0</v>
      </c>
      <c r="DS1151" s="4">
        <v>0</v>
      </c>
      <c r="DT1151" s="4">
        <v>0</v>
      </c>
      <c r="DU1151" s="6">
        <v>0</v>
      </c>
      <c r="DV1151" s="4">
        <f>SUM(Tabela1[[#This Row],[jan/25]:[mar/25]])</f>
        <v>0</v>
      </c>
      <c r="DW1151" s="4">
        <f>SUM(Tabela1[[#This Row],[abr/25]:[ago/25]])</f>
        <v>0</v>
      </c>
      <c r="DX1151" s="4">
        <f>SUM(Tabela1[[#This Row],[set/25]:[dez/30]])</f>
        <v>0</v>
      </c>
    </row>
    <row r="1152" spans="1:128" hidden="1" x14ac:dyDescent="0.25">
      <c r="A1152" s="2" t="s">
        <v>2495</v>
      </c>
      <c r="B1152" s="2" t="s">
        <v>14</v>
      </c>
      <c r="C1152" s="2" t="s">
        <v>675</v>
      </c>
      <c r="D1152" s="1">
        <v>2104</v>
      </c>
      <c r="E1152" s="2"/>
      <c r="F1152" s="2" t="s">
        <v>42</v>
      </c>
      <c r="G1152" s="321"/>
      <c r="H1152" s="2"/>
      <c r="I1152" s="2"/>
      <c r="J1152" s="4"/>
      <c r="K1152" s="4"/>
      <c r="L1152" s="4">
        <f>Tabela1[[#This Row],[parcela.cef
(total)]]-Tabela1[[#This Row],[parcela.cef
(realizado)]]</f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f>SUM(Tabela1[[#This Row],[set/25]:[dez/30]])</f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0</v>
      </c>
      <c r="CR1152" s="4">
        <v>0</v>
      </c>
      <c r="CS1152" s="4">
        <v>0</v>
      </c>
      <c r="CT1152" s="4">
        <v>0</v>
      </c>
      <c r="CU1152" s="4">
        <v>0</v>
      </c>
      <c r="CV1152" s="4">
        <v>0</v>
      </c>
      <c r="CW1152" s="4">
        <v>0</v>
      </c>
      <c r="CX1152" s="4">
        <v>0</v>
      </c>
      <c r="CY1152" s="4">
        <v>0</v>
      </c>
      <c r="CZ1152" s="4">
        <v>0</v>
      </c>
      <c r="DA1152" s="4">
        <v>0</v>
      </c>
      <c r="DB1152" s="4">
        <v>0</v>
      </c>
      <c r="DC1152" s="4">
        <v>0</v>
      </c>
      <c r="DD1152" s="4">
        <v>0</v>
      </c>
      <c r="DE1152" s="4">
        <v>0</v>
      </c>
      <c r="DF1152" s="4">
        <v>0</v>
      </c>
      <c r="DG1152" s="4">
        <v>0</v>
      </c>
      <c r="DH1152" s="4">
        <v>0</v>
      </c>
      <c r="DI1152" s="4">
        <v>0</v>
      </c>
      <c r="DJ1152" s="4">
        <v>0</v>
      </c>
      <c r="DK1152" s="4">
        <v>0</v>
      </c>
      <c r="DL1152" s="4">
        <v>0</v>
      </c>
      <c r="DM1152" s="4">
        <v>0</v>
      </c>
      <c r="DN1152" s="4">
        <v>0</v>
      </c>
      <c r="DO1152" s="4">
        <v>0</v>
      </c>
      <c r="DP1152" s="4">
        <v>0</v>
      </c>
      <c r="DQ1152" s="4">
        <v>0</v>
      </c>
      <c r="DR1152" s="4">
        <v>0</v>
      </c>
      <c r="DS1152" s="4">
        <v>0</v>
      </c>
      <c r="DT1152" s="4">
        <v>0</v>
      </c>
      <c r="DU1152" s="6">
        <v>0</v>
      </c>
      <c r="DV1152" s="4">
        <f>SUM(Tabela1[[#This Row],[jan/25]:[mar/25]])</f>
        <v>0</v>
      </c>
      <c r="DW1152" s="4">
        <f>SUM(Tabela1[[#This Row],[abr/25]:[ago/25]])</f>
        <v>0</v>
      </c>
      <c r="DX1152" s="4">
        <f>SUM(Tabela1[[#This Row],[set/25]:[dez/30]])</f>
        <v>0</v>
      </c>
    </row>
    <row r="1153" spans="1:128" hidden="1" x14ac:dyDescent="0.25">
      <c r="A1153" s="2" t="s">
        <v>2495</v>
      </c>
      <c r="B1153" s="2" t="s">
        <v>14</v>
      </c>
      <c r="C1153" s="2" t="s">
        <v>675</v>
      </c>
      <c r="D1153" s="1">
        <v>2105</v>
      </c>
      <c r="E1153" s="2"/>
      <c r="F1153" s="2" t="s">
        <v>42</v>
      </c>
      <c r="G1153" s="321"/>
      <c r="H1153" s="2"/>
      <c r="I1153" s="2"/>
      <c r="J1153" s="4"/>
      <c r="K1153" s="4"/>
      <c r="L1153" s="4">
        <f>Tabela1[[#This Row],[parcela.cef
(total)]]-Tabela1[[#This Row],[parcela.cef
(realizado)]]</f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f>SUM(Tabela1[[#This Row],[set/25]:[dez/30]])</f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0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4">
        <v>0</v>
      </c>
      <c r="CY1153" s="4">
        <v>0</v>
      </c>
      <c r="CZ1153" s="4">
        <v>0</v>
      </c>
      <c r="DA1153" s="4">
        <v>0</v>
      </c>
      <c r="DB1153" s="4">
        <v>0</v>
      </c>
      <c r="DC1153" s="4">
        <v>0</v>
      </c>
      <c r="DD1153" s="4">
        <v>0</v>
      </c>
      <c r="DE1153" s="4">
        <v>0</v>
      </c>
      <c r="DF1153" s="4">
        <v>0</v>
      </c>
      <c r="DG1153" s="4">
        <v>0</v>
      </c>
      <c r="DH1153" s="4">
        <v>0</v>
      </c>
      <c r="DI1153" s="4">
        <v>0</v>
      </c>
      <c r="DJ1153" s="4">
        <v>0</v>
      </c>
      <c r="DK1153" s="4">
        <v>0</v>
      </c>
      <c r="DL1153" s="4">
        <v>0</v>
      </c>
      <c r="DM1153" s="4">
        <v>0</v>
      </c>
      <c r="DN1153" s="4">
        <v>0</v>
      </c>
      <c r="DO1153" s="4">
        <v>0</v>
      </c>
      <c r="DP1153" s="4">
        <v>0</v>
      </c>
      <c r="DQ1153" s="4">
        <v>0</v>
      </c>
      <c r="DR1153" s="4">
        <v>0</v>
      </c>
      <c r="DS1153" s="4">
        <v>0</v>
      </c>
      <c r="DT1153" s="4">
        <v>0</v>
      </c>
      <c r="DU1153" s="6">
        <v>0</v>
      </c>
      <c r="DV1153" s="4">
        <f>SUM(Tabela1[[#This Row],[jan/25]:[mar/25]])</f>
        <v>0</v>
      </c>
      <c r="DW1153" s="4">
        <f>SUM(Tabela1[[#This Row],[abr/25]:[ago/25]])</f>
        <v>0</v>
      </c>
      <c r="DX1153" s="4">
        <f>SUM(Tabela1[[#This Row],[set/25]:[dez/30]])</f>
        <v>0</v>
      </c>
    </row>
    <row r="1154" spans="1:128" hidden="1" x14ac:dyDescent="0.25">
      <c r="A1154" s="2" t="s">
        <v>2495</v>
      </c>
      <c r="B1154" s="2" t="s">
        <v>14</v>
      </c>
      <c r="C1154" s="2" t="s">
        <v>675</v>
      </c>
      <c r="D1154" s="1">
        <v>2106</v>
      </c>
      <c r="E1154" s="2"/>
      <c r="F1154" s="2" t="s">
        <v>42</v>
      </c>
      <c r="G1154" s="321"/>
      <c r="H1154" s="2"/>
      <c r="I1154" s="2"/>
      <c r="J1154" s="4"/>
      <c r="K1154" s="4"/>
      <c r="L1154" s="4">
        <f>Tabela1[[#This Row],[parcela.cef
(total)]]-Tabela1[[#This Row],[parcela.cef
(realizado)]]</f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f>SUM(Tabela1[[#This Row],[set/25]:[dez/30]])</f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0</v>
      </c>
      <c r="CS1154" s="4">
        <v>0</v>
      </c>
      <c r="CT1154" s="4">
        <v>0</v>
      </c>
      <c r="CU1154" s="4">
        <v>0</v>
      </c>
      <c r="CV1154" s="4">
        <v>0</v>
      </c>
      <c r="CW1154" s="4">
        <v>0</v>
      </c>
      <c r="CX1154" s="4">
        <v>0</v>
      </c>
      <c r="CY1154" s="4">
        <v>0</v>
      </c>
      <c r="CZ1154" s="4">
        <v>0</v>
      </c>
      <c r="DA1154" s="4">
        <v>0</v>
      </c>
      <c r="DB1154" s="4">
        <v>0</v>
      </c>
      <c r="DC1154" s="4">
        <v>0</v>
      </c>
      <c r="DD1154" s="4">
        <v>0</v>
      </c>
      <c r="DE1154" s="4">
        <v>0</v>
      </c>
      <c r="DF1154" s="4">
        <v>0</v>
      </c>
      <c r="DG1154" s="4">
        <v>0</v>
      </c>
      <c r="DH1154" s="4">
        <v>0</v>
      </c>
      <c r="DI1154" s="4">
        <v>0</v>
      </c>
      <c r="DJ1154" s="4">
        <v>0</v>
      </c>
      <c r="DK1154" s="4">
        <v>0</v>
      </c>
      <c r="DL1154" s="4">
        <v>0</v>
      </c>
      <c r="DM1154" s="4">
        <v>0</v>
      </c>
      <c r="DN1154" s="4">
        <v>0</v>
      </c>
      <c r="DO1154" s="4">
        <v>0</v>
      </c>
      <c r="DP1154" s="4">
        <v>0</v>
      </c>
      <c r="DQ1154" s="4">
        <v>0</v>
      </c>
      <c r="DR1154" s="4">
        <v>0</v>
      </c>
      <c r="DS1154" s="4">
        <v>0</v>
      </c>
      <c r="DT1154" s="4">
        <v>0</v>
      </c>
      <c r="DU1154" s="6">
        <v>0</v>
      </c>
      <c r="DV1154" s="4">
        <f>SUM(Tabela1[[#This Row],[jan/25]:[mar/25]])</f>
        <v>0</v>
      </c>
      <c r="DW1154" s="4">
        <f>SUM(Tabela1[[#This Row],[abr/25]:[ago/25]])</f>
        <v>0</v>
      </c>
      <c r="DX1154" s="4">
        <f>SUM(Tabela1[[#This Row],[set/25]:[dez/30]])</f>
        <v>0</v>
      </c>
    </row>
    <row r="1155" spans="1:128" hidden="1" x14ac:dyDescent="0.25">
      <c r="A1155" s="2" t="s">
        <v>2495</v>
      </c>
      <c r="B1155" s="2" t="s">
        <v>14</v>
      </c>
      <c r="C1155" s="2" t="s">
        <v>675</v>
      </c>
      <c r="D1155" s="1">
        <v>2107</v>
      </c>
      <c r="E1155" s="2"/>
      <c r="F1155" s="2" t="s">
        <v>42</v>
      </c>
      <c r="G1155" s="321"/>
      <c r="H1155" s="2"/>
      <c r="I1155" s="2"/>
      <c r="J1155" s="4"/>
      <c r="K1155" s="4"/>
      <c r="L1155" s="4">
        <f>Tabela1[[#This Row],[parcela.cef
(total)]]-Tabela1[[#This Row],[parcela.cef
(realizado)]]</f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f>SUM(Tabela1[[#This Row],[set/25]:[dez/30]])</f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0</v>
      </c>
      <c r="CP1155" s="4">
        <v>0</v>
      </c>
      <c r="CQ1155" s="4">
        <v>0</v>
      </c>
      <c r="CR1155" s="4">
        <v>0</v>
      </c>
      <c r="CS1155" s="4">
        <v>0</v>
      </c>
      <c r="CT1155" s="4">
        <v>0</v>
      </c>
      <c r="CU1155" s="4">
        <v>0</v>
      </c>
      <c r="CV1155" s="4">
        <v>0</v>
      </c>
      <c r="CW1155" s="4">
        <v>0</v>
      </c>
      <c r="CX1155" s="4">
        <v>0</v>
      </c>
      <c r="CY1155" s="4">
        <v>0</v>
      </c>
      <c r="CZ1155" s="4">
        <v>0</v>
      </c>
      <c r="DA1155" s="4">
        <v>0</v>
      </c>
      <c r="DB1155" s="4">
        <v>0</v>
      </c>
      <c r="DC1155" s="4">
        <v>0</v>
      </c>
      <c r="DD1155" s="4">
        <v>0</v>
      </c>
      <c r="DE1155" s="4">
        <v>0</v>
      </c>
      <c r="DF1155" s="4">
        <v>0</v>
      </c>
      <c r="DG1155" s="4">
        <v>0</v>
      </c>
      <c r="DH1155" s="4">
        <v>0</v>
      </c>
      <c r="DI1155" s="4">
        <v>0</v>
      </c>
      <c r="DJ1155" s="4">
        <v>0</v>
      </c>
      <c r="DK1155" s="4">
        <v>0</v>
      </c>
      <c r="DL1155" s="4">
        <v>0</v>
      </c>
      <c r="DM1155" s="4">
        <v>0</v>
      </c>
      <c r="DN1155" s="4">
        <v>0</v>
      </c>
      <c r="DO1155" s="4">
        <v>0</v>
      </c>
      <c r="DP1155" s="4">
        <v>0</v>
      </c>
      <c r="DQ1155" s="4">
        <v>0</v>
      </c>
      <c r="DR1155" s="4">
        <v>0</v>
      </c>
      <c r="DS1155" s="4">
        <v>0</v>
      </c>
      <c r="DT1155" s="4">
        <v>0</v>
      </c>
      <c r="DU1155" s="6">
        <v>0</v>
      </c>
      <c r="DV1155" s="4">
        <f>SUM(Tabela1[[#This Row],[jan/25]:[mar/25]])</f>
        <v>0</v>
      </c>
      <c r="DW1155" s="4">
        <f>SUM(Tabela1[[#This Row],[abr/25]:[ago/25]])</f>
        <v>0</v>
      </c>
      <c r="DX1155" s="4">
        <f>SUM(Tabela1[[#This Row],[set/25]:[dez/30]])</f>
        <v>0</v>
      </c>
    </row>
    <row r="1156" spans="1:128" hidden="1" x14ac:dyDescent="0.25">
      <c r="A1156" s="2" t="s">
        <v>2495</v>
      </c>
      <c r="B1156" s="2" t="s">
        <v>14</v>
      </c>
      <c r="C1156" s="2" t="s">
        <v>675</v>
      </c>
      <c r="D1156" s="1">
        <v>2108</v>
      </c>
      <c r="E1156" s="2"/>
      <c r="F1156" s="2" t="s">
        <v>42</v>
      </c>
      <c r="G1156" s="321"/>
      <c r="H1156" s="2"/>
      <c r="I1156" s="2"/>
      <c r="J1156" s="4"/>
      <c r="K1156" s="4"/>
      <c r="L1156" s="4">
        <f>Tabela1[[#This Row],[parcela.cef
(total)]]-Tabela1[[#This Row],[parcela.cef
(realizado)]]</f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f>SUM(Tabela1[[#This Row],[set/25]:[dez/30]])</f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0</v>
      </c>
      <c r="CP1156" s="4">
        <v>0</v>
      </c>
      <c r="CQ1156" s="4">
        <v>0</v>
      </c>
      <c r="CR1156" s="4">
        <v>0</v>
      </c>
      <c r="CS1156" s="4">
        <v>0</v>
      </c>
      <c r="CT1156" s="4">
        <v>0</v>
      </c>
      <c r="CU1156" s="4">
        <v>0</v>
      </c>
      <c r="CV1156" s="4">
        <v>0</v>
      </c>
      <c r="CW1156" s="4">
        <v>0</v>
      </c>
      <c r="CX1156" s="4">
        <v>0</v>
      </c>
      <c r="CY1156" s="4">
        <v>0</v>
      </c>
      <c r="CZ1156" s="4">
        <v>0</v>
      </c>
      <c r="DA1156" s="4">
        <v>0</v>
      </c>
      <c r="DB1156" s="4">
        <v>0</v>
      </c>
      <c r="DC1156" s="4">
        <v>0</v>
      </c>
      <c r="DD1156" s="4">
        <v>0</v>
      </c>
      <c r="DE1156" s="4">
        <v>0</v>
      </c>
      <c r="DF1156" s="4">
        <v>0</v>
      </c>
      <c r="DG1156" s="4">
        <v>0</v>
      </c>
      <c r="DH1156" s="4">
        <v>0</v>
      </c>
      <c r="DI1156" s="4">
        <v>0</v>
      </c>
      <c r="DJ1156" s="4">
        <v>0</v>
      </c>
      <c r="DK1156" s="4">
        <v>0</v>
      </c>
      <c r="DL1156" s="4">
        <v>0</v>
      </c>
      <c r="DM1156" s="4">
        <v>0</v>
      </c>
      <c r="DN1156" s="4">
        <v>0</v>
      </c>
      <c r="DO1156" s="4">
        <v>0</v>
      </c>
      <c r="DP1156" s="4">
        <v>0</v>
      </c>
      <c r="DQ1156" s="4">
        <v>0</v>
      </c>
      <c r="DR1156" s="4">
        <v>0</v>
      </c>
      <c r="DS1156" s="4">
        <v>0</v>
      </c>
      <c r="DT1156" s="4">
        <v>0</v>
      </c>
      <c r="DU1156" s="6">
        <v>0</v>
      </c>
      <c r="DV1156" s="4">
        <f>SUM(Tabela1[[#This Row],[jan/25]:[mar/25]])</f>
        <v>0</v>
      </c>
      <c r="DW1156" s="4">
        <f>SUM(Tabela1[[#This Row],[abr/25]:[ago/25]])</f>
        <v>0</v>
      </c>
      <c r="DX1156" s="4">
        <f>SUM(Tabela1[[#This Row],[set/25]:[dez/30]])</f>
        <v>0</v>
      </c>
    </row>
    <row r="1157" spans="1:128" hidden="1" x14ac:dyDescent="0.25">
      <c r="A1157" s="2" t="s">
        <v>2495</v>
      </c>
      <c r="B1157" s="2" t="s">
        <v>14</v>
      </c>
      <c r="C1157" s="2" t="s">
        <v>675</v>
      </c>
      <c r="D1157" s="1">
        <v>2109</v>
      </c>
      <c r="E1157" s="2"/>
      <c r="F1157" s="2" t="s">
        <v>42</v>
      </c>
      <c r="G1157" s="321"/>
      <c r="H1157" s="2"/>
      <c r="I1157" s="2"/>
      <c r="J1157" s="4"/>
      <c r="K1157" s="4"/>
      <c r="L1157" s="4">
        <f>Tabela1[[#This Row],[parcela.cef
(total)]]-Tabela1[[#This Row],[parcela.cef
(realizado)]]</f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f>SUM(Tabela1[[#This Row],[set/25]:[dez/30]])</f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0</v>
      </c>
      <c r="CP1157" s="4">
        <v>0</v>
      </c>
      <c r="CQ1157" s="4">
        <v>0</v>
      </c>
      <c r="CR1157" s="4">
        <v>0</v>
      </c>
      <c r="CS1157" s="4">
        <v>0</v>
      </c>
      <c r="CT1157" s="4">
        <v>0</v>
      </c>
      <c r="CU1157" s="4">
        <v>0</v>
      </c>
      <c r="CV1157" s="4">
        <v>0</v>
      </c>
      <c r="CW1157" s="4">
        <v>0</v>
      </c>
      <c r="CX1157" s="4">
        <v>0</v>
      </c>
      <c r="CY1157" s="4">
        <v>0</v>
      </c>
      <c r="CZ1157" s="4">
        <v>0</v>
      </c>
      <c r="DA1157" s="4">
        <v>0</v>
      </c>
      <c r="DB1157" s="4">
        <v>0</v>
      </c>
      <c r="DC1157" s="4">
        <v>0</v>
      </c>
      <c r="DD1157" s="4">
        <v>0</v>
      </c>
      <c r="DE1157" s="4">
        <v>0</v>
      </c>
      <c r="DF1157" s="4">
        <v>0</v>
      </c>
      <c r="DG1157" s="4">
        <v>0</v>
      </c>
      <c r="DH1157" s="4">
        <v>0</v>
      </c>
      <c r="DI1157" s="4">
        <v>0</v>
      </c>
      <c r="DJ1157" s="4">
        <v>0</v>
      </c>
      <c r="DK1157" s="4">
        <v>0</v>
      </c>
      <c r="DL1157" s="4">
        <v>0</v>
      </c>
      <c r="DM1157" s="4">
        <v>0</v>
      </c>
      <c r="DN1157" s="4">
        <v>0</v>
      </c>
      <c r="DO1157" s="4">
        <v>0</v>
      </c>
      <c r="DP1157" s="4">
        <v>0</v>
      </c>
      <c r="DQ1157" s="4">
        <v>0</v>
      </c>
      <c r="DR1157" s="4">
        <v>0</v>
      </c>
      <c r="DS1157" s="4">
        <v>0</v>
      </c>
      <c r="DT1157" s="4">
        <v>0</v>
      </c>
      <c r="DU1157" s="6">
        <v>0</v>
      </c>
      <c r="DV1157" s="4">
        <f>SUM(Tabela1[[#This Row],[jan/25]:[mar/25]])</f>
        <v>0</v>
      </c>
      <c r="DW1157" s="4">
        <f>SUM(Tabela1[[#This Row],[abr/25]:[ago/25]])</f>
        <v>0</v>
      </c>
      <c r="DX1157" s="4">
        <f>SUM(Tabela1[[#This Row],[set/25]:[dez/30]])</f>
        <v>0</v>
      </c>
    </row>
    <row r="1158" spans="1:128" hidden="1" x14ac:dyDescent="0.25">
      <c r="A1158" s="2" t="s">
        <v>2495</v>
      </c>
      <c r="B1158" s="2" t="s">
        <v>14</v>
      </c>
      <c r="C1158" s="2" t="s">
        <v>193</v>
      </c>
      <c r="D1158" s="1">
        <v>211</v>
      </c>
      <c r="E1158" s="2" t="s">
        <v>2836</v>
      </c>
      <c r="F1158" s="2" t="s">
        <v>19</v>
      </c>
      <c r="G1158" s="321">
        <v>45850</v>
      </c>
      <c r="H1158" s="2" t="s">
        <v>238</v>
      </c>
      <c r="I1158" s="2"/>
      <c r="J1158" s="4"/>
      <c r="K1158" s="4"/>
      <c r="L1158" s="4">
        <f>Tabela1[[#This Row],[parcela.cef
(total)]]-Tabela1[[#This Row],[parcela.cef
(realizado)]]</f>
        <v>0</v>
      </c>
      <c r="M1158" s="4">
        <v>0</v>
      </c>
      <c r="N1158" s="4">
        <v>309200</v>
      </c>
      <c r="O1158" s="4">
        <v>0</v>
      </c>
      <c r="P1158" s="4">
        <v>630.03</v>
      </c>
      <c r="Q1158" s="4">
        <f>SUM(Tabela1[[#This Row],[set/25]:[dez/30]])</f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630.03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0</v>
      </c>
      <c r="CP1158" s="4">
        <v>0</v>
      </c>
      <c r="CQ1158" s="4">
        <v>0</v>
      </c>
      <c r="CR1158" s="4">
        <v>0</v>
      </c>
      <c r="CS1158" s="4">
        <v>0</v>
      </c>
      <c r="CT1158" s="4">
        <v>0</v>
      </c>
      <c r="CU1158" s="4">
        <v>0</v>
      </c>
      <c r="CV1158" s="4">
        <v>0</v>
      </c>
      <c r="CW1158" s="4">
        <v>0</v>
      </c>
      <c r="CX1158" s="4">
        <v>0</v>
      </c>
      <c r="CY1158" s="4">
        <v>0</v>
      </c>
      <c r="CZ1158" s="4">
        <v>0</v>
      </c>
      <c r="DA1158" s="4">
        <v>0</v>
      </c>
      <c r="DB1158" s="4">
        <v>0</v>
      </c>
      <c r="DC1158" s="4">
        <v>0</v>
      </c>
      <c r="DD1158" s="4">
        <v>0</v>
      </c>
      <c r="DE1158" s="4">
        <v>0</v>
      </c>
      <c r="DF1158" s="4">
        <v>0</v>
      </c>
      <c r="DG1158" s="4">
        <v>0</v>
      </c>
      <c r="DH1158" s="4">
        <v>0</v>
      </c>
      <c r="DI1158" s="4">
        <v>0</v>
      </c>
      <c r="DJ1158" s="4">
        <v>0</v>
      </c>
      <c r="DK1158" s="4">
        <v>0</v>
      </c>
      <c r="DL1158" s="4">
        <v>0</v>
      </c>
      <c r="DM1158" s="4">
        <v>0</v>
      </c>
      <c r="DN1158" s="4">
        <v>0</v>
      </c>
      <c r="DO1158" s="4">
        <v>0</v>
      </c>
      <c r="DP1158" s="4">
        <v>0</v>
      </c>
      <c r="DQ1158" s="4">
        <v>0</v>
      </c>
      <c r="DR1158" s="4">
        <v>0</v>
      </c>
      <c r="DS1158" s="4">
        <v>0</v>
      </c>
      <c r="DT1158" s="4">
        <v>0</v>
      </c>
      <c r="DU1158" s="6">
        <v>0</v>
      </c>
      <c r="DV1158" s="4">
        <f>SUM(Tabela1[[#This Row],[jan/25]:[mar/25]])</f>
        <v>0</v>
      </c>
      <c r="DW1158" s="4">
        <f>SUM(Tabela1[[#This Row],[abr/25]:[ago/25]])</f>
        <v>630.03</v>
      </c>
      <c r="DX1158" s="4">
        <f>SUM(Tabela1[[#This Row],[set/25]:[dez/30]])</f>
        <v>0</v>
      </c>
    </row>
    <row r="1159" spans="1:128" hidden="1" x14ac:dyDescent="0.25">
      <c r="A1159" s="2" t="s">
        <v>2495</v>
      </c>
      <c r="B1159" s="2" t="s">
        <v>14</v>
      </c>
      <c r="C1159" s="2" t="s">
        <v>675</v>
      </c>
      <c r="D1159" s="1">
        <v>2110</v>
      </c>
      <c r="E1159" s="2"/>
      <c r="F1159" s="2" t="s">
        <v>42</v>
      </c>
      <c r="G1159" s="321"/>
      <c r="H1159" s="2"/>
      <c r="I1159" s="2"/>
      <c r="J1159" s="4"/>
      <c r="K1159" s="4"/>
      <c r="L1159" s="4">
        <f>Tabela1[[#This Row],[parcela.cef
(total)]]-Tabela1[[#This Row],[parcela.cef
(realizado)]]</f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f>SUM(Tabela1[[#This Row],[set/25]:[dez/30]])</f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0</v>
      </c>
      <c r="CS1159" s="4">
        <v>0</v>
      </c>
      <c r="CT1159" s="4">
        <v>0</v>
      </c>
      <c r="CU1159" s="4">
        <v>0</v>
      </c>
      <c r="CV1159" s="4">
        <v>0</v>
      </c>
      <c r="CW1159" s="4">
        <v>0</v>
      </c>
      <c r="CX1159" s="4">
        <v>0</v>
      </c>
      <c r="CY1159" s="4">
        <v>0</v>
      </c>
      <c r="CZ1159" s="4">
        <v>0</v>
      </c>
      <c r="DA1159" s="4">
        <v>0</v>
      </c>
      <c r="DB1159" s="4">
        <v>0</v>
      </c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0</v>
      </c>
      <c r="DK1159" s="4">
        <v>0</v>
      </c>
      <c r="DL1159" s="4">
        <v>0</v>
      </c>
      <c r="DM1159" s="4">
        <v>0</v>
      </c>
      <c r="DN1159" s="4">
        <v>0</v>
      </c>
      <c r="DO1159" s="4">
        <v>0</v>
      </c>
      <c r="DP1159" s="4">
        <v>0</v>
      </c>
      <c r="DQ1159" s="4">
        <v>0</v>
      </c>
      <c r="DR1159" s="4">
        <v>0</v>
      </c>
      <c r="DS1159" s="4">
        <v>0</v>
      </c>
      <c r="DT1159" s="4">
        <v>0</v>
      </c>
      <c r="DU1159" s="6">
        <v>0</v>
      </c>
      <c r="DV1159" s="4">
        <f>SUM(Tabela1[[#This Row],[jan/25]:[mar/25]])</f>
        <v>0</v>
      </c>
      <c r="DW1159" s="4">
        <f>SUM(Tabela1[[#This Row],[abr/25]:[ago/25]])</f>
        <v>0</v>
      </c>
      <c r="DX1159" s="4">
        <f>SUM(Tabela1[[#This Row],[set/25]:[dez/30]])</f>
        <v>0</v>
      </c>
    </row>
    <row r="1160" spans="1:128" hidden="1" x14ac:dyDescent="0.25">
      <c r="A1160" s="2" t="s">
        <v>2495</v>
      </c>
      <c r="B1160" s="2" t="s">
        <v>14</v>
      </c>
      <c r="C1160" s="2" t="s">
        <v>675</v>
      </c>
      <c r="D1160" s="1">
        <v>2111</v>
      </c>
      <c r="E1160" s="2"/>
      <c r="F1160" s="2" t="s">
        <v>16</v>
      </c>
      <c r="G1160" s="321"/>
      <c r="H1160" s="2"/>
      <c r="I1160" s="2"/>
      <c r="J1160" s="4"/>
      <c r="K1160" s="4"/>
      <c r="L1160" s="4">
        <f>Tabela1[[#This Row],[parcela.cef
(total)]]-Tabela1[[#This Row],[parcela.cef
(realizado)]]</f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f>SUM(Tabela1[[#This Row],[set/25]:[dez/30]])</f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0</v>
      </c>
      <c r="CP1160" s="4">
        <v>0</v>
      </c>
      <c r="CQ1160" s="4">
        <v>0</v>
      </c>
      <c r="CR1160" s="4">
        <v>0</v>
      </c>
      <c r="CS1160" s="4">
        <v>0</v>
      </c>
      <c r="CT1160" s="4">
        <v>0</v>
      </c>
      <c r="CU1160" s="4">
        <v>0</v>
      </c>
      <c r="CV1160" s="4">
        <v>0</v>
      </c>
      <c r="CW1160" s="4">
        <v>0</v>
      </c>
      <c r="CX1160" s="4">
        <v>0</v>
      </c>
      <c r="CY1160" s="4">
        <v>0</v>
      </c>
      <c r="CZ1160" s="4">
        <v>0</v>
      </c>
      <c r="DA1160" s="4">
        <v>0</v>
      </c>
      <c r="DB1160" s="4">
        <v>0</v>
      </c>
      <c r="DC1160" s="4">
        <v>0</v>
      </c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0</v>
      </c>
      <c r="DK1160" s="4">
        <v>0</v>
      </c>
      <c r="DL1160" s="4">
        <v>0</v>
      </c>
      <c r="DM1160" s="4">
        <v>0</v>
      </c>
      <c r="DN1160" s="4">
        <v>0</v>
      </c>
      <c r="DO1160" s="4">
        <v>0</v>
      </c>
      <c r="DP1160" s="4">
        <v>0</v>
      </c>
      <c r="DQ1160" s="4">
        <v>0</v>
      </c>
      <c r="DR1160" s="4">
        <v>0</v>
      </c>
      <c r="DS1160" s="4">
        <v>0</v>
      </c>
      <c r="DT1160" s="4">
        <v>0</v>
      </c>
      <c r="DU1160" s="6">
        <v>0</v>
      </c>
      <c r="DV1160" s="4">
        <f>SUM(Tabela1[[#This Row],[jan/25]:[mar/25]])</f>
        <v>0</v>
      </c>
      <c r="DW1160" s="4">
        <f>SUM(Tabela1[[#This Row],[abr/25]:[ago/25]])</f>
        <v>0</v>
      </c>
      <c r="DX1160" s="4">
        <f>SUM(Tabela1[[#This Row],[set/25]:[dez/30]])</f>
        <v>0</v>
      </c>
    </row>
    <row r="1161" spans="1:128" hidden="1" x14ac:dyDescent="0.25">
      <c r="A1161" s="2" t="s">
        <v>2495</v>
      </c>
      <c r="B1161" s="2" t="s">
        <v>14</v>
      </c>
      <c r="C1161" s="2" t="s">
        <v>675</v>
      </c>
      <c r="D1161" s="1">
        <v>2112</v>
      </c>
      <c r="E1161" s="2"/>
      <c r="F1161" s="2" t="s">
        <v>42</v>
      </c>
      <c r="G1161" s="321"/>
      <c r="H1161" s="2"/>
      <c r="I1161" s="2"/>
      <c r="J1161" s="4"/>
      <c r="K1161" s="4"/>
      <c r="L1161" s="4">
        <f>Tabela1[[#This Row],[parcela.cef
(total)]]-Tabela1[[#This Row],[parcela.cef
(realizado)]]</f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f>SUM(Tabela1[[#This Row],[set/25]:[dez/30]])</f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0</v>
      </c>
      <c r="CP1161" s="4">
        <v>0</v>
      </c>
      <c r="CQ1161" s="4">
        <v>0</v>
      </c>
      <c r="CR1161" s="4">
        <v>0</v>
      </c>
      <c r="CS1161" s="4">
        <v>0</v>
      </c>
      <c r="CT1161" s="4">
        <v>0</v>
      </c>
      <c r="CU1161" s="4">
        <v>0</v>
      </c>
      <c r="CV1161" s="4">
        <v>0</v>
      </c>
      <c r="CW1161" s="4">
        <v>0</v>
      </c>
      <c r="CX1161" s="4">
        <v>0</v>
      </c>
      <c r="CY1161" s="4">
        <v>0</v>
      </c>
      <c r="CZ1161" s="4">
        <v>0</v>
      </c>
      <c r="DA1161" s="4">
        <v>0</v>
      </c>
      <c r="DB1161" s="4">
        <v>0</v>
      </c>
      <c r="DC1161" s="4">
        <v>0</v>
      </c>
      <c r="DD1161" s="4">
        <v>0</v>
      </c>
      <c r="DE1161" s="4">
        <v>0</v>
      </c>
      <c r="DF1161" s="4">
        <v>0</v>
      </c>
      <c r="DG1161" s="4">
        <v>0</v>
      </c>
      <c r="DH1161" s="4">
        <v>0</v>
      </c>
      <c r="DI1161" s="4">
        <v>0</v>
      </c>
      <c r="DJ1161" s="4">
        <v>0</v>
      </c>
      <c r="DK1161" s="4">
        <v>0</v>
      </c>
      <c r="DL1161" s="4">
        <v>0</v>
      </c>
      <c r="DM1161" s="4">
        <v>0</v>
      </c>
      <c r="DN1161" s="4">
        <v>0</v>
      </c>
      <c r="DO1161" s="4">
        <v>0</v>
      </c>
      <c r="DP1161" s="4">
        <v>0</v>
      </c>
      <c r="DQ1161" s="4">
        <v>0</v>
      </c>
      <c r="DR1161" s="4">
        <v>0</v>
      </c>
      <c r="DS1161" s="4">
        <v>0</v>
      </c>
      <c r="DT1161" s="4">
        <v>0</v>
      </c>
      <c r="DU1161" s="6">
        <v>0</v>
      </c>
      <c r="DV1161" s="4">
        <f>SUM(Tabela1[[#This Row],[jan/25]:[mar/25]])</f>
        <v>0</v>
      </c>
      <c r="DW1161" s="4">
        <f>SUM(Tabela1[[#This Row],[abr/25]:[ago/25]])</f>
        <v>0</v>
      </c>
      <c r="DX1161" s="4">
        <f>SUM(Tabela1[[#This Row],[set/25]:[dez/30]])</f>
        <v>0</v>
      </c>
    </row>
    <row r="1162" spans="1:128" hidden="1" x14ac:dyDescent="0.25">
      <c r="A1162" s="2" t="s">
        <v>2495</v>
      </c>
      <c r="B1162" s="2" t="s">
        <v>14</v>
      </c>
      <c r="C1162" s="2" t="s">
        <v>675</v>
      </c>
      <c r="D1162" s="1">
        <v>2113</v>
      </c>
      <c r="E1162" s="2"/>
      <c r="F1162" s="2" t="s">
        <v>16</v>
      </c>
      <c r="G1162" s="321"/>
      <c r="H1162" s="2"/>
      <c r="I1162" s="2"/>
      <c r="J1162" s="4"/>
      <c r="K1162" s="4"/>
      <c r="L1162" s="4">
        <f>Tabela1[[#This Row],[parcela.cef
(total)]]-Tabela1[[#This Row],[parcela.cef
(realizado)]]</f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f>SUM(Tabela1[[#This Row],[set/25]:[dez/30]])</f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0</v>
      </c>
      <c r="CP1162" s="4">
        <v>0</v>
      </c>
      <c r="CQ1162" s="4">
        <v>0</v>
      </c>
      <c r="CR1162" s="4">
        <v>0</v>
      </c>
      <c r="CS1162" s="4">
        <v>0</v>
      </c>
      <c r="CT1162" s="4">
        <v>0</v>
      </c>
      <c r="CU1162" s="4">
        <v>0</v>
      </c>
      <c r="CV1162" s="4">
        <v>0</v>
      </c>
      <c r="CW1162" s="4">
        <v>0</v>
      </c>
      <c r="CX1162" s="4">
        <v>0</v>
      </c>
      <c r="CY1162" s="4">
        <v>0</v>
      </c>
      <c r="CZ1162" s="4">
        <v>0</v>
      </c>
      <c r="DA1162" s="4">
        <v>0</v>
      </c>
      <c r="DB1162" s="4">
        <v>0</v>
      </c>
      <c r="DC1162" s="4">
        <v>0</v>
      </c>
      <c r="DD1162" s="4">
        <v>0</v>
      </c>
      <c r="DE1162" s="4">
        <v>0</v>
      </c>
      <c r="DF1162" s="4">
        <v>0</v>
      </c>
      <c r="DG1162" s="4">
        <v>0</v>
      </c>
      <c r="DH1162" s="4">
        <v>0</v>
      </c>
      <c r="DI1162" s="4">
        <v>0</v>
      </c>
      <c r="DJ1162" s="4">
        <v>0</v>
      </c>
      <c r="DK1162" s="4">
        <v>0</v>
      </c>
      <c r="DL1162" s="4">
        <v>0</v>
      </c>
      <c r="DM1162" s="4">
        <v>0</v>
      </c>
      <c r="DN1162" s="4">
        <v>0</v>
      </c>
      <c r="DO1162" s="4">
        <v>0</v>
      </c>
      <c r="DP1162" s="4">
        <v>0</v>
      </c>
      <c r="DQ1162" s="4">
        <v>0</v>
      </c>
      <c r="DR1162" s="4">
        <v>0</v>
      </c>
      <c r="DS1162" s="4">
        <v>0</v>
      </c>
      <c r="DT1162" s="4">
        <v>0</v>
      </c>
      <c r="DU1162" s="6">
        <v>0</v>
      </c>
      <c r="DV1162" s="4">
        <f>SUM(Tabela1[[#This Row],[jan/25]:[mar/25]])</f>
        <v>0</v>
      </c>
      <c r="DW1162" s="4">
        <f>SUM(Tabela1[[#This Row],[abr/25]:[ago/25]])</f>
        <v>0</v>
      </c>
      <c r="DX1162" s="4">
        <f>SUM(Tabela1[[#This Row],[set/25]:[dez/30]])</f>
        <v>0</v>
      </c>
    </row>
    <row r="1163" spans="1:128" hidden="1" x14ac:dyDescent="0.25">
      <c r="A1163" s="2" t="s">
        <v>2495</v>
      </c>
      <c r="B1163" s="2" t="s">
        <v>14</v>
      </c>
      <c r="C1163" s="2" t="s">
        <v>675</v>
      </c>
      <c r="D1163" s="1">
        <v>2114</v>
      </c>
      <c r="E1163" s="2" t="s">
        <v>2842</v>
      </c>
      <c r="F1163" s="2" t="s">
        <v>19</v>
      </c>
      <c r="G1163" s="321">
        <v>45907</v>
      </c>
      <c r="H1163" s="2" t="s">
        <v>2843</v>
      </c>
      <c r="I1163" s="2"/>
      <c r="J1163" s="4"/>
      <c r="K1163" s="4"/>
      <c r="L1163" s="4">
        <f>Tabela1[[#This Row],[parcela.cef
(total)]]-Tabela1[[#This Row],[parcela.cef
(realizado)]]</f>
        <v>0</v>
      </c>
      <c r="M1163" s="4">
        <v>188000</v>
      </c>
      <c r="N1163" s="4">
        <v>329000</v>
      </c>
      <c r="O1163" s="4">
        <v>0</v>
      </c>
      <c r="P1163" s="4">
        <v>137700</v>
      </c>
      <c r="Q1163" s="4">
        <f>SUM(Tabela1[[#This Row],[set/25]:[dez/30]])</f>
        <v>137700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780</v>
      </c>
      <c r="BL1163" s="4">
        <v>780</v>
      </c>
      <c r="BM1163" s="4">
        <v>780</v>
      </c>
      <c r="BN1163" s="4">
        <v>780</v>
      </c>
      <c r="BO1163" s="4">
        <v>780</v>
      </c>
      <c r="BP1163" s="4">
        <v>780</v>
      </c>
      <c r="BQ1163" s="4">
        <v>780</v>
      </c>
      <c r="BR1163" s="4">
        <v>2040</v>
      </c>
      <c r="BS1163" s="4">
        <v>2600</v>
      </c>
      <c r="BT1163" s="4">
        <v>2600</v>
      </c>
      <c r="BU1163" s="4">
        <v>2600</v>
      </c>
      <c r="BV1163" s="4">
        <v>2600</v>
      </c>
      <c r="BW1163" s="4">
        <v>22600</v>
      </c>
      <c r="BX1163" s="4">
        <v>2600</v>
      </c>
      <c r="BY1163" s="4">
        <v>2600</v>
      </c>
      <c r="BZ1163" s="4">
        <v>2600</v>
      </c>
      <c r="CA1163" s="4">
        <v>2600</v>
      </c>
      <c r="CB1163" s="4">
        <v>2600</v>
      </c>
      <c r="CC1163" s="4">
        <v>2600</v>
      </c>
      <c r="CD1163" s="4">
        <v>2600</v>
      </c>
      <c r="CE1163" s="4">
        <v>2600</v>
      </c>
      <c r="CF1163" s="4">
        <v>2600</v>
      </c>
      <c r="CG1163" s="4">
        <v>2600</v>
      </c>
      <c r="CH1163" s="4">
        <v>2600</v>
      </c>
      <c r="CI1163" s="4">
        <v>22600</v>
      </c>
      <c r="CJ1163" s="4">
        <v>2600</v>
      </c>
      <c r="CK1163" s="4">
        <v>2600</v>
      </c>
      <c r="CL1163" s="4">
        <v>2600</v>
      </c>
      <c r="CM1163" s="4">
        <v>2600</v>
      </c>
      <c r="CN1163" s="4">
        <v>2600</v>
      </c>
      <c r="CO1163" s="4">
        <v>2600</v>
      </c>
      <c r="CP1163" s="4">
        <v>2600</v>
      </c>
      <c r="CQ1163" s="4">
        <v>2600</v>
      </c>
      <c r="CR1163" s="4">
        <v>2600</v>
      </c>
      <c r="CS1163" s="4">
        <v>2600</v>
      </c>
      <c r="CT1163" s="4">
        <v>0</v>
      </c>
      <c r="CU1163" s="4">
        <v>20000</v>
      </c>
      <c r="CV1163" s="4">
        <v>0</v>
      </c>
      <c r="CW1163" s="4">
        <v>0</v>
      </c>
      <c r="CX1163" s="4">
        <v>0</v>
      </c>
      <c r="CY1163" s="4">
        <v>0</v>
      </c>
      <c r="CZ1163" s="4">
        <v>0</v>
      </c>
      <c r="DA1163" s="4">
        <v>0</v>
      </c>
      <c r="DB1163" s="4">
        <v>0</v>
      </c>
      <c r="DC1163" s="4">
        <v>0</v>
      </c>
      <c r="DD1163" s="4">
        <v>0</v>
      </c>
      <c r="DE1163" s="4">
        <v>0</v>
      </c>
      <c r="DF1163" s="4">
        <v>0</v>
      </c>
      <c r="DG1163" s="4">
        <v>0</v>
      </c>
      <c r="DH1163" s="4">
        <v>0</v>
      </c>
      <c r="DI1163" s="4">
        <v>0</v>
      </c>
      <c r="DJ1163" s="4">
        <v>0</v>
      </c>
      <c r="DK1163" s="4">
        <v>0</v>
      </c>
      <c r="DL1163" s="4">
        <v>0</v>
      </c>
      <c r="DM1163" s="4">
        <v>0</v>
      </c>
      <c r="DN1163" s="4">
        <v>0</v>
      </c>
      <c r="DO1163" s="4">
        <v>0</v>
      </c>
      <c r="DP1163" s="4">
        <v>0</v>
      </c>
      <c r="DQ1163" s="4">
        <v>0</v>
      </c>
      <c r="DR1163" s="4">
        <v>0</v>
      </c>
      <c r="DS1163" s="4">
        <v>0</v>
      </c>
      <c r="DT1163" s="4">
        <v>0</v>
      </c>
      <c r="DU1163" s="6">
        <v>0</v>
      </c>
      <c r="DV1163" s="4">
        <f>SUM(Tabela1[[#This Row],[jan/25]:[mar/25]])</f>
        <v>0</v>
      </c>
      <c r="DW1163" s="4">
        <f>SUM(Tabela1[[#This Row],[abr/25]:[ago/25]])</f>
        <v>0</v>
      </c>
      <c r="DX1163" s="4">
        <f>SUM(Tabela1[[#This Row],[set/25]:[dez/30]])</f>
        <v>137700</v>
      </c>
    </row>
    <row r="1164" spans="1:128" hidden="1" x14ac:dyDescent="0.25">
      <c r="A1164" s="2" t="s">
        <v>2495</v>
      </c>
      <c r="B1164" s="2" t="s">
        <v>14</v>
      </c>
      <c r="C1164" s="2" t="s">
        <v>675</v>
      </c>
      <c r="D1164" s="1">
        <v>2115</v>
      </c>
      <c r="E1164" s="2" t="s">
        <v>2845</v>
      </c>
      <c r="F1164" s="2" t="s">
        <v>19</v>
      </c>
      <c r="G1164" s="321">
        <v>45850</v>
      </c>
      <c r="H1164" s="2" t="s">
        <v>1020</v>
      </c>
      <c r="I1164" s="2"/>
      <c r="J1164" s="4"/>
      <c r="K1164" s="4"/>
      <c r="L1164" s="4">
        <f>Tabela1[[#This Row],[parcela.cef
(total)]]-Tabela1[[#This Row],[parcela.cef
(realizado)]]</f>
        <v>0</v>
      </c>
      <c r="M1164" s="4">
        <v>284497.58</v>
      </c>
      <c r="N1164" s="4">
        <v>324300</v>
      </c>
      <c r="O1164" s="4">
        <v>0</v>
      </c>
      <c r="P1164" s="4">
        <v>44670.59</v>
      </c>
      <c r="Q1164" s="4">
        <f>SUM(Tabela1[[#This Row],[set/25]:[dez/30]])</f>
        <v>38427.529999999977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6000</v>
      </c>
      <c r="BI1164" s="4">
        <v>243.06</v>
      </c>
      <c r="BJ1164" s="4">
        <v>0</v>
      </c>
      <c r="BK1164" s="4">
        <v>243.86</v>
      </c>
      <c r="BL1164" s="4">
        <v>243.86</v>
      </c>
      <c r="BM1164" s="4">
        <v>243.86</v>
      </c>
      <c r="BN1164" s="4">
        <v>243.86</v>
      </c>
      <c r="BO1164" s="4">
        <v>243.86</v>
      </c>
      <c r="BP1164" s="4">
        <v>243.86</v>
      </c>
      <c r="BQ1164" s="4">
        <v>243.86</v>
      </c>
      <c r="BR1164" s="4">
        <v>243.86</v>
      </c>
      <c r="BS1164" s="4">
        <v>3962.65</v>
      </c>
      <c r="BT1164" s="4">
        <v>812.85</v>
      </c>
      <c r="BU1164" s="4">
        <v>812.85</v>
      </c>
      <c r="BV1164" s="4">
        <v>812.85</v>
      </c>
      <c r="BW1164" s="4">
        <v>812.85</v>
      </c>
      <c r="BX1164" s="4">
        <v>812.85</v>
      </c>
      <c r="BY1164" s="4">
        <v>812.85</v>
      </c>
      <c r="BZ1164" s="4">
        <v>812.85</v>
      </c>
      <c r="CA1164" s="4">
        <v>812.85</v>
      </c>
      <c r="CB1164" s="4">
        <v>812.85</v>
      </c>
      <c r="CC1164" s="4">
        <v>812.85</v>
      </c>
      <c r="CD1164" s="4">
        <v>812.85</v>
      </c>
      <c r="CE1164" s="4">
        <v>4877.1000000000004</v>
      </c>
      <c r="CF1164" s="4">
        <v>812.85</v>
      </c>
      <c r="CG1164" s="4">
        <v>812.85</v>
      </c>
      <c r="CH1164" s="4">
        <v>812.85</v>
      </c>
      <c r="CI1164" s="4">
        <v>812.85</v>
      </c>
      <c r="CJ1164" s="4">
        <v>812.85</v>
      </c>
      <c r="CK1164" s="4">
        <v>812.85</v>
      </c>
      <c r="CL1164" s="4">
        <v>812.85</v>
      </c>
      <c r="CM1164" s="4">
        <v>812.85</v>
      </c>
      <c r="CN1164" s="4">
        <v>812.85</v>
      </c>
      <c r="CO1164" s="4">
        <v>812.85</v>
      </c>
      <c r="CP1164" s="4">
        <v>812.85</v>
      </c>
      <c r="CQ1164" s="4">
        <v>4877.1000000000004</v>
      </c>
      <c r="CR1164" s="4">
        <v>812.85</v>
      </c>
      <c r="CS1164" s="4">
        <v>812.85</v>
      </c>
      <c r="CT1164" s="4">
        <v>812.85</v>
      </c>
      <c r="CU1164" s="4">
        <v>812.85</v>
      </c>
      <c r="CV1164" s="4">
        <v>812.85</v>
      </c>
      <c r="CW1164" s="4">
        <v>812.85</v>
      </c>
      <c r="CX1164" s="4">
        <v>0</v>
      </c>
      <c r="CY1164" s="4">
        <v>0</v>
      </c>
      <c r="CZ1164" s="4">
        <v>0</v>
      </c>
      <c r="DA1164" s="4">
        <v>0</v>
      </c>
      <c r="DB1164" s="4">
        <v>0</v>
      </c>
      <c r="DC1164" s="4">
        <v>0</v>
      </c>
      <c r="DD1164" s="4">
        <v>0</v>
      </c>
      <c r="DE1164" s="4">
        <v>0</v>
      </c>
      <c r="DF1164" s="4">
        <v>0</v>
      </c>
      <c r="DG1164" s="4">
        <v>0</v>
      </c>
      <c r="DH1164" s="4">
        <v>0</v>
      </c>
      <c r="DI1164" s="4">
        <v>0</v>
      </c>
      <c r="DJ1164" s="4">
        <v>0</v>
      </c>
      <c r="DK1164" s="4">
        <v>0</v>
      </c>
      <c r="DL1164" s="4">
        <v>0</v>
      </c>
      <c r="DM1164" s="4">
        <v>0</v>
      </c>
      <c r="DN1164" s="4">
        <v>0</v>
      </c>
      <c r="DO1164" s="4">
        <v>0</v>
      </c>
      <c r="DP1164" s="4">
        <v>0</v>
      </c>
      <c r="DQ1164" s="4">
        <v>0</v>
      </c>
      <c r="DR1164" s="4">
        <v>0</v>
      </c>
      <c r="DS1164" s="4">
        <v>0</v>
      </c>
      <c r="DT1164" s="4">
        <v>0</v>
      </c>
      <c r="DU1164" s="6">
        <v>0</v>
      </c>
      <c r="DV1164" s="4">
        <f>SUM(Tabela1[[#This Row],[jan/25]:[mar/25]])</f>
        <v>0</v>
      </c>
      <c r="DW1164" s="4">
        <f>SUM(Tabela1[[#This Row],[abr/25]:[ago/25]])</f>
        <v>6243.06</v>
      </c>
      <c r="DX1164" s="4">
        <f>SUM(Tabela1[[#This Row],[set/25]:[dez/30]])</f>
        <v>38427.529999999977</v>
      </c>
    </row>
    <row r="1165" spans="1:128" hidden="1" x14ac:dyDescent="0.25">
      <c r="A1165" s="2" t="s">
        <v>2495</v>
      </c>
      <c r="B1165" s="2" t="s">
        <v>14</v>
      </c>
      <c r="C1165" s="2" t="s">
        <v>193</v>
      </c>
      <c r="D1165" s="1">
        <v>212</v>
      </c>
      <c r="E1165" s="2" t="s">
        <v>2847</v>
      </c>
      <c r="F1165" s="2" t="s">
        <v>19</v>
      </c>
      <c r="G1165" s="321">
        <v>45850</v>
      </c>
      <c r="H1165" s="2" t="s">
        <v>603</v>
      </c>
      <c r="I1165" s="2"/>
      <c r="J1165" s="4"/>
      <c r="K1165" s="4"/>
      <c r="L1165" s="4">
        <f>Tabela1[[#This Row],[parcela.cef
(total)]]-Tabela1[[#This Row],[parcela.cef
(realizado)]]</f>
        <v>0</v>
      </c>
      <c r="M1165" s="4">
        <v>0</v>
      </c>
      <c r="N1165" s="4">
        <v>224660</v>
      </c>
      <c r="O1165" s="4">
        <v>0</v>
      </c>
      <c r="P1165" s="4">
        <v>35124</v>
      </c>
      <c r="Q1165" s="4">
        <f>SUM(Tabela1[[#This Row],[set/25]:[dez/30]])</f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35124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0</v>
      </c>
      <c r="CS1165" s="4">
        <v>0</v>
      </c>
      <c r="CT1165" s="4">
        <v>0</v>
      </c>
      <c r="CU1165" s="4">
        <v>0</v>
      </c>
      <c r="CV1165" s="4">
        <v>0</v>
      </c>
      <c r="CW1165" s="4">
        <v>0</v>
      </c>
      <c r="CX1165" s="4">
        <v>0</v>
      </c>
      <c r="CY1165" s="4">
        <v>0</v>
      </c>
      <c r="CZ1165" s="4">
        <v>0</v>
      </c>
      <c r="DA1165" s="4">
        <v>0</v>
      </c>
      <c r="DB1165" s="4">
        <v>0</v>
      </c>
      <c r="DC1165" s="4">
        <v>0</v>
      </c>
      <c r="DD1165" s="4">
        <v>0</v>
      </c>
      <c r="DE1165" s="4">
        <v>0</v>
      </c>
      <c r="DF1165" s="4">
        <v>0</v>
      </c>
      <c r="DG1165" s="4">
        <v>0</v>
      </c>
      <c r="DH1165" s="4">
        <v>0</v>
      </c>
      <c r="DI1165" s="4">
        <v>0</v>
      </c>
      <c r="DJ1165" s="4">
        <v>0</v>
      </c>
      <c r="DK1165" s="4">
        <v>0</v>
      </c>
      <c r="DL1165" s="4">
        <v>0</v>
      </c>
      <c r="DM1165" s="4">
        <v>0</v>
      </c>
      <c r="DN1165" s="4">
        <v>0</v>
      </c>
      <c r="DO1165" s="4">
        <v>0</v>
      </c>
      <c r="DP1165" s="4">
        <v>0</v>
      </c>
      <c r="DQ1165" s="4">
        <v>0</v>
      </c>
      <c r="DR1165" s="4">
        <v>0</v>
      </c>
      <c r="DS1165" s="4">
        <v>0</v>
      </c>
      <c r="DT1165" s="4">
        <v>0</v>
      </c>
      <c r="DU1165" s="6">
        <v>0</v>
      </c>
      <c r="DV1165" s="4">
        <f>SUM(Tabela1[[#This Row],[jan/25]:[mar/25]])</f>
        <v>0</v>
      </c>
      <c r="DW1165" s="4">
        <f>SUM(Tabela1[[#This Row],[abr/25]:[ago/25]])</f>
        <v>35124</v>
      </c>
      <c r="DX1165" s="4">
        <f>SUM(Tabela1[[#This Row],[set/25]:[dez/30]])</f>
        <v>0</v>
      </c>
    </row>
    <row r="1166" spans="1:128" hidden="1" x14ac:dyDescent="0.25">
      <c r="A1166" s="2" t="s">
        <v>2495</v>
      </c>
      <c r="B1166" s="2" t="s">
        <v>14</v>
      </c>
      <c r="C1166" s="2" t="s">
        <v>193</v>
      </c>
      <c r="D1166" s="1">
        <v>213</v>
      </c>
      <c r="E1166" s="2" t="s">
        <v>2849</v>
      </c>
      <c r="F1166" s="2" t="s">
        <v>19</v>
      </c>
      <c r="G1166" s="321">
        <v>45878</v>
      </c>
      <c r="H1166" s="2" t="s">
        <v>2850</v>
      </c>
      <c r="I1166" s="2"/>
      <c r="J1166" s="4"/>
      <c r="K1166" s="4"/>
      <c r="L1166" s="4">
        <f>Tabela1[[#This Row],[parcela.cef
(total)]]-Tabela1[[#This Row],[parcela.cef
(realizado)]]</f>
        <v>0</v>
      </c>
      <c r="M1166" s="4">
        <v>0</v>
      </c>
      <c r="N1166" s="4">
        <v>315840</v>
      </c>
      <c r="O1166" s="4">
        <v>0</v>
      </c>
      <c r="P1166" s="4">
        <v>360</v>
      </c>
      <c r="Q1166" s="4">
        <f>SUM(Tabela1[[#This Row],[set/25]:[dez/30]])</f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360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0</v>
      </c>
      <c r="CR1166" s="4">
        <v>0</v>
      </c>
      <c r="CS1166" s="4">
        <v>0</v>
      </c>
      <c r="CT1166" s="4">
        <v>0</v>
      </c>
      <c r="CU1166" s="4">
        <v>0</v>
      </c>
      <c r="CV1166" s="4">
        <v>0</v>
      </c>
      <c r="CW1166" s="4">
        <v>0</v>
      </c>
      <c r="CX1166" s="4">
        <v>0</v>
      </c>
      <c r="CY1166" s="4">
        <v>0</v>
      </c>
      <c r="CZ1166" s="4">
        <v>0</v>
      </c>
      <c r="DA1166" s="4">
        <v>0</v>
      </c>
      <c r="DB1166" s="4">
        <v>0</v>
      </c>
      <c r="DC1166" s="4">
        <v>0</v>
      </c>
      <c r="DD1166" s="4">
        <v>0</v>
      </c>
      <c r="DE1166" s="4">
        <v>0</v>
      </c>
      <c r="DF1166" s="4">
        <v>0</v>
      </c>
      <c r="DG1166" s="4">
        <v>0</v>
      </c>
      <c r="DH1166" s="4">
        <v>0</v>
      </c>
      <c r="DI1166" s="4">
        <v>0</v>
      </c>
      <c r="DJ1166" s="4">
        <v>0</v>
      </c>
      <c r="DK1166" s="4">
        <v>0</v>
      </c>
      <c r="DL1166" s="4">
        <v>0</v>
      </c>
      <c r="DM1166" s="4">
        <v>0</v>
      </c>
      <c r="DN1166" s="4">
        <v>0</v>
      </c>
      <c r="DO1166" s="4">
        <v>0</v>
      </c>
      <c r="DP1166" s="4">
        <v>0</v>
      </c>
      <c r="DQ1166" s="4">
        <v>0</v>
      </c>
      <c r="DR1166" s="4">
        <v>0</v>
      </c>
      <c r="DS1166" s="4">
        <v>0</v>
      </c>
      <c r="DT1166" s="4">
        <v>0</v>
      </c>
      <c r="DU1166" s="6">
        <v>0</v>
      </c>
      <c r="DV1166" s="4">
        <f>SUM(Tabela1[[#This Row],[jan/25]:[mar/25]])</f>
        <v>0</v>
      </c>
      <c r="DW1166" s="4">
        <f>SUM(Tabela1[[#This Row],[abr/25]:[ago/25]])</f>
        <v>360</v>
      </c>
      <c r="DX1166" s="4">
        <f>SUM(Tabela1[[#This Row],[set/25]:[dez/30]])</f>
        <v>0</v>
      </c>
    </row>
    <row r="1167" spans="1:128" hidden="1" x14ac:dyDescent="0.25">
      <c r="A1167" s="2" t="s">
        <v>2495</v>
      </c>
      <c r="B1167" s="2" t="s">
        <v>14</v>
      </c>
      <c r="C1167" s="2" t="s">
        <v>193</v>
      </c>
      <c r="D1167" s="1">
        <v>214</v>
      </c>
      <c r="E1167" s="2" t="s">
        <v>2852</v>
      </c>
      <c r="F1167" s="2" t="s">
        <v>19</v>
      </c>
      <c r="G1167" s="321">
        <v>45850</v>
      </c>
      <c r="H1167" s="2" t="s">
        <v>2853</v>
      </c>
      <c r="I1167" s="2"/>
      <c r="J1167" s="4"/>
      <c r="K1167" s="4"/>
      <c r="L1167" s="4">
        <f>Tabela1[[#This Row],[parcela.cef
(total)]]-Tabela1[[#This Row],[parcela.cef
(realizado)]]</f>
        <v>0</v>
      </c>
      <c r="M1167" s="4">
        <v>0</v>
      </c>
      <c r="N1167" s="4">
        <v>295100</v>
      </c>
      <c r="O1167" s="4">
        <v>0</v>
      </c>
      <c r="P1167" s="4">
        <v>1725.42</v>
      </c>
      <c r="Q1167" s="4">
        <f>SUM(Tabela1[[#This Row],[set/25]:[dez/30]])</f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1725.42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0</v>
      </c>
      <c r="CP1167" s="4">
        <v>0</v>
      </c>
      <c r="CQ1167" s="4">
        <v>0</v>
      </c>
      <c r="CR1167" s="4">
        <v>0</v>
      </c>
      <c r="CS1167" s="4">
        <v>0</v>
      </c>
      <c r="CT1167" s="4">
        <v>0</v>
      </c>
      <c r="CU1167" s="4">
        <v>0</v>
      </c>
      <c r="CV1167" s="4">
        <v>0</v>
      </c>
      <c r="CW1167" s="4">
        <v>0</v>
      </c>
      <c r="CX1167" s="4">
        <v>0</v>
      </c>
      <c r="CY1167" s="4">
        <v>0</v>
      </c>
      <c r="CZ1167" s="4">
        <v>0</v>
      </c>
      <c r="DA1167" s="4">
        <v>0</v>
      </c>
      <c r="DB1167" s="4">
        <v>0</v>
      </c>
      <c r="DC1167" s="4">
        <v>0</v>
      </c>
      <c r="DD1167" s="4">
        <v>0</v>
      </c>
      <c r="DE1167" s="4">
        <v>0</v>
      </c>
      <c r="DF1167" s="4">
        <v>0</v>
      </c>
      <c r="DG1167" s="4">
        <v>0</v>
      </c>
      <c r="DH1167" s="4">
        <v>0</v>
      </c>
      <c r="DI1167" s="4">
        <v>0</v>
      </c>
      <c r="DJ1167" s="4">
        <v>0</v>
      </c>
      <c r="DK1167" s="4">
        <v>0</v>
      </c>
      <c r="DL1167" s="4">
        <v>0</v>
      </c>
      <c r="DM1167" s="4">
        <v>0</v>
      </c>
      <c r="DN1167" s="4">
        <v>0</v>
      </c>
      <c r="DO1167" s="4">
        <v>0</v>
      </c>
      <c r="DP1167" s="4">
        <v>0</v>
      </c>
      <c r="DQ1167" s="4">
        <v>0</v>
      </c>
      <c r="DR1167" s="4">
        <v>0</v>
      </c>
      <c r="DS1167" s="4">
        <v>0</v>
      </c>
      <c r="DT1167" s="4">
        <v>0</v>
      </c>
      <c r="DU1167" s="6">
        <v>0</v>
      </c>
      <c r="DV1167" s="4">
        <f>SUM(Tabela1[[#This Row],[jan/25]:[mar/25]])</f>
        <v>0</v>
      </c>
      <c r="DW1167" s="4">
        <f>SUM(Tabela1[[#This Row],[abr/25]:[ago/25]])</f>
        <v>1725.42</v>
      </c>
      <c r="DX1167" s="4">
        <f>SUM(Tabela1[[#This Row],[set/25]:[dez/30]])</f>
        <v>0</v>
      </c>
    </row>
    <row r="1168" spans="1:128" hidden="1" x14ac:dyDescent="0.25">
      <c r="A1168" s="2" t="s">
        <v>2495</v>
      </c>
      <c r="B1168" s="2" t="s">
        <v>14</v>
      </c>
      <c r="C1168" s="2" t="s">
        <v>193</v>
      </c>
      <c r="D1168" s="1">
        <v>215</v>
      </c>
      <c r="E1168" s="2" t="s">
        <v>2855</v>
      </c>
      <c r="F1168" s="2" t="s">
        <v>19</v>
      </c>
      <c r="G1168" s="321">
        <v>45850</v>
      </c>
      <c r="H1168" s="2" t="s">
        <v>1458</v>
      </c>
      <c r="I1168" s="2"/>
      <c r="J1168" s="4"/>
      <c r="K1168" s="4"/>
      <c r="L1168" s="4">
        <f>Tabela1[[#This Row],[parcela.cef
(total)]]-Tabela1[[#This Row],[parcela.cef
(realizado)]]</f>
        <v>0</v>
      </c>
      <c r="M1168" s="4">
        <v>0</v>
      </c>
      <c r="N1168" s="4">
        <v>295105.31</v>
      </c>
      <c r="O1168" s="4">
        <v>0</v>
      </c>
      <c r="P1168" s="4">
        <v>993.36</v>
      </c>
      <c r="Q1168" s="4">
        <f>SUM(Tabela1[[#This Row],[set/25]:[dez/30]])</f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600</v>
      </c>
      <c r="BI1168" s="4">
        <v>393.36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0</v>
      </c>
      <c r="CS1168" s="4">
        <v>0</v>
      </c>
      <c r="CT1168" s="4">
        <v>0</v>
      </c>
      <c r="CU1168" s="4">
        <v>0</v>
      </c>
      <c r="CV1168" s="4">
        <v>0</v>
      </c>
      <c r="CW1168" s="4">
        <v>0</v>
      </c>
      <c r="CX1168" s="4">
        <v>0</v>
      </c>
      <c r="CY1168" s="4">
        <v>0</v>
      </c>
      <c r="CZ1168" s="4">
        <v>0</v>
      </c>
      <c r="DA1168" s="4">
        <v>0</v>
      </c>
      <c r="DB1168" s="4">
        <v>0</v>
      </c>
      <c r="DC1168" s="4">
        <v>0</v>
      </c>
      <c r="DD1168" s="4">
        <v>0</v>
      </c>
      <c r="DE1168" s="4">
        <v>0</v>
      </c>
      <c r="DF1168" s="4">
        <v>0</v>
      </c>
      <c r="DG1168" s="4">
        <v>0</v>
      </c>
      <c r="DH1168" s="4">
        <v>0</v>
      </c>
      <c r="DI1168" s="4">
        <v>0</v>
      </c>
      <c r="DJ1168" s="4">
        <v>0</v>
      </c>
      <c r="DK1168" s="4">
        <v>0</v>
      </c>
      <c r="DL1168" s="4">
        <v>0</v>
      </c>
      <c r="DM1168" s="4">
        <v>0</v>
      </c>
      <c r="DN1168" s="4">
        <v>0</v>
      </c>
      <c r="DO1168" s="4">
        <v>0</v>
      </c>
      <c r="DP1168" s="4">
        <v>0</v>
      </c>
      <c r="DQ1168" s="4">
        <v>0</v>
      </c>
      <c r="DR1168" s="4">
        <v>0</v>
      </c>
      <c r="DS1168" s="4">
        <v>0</v>
      </c>
      <c r="DT1168" s="4">
        <v>0</v>
      </c>
      <c r="DU1168" s="6">
        <v>0</v>
      </c>
      <c r="DV1168" s="4">
        <f>SUM(Tabela1[[#This Row],[jan/25]:[mar/25]])</f>
        <v>0</v>
      </c>
      <c r="DW1168" s="4">
        <f>SUM(Tabela1[[#This Row],[abr/25]:[ago/25]])</f>
        <v>993.36</v>
      </c>
      <c r="DX1168" s="4">
        <f>SUM(Tabela1[[#This Row],[set/25]:[dez/30]])</f>
        <v>0</v>
      </c>
    </row>
    <row r="1169" spans="1:128" hidden="1" x14ac:dyDescent="0.25">
      <c r="A1169" s="2" t="s">
        <v>2495</v>
      </c>
      <c r="B1169" s="2" t="s">
        <v>14</v>
      </c>
      <c r="C1169" s="2" t="s">
        <v>702</v>
      </c>
      <c r="D1169" s="1">
        <v>2201</v>
      </c>
      <c r="E1169" s="2"/>
      <c r="F1169" s="2" t="s">
        <v>42</v>
      </c>
      <c r="G1169" s="321"/>
      <c r="H1169" s="2"/>
      <c r="I1169" s="2"/>
      <c r="J1169" s="4"/>
      <c r="K1169" s="4"/>
      <c r="L1169" s="4">
        <f>Tabela1[[#This Row],[parcela.cef
(total)]]-Tabela1[[#This Row],[parcela.cef
(realizado)]]</f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f>SUM(Tabela1[[#This Row],[set/25]:[dez/30]])</f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0</v>
      </c>
      <c r="CR1169" s="4">
        <v>0</v>
      </c>
      <c r="CS1169" s="4">
        <v>0</v>
      </c>
      <c r="CT1169" s="4">
        <v>0</v>
      </c>
      <c r="CU1169" s="4">
        <v>0</v>
      </c>
      <c r="CV1169" s="4">
        <v>0</v>
      </c>
      <c r="CW1169" s="4">
        <v>0</v>
      </c>
      <c r="CX1169" s="4">
        <v>0</v>
      </c>
      <c r="CY1169" s="4">
        <v>0</v>
      </c>
      <c r="CZ1169" s="4">
        <v>0</v>
      </c>
      <c r="DA1169" s="4">
        <v>0</v>
      </c>
      <c r="DB1169" s="4">
        <v>0</v>
      </c>
      <c r="DC1169" s="4">
        <v>0</v>
      </c>
      <c r="DD1169" s="4">
        <v>0</v>
      </c>
      <c r="DE1169" s="4">
        <v>0</v>
      </c>
      <c r="DF1169" s="4">
        <v>0</v>
      </c>
      <c r="DG1169" s="4">
        <v>0</v>
      </c>
      <c r="DH1169" s="4">
        <v>0</v>
      </c>
      <c r="DI1169" s="4">
        <v>0</v>
      </c>
      <c r="DJ1169" s="4">
        <v>0</v>
      </c>
      <c r="DK1169" s="4">
        <v>0</v>
      </c>
      <c r="DL1169" s="4">
        <v>0</v>
      </c>
      <c r="DM1169" s="4">
        <v>0</v>
      </c>
      <c r="DN1169" s="4">
        <v>0</v>
      </c>
      <c r="DO1169" s="4">
        <v>0</v>
      </c>
      <c r="DP1169" s="4">
        <v>0</v>
      </c>
      <c r="DQ1169" s="4">
        <v>0</v>
      </c>
      <c r="DR1169" s="4">
        <v>0</v>
      </c>
      <c r="DS1169" s="4">
        <v>0</v>
      </c>
      <c r="DT1169" s="4">
        <v>0</v>
      </c>
      <c r="DU1169" s="6">
        <v>0</v>
      </c>
      <c r="DV1169" s="4">
        <f>SUM(Tabela1[[#This Row],[jan/25]:[mar/25]])</f>
        <v>0</v>
      </c>
      <c r="DW1169" s="4">
        <f>SUM(Tabela1[[#This Row],[abr/25]:[ago/25]])</f>
        <v>0</v>
      </c>
      <c r="DX1169" s="4">
        <f>SUM(Tabela1[[#This Row],[set/25]:[dez/30]])</f>
        <v>0</v>
      </c>
    </row>
    <row r="1170" spans="1:128" hidden="1" x14ac:dyDescent="0.25">
      <c r="A1170" s="2" t="s">
        <v>2495</v>
      </c>
      <c r="B1170" s="2" t="s">
        <v>14</v>
      </c>
      <c r="C1170" s="2" t="s">
        <v>702</v>
      </c>
      <c r="D1170" s="1">
        <v>2202</v>
      </c>
      <c r="E1170" s="2" t="s">
        <v>2858</v>
      </c>
      <c r="F1170" s="2" t="s">
        <v>19</v>
      </c>
      <c r="G1170" s="321">
        <v>45850</v>
      </c>
      <c r="H1170" s="2" t="s">
        <v>715</v>
      </c>
      <c r="I1170" s="2"/>
      <c r="J1170" s="4"/>
      <c r="K1170" s="4"/>
      <c r="L1170" s="4">
        <f>Tabela1[[#This Row],[parcela.cef
(total)]]-Tabela1[[#This Row],[parcela.cef
(realizado)]]</f>
        <v>0</v>
      </c>
      <c r="M1170" s="4">
        <v>210538.37</v>
      </c>
      <c r="N1170" s="4">
        <v>242460</v>
      </c>
      <c r="O1170" s="4">
        <v>0</v>
      </c>
      <c r="P1170" s="4">
        <v>34990.720000000001</v>
      </c>
      <c r="Q1170" s="4">
        <f>SUM(Tabela1[[#This Row],[set/25]:[dez/30]])</f>
        <v>31868.73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2331</v>
      </c>
      <c r="BI1170" s="4">
        <v>790.99</v>
      </c>
      <c r="BJ1170" s="4">
        <v>0</v>
      </c>
      <c r="BK1170" s="4">
        <v>789.48</v>
      </c>
      <c r="BL1170" s="4">
        <v>166.13</v>
      </c>
      <c r="BM1170" s="4">
        <v>166.13</v>
      </c>
      <c r="BN1170" s="4">
        <v>166.13</v>
      </c>
      <c r="BO1170" s="4">
        <v>166.13</v>
      </c>
      <c r="BP1170" s="4">
        <v>166.13</v>
      </c>
      <c r="BQ1170" s="4">
        <v>166.13</v>
      </c>
      <c r="BR1170" s="4">
        <v>166.13</v>
      </c>
      <c r="BS1170" s="4">
        <v>166.13</v>
      </c>
      <c r="BT1170" s="4">
        <v>3165.04</v>
      </c>
      <c r="BU1170" s="4">
        <v>553.75</v>
      </c>
      <c r="BV1170" s="4">
        <v>553.75</v>
      </c>
      <c r="BW1170" s="4">
        <v>553.75</v>
      </c>
      <c r="BX1170" s="4">
        <v>553.75</v>
      </c>
      <c r="BY1170" s="4">
        <v>553.75</v>
      </c>
      <c r="BZ1170" s="4">
        <v>553.75</v>
      </c>
      <c r="CA1170" s="4">
        <v>553.75</v>
      </c>
      <c r="CB1170" s="4">
        <v>553.75</v>
      </c>
      <c r="CC1170" s="4">
        <v>553.75</v>
      </c>
      <c r="CD1170" s="4">
        <v>553.75</v>
      </c>
      <c r="CE1170" s="4">
        <v>553.75</v>
      </c>
      <c r="CF1170" s="4">
        <v>5816.96</v>
      </c>
      <c r="CG1170" s="4">
        <v>553.75</v>
      </c>
      <c r="CH1170" s="4">
        <v>553.75</v>
      </c>
      <c r="CI1170" s="4">
        <v>553.75</v>
      </c>
      <c r="CJ1170" s="4">
        <v>553.75</v>
      </c>
      <c r="CK1170" s="4">
        <v>553.75</v>
      </c>
      <c r="CL1170" s="4">
        <v>553.75</v>
      </c>
      <c r="CM1170" s="4">
        <v>553.75</v>
      </c>
      <c r="CN1170" s="4">
        <v>553.75</v>
      </c>
      <c r="CO1170" s="4">
        <v>553.75</v>
      </c>
      <c r="CP1170" s="4">
        <v>553.75</v>
      </c>
      <c r="CQ1170" s="4">
        <v>553.75</v>
      </c>
      <c r="CR1170" s="4">
        <v>5816.96</v>
      </c>
      <c r="CS1170" s="4">
        <v>553.75</v>
      </c>
      <c r="CT1170" s="4">
        <v>553.75</v>
      </c>
      <c r="CU1170" s="4">
        <v>553.75</v>
      </c>
      <c r="CV1170" s="4">
        <v>553.75</v>
      </c>
      <c r="CW1170" s="4">
        <v>553.75</v>
      </c>
      <c r="CX1170" s="4">
        <v>0</v>
      </c>
      <c r="CY1170" s="4">
        <v>0</v>
      </c>
      <c r="CZ1170" s="4">
        <v>0</v>
      </c>
      <c r="DA1170" s="4">
        <v>0</v>
      </c>
      <c r="DB1170" s="4">
        <v>0</v>
      </c>
      <c r="DC1170" s="4">
        <v>0</v>
      </c>
      <c r="DD1170" s="4">
        <v>0</v>
      </c>
      <c r="DE1170" s="4">
        <v>0</v>
      </c>
      <c r="DF1170" s="4">
        <v>0</v>
      </c>
      <c r="DG1170" s="4">
        <v>0</v>
      </c>
      <c r="DH1170" s="4">
        <v>0</v>
      </c>
      <c r="DI1170" s="4">
        <v>0</v>
      </c>
      <c r="DJ1170" s="4">
        <v>0</v>
      </c>
      <c r="DK1170" s="4">
        <v>0</v>
      </c>
      <c r="DL1170" s="4">
        <v>0</v>
      </c>
      <c r="DM1170" s="4">
        <v>0</v>
      </c>
      <c r="DN1170" s="4">
        <v>0</v>
      </c>
      <c r="DO1170" s="4">
        <v>0</v>
      </c>
      <c r="DP1170" s="4">
        <v>0</v>
      </c>
      <c r="DQ1170" s="4">
        <v>0</v>
      </c>
      <c r="DR1170" s="4">
        <v>0</v>
      </c>
      <c r="DS1170" s="4">
        <v>0</v>
      </c>
      <c r="DT1170" s="4">
        <v>0</v>
      </c>
      <c r="DU1170" s="6">
        <v>0</v>
      </c>
      <c r="DV1170" s="4">
        <f>SUM(Tabela1[[#This Row],[jan/25]:[mar/25]])</f>
        <v>0</v>
      </c>
      <c r="DW1170" s="4">
        <f>SUM(Tabela1[[#This Row],[abr/25]:[ago/25]])</f>
        <v>3121.99</v>
      </c>
      <c r="DX1170" s="4">
        <f>SUM(Tabela1[[#This Row],[set/25]:[dez/30]])</f>
        <v>31868.73</v>
      </c>
    </row>
    <row r="1171" spans="1:128" hidden="1" x14ac:dyDescent="0.25">
      <c r="A1171" s="2" t="s">
        <v>2495</v>
      </c>
      <c r="B1171" s="2" t="s">
        <v>14</v>
      </c>
      <c r="C1171" s="2" t="s">
        <v>702</v>
      </c>
      <c r="D1171" s="1">
        <v>2203</v>
      </c>
      <c r="E1171" s="2"/>
      <c r="F1171" s="2" t="s">
        <v>42</v>
      </c>
      <c r="G1171" s="321"/>
      <c r="H1171" s="2"/>
      <c r="I1171" s="2"/>
      <c r="J1171" s="4"/>
      <c r="K1171" s="4"/>
      <c r="L1171" s="4">
        <f>Tabela1[[#This Row],[parcela.cef
(total)]]-Tabela1[[#This Row],[parcela.cef
(realizado)]]</f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f>SUM(Tabela1[[#This Row],[set/25]:[dez/30]])</f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0</v>
      </c>
      <c r="CR1171" s="4">
        <v>0</v>
      </c>
      <c r="CS1171" s="4">
        <v>0</v>
      </c>
      <c r="CT1171" s="4">
        <v>0</v>
      </c>
      <c r="CU1171" s="4">
        <v>0</v>
      </c>
      <c r="CV1171" s="4">
        <v>0</v>
      </c>
      <c r="CW1171" s="4">
        <v>0</v>
      </c>
      <c r="CX1171" s="4">
        <v>0</v>
      </c>
      <c r="CY1171" s="4">
        <v>0</v>
      </c>
      <c r="CZ1171" s="4">
        <v>0</v>
      </c>
      <c r="DA1171" s="4">
        <v>0</v>
      </c>
      <c r="DB1171" s="4">
        <v>0</v>
      </c>
      <c r="DC1171" s="4">
        <v>0</v>
      </c>
      <c r="DD1171" s="4">
        <v>0</v>
      </c>
      <c r="DE1171" s="4">
        <v>0</v>
      </c>
      <c r="DF1171" s="4">
        <v>0</v>
      </c>
      <c r="DG1171" s="4">
        <v>0</v>
      </c>
      <c r="DH1171" s="4">
        <v>0</v>
      </c>
      <c r="DI1171" s="4">
        <v>0</v>
      </c>
      <c r="DJ1171" s="4">
        <v>0</v>
      </c>
      <c r="DK1171" s="4">
        <v>0</v>
      </c>
      <c r="DL1171" s="4">
        <v>0</v>
      </c>
      <c r="DM1171" s="4">
        <v>0</v>
      </c>
      <c r="DN1171" s="4">
        <v>0</v>
      </c>
      <c r="DO1171" s="4">
        <v>0</v>
      </c>
      <c r="DP1171" s="4">
        <v>0</v>
      </c>
      <c r="DQ1171" s="4">
        <v>0</v>
      </c>
      <c r="DR1171" s="4">
        <v>0</v>
      </c>
      <c r="DS1171" s="4">
        <v>0</v>
      </c>
      <c r="DT1171" s="4">
        <v>0</v>
      </c>
      <c r="DU1171" s="6">
        <v>0</v>
      </c>
      <c r="DV1171" s="4">
        <f>SUM(Tabela1[[#This Row],[jan/25]:[mar/25]])</f>
        <v>0</v>
      </c>
      <c r="DW1171" s="4">
        <f>SUM(Tabela1[[#This Row],[abr/25]:[ago/25]])</f>
        <v>0</v>
      </c>
      <c r="DX1171" s="4">
        <f>SUM(Tabela1[[#This Row],[set/25]:[dez/30]])</f>
        <v>0</v>
      </c>
    </row>
    <row r="1172" spans="1:128" hidden="1" x14ac:dyDescent="0.25">
      <c r="A1172" s="2" t="s">
        <v>2495</v>
      </c>
      <c r="B1172" s="2" t="s">
        <v>14</v>
      </c>
      <c r="C1172" s="2" t="s">
        <v>702</v>
      </c>
      <c r="D1172" s="1">
        <v>2204</v>
      </c>
      <c r="E1172" s="2"/>
      <c r="F1172" s="2" t="s">
        <v>42</v>
      </c>
      <c r="G1172" s="321"/>
      <c r="H1172" s="2"/>
      <c r="I1172" s="2"/>
      <c r="J1172" s="4"/>
      <c r="K1172" s="4"/>
      <c r="L1172" s="4">
        <f>Tabela1[[#This Row],[parcela.cef
(total)]]-Tabela1[[#This Row],[parcela.cef
(realizado)]]</f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f>SUM(Tabela1[[#This Row],[set/25]:[dez/30]])</f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0</v>
      </c>
      <c r="CP1172" s="4">
        <v>0</v>
      </c>
      <c r="CQ1172" s="4">
        <v>0</v>
      </c>
      <c r="CR1172" s="4">
        <v>0</v>
      </c>
      <c r="CS1172" s="4">
        <v>0</v>
      </c>
      <c r="CT1172" s="4">
        <v>0</v>
      </c>
      <c r="CU1172" s="4">
        <v>0</v>
      </c>
      <c r="CV1172" s="4">
        <v>0</v>
      </c>
      <c r="CW1172" s="4">
        <v>0</v>
      </c>
      <c r="CX1172" s="4">
        <v>0</v>
      </c>
      <c r="CY1172" s="4">
        <v>0</v>
      </c>
      <c r="CZ1172" s="4">
        <v>0</v>
      </c>
      <c r="DA1172" s="4">
        <v>0</v>
      </c>
      <c r="DB1172" s="4">
        <v>0</v>
      </c>
      <c r="DC1172" s="4">
        <v>0</v>
      </c>
      <c r="DD1172" s="4">
        <v>0</v>
      </c>
      <c r="DE1172" s="4">
        <v>0</v>
      </c>
      <c r="DF1172" s="4">
        <v>0</v>
      </c>
      <c r="DG1172" s="4">
        <v>0</v>
      </c>
      <c r="DH1172" s="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</v>
      </c>
      <c r="DT1172" s="4">
        <v>0</v>
      </c>
      <c r="DU1172" s="6">
        <v>0</v>
      </c>
      <c r="DV1172" s="4">
        <f>SUM(Tabela1[[#This Row],[jan/25]:[mar/25]])</f>
        <v>0</v>
      </c>
      <c r="DW1172" s="4">
        <f>SUM(Tabela1[[#This Row],[abr/25]:[ago/25]])</f>
        <v>0</v>
      </c>
      <c r="DX1172" s="4">
        <f>SUM(Tabela1[[#This Row],[set/25]:[dez/30]])</f>
        <v>0</v>
      </c>
    </row>
    <row r="1173" spans="1:128" hidden="1" x14ac:dyDescent="0.25">
      <c r="A1173" s="2" t="s">
        <v>2495</v>
      </c>
      <c r="B1173" s="2" t="s">
        <v>14</v>
      </c>
      <c r="C1173" s="2" t="s">
        <v>702</v>
      </c>
      <c r="D1173" s="1">
        <v>2205</v>
      </c>
      <c r="E1173" s="2"/>
      <c r="F1173" s="2" t="s">
        <v>42</v>
      </c>
      <c r="G1173" s="321"/>
      <c r="H1173" s="2"/>
      <c r="I1173" s="2"/>
      <c r="J1173" s="4"/>
      <c r="K1173" s="4"/>
      <c r="L1173" s="4">
        <f>Tabela1[[#This Row],[parcela.cef
(total)]]-Tabela1[[#This Row],[parcela.cef
(realizado)]]</f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f>SUM(Tabela1[[#This Row],[set/25]:[dez/30]])</f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0</v>
      </c>
      <c r="CQ1173" s="4">
        <v>0</v>
      </c>
      <c r="CR1173" s="4">
        <v>0</v>
      </c>
      <c r="CS1173" s="4">
        <v>0</v>
      </c>
      <c r="CT1173" s="4">
        <v>0</v>
      </c>
      <c r="CU1173" s="4">
        <v>0</v>
      </c>
      <c r="CV1173" s="4">
        <v>0</v>
      </c>
      <c r="CW1173" s="4">
        <v>0</v>
      </c>
      <c r="CX1173" s="4">
        <v>0</v>
      </c>
      <c r="CY1173" s="4">
        <v>0</v>
      </c>
      <c r="CZ1173" s="4">
        <v>0</v>
      </c>
      <c r="DA1173" s="4">
        <v>0</v>
      </c>
      <c r="DB1173" s="4">
        <v>0</v>
      </c>
      <c r="DC1173" s="4">
        <v>0</v>
      </c>
      <c r="DD1173" s="4">
        <v>0</v>
      </c>
      <c r="DE1173" s="4">
        <v>0</v>
      </c>
      <c r="DF1173" s="4">
        <v>0</v>
      </c>
      <c r="DG1173" s="4">
        <v>0</v>
      </c>
      <c r="DH1173" s="4">
        <v>0</v>
      </c>
      <c r="DI1173" s="4">
        <v>0</v>
      </c>
      <c r="DJ1173" s="4">
        <v>0</v>
      </c>
      <c r="DK1173" s="4">
        <v>0</v>
      </c>
      <c r="DL1173" s="4">
        <v>0</v>
      </c>
      <c r="DM1173" s="4">
        <v>0</v>
      </c>
      <c r="DN1173" s="4">
        <v>0</v>
      </c>
      <c r="DO1173" s="4">
        <v>0</v>
      </c>
      <c r="DP1173" s="4">
        <v>0</v>
      </c>
      <c r="DQ1173" s="4">
        <v>0</v>
      </c>
      <c r="DR1173" s="4">
        <v>0</v>
      </c>
      <c r="DS1173" s="4">
        <v>0</v>
      </c>
      <c r="DT1173" s="4">
        <v>0</v>
      </c>
      <c r="DU1173" s="6">
        <v>0</v>
      </c>
      <c r="DV1173" s="4">
        <f>SUM(Tabela1[[#This Row],[jan/25]:[mar/25]])</f>
        <v>0</v>
      </c>
      <c r="DW1173" s="4">
        <f>SUM(Tabela1[[#This Row],[abr/25]:[ago/25]])</f>
        <v>0</v>
      </c>
      <c r="DX1173" s="4">
        <f>SUM(Tabela1[[#This Row],[set/25]:[dez/30]])</f>
        <v>0</v>
      </c>
    </row>
    <row r="1174" spans="1:128" hidden="1" x14ac:dyDescent="0.25">
      <c r="A1174" s="2" t="s">
        <v>2495</v>
      </c>
      <c r="B1174" s="2" t="s">
        <v>14</v>
      </c>
      <c r="C1174" s="2" t="s">
        <v>702</v>
      </c>
      <c r="D1174" s="1">
        <v>2206</v>
      </c>
      <c r="E1174" s="2"/>
      <c r="F1174" s="2" t="s">
        <v>42</v>
      </c>
      <c r="G1174" s="321"/>
      <c r="H1174" s="2"/>
      <c r="I1174" s="2"/>
      <c r="J1174" s="4"/>
      <c r="K1174" s="4"/>
      <c r="L1174" s="4">
        <f>Tabela1[[#This Row],[parcela.cef
(total)]]-Tabela1[[#This Row],[parcela.cef
(realizado)]]</f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f>SUM(Tabela1[[#This Row],[set/25]:[dez/30]])</f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0</v>
      </c>
      <c r="CP1174" s="4">
        <v>0</v>
      </c>
      <c r="CQ1174" s="4">
        <v>0</v>
      </c>
      <c r="CR1174" s="4">
        <v>0</v>
      </c>
      <c r="CS1174" s="4">
        <v>0</v>
      </c>
      <c r="CT1174" s="4">
        <v>0</v>
      </c>
      <c r="CU1174" s="4">
        <v>0</v>
      </c>
      <c r="CV1174" s="4">
        <v>0</v>
      </c>
      <c r="CW1174" s="4">
        <v>0</v>
      </c>
      <c r="CX1174" s="4">
        <v>0</v>
      </c>
      <c r="CY1174" s="4">
        <v>0</v>
      </c>
      <c r="CZ1174" s="4">
        <v>0</v>
      </c>
      <c r="DA1174" s="4">
        <v>0</v>
      </c>
      <c r="DB1174" s="4">
        <v>0</v>
      </c>
      <c r="DC1174" s="4">
        <v>0</v>
      </c>
      <c r="DD1174" s="4">
        <v>0</v>
      </c>
      <c r="DE1174" s="4">
        <v>0</v>
      </c>
      <c r="DF1174" s="4">
        <v>0</v>
      </c>
      <c r="DG1174" s="4">
        <v>0</v>
      </c>
      <c r="DH1174" s="4">
        <v>0</v>
      </c>
      <c r="DI1174" s="4">
        <v>0</v>
      </c>
      <c r="DJ1174" s="4">
        <v>0</v>
      </c>
      <c r="DK1174" s="4">
        <v>0</v>
      </c>
      <c r="DL1174" s="4">
        <v>0</v>
      </c>
      <c r="DM1174" s="4">
        <v>0</v>
      </c>
      <c r="DN1174" s="4">
        <v>0</v>
      </c>
      <c r="DO1174" s="4">
        <v>0</v>
      </c>
      <c r="DP1174" s="4">
        <v>0</v>
      </c>
      <c r="DQ1174" s="4">
        <v>0</v>
      </c>
      <c r="DR1174" s="4">
        <v>0</v>
      </c>
      <c r="DS1174" s="4">
        <v>0</v>
      </c>
      <c r="DT1174" s="4">
        <v>0</v>
      </c>
      <c r="DU1174" s="6">
        <v>0</v>
      </c>
      <c r="DV1174" s="4">
        <f>SUM(Tabela1[[#This Row],[jan/25]:[mar/25]])</f>
        <v>0</v>
      </c>
      <c r="DW1174" s="4">
        <f>SUM(Tabela1[[#This Row],[abr/25]:[ago/25]])</f>
        <v>0</v>
      </c>
      <c r="DX1174" s="4">
        <f>SUM(Tabela1[[#This Row],[set/25]:[dez/30]])</f>
        <v>0</v>
      </c>
    </row>
    <row r="1175" spans="1:128" hidden="1" x14ac:dyDescent="0.25">
      <c r="A1175" s="2" t="s">
        <v>2495</v>
      </c>
      <c r="B1175" s="2" t="s">
        <v>14</v>
      </c>
      <c r="C1175" s="2" t="s">
        <v>702</v>
      </c>
      <c r="D1175" s="1">
        <v>2207</v>
      </c>
      <c r="E1175" s="2"/>
      <c r="F1175" s="2" t="s">
        <v>42</v>
      </c>
      <c r="G1175" s="321"/>
      <c r="H1175" s="2"/>
      <c r="I1175" s="2"/>
      <c r="J1175" s="4"/>
      <c r="K1175" s="4"/>
      <c r="L1175" s="4">
        <f>Tabela1[[#This Row],[parcela.cef
(total)]]-Tabela1[[#This Row],[parcela.cef
(realizado)]]</f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f>SUM(Tabela1[[#This Row],[set/25]:[dez/30]])</f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0</v>
      </c>
      <c r="CP1175" s="4">
        <v>0</v>
      </c>
      <c r="CQ1175" s="4">
        <v>0</v>
      </c>
      <c r="CR1175" s="4">
        <v>0</v>
      </c>
      <c r="CS1175" s="4">
        <v>0</v>
      </c>
      <c r="CT1175" s="4">
        <v>0</v>
      </c>
      <c r="CU1175" s="4">
        <v>0</v>
      </c>
      <c r="CV1175" s="4">
        <v>0</v>
      </c>
      <c r="CW1175" s="4">
        <v>0</v>
      </c>
      <c r="CX1175" s="4">
        <v>0</v>
      </c>
      <c r="CY1175" s="4">
        <v>0</v>
      </c>
      <c r="CZ1175" s="4">
        <v>0</v>
      </c>
      <c r="DA1175" s="4">
        <v>0</v>
      </c>
      <c r="DB1175" s="4">
        <v>0</v>
      </c>
      <c r="DC1175" s="4">
        <v>0</v>
      </c>
      <c r="DD1175" s="4">
        <v>0</v>
      </c>
      <c r="DE1175" s="4">
        <v>0</v>
      </c>
      <c r="DF1175" s="4">
        <v>0</v>
      </c>
      <c r="DG1175" s="4">
        <v>0</v>
      </c>
      <c r="DH1175" s="4">
        <v>0</v>
      </c>
      <c r="DI1175" s="4">
        <v>0</v>
      </c>
      <c r="DJ1175" s="4">
        <v>0</v>
      </c>
      <c r="DK1175" s="4">
        <v>0</v>
      </c>
      <c r="DL1175" s="4">
        <v>0</v>
      </c>
      <c r="DM1175" s="4">
        <v>0</v>
      </c>
      <c r="DN1175" s="4">
        <v>0</v>
      </c>
      <c r="DO1175" s="4">
        <v>0</v>
      </c>
      <c r="DP1175" s="4">
        <v>0</v>
      </c>
      <c r="DQ1175" s="4">
        <v>0</v>
      </c>
      <c r="DR1175" s="4">
        <v>0</v>
      </c>
      <c r="DS1175" s="4">
        <v>0</v>
      </c>
      <c r="DT1175" s="4">
        <v>0</v>
      </c>
      <c r="DU1175" s="6">
        <v>0</v>
      </c>
      <c r="DV1175" s="4">
        <f>SUM(Tabela1[[#This Row],[jan/25]:[mar/25]])</f>
        <v>0</v>
      </c>
      <c r="DW1175" s="4">
        <f>SUM(Tabela1[[#This Row],[abr/25]:[ago/25]])</f>
        <v>0</v>
      </c>
      <c r="DX1175" s="4">
        <f>SUM(Tabela1[[#This Row],[set/25]:[dez/30]])</f>
        <v>0</v>
      </c>
    </row>
    <row r="1176" spans="1:128" hidden="1" x14ac:dyDescent="0.25">
      <c r="A1176" s="2" t="s">
        <v>2495</v>
      </c>
      <c r="B1176" s="2" t="s">
        <v>14</v>
      </c>
      <c r="C1176" s="2" t="s">
        <v>702</v>
      </c>
      <c r="D1176" s="1">
        <v>2208</v>
      </c>
      <c r="E1176" s="2" t="s">
        <v>2865</v>
      </c>
      <c r="F1176" s="2" t="s">
        <v>19</v>
      </c>
      <c r="G1176" s="321">
        <v>45861</v>
      </c>
      <c r="H1176" s="2" t="s">
        <v>2113</v>
      </c>
      <c r="I1176" s="2"/>
      <c r="J1176" s="4"/>
      <c r="K1176" s="4"/>
      <c r="L1176" s="4">
        <f>Tabela1[[#This Row],[parcela.cef
(total)]]-Tabela1[[#This Row],[parcela.cef
(realizado)]]</f>
        <v>0</v>
      </c>
      <c r="M1176" s="4">
        <v>268240.58</v>
      </c>
      <c r="N1176" s="4">
        <v>323299.86</v>
      </c>
      <c r="O1176" s="4">
        <v>0</v>
      </c>
      <c r="P1176" s="4">
        <v>59808.17</v>
      </c>
      <c r="Q1176" s="4">
        <f>SUM(Tabela1[[#This Row],[set/25]:[dez/30]])</f>
        <v>57895.580000000016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1500</v>
      </c>
      <c r="BI1176" s="4">
        <v>412.59</v>
      </c>
      <c r="BJ1176" s="4">
        <v>0</v>
      </c>
      <c r="BK1176" s="4">
        <v>416.34</v>
      </c>
      <c r="BL1176" s="4">
        <v>416.34</v>
      </c>
      <c r="BM1176" s="4">
        <v>1940.43</v>
      </c>
      <c r="BN1176" s="4">
        <v>416.34</v>
      </c>
      <c r="BO1176" s="4">
        <v>416.34</v>
      </c>
      <c r="BP1176" s="4">
        <v>416.34</v>
      </c>
      <c r="BQ1176" s="4">
        <v>416.34</v>
      </c>
      <c r="BR1176" s="4">
        <v>416.29</v>
      </c>
      <c r="BS1176" s="4">
        <v>416.34</v>
      </c>
      <c r="BT1176" s="4">
        <v>416.34</v>
      </c>
      <c r="BU1176" s="4">
        <v>416.34</v>
      </c>
      <c r="BV1176" s="4">
        <v>416.32</v>
      </c>
      <c r="BW1176" s="4">
        <v>416.34</v>
      </c>
      <c r="BX1176" s="4">
        <v>1023.46</v>
      </c>
      <c r="BY1176" s="4">
        <v>6468.1</v>
      </c>
      <c r="BZ1176" s="4">
        <v>1387.79</v>
      </c>
      <c r="CA1176" s="4">
        <v>1387.79</v>
      </c>
      <c r="CB1176" s="4">
        <v>1387.79</v>
      </c>
      <c r="CC1176" s="4">
        <v>1387.79</v>
      </c>
      <c r="CD1176" s="4">
        <v>1387.79</v>
      </c>
      <c r="CE1176" s="4">
        <v>1387.79</v>
      </c>
      <c r="CF1176" s="4">
        <v>1387.79</v>
      </c>
      <c r="CG1176" s="4">
        <v>1387.79</v>
      </c>
      <c r="CH1176" s="4">
        <v>1387.79</v>
      </c>
      <c r="CI1176" s="4">
        <v>1387.79</v>
      </c>
      <c r="CJ1176" s="4">
        <v>1387.79</v>
      </c>
      <c r="CK1176" s="4">
        <v>6468.1</v>
      </c>
      <c r="CL1176" s="4">
        <v>1387.79</v>
      </c>
      <c r="CM1176" s="4">
        <v>1387.79</v>
      </c>
      <c r="CN1176" s="4">
        <v>1387.79</v>
      </c>
      <c r="CO1176" s="4">
        <v>1387.79</v>
      </c>
      <c r="CP1176" s="4">
        <v>1387.79</v>
      </c>
      <c r="CQ1176" s="4">
        <v>1387.79</v>
      </c>
      <c r="CR1176" s="4">
        <v>1387.79</v>
      </c>
      <c r="CS1176" s="4">
        <v>1387.79</v>
      </c>
      <c r="CT1176" s="4">
        <v>1387.79</v>
      </c>
      <c r="CU1176" s="4">
        <v>1387.79</v>
      </c>
      <c r="CV1176" s="4">
        <v>1387.79</v>
      </c>
      <c r="CW1176" s="4">
        <v>6468.1</v>
      </c>
      <c r="CX1176" s="4">
        <v>0</v>
      </c>
      <c r="CY1176" s="4">
        <v>0</v>
      </c>
      <c r="CZ1176" s="4">
        <v>0</v>
      </c>
      <c r="DA1176" s="4">
        <v>0</v>
      </c>
      <c r="DB1176" s="4">
        <v>0</v>
      </c>
      <c r="DC1176" s="4">
        <v>0</v>
      </c>
      <c r="DD1176" s="4">
        <v>0</v>
      </c>
      <c r="DE1176" s="4">
        <v>0</v>
      </c>
      <c r="DF1176" s="4">
        <v>0</v>
      </c>
      <c r="DG1176" s="4">
        <v>0</v>
      </c>
      <c r="DH1176" s="4">
        <v>0</v>
      </c>
      <c r="DI1176" s="4">
        <v>0</v>
      </c>
      <c r="DJ1176" s="4">
        <v>0</v>
      </c>
      <c r="DK1176" s="4">
        <v>0</v>
      </c>
      <c r="DL1176" s="4">
        <v>0</v>
      </c>
      <c r="DM1176" s="4">
        <v>0</v>
      </c>
      <c r="DN1176" s="4">
        <v>0</v>
      </c>
      <c r="DO1176" s="4">
        <v>0</v>
      </c>
      <c r="DP1176" s="4">
        <v>0</v>
      </c>
      <c r="DQ1176" s="4">
        <v>0</v>
      </c>
      <c r="DR1176" s="4">
        <v>0</v>
      </c>
      <c r="DS1176" s="4">
        <v>0</v>
      </c>
      <c r="DT1176" s="4">
        <v>0</v>
      </c>
      <c r="DU1176" s="6">
        <v>0</v>
      </c>
      <c r="DV1176" s="4">
        <f>SUM(Tabela1[[#This Row],[jan/25]:[mar/25]])</f>
        <v>0</v>
      </c>
      <c r="DW1176" s="4">
        <f>SUM(Tabela1[[#This Row],[abr/25]:[ago/25]])</f>
        <v>1912.59</v>
      </c>
      <c r="DX1176" s="4">
        <f>SUM(Tabela1[[#This Row],[set/25]:[dez/30]])</f>
        <v>57895.580000000016</v>
      </c>
    </row>
    <row r="1177" spans="1:128" hidden="1" x14ac:dyDescent="0.25">
      <c r="A1177" s="2" t="s">
        <v>2495</v>
      </c>
      <c r="B1177" s="2" t="s">
        <v>14</v>
      </c>
      <c r="C1177" s="2" t="s">
        <v>702</v>
      </c>
      <c r="D1177" s="1">
        <v>2209</v>
      </c>
      <c r="E1177" s="2"/>
      <c r="F1177" s="2" t="s">
        <v>42</v>
      </c>
      <c r="G1177" s="321"/>
      <c r="H1177" s="2"/>
      <c r="I1177" s="2"/>
      <c r="J1177" s="4"/>
      <c r="K1177" s="4"/>
      <c r="L1177" s="4">
        <f>Tabela1[[#This Row],[parcela.cef
(total)]]-Tabela1[[#This Row],[parcela.cef
(realizado)]]</f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f>SUM(Tabela1[[#This Row],[set/25]:[dez/30]])</f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0</v>
      </c>
      <c r="CS1177" s="4">
        <v>0</v>
      </c>
      <c r="CT1177" s="4">
        <v>0</v>
      </c>
      <c r="CU1177" s="4">
        <v>0</v>
      </c>
      <c r="CV1177" s="4">
        <v>0</v>
      </c>
      <c r="CW1177" s="4">
        <v>0</v>
      </c>
      <c r="CX1177" s="4">
        <v>0</v>
      </c>
      <c r="CY1177" s="4">
        <v>0</v>
      </c>
      <c r="CZ1177" s="4">
        <v>0</v>
      </c>
      <c r="DA1177" s="4">
        <v>0</v>
      </c>
      <c r="DB1177" s="4">
        <v>0</v>
      </c>
      <c r="DC1177" s="4">
        <v>0</v>
      </c>
      <c r="DD1177" s="4">
        <v>0</v>
      </c>
      <c r="DE1177" s="4">
        <v>0</v>
      </c>
      <c r="DF1177" s="4">
        <v>0</v>
      </c>
      <c r="DG1177" s="4">
        <v>0</v>
      </c>
      <c r="DH1177" s="4">
        <v>0</v>
      </c>
      <c r="DI1177" s="4">
        <v>0</v>
      </c>
      <c r="DJ1177" s="4">
        <v>0</v>
      </c>
      <c r="DK1177" s="4">
        <v>0</v>
      </c>
      <c r="DL1177" s="4">
        <v>0</v>
      </c>
      <c r="DM1177" s="4">
        <v>0</v>
      </c>
      <c r="DN1177" s="4">
        <v>0</v>
      </c>
      <c r="DO1177" s="4">
        <v>0</v>
      </c>
      <c r="DP1177" s="4">
        <v>0</v>
      </c>
      <c r="DQ1177" s="4">
        <v>0</v>
      </c>
      <c r="DR1177" s="4">
        <v>0</v>
      </c>
      <c r="DS1177" s="4">
        <v>0</v>
      </c>
      <c r="DT1177" s="4">
        <v>0</v>
      </c>
      <c r="DU1177" s="6">
        <v>0</v>
      </c>
      <c r="DV1177" s="4">
        <f>SUM(Tabela1[[#This Row],[jan/25]:[mar/25]])</f>
        <v>0</v>
      </c>
      <c r="DW1177" s="4">
        <f>SUM(Tabela1[[#This Row],[abr/25]:[ago/25]])</f>
        <v>0</v>
      </c>
      <c r="DX1177" s="4">
        <f>SUM(Tabela1[[#This Row],[set/25]:[dez/30]])</f>
        <v>0</v>
      </c>
    </row>
    <row r="1178" spans="1:128" hidden="1" x14ac:dyDescent="0.25">
      <c r="A1178" s="2" t="s">
        <v>2495</v>
      </c>
      <c r="B1178" s="2" t="s">
        <v>14</v>
      </c>
      <c r="C1178" s="2" t="s">
        <v>702</v>
      </c>
      <c r="D1178" s="1">
        <v>2210</v>
      </c>
      <c r="E1178" s="2"/>
      <c r="F1178" s="2" t="s">
        <v>42</v>
      </c>
      <c r="G1178" s="321"/>
      <c r="H1178" s="2"/>
      <c r="I1178" s="2"/>
      <c r="J1178" s="4"/>
      <c r="K1178" s="4"/>
      <c r="L1178" s="4">
        <f>Tabela1[[#This Row],[parcela.cef
(total)]]-Tabela1[[#This Row],[parcela.cef
(realizado)]]</f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f>SUM(Tabela1[[#This Row],[set/25]:[dez/30]])</f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0</v>
      </c>
      <c r="CS1178" s="4">
        <v>0</v>
      </c>
      <c r="CT1178" s="4">
        <v>0</v>
      </c>
      <c r="CU1178" s="4">
        <v>0</v>
      </c>
      <c r="CV1178" s="4">
        <v>0</v>
      </c>
      <c r="CW1178" s="4">
        <v>0</v>
      </c>
      <c r="CX1178" s="4">
        <v>0</v>
      </c>
      <c r="CY1178" s="4">
        <v>0</v>
      </c>
      <c r="CZ1178" s="4">
        <v>0</v>
      </c>
      <c r="DA1178" s="4">
        <v>0</v>
      </c>
      <c r="DB1178" s="4">
        <v>0</v>
      </c>
      <c r="DC1178" s="4">
        <v>0</v>
      </c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6">
        <v>0</v>
      </c>
      <c r="DV1178" s="4">
        <f>SUM(Tabela1[[#This Row],[jan/25]:[mar/25]])</f>
        <v>0</v>
      </c>
      <c r="DW1178" s="4">
        <f>SUM(Tabela1[[#This Row],[abr/25]:[ago/25]])</f>
        <v>0</v>
      </c>
      <c r="DX1178" s="4">
        <f>SUM(Tabela1[[#This Row],[set/25]:[dez/30]])</f>
        <v>0</v>
      </c>
    </row>
    <row r="1179" spans="1:128" hidden="1" x14ac:dyDescent="0.25">
      <c r="A1179" s="2" t="s">
        <v>2495</v>
      </c>
      <c r="B1179" s="2" t="s">
        <v>14</v>
      </c>
      <c r="C1179" s="2" t="s">
        <v>702</v>
      </c>
      <c r="D1179" s="1">
        <v>2211</v>
      </c>
      <c r="E1179" s="2"/>
      <c r="F1179" s="2" t="s">
        <v>16</v>
      </c>
      <c r="G1179" s="321"/>
      <c r="H1179" s="2"/>
      <c r="I1179" s="2"/>
      <c r="J1179" s="4"/>
      <c r="K1179" s="4"/>
      <c r="L1179" s="4">
        <f>Tabela1[[#This Row],[parcela.cef
(total)]]-Tabela1[[#This Row],[parcela.cef
(realizado)]]</f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f>SUM(Tabela1[[#This Row],[set/25]:[dez/30]])</f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0</v>
      </c>
      <c r="CP1179" s="4">
        <v>0</v>
      </c>
      <c r="CQ1179" s="4">
        <v>0</v>
      </c>
      <c r="CR1179" s="4">
        <v>0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4">
        <v>0</v>
      </c>
      <c r="CY1179" s="4">
        <v>0</v>
      </c>
      <c r="CZ1179" s="4">
        <v>0</v>
      </c>
      <c r="DA1179" s="4">
        <v>0</v>
      </c>
      <c r="DB1179" s="4">
        <v>0</v>
      </c>
      <c r="DC1179" s="4">
        <v>0</v>
      </c>
      <c r="DD1179" s="4">
        <v>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0</v>
      </c>
      <c r="DK1179" s="4">
        <v>0</v>
      </c>
      <c r="DL1179" s="4">
        <v>0</v>
      </c>
      <c r="DM1179" s="4">
        <v>0</v>
      </c>
      <c r="DN1179" s="4">
        <v>0</v>
      </c>
      <c r="DO1179" s="4">
        <v>0</v>
      </c>
      <c r="DP1179" s="4">
        <v>0</v>
      </c>
      <c r="DQ1179" s="4">
        <v>0</v>
      </c>
      <c r="DR1179" s="4">
        <v>0</v>
      </c>
      <c r="DS1179" s="4">
        <v>0</v>
      </c>
      <c r="DT1179" s="4">
        <v>0</v>
      </c>
      <c r="DU1179" s="6">
        <v>0</v>
      </c>
      <c r="DV1179" s="4">
        <f>SUM(Tabela1[[#This Row],[jan/25]:[mar/25]])</f>
        <v>0</v>
      </c>
      <c r="DW1179" s="4">
        <f>SUM(Tabela1[[#This Row],[abr/25]:[ago/25]])</f>
        <v>0</v>
      </c>
      <c r="DX1179" s="4">
        <f>SUM(Tabela1[[#This Row],[set/25]:[dez/30]])</f>
        <v>0</v>
      </c>
    </row>
    <row r="1180" spans="1:128" hidden="1" x14ac:dyDescent="0.25">
      <c r="A1180" s="2" t="s">
        <v>2495</v>
      </c>
      <c r="B1180" s="2" t="s">
        <v>14</v>
      </c>
      <c r="C1180" s="2" t="s">
        <v>702</v>
      </c>
      <c r="D1180" s="1">
        <v>2212</v>
      </c>
      <c r="E1180" s="2" t="s">
        <v>2870</v>
      </c>
      <c r="F1180" s="2" t="s">
        <v>19</v>
      </c>
      <c r="G1180" s="321">
        <v>45919</v>
      </c>
      <c r="H1180" s="2"/>
      <c r="I1180" s="2"/>
      <c r="J1180" s="4"/>
      <c r="K1180" s="4"/>
      <c r="L1180" s="4">
        <f>Tabela1[[#This Row],[parcela.cef
(total)]]-Tabela1[[#This Row],[parcela.cef
(realizado)]]</f>
        <v>0</v>
      </c>
      <c r="M1180" s="4">
        <v>0</v>
      </c>
      <c r="N1180" s="4">
        <v>248499.3</v>
      </c>
      <c r="O1180" s="4">
        <v>0</v>
      </c>
      <c r="P1180" s="4">
        <v>0</v>
      </c>
      <c r="Q1180" s="4">
        <f>SUM(Tabela1[[#This Row],[set/25]:[dez/30]])</f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0</v>
      </c>
      <c r="CR1180" s="4">
        <v>0</v>
      </c>
      <c r="CS1180" s="4">
        <v>0</v>
      </c>
      <c r="CT1180" s="4">
        <v>0</v>
      </c>
      <c r="CU1180" s="4">
        <v>0</v>
      </c>
      <c r="CV1180" s="4">
        <v>0</v>
      </c>
      <c r="CW1180" s="4">
        <v>0</v>
      </c>
      <c r="CX1180" s="4">
        <v>0</v>
      </c>
      <c r="CY1180" s="4">
        <v>0</v>
      </c>
      <c r="CZ1180" s="4">
        <v>0</v>
      </c>
      <c r="DA1180" s="4">
        <v>0</v>
      </c>
      <c r="DB1180" s="4">
        <v>0</v>
      </c>
      <c r="DC1180" s="4">
        <v>0</v>
      </c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6">
        <v>0</v>
      </c>
      <c r="DV1180" s="4">
        <f>SUM(Tabela1[[#This Row],[jan/25]:[mar/25]])</f>
        <v>0</v>
      </c>
      <c r="DW1180" s="4">
        <f>SUM(Tabela1[[#This Row],[abr/25]:[ago/25]])</f>
        <v>0</v>
      </c>
      <c r="DX1180" s="4">
        <f>SUM(Tabela1[[#This Row],[set/25]:[dez/30]])</f>
        <v>0</v>
      </c>
    </row>
    <row r="1181" spans="1:128" hidden="1" x14ac:dyDescent="0.25">
      <c r="A1181" s="2" t="s">
        <v>2495</v>
      </c>
      <c r="B1181" s="2" t="s">
        <v>14</v>
      </c>
      <c r="C1181" s="2" t="s">
        <v>702</v>
      </c>
      <c r="D1181" s="1">
        <v>2213</v>
      </c>
      <c r="E1181" s="2" t="s">
        <v>2872</v>
      </c>
      <c r="F1181" s="2" t="s">
        <v>19</v>
      </c>
      <c r="G1181" s="321">
        <v>45850</v>
      </c>
      <c r="H1181" s="2" t="s">
        <v>2873</v>
      </c>
      <c r="I1181" s="2"/>
      <c r="J1181" s="4"/>
      <c r="K1181" s="4"/>
      <c r="L1181" s="4">
        <f>Tabela1[[#This Row],[parcela.cef
(total)]]-Tabela1[[#This Row],[parcela.cef
(realizado)]]</f>
        <v>0</v>
      </c>
      <c r="M1181" s="4">
        <v>268240.58</v>
      </c>
      <c r="N1181" s="4">
        <v>337399.87</v>
      </c>
      <c r="O1181" s="4">
        <v>0</v>
      </c>
      <c r="P1181" s="4">
        <v>74086.19</v>
      </c>
      <c r="Q1181" s="4">
        <f>SUM(Tabela1[[#This Row],[set/25]:[dez/30]])</f>
        <v>67679.73000000004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6000</v>
      </c>
      <c r="BI1181" s="4">
        <v>406.46</v>
      </c>
      <c r="BJ1181" s="4">
        <v>0</v>
      </c>
      <c r="BK1181" s="4">
        <v>401.47</v>
      </c>
      <c r="BL1181" s="4">
        <v>401.47</v>
      </c>
      <c r="BM1181" s="4">
        <v>2443.5</v>
      </c>
      <c r="BN1181" s="4">
        <v>1338.23</v>
      </c>
      <c r="BO1181" s="4">
        <v>1338.23</v>
      </c>
      <c r="BP1181" s="4">
        <v>1338.23</v>
      </c>
      <c r="BQ1181" s="4">
        <v>1338.23</v>
      </c>
      <c r="BR1181" s="4">
        <v>1338.23</v>
      </c>
      <c r="BS1181" s="4">
        <v>1338.23</v>
      </c>
      <c r="BT1181" s="4">
        <v>1338.23</v>
      </c>
      <c r="BU1181" s="4">
        <v>1338.23</v>
      </c>
      <c r="BV1181" s="4">
        <v>1338.23</v>
      </c>
      <c r="BW1181" s="4">
        <v>1338.23</v>
      </c>
      <c r="BX1181" s="4">
        <v>1338.23</v>
      </c>
      <c r="BY1181" s="4">
        <v>7434.61</v>
      </c>
      <c r="BZ1181" s="4">
        <v>1338.23</v>
      </c>
      <c r="CA1181" s="4">
        <v>1338.23</v>
      </c>
      <c r="CB1181" s="4">
        <v>1338.23</v>
      </c>
      <c r="CC1181" s="4">
        <v>1338.23</v>
      </c>
      <c r="CD1181" s="4">
        <v>1338.23</v>
      </c>
      <c r="CE1181" s="4">
        <v>1338.23</v>
      </c>
      <c r="CF1181" s="4">
        <v>1338.23</v>
      </c>
      <c r="CG1181" s="4">
        <v>1338.23</v>
      </c>
      <c r="CH1181" s="4">
        <v>1338.23</v>
      </c>
      <c r="CI1181" s="4">
        <v>1338.23</v>
      </c>
      <c r="CJ1181" s="4">
        <v>1338.23</v>
      </c>
      <c r="CK1181" s="4">
        <v>11498.86</v>
      </c>
      <c r="CL1181" s="4">
        <v>1338.23</v>
      </c>
      <c r="CM1181" s="4">
        <v>1338.23</v>
      </c>
      <c r="CN1181" s="4">
        <v>1338.23</v>
      </c>
      <c r="CO1181" s="4">
        <v>1338.23</v>
      </c>
      <c r="CP1181" s="4">
        <v>1338.23</v>
      </c>
      <c r="CQ1181" s="4">
        <v>1338.23</v>
      </c>
      <c r="CR1181" s="4">
        <v>1338.23</v>
      </c>
      <c r="CS1181" s="4">
        <v>1338.23</v>
      </c>
      <c r="CT1181" s="4">
        <v>1338.23</v>
      </c>
      <c r="CU1181" s="4">
        <v>1338.23</v>
      </c>
      <c r="CV1181" s="4">
        <v>1338.23</v>
      </c>
      <c r="CW1181" s="4">
        <v>1338.23</v>
      </c>
      <c r="CX1181" s="4">
        <v>0</v>
      </c>
      <c r="CY1181" s="4">
        <v>0</v>
      </c>
      <c r="CZ1181" s="4">
        <v>0</v>
      </c>
      <c r="DA1181" s="4">
        <v>0</v>
      </c>
      <c r="DB1181" s="4">
        <v>0</v>
      </c>
      <c r="DC1181" s="4">
        <v>0</v>
      </c>
      <c r="DD1181" s="4">
        <v>0</v>
      </c>
      <c r="DE1181" s="4">
        <v>0</v>
      </c>
      <c r="DF1181" s="4">
        <v>0</v>
      </c>
      <c r="DG1181" s="4">
        <v>0</v>
      </c>
      <c r="DH1181" s="4">
        <v>0</v>
      </c>
      <c r="DI1181" s="4">
        <v>0</v>
      </c>
      <c r="DJ1181" s="4">
        <v>0</v>
      </c>
      <c r="DK1181" s="4">
        <v>0</v>
      </c>
      <c r="DL1181" s="4">
        <v>0</v>
      </c>
      <c r="DM1181" s="4">
        <v>0</v>
      </c>
      <c r="DN1181" s="4">
        <v>0</v>
      </c>
      <c r="DO1181" s="4">
        <v>0</v>
      </c>
      <c r="DP1181" s="4">
        <v>0</v>
      </c>
      <c r="DQ1181" s="4">
        <v>0</v>
      </c>
      <c r="DR1181" s="4">
        <v>0</v>
      </c>
      <c r="DS1181" s="4">
        <v>0</v>
      </c>
      <c r="DT1181" s="4">
        <v>0</v>
      </c>
      <c r="DU1181" s="6">
        <v>0</v>
      </c>
      <c r="DV1181" s="4">
        <f>SUM(Tabela1[[#This Row],[jan/25]:[mar/25]])</f>
        <v>0</v>
      </c>
      <c r="DW1181" s="4">
        <f>SUM(Tabela1[[#This Row],[abr/25]:[ago/25]])</f>
        <v>6406.46</v>
      </c>
      <c r="DX1181" s="4">
        <f>SUM(Tabela1[[#This Row],[set/25]:[dez/30]])</f>
        <v>67679.73000000004</v>
      </c>
    </row>
    <row r="1182" spans="1:128" hidden="1" x14ac:dyDescent="0.25">
      <c r="A1182" s="2" t="s">
        <v>2495</v>
      </c>
      <c r="B1182" s="2" t="s">
        <v>14</v>
      </c>
      <c r="C1182" s="2" t="s">
        <v>702</v>
      </c>
      <c r="D1182" s="1">
        <v>2214</v>
      </c>
      <c r="E1182" s="2" t="s">
        <v>2875</v>
      </c>
      <c r="F1182" s="2" t="s">
        <v>19</v>
      </c>
      <c r="G1182" s="321">
        <v>45850</v>
      </c>
      <c r="H1182" s="2" t="s">
        <v>48</v>
      </c>
      <c r="I1182" s="2"/>
      <c r="J1182" s="4"/>
      <c r="K1182" s="4"/>
      <c r="L1182" s="4">
        <f>Tabela1[[#This Row],[parcela.cef
(total)]]-Tabela1[[#This Row],[parcela.cef
(realizado)]]</f>
        <v>0</v>
      </c>
      <c r="M1182" s="4">
        <v>282473.58</v>
      </c>
      <c r="N1182" s="4">
        <v>323300</v>
      </c>
      <c r="O1182" s="4">
        <v>0</v>
      </c>
      <c r="P1182" s="4">
        <v>45534.67</v>
      </c>
      <c r="Q1182" s="4">
        <f>SUM(Tabela1[[#This Row],[set/25]:[dez/30]])</f>
        <v>44034.67000000002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1500</v>
      </c>
      <c r="BI1182" s="4">
        <v>0</v>
      </c>
      <c r="BJ1182" s="4">
        <v>0</v>
      </c>
      <c r="BK1182" s="4">
        <v>460.89</v>
      </c>
      <c r="BL1182" s="4">
        <v>460.89</v>
      </c>
      <c r="BM1182" s="4">
        <v>460.89</v>
      </c>
      <c r="BN1182" s="4">
        <v>460.89</v>
      </c>
      <c r="BO1182" s="4">
        <v>460.89</v>
      </c>
      <c r="BP1182" s="4">
        <v>460.89</v>
      </c>
      <c r="BQ1182" s="4">
        <v>460.89</v>
      </c>
      <c r="BR1182" s="4">
        <v>460.89</v>
      </c>
      <c r="BS1182" s="4">
        <v>460.89</v>
      </c>
      <c r="BT1182" s="4">
        <v>460.89</v>
      </c>
      <c r="BU1182" s="4">
        <v>460.89</v>
      </c>
      <c r="BV1182" s="4">
        <v>460.89</v>
      </c>
      <c r="BW1182" s="4">
        <v>460.89</v>
      </c>
      <c r="BX1182" s="4">
        <v>460.89</v>
      </c>
      <c r="BY1182" s="4">
        <v>460.89</v>
      </c>
      <c r="BZ1182" s="4">
        <v>460.89</v>
      </c>
      <c r="CA1182" s="4">
        <v>1325.76</v>
      </c>
      <c r="CB1182" s="4">
        <v>1536.29</v>
      </c>
      <c r="CC1182" s="4">
        <v>1536.29</v>
      </c>
      <c r="CD1182" s="4">
        <v>1536.29</v>
      </c>
      <c r="CE1182" s="4">
        <v>1536.29</v>
      </c>
      <c r="CF1182" s="4">
        <v>1536.29</v>
      </c>
      <c r="CG1182" s="4">
        <v>1536.29</v>
      </c>
      <c r="CH1182" s="4">
        <v>1536.29</v>
      </c>
      <c r="CI1182" s="4">
        <v>1536.29</v>
      </c>
      <c r="CJ1182" s="4">
        <v>1536.29</v>
      </c>
      <c r="CK1182" s="4">
        <v>1536.29</v>
      </c>
      <c r="CL1182" s="4">
        <v>1536.29</v>
      </c>
      <c r="CM1182" s="4">
        <v>1536.29</v>
      </c>
      <c r="CN1182" s="4">
        <v>1536.29</v>
      </c>
      <c r="CO1182" s="4">
        <v>1536.29</v>
      </c>
      <c r="CP1182" s="4">
        <v>1536.29</v>
      </c>
      <c r="CQ1182" s="4">
        <v>1536.29</v>
      </c>
      <c r="CR1182" s="4">
        <v>1536.29</v>
      </c>
      <c r="CS1182" s="4">
        <v>1536.29</v>
      </c>
      <c r="CT1182" s="4">
        <v>1536.29</v>
      </c>
      <c r="CU1182" s="4">
        <v>1536.29</v>
      </c>
      <c r="CV1182" s="4">
        <v>1536.29</v>
      </c>
      <c r="CW1182" s="4">
        <v>1536.29</v>
      </c>
      <c r="CX1182" s="4">
        <v>1536.29</v>
      </c>
      <c r="CY1182" s="4">
        <v>0</v>
      </c>
      <c r="CZ1182" s="4">
        <v>0</v>
      </c>
      <c r="DA1182" s="4">
        <v>0</v>
      </c>
      <c r="DB1182" s="4">
        <v>0</v>
      </c>
      <c r="DC1182" s="4">
        <v>0</v>
      </c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6">
        <v>0</v>
      </c>
      <c r="DV1182" s="4">
        <f>SUM(Tabela1[[#This Row],[jan/25]:[mar/25]])</f>
        <v>0</v>
      </c>
      <c r="DW1182" s="4">
        <f>SUM(Tabela1[[#This Row],[abr/25]:[ago/25]])</f>
        <v>1500</v>
      </c>
      <c r="DX1182" s="4">
        <f>SUM(Tabela1[[#This Row],[set/25]:[dez/30]])</f>
        <v>44034.67000000002</v>
      </c>
    </row>
    <row r="1183" spans="1:128" hidden="1" x14ac:dyDescent="0.25">
      <c r="A1183" s="2" t="s">
        <v>2495</v>
      </c>
      <c r="B1183" s="2" t="s">
        <v>14</v>
      </c>
      <c r="C1183" s="2" t="s">
        <v>702</v>
      </c>
      <c r="D1183" s="1">
        <v>2215</v>
      </c>
      <c r="E1183" s="2" t="s">
        <v>2877</v>
      </c>
      <c r="F1183" s="2" t="s">
        <v>19</v>
      </c>
      <c r="G1183" s="321">
        <v>45846</v>
      </c>
      <c r="H1183" s="2" t="s">
        <v>1157</v>
      </c>
      <c r="I1183" s="2"/>
      <c r="J1183" s="4"/>
      <c r="K1183" s="4"/>
      <c r="L1183" s="4">
        <f>Tabela1[[#This Row],[parcela.cef
(total)]]-Tabela1[[#This Row],[parcela.cef
(realizado)]]</f>
        <v>0</v>
      </c>
      <c r="M1183" s="4">
        <v>263031.21999999997</v>
      </c>
      <c r="N1183" s="4">
        <v>324300</v>
      </c>
      <c r="O1183" s="4">
        <v>0</v>
      </c>
      <c r="P1183" s="4">
        <v>65998.009999999995</v>
      </c>
      <c r="Q1183" s="4">
        <f>SUM(Tabela1[[#This Row],[set/25]:[dez/30]])</f>
        <v>59621.329999999973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6000</v>
      </c>
      <c r="BI1183" s="4">
        <v>376.68</v>
      </c>
      <c r="BJ1183" s="4">
        <v>0</v>
      </c>
      <c r="BK1183" s="4">
        <v>380.11</v>
      </c>
      <c r="BL1183" s="4">
        <v>380.11</v>
      </c>
      <c r="BM1183" s="4">
        <v>380.11</v>
      </c>
      <c r="BN1183" s="4">
        <v>380.11</v>
      </c>
      <c r="BO1183" s="4">
        <v>380.11</v>
      </c>
      <c r="BP1183" s="4">
        <v>667.86</v>
      </c>
      <c r="BQ1183" s="4">
        <v>1267.03</v>
      </c>
      <c r="BR1183" s="4">
        <v>6347.34</v>
      </c>
      <c r="BS1183" s="4">
        <v>1267.03</v>
      </c>
      <c r="BT1183" s="4">
        <v>1267.03</v>
      </c>
      <c r="BU1183" s="4">
        <v>1267.03</v>
      </c>
      <c r="BV1183" s="4">
        <v>1267.03</v>
      </c>
      <c r="BW1183" s="4">
        <v>1267.03</v>
      </c>
      <c r="BX1183" s="4">
        <v>1267.03</v>
      </c>
      <c r="BY1183" s="4">
        <v>1267.03</v>
      </c>
      <c r="BZ1183" s="4">
        <v>1267.03</v>
      </c>
      <c r="CA1183" s="4">
        <v>1267.03</v>
      </c>
      <c r="CB1183" s="4">
        <v>1267.03</v>
      </c>
      <c r="CC1183" s="4">
        <v>1267.03</v>
      </c>
      <c r="CD1183" s="4">
        <v>6347.34</v>
      </c>
      <c r="CE1183" s="4">
        <v>1267.03</v>
      </c>
      <c r="CF1183" s="4">
        <v>1267.03</v>
      </c>
      <c r="CG1183" s="4">
        <v>1267.03</v>
      </c>
      <c r="CH1183" s="4">
        <v>1267.03</v>
      </c>
      <c r="CI1183" s="4">
        <v>1267.03</v>
      </c>
      <c r="CJ1183" s="4">
        <v>1267.03</v>
      </c>
      <c r="CK1183" s="4">
        <v>1267.03</v>
      </c>
      <c r="CL1183" s="4">
        <v>1267.03</v>
      </c>
      <c r="CM1183" s="4">
        <v>1267.03</v>
      </c>
      <c r="CN1183" s="4">
        <v>1267.03</v>
      </c>
      <c r="CO1183" s="4">
        <v>1267.03</v>
      </c>
      <c r="CP1183" s="4">
        <v>6347.34</v>
      </c>
      <c r="CQ1183" s="4">
        <v>1267.03</v>
      </c>
      <c r="CR1183" s="4">
        <v>1267.03</v>
      </c>
      <c r="CS1183" s="4">
        <v>1267.03</v>
      </c>
      <c r="CT1183" s="4">
        <v>1267.03</v>
      </c>
      <c r="CU1183" s="4">
        <v>1267.03</v>
      </c>
      <c r="CV1183" s="4">
        <v>1267.03</v>
      </c>
      <c r="CW1183" s="4">
        <v>1267.03</v>
      </c>
      <c r="CX1183" s="4">
        <v>0</v>
      </c>
      <c r="CY1183" s="4">
        <v>0</v>
      </c>
      <c r="CZ1183" s="4">
        <v>0</v>
      </c>
      <c r="DA1183" s="4">
        <v>0</v>
      </c>
      <c r="DB1183" s="4">
        <v>0</v>
      </c>
      <c r="DC1183" s="4">
        <v>0</v>
      </c>
      <c r="DD1183" s="4">
        <v>0</v>
      </c>
      <c r="DE1183" s="4">
        <v>0</v>
      </c>
      <c r="DF1183" s="4">
        <v>0</v>
      </c>
      <c r="DG1183" s="4">
        <v>0</v>
      </c>
      <c r="DH1183" s="4">
        <v>0</v>
      </c>
      <c r="DI1183" s="4">
        <v>0</v>
      </c>
      <c r="DJ1183" s="4">
        <v>0</v>
      </c>
      <c r="DK1183" s="4">
        <v>0</v>
      </c>
      <c r="DL1183" s="4">
        <v>0</v>
      </c>
      <c r="DM1183" s="4">
        <v>0</v>
      </c>
      <c r="DN1183" s="4">
        <v>0</v>
      </c>
      <c r="DO1183" s="4">
        <v>0</v>
      </c>
      <c r="DP1183" s="4">
        <v>0</v>
      </c>
      <c r="DQ1183" s="4">
        <v>0</v>
      </c>
      <c r="DR1183" s="4">
        <v>0</v>
      </c>
      <c r="DS1183" s="4">
        <v>0</v>
      </c>
      <c r="DT1183" s="4">
        <v>0</v>
      </c>
      <c r="DU1183" s="6">
        <v>0</v>
      </c>
      <c r="DV1183" s="4">
        <f>SUM(Tabela1[[#This Row],[jan/25]:[mar/25]])</f>
        <v>0</v>
      </c>
      <c r="DW1183" s="4">
        <f>SUM(Tabela1[[#This Row],[abr/25]:[ago/25]])</f>
        <v>6376.68</v>
      </c>
      <c r="DX1183" s="4">
        <f>SUM(Tabela1[[#This Row],[set/25]:[dez/30]])</f>
        <v>59621.329999999973</v>
      </c>
    </row>
    <row r="1184" spans="1:128" hidden="1" x14ac:dyDescent="0.25">
      <c r="A1184" s="2" t="s">
        <v>2495</v>
      </c>
      <c r="B1184" s="2" t="s">
        <v>14</v>
      </c>
      <c r="C1184" s="2" t="s">
        <v>731</v>
      </c>
      <c r="D1184" s="1">
        <v>2301</v>
      </c>
      <c r="E1184" s="2"/>
      <c r="F1184" s="2" t="s">
        <v>42</v>
      </c>
      <c r="G1184" s="321"/>
      <c r="H1184" s="2"/>
      <c r="I1184" s="2"/>
      <c r="J1184" s="4"/>
      <c r="K1184" s="4"/>
      <c r="L1184" s="4">
        <f>Tabela1[[#This Row],[parcela.cef
(total)]]-Tabela1[[#This Row],[parcela.cef
(realizado)]]</f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f>SUM(Tabela1[[#This Row],[set/25]:[dez/30]])</f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0</v>
      </c>
      <c r="CP1184" s="4">
        <v>0</v>
      </c>
      <c r="CQ1184" s="4">
        <v>0</v>
      </c>
      <c r="CR1184" s="4">
        <v>0</v>
      </c>
      <c r="CS1184" s="4">
        <v>0</v>
      </c>
      <c r="CT1184" s="4">
        <v>0</v>
      </c>
      <c r="CU1184" s="4">
        <v>0</v>
      </c>
      <c r="CV1184" s="4">
        <v>0</v>
      </c>
      <c r="CW1184" s="4">
        <v>0</v>
      </c>
      <c r="CX1184" s="4">
        <v>0</v>
      </c>
      <c r="CY1184" s="4">
        <v>0</v>
      </c>
      <c r="CZ1184" s="4">
        <v>0</v>
      </c>
      <c r="DA1184" s="4">
        <v>0</v>
      </c>
      <c r="DB1184" s="4">
        <v>0</v>
      </c>
      <c r="DC1184" s="4">
        <v>0</v>
      </c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6">
        <v>0</v>
      </c>
      <c r="DV1184" s="4">
        <f>SUM(Tabela1[[#This Row],[jan/25]:[mar/25]])</f>
        <v>0</v>
      </c>
      <c r="DW1184" s="4">
        <f>SUM(Tabela1[[#This Row],[abr/25]:[ago/25]])</f>
        <v>0</v>
      </c>
      <c r="DX1184" s="4">
        <f>SUM(Tabela1[[#This Row],[set/25]:[dez/30]])</f>
        <v>0</v>
      </c>
    </row>
    <row r="1185" spans="1:128" hidden="1" x14ac:dyDescent="0.25">
      <c r="A1185" s="2" t="s">
        <v>2495</v>
      </c>
      <c r="B1185" s="2" t="s">
        <v>14</v>
      </c>
      <c r="C1185" s="2" t="s">
        <v>731</v>
      </c>
      <c r="D1185" s="1">
        <v>2302</v>
      </c>
      <c r="E1185" s="2"/>
      <c r="F1185" s="2" t="s">
        <v>42</v>
      </c>
      <c r="G1185" s="321"/>
      <c r="H1185" s="2"/>
      <c r="I1185" s="2"/>
      <c r="J1185" s="4"/>
      <c r="K1185" s="4"/>
      <c r="L1185" s="4">
        <f>Tabela1[[#This Row],[parcela.cef
(total)]]-Tabela1[[#This Row],[parcela.cef
(realizado)]]</f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f>SUM(Tabela1[[#This Row],[set/25]:[dez/30]])</f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0</v>
      </c>
      <c r="CP1185" s="4">
        <v>0</v>
      </c>
      <c r="CQ1185" s="4">
        <v>0</v>
      </c>
      <c r="CR1185" s="4">
        <v>0</v>
      </c>
      <c r="CS1185" s="4">
        <v>0</v>
      </c>
      <c r="CT1185" s="4">
        <v>0</v>
      </c>
      <c r="CU1185" s="4">
        <v>0</v>
      </c>
      <c r="CV1185" s="4">
        <v>0</v>
      </c>
      <c r="CW1185" s="4">
        <v>0</v>
      </c>
      <c r="CX1185" s="4">
        <v>0</v>
      </c>
      <c r="CY1185" s="4">
        <v>0</v>
      </c>
      <c r="CZ1185" s="4">
        <v>0</v>
      </c>
      <c r="DA1185" s="4">
        <v>0</v>
      </c>
      <c r="DB1185" s="4">
        <v>0</v>
      </c>
      <c r="DC1185" s="4">
        <v>0</v>
      </c>
      <c r="DD1185" s="4">
        <v>0</v>
      </c>
      <c r="DE1185" s="4">
        <v>0</v>
      </c>
      <c r="DF1185" s="4">
        <v>0</v>
      </c>
      <c r="DG1185" s="4">
        <v>0</v>
      </c>
      <c r="DH1185" s="4">
        <v>0</v>
      </c>
      <c r="DI1185" s="4">
        <v>0</v>
      </c>
      <c r="DJ1185" s="4">
        <v>0</v>
      </c>
      <c r="DK1185" s="4">
        <v>0</v>
      </c>
      <c r="DL1185" s="4">
        <v>0</v>
      </c>
      <c r="DM1185" s="4">
        <v>0</v>
      </c>
      <c r="DN1185" s="4">
        <v>0</v>
      </c>
      <c r="DO1185" s="4">
        <v>0</v>
      </c>
      <c r="DP1185" s="4">
        <v>0</v>
      </c>
      <c r="DQ1185" s="4">
        <v>0</v>
      </c>
      <c r="DR1185" s="4">
        <v>0</v>
      </c>
      <c r="DS1185" s="4">
        <v>0</v>
      </c>
      <c r="DT1185" s="4">
        <v>0</v>
      </c>
      <c r="DU1185" s="6">
        <v>0</v>
      </c>
      <c r="DV1185" s="4">
        <f>SUM(Tabela1[[#This Row],[jan/25]:[mar/25]])</f>
        <v>0</v>
      </c>
      <c r="DW1185" s="4">
        <f>SUM(Tabela1[[#This Row],[abr/25]:[ago/25]])</f>
        <v>0</v>
      </c>
      <c r="DX1185" s="4">
        <f>SUM(Tabela1[[#This Row],[set/25]:[dez/30]])</f>
        <v>0</v>
      </c>
    </row>
    <row r="1186" spans="1:128" hidden="1" x14ac:dyDescent="0.25">
      <c r="A1186" s="2" t="s">
        <v>2495</v>
      </c>
      <c r="B1186" s="2" t="s">
        <v>14</v>
      </c>
      <c r="C1186" s="2" t="s">
        <v>731</v>
      </c>
      <c r="D1186" s="1">
        <v>2303</v>
      </c>
      <c r="E1186" s="2"/>
      <c r="F1186" s="2" t="s">
        <v>42</v>
      </c>
      <c r="G1186" s="321"/>
      <c r="H1186" s="2"/>
      <c r="I1186" s="2"/>
      <c r="J1186" s="4"/>
      <c r="K1186" s="4"/>
      <c r="L1186" s="4">
        <f>Tabela1[[#This Row],[parcela.cef
(total)]]-Tabela1[[#This Row],[parcela.cef
(realizado)]]</f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f>SUM(Tabela1[[#This Row],[set/25]:[dez/30]])</f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0</v>
      </c>
      <c r="CP1186" s="4">
        <v>0</v>
      </c>
      <c r="CQ1186" s="4">
        <v>0</v>
      </c>
      <c r="CR1186" s="4">
        <v>0</v>
      </c>
      <c r="CS1186" s="4">
        <v>0</v>
      </c>
      <c r="CT1186" s="4">
        <v>0</v>
      </c>
      <c r="CU1186" s="4">
        <v>0</v>
      </c>
      <c r="CV1186" s="4">
        <v>0</v>
      </c>
      <c r="CW1186" s="4">
        <v>0</v>
      </c>
      <c r="CX1186" s="4">
        <v>0</v>
      </c>
      <c r="CY1186" s="4">
        <v>0</v>
      </c>
      <c r="CZ1186" s="4">
        <v>0</v>
      </c>
      <c r="DA1186" s="4">
        <v>0</v>
      </c>
      <c r="DB1186" s="4">
        <v>0</v>
      </c>
      <c r="DC1186" s="4">
        <v>0</v>
      </c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6">
        <v>0</v>
      </c>
      <c r="DV1186" s="4">
        <f>SUM(Tabela1[[#This Row],[jan/25]:[mar/25]])</f>
        <v>0</v>
      </c>
      <c r="DW1186" s="4">
        <f>SUM(Tabela1[[#This Row],[abr/25]:[ago/25]])</f>
        <v>0</v>
      </c>
      <c r="DX1186" s="4">
        <f>SUM(Tabela1[[#This Row],[set/25]:[dez/30]])</f>
        <v>0</v>
      </c>
    </row>
    <row r="1187" spans="1:128" hidden="1" x14ac:dyDescent="0.25">
      <c r="A1187" s="2" t="s">
        <v>2495</v>
      </c>
      <c r="B1187" s="2" t="s">
        <v>14</v>
      </c>
      <c r="C1187" s="2" t="s">
        <v>731</v>
      </c>
      <c r="D1187" s="1">
        <v>2304</v>
      </c>
      <c r="E1187" s="2"/>
      <c r="F1187" s="2" t="s">
        <v>42</v>
      </c>
      <c r="G1187" s="321"/>
      <c r="H1187" s="2"/>
      <c r="I1187" s="2"/>
      <c r="J1187" s="4"/>
      <c r="K1187" s="4"/>
      <c r="L1187" s="4">
        <f>Tabela1[[#This Row],[parcela.cef
(total)]]-Tabela1[[#This Row],[parcela.cef
(realizado)]]</f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f>SUM(Tabela1[[#This Row],[set/25]:[dez/30]])</f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0</v>
      </c>
      <c r="CR1187" s="4">
        <v>0</v>
      </c>
      <c r="CS1187" s="4">
        <v>0</v>
      </c>
      <c r="CT1187" s="4">
        <v>0</v>
      </c>
      <c r="CU1187" s="4">
        <v>0</v>
      </c>
      <c r="CV1187" s="4">
        <v>0</v>
      </c>
      <c r="CW1187" s="4">
        <v>0</v>
      </c>
      <c r="CX1187" s="4">
        <v>0</v>
      </c>
      <c r="CY1187" s="4">
        <v>0</v>
      </c>
      <c r="CZ1187" s="4">
        <v>0</v>
      </c>
      <c r="DA1187" s="4">
        <v>0</v>
      </c>
      <c r="DB1187" s="4">
        <v>0</v>
      </c>
      <c r="DC1187" s="4">
        <v>0</v>
      </c>
      <c r="DD1187" s="4">
        <v>0</v>
      </c>
      <c r="DE1187" s="4">
        <v>0</v>
      </c>
      <c r="DF1187" s="4">
        <v>0</v>
      </c>
      <c r="DG1187" s="4">
        <v>0</v>
      </c>
      <c r="DH1187" s="4">
        <v>0</v>
      </c>
      <c r="DI1187" s="4">
        <v>0</v>
      </c>
      <c r="DJ1187" s="4">
        <v>0</v>
      </c>
      <c r="DK1187" s="4">
        <v>0</v>
      </c>
      <c r="DL1187" s="4">
        <v>0</v>
      </c>
      <c r="DM1187" s="4">
        <v>0</v>
      </c>
      <c r="DN1187" s="4">
        <v>0</v>
      </c>
      <c r="DO1187" s="4">
        <v>0</v>
      </c>
      <c r="DP1187" s="4">
        <v>0</v>
      </c>
      <c r="DQ1187" s="4">
        <v>0</v>
      </c>
      <c r="DR1187" s="4">
        <v>0</v>
      </c>
      <c r="DS1187" s="4">
        <v>0</v>
      </c>
      <c r="DT1187" s="4">
        <v>0</v>
      </c>
      <c r="DU1187" s="6">
        <v>0</v>
      </c>
      <c r="DV1187" s="4">
        <f>SUM(Tabela1[[#This Row],[jan/25]:[mar/25]])</f>
        <v>0</v>
      </c>
      <c r="DW1187" s="4">
        <f>SUM(Tabela1[[#This Row],[abr/25]:[ago/25]])</f>
        <v>0</v>
      </c>
      <c r="DX1187" s="4">
        <f>SUM(Tabela1[[#This Row],[set/25]:[dez/30]])</f>
        <v>0</v>
      </c>
    </row>
    <row r="1188" spans="1:128" hidden="1" x14ac:dyDescent="0.25">
      <c r="A1188" s="2" t="s">
        <v>2495</v>
      </c>
      <c r="B1188" s="2" t="s">
        <v>14</v>
      </c>
      <c r="C1188" s="2" t="s">
        <v>731</v>
      </c>
      <c r="D1188" s="1">
        <v>2305</v>
      </c>
      <c r="E1188" s="2"/>
      <c r="F1188" s="2" t="s">
        <v>42</v>
      </c>
      <c r="G1188" s="321"/>
      <c r="H1188" s="2"/>
      <c r="I1188" s="2"/>
      <c r="J1188" s="4"/>
      <c r="K1188" s="4"/>
      <c r="L1188" s="4">
        <f>Tabela1[[#This Row],[parcela.cef
(total)]]-Tabela1[[#This Row],[parcela.cef
(realizado)]]</f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f>SUM(Tabela1[[#This Row],[set/25]:[dez/30]])</f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0</v>
      </c>
      <c r="CR1188" s="4">
        <v>0</v>
      </c>
      <c r="CS1188" s="4">
        <v>0</v>
      </c>
      <c r="CT1188" s="4">
        <v>0</v>
      </c>
      <c r="CU1188" s="4">
        <v>0</v>
      </c>
      <c r="CV1188" s="4">
        <v>0</v>
      </c>
      <c r="CW1188" s="4">
        <v>0</v>
      </c>
      <c r="CX1188" s="4">
        <v>0</v>
      </c>
      <c r="CY1188" s="4">
        <v>0</v>
      </c>
      <c r="CZ1188" s="4">
        <v>0</v>
      </c>
      <c r="DA1188" s="4">
        <v>0</v>
      </c>
      <c r="DB1188" s="4">
        <v>0</v>
      </c>
      <c r="DC1188" s="4">
        <v>0</v>
      </c>
      <c r="DD1188" s="4">
        <v>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0</v>
      </c>
      <c r="DU1188" s="6">
        <v>0</v>
      </c>
      <c r="DV1188" s="4">
        <f>SUM(Tabela1[[#This Row],[jan/25]:[mar/25]])</f>
        <v>0</v>
      </c>
      <c r="DW1188" s="4">
        <f>SUM(Tabela1[[#This Row],[abr/25]:[ago/25]])</f>
        <v>0</v>
      </c>
      <c r="DX1188" s="4">
        <f>SUM(Tabela1[[#This Row],[set/25]:[dez/30]])</f>
        <v>0</v>
      </c>
    </row>
    <row r="1189" spans="1:128" hidden="1" x14ac:dyDescent="0.25">
      <c r="A1189" s="2" t="s">
        <v>2495</v>
      </c>
      <c r="B1189" s="2" t="s">
        <v>14</v>
      </c>
      <c r="C1189" s="2" t="s">
        <v>731</v>
      </c>
      <c r="D1189" s="1">
        <v>2306</v>
      </c>
      <c r="E1189" s="2"/>
      <c r="F1189" s="2" t="s">
        <v>42</v>
      </c>
      <c r="G1189" s="321"/>
      <c r="H1189" s="2"/>
      <c r="I1189" s="2"/>
      <c r="J1189" s="4"/>
      <c r="K1189" s="4"/>
      <c r="L1189" s="4">
        <f>Tabela1[[#This Row],[parcela.cef
(total)]]-Tabela1[[#This Row],[parcela.cef
(realizado)]]</f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f>SUM(Tabela1[[#This Row],[set/25]:[dez/30]])</f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0</v>
      </c>
      <c r="CQ1189" s="4">
        <v>0</v>
      </c>
      <c r="CR1189" s="4">
        <v>0</v>
      </c>
      <c r="CS1189" s="4">
        <v>0</v>
      </c>
      <c r="CT1189" s="4">
        <v>0</v>
      </c>
      <c r="CU1189" s="4">
        <v>0</v>
      </c>
      <c r="CV1189" s="4">
        <v>0</v>
      </c>
      <c r="CW1189" s="4">
        <v>0</v>
      </c>
      <c r="CX1189" s="4">
        <v>0</v>
      </c>
      <c r="CY1189" s="4">
        <v>0</v>
      </c>
      <c r="CZ1189" s="4">
        <v>0</v>
      </c>
      <c r="DA1189" s="4">
        <v>0</v>
      </c>
      <c r="DB1189" s="4">
        <v>0</v>
      </c>
      <c r="DC1189" s="4">
        <v>0</v>
      </c>
      <c r="DD1189" s="4">
        <v>0</v>
      </c>
      <c r="DE1189" s="4">
        <v>0</v>
      </c>
      <c r="DF1189" s="4">
        <v>0</v>
      </c>
      <c r="DG1189" s="4">
        <v>0</v>
      </c>
      <c r="DH1189" s="4">
        <v>0</v>
      </c>
      <c r="DI1189" s="4">
        <v>0</v>
      </c>
      <c r="DJ1189" s="4">
        <v>0</v>
      </c>
      <c r="DK1189" s="4">
        <v>0</v>
      </c>
      <c r="DL1189" s="4">
        <v>0</v>
      </c>
      <c r="DM1189" s="4">
        <v>0</v>
      </c>
      <c r="DN1189" s="4">
        <v>0</v>
      </c>
      <c r="DO1189" s="4">
        <v>0</v>
      </c>
      <c r="DP1189" s="4">
        <v>0</v>
      </c>
      <c r="DQ1189" s="4">
        <v>0</v>
      </c>
      <c r="DR1189" s="4">
        <v>0</v>
      </c>
      <c r="DS1189" s="4">
        <v>0</v>
      </c>
      <c r="DT1189" s="4">
        <v>0</v>
      </c>
      <c r="DU1189" s="6">
        <v>0</v>
      </c>
      <c r="DV1189" s="4">
        <f>SUM(Tabela1[[#This Row],[jan/25]:[mar/25]])</f>
        <v>0</v>
      </c>
      <c r="DW1189" s="4">
        <f>SUM(Tabela1[[#This Row],[abr/25]:[ago/25]])</f>
        <v>0</v>
      </c>
      <c r="DX1189" s="4">
        <f>SUM(Tabela1[[#This Row],[set/25]:[dez/30]])</f>
        <v>0</v>
      </c>
    </row>
    <row r="1190" spans="1:128" hidden="1" x14ac:dyDescent="0.25">
      <c r="A1190" s="2" t="s">
        <v>2495</v>
      </c>
      <c r="B1190" s="2" t="s">
        <v>14</v>
      </c>
      <c r="C1190" s="2" t="s">
        <v>731</v>
      </c>
      <c r="D1190" s="1">
        <v>2307</v>
      </c>
      <c r="E1190" s="2"/>
      <c r="F1190" s="2" t="s">
        <v>42</v>
      </c>
      <c r="G1190" s="321"/>
      <c r="H1190" s="2"/>
      <c r="I1190" s="2"/>
      <c r="J1190" s="4"/>
      <c r="K1190" s="4"/>
      <c r="L1190" s="4">
        <f>Tabela1[[#This Row],[parcela.cef
(total)]]-Tabela1[[#This Row],[parcela.cef
(realizado)]]</f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f>SUM(Tabela1[[#This Row],[set/25]:[dez/30]])</f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0</v>
      </c>
      <c r="CU1190" s="4">
        <v>0</v>
      </c>
      <c r="CV1190" s="4">
        <v>0</v>
      </c>
      <c r="CW1190" s="4">
        <v>0</v>
      </c>
      <c r="CX1190" s="4">
        <v>0</v>
      </c>
      <c r="CY1190" s="4">
        <v>0</v>
      </c>
      <c r="CZ1190" s="4">
        <v>0</v>
      </c>
      <c r="DA1190" s="4">
        <v>0</v>
      </c>
      <c r="DB1190" s="4">
        <v>0</v>
      </c>
      <c r="DC1190" s="4">
        <v>0</v>
      </c>
      <c r="DD1190" s="4">
        <v>0</v>
      </c>
      <c r="DE1190" s="4">
        <v>0</v>
      </c>
      <c r="DF1190" s="4">
        <v>0</v>
      </c>
      <c r="DG1190" s="4">
        <v>0</v>
      </c>
      <c r="DH1190" s="4">
        <v>0</v>
      </c>
      <c r="DI1190" s="4">
        <v>0</v>
      </c>
      <c r="DJ1190" s="4">
        <v>0</v>
      </c>
      <c r="DK1190" s="4">
        <v>0</v>
      </c>
      <c r="DL1190" s="4">
        <v>0</v>
      </c>
      <c r="DM1190" s="4">
        <v>0</v>
      </c>
      <c r="DN1190" s="4">
        <v>0</v>
      </c>
      <c r="DO1190" s="4">
        <v>0</v>
      </c>
      <c r="DP1190" s="4">
        <v>0</v>
      </c>
      <c r="DQ1190" s="4">
        <v>0</v>
      </c>
      <c r="DR1190" s="4">
        <v>0</v>
      </c>
      <c r="DS1190" s="4">
        <v>0</v>
      </c>
      <c r="DT1190" s="4">
        <v>0</v>
      </c>
      <c r="DU1190" s="6">
        <v>0</v>
      </c>
      <c r="DV1190" s="4">
        <f>SUM(Tabela1[[#This Row],[jan/25]:[mar/25]])</f>
        <v>0</v>
      </c>
      <c r="DW1190" s="4">
        <f>SUM(Tabela1[[#This Row],[abr/25]:[ago/25]])</f>
        <v>0</v>
      </c>
      <c r="DX1190" s="4">
        <f>SUM(Tabela1[[#This Row],[set/25]:[dez/30]])</f>
        <v>0</v>
      </c>
    </row>
    <row r="1191" spans="1:128" hidden="1" x14ac:dyDescent="0.25">
      <c r="A1191" s="2" t="s">
        <v>2495</v>
      </c>
      <c r="B1191" s="2" t="s">
        <v>14</v>
      </c>
      <c r="C1191" s="2" t="s">
        <v>731</v>
      </c>
      <c r="D1191" s="1">
        <v>2308</v>
      </c>
      <c r="E1191" s="2" t="s">
        <v>2886</v>
      </c>
      <c r="F1191" s="2" t="s">
        <v>19</v>
      </c>
      <c r="G1191" s="321">
        <v>45846</v>
      </c>
      <c r="H1191" s="2" t="s">
        <v>874</v>
      </c>
      <c r="I1191" s="2"/>
      <c r="J1191" s="4"/>
      <c r="K1191" s="4"/>
      <c r="L1191" s="4">
        <f>Tabela1[[#This Row],[parcela.cef
(total)]]-Tabela1[[#This Row],[parcela.cef
(realizado)]]</f>
        <v>0</v>
      </c>
      <c r="M1191" s="4">
        <v>284497.58</v>
      </c>
      <c r="N1191" s="4">
        <v>324300</v>
      </c>
      <c r="O1191" s="4">
        <v>0</v>
      </c>
      <c r="P1191" s="4">
        <v>44526.87</v>
      </c>
      <c r="Q1191" s="4">
        <f>SUM(Tabela1[[#This Row],[set/25]:[dez/30]])</f>
        <v>42574.520000000011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1500</v>
      </c>
      <c r="BI1191" s="4">
        <v>452.35</v>
      </c>
      <c r="BJ1191" s="4">
        <v>0</v>
      </c>
      <c r="BK1191" s="4">
        <v>456.47</v>
      </c>
      <c r="BL1191" s="4">
        <v>456.47</v>
      </c>
      <c r="BM1191" s="4">
        <v>456.47</v>
      </c>
      <c r="BN1191" s="4">
        <v>456.47</v>
      </c>
      <c r="BO1191" s="4">
        <v>456.47</v>
      </c>
      <c r="BP1191" s="4">
        <v>456.47</v>
      </c>
      <c r="BQ1191" s="4">
        <v>456.47</v>
      </c>
      <c r="BR1191" s="4">
        <v>456.47</v>
      </c>
      <c r="BS1191" s="4">
        <v>456.47</v>
      </c>
      <c r="BT1191" s="4">
        <v>456.47</v>
      </c>
      <c r="BU1191" s="4">
        <v>456.47</v>
      </c>
      <c r="BV1191" s="4">
        <v>456.47</v>
      </c>
      <c r="BW1191" s="4">
        <v>456.47</v>
      </c>
      <c r="BX1191" s="4">
        <v>456.47</v>
      </c>
      <c r="BY1191" s="4">
        <v>1086.68</v>
      </c>
      <c r="BZ1191" s="4">
        <v>1521.55</v>
      </c>
      <c r="CA1191" s="4">
        <v>1521.55</v>
      </c>
      <c r="CB1191" s="4">
        <v>1521.55</v>
      </c>
      <c r="CC1191" s="4">
        <v>1521.55</v>
      </c>
      <c r="CD1191" s="4">
        <v>1521.55</v>
      </c>
      <c r="CE1191" s="4">
        <v>1521.55</v>
      </c>
      <c r="CF1191" s="4">
        <v>1521.55</v>
      </c>
      <c r="CG1191" s="4">
        <v>1521.55</v>
      </c>
      <c r="CH1191" s="4">
        <v>1521.55</v>
      </c>
      <c r="CI1191" s="4">
        <v>1521.55</v>
      </c>
      <c r="CJ1191" s="4">
        <v>1521.55</v>
      </c>
      <c r="CK1191" s="4">
        <v>1521.55</v>
      </c>
      <c r="CL1191" s="4">
        <v>1521.55</v>
      </c>
      <c r="CM1191" s="4">
        <v>1521.55</v>
      </c>
      <c r="CN1191" s="4">
        <v>1521.55</v>
      </c>
      <c r="CO1191" s="4">
        <v>1521.55</v>
      </c>
      <c r="CP1191" s="4">
        <v>1521.55</v>
      </c>
      <c r="CQ1191" s="4">
        <v>1521.55</v>
      </c>
      <c r="CR1191" s="4">
        <v>1623.16</v>
      </c>
      <c r="CS1191" s="4">
        <v>1521.55</v>
      </c>
      <c r="CT1191" s="4">
        <v>1521.55</v>
      </c>
      <c r="CU1191" s="4">
        <v>1521.55</v>
      </c>
      <c r="CV1191" s="4">
        <v>1521.55</v>
      </c>
      <c r="CW1191" s="4">
        <v>0</v>
      </c>
      <c r="CX1191" s="4">
        <v>0</v>
      </c>
      <c r="CY1191" s="4">
        <v>0</v>
      </c>
      <c r="CZ1191" s="4">
        <v>0</v>
      </c>
      <c r="DA1191" s="4">
        <v>0</v>
      </c>
      <c r="DB1191" s="4">
        <v>0</v>
      </c>
      <c r="DC1191" s="4">
        <v>0</v>
      </c>
      <c r="DD1191" s="4">
        <v>0</v>
      </c>
      <c r="DE1191" s="4">
        <v>0</v>
      </c>
      <c r="DF1191" s="4">
        <v>0</v>
      </c>
      <c r="DG1191" s="4">
        <v>0</v>
      </c>
      <c r="DH1191" s="4">
        <v>0</v>
      </c>
      <c r="DI1191" s="4">
        <v>0</v>
      </c>
      <c r="DJ1191" s="4">
        <v>0</v>
      </c>
      <c r="DK1191" s="4">
        <v>0</v>
      </c>
      <c r="DL1191" s="4">
        <v>0</v>
      </c>
      <c r="DM1191" s="4">
        <v>0</v>
      </c>
      <c r="DN1191" s="4">
        <v>0</v>
      </c>
      <c r="DO1191" s="4">
        <v>0</v>
      </c>
      <c r="DP1191" s="4">
        <v>0</v>
      </c>
      <c r="DQ1191" s="4">
        <v>0</v>
      </c>
      <c r="DR1191" s="4">
        <v>0</v>
      </c>
      <c r="DS1191" s="4">
        <v>0</v>
      </c>
      <c r="DT1191" s="4">
        <v>0</v>
      </c>
      <c r="DU1191" s="6">
        <v>0</v>
      </c>
      <c r="DV1191" s="4">
        <f>SUM(Tabela1[[#This Row],[jan/25]:[mar/25]])</f>
        <v>0</v>
      </c>
      <c r="DW1191" s="4">
        <f>SUM(Tabela1[[#This Row],[abr/25]:[ago/25]])</f>
        <v>1952.35</v>
      </c>
      <c r="DX1191" s="4">
        <f>SUM(Tabela1[[#This Row],[set/25]:[dez/30]])</f>
        <v>42574.520000000011</v>
      </c>
    </row>
    <row r="1192" spans="1:128" hidden="1" x14ac:dyDescent="0.25">
      <c r="A1192" s="2" t="s">
        <v>2495</v>
      </c>
      <c r="B1192" s="2" t="s">
        <v>14</v>
      </c>
      <c r="C1192" s="2" t="s">
        <v>731</v>
      </c>
      <c r="D1192" s="1">
        <v>2309</v>
      </c>
      <c r="E1192" s="2"/>
      <c r="F1192" s="2" t="s">
        <v>42</v>
      </c>
      <c r="G1192" s="321"/>
      <c r="H1192" s="2"/>
      <c r="I1192" s="2"/>
      <c r="J1192" s="4"/>
      <c r="K1192" s="4"/>
      <c r="L1192" s="4">
        <f>Tabela1[[#This Row],[parcela.cef
(total)]]-Tabela1[[#This Row],[parcela.cef
(realizado)]]</f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f>SUM(Tabela1[[#This Row],[set/25]:[dez/30]])</f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0</v>
      </c>
      <c r="CQ1192" s="4">
        <v>0</v>
      </c>
      <c r="CR1192" s="4">
        <v>0</v>
      </c>
      <c r="CS1192" s="4">
        <v>0</v>
      </c>
      <c r="CT1192" s="4">
        <v>0</v>
      </c>
      <c r="CU1192" s="4">
        <v>0</v>
      </c>
      <c r="CV1192" s="4">
        <v>0</v>
      </c>
      <c r="CW1192" s="4">
        <v>0</v>
      </c>
      <c r="CX1192" s="4">
        <v>0</v>
      </c>
      <c r="CY1192" s="4">
        <v>0</v>
      </c>
      <c r="CZ1192" s="4">
        <v>0</v>
      </c>
      <c r="DA1192" s="4">
        <v>0</v>
      </c>
      <c r="DB1192" s="4">
        <v>0</v>
      </c>
      <c r="DC1192" s="4">
        <v>0</v>
      </c>
      <c r="DD1192" s="4">
        <v>0</v>
      </c>
      <c r="DE1192" s="4">
        <v>0</v>
      </c>
      <c r="DF1192" s="4">
        <v>0</v>
      </c>
      <c r="DG1192" s="4">
        <v>0</v>
      </c>
      <c r="DH1192" s="4">
        <v>0</v>
      </c>
      <c r="DI1192" s="4">
        <v>0</v>
      </c>
      <c r="DJ1192" s="4">
        <v>0</v>
      </c>
      <c r="DK1192" s="4">
        <v>0</v>
      </c>
      <c r="DL1192" s="4">
        <v>0</v>
      </c>
      <c r="DM1192" s="4">
        <v>0</v>
      </c>
      <c r="DN1192" s="4">
        <v>0</v>
      </c>
      <c r="DO1192" s="4">
        <v>0</v>
      </c>
      <c r="DP1192" s="4">
        <v>0</v>
      </c>
      <c r="DQ1192" s="4">
        <v>0</v>
      </c>
      <c r="DR1192" s="4">
        <v>0</v>
      </c>
      <c r="DS1192" s="4">
        <v>0</v>
      </c>
      <c r="DT1192" s="4">
        <v>0</v>
      </c>
      <c r="DU1192" s="6">
        <v>0</v>
      </c>
      <c r="DV1192" s="4">
        <f>SUM(Tabela1[[#This Row],[jan/25]:[mar/25]])</f>
        <v>0</v>
      </c>
      <c r="DW1192" s="4">
        <f>SUM(Tabela1[[#This Row],[abr/25]:[ago/25]])</f>
        <v>0</v>
      </c>
      <c r="DX1192" s="4">
        <f>SUM(Tabela1[[#This Row],[set/25]:[dez/30]])</f>
        <v>0</v>
      </c>
    </row>
    <row r="1193" spans="1:128" hidden="1" x14ac:dyDescent="0.25">
      <c r="A1193" s="2" t="s">
        <v>2495</v>
      </c>
      <c r="B1193" s="2" t="s">
        <v>14</v>
      </c>
      <c r="C1193" s="2" t="s">
        <v>731</v>
      </c>
      <c r="D1193" s="1">
        <v>2310</v>
      </c>
      <c r="E1193" s="2"/>
      <c r="F1193" s="2" t="s">
        <v>42</v>
      </c>
      <c r="G1193" s="321"/>
      <c r="H1193" s="2"/>
      <c r="I1193" s="2"/>
      <c r="J1193" s="4"/>
      <c r="K1193" s="4"/>
      <c r="L1193" s="4">
        <f>Tabela1[[#This Row],[parcela.cef
(total)]]-Tabela1[[#This Row],[parcela.cef
(realizado)]]</f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f>SUM(Tabela1[[#This Row],[set/25]:[dez/30]])</f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0</v>
      </c>
      <c r="CR1193" s="4">
        <v>0</v>
      </c>
      <c r="CS1193" s="4">
        <v>0</v>
      </c>
      <c r="CT1193" s="4">
        <v>0</v>
      </c>
      <c r="CU1193" s="4">
        <v>0</v>
      </c>
      <c r="CV1193" s="4">
        <v>0</v>
      </c>
      <c r="CW1193" s="4">
        <v>0</v>
      </c>
      <c r="CX1193" s="4">
        <v>0</v>
      </c>
      <c r="CY1193" s="4">
        <v>0</v>
      </c>
      <c r="CZ1193" s="4">
        <v>0</v>
      </c>
      <c r="DA1193" s="4">
        <v>0</v>
      </c>
      <c r="DB1193" s="4">
        <v>0</v>
      </c>
      <c r="DC1193" s="4">
        <v>0</v>
      </c>
      <c r="DD1193" s="4">
        <v>0</v>
      </c>
      <c r="DE1193" s="4">
        <v>0</v>
      </c>
      <c r="DF1193" s="4">
        <v>0</v>
      </c>
      <c r="DG1193" s="4">
        <v>0</v>
      </c>
      <c r="DH1193" s="4">
        <v>0</v>
      </c>
      <c r="DI1193" s="4">
        <v>0</v>
      </c>
      <c r="DJ1193" s="4">
        <v>0</v>
      </c>
      <c r="DK1193" s="4">
        <v>0</v>
      </c>
      <c r="DL1193" s="4">
        <v>0</v>
      </c>
      <c r="DM1193" s="4">
        <v>0</v>
      </c>
      <c r="DN1193" s="4">
        <v>0</v>
      </c>
      <c r="DO1193" s="4">
        <v>0</v>
      </c>
      <c r="DP1193" s="4">
        <v>0</v>
      </c>
      <c r="DQ1193" s="4">
        <v>0</v>
      </c>
      <c r="DR1193" s="4">
        <v>0</v>
      </c>
      <c r="DS1193" s="4">
        <v>0</v>
      </c>
      <c r="DT1193" s="4">
        <v>0</v>
      </c>
      <c r="DU1193" s="6">
        <v>0</v>
      </c>
      <c r="DV1193" s="4">
        <f>SUM(Tabela1[[#This Row],[jan/25]:[mar/25]])</f>
        <v>0</v>
      </c>
      <c r="DW1193" s="4">
        <f>SUM(Tabela1[[#This Row],[abr/25]:[ago/25]])</f>
        <v>0</v>
      </c>
      <c r="DX1193" s="4">
        <f>SUM(Tabela1[[#This Row],[set/25]:[dez/30]])</f>
        <v>0</v>
      </c>
    </row>
    <row r="1194" spans="1:128" hidden="1" x14ac:dyDescent="0.25">
      <c r="A1194" s="2" t="s">
        <v>2495</v>
      </c>
      <c r="B1194" s="2" t="s">
        <v>14</v>
      </c>
      <c r="C1194" s="2" t="s">
        <v>731</v>
      </c>
      <c r="D1194" s="1">
        <v>2311</v>
      </c>
      <c r="E1194" s="2" t="s">
        <v>2890</v>
      </c>
      <c r="F1194" s="2" t="s">
        <v>19</v>
      </c>
      <c r="G1194" s="321">
        <v>45850</v>
      </c>
      <c r="H1194" s="2" t="s">
        <v>277</v>
      </c>
      <c r="I1194" s="2"/>
      <c r="J1194" s="4"/>
      <c r="K1194" s="4"/>
      <c r="L1194" s="4">
        <f>Tabela1[[#This Row],[parcela.cef
(total)]]-Tabela1[[#This Row],[parcela.cef
(realizado)]]</f>
        <v>0</v>
      </c>
      <c r="M1194" s="4">
        <v>284497.58</v>
      </c>
      <c r="N1194" s="4">
        <v>338400</v>
      </c>
      <c r="O1194" s="4">
        <v>0</v>
      </c>
      <c r="P1194" s="4">
        <v>59015.34</v>
      </c>
      <c r="Q1194" s="4">
        <f>SUM(Tabela1[[#This Row],[set/25]:[dez/30]])</f>
        <v>57661.519999999982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1050</v>
      </c>
      <c r="BI1194" s="4">
        <v>303.82</v>
      </c>
      <c r="BJ1194" s="4">
        <v>0</v>
      </c>
      <c r="BK1194" s="4">
        <v>304.82</v>
      </c>
      <c r="BL1194" s="4">
        <v>304.82</v>
      </c>
      <c r="BM1194" s="4">
        <v>2286.14</v>
      </c>
      <c r="BN1194" s="4">
        <v>304.82</v>
      </c>
      <c r="BO1194" s="4">
        <v>304.82</v>
      </c>
      <c r="BP1194" s="4">
        <v>304.82</v>
      </c>
      <c r="BQ1194" s="4">
        <v>304.82</v>
      </c>
      <c r="BR1194" s="4">
        <v>304.82</v>
      </c>
      <c r="BS1194" s="4">
        <v>304.82</v>
      </c>
      <c r="BT1194" s="4">
        <v>304.82</v>
      </c>
      <c r="BU1194" s="4">
        <v>304.82</v>
      </c>
      <c r="BV1194" s="4">
        <v>304.82</v>
      </c>
      <c r="BW1194" s="4">
        <v>304.82</v>
      </c>
      <c r="BX1194" s="4">
        <v>304.82</v>
      </c>
      <c r="BY1194" s="4">
        <v>7722.08</v>
      </c>
      <c r="BZ1194" s="4">
        <v>1016.06</v>
      </c>
      <c r="CA1194" s="4">
        <v>1016.06</v>
      </c>
      <c r="CB1194" s="4">
        <v>1016.06</v>
      </c>
      <c r="CC1194" s="4">
        <v>1016.06</v>
      </c>
      <c r="CD1194" s="4">
        <v>1016.06</v>
      </c>
      <c r="CE1194" s="4">
        <v>1016.06</v>
      </c>
      <c r="CF1194" s="4">
        <v>1016.06</v>
      </c>
      <c r="CG1194" s="4">
        <v>1016.06</v>
      </c>
      <c r="CH1194" s="4">
        <v>1016.06</v>
      </c>
      <c r="CI1194" s="4">
        <v>1016.06</v>
      </c>
      <c r="CJ1194" s="4">
        <v>1016.06</v>
      </c>
      <c r="CK1194" s="4">
        <v>11176.69</v>
      </c>
      <c r="CL1194" s="4">
        <v>1016.06</v>
      </c>
      <c r="CM1194" s="4">
        <v>1016.06</v>
      </c>
      <c r="CN1194" s="4">
        <v>1016.06</v>
      </c>
      <c r="CO1194" s="4">
        <v>1016.06</v>
      </c>
      <c r="CP1194" s="4">
        <v>1016.06</v>
      </c>
      <c r="CQ1194" s="4">
        <v>1016.06</v>
      </c>
      <c r="CR1194" s="4">
        <v>1016.06</v>
      </c>
      <c r="CS1194" s="4">
        <v>1016.06</v>
      </c>
      <c r="CT1194" s="4">
        <v>1016.06</v>
      </c>
      <c r="CU1194" s="4">
        <v>1016.06</v>
      </c>
      <c r="CV1194" s="4">
        <v>1016.06</v>
      </c>
      <c r="CW1194" s="4">
        <v>10160.629999999999</v>
      </c>
      <c r="CX1194" s="4">
        <v>0</v>
      </c>
      <c r="CY1194" s="4">
        <v>0</v>
      </c>
      <c r="CZ1194" s="4">
        <v>0</v>
      </c>
      <c r="DA1194" s="4">
        <v>0</v>
      </c>
      <c r="DB1194" s="4">
        <v>0</v>
      </c>
      <c r="DC1194" s="4">
        <v>0</v>
      </c>
      <c r="DD1194" s="4">
        <v>0</v>
      </c>
      <c r="DE1194" s="4">
        <v>0</v>
      </c>
      <c r="DF1194" s="4">
        <v>0</v>
      </c>
      <c r="DG1194" s="4">
        <v>0</v>
      </c>
      <c r="DH1194" s="4">
        <v>0</v>
      </c>
      <c r="DI1194" s="4">
        <v>0</v>
      </c>
      <c r="DJ1194" s="4">
        <v>0</v>
      </c>
      <c r="DK1194" s="4">
        <v>0</v>
      </c>
      <c r="DL1194" s="4">
        <v>0</v>
      </c>
      <c r="DM1194" s="4">
        <v>0</v>
      </c>
      <c r="DN1194" s="4">
        <v>0</v>
      </c>
      <c r="DO1194" s="4">
        <v>0</v>
      </c>
      <c r="DP1194" s="4">
        <v>0</v>
      </c>
      <c r="DQ1194" s="4">
        <v>0</v>
      </c>
      <c r="DR1194" s="4">
        <v>0</v>
      </c>
      <c r="DS1194" s="4">
        <v>0</v>
      </c>
      <c r="DT1194" s="4">
        <v>0</v>
      </c>
      <c r="DU1194" s="6">
        <v>0</v>
      </c>
      <c r="DV1194" s="4">
        <f>SUM(Tabela1[[#This Row],[jan/25]:[mar/25]])</f>
        <v>0</v>
      </c>
      <c r="DW1194" s="4">
        <f>SUM(Tabela1[[#This Row],[abr/25]:[ago/25]])</f>
        <v>1353.82</v>
      </c>
      <c r="DX1194" s="4">
        <f>SUM(Tabela1[[#This Row],[set/25]:[dez/30]])</f>
        <v>57661.519999999982</v>
      </c>
    </row>
    <row r="1195" spans="1:128" hidden="1" x14ac:dyDescent="0.25">
      <c r="A1195" s="2" t="s">
        <v>2495</v>
      </c>
      <c r="B1195" s="2" t="s">
        <v>14</v>
      </c>
      <c r="C1195" s="2" t="s">
        <v>731</v>
      </c>
      <c r="D1195" s="1">
        <v>2312</v>
      </c>
      <c r="E1195" s="2"/>
      <c r="F1195" s="2" t="s">
        <v>42</v>
      </c>
      <c r="G1195" s="321"/>
      <c r="H1195" s="2"/>
      <c r="I1195" s="2"/>
      <c r="J1195" s="4"/>
      <c r="K1195" s="4"/>
      <c r="L1195" s="4">
        <f>Tabela1[[#This Row],[parcela.cef
(total)]]-Tabela1[[#This Row],[parcela.cef
(realizado)]]</f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f>SUM(Tabela1[[#This Row],[set/25]:[dez/30]])</f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0</v>
      </c>
      <c r="CQ1195" s="4">
        <v>0</v>
      </c>
      <c r="CR1195" s="4">
        <v>0</v>
      </c>
      <c r="CS1195" s="4">
        <v>0</v>
      </c>
      <c r="CT1195" s="4">
        <v>0</v>
      </c>
      <c r="CU1195" s="4">
        <v>0</v>
      </c>
      <c r="CV1195" s="4">
        <v>0</v>
      </c>
      <c r="CW1195" s="4">
        <v>0</v>
      </c>
      <c r="CX1195" s="4">
        <v>0</v>
      </c>
      <c r="CY1195" s="4">
        <v>0</v>
      </c>
      <c r="CZ1195" s="4">
        <v>0</v>
      </c>
      <c r="DA1195" s="4">
        <v>0</v>
      </c>
      <c r="DB1195" s="4">
        <v>0</v>
      </c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0</v>
      </c>
      <c r="DK1195" s="4">
        <v>0</v>
      </c>
      <c r="DL1195" s="4">
        <v>0</v>
      </c>
      <c r="DM1195" s="4">
        <v>0</v>
      </c>
      <c r="DN1195" s="4">
        <v>0</v>
      </c>
      <c r="DO1195" s="4">
        <v>0</v>
      </c>
      <c r="DP1195" s="4">
        <v>0</v>
      </c>
      <c r="DQ1195" s="4">
        <v>0</v>
      </c>
      <c r="DR1195" s="4">
        <v>0</v>
      </c>
      <c r="DS1195" s="4">
        <v>0</v>
      </c>
      <c r="DT1195" s="4">
        <v>0</v>
      </c>
      <c r="DU1195" s="6">
        <v>0</v>
      </c>
      <c r="DV1195" s="4">
        <f>SUM(Tabela1[[#This Row],[jan/25]:[mar/25]])</f>
        <v>0</v>
      </c>
      <c r="DW1195" s="4">
        <f>SUM(Tabela1[[#This Row],[abr/25]:[ago/25]])</f>
        <v>0</v>
      </c>
      <c r="DX1195" s="4">
        <f>SUM(Tabela1[[#This Row],[set/25]:[dez/30]])</f>
        <v>0</v>
      </c>
    </row>
    <row r="1196" spans="1:128" hidden="1" x14ac:dyDescent="0.25">
      <c r="A1196" s="2" t="s">
        <v>2495</v>
      </c>
      <c r="B1196" s="2" t="s">
        <v>14</v>
      </c>
      <c r="C1196" s="2" t="s">
        <v>731</v>
      </c>
      <c r="D1196" s="1">
        <v>2313</v>
      </c>
      <c r="E1196" s="2"/>
      <c r="F1196" s="2" t="s">
        <v>16</v>
      </c>
      <c r="G1196" s="321"/>
      <c r="H1196" s="2"/>
      <c r="I1196" s="2"/>
      <c r="J1196" s="4"/>
      <c r="K1196" s="4"/>
      <c r="L1196" s="4">
        <f>Tabela1[[#This Row],[parcela.cef
(total)]]-Tabela1[[#This Row],[parcela.cef
(realizado)]]</f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f>SUM(Tabela1[[#This Row],[set/25]:[dez/30]])</f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0</v>
      </c>
      <c r="CP1196" s="4">
        <v>0</v>
      </c>
      <c r="CQ1196" s="4">
        <v>0</v>
      </c>
      <c r="CR1196" s="4">
        <v>0</v>
      </c>
      <c r="CS1196" s="4">
        <v>0</v>
      </c>
      <c r="CT1196" s="4">
        <v>0</v>
      </c>
      <c r="CU1196" s="4">
        <v>0</v>
      </c>
      <c r="CV1196" s="4">
        <v>0</v>
      </c>
      <c r="CW1196" s="4">
        <v>0</v>
      </c>
      <c r="CX1196" s="4">
        <v>0</v>
      </c>
      <c r="CY1196" s="4">
        <v>0</v>
      </c>
      <c r="CZ1196" s="4">
        <v>0</v>
      </c>
      <c r="DA1196" s="4">
        <v>0</v>
      </c>
      <c r="DB1196" s="4">
        <v>0</v>
      </c>
      <c r="DC1196" s="4">
        <v>0</v>
      </c>
      <c r="DD1196" s="4">
        <v>0</v>
      </c>
      <c r="DE1196" s="4">
        <v>0</v>
      </c>
      <c r="DF1196" s="4">
        <v>0</v>
      </c>
      <c r="DG1196" s="4">
        <v>0</v>
      </c>
      <c r="DH1196" s="4">
        <v>0</v>
      </c>
      <c r="DI1196" s="4">
        <v>0</v>
      </c>
      <c r="DJ1196" s="4">
        <v>0</v>
      </c>
      <c r="DK1196" s="4">
        <v>0</v>
      </c>
      <c r="DL1196" s="4">
        <v>0</v>
      </c>
      <c r="DM1196" s="4">
        <v>0</v>
      </c>
      <c r="DN1196" s="4">
        <v>0</v>
      </c>
      <c r="DO1196" s="4">
        <v>0</v>
      </c>
      <c r="DP1196" s="4">
        <v>0</v>
      </c>
      <c r="DQ1196" s="4">
        <v>0</v>
      </c>
      <c r="DR1196" s="4">
        <v>0</v>
      </c>
      <c r="DS1196" s="4">
        <v>0</v>
      </c>
      <c r="DT1196" s="4">
        <v>0</v>
      </c>
      <c r="DU1196" s="6">
        <v>0</v>
      </c>
      <c r="DV1196" s="4">
        <f>SUM(Tabela1[[#This Row],[jan/25]:[mar/25]])</f>
        <v>0</v>
      </c>
      <c r="DW1196" s="4">
        <f>SUM(Tabela1[[#This Row],[abr/25]:[ago/25]])</f>
        <v>0</v>
      </c>
      <c r="DX1196" s="4">
        <f>SUM(Tabela1[[#This Row],[set/25]:[dez/30]])</f>
        <v>0</v>
      </c>
    </row>
    <row r="1197" spans="1:128" hidden="1" x14ac:dyDescent="0.25">
      <c r="A1197" s="2" t="s">
        <v>2495</v>
      </c>
      <c r="B1197" s="2" t="s">
        <v>14</v>
      </c>
      <c r="C1197" s="2" t="s">
        <v>731</v>
      </c>
      <c r="D1197" s="1">
        <v>2314</v>
      </c>
      <c r="E1197" s="2"/>
      <c r="F1197" s="2" t="s">
        <v>16</v>
      </c>
      <c r="G1197" s="321"/>
      <c r="H1197" s="2"/>
      <c r="I1197" s="2"/>
      <c r="J1197" s="4"/>
      <c r="K1197" s="4"/>
      <c r="L1197" s="4">
        <f>Tabela1[[#This Row],[parcela.cef
(total)]]-Tabela1[[#This Row],[parcela.cef
(realizado)]]</f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f>SUM(Tabela1[[#This Row],[set/25]:[dez/30]])</f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0</v>
      </c>
      <c r="CR1197" s="4">
        <v>0</v>
      </c>
      <c r="CS1197" s="4">
        <v>0</v>
      </c>
      <c r="CT1197" s="4">
        <v>0</v>
      </c>
      <c r="CU1197" s="4">
        <v>0</v>
      </c>
      <c r="CV1197" s="4">
        <v>0</v>
      </c>
      <c r="CW1197" s="4">
        <v>0</v>
      </c>
      <c r="CX1197" s="4">
        <v>0</v>
      </c>
      <c r="CY1197" s="4">
        <v>0</v>
      </c>
      <c r="CZ1197" s="4">
        <v>0</v>
      </c>
      <c r="DA1197" s="4">
        <v>0</v>
      </c>
      <c r="DB1197" s="4">
        <v>0</v>
      </c>
      <c r="DC1197" s="4">
        <v>0</v>
      </c>
      <c r="DD1197" s="4">
        <v>0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0</v>
      </c>
      <c r="DK1197" s="4">
        <v>0</v>
      </c>
      <c r="DL1197" s="4">
        <v>0</v>
      </c>
      <c r="DM1197" s="4">
        <v>0</v>
      </c>
      <c r="DN1197" s="4">
        <v>0</v>
      </c>
      <c r="DO1197" s="4">
        <v>0</v>
      </c>
      <c r="DP1197" s="4">
        <v>0</v>
      </c>
      <c r="DQ1197" s="4">
        <v>0</v>
      </c>
      <c r="DR1197" s="4">
        <v>0</v>
      </c>
      <c r="DS1197" s="4">
        <v>0</v>
      </c>
      <c r="DT1197" s="4">
        <v>0</v>
      </c>
      <c r="DU1197" s="6">
        <v>0</v>
      </c>
      <c r="DV1197" s="4">
        <f>SUM(Tabela1[[#This Row],[jan/25]:[mar/25]])</f>
        <v>0</v>
      </c>
      <c r="DW1197" s="4">
        <f>SUM(Tabela1[[#This Row],[abr/25]:[ago/25]])</f>
        <v>0</v>
      </c>
      <c r="DX1197" s="4">
        <f>SUM(Tabela1[[#This Row],[set/25]:[dez/30]])</f>
        <v>0</v>
      </c>
    </row>
    <row r="1198" spans="1:128" hidden="1" x14ac:dyDescent="0.25">
      <c r="A1198" s="2" t="s">
        <v>2495</v>
      </c>
      <c r="B1198" s="2" t="s">
        <v>14</v>
      </c>
      <c r="C1198" s="2" t="s">
        <v>731</v>
      </c>
      <c r="D1198" s="1">
        <v>2315</v>
      </c>
      <c r="E1198" s="2" t="s">
        <v>2895</v>
      </c>
      <c r="F1198" s="2" t="s">
        <v>19</v>
      </c>
      <c r="G1198" s="321">
        <v>45850</v>
      </c>
      <c r="H1198" s="2" t="s">
        <v>461</v>
      </c>
      <c r="I1198" s="2"/>
      <c r="J1198" s="4"/>
      <c r="K1198" s="4"/>
      <c r="L1198" s="4">
        <f>Tabela1[[#This Row],[parcela.cef
(total)]]-Tabela1[[#This Row],[parcela.cef
(realizado)]]</f>
        <v>0</v>
      </c>
      <c r="M1198" s="4">
        <v>296384.5</v>
      </c>
      <c r="N1198" s="4">
        <v>324300</v>
      </c>
      <c r="O1198" s="4">
        <v>0</v>
      </c>
      <c r="P1198" s="4">
        <v>33052.92</v>
      </c>
      <c r="Q1198" s="4">
        <f>SUM(Tabela1[[#This Row],[set/25]:[dez/30]])</f>
        <v>28490.660000000011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4500</v>
      </c>
      <c r="BI1198" s="4">
        <v>62.26</v>
      </c>
      <c r="BJ1198" s="4">
        <v>61.57</v>
      </c>
      <c r="BK1198" s="4">
        <v>61.57</v>
      </c>
      <c r="BL1198" s="4">
        <v>61.57</v>
      </c>
      <c r="BM1198" s="4">
        <v>61.57</v>
      </c>
      <c r="BN1198" s="4">
        <v>61.57</v>
      </c>
      <c r="BO1198" s="4">
        <v>61.57</v>
      </c>
      <c r="BP1198" s="4">
        <v>61.57</v>
      </c>
      <c r="BQ1198" s="4">
        <v>61.57</v>
      </c>
      <c r="BR1198" s="4">
        <v>61.57</v>
      </c>
      <c r="BS1198" s="4">
        <v>61.57</v>
      </c>
      <c r="BT1198" s="4">
        <v>3109.76</v>
      </c>
      <c r="BU1198" s="4">
        <v>61.57</v>
      </c>
      <c r="BV1198" s="4">
        <v>61.57</v>
      </c>
      <c r="BW1198" s="4">
        <v>61.57</v>
      </c>
      <c r="BX1198" s="4">
        <v>61.57</v>
      </c>
      <c r="BY1198" s="4">
        <v>61.57</v>
      </c>
      <c r="BZ1198" s="4">
        <v>61.57</v>
      </c>
      <c r="CA1198" s="4">
        <v>61.57</v>
      </c>
      <c r="CB1198" s="4">
        <v>61.57</v>
      </c>
      <c r="CC1198" s="4">
        <v>61.57</v>
      </c>
      <c r="CD1198" s="4">
        <v>61.57</v>
      </c>
      <c r="CE1198" s="4">
        <v>114.61</v>
      </c>
      <c r="CF1198" s="4">
        <v>10365.870000000001</v>
      </c>
      <c r="CG1198" s="4">
        <v>205.24</v>
      </c>
      <c r="CH1198" s="4">
        <v>205.24</v>
      </c>
      <c r="CI1198" s="4">
        <v>205.24</v>
      </c>
      <c r="CJ1198" s="4">
        <v>205.24</v>
      </c>
      <c r="CK1198" s="4">
        <v>205.24</v>
      </c>
      <c r="CL1198" s="4">
        <v>205.24</v>
      </c>
      <c r="CM1198" s="4">
        <v>205.24</v>
      </c>
      <c r="CN1198" s="4">
        <v>205.24</v>
      </c>
      <c r="CO1198" s="4">
        <v>205.24</v>
      </c>
      <c r="CP1198" s="4">
        <v>205.24</v>
      </c>
      <c r="CQ1198" s="4">
        <v>205.24</v>
      </c>
      <c r="CR1198" s="4">
        <v>205.24</v>
      </c>
      <c r="CS1198" s="4">
        <v>205.24</v>
      </c>
      <c r="CT1198" s="4">
        <v>205.24</v>
      </c>
      <c r="CU1198" s="4">
        <v>205.24</v>
      </c>
      <c r="CV1198" s="4">
        <v>205.24</v>
      </c>
      <c r="CW1198" s="4">
        <v>10385.18</v>
      </c>
      <c r="CX1198" s="4">
        <v>0</v>
      </c>
      <c r="CY1198" s="4">
        <v>0</v>
      </c>
      <c r="CZ1198" s="4">
        <v>0</v>
      </c>
      <c r="DA1198" s="4">
        <v>0</v>
      </c>
      <c r="DB1198" s="4">
        <v>0</v>
      </c>
      <c r="DC1198" s="4">
        <v>0</v>
      </c>
      <c r="DD1198" s="4">
        <v>0</v>
      </c>
      <c r="DE1198" s="4">
        <v>0</v>
      </c>
      <c r="DF1198" s="4">
        <v>0</v>
      </c>
      <c r="DG1198" s="4">
        <v>0</v>
      </c>
      <c r="DH1198" s="4">
        <v>0</v>
      </c>
      <c r="DI1198" s="4">
        <v>0</v>
      </c>
      <c r="DJ1198" s="4">
        <v>0</v>
      </c>
      <c r="DK1198" s="4">
        <v>0</v>
      </c>
      <c r="DL1198" s="4">
        <v>0</v>
      </c>
      <c r="DM1198" s="4">
        <v>0</v>
      </c>
      <c r="DN1198" s="4">
        <v>0</v>
      </c>
      <c r="DO1198" s="4">
        <v>0</v>
      </c>
      <c r="DP1198" s="4">
        <v>0</v>
      </c>
      <c r="DQ1198" s="4">
        <v>0</v>
      </c>
      <c r="DR1198" s="4">
        <v>0</v>
      </c>
      <c r="DS1198" s="4">
        <v>0</v>
      </c>
      <c r="DT1198" s="4">
        <v>0</v>
      </c>
      <c r="DU1198" s="6">
        <v>0</v>
      </c>
      <c r="DV1198" s="4">
        <f>SUM(Tabela1[[#This Row],[jan/25]:[mar/25]])</f>
        <v>0</v>
      </c>
      <c r="DW1198" s="4">
        <f>SUM(Tabela1[[#This Row],[abr/25]:[ago/25]])</f>
        <v>4562.26</v>
      </c>
      <c r="DX1198" s="4">
        <f>SUM(Tabela1[[#This Row],[set/25]:[dez/30]])</f>
        <v>28490.660000000011</v>
      </c>
    </row>
    <row r="1199" spans="1:128" hidden="1" x14ac:dyDescent="0.25">
      <c r="A1199" s="2" t="s">
        <v>2495</v>
      </c>
      <c r="B1199" s="2" t="s">
        <v>14</v>
      </c>
      <c r="C1199" s="2" t="s">
        <v>2270</v>
      </c>
      <c r="D1199" s="1">
        <v>2402</v>
      </c>
      <c r="E1199" s="2"/>
      <c r="F1199" s="2" t="s">
        <v>16</v>
      </c>
      <c r="G1199" s="321"/>
      <c r="H1199" s="2"/>
      <c r="I1199" s="2"/>
      <c r="J1199" s="4"/>
      <c r="K1199" s="4"/>
      <c r="L1199" s="4">
        <f>Tabela1[[#This Row],[parcela.cef
(total)]]-Tabela1[[#This Row],[parcela.cef
(realizado)]]</f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f>SUM(Tabela1[[#This Row],[set/25]:[dez/30]])</f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0</v>
      </c>
      <c r="CS1199" s="4">
        <v>0</v>
      </c>
      <c r="CT1199" s="4">
        <v>0</v>
      </c>
      <c r="CU1199" s="4">
        <v>0</v>
      </c>
      <c r="CV1199" s="4">
        <v>0</v>
      </c>
      <c r="CW1199" s="4">
        <v>0</v>
      </c>
      <c r="CX1199" s="4">
        <v>0</v>
      </c>
      <c r="CY1199" s="4">
        <v>0</v>
      </c>
      <c r="CZ1199" s="4">
        <v>0</v>
      </c>
      <c r="DA1199" s="4">
        <v>0</v>
      </c>
      <c r="DB1199" s="4">
        <v>0</v>
      </c>
      <c r="DC1199" s="4">
        <v>0</v>
      </c>
      <c r="DD1199" s="4">
        <v>0</v>
      </c>
      <c r="DE1199" s="4">
        <v>0</v>
      </c>
      <c r="DF1199" s="4">
        <v>0</v>
      </c>
      <c r="DG1199" s="4">
        <v>0</v>
      </c>
      <c r="DH1199" s="4">
        <v>0</v>
      </c>
      <c r="DI1199" s="4">
        <v>0</v>
      </c>
      <c r="DJ1199" s="4">
        <v>0</v>
      </c>
      <c r="DK1199" s="4">
        <v>0</v>
      </c>
      <c r="DL1199" s="4">
        <v>0</v>
      </c>
      <c r="DM1199" s="4">
        <v>0</v>
      </c>
      <c r="DN1199" s="4">
        <v>0</v>
      </c>
      <c r="DO1199" s="4">
        <v>0</v>
      </c>
      <c r="DP1199" s="4">
        <v>0</v>
      </c>
      <c r="DQ1199" s="4">
        <v>0</v>
      </c>
      <c r="DR1199" s="4">
        <v>0</v>
      </c>
      <c r="DS1199" s="4">
        <v>0</v>
      </c>
      <c r="DT1199" s="4">
        <v>0</v>
      </c>
      <c r="DU1199" s="6">
        <v>0</v>
      </c>
      <c r="DV1199" s="4">
        <f>SUM(Tabela1[[#This Row],[jan/25]:[mar/25]])</f>
        <v>0</v>
      </c>
      <c r="DW1199" s="4">
        <f>SUM(Tabela1[[#This Row],[abr/25]:[ago/25]])</f>
        <v>0</v>
      </c>
      <c r="DX1199" s="4">
        <f>SUM(Tabela1[[#This Row],[set/25]:[dez/30]])</f>
        <v>0</v>
      </c>
    </row>
    <row r="1200" spans="1:128" hidden="1" x14ac:dyDescent="0.25">
      <c r="A1200" s="2" t="s">
        <v>2495</v>
      </c>
      <c r="B1200" s="2" t="s">
        <v>14</v>
      </c>
      <c r="C1200" s="2" t="s">
        <v>2270</v>
      </c>
      <c r="D1200" s="1">
        <v>2403</v>
      </c>
      <c r="E1200" s="2"/>
      <c r="F1200" s="2" t="s">
        <v>42</v>
      </c>
      <c r="G1200" s="321"/>
      <c r="H1200" s="2"/>
      <c r="I1200" s="2"/>
      <c r="J1200" s="4"/>
      <c r="K1200" s="4"/>
      <c r="L1200" s="4">
        <f>Tabela1[[#This Row],[parcela.cef
(total)]]-Tabela1[[#This Row],[parcela.cef
(realizado)]]</f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f>SUM(Tabela1[[#This Row],[set/25]:[dez/30]])</f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0</v>
      </c>
      <c r="CU1200" s="4">
        <v>0</v>
      </c>
      <c r="CV1200" s="4">
        <v>0</v>
      </c>
      <c r="CW1200" s="4">
        <v>0</v>
      </c>
      <c r="CX1200" s="4">
        <v>0</v>
      </c>
      <c r="CY1200" s="4">
        <v>0</v>
      </c>
      <c r="CZ1200" s="4">
        <v>0</v>
      </c>
      <c r="DA1200" s="4">
        <v>0</v>
      </c>
      <c r="DB1200" s="4">
        <v>0</v>
      </c>
      <c r="DC1200" s="4">
        <v>0</v>
      </c>
      <c r="DD1200" s="4">
        <v>0</v>
      </c>
      <c r="DE1200" s="4">
        <v>0</v>
      </c>
      <c r="DF1200" s="4">
        <v>0</v>
      </c>
      <c r="DG1200" s="4">
        <v>0</v>
      </c>
      <c r="DH1200" s="4">
        <v>0</v>
      </c>
      <c r="DI1200" s="4">
        <v>0</v>
      </c>
      <c r="DJ1200" s="4">
        <v>0</v>
      </c>
      <c r="DK1200" s="4">
        <v>0</v>
      </c>
      <c r="DL1200" s="4">
        <v>0</v>
      </c>
      <c r="DM1200" s="4">
        <v>0</v>
      </c>
      <c r="DN1200" s="4">
        <v>0</v>
      </c>
      <c r="DO1200" s="4">
        <v>0</v>
      </c>
      <c r="DP1200" s="4">
        <v>0</v>
      </c>
      <c r="DQ1200" s="4">
        <v>0</v>
      </c>
      <c r="DR1200" s="4">
        <v>0</v>
      </c>
      <c r="DS1200" s="4">
        <v>0</v>
      </c>
      <c r="DT1200" s="4">
        <v>0</v>
      </c>
      <c r="DU1200" s="6">
        <v>0</v>
      </c>
      <c r="DV1200" s="4">
        <f>SUM(Tabela1[[#This Row],[jan/25]:[mar/25]])</f>
        <v>0</v>
      </c>
      <c r="DW1200" s="4">
        <f>SUM(Tabela1[[#This Row],[abr/25]:[ago/25]])</f>
        <v>0</v>
      </c>
      <c r="DX1200" s="4">
        <f>SUM(Tabela1[[#This Row],[set/25]:[dez/30]])</f>
        <v>0</v>
      </c>
    </row>
    <row r="1201" spans="1:128" hidden="1" x14ac:dyDescent="0.25">
      <c r="A1201" s="2" t="s">
        <v>2495</v>
      </c>
      <c r="B1201" s="2" t="s">
        <v>14</v>
      </c>
      <c r="C1201" s="2" t="s">
        <v>2270</v>
      </c>
      <c r="D1201" s="1">
        <v>2404</v>
      </c>
      <c r="E1201" s="2"/>
      <c r="F1201" s="2" t="s">
        <v>42</v>
      </c>
      <c r="G1201" s="321"/>
      <c r="H1201" s="2"/>
      <c r="I1201" s="2"/>
      <c r="J1201" s="4"/>
      <c r="K1201" s="4"/>
      <c r="L1201" s="4">
        <f>Tabela1[[#This Row],[parcela.cef
(total)]]-Tabela1[[#This Row],[parcela.cef
(realizado)]]</f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f>SUM(Tabela1[[#This Row],[set/25]:[dez/30]])</f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0</v>
      </c>
      <c r="CP1201" s="4">
        <v>0</v>
      </c>
      <c r="CQ1201" s="4">
        <v>0</v>
      </c>
      <c r="CR1201" s="4">
        <v>0</v>
      </c>
      <c r="CS1201" s="4">
        <v>0</v>
      </c>
      <c r="CT1201" s="4">
        <v>0</v>
      </c>
      <c r="CU1201" s="4">
        <v>0</v>
      </c>
      <c r="CV1201" s="4">
        <v>0</v>
      </c>
      <c r="CW1201" s="4">
        <v>0</v>
      </c>
      <c r="CX1201" s="4">
        <v>0</v>
      </c>
      <c r="CY1201" s="4">
        <v>0</v>
      </c>
      <c r="CZ1201" s="4">
        <v>0</v>
      </c>
      <c r="DA1201" s="4">
        <v>0</v>
      </c>
      <c r="DB1201" s="4">
        <v>0</v>
      </c>
      <c r="DC1201" s="4">
        <v>0</v>
      </c>
      <c r="DD1201" s="4">
        <v>0</v>
      </c>
      <c r="DE1201" s="4">
        <v>0</v>
      </c>
      <c r="DF1201" s="4">
        <v>0</v>
      </c>
      <c r="DG1201" s="4">
        <v>0</v>
      </c>
      <c r="DH1201" s="4">
        <v>0</v>
      </c>
      <c r="DI1201" s="4">
        <v>0</v>
      </c>
      <c r="DJ1201" s="4">
        <v>0</v>
      </c>
      <c r="DK1201" s="4">
        <v>0</v>
      </c>
      <c r="DL1201" s="4">
        <v>0</v>
      </c>
      <c r="DM1201" s="4">
        <v>0</v>
      </c>
      <c r="DN1201" s="4">
        <v>0</v>
      </c>
      <c r="DO1201" s="4">
        <v>0</v>
      </c>
      <c r="DP1201" s="4">
        <v>0</v>
      </c>
      <c r="DQ1201" s="4">
        <v>0</v>
      </c>
      <c r="DR1201" s="4">
        <v>0</v>
      </c>
      <c r="DS1201" s="4">
        <v>0</v>
      </c>
      <c r="DT1201" s="4">
        <v>0</v>
      </c>
      <c r="DU1201" s="6">
        <v>0</v>
      </c>
      <c r="DV1201" s="4">
        <f>SUM(Tabela1[[#This Row],[jan/25]:[mar/25]])</f>
        <v>0</v>
      </c>
      <c r="DW1201" s="4">
        <f>SUM(Tabela1[[#This Row],[abr/25]:[ago/25]])</f>
        <v>0</v>
      </c>
      <c r="DX1201" s="4">
        <f>SUM(Tabela1[[#This Row],[set/25]:[dez/30]])</f>
        <v>0</v>
      </c>
    </row>
    <row r="1202" spans="1:128" hidden="1" x14ac:dyDescent="0.25">
      <c r="A1202" s="2" t="s">
        <v>2495</v>
      </c>
      <c r="B1202" s="2" t="s">
        <v>14</v>
      </c>
      <c r="C1202" s="2" t="s">
        <v>2270</v>
      </c>
      <c r="D1202" s="1">
        <v>2405</v>
      </c>
      <c r="E1202" s="2"/>
      <c r="F1202" s="2" t="s">
        <v>42</v>
      </c>
      <c r="G1202" s="321"/>
      <c r="H1202" s="2"/>
      <c r="I1202" s="2"/>
      <c r="J1202" s="4"/>
      <c r="K1202" s="4"/>
      <c r="L1202" s="4">
        <f>Tabela1[[#This Row],[parcela.cef
(total)]]-Tabela1[[#This Row],[parcela.cef
(realizado)]]</f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f>SUM(Tabela1[[#This Row],[set/25]:[dez/30]])</f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0</v>
      </c>
      <c r="CR1202" s="4">
        <v>0</v>
      </c>
      <c r="CS1202" s="4">
        <v>0</v>
      </c>
      <c r="CT1202" s="4">
        <v>0</v>
      </c>
      <c r="CU1202" s="4">
        <v>0</v>
      </c>
      <c r="CV1202" s="4">
        <v>0</v>
      </c>
      <c r="CW1202" s="4">
        <v>0</v>
      </c>
      <c r="CX1202" s="4">
        <v>0</v>
      </c>
      <c r="CY1202" s="4">
        <v>0</v>
      </c>
      <c r="CZ1202" s="4">
        <v>0</v>
      </c>
      <c r="DA1202" s="4">
        <v>0</v>
      </c>
      <c r="DB1202" s="4">
        <v>0</v>
      </c>
      <c r="DC1202" s="4">
        <v>0</v>
      </c>
      <c r="DD1202" s="4">
        <v>0</v>
      </c>
      <c r="DE1202" s="4">
        <v>0</v>
      </c>
      <c r="DF1202" s="4">
        <v>0</v>
      </c>
      <c r="DG1202" s="4">
        <v>0</v>
      </c>
      <c r="DH1202" s="4">
        <v>0</v>
      </c>
      <c r="DI1202" s="4">
        <v>0</v>
      </c>
      <c r="DJ1202" s="4">
        <v>0</v>
      </c>
      <c r="DK1202" s="4">
        <v>0</v>
      </c>
      <c r="DL1202" s="4">
        <v>0</v>
      </c>
      <c r="DM1202" s="4">
        <v>0</v>
      </c>
      <c r="DN1202" s="4">
        <v>0</v>
      </c>
      <c r="DO1202" s="4">
        <v>0</v>
      </c>
      <c r="DP1202" s="4">
        <v>0</v>
      </c>
      <c r="DQ1202" s="4">
        <v>0</v>
      </c>
      <c r="DR1202" s="4">
        <v>0</v>
      </c>
      <c r="DS1202" s="4">
        <v>0</v>
      </c>
      <c r="DT1202" s="4">
        <v>0</v>
      </c>
      <c r="DU1202" s="6">
        <v>0</v>
      </c>
      <c r="DV1202" s="4">
        <f>SUM(Tabela1[[#This Row],[jan/25]:[mar/25]])</f>
        <v>0</v>
      </c>
      <c r="DW1202" s="4">
        <f>SUM(Tabela1[[#This Row],[abr/25]:[ago/25]])</f>
        <v>0</v>
      </c>
      <c r="DX1202" s="4">
        <f>SUM(Tabela1[[#This Row],[set/25]:[dez/30]])</f>
        <v>0</v>
      </c>
    </row>
    <row r="1203" spans="1:128" hidden="1" x14ac:dyDescent="0.25">
      <c r="A1203" s="2" t="s">
        <v>2495</v>
      </c>
      <c r="B1203" s="2" t="s">
        <v>14</v>
      </c>
      <c r="C1203" s="2" t="s">
        <v>2270</v>
      </c>
      <c r="D1203" s="1">
        <v>2406</v>
      </c>
      <c r="E1203" s="2"/>
      <c r="F1203" s="2" t="s">
        <v>42</v>
      </c>
      <c r="G1203" s="321"/>
      <c r="H1203" s="2"/>
      <c r="I1203" s="2"/>
      <c r="J1203" s="4"/>
      <c r="K1203" s="4"/>
      <c r="L1203" s="4">
        <f>Tabela1[[#This Row],[parcela.cef
(total)]]-Tabela1[[#This Row],[parcela.cef
(realizado)]]</f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f>SUM(Tabela1[[#This Row],[set/25]:[dez/30]])</f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0</v>
      </c>
      <c r="CQ1203" s="4">
        <v>0</v>
      </c>
      <c r="CR1203" s="4">
        <v>0</v>
      </c>
      <c r="CS1203" s="4">
        <v>0</v>
      </c>
      <c r="CT1203" s="4">
        <v>0</v>
      </c>
      <c r="CU1203" s="4">
        <v>0</v>
      </c>
      <c r="CV1203" s="4">
        <v>0</v>
      </c>
      <c r="CW1203" s="4">
        <v>0</v>
      </c>
      <c r="CX1203" s="4">
        <v>0</v>
      </c>
      <c r="CY1203" s="4">
        <v>0</v>
      </c>
      <c r="CZ1203" s="4">
        <v>0</v>
      </c>
      <c r="DA1203" s="4">
        <v>0</v>
      </c>
      <c r="DB1203" s="4">
        <v>0</v>
      </c>
      <c r="DC1203" s="4">
        <v>0</v>
      </c>
      <c r="DD1203" s="4">
        <v>0</v>
      </c>
      <c r="DE1203" s="4">
        <v>0</v>
      </c>
      <c r="DF1203" s="4">
        <v>0</v>
      </c>
      <c r="DG1203" s="4">
        <v>0</v>
      </c>
      <c r="DH1203" s="4">
        <v>0</v>
      </c>
      <c r="DI1203" s="4">
        <v>0</v>
      </c>
      <c r="DJ1203" s="4">
        <v>0</v>
      </c>
      <c r="DK1203" s="4">
        <v>0</v>
      </c>
      <c r="DL1203" s="4">
        <v>0</v>
      </c>
      <c r="DM1203" s="4">
        <v>0</v>
      </c>
      <c r="DN1203" s="4">
        <v>0</v>
      </c>
      <c r="DO1203" s="4">
        <v>0</v>
      </c>
      <c r="DP1203" s="4">
        <v>0</v>
      </c>
      <c r="DQ1203" s="4">
        <v>0</v>
      </c>
      <c r="DR1203" s="4">
        <v>0</v>
      </c>
      <c r="DS1203" s="4">
        <v>0</v>
      </c>
      <c r="DT1203" s="4">
        <v>0</v>
      </c>
      <c r="DU1203" s="6">
        <v>0</v>
      </c>
      <c r="DV1203" s="4">
        <f>SUM(Tabela1[[#This Row],[jan/25]:[mar/25]])</f>
        <v>0</v>
      </c>
      <c r="DW1203" s="4">
        <f>SUM(Tabela1[[#This Row],[abr/25]:[ago/25]])</f>
        <v>0</v>
      </c>
      <c r="DX1203" s="4">
        <f>SUM(Tabela1[[#This Row],[set/25]:[dez/30]])</f>
        <v>0</v>
      </c>
    </row>
    <row r="1204" spans="1:128" hidden="1" x14ac:dyDescent="0.25">
      <c r="A1204" s="2" t="s">
        <v>2495</v>
      </c>
      <c r="B1204" s="2" t="s">
        <v>14</v>
      </c>
      <c r="C1204" s="2" t="s">
        <v>2270</v>
      </c>
      <c r="D1204" s="1">
        <v>2407</v>
      </c>
      <c r="E1204" s="2"/>
      <c r="F1204" s="2" t="s">
        <v>42</v>
      </c>
      <c r="G1204" s="321"/>
      <c r="H1204" s="2"/>
      <c r="I1204" s="2"/>
      <c r="J1204" s="4"/>
      <c r="K1204" s="4"/>
      <c r="L1204" s="4">
        <f>Tabela1[[#This Row],[parcela.cef
(total)]]-Tabela1[[#This Row],[parcela.cef
(realizado)]]</f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f>SUM(Tabela1[[#This Row],[set/25]:[dez/30]])</f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0</v>
      </c>
      <c r="CR1204" s="4">
        <v>0</v>
      </c>
      <c r="CS1204" s="4">
        <v>0</v>
      </c>
      <c r="CT1204" s="4">
        <v>0</v>
      </c>
      <c r="CU1204" s="4">
        <v>0</v>
      </c>
      <c r="CV1204" s="4">
        <v>0</v>
      </c>
      <c r="CW1204" s="4">
        <v>0</v>
      </c>
      <c r="CX1204" s="4">
        <v>0</v>
      </c>
      <c r="CY1204" s="4">
        <v>0</v>
      </c>
      <c r="CZ1204" s="4">
        <v>0</v>
      </c>
      <c r="DA1204" s="4">
        <v>0</v>
      </c>
      <c r="DB1204" s="4">
        <v>0</v>
      </c>
      <c r="DC1204" s="4">
        <v>0</v>
      </c>
      <c r="DD1204" s="4">
        <v>0</v>
      </c>
      <c r="DE1204" s="4">
        <v>0</v>
      </c>
      <c r="DF1204" s="4">
        <v>0</v>
      </c>
      <c r="DG1204" s="4">
        <v>0</v>
      </c>
      <c r="DH1204" s="4">
        <v>0</v>
      </c>
      <c r="DI1204" s="4">
        <v>0</v>
      </c>
      <c r="DJ1204" s="4">
        <v>0</v>
      </c>
      <c r="DK1204" s="4">
        <v>0</v>
      </c>
      <c r="DL1204" s="4">
        <v>0</v>
      </c>
      <c r="DM1204" s="4">
        <v>0</v>
      </c>
      <c r="DN1204" s="4">
        <v>0</v>
      </c>
      <c r="DO1204" s="4">
        <v>0</v>
      </c>
      <c r="DP1204" s="4">
        <v>0</v>
      </c>
      <c r="DQ1204" s="4">
        <v>0</v>
      </c>
      <c r="DR1204" s="4">
        <v>0</v>
      </c>
      <c r="DS1204" s="4">
        <v>0</v>
      </c>
      <c r="DT1204" s="4">
        <v>0</v>
      </c>
      <c r="DU1204" s="6">
        <v>0</v>
      </c>
      <c r="DV1204" s="4">
        <f>SUM(Tabela1[[#This Row],[jan/25]:[mar/25]])</f>
        <v>0</v>
      </c>
      <c r="DW1204" s="4">
        <f>SUM(Tabela1[[#This Row],[abr/25]:[ago/25]])</f>
        <v>0</v>
      </c>
      <c r="DX1204" s="4">
        <f>SUM(Tabela1[[#This Row],[set/25]:[dez/30]])</f>
        <v>0</v>
      </c>
    </row>
    <row r="1205" spans="1:128" hidden="1" x14ac:dyDescent="0.25">
      <c r="A1205" s="2" t="s">
        <v>2495</v>
      </c>
      <c r="B1205" s="2" t="s">
        <v>14</v>
      </c>
      <c r="C1205" s="2" t="s">
        <v>2270</v>
      </c>
      <c r="D1205" s="1">
        <v>2408</v>
      </c>
      <c r="E1205" s="2" t="s">
        <v>2903</v>
      </c>
      <c r="F1205" s="2" t="s">
        <v>19</v>
      </c>
      <c r="G1205" s="321">
        <v>45900</v>
      </c>
      <c r="H1205" s="2" t="s">
        <v>2904</v>
      </c>
      <c r="I1205" s="2"/>
      <c r="J1205" s="4"/>
      <c r="K1205" s="4"/>
      <c r="L1205" s="4">
        <f>Tabela1[[#This Row],[parcela.cef
(total)]]-Tabela1[[#This Row],[parcela.cef
(realizado)]]</f>
        <v>0</v>
      </c>
      <c r="M1205" s="4">
        <v>322710.18</v>
      </c>
      <c r="N1205" s="4">
        <v>329685.45</v>
      </c>
      <c r="O1205" s="4">
        <v>0</v>
      </c>
      <c r="P1205" s="4">
        <v>6948.17</v>
      </c>
      <c r="Q1205" s="4">
        <f>SUM(Tabela1[[#This Row],[set/25]:[dez/30]])</f>
        <v>6948.1699999999964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158.4</v>
      </c>
      <c r="BK1205" s="4">
        <v>158.4</v>
      </c>
      <c r="BL1205" s="4">
        <v>158.4</v>
      </c>
      <c r="BM1205" s="4">
        <v>158.4</v>
      </c>
      <c r="BN1205" s="4">
        <v>158.4</v>
      </c>
      <c r="BO1205" s="4">
        <v>158.4</v>
      </c>
      <c r="BP1205" s="4">
        <v>158.4</v>
      </c>
      <c r="BQ1205" s="4">
        <v>158.4</v>
      </c>
      <c r="BR1205" s="4">
        <v>158.4</v>
      </c>
      <c r="BS1205" s="4">
        <v>158.4</v>
      </c>
      <c r="BT1205" s="4">
        <v>158.4</v>
      </c>
      <c r="BU1205" s="4">
        <v>158.4</v>
      </c>
      <c r="BV1205" s="4">
        <v>158.4</v>
      </c>
      <c r="BW1205" s="4">
        <v>158.4</v>
      </c>
      <c r="BX1205" s="4">
        <v>158.4</v>
      </c>
      <c r="BY1205" s="4">
        <v>158.4</v>
      </c>
      <c r="BZ1205" s="4">
        <v>158.4</v>
      </c>
      <c r="CA1205" s="4">
        <v>158.4</v>
      </c>
      <c r="CB1205" s="4">
        <v>158.4</v>
      </c>
      <c r="CC1205" s="4">
        <v>158.4</v>
      </c>
      <c r="CD1205" s="4">
        <v>158.4</v>
      </c>
      <c r="CE1205" s="4">
        <v>158.4</v>
      </c>
      <c r="CF1205" s="4">
        <v>158.4</v>
      </c>
      <c r="CG1205" s="4">
        <v>158.4</v>
      </c>
      <c r="CH1205" s="4">
        <v>158.4</v>
      </c>
      <c r="CI1205" s="4">
        <v>158.4</v>
      </c>
      <c r="CJ1205" s="4">
        <v>158.4</v>
      </c>
      <c r="CK1205" s="4">
        <v>158.4</v>
      </c>
      <c r="CL1205" s="4">
        <v>158.4</v>
      </c>
      <c r="CM1205" s="4">
        <v>158.4</v>
      </c>
      <c r="CN1205" s="4">
        <v>158.4</v>
      </c>
      <c r="CO1205" s="4">
        <v>158.4</v>
      </c>
      <c r="CP1205" s="4">
        <v>158.4</v>
      </c>
      <c r="CQ1205" s="4">
        <v>158.4</v>
      </c>
      <c r="CR1205" s="4">
        <v>158.4</v>
      </c>
      <c r="CS1205" s="4">
        <v>158.4</v>
      </c>
      <c r="CT1205" s="4">
        <v>158.4</v>
      </c>
      <c r="CU1205" s="4">
        <v>158.36000000000001</v>
      </c>
      <c r="CV1205" s="4">
        <v>401.02</v>
      </c>
      <c r="CW1205" s="4">
        <v>527.99</v>
      </c>
      <c r="CX1205" s="4">
        <v>0</v>
      </c>
      <c r="CY1205" s="4">
        <v>0</v>
      </c>
      <c r="CZ1205" s="4">
        <v>0</v>
      </c>
      <c r="DA1205" s="4">
        <v>0</v>
      </c>
      <c r="DB1205" s="4">
        <v>0</v>
      </c>
      <c r="DC1205" s="4">
        <v>0</v>
      </c>
      <c r="DD1205" s="4">
        <v>0</v>
      </c>
      <c r="DE1205" s="4">
        <v>0</v>
      </c>
      <c r="DF1205" s="4">
        <v>0</v>
      </c>
      <c r="DG1205" s="4">
        <v>0</v>
      </c>
      <c r="DH1205" s="4">
        <v>0</v>
      </c>
      <c r="DI1205" s="4">
        <v>0</v>
      </c>
      <c r="DJ1205" s="4">
        <v>0</v>
      </c>
      <c r="DK1205" s="4">
        <v>0</v>
      </c>
      <c r="DL1205" s="4">
        <v>0</v>
      </c>
      <c r="DM1205" s="4">
        <v>0</v>
      </c>
      <c r="DN1205" s="4">
        <v>0</v>
      </c>
      <c r="DO1205" s="4">
        <v>0</v>
      </c>
      <c r="DP1205" s="4">
        <v>0</v>
      </c>
      <c r="DQ1205" s="4">
        <v>0</v>
      </c>
      <c r="DR1205" s="4">
        <v>0</v>
      </c>
      <c r="DS1205" s="4">
        <v>0</v>
      </c>
      <c r="DT1205" s="4">
        <v>0</v>
      </c>
      <c r="DU1205" s="6">
        <v>0</v>
      </c>
      <c r="DV1205" s="4">
        <f>SUM(Tabela1[[#This Row],[jan/25]:[mar/25]])</f>
        <v>0</v>
      </c>
      <c r="DW1205" s="4">
        <f>SUM(Tabela1[[#This Row],[abr/25]:[ago/25]])</f>
        <v>0</v>
      </c>
      <c r="DX1205" s="4">
        <f>SUM(Tabela1[[#This Row],[set/25]:[dez/30]])</f>
        <v>6948.1699999999964</v>
      </c>
    </row>
    <row r="1206" spans="1:128" hidden="1" x14ac:dyDescent="0.25">
      <c r="A1206" s="2" t="s">
        <v>2495</v>
      </c>
      <c r="B1206" s="2" t="s">
        <v>14</v>
      </c>
      <c r="C1206" s="2" t="s">
        <v>2270</v>
      </c>
      <c r="D1206" s="1">
        <v>2409</v>
      </c>
      <c r="E1206" s="2"/>
      <c r="F1206" s="2" t="s">
        <v>42</v>
      </c>
      <c r="G1206" s="321"/>
      <c r="H1206" s="2"/>
      <c r="I1206" s="2"/>
      <c r="J1206" s="4"/>
      <c r="K1206" s="4"/>
      <c r="L1206" s="4">
        <f>Tabela1[[#This Row],[parcela.cef
(total)]]-Tabela1[[#This Row],[parcela.cef
(realizado)]]</f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f>SUM(Tabela1[[#This Row],[set/25]:[dez/30]])</f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0</v>
      </c>
      <c r="CP1206" s="4">
        <v>0</v>
      </c>
      <c r="CQ1206" s="4">
        <v>0</v>
      </c>
      <c r="CR1206" s="4">
        <v>0</v>
      </c>
      <c r="CS1206" s="4">
        <v>0</v>
      </c>
      <c r="CT1206" s="4">
        <v>0</v>
      </c>
      <c r="CU1206" s="4">
        <v>0</v>
      </c>
      <c r="CV1206" s="4">
        <v>0</v>
      </c>
      <c r="CW1206" s="4">
        <v>0</v>
      </c>
      <c r="CX1206" s="4">
        <v>0</v>
      </c>
      <c r="CY1206" s="4">
        <v>0</v>
      </c>
      <c r="CZ1206" s="4">
        <v>0</v>
      </c>
      <c r="DA1206" s="4">
        <v>0</v>
      </c>
      <c r="DB1206" s="4">
        <v>0</v>
      </c>
      <c r="DC1206" s="4">
        <v>0</v>
      </c>
      <c r="DD1206" s="4">
        <v>0</v>
      </c>
      <c r="DE1206" s="4">
        <v>0</v>
      </c>
      <c r="DF1206" s="4">
        <v>0</v>
      </c>
      <c r="DG1206" s="4">
        <v>0</v>
      </c>
      <c r="DH1206" s="4">
        <v>0</v>
      </c>
      <c r="DI1206" s="4">
        <v>0</v>
      </c>
      <c r="DJ1206" s="4">
        <v>0</v>
      </c>
      <c r="DK1206" s="4">
        <v>0</v>
      </c>
      <c r="DL1206" s="4">
        <v>0</v>
      </c>
      <c r="DM1206" s="4">
        <v>0</v>
      </c>
      <c r="DN1206" s="4">
        <v>0</v>
      </c>
      <c r="DO1206" s="4">
        <v>0</v>
      </c>
      <c r="DP1206" s="4">
        <v>0</v>
      </c>
      <c r="DQ1206" s="4">
        <v>0</v>
      </c>
      <c r="DR1206" s="4">
        <v>0</v>
      </c>
      <c r="DS1206" s="4">
        <v>0</v>
      </c>
      <c r="DT1206" s="4">
        <v>0</v>
      </c>
      <c r="DU1206" s="6">
        <v>0</v>
      </c>
      <c r="DV1206" s="4">
        <f>SUM(Tabela1[[#This Row],[jan/25]:[mar/25]])</f>
        <v>0</v>
      </c>
      <c r="DW1206" s="4">
        <f>SUM(Tabela1[[#This Row],[abr/25]:[ago/25]])</f>
        <v>0</v>
      </c>
      <c r="DX1206" s="4">
        <f>SUM(Tabela1[[#This Row],[set/25]:[dez/30]])</f>
        <v>0</v>
      </c>
    </row>
    <row r="1207" spans="1:128" hidden="1" x14ac:dyDescent="0.25">
      <c r="A1207" s="2" t="s">
        <v>2495</v>
      </c>
      <c r="B1207" s="2" t="s">
        <v>14</v>
      </c>
      <c r="C1207" s="2" t="s">
        <v>2270</v>
      </c>
      <c r="D1207" s="1">
        <v>2410</v>
      </c>
      <c r="E1207" s="2"/>
      <c r="F1207" s="2" t="s">
        <v>42</v>
      </c>
      <c r="G1207" s="321"/>
      <c r="H1207" s="2"/>
      <c r="I1207" s="2"/>
      <c r="J1207" s="4"/>
      <c r="K1207" s="4"/>
      <c r="L1207" s="4">
        <f>Tabela1[[#This Row],[parcela.cef
(total)]]-Tabela1[[#This Row],[parcela.cef
(realizado)]]</f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f>SUM(Tabela1[[#This Row],[set/25]:[dez/30]])</f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0</v>
      </c>
      <c r="CV1207" s="4">
        <v>0</v>
      </c>
      <c r="CW1207" s="4">
        <v>0</v>
      </c>
      <c r="CX1207" s="4">
        <v>0</v>
      </c>
      <c r="CY1207" s="4">
        <v>0</v>
      </c>
      <c r="CZ1207" s="4">
        <v>0</v>
      </c>
      <c r="DA1207" s="4">
        <v>0</v>
      </c>
      <c r="DB1207" s="4">
        <v>0</v>
      </c>
      <c r="DC1207" s="4">
        <v>0</v>
      </c>
      <c r="DD1207" s="4">
        <v>0</v>
      </c>
      <c r="DE1207" s="4">
        <v>0</v>
      </c>
      <c r="DF1207" s="4">
        <v>0</v>
      </c>
      <c r="DG1207" s="4">
        <v>0</v>
      </c>
      <c r="DH1207" s="4">
        <v>0</v>
      </c>
      <c r="DI1207" s="4">
        <v>0</v>
      </c>
      <c r="DJ1207" s="4">
        <v>0</v>
      </c>
      <c r="DK1207" s="4">
        <v>0</v>
      </c>
      <c r="DL1207" s="4">
        <v>0</v>
      </c>
      <c r="DM1207" s="4">
        <v>0</v>
      </c>
      <c r="DN1207" s="4">
        <v>0</v>
      </c>
      <c r="DO1207" s="4">
        <v>0</v>
      </c>
      <c r="DP1207" s="4">
        <v>0</v>
      </c>
      <c r="DQ1207" s="4">
        <v>0</v>
      </c>
      <c r="DR1207" s="4">
        <v>0</v>
      </c>
      <c r="DS1207" s="4">
        <v>0</v>
      </c>
      <c r="DT1207" s="4">
        <v>0</v>
      </c>
      <c r="DU1207" s="6">
        <v>0</v>
      </c>
      <c r="DV1207" s="4">
        <f>SUM(Tabela1[[#This Row],[jan/25]:[mar/25]])</f>
        <v>0</v>
      </c>
      <c r="DW1207" s="4">
        <f>SUM(Tabela1[[#This Row],[abr/25]:[ago/25]])</f>
        <v>0</v>
      </c>
      <c r="DX1207" s="4">
        <f>SUM(Tabela1[[#This Row],[set/25]:[dez/30]])</f>
        <v>0</v>
      </c>
    </row>
    <row r="1208" spans="1:128" hidden="1" x14ac:dyDescent="0.25">
      <c r="A1208" s="2" t="s">
        <v>2495</v>
      </c>
      <c r="B1208" s="2" t="s">
        <v>14</v>
      </c>
      <c r="C1208" s="2" t="s">
        <v>2270</v>
      </c>
      <c r="D1208" s="1">
        <v>2411</v>
      </c>
      <c r="E1208" s="2" t="s">
        <v>2908</v>
      </c>
      <c r="F1208" s="2" t="s">
        <v>19</v>
      </c>
      <c r="G1208" s="321">
        <v>45850</v>
      </c>
      <c r="H1208" s="2" t="s">
        <v>787</v>
      </c>
      <c r="I1208" s="2"/>
      <c r="J1208" s="4"/>
      <c r="K1208" s="4"/>
      <c r="L1208" s="4">
        <f>Tabela1[[#This Row],[parcela.cef
(total)]]-Tabela1[[#This Row],[parcela.cef
(realizado)]]</f>
        <v>0</v>
      </c>
      <c r="M1208" s="4">
        <v>320059.78000000003</v>
      </c>
      <c r="N1208" s="4">
        <v>328000</v>
      </c>
      <c r="O1208" s="4">
        <v>0</v>
      </c>
      <c r="P1208" s="4">
        <v>13109.69</v>
      </c>
      <c r="Q1208" s="4">
        <f>SUM(Tabela1[[#This Row],[set/25]:[dez/30]])</f>
        <v>6807.619999999999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6000</v>
      </c>
      <c r="BI1208" s="4">
        <v>302.07</v>
      </c>
      <c r="BJ1208" s="4">
        <v>304.82</v>
      </c>
      <c r="BK1208" s="4">
        <v>304.82</v>
      </c>
      <c r="BL1208" s="4">
        <v>304.82</v>
      </c>
      <c r="BM1208" s="4">
        <v>304.82</v>
      </c>
      <c r="BN1208" s="4">
        <v>304.82</v>
      </c>
      <c r="BO1208" s="4">
        <v>304.82</v>
      </c>
      <c r="BP1208" s="4">
        <v>304.82</v>
      </c>
      <c r="BQ1208" s="4">
        <v>304.82</v>
      </c>
      <c r="BR1208" s="4">
        <v>304.82</v>
      </c>
      <c r="BS1208" s="4">
        <v>304.82</v>
      </c>
      <c r="BT1208" s="4">
        <v>711.24</v>
      </c>
      <c r="BU1208" s="4">
        <v>1016.06</v>
      </c>
      <c r="BV1208" s="4">
        <v>1016.06</v>
      </c>
      <c r="BW1208" s="4">
        <v>1016.06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0</v>
      </c>
      <c r="CR1208" s="4">
        <v>0</v>
      </c>
      <c r="CS1208" s="4">
        <v>0</v>
      </c>
      <c r="CT1208" s="4">
        <v>0</v>
      </c>
      <c r="CU1208" s="4">
        <v>0</v>
      </c>
      <c r="CV1208" s="4">
        <v>0</v>
      </c>
      <c r="CW1208" s="4">
        <v>0</v>
      </c>
      <c r="CX1208" s="4">
        <v>0</v>
      </c>
      <c r="CY1208" s="4">
        <v>0</v>
      </c>
      <c r="CZ1208" s="4">
        <v>0</v>
      </c>
      <c r="DA1208" s="4">
        <v>0</v>
      </c>
      <c r="DB1208" s="4">
        <v>0</v>
      </c>
      <c r="DC1208" s="4">
        <v>0</v>
      </c>
      <c r="DD1208" s="4">
        <v>0</v>
      </c>
      <c r="DE1208" s="4">
        <v>0</v>
      </c>
      <c r="DF1208" s="4">
        <v>0</v>
      </c>
      <c r="DG1208" s="4">
        <v>0</v>
      </c>
      <c r="DH1208" s="4">
        <v>0</v>
      </c>
      <c r="DI1208" s="4">
        <v>0</v>
      </c>
      <c r="DJ1208" s="4">
        <v>0</v>
      </c>
      <c r="DK1208" s="4">
        <v>0</v>
      </c>
      <c r="DL1208" s="4">
        <v>0</v>
      </c>
      <c r="DM1208" s="4">
        <v>0</v>
      </c>
      <c r="DN1208" s="4">
        <v>0</v>
      </c>
      <c r="DO1208" s="4">
        <v>0</v>
      </c>
      <c r="DP1208" s="4">
        <v>0</v>
      </c>
      <c r="DQ1208" s="4">
        <v>0</v>
      </c>
      <c r="DR1208" s="4">
        <v>0</v>
      </c>
      <c r="DS1208" s="4">
        <v>0</v>
      </c>
      <c r="DT1208" s="4">
        <v>0</v>
      </c>
      <c r="DU1208" s="6">
        <v>0</v>
      </c>
      <c r="DV1208" s="4">
        <f>SUM(Tabela1[[#This Row],[jan/25]:[mar/25]])</f>
        <v>0</v>
      </c>
      <c r="DW1208" s="4">
        <f>SUM(Tabela1[[#This Row],[abr/25]:[ago/25]])</f>
        <v>6302.07</v>
      </c>
      <c r="DX1208" s="4">
        <f>SUM(Tabela1[[#This Row],[set/25]:[dez/30]])</f>
        <v>6807.619999999999</v>
      </c>
    </row>
    <row r="1209" spans="1:128" hidden="1" x14ac:dyDescent="0.25">
      <c r="A1209" s="2" t="s">
        <v>2495</v>
      </c>
      <c r="B1209" s="2" t="s">
        <v>14</v>
      </c>
      <c r="C1209" s="2" t="s">
        <v>2270</v>
      </c>
      <c r="D1209" s="1">
        <v>2412</v>
      </c>
      <c r="E1209" s="2"/>
      <c r="F1209" s="2" t="s">
        <v>42</v>
      </c>
      <c r="G1209" s="321"/>
      <c r="H1209" s="2"/>
      <c r="I1209" s="2"/>
      <c r="J1209" s="4"/>
      <c r="K1209" s="4"/>
      <c r="L1209" s="4">
        <f>Tabela1[[#This Row],[parcela.cef
(total)]]-Tabela1[[#This Row],[parcela.cef
(realizado)]]</f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f>SUM(Tabela1[[#This Row],[set/25]:[dez/30]])</f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0</v>
      </c>
      <c r="CR1209" s="4">
        <v>0</v>
      </c>
      <c r="CS1209" s="4">
        <v>0</v>
      </c>
      <c r="CT1209" s="4">
        <v>0</v>
      </c>
      <c r="CU1209" s="4">
        <v>0</v>
      </c>
      <c r="CV1209" s="4">
        <v>0</v>
      </c>
      <c r="CW1209" s="4">
        <v>0</v>
      </c>
      <c r="CX1209" s="4">
        <v>0</v>
      </c>
      <c r="CY1209" s="4">
        <v>0</v>
      </c>
      <c r="CZ1209" s="4">
        <v>0</v>
      </c>
      <c r="DA1209" s="4">
        <v>0</v>
      </c>
      <c r="DB1209" s="4">
        <v>0</v>
      </c>
      <c r="DC1209" s="4">
        <v>0</v>
      </c>
      <c r="DD1209" s="4">
        <v>0</v>
      </c>
      <c r="DE1209" s="4">
        <v>0</v>
      </c>
      <c r="DF1209" s="4">
        <v>0</v>
      </c>
      <c r="DG1209" s="4">
        <v>0</v>
      </c>
      <c r="DH1209" s="4">
        <v>0</v>
      </c>
      <c r="DI1209" s="4">
        <v>0</v>
      </c>
      <c r="DJ1209" s="4">
        <v>0</v>
      </c>
      <c r="DK1209" s="4">
        <v>0</v>
      </c>
      <c r="DL1209" s="4">
        <v>0</v>
      </c>
      <c r="DM1209" s="4">
        <v>0</v>
      </c>
      <c r="DN1209" s="4">
        <v>0</v>
      </c>
      <c r="DO1209" s="4">
        <v>0</v>
      </c>
      <c r="DP1209" s="4">
        <v>0</v>
      </c>
      <c r="DQ1209" s="4">
        <v>0</v>
      </c>
      <c r="DR1209" s="4">
        <v>0</v>
      </c>
      <c r="DS1209" s="4">
        <v>0</v>
      </c>
      <c r="DT1209" s="4">
        <v>0</v>
      </c>
      <c r="DU1209" s="6">
        <v>0</v>
      </c>
      <c r="DV1209" s="4">
        <f>SUM(Tabela1[[#This Row],[jan/25]:[mar/25]])</f>
        <v>0</v>
      </c>
      <c r="DW1209" s="4">
        <f>SUM(Tabela1[[#This Row],[abr/25]:[ago/25]])</f>
        <v>0</v>
      </c>
      <c r="DX1209" s="4">
        <f>SUM(Tabela1[[#This Row],[set/25]:[dez/30]])</f>
        <v>0</v>
      </c>
    </row>
    <row r="1210" spans="1:128" hidden="1" x14ac:dyDescent="0.25">
      <c r="A1210" s="2" t="s">
        <v>2495</v>
      </c>
      <c r="B1210" s="2" t="s">
        <v>14</v>
      </c>
      <c r="C1210" s="2" t="s">
        <v>2270</v>
      </c>
      <c r="D1210" s="1">
        <v>2413</v>
      </c>
      <c r="E1210" s="2"/>
      <c r="F1210" s="2" t="s">
        <v>16</v>
      </c>
      <c r="G1210" s="321"/>
      <c r="H1210" s="2"/>
      <c r="I1210" s="2"/>
      <c r="J1210" s="4"/>
      <c r="K1210" s="4"/>
      <c r="L1210" s="4">
        <f>Tabela1[[#This Row],[parcela.cef
(total)]]-Tabela1[[#This Row],[parcela.cef
(realizado)]]</f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f>SUM(Tabela1[[#This Row],[set/25]:[dez/30]])</f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0</v>
      </c>
      <c r="CP1210" s="4">
        <v>0</v>
      </c>
      <c r="CQ1210" s="4">
        <v>0</v>
      </c>
      <c r="CR1210" s="4">
        <v>0</v>
      </c>
      <c r="CS1210" s="4">
        <v>0</v>
      </c>
      <c r="CT1210" s="4">
        <v>0</v>
      </c>
      <c r="CU1210" s="4">
        <v>0</v>
      </c>
      <c r="CV1210" s="4">
        <v>0</v>
      </c>
      <c r="CW1210" s="4">
        <v>0</v>
      </c>
      <c r="CX1210" s="4">
        <v>0</v>
      </c>
      <c r="CY1210" s="4">
        <v>0</v>
      </c>
      <c r="CZ1210" s="4">
        <v>0</v>
      </c>
      <c r="DA1210" s="4">
        <v>0</v>
      </c>
      <c r="DB1210" s="4">
        <v>0</v>
      </c>
      <c r="DC1210" s="4">
        <v>0</v>
      </c>
      <c r="DD1210" s="4">
        <v>0</v>
      </c>
      <c r="DE1210" s="4">
        <v>0</v>
      </c>
      <c r="DF1210" s="4">
        <v>0</v>
      </c>
      <c r="DG1210" s="4">
        <v>0</v>
      </c>
      <c r="DH1210" s="4">
        <v>0</v>
      </c>
      <c r="DI1210" s="4">
        <v>0</v>
      </c>
      <c r="DJ1210" s="4">
        <v>0</v>
      </c>
      <c r="DK1210" s="4">
        <v>0</v>
      </c>
      <c r="DL1210" s="4">
        <v>0</v>
      </c>
      <c r="DM1210" s="4">
        <v>0</v>
      </c>
      <c r="DN1210" s="4">
        <v>0</v>
      </c>
      <c r="DO1210" s="4">
        <v>0</v>
      </c>
      <c r="DP1210" s="4">
        <v>0</v>
      </c>
      <c r="DQ1210" s="4">
        <v>0</v>
      </c>
      <c r="DR1210" s="4">
        <v>0</v>
      </c>
      <c r="DS1210" s="4">
        <v>0</v>
      </c>
      <c r="DT1210" s="4">
        <v>0</v>
      </c>
      <c r="DU1210" s="6">
        <v>0</v>
      </c>
      <c r="DV1210" s="4">
        <f>SUM(Tabela1[[#This Row],[jan/25]:[mar/25]])</f>
        <v>0</v>
      </c>
      <c r="DW1210" s="4">
        <f>SUM(Tabela1[[#This Row],[abr/25]:[ago/25]])</f>
        <v>0</v>
      </c>
      <c r="DX1210" s="4">
        <f>SUM(Tabela1[[#This Row],[set/25]:[dez/30]])</f>
        <v>0</v>
      </c>
    </row>
    <row r="1211" spans="1:128" hidden="1" x14ac:dyDescent="0.25">
      <c r="A1211" s="2" t="s">
        <v>2495</v>
      </c>
      <c r="B1211" s="2" t="s">
        <v>14</v>
      </c>
      <c r="C1211" s="2" t="s">
        <v>2270</v>
      </c>
      <c r="D1211" s="1">
        <v>2414</v>
      </c>
      <c r="E1211" s="2"/>
      <c r="F1211" s="2" t="s">
        <v>16</v>
      </c>
      <c r="G1211" s="321"/>
      <c r="H1211" s="2"/>
      <c r="I1211" s="2"/>
      <c r="J1211" s="4"/>
      <c r="K1211" s="4"/>
      <c r="L1211" s="4">
        <f>Tabela1[[#This Row],[parcela.cef
(total)]]-Tabela1[[#This Row],[parcela.cef
(realizado)]]</f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f>SUM(Tabela1[[#This Row],[set/25]:[dez/30]])</f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0</v>
      </c>
      <c r="CP1211" s="4">
        <v>0</v>
      </c>
      <c r="CQ1211" s="4">
        <v>0</v>
      </c>
      <c r="CR1211" s="4">
        <v>0</v>
      </c>
      <c r="CS1211" s="4">
        <v>0</v>
      </c>
      <c r="CT1211" s="4">
        <v>0</v>
      </c>
      <c r="CU1211" s="4">
        <v>0</v>
      </c>
      <c r="CV1211" s="4">
        <v>0</v>
      </c>
      <c r="CW1211" s="4">
        <v>0</v>
      </c>
      <c r="CX1211" s="4">
        <v>0</v>
      </c>
      <c r="CY1211" s="4">
        <v>0</v>
      </c>
      <c r="CZ1211" s="4">
        <v>0</v>
      </c>
      <c r="DA1211" s="4">
        <v>0</v>
      </c>
      <c r="DB1211" s="4">
        <v>0</v>
      </c>
      <c r="DC1211" s="4">
        <v>0</v>
      </c>
      <c r="DD1211" s="4">
        <v>0</v>
      </c>
      <c r="DE1211" s="4">
        <v>0</v>
      </c>
      <c r="DF1211" s="4">
        <v>0</v>
      </c>
      <c r="DG1211" s="4">
        <v>0</v>
      </c>
      <c r="DH1211" s="4">
        <v>0</v>
      </c>
      <c r="DI1211" s="4">
        <v>0</v>
      </c>
      <c r="DJ1211" s="4">
        <v>0</v>
      </c>
      <c r="DK1211" s="4">
        <v>0</v>
      </c>
      <c r="DL1211" s="4">
        <v>0</v>
      </c>
      <c r="DM1211" s="4">
        <v>0</v>
      </c>
      <c r="DN1211" s="4">
        <v>0</v>
      </c>
      <c r="DO1211" s="4">
        <v>0</v>
      </c>
      <c r="DP1211" s="4">
        <v>0</v>
      </c>
      <c r="DQ1211" s="4">
        <v>0</v>
      </c>
      <c r="DR1211" s="4">
        <v>0</v>
      </c>
      <c r="DS1211" s="4">
        <v>0</v>
      </c>
      <c r="DT1211" s="4">
        <v>0</v>
      </c>
      <c r="DU1211" s="6">
        <v>0</v>
      </c>
      <c r="DV1211" s="4">
        <f>SUM(Tabela1[[#This Row],[jan/25]:[mar/25]])</f>
        <v>0</v>
      </c>
      <c r="DW1211" s="4">
        <f>SUM(Tabela1[[#This Row],[abr/25]:[ago/25]])</f>
        <v>0</v>
      </c>
      <c r="DX1211" s="4">
        <f>SUM(Tabela1[[#This Row],[set/25]:[dez/30]])</f>
        <v>0</v>
      </c>
    </row>
    <row r="1212" spans="1:128" hidden="1" x14ac:dyDescent="0.25">
      <c r="A1212" s="2" t="s">
        <v>2495</v>
      </c>
      <c r="B1212" s="2" t="s">
        <v>14</v>
      </c>
      <c r="C1212" s="2" t="s">
        <v>2270</v>
      </c>
      <c r="D1212" s="1">
        <v>2415</v>
      </c>
      <c r="E1212" s="2" t="s">
        <v>2913</v>
      </c>
      <c r="F1212" s="2" t="s">
        <v>19</v>
      </c>
      <c r="G1212" s="321">
        <v>45851</v>
      </c>
      <c r="H1212" s="2" t="s">
        <v>631</v>
      </c>
      <c r="I1212" s="2"/>
      <c r="J1212" s="4"/>
      <c r="K1212" s="4"/>
      <c r="L1212" s="4">
        <f>Tabela1[[#This Row],[parcela.cef
(total)]]-Tabela1[[#This Row],[parcela.cef
(realizado)]]</f>
        <v>0</v>
      </c>
      <c r="M1212" s="4">
        <v>268240.58</v>
      </c>
      <c r="N1212" s="4">
        <v>324300</v>
      </c>
      <c r="O1212" s="4">
        <v>0</v>
      </c>
      <c r="P1212" s="4">
        <v>60827.08</v>
      </c>
      <c r="Q1212" s="4">
        <f>SUM(Tabela1[[#This Row],[set/25]:[dez/30]])</f>
        <v>54488.17000000002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6000</v>
      </c>
      <c r="BI1212" s="4">
        <v>338.91</v>
      </c>
      <c r="BJ1212" s="4">
        <v>0</v>
      </c>
      <c r="BK1212" s="4">
        <v>342</v>
      </c>
      <c r="BL1212" s="4">
        <v>342</v>
      </c>
      <c r="BM1212" s="4">
        <v>342</v>
      </c>
      <c r="BN1212" s="4">
        <v>342</v>
      </c>
      <c r="BO1212" s="4">
        <v>342</v>
      </c>
      <c r="BP1212" s="4">
        <v>341.96</v>
      </c>
      <c r="BQ1212" s="4">
        <v>716.19</v>
      </c>
      <c r="BR1212" s="4">
        <v>6220.28</v>
      </c>
      <c r="BS1212" s="4">
        <v>1139.97</v>
      </c>
      <c r="BT1212" s="4">
        <v>1139.97</v>
      </c>
      <c r="BU1212" s="4">
        <v>1139.97</v>
      </c>
      <c r="BV1212" s="4">
        <v>1139.97</v>
      </c>
      <c r="BW1212" s="4">
        <v>1139.97</v>
      </c>
      <c r="BX1212" s="4">
        <v>1139.97</v>
      </c>
      <c r="BY1212" s="4">
        <v>1139.97</v>
      </c>
      <c r="BZ1212" s="4">
        <v>1139.97</v>
      </c>
      <c r="CA1212" s="4">
        <v>1139.97</v>
      </c>
      <c r="CB1212" s="4">
        <v>1139.97</v>
      </c>
      <c r="CC1212" s="4">
        <v>1139.97</v>
      </c>
      <c r="CD1212" s="4">
        <v>6220.28</v>
      </c>
      <c r="CE1212" s="4">
        <v>1139.97</v>
      </c>
      <c r="CF1212" s="4">
        <v>1139.97</v>
      </c>
      <c r="CG1212" s="4">
        <v>1139.97</v>
      </c>
      <c r="CH1212" s="4">
        <v>1139.97</v>
      </c>
      <c r="CI1212" s="4">
        <v>1139.97</v>
      </c>
      <c r="CJ1212" s="4">
        <v>1139.97</v>
      </c>
      <c r="CK1212" s="4">
        <v>1139.97</v>
      </c>
      <c r="CL1212" s="4">
        <v>1139.97</v>
      </c>
      <c r="CM1212" s="4">
        <v>1139.97</v>
      </c>
      <c r="CN1212" s="4">
        <v>1139.97</v>
      </c>
      <c r="CO1212" s="4">
        <v>1139.97</v>
      </c>
      <c r="CP1212" s="4">
        <v>6220.33</v>
      </c>
      <c r="CQ1212" s="4">
        <v>1139.97</v>
      </c>
      <c r="CR1212" s="4">
        <v>1139.97</v>
      </c>
      <c r="CS1212" s="4">
        <v>1139.97</v>
      </c>
      <c r="CT1212" s="4">
        <v>1139.97</v>
      </c>
      <c r="CU1212" s="4">
        <v>1139.97</v>
      </c>
      <c r="CV1212" s="4">
        <v>1139.97</v>
      </c>
      <c r="CW1212" s="4">
        <v>1139.97</v>
      </c>
      <c r="CX1212" s="4">
        <v>0</v>
      </c>
      <c r="CY1212" s="4">
        <v>0</v>
      </c>
      <c r="CZ1212" s="4">
        <v>0</v>
      </c>
      <c r="DA1212" s="4">
        <v>0</v>
      </c>
      <c r="DB1212" s="4">
        <v>0</v>
      </c>
      <c r="DC1212" s="4">
        <v>0</v>
      </c>
      <c r="DD1212" s="4">
        <v>0</v>
      </c>
      <c r="DE1212" s="4">
        <v>0</v>
      </c>
      <c r="DF1212" s="4">
        <v>0</v>
      </c>
      <c r="DG1212" s="4">
        <v>0</v>
      </c>
      <c r="DH1212" s="4">
        <v>0</v>
      </c>
      <c r="DI1212" s="4">
        <v>0</v>
      </c>
      <c r="DJ1212" s="4">
        <v>0</v>
      </c>
      <c r="DK1212" s="4">
        <v>0</v>
      </c>
      <c r="DL1212" s="4">
        <v>0</v>
      </c>
      <c r="DM1212" s="4">
        <v>0</v>
      </c>
      <c r="DN1212" s="4">
        <v>0</v>
      </c>
      <c r="DO1212" s="4">
        <v>0</v>
      </c>
      <c r="DP1212" s="4">
        <v>0</v>
      </c>
      <c r="DQ1212" s="4">
        <v>0</v>
      </c>
      <c r="DR1212" s="4">
        <v>0</v>
      </c>
      <c r="DS1212" s="4">
        <v>0</v>
      </c>
      <c r="DT1212" s="4">
        <v>0</v>
      </c>
      <c r="DU1212" s="6">
        <v>0</v>
      </c>
      <c r="DV1212" s="4">
        <f>SUM(Tabela1[[#This Row],[jan/25]:[mar/25]])</f>
        <v>0</v>
      </c>
      <c r="DW1212" s="4">
        <f>SUM(Tabela1[[#This Row],[abr/25]:[ago/25]])</f>
        <v>6338.91</v>
      </c>
      <c r="DX1212" s="4">
        <f>SUM(Tabela1[[#This Row],[set/25]:[dez/30]])</f>
        <v>54488.17000000002</v>
      </c>
    </row>
    <row r="1213" spans="1:128" hidden="1" x14ac:dyDescent="0.25">
      <c r="A1213" s="2" t="s">
        <v>2495</v>
      </c>
      <c r="B1213" s="2" t="s">
        <v>14</v>
      </c>
      <c r="C1213" s="2" t="s">
        <v>2915</v>
      </c>
      <c r="D1213" s="1">
        <v>2501</v>
      </c>
      <c r="E1213" s="2"/>
      <c r="F1213" s="2" t="s">
        <v>42</v>
      </c>
      <c r="G1213" s="321"/>
      <c r="H1213" s="2"/>
      <c r="I1213" s="2"/>
      <c r="J1213" s="4"/>
      <c r="K1213" s="4"/>
      <c r="L1213" s="4">
        <f>Tabela1[[#This Row],[parcela.cef
(total)]]-Tabela1[[#This Row],[parcela.cef
(realizado)]]</f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f>SUM(Tabela1[[#This Row],[set/25]:[dez/30]])</f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0</v>
      </c>
      <c r="CQ1213" s="4">
        <v>0</v>
      </c>
      <c r="CR1213" s="4">
        <v>0</v>
      </c>
      <c r="CS1213" s="4">
        <v>0</v>
      </c>
      <c r="CT1213" s="4">
        <v>0</v>
      </c>
      <c r="CU1213" s="4">
        <v>0</v>
      </c>
      <c r="CV1213" s="4">
        <v>0</v>
      </c>
      <c r="CW1213" s="4">
        <v>0</v>
      </c>
      <c r="CX1213" s="4">
        <v>0</v>
      </c>
      <c r="CY1213" s="4">
        <v>0</v>
      </c>
      <c r="CZ1213" s="4">
        <v>0</v>
      </c>
      <c r="DA1213" s="4">
        <v>0</v>
      </c>
      <c r="DB1213" s="4">
        <v>0</v>
      </c>
      <c r="DC1213" s="4">
        <v>0</v>
      </c>
      <c r="DD1213" s="4">
        <v>0</v>
      </c>
      <c r="DE1213" s="4">
        <v>0</v>
      </c>
      <c r="DF1213" s="4">
        <v>0</v>
      </c>
      <c r="DG1213" s="4">
        <v>0</v>
      </c>
      <c r="DH1213" s="4">
        <v>0</v>
      </c>
      <c r="DI1213" s="4">
        <v>0</v>
      </c>
      <c r="DJ1213" s="4">
        <v>0</v>
      </c>
      <c r="DK1213" s="4">
        <v>0</v>
      </c>
      <c r="DL1213" s="4">
        <v>0</v>
      </c>
      <c r="DM1213" s="4">
        <v>0</v>
      </c>
      <c r="DN1213" s="4">
        <v>0</v>
      </c>
      <c r="DO1213" s="4">
        <v>0</v>
      </c>
      <c r="DP1213" s="4">
        <v>0</v>
      </c>
      <c r="DQ1213" s="4">
        <v>0</v>
      </c>
      <c r="DR1213" s="4">
        <v>0</v>
      </c>
      <c r="DS1213" s="4">
        <v>0</v>
      </c>
      <c r="DT1213" s="4">
        <v>0</v>
      </c>
      <c r="DU1213" s="6">
        <v>0</v>
      </c>
      <c r="DV1213" s="4">
        <f>SUM(Tabela1[[#This Row],[jan/25]:[mar/25]])</f>
        <v>0</v>
      </c>
      <c r="DW1213" s="4">
        <f>SUM(Tabela1[[#This Row],[abr/25]:[ago/25]])</f>
        <v>0</v>
      </c>
      <c r="DX1213" s="4">
        <f>SUM(Tabela1[[#This Row],[set/25]:[dez/30]])</f>
        <v>0</v>
      </c>
    </row>
    <row r="1214" spans="1:128" hidden="1" x14ac:dyDescent="0.25">
      <c r="A1214" s="2" t="s">
        <v>2495</v>
      </c>
      <c r="B1214" s="2" t="s">
        <v>14</v>
      </c>
      <c r="C1214" s="2" t="s">
        <v>2915</v>
      </c>
      <c r="D1214" s="1">
        <v>2502</v>
      </c>
      <c r="E1214" s="2"/>
      <c r="F1214" s="2" t="s">
        <v>42</v>
      </c>
      <c r="G1214" s="321"/>
      <c r="H1214" s="2"/>
      <c r="I1214" s="2"/>
      <c r="J1214" s="4"/>
      <c r="K1214" s="4"/>
      <c r="L1214" s="4">
        <f>Tabela1[[#This Row],[parcela.cef
(total)]]-Tabela1[[#This Row],[parcela.cef
(realizado)]]</f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f>SUM(Tabela1[[#This Row],[set/25]:[dez/30]])</f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0</v>
      </c>
      <c r="CQ1214" s="4">
        <v>0</v>
      </c>
      <c r="CR1214" s="4">
        <v>0</v>
      </c>
      <c r="CS1214" s="4">
        <v>0</v>
      </c>
      <c r="CT1214" s="4">
        <v>0</v>
      </c>
      <c r="CU1214" s="4">
        <v>0</v>
      </c>
      <c r="CV1214" s="4">
        <v>0</v>
      </c>
      <c r="CW1214" s="4">
        <v>0</v>
      </c>
      <c r="CX1214" s="4">
        <v>0</v>
      </c>
      <c r="CY1214" s="4">
        <v>0</v>
      </c>
      <c r="CZ1214" s="4">
        <v>0</v>
      </c>
      <c r="DA1214" s="4">
        <v>0</v>
      </c>
      <c r="DB1214" s="4">
        <v>0</v>
      </c>
      <c r="DC1214" s="4">
        <v>0</v>
      </c>
      <c r="DD1214" s="4">
        <v>0</v>
      </c>
      <c r="DE1214" s="4">
        <v>0</v>
      </c>
      <c r="DF1214" s="4">
        <v>0</v>
      </c>
      <c r="DG1214" s="4">
        <v>0</v>
      </c>
      <c r="DH1214" s="4">
        <v>0</v>
      </c>
      <c r="DI1214" s="4">
        <v>0</v>
      </c>
      <c r="DJ1214" s="4">
        <v>0</v>
      </c>
      <c r="DK1214" s="4">
        <v>0</v>
      </c>
      <c r="DL1214" s="4">
        <v>0</v>
      </c>
      <c r="DM1214" s="4">
        <v>0</v>
      </c>
      <c r="DN1214" s="4">
        <v>0</v>
      </c>
      <c r="DO1214" s="4">
        <v>0</v>
      </c>
      <c r="DP1214" s="4">
        <v>0</v>
      </c>
      <c r="DQ1214" s="4">
        <v>0</v>
      </c>
      <c r="DR1214" s="4">
        <v>0</v>
      </c>
      <c r="DS1214" s="4">
        <v>0</v>
      </c>
      <c r="DT1214" s="4">
        <v>0</v>
      </c>
      <c r="DU1214" s="6">
        <v>0</v>
      </c>
      <c r="DV1214" s="4">
        <f>SUM(Tabela1[[#This Row],[jan/25]:[mar/25]])</f>
        <v>0</v>
      </c>
      <c r="DW1214" s="4">
        <f>SUM(Tabela1[[#This Row],[abr/25]:[ago/25]])</f>
        <v>0</v>
      </c>
      <c r="DX1214" s="4">
        <f>SUM(Tabela1[[#This Row],[set/25]:[dez/30]])</f>
        <v>0</v>
      </c>
    </row>
    <row r="1215" spans="1:128" hidden="1" x14ac:dyDescent="0.25">
      <c r="A1215" s="2" t="s">
        <v>2495</v>
      </c>
      <c r="B1215" s="2" t="s">
        <v>14</v>
      </c>
      <c r="C1215" s="2" t="s">
        <v>2915</v>
      </c>
      <c r="D1215" s="1">
        <v>2503</v>
      </c>
      <c r="E1215" s="2"/>
      <c r="F1215" s="2" t="s">
        <v>42</v>
      </c>
      <c r="G1215" s="321"/>
      <c r="H1215" s="2"/>
      <c r="I1215" s="2"/>
      <c r="J1215" s="4"/>
      <c r="K1215" s="4"/>
      <c r="L1215" s="4">
        <f>Tabela1[[#This Row],[parcela.cef
(total)]]-Tabela1[[#This Row],[parcela.cef
(realizado)]]</f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f>SUM(Tabela1[[#This Row],[set/25]:[dez/30]])</f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0</v>
      </c>
      <c r="CP1215" s="4">
        <v>0</v>
      </c>
      <c r="CQ1215" s="4">
        <v>0</v>
      </c>
      <c r="CR1215" s="4">
        <v>0</v>
      </c>
      <c r="CS1215" s="4">
        <v>0</v>
      </c>
      <c r="CT1215" s="4">
        <v>0</v>
      </c>
      <c r="CU1215" s="4">
        <v>0</v>
      </c>
      <c r="CV1215" s="4">
        <v>0</v>
      </c>
      <c r="CW1215" s="4">
        <v>0</v>
      </c>
      <c r="CX1215" s="4">
        <v>0</v>
      </c>
      <c r="CY1215" s="4">
        <v>0</v>
      </c>
      <c r="CZ1215" s="4">
        <v>0</v>
      </c>
      <c r="DA1215" s="4">
        <v>0</v>
      </c>
      <c r="DB1215" s="4">
        <v>0</v>
      </c>
      <c r="DC1215" s="4">
        <v>0</v>
      </c>
      <c r="DD1215" s="4">
        <v>0</v>
      </c>
      <c r="DE1215" s="4">
        <v>0</v>
      </c>
      <c r="DF1215" s="4">
        <v>0</v>
      </c>
      <c r="DG1215" s="4">
        <v>0</v>
      </c>
      <c r="DH1215" s="4">
        <v>0</v>
      </c>
      <c r="DI1215" s="4">
        <v>0</v>
      </c>
      <c r="DJ1215" s="4">
        <v>0</v>
      </c>
      <c r="DK1215" s="4">
        <v>0</v>
      </c>
      <c r="DL1215" s="4">
        <v>0</v>
      </c>
      <c r="DM1215" s="4">
        <v>0</v>
      </c>
      <c r="DN1215" s="4">
        <v>0</v>
      </c>
      <c r="DO1215" s="4">
        <v>0</v>
      </c>
      <c r="DP1215" s="4">
        <v>0</v>
      </c>
      <c r="DQ1215" s="4">
        <v>0</v>
      </c>
      <c r="DR1215" s="4">
        <v>0</v>
      </c>
      <c r="DS1215" s="4">
        <v>0</v>
      </c>
      <c r="DT1215" s="4">
        <v>0</v>
      </c>
      <c r="DU1215" s="6">
        <v>0</v>
      </c>
      <c r="DV1215" s="4">
        <f>SUM(Tabela1[[#This Row],[jan/25]:[mar/25]])</f>
        <v>0</v>
      </c>
      <c r="DW1215" s="4">
        <f>SUM(Tabela1[[#This Row],[abr/25]:[ago/25]])</f>
        <v>0</v>
      </c>
      <c r="DX1215" s="4">
        <f>SUM(Tabela1[[#This Row],[set/25]:[dez/30]])</f>
        <v>0</v>
      </c>
    </row>
    <row r="1216" spans="1:128" hidden="1" x14ac:dyDescent="0.25">
      <c r="A1216" s="2" t="s">
        <v>2495</v>
      </c>
      <c r="B1216" s="2" t="s">
        <v>14</v>
      </c>
      <c r="C1216" s="2" t="s">
        <v>2915</v>
      </c>
      <c r="D1216" s="1">
        <v>2504</v>
      </c>
      <c r="E1216" s="2"/>
      <c r="F1216" s="2" t="s">
        <v>42</v>
      </c>
      <c r="G1216" s="321"/>
      <c r="H1216" s="2"/>
      <c r="I1216" s="2"/>
      <c r="J1216" s="4"/>
      <c r="K1216" s="4"/>
      <c r="L1216" s="4">
        <f>Tabela1[[#This Row],[parcela.cef
(total)]]-Tabela1[[#This Row],[parcela.cef
(realizado)]]</f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f>SUM(Tabela1[[#This Row],[set/25]:[dez/30]])</f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0</v>
      </c>
      <c r="CP1216" s="4">
        <v>0</v>
      </c>
      <c r="CQ1216" s="4">
        <v>0</v>
      </c>
      <c r="CR1216" s="4">
        <v>0</v>
      </c>
      <c r="CS1216" s="4">
        <v>0</v>
      </c>
      <c r="CT1216" s="4">
        <v>0</v>
      </c>
      <c r="CU1216" s="4">
        <v>0</v>
      </c>
      <c r="CV1216" s="4">
        <v>0</v>
      </c>
      <c r="CW1216" s="4">
        <v>0</v>
      </c>
      <c r="CX1216" s="4">
        <v>0</v>
      </c>
      <c r="CY1216" s="4">
        <v>0</v>
      </c>
      <c r="CZ1216" s="4">
        <v>0</v>
      </c>
      <c r="DA1216" s="4">
        <v>0</v>
      </c>
      <c r="DB1216" s="4">
        <v>0</v>
      </c>
      <c r="DC1216" s="4">
        <v>0</v>
      </c>
      <c r="DD1216" s="4">
        <v>0</v>
      </c>
      <c r="DE1216" s="4">
        <v>0</v>
      </c>
      <c r="DF1216" s="4">
        <v>0</v>
      </c>
      <c r="DG1216" s="4">
        <v>0</v>
      </c>
      <c r="DH1216" s="4">
        <v>0</v>
      </c>
      <c r="DI1216" s="4">
        <v>0</v>
      </c>
      <c r="DJ1216" s="4">
        <v>0</v>
      </c>
      <c r="DK1216" s="4">
        <v>0</v>
      </c>
      <c r="DL1216" s="4">
        <v>0</v>
      </c>
      <c r="DM1216" s="4">
        <v>0</v>
      </c>
      <c r="DN1216" s="4">
        <v>0</v>
      </c>
      <c r="DO1216" s="4">
        <v>0</v>
      </c>
      <c r="DP1216" s="4">
        <v>0</v>
      </c>
      <c r="DQ1216" s="4">
        <v>0</v>
      </c>
      <c r="DR1216" s="4">
        <v>0</v>
      </c>
      <c r="DS1216" s="4">
        <v>0</v>
      </c>
      <c r="DT1216" s="4">
        <v>0</v>
      </c>
      <c r="DU1216" s="6">
        <v>0</v>
      </c>
      <c r="DV1216" s="4">
        <f>SUM(Tabela1[[#This Row],[jan/25]:[mar/25]])</f>
        <v>0</v>
      </c>
      <c r="DW1216" s="4">
        <f>SUM(Tabela1[[#This Row],[abr/25]:[ago/25]])</f>
        <v>0</v>
      </c>
      <c r="DX1216" s="4">
        <f>SUM(Tabela1[[#This Row],[set/25]:[dez/30]])</f>
        <v>0</v>
      </c>
    </row>
    <row r="1217" spans="1:128" hidden="1" x14ac:dyDescent="0.25">
      <c r="A1217" s="2" t="s">
        <v>2495</v>
      </c>
      <c r="B1217" s="2" t="s">
        <v>14</v>
      </c>
      <c r="C1217" s="2" t="s">
        <v>2915</v>
      </c>
      <c r="D1217" s="1">
        <v>2505</v>
      </c>
      <c r="E1217" s="2"/>
      <c r="F1217" s="2" t="s">
        <v>42</v>
      </c>
      <c r="G1217" s="321"/>
      <c r="H1217" s="2"/>
      <c r="I1217" s="2"/>
      <c r="J1217" s="4"/>
      <c r="K1217" s="4"/>
      <c r="L1217" s="4">
        <f>Tabela1[[#This Row],[parcela.cef
(total)]]-Tabela1[[#This Row],[parcela.cef
(realizado)]]</f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f>SUM(Tabela1[[#This Row],[set/25]:[dez/30]])</f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0</v>
      </c>
      <c r="CR1217" s="4">
        <v>0</v>
      </c>
      <c r="CS1217" s="4">
        <v>0</v>
      </c>
      <c r="CT1217" s="4">
        <v>0</v>
      </c>
      <c r="CU1217" s="4">
        <v>0</v>
      </c>
      <c r="CV1217" s="4">
        <v>0</v>
      </c>
      <c r="CW1217" s="4">
        <v>0</v>
      </c>
      <c r="CX1217" s="4">
        <v>0</v>
      </c>
      <c r="CY1217" s="4">
        <v>0</v>
      </c>
      <c r="CZ1217" s="4">
        <v>0</v>
      </c>
      <c r="DA1217" s="4">
        <v>0</v>
      </c>
      <c r="DB1217" s="4">
        <v>0</v>
      </c>
      <c r="DC1217" s="4">
        <v>0</v>
      </c>
      <c r="DD1217" s="4">
        <v>0</v>
      </c>
      <c r="DE1217" s="4">
        <v>0</v>
      </c>
      <c r="DF1217" s="4">
        <v>0</v>
      </c>
      <c r="DG1217" s="4">
        <v>0</v>
      </c>
      <c r="DH1217" s="4">
        <v>0</v>
      </c>
      <c r="DI1217" s="4">
        <v>0</v>
      </c>
      <c r="DJ1217" s="4">
        <v>0</v>
      </c>
      <c r="DK1217" s="4">
        <v>0</v>
      </c>
      <c r="DL1217" s="4">
        <v>0</v>
      </c>
      <c r="DM1217" s="4">
        <v>0</v>
      </c>
      <c r="DN1217" s="4">
        <v>0</v>
      </c>
      <c r="DO1217" s="4">
        <v>0</v>
      </c>
      <c r="DP1217" s="4">
        <v>0</v>
      </c>
      <c r="DQ1217" s="4">
        <v>0</v>
      </c>
      <c r="DR1217" s="4">
        <v>0</v>
      </c>
      <c r="DS1217" s="4">
        <v>0</v>
      </c>
      <c r="DT1217" s="4">
        <v>0</v>
      </c>
      <c r="DU1217" s="6">
        <v>0</v>
      </c>
      <c r="DV1217" s="4">
        <f>SUM(Tabela1[[#This Row],[jan/25]:[mar/25]])</f>
        <v>0</v>
      </c>
      <c r="DW1217" s="4">
        <f>SUM(Tabela1[[#This Row],[abr/25]:[ago/25]])</f>
        <v>0</v>
      </c>
      <c r="DX1217" s="4">
        <f>SUM(Tabela1[[#This Row],[set/25]:[dez/30]])</f>
        <v>0</v>
      </c>
    </row>
    <row r="1218" spans="1:128" hidden="1" x14ac:dyDescent="0.25">
      <c r="A1218" s="2" t="s">
        <v>2495</v>
      </c>
      <c r="B1218" s="2" t="s">
        <v>14</v>
      </c>
      <c r="C1218" s="2" t="s">
        <v>2915</v>
      </c>
      <c r="D1218" s="1">
        <v>2506</v>
      </c>
      <c r="E1218" s="2"/>
      <c r="F1218" s="2" t="s">
        <v>42</v>
      </c>
      <c r="G1218" s="321"/>
      <c r="H1218" s="2"/>
      <c r="I1218" s="2"/>
      <c r="J1218" s="4"/>
      <c r="K1218" s="4"/>
      <c r="L1218" s="4">
        <f>Tabela1[[#This Row],[parcela.cef
(total)]]-Tabela1[[#This Row],[parcela.cef
(realizado)]]</f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f>SUM(Tabela1[[#This Row],[set/25]:[dez/30]])</f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0</v>
      </c>
      <c r="CP1218" s="4">
        <v>0</v>
      </c>
      <c r="CQ1218" s="4">
        <v>0</v>
      </c>
      <c r="CR1218" s="4">
        <v>0</v>
      </c>
      <c r="CS1218" s="4">
        <v>0</v>
      </c>
      <c r="CT1218" s="4">
        <v>0</v>
      </c>
      <c r="CU1218" s="4">
        <v>0</v>
      </c>
      <c r="CV1218" s="4">
        <v>0</v>
      </c>
      <c r="CW1218" s="4">
        <v>0</v>
      </c>
      <c r="CX1218" s="4">
        <v>0</v>
      </c>
      <c r="CY1218" s="4">
        <v>0</v>
      </c>
      <c r="CZ1218" s="4">
        <v>0</v>
      </c>
      <c r="DA1218" s="4">
        <v>0</v>
      </c>
      <c r="DB1218" s="4">
        <v>0</v>
      </c>
      <c r="DC1218" s="4">
        <v>0</v>
      </c>
      <c r="DD1218" s="4">
        <v>0</v>
      </c>
      <c r="DE1218" s="4">
        <v>0</v>
      </c>
      <c r="DF1218" s="4">
        <v>0</v>
      </c>
      <c r="DG1218" s="4">
        <v>0</v>
      </c>
      <c r="DH1218" s="4">
        <v>0</v>
      </c>
      <c r="DI1218" s="4">
        <v>0</v>
      </c>
      <c r="DJ1218" s="4">
        <v>0</v>
      </c>
      <c r="DK1218" s="4">
        <v>0</v>
      </c>
      <c r="DL1218" s="4">
        <v>0</v>
      </c>
      <c r="DM1218" s="4">
        <v>0</v>
      </c>
      <c r="DN1218" s="4">
        <v>0</v>
      </c>
      <c r="DO1218" s="4">
        <v>0</v>
      </c>
      <c r="DP1218" s="4">
        <v>0</v>
      </c>
      <c r="DQ1218" s="4">
        <v>0</v>
      </c>
      <c r="DR1218" s="4">
        <v>0</v>
      </c>
      <c r="DS1218" s="4">
        <v>0</v>
      </c>
      <c r="DT1218" s="4">
        <v>0</v>
      </c>
      <c r="DU1218" s="6">
        <v>0</v>
      </c>
      <c r="DV1218" s="4">
        <f>SUM(Tabela1[[#This Row],[jan/25]:[mar/25]])</f>
        <v>0</v>
      </c>
      <c r="DW1218" s="4">
        <f>SUM(Tabela1[[#This Row],[abr/25]:[ago/25]])</f>
        <v>0</v>
      </c>
      <c r="DX1218" s="4">
        <f>SUM(Tabela1[[#This Row],[set/25]:[dez/30]])</f>
        <v>0</v>
      </c>
    </row>
    <row r="1219" spans="1:128" hidden="1" x14ac:dyDescent="0.25">
      <c r="A1219" s="2" t="s">
        <v>2495</v>
      </c>
      <c r="B1219" s="2" t="s">
        <v>14</v>
      </c>
      <c r="C1219" s="2" t="s">
        <v>2915</v>
      </c>
      <c r="D1219" s="1">
        <v>2507</v>
      </c>
      <c r="E1219" s="2"/>
      <c r="F1219" s="2" t="s">
        <v>42</v>
      </c>
      <c r="G1219" s="321"/>
      <c r="H1219" s="2"/>
      <c r="I1219" s="2"/>
      <c r="J1219" s="4"/>
      <c r="K1219" s="4"/>
      <c r="L1219" s="4">
        <f>Tabela1[[#This Row],[parcela.cef
(total)]]-Tabela1[[#This Row],[parcela.cef
(realizado)]]</f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f>SUM(Tabela1[[#This Row],[set/25]:[dez/30]])</f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0</v>
      </c>
      <c r="CR1219" s="4">
        <v>0</v>
      </c>
      <c r="CS1219" s="4">
        <v>0</v>
      </c>
      <c r="CT1219" s="4">
        <v>0</v>
      </c>
      <c r="CU1219" s="4">
        <v>0</v>
      </c>
      <c r="CV1219" s="4">
        <v>0</v>
      </c>
      <c r="CW1219" s="4">
        <v>0</v>
      </c>
      <c r="CX1219" s="4">
        <v>0</v>
      </c>
      <c r="CY1219" s="4">
        <v>0</v>
      </c>
      <c r="CZ1219" s="4">
        <v>0</v>
      </c>
      <c r="DA1219" s="4">
        <v>0</v>
      </c>
      <c r="DB1219" s="4">
        <v>0</v>
      </c>
      <c r="DC1219" s="4">
        <v>0</v>
      </c>
      <c r="DD1219" s="4">
        <v>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0</v>
      </c>
      <c r="DK1219" s="4">
        <v>0</v>
      </c>
      <c r="DL1219" s="4">
        <v>0</v>
      </c>
      <c r="DM1219" s="4">
        <v>0</v>
      </c>
      <c r="DN1219" s="4">
        <v>0</v>
      </c>
      <c r="DO1219" s="4">
        <v>0</v>
      </c>
      <c r="DP1219" s="4">
        <v>0</v>
      </c>
      <c r="DQ1219" s="4">
        <v>0</v>
      </c>
      <c r="DR1219" s="4">
        <v>0</v>
      </c>
      <c r="DS1219" s="4">
        <v>0</v>
      </c>
      <c r="DT1219" s="4">
        <v>0</v>
      </c>
      <c r="DU1219" s="6">
        <v>0</v>
      </c>
      <c r="DV1219" s="4">
        <f>SUM(Tabela1[[#This Row],[jan/25]:[mar/25]])</f>
        <v>0</v>
      </c>
      <c r="DW1219" s="4">
        <f>SUM(Tabela1[[#This Row],[abr/25]:[ago/25]])</f>
        <v>0</v>
      </c>
      <c r="DX1219" s="4">
        <f>SUM(Tabela1[[#This Row],[set/25]:[dez/30]])</f>
        <v>0</v>
      </c>
    </row>
    <row r="1220" spans="1:128" hidden="1" x14ac:dyDescent="0.25">
      <c r="A1220" s="2" t="s">
        <v>2495</v>
      </c>
      <c r="B1220" s="2" t="s">
        <v>14</v>
      </c>
      <c r="C1220" s="2" t="s">
        <v>2915</v>
      </c>
      <c r="D1220" s="1">
        <v>2508</v>
      </c>
      <c r="E1220" s="2"/>
      <c r="F1220" s="2" t="s">
        <v>42</v>
      </c>
      <c r="G1220" s="321"/>
      <c r="H1220" s="2"/>
      <c r="I1220" s="2"/>
      <c r="J1220" s="4"/>
      <c r="K1220" s="4"/>
      <c r="L1220" s="4">
        <f>Tabela1[[#This Row],[parcela.cef
(total)]]-Tabela1[[#This Row],[parcela.cef
(realizado)]]</f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f>SUM(Tabela1[[#This Row],[set/25]:[dez/30]])</f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0</v>
      </c>
      <c r="CP1220" s="4">
        <v>0</v>
      </c>
      <c r="CQ1220" s="4">
        <v>0</v>
      </c>
      <c r="CR1220" s="4">
        <v>0</v>
      </c>
      <c r="CS1220" s="4">
        <v>0</v>
      </c>
      <c r="CT1220" s="4">
        <v>0</v>
      </c>
      <c r="CU1220" s="4">
        <v>0</v>
      </c>
      <c r="CV1220" s="4">
        <v>0</v>
      </c>
      <c r="CW1220" s="4">
        <v>0</v>
      </c>
      <c r="CX1220" s="4">
        <v>0</v>
      </c>
      <c r="CY1220" s="4">
        <v>0</v>
      </c>
      <c r="CZ1220" s="4">
        <v>0</v>
      </c>
      <c r="DA1220" s="4">
        <v>0</v>
      </c>
      <c r="DB1220" s="4">
        <v>0</v>
      </c>
      <c r="DC1220" s="4">
        <v>0</v>
      </c>
      <c r="DD1220" s="4">
        <v>0</v>
      </c>
      <c r="DE1220" s="4">
        <v>0</v>
      </c>
      <c r="DF1220" s="4">
        <v>0</v>
      </c>
      <c r="DG1220" s="4">
        <v>0</v>
      </c>
      <c r="DH1220" s="4">
        <v>0</v>
      </c>
      <c r="DI1220" s="4">
        <v>0</v>
      </c>
      <c r="DJ1220" s="4">
        <v>0</v>
      </c>
      <c r="DK1220" s="4">
        <v>0</v>
      </c>
      <c r="DL1220" s="4">
        <v>0</v>
      </c>
      <c r="DM1220" s="4">
        <v>0</v>
      </c>
      <c r="DN1220" s="4">
        <v>0</v>
      </c>
      <c r="DO1220" s="4">
        <v>0</v>
      </c>
      <c r="DP1220" s="4">
        <v>0</v>
      </c>
      <c r="DQ1220" s="4">
        <v>0</v>
      </c>
      <c r="DR1220" s="4">
        <v>0</v>
      </c>
      <c r="DS1220" s="4">
        <v>0</v>
      </c>
      <c r="DT1220" s="4">
        <v>0</v>
      </c>
      <c r="DU1220" s="6">
        <v>0</v>
      </c>
      <c r="DV1220" s="4">
        <f>SUM(Tabela1[[#This Row],[jan/25]:[mar/25]])</f>
        <v>0</v>
      </c>
      <c r="DW1220" s="4">
        <f>SUM(Tabela1[[#This Row],[abr/25]:[ago/25]])</f>
        <v>0</v>
      </c>
      <c r="DX1220" s="4">
        <f>SUM(Tabela1[[#This Row],[set/25]:[dez/30]])</f>
        <v>0</v>
      </c>
    </row>
    <row r="1221" spans="1:128" hidden="1" x14ac:dyDescent="0.25">
      <c r="A1221" s="2" t="s">
        <v>2495</v>
      </c>
      <c r="B1221" s="2" t="s">
        <v>14</v>
      </c>
      <c r="C1221" s="2" t="s">
        <v>2915</v>
      </c>
      <c r="D1221" s="1">
        <v>2509</v>
      </c>
      <c r="E1221" s="2"/>
      <c r="F1221" s="2" t="s">
        <v>42</v>
      </c>
      <c r="G1221" s="321"/>
      <c r="H1221" s="2"/>
      <c r="I1221" s="2"/>
      <c r="J1221" s="4"/>
      <c r="K1221" s="4"/>
      <c r="L1221" s="4">
        <f>Tabela1[[#This Row],[parcela.cef
(total)]]-Tabela1[[#This Row],[parcela.cef
(realizado)]]</f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f>SUM(Tabela1[[#This Row],[set/25]:[dez/30]])</f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0</v>
      </c>
      <c r="CP1221" s="4">
        <v>0</v>
      </c>
      <c r="CQ1221" s="4">
        <v>0</v>
      </c>
      <c r="CR1221" s="4">
        <v>0</v>
      </c>
      <c r="CS1221" s="4">
        <v>0</v>
      </c>
      <c r="CT1221" s="4">
        <v>0</v>
      </c>
      <c r="CU1221" s="4">
        <v>0</v>
      </c>
      <c r="CV1221" s="4">
        <v>0</v>
      </c>
      <c r="CW1221" s="4">
        <v>0</v>
      </c>
      <c r="CX1221" s="4">
        <v>0</v>
      </c>
      <c r="CY1221" s="4">
        <v>0</v>
      </c>
      <c r="CZ1221" s="4">
        <v>0</v>
      </c>
      <c r="DA1221" s="4">
        <v>0</v>
      </c>
      <c r="DB1221" s="4">
        <v>0</v>
      </c>
      <c r="DC1221" s="4">
        <v>0</v>
      </c>
      <c r="DD1221" s="4">
        <v>0</v>
      </c>
      <c r="DE1221" s="4">
        <v>0</v>
      </c>
      <c r="DF1221" s="4">
        <v>0</v>
      </c>
      <c r="DG1221" s="4">
        <v>0</v>
      </c>
      <c r="DH1221" s="4">
        <v>0</v>
      </c>
      <c r="DI1221" s="4">
        <v>0</v>
      </c>
      <c r="DJ1221" s="4">
        <v>0</v>
      </c>
      <c r="DK1221" s="4">
        <v>0</v>
      </c>
      <c r="DL1221" s="4">
        <v>0</v>
      </c>
      <c r="DM1221" s="4">
        <v>0</v>
      </c>
      <c r="DN1221" s="4">
        <v>0</v>
      </c>
      <c r="DO1221" s="4">
        <v>0</v>
      </c>
      <c r="DP1221" s="4">
        <v>0</v>
      </c>
      <c r="DQ1221" s="4">
        <v>0</v>
      </c>
      <c r="DR1221" s="4">
        <v>0</v>
      </c>
      <c r="DS1221" s="4">
        <v>0</v>
      </c>
      <c r="DT1221" s="4">
        <v>0</v>
      </c>
      <c r="DU1221" s="6">
        <v>0</v>
      </c>
      <c r="DV1221" s="4">
        <f>SUM(Tabela1[[#This Row],[jan/25]:[mar/25]])</f>
        <v>0</v>
      </c>
      <c r="DW1221" s="4">
        <f>SUM(Tabela1[[#This Row],[abr/25]:[ago/25]])</f>
        <v>0</v>
      </c>
      <c r="DX1221" s="4">
        <f>SUM(Tabela1[[#This Row],[set/25]:[dez/30]])</f>
        <v>0</v>
      </c>
    </row>
    <row r="1222" spans="1:128" hidden="1" x14ac:dyDescent="0.25">
      <c r="A1222" s="2" t="s">
        <v>2495</v>
      </c>
      <c r="B1222" s="2" t="s">
        <v>14</v>
      </c>
      <c r="C1222" s="2" t="s">
        <v>2915</v>
      </c>
      <c r="D1222" s="1">
        <v>2510</v>
      </c>
      <c r="E1222" s="2"/>
      <c r="F1222" s="2" t="s">
        <v>42</v>
      </c>
      <c r="G1222" s="321"/>
      <c r="H1222" s="2"/>
      <c r="I1222" s="2"/>
      <c r="J1222" s="4"/>
      <c r="K1222" s="4"/>
      <c r="L1222" s="4">
        <f>Tabela1[[#This Row],[parcela.cef
(total)]]-Tabela1[[#This Row],[parcela.cef
(realizado)]]</f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f>SUM(Tabela1[[#This Row],[set/25]:[dez/30]])</f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0</v>
      </c>
      <c r="CP1222" s="4">
        <v>0</v>
      </c>
      <c r="CQ1222" s="4">
        <v>0</v>
      </c>
      <c r="CR1222" s="4">
        <v>0</v>
      </c>
      <c r="CS1222" s="4">
        <v>0</v>
      </c>
      <c r="CT1222" s="4">
        <v>0</v>
      </c>
      <c r="CU1222" s="4">
        <v>0</v>
      </c>
      <c r="CV1222" s="4">
        <v>0</v>
      </c>
      <c r="CW1222" s="4">
        <v>0</v>
      </c>
      <c r="CX1222" s="4">
        <v>0</v>
      </c>
      <c r="CY1222" s="4">
        <v>0</v>
      </c>
      <c r="CZ1222" s="4">
        <v>0</v>
      </c>
      <c r="DA1222" s="4">
        <v>0</v>
      </c>
      <c r="DB1222" s="4">
        <v>0</v>
      </c>
      <c r="DC1222" s="4">
        <v>0</v>
      </c>
      <c r="DD1222" s="4">
        <v>0</v>
      </c>
      <c r="DE1222" s="4">
        <v>0</v>
      </c>
      <c r="DF1222" s="4">
        <v>0</v>
      </c>
      <c r="DG1222" s="4">
        <v>0</v>
      </c>
      <c r="DH1222" s="4">
        <v>0</v>
      </c>
      <c r="DI1222" s="4">
        <v>0</v>
      </c>
      <c r="DJ1222" s="4">
        <v>0</v>
      </c>
      <c r="DK1222" s="4">
        <v>0</v>
      </c>
      <c r="DL1222" s="4">
        <v>0</v>
      </c>
      <c r="DM1222" s="4">
        <v>0</v>
      </c>
      <c r="DN1222" s="4">
        <v>0</v>
      </c>
      <c r="DO1222" s="4">
        <v>0</v>
      </c>
      <c r="DP1222" s="4">
        <v>0</v>
      </c>
      <c r="DQ1222" s="4">
        <v>0</v>
      </c>
      <c r="DR1222" s="4">
        <v>0</v>
      </c>
      <c r="DS1222" s="4">
        <v>0</v>
      </c>
      <c r="DT1222" s="4">
        <v>0</v>
      </c>
      <c r="DU1222" s="6">
        <v>0</v>
      </c>
      <c r="DV1222" s="4">
        <f>SUM(Tabela1[[#This Row],[jan/25]:[mar/25]])</f>
        <v>0</v>
      </c>
      <c r="DW1222" s="4">
        <f>SUM(Tabela1[[#This Row],[abr/25]:[ago/25]])</f>
        <v>0</v>
      </c>
      <c r="DX1222" s="4">
        <f>SUM(Tabela1[[#This Row],[set/25]:[dez/30]])</f>
        <v>0</v>
      </c>
    </row>
    <row r="1223" spans="1:128" hidden="1" x14ac:dyDescent="0.25">
      <c r="A1223" s="2" t="s">
        <v>2495</v>
      </c>
      <c r="B1223" s="2" t="s">
        <v>14</v>
      </c>
      <c r="C1223" s="2" t="s">
        <v>2915</v>
      </c>
      <c r="D1223" s="1">
        <v>2511</v>
      </c>
      <c r="E1223" s="2" t="s">
        <v>2926</v>
      </c>
      <c r="F1223" s="2" t="s">
        <v>19</v>
      </c>
      <c r="G1223" s="321">
        <v>45850</v>
      </c>
      <c r="H1223" s="2" t="s">
        <v>1364</v>
      </c>
      <c r="I1223" s="2"/>
      <c r="J1223" s="4"/>
      <c r="K1223" s="4"/>
      <c r="L1223" s="4">
        <f>Tabela1[[#This Row],[parcela.cef
(total)]]-Tabela1[[#This Row],[parcela.cef
(realizado)]]</f>
        <v>0</v>
      </c>
      <c r="M1223" s="4">
        <v>302487.99</v>
      </c>
      <c r="N1223" s="4">
        <v>337400</v>
      </c>
      <c r="O1223" s="4">
        <v>0</v>
      </c>
      <c r="P1223" s="4">
        <v>39938.47</v>
      </c>
      <c r="Q1223" s="4">
        <f>SUM(Tabela1[[#This Row],[set/25]:[dez/30]])</f>
        <v>38075.989999999983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1500</v>
      </c>
      <c r="BI1223" s="4">
        <v>362.48</v>
      </c>
      <c r="BJ1223" s="4">
        <v>0</v>
      </c>
      <c r="BK1223" s="4">
        <v>365.78</v>
      </c>
      <c r="BL1223" s="4">
        <v>365.78</v>
      </c>
      <c r="BM1223" s="4">
        <v>365.78</v>
      </c>
      <c r="BN1223" s="4">
        <v>365.78</v>
      </c>
      <c r="BO1223" s="4">
        <v>365.78</v>
      </c>
      <c r="BP1223" s="4">
        <v>365.78</v>
      </c>
      <c r="BQ1223" s="4">
        <v>365.78</v>
      </c>
      <c r="BR1223" s="4">
        <v>365.78</v>
      </c>
      <c r="BS1223" s="4">
        <v>365.78</v>
      </c>
      <c r="BT1223" s="4">
        <v>1599.38</v>
      </c>
      <c r="BU1223" s="4">
        <v>365.78</v>
      </c>
      <c r="BV1223" s="4">
        <v>365.78</v>
      </c>
      <c r="BW1223" s="4">
        <v>365.78</v>
      </c>
      <c r="BX1223" s="4">
        <v>365.78</v>
      </c>
      <c r="BY1223" s="4">
        <v>365.78</v>
      </c>
      <c r="BZ1223" s="4">
        <v>365.78</v>
      </c>
      <c r="CA1223" s="4">
        <v>365.78</v>
      </c>
      <c r="CB1223" s="4">
        <v>907.24</v>
      </c>
      <c r="CC1223" s="4">
        <v>1219.28</v>
      </c>
      <c r="CD1223" s="4">
        <v>1219.28</v>
      </c>
      <c r="CE1223" s="4">
        <v>1219.28</v>
      </c>
      <c r="CF1223" s="4">
        <v>5331.29</v>
      </c>
      <c r="CG1223" s="4">
        <v>1219.28</v>
      </c>
      <c r="CH1223" s="4">
        <v>1219.28</v>
      </c>
      <c r="CI1223" s="4">
        <v>1219.28</v>
      </c>
      <c r="CJ1223" s="4">
        <v>1219.28</v>
      </c>
      <c r="CK1223" s="4">
        <v>1219.28</v>
      </c>
      <c r="CL1223" s="4">
        <v>1219.28</v>
      </c>
      <c r="CM1223" s="4">
        <v>1219.28</v>
      </c>
      <c r="CN1223" s="4">
        <v>1219.28</v>
      </c>
      <c r="CO1223" s="4">
        <v>1219.28</v>
      </c>
      <c r="CP1223" s="4">
        <v>1219.28</v>
      </c>
      <c r="CQ1223" s="4">
        <v>1219.28</v>
      </c>
      <c r="CR1223" s="4">
        <v>1219.28</v>
      </c>
      <c r="CS1223" s="4">
        <v>1219.28</v>
      </c>
      <c r="CT1223" s="4">
        <v>1219.28</v>
      </c>
      <c r="CU1223" s="4">
        <v>1219.28</v>
      </c>
      <c r="CV1223" s="4">
        <v>1219.28</v>
      </c>
      <c r="CW1223" s="4">
        <v>1219.28</v>
      </c>
      <c r="CX1223" s="4">
        <v>0</v>
      </c>
      <c r="CY1223" s="4">
        <v>0</v>
      </c>
      <c r="CZ1223" s="4">
        <v>0</v>
      </c>
      <c r="DA1223" s="4">
        <v>0</v>
      </c>
      <c r="DB1223" s="4">
        <v>0</v>
      </c>
      <c r="DC1223" s="4">
        <v>0</v>
      </c>
      <c r="DD1223" s="4">
        <v>0</v>
      </c>
      <c r="DE1223" s="4">
        <v>0</v>
      </c>
      <c r="DF1223" s="4">
        <v>0</v>
      </c>
      <c r="DG1223" s="4">
        <v>0</v>
      </c>
      <c r="DH1223" s="4">
        <v>0</v>
      </c>
      <c r="DI1223" s="4">
        <v>0</v>
      </c>
      <c r="DJ1223" s="4">
        <v>0</v>
      </c>
      <c r="DK1223" s="4">
        <v>0</v>
      </c>
      <c r="DL1223" s="4">
        <v>0</v>
      </c>
      <c r="DM1223" s="4">
        <v>0</v>
      </c>
      <c r="DN1223" s="4">
        <v>0</v>
      </c>
      <c r="DO1223" s="4">
        <v>0</v>
      </c>
      <c r="DP1223" s="4">
        <v>0</v>
      </c>
      <c r="DQ1223" s="4">
        <v>0</v>
      </c>
      <c r="DR1223" s="4">
        <v>0</v>
      </c>
      <c r="DS1223" s="4">
        <v>0</v>
      </c>
      <c r="DT1223" s="4">
        <v>0</v>
      </c>
      <c r="DU1223" s="6">
        <v>0</v>
      </c>
      <c r="DV1223" s="4">
        <f>SUM(Tabela1[[#This Row],[jan/25]:[mar/25]])</f>
        <v>0</v>
      </c>
      <c r="DW1223" s="4">
        <f>SUM(Tabela1[[#This Row],[abr/25]:[ago/25]])</f>
        <v>1862.48</v>
      </c>
      <c r="DX1223" s="4">
        <f>SUM(Tabela1[[#This Row],[set/25]:[dez/30]])</f>
        <v>38075.989999999983</v>
      </c>
    </row>
    <row r="1224" spans="1:128" hidden="1" x14ac:dyDescent="0.25">
      <c r="A1224" s="2" t="s">
        <v>2495</v>
      </c>
      <c r="B1224" s="2" t="s">
        <v>14</v>
      </c>
      <c r="C1224" s="2" t="s">
        <v>2915</v>
      </c>
      <c r="D1224" s="1">
        <v>2512</v>
      </c>
      <c r="E1224" s="2"/>
      <c r="F1224" s="2" t="s">
        <v>42</v>
      </c>
      <c r="G1224" s="321"/>
      <c r="H1224" s="2"/>
      <c r="I1224" s="2"/>
      <c r="J1224" s="4"/>
      <c r="K1224" s="4"/>
      <c r="L1224" s="4">
        <f>Tabela1[[#This Row],[parcela.cef
(total)]]-Tabela1[[#This Row],[parcela.cef
(realizado)]]</f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f>SUM(Tabela1[[#This Row],[set/25]:[dez/30]])</f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0</v>
      </c>
      <c r="CS1224" s="4">
        <v>0</v>
      </c>
      <c r="CT1224" s="4">
        <v>0</v>
      </c>
      <c r="CU1224" s="4">
        <v>0</v>
      </c>
      <c r="CV1224" s="4">
        <v>0</v>
      </c>
      <c r="CW1224" s="4">
        <v>0</v>
      </c>
      <c r="CX1224" s="4">
        <v>0</v>
      </c>
      <c r="CY1224" s="4">
        <v>0</v>
      </c>
      <c r="CZ1224" s="4">
        <v>0</v>
      </c>
      <c r="DA1224" s="4">
        <v>0</v>
      </c>
      <c r="DB1224" s="4">
        <v>0</v>
      </c>
      <c r="DC1224" s="4">
        <v>0</v>
      </c>
      <c r="DD1224" s="4">
        <v>0</v>
      </c>
      <c r="DE1224" s="4">
        <v>0</v>
      </c>
      <c r="DF1224" s="4">
        <v>0</v>
      </c>
      <c r="DG1224" s="4">
        <v>0</v>
      </c>
      <c r="DH1224" s="4">
        <v>0</v>
      </c>
      <c r="DI1224" s="4">
        <v>0</v>
      </c>
      <c r="DJ1224" s="4">
        <v>0</v>
      </c>
      <c r="DK1224" s="4">
        <v>0</v>
      </c>
      <c r="DL1224" s="4">
        <v>0</v>
      </c>
      <c r="DM1224" s="4">
        <v>0</v>
      </c>
      <c r="DN1224" s="4">
        <v>0</v>
      </c>
      <c r="DO1224" s="4">
        <v>0</v>
      </c>
      <c r="DP1224" s="4">
        <v>0</v>
      </c>
      <c r="DQ1224" s="4">
        <v>0</v>
      </c>
      <c r="DR1224" s="4">
        <v>0</v>
      </c>
      <c r="DS1224" s="4">
        <v>0</v>
      </c>
      <c r="DT1224" s="4">
        <v>0</v>
      </c>
      <c r="DU1224" s="6">
        <v>0</v>
      </c>
      <c r="DV1224" s="4">
        <f>SUM(Tabela1[[#This Row],[jan/25]:[mar/25]])</f>
        <v>0</v>
      </c>
      <c r="DW1224" s="4">
        <f>SUM(Tabela1[[#This Row],[abr/25]:[ago/25]])</f>
        <v>0</v>
      </c>
      <c r="DX1224" s="4">
        <f>SUM(Tabela1[[#This Row],[set/25]:[dez/30]])</f>
        <v>0</v>
      </c>
    </row>
    <row r="1225" spans="1:128" hidden="1" x14ac:dyDescent="0.25">
      <c r="A1225" s="2" t="s">
        <v>2495</v>
      </c>
      <c r="B1225" s="2" t="s">
        <v>14</v>
      </c>
      <c r="C1225" s="2" t="s">
        <v>2915</v>
      </c>
      <c r="D1225" s="1">
        <v>2513</v>
      </c>
      <c r="E1225" s="2" t="s">
        <v>2929</v>
      </c>
      <c r="F1225" s="2" t="s">
        <v>19</v>
      </c>
      <c r="G1225" s="321">
        <v>45850</v>
      </c>
      <c r="H1225" s="2" t="s">
        <v>1276</v>
      </c>
      <c r="I1225" s="2"/>
      <c r="J1225" s="4"/>
      <c r="K1225" s="4"/>
      <c r="L1225" s="4">
        <f>Tabela1[[#This Row],[parcela.cef
(total)]]-Tabela1[[#This Row],[parcela.cef
(realizado)]]</f>
        <v>0</v>
      </c>
      <c r="M1225" s="4">
        <v>278130.93</v>
      </c>
      <c r="N1225" s="4">
        <v>352800</v>
      </c>
      <c r="O1225" s="4">
        <v>0</v>
      </c>
      <c r="P1225" s="4">
        <v>80052.479999999996</v>
      </c>
      <c r="Q1225" s="4">
        <f>SUM(Tabela1[[#This Row],[set/25]:[dez/30]])</f>
        <v>79478.800000000032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300</v>
      </c>
      <c r="BI1225" s="4">
        <v>273.68</v>
      </c>
      <c r="BJ1225" s="4">
        <v>0</v>
      </c>
      <c r="BK1225" s="4">
        <v>276.17</v>
      </c>
      <c r="BL1225" s="4">
        <v>276.17</v>
      </c>
      <c r="BM1225" s="4">
        <v>276.17</v>
      </c>
      <c r="BN1225" s="4">
        <v>276.17</v>
      </c>
      <c r="BO1225" s="4">
        <v>276.17</v>
      </c>
      <c r="BP1225" s="4">
        <v>276.17</v>
      </c>
      <c r="BQ1225" s="4">
        <v>276.17</v>
      </c>
      <c r="BR1225" s="4">
        <v>276.17</v>
      </c>
      <c r="BS1225" s="4">
        <v>760.01</v>
      </c>
      <c r="BT1225" s="4">
        <v>920.55</v>
      </c>
      <c r="BU1225" s="4">
        <v>920.55</v>
      </c>
      <c r="BV1225" s="4">
        <v>920.55</v>
      </c>
      <c r="BW1225" s="4">
        <v>920.55</v>
      </c>
      <c r="BX1225" s="4">
        <v>920.55</v>
      </c>
      <c r="BY1225" s="4">
        <v>17177.55</v>
      </c>
      <c r="BZ1225" s="4">
        <v>920.55</v>
      </c>
      <c r="CA1225" s="4">
        <v>920.55</v>
      </c>
      <c r="CB1225" s="4">
        <v>920.55</v>
      </c>
      <c r="CC1225" s="4">
        <v>920.55</v>
      </c>
      <c r="CD1225" s="4">
        <v>920.55</v>
      </c>
      <c r="CE1225" s="4">
        <v>920.55</v>
      </c>
      <c r="CF1225" s="4">
        <v>920.55</v>
      </c>
      <c r="CG1225" s="4">
        <v>920.55</v>
      </c>
      <c r="CH1225" s="4">
        <v>920.55</v>
      </c>
      <c r="CI1225" s="4">
        <v>920.55</v>
      </c>
      <c r="CJ1225" s="4">
        <v>920.55</v>
      </c>
      <c r="CK1225" s="4">
        <v>17177.55</v>
      </c>
      <c r="CL1225" s="4">
        <v>920.55</v>
      </c>
      <c r="CM1225" s="4">
        <v>920.55</v>
      </c>
      <c r="CN1225" s="4">
        <v>920.55</v>
      </c>
      <c r="CO1225" s="4">
        <v>920.55</v>
      </c>
      <c r="CP1225" s="4">
        <v>920.55</v>
      </c>
      <c r="CQ1225" s="4">
        <v>920.55</v>
      </c>
      <c r="CR1225" s="4">
        <v>920.55</v>
      </c>
      <c r="CS1225" s="4">
        <v>920.55</v>
      </c>
      <c r="CT1225" s="4">
        <v>920.55</v>
      </c>
      <c r="CU1225" s="4">
        <v>920.55</v>
      </c>
      <c r="CV1225" s="4">
        <v>920.55</v>
      </c>
      <c r="CW1225" s="4">
        <v>17299.48</v>
      </c>
      <c r="CX1225" s="4">
        <v>0</v>
      </c>
      <c r="CY1225" s="4">
        <v>0</v>
      </c>
      <c r="CZ1225" s="4">
        <v>0</v>
      </c>
      <c r="DA1225" s="4">
        <v>0</v>
      </c>
      <c r="DB1225" s="4">
        <v>0</v>
      </c>
      <c r="DC1225" s="4">
        <v>0</v>
      </c>
      <c r="DD1225" s="4">
        <v>0</v>
      </c>
      <c r="DE1225" s="4">
        <v>0</v>
      </c>
      <c r="DF1225" s="4">
        <v>0</v>
      </c>
      <c r="DG1225" s="4">
        <v>0</v>
      </c>
      <c r="DH1225" s="4">
        <v>0</v>
      </c>
      <c r="DI1225" s="4">
        <v>0</v>
      </c>
      <c r="DJ1225" s="4">
        <v>0</v>
      </c>
      <c r="DK1225" s="4">
        <v>0</v>
      </c>
      <c r="DL1225" s="4">
        <v>0</v>
      </c>
      <c r="DM1225" s="4">
        <v>0</v>
      </c>
      <c r="DN1225" s="4">
        <v>0</v>
      </c>
      <c r="DO1225" s="4">
        <v>0</v>
      </c>
      <c r="DP1225" s="4">
        <v>0</v>
      </c>
      <c r="DQ1225" s="4">
        <v>0</v>
      </c>
      <c r="DR1225" s="4">
        <v>0</v>
      </c>
      <c r="DS1225" s="4">
        <v>0</v>
      </c>
      <c r="DT1225" s="4">
        <v>0</v>
      </c>
      <c r="DU1225" s="6">
        <v>0</v>
      </c>
      <c r="DV1225" s="4">
        <f>SUM(Tabela1[[#This Row],[jan/25]:[mar/25]])</f>
        <v>0</v>
      </c>
      <c r="DW1225" s="4">
        <f>SUM(Tabela1[[#This Row],[abr/25]:[ago/25]])</f>
        <v>573.68000000000006</v>
      </c>
      <c r="DX1225" s="4">
        <f>SUM(Tabela1[[#This Row],[set/25]:[dez/30]])</f>
        <v>79478.800000000032</v>
      </c>
    </row>
    <row r="1226" spans="1:128" hidden="1" x14ac:dyDescent="0.25">
      <c r="A1226" s="2" t="s">
        <v>2495</v>
      </c>
      <c r="B1226" s="2" t="s">
        <v>14</v>
      </c>
      <c r="C1226" s="2" t="s">
        <v>2915</v>
      </c>
      <c r="D1226" s="1">
        <v>2514</v>
      </c>
      <c r="E1226" s="2" t="s">
        <v>2931</v>
      </c>
      <c r="F1226" s="2" t="s">
        <v>19</v>
      </c>
      <c r="G1226" s="321">
        <v>45850</v>
      </c>
      <c r="H1226" s="2" t="s">
        <v>1598</v>
      </c>
      <c r="I1226" s="2"/>
      <c r="J1226" s="4"/>
      <c r="K1226" s="4"/>
      <c r="L1226" s="4">
        <f>Tabela1[[#This Row],[parcela.cef
(total)]]-Tabela1[[#This Row],[parcela.cef
(realizado)]]</f>
        <v>0</v>
      </c>
      <c r="M1226" s="4">
        <v>291046.03000000003</v>
      </c>
      <c r="N1226" s="4">
        <v>324130.83</v>
      </c>
      <c r="O1226" s="4">
        <v>0</v>
      </c>
      <c r="P1226" s="4">
        <v>38034.910000000003</v>
      </c>
      <c r="Q1226" s="4">
        <f>SUM(Tabela1[[#This Row],[set/25]:[dez/30]])</f>
        <v>37059.060000000005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204.33</v>
      </c>
      <c r="BI1226" s="4">
        <v>771.52</v>
      </c>
      <c r="BJ1226" s="4">
        <v>0</v>
      </c>
      <c r="BK1226" s="4">
        <v>262.48</v>
      </c>
      <c r="BL1226" s="4">
        <v>262.48</v>
      </c>
      <c r="BM1226" s="4">
        <v>1786.57</v>
      </c>
      <c r="BN1226" s="4">
        <v>262.48</v>
      </c>
      <c r="BO1226" s="4">
        <v>262.48</v>
      </c>
      <c r="BP1226" s="4">
        <v>262.48</v>
      </c>
      <c r="BQ1226" s="4">
        <v>262.48</v>
      </c>
      <c r="BR1226" s="4">
        <v>262.48</v>
      </c>
      <c r="BS1226" s="4">
        <v>262.48</v>
      </c>
      <c r="BT1226" s="4">
        <v>262.48</v>
      </c>
      <c r="BU1226" s="4">
        <v>262.48</v>
      </c>
      <c r="BV1226" s="4">
        <v>262.48</v>
      </c>
      <c r="BW1226" s="4">
        <v>262.48</v>
      </c>
      <c r="BX1226" s="4">
        <v>262.48</v>
      </c>
      <c r="BY1226" s="4">
        <v>1786.57</v>
      </c>
      <c r="BZ1226" s="4">
        <v>262.48</v>
      </c>
      <c r="CA1226" s="4">
        <v>262.48</v>
      </c>
      <c r="CB1226" s="4">
        <v>252.52</v>
      </c>
      <c r="CC1226" s="4">
        <v>874.93</v>
      </c>
      <c r="CD1226" s="4">
        <v>874.93</v>
      </c>
      <c r="CE1226" s="4">
        <v>874.93</v>
      </c>
      <c r="CF1226" s="4">
        <v>874.93</v>
      </c>
      <c r="CG1226" s="4">
        <v>874.93</v>
      </c>
      <c r="CH1226" s="4">
        <v>874.93</v>
      </c>
      <c r="CI1226" s="4">
        <v>874.93</v>
      </c>
      <c r="CJ1226" s="4">
        <v>874.93</v>
      </c>
      <c r="CK1226" s="4">
        <v>5955.24</v>
      </c>
      <c r="CL1226" s="4">
        <v>874.93</v>
      </c>
      <c r="CM1226" s="4">
        <v>874.93</v>
      </c>
      <c r="CN1226" s="4">
        <v>874.93</v>
      </c>
      <c r="CO1226" s="4">
        <v>874.93</v>
      </c>
      <c r="CP1226" s="4">
        <v>874.93</v>
      </c>
      <c r="CQ1226" s="4">
        <v>874.93</v>
      </c>
      <c r="CR1226" s="4">
        <v>874.93</v>
      </c>
      <c r="CS1226" s="4">
        <v>874.93</v>
      </c>
      <c r="CT1226" s="4">
        <v>874.93</v>
      </c>
      <c r="CU1226" s="4">
        <v>874.93</v>
      </c>
      <c r="CV1226" s="4">
        <v>874.93</v>
      </c>
      <c r="CW1226" s="4">
        <v>6717.29</v>
      </c>
      <c r="CX1226" s="4">
        <v>0</v>
      </c>
      <c r="CY1226" s="4">
        <v>0</v>
      </c>
      <c r="CZ1226" s="4">
        <v>0</v>
      </c>
      <c r="DA1226" s="4">
        <v>0</v>
      </c>
      <c r="DB1226" s="4">
        <v>0</v>
      </c>
      <c r="DC1226" s="4">
        <v>0</v>
      </c>
      <c r="DD1226" s="4">
        <v>0</v>
      </c>
      <c r="DE1226" s="4">
        <v>0</v>
      </c>
      <c r="DF1226" s="4">
        <v>0</v>
      </c>
      <c r="DG1226" s="4">
        <v>0</v>
      </c>
      <c r="DH1226" s="4">
        <v>0</v>
      </c>
      <c r="DI1226" s="4">
        <v>0</v>
      </c>
      <c r="DJ1226" s="4">
        <v>0</v>
      </c>
      <c r="DK1226" s="4">
        <v>0</v>
      </c>
      <c r="DL1226" s="4">
        <v>0</v>
      </c>
      <c r="DM1226" s="4">
        <v>0</v>
      </c>
      <c r="DN1226" s="4">
        <v>0</v>
      </c>
      <c r="DO1226" s="4">
        <v>0</v>
      </c>
      <c r="DP1226" s="4">
        <v>0</v>
      </c>
      <c r="DQ1226" s="4">
        <v>0</v>
      </c>
      <c r="DR1226" s="4">
        <v>0</v>
      </c>
      <c r="DS1226" s="4">
        <v>0</v>
      </c>
      <c r="DT1226" s="4">
        <v>0</v>
      </c>
      <c r="DU1226" s="6">
        <v>0</v>
      </c>
      <c r="DV1226" s="4">
        <f>SUM(Tabela1[[#This Row],[jan/25]:[mar/25]])</f>
        <v>0</v>
      </c>
      <c r="DW1226" s="4">
        <f>SUM(Tabela1[[#This Row],[abr/25]:[ago/25]])</f>
        <v>975.85</v>
      </c>
      <c r="DX1226" s="4">
        <f>SUM(Tabela1[[#This Row],[set/25]:[dez/30]])</f>
        <v>37059.060000000005</v>
      </c>
    </row>
    <row r="1227" spans="1:128" hidden="1" x14ac:dyDescent="0.25">
      <c r="A1227" s="2" t="s">
        <v>2495</v>
      </c>
      <c r="B1227" s="2" t="s">
        <v>14</v>
      </c>
      <c r="C1227" s="2" t="s">
        <v>2915</v>
      </c>
      <c r="D1227" s="1">
        <v>2515</v>
      </c>
      <c r="E1227" s="2"/>
      <c r="F1227" s="2" t="s">
        <v>42</v>
      </c>
      <c r="G1227" s="321"/>
      <c r="H1227" s="2"/>
      <c r="I1227" s="2"/>
      <c r="J1227" s="4"/>
      <c r="K1227" s="4"/>
      <c r="L1227" s="4">
        <f>Tabela1[[#This Row],[parcela.cef
(total)]]-Tabela1[[#This Row],[parcela.cef
(realizado)]]</f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f>SUM(Tabela1[[#This Row],[set/25]:[dez/30]])</f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0</v>
      </c>
      <c r="CP1227" s="4">
        <v>0</v>
      </c>
      <c r="CQ1227" s="4">
        <v>0</v>
      </c>
      <c r="CR1227" s="4">
        <v>0</v>
      </c>
      <c r="CS1227" s="4">
        <v>0</v>
      </c>
      <c r="CT1227" s="4">
        <v>0</v>
      </c>
      <c r="CU1227" s="4">
        <v>0</v>
      </c>
      <c r="CV1227" s="4">
        <v>0</v>
      </c>
      <c r="CW1227" s="4">
        <v>0</v>
      </c>
      <c r="CX1227" s="4">
        <v>0</v>
      </c>
      <c r="CY1227" s="4">
        <v>0</v>
      </c>
      <c r="CZ1227" s="4">
        <v>0</v>
      </c>
      <c r="DA1227" s="4">
        <v>0</v>
      </c>
      <c r="DB1227" s="4">
        <v>0</v>
      </c>
      <c r="DC1227" s="4">
        <v>0</v>
      </c>
      <c r="DD1227" s="4">
        <v>0</v>
      </c>
      <c r="DE1227" s="4">
        <v>0</v>
      </c>
      <c r="DF1227" s="4">
        <v>0</v>
      </c>
      <c r="DG1227" s="4">
        <v>0</v>
      </c>
      <c r="DH1227" s="4">
        <v>0</v>
      </c>
      <c r="DI1227" s="4">
        <v>0</v>
      </c>
      <c r="DJ1227" s="4">
        <v>0</v>
      </c>
      <c r="DK1227" s="4">
        <v>0</v>
      </c>
      <c r="DL1227" s="4">
        <v>0</v>
      </c>
      <c r="DM1227" s="4">
        <v>0</v>
      </c>
      <c r="DN1227" s="4">
        <v>0</v>
      </c>
      <c r="DO1227" s="4">
        <v>0</v>
      </c>
      <c r="DP1227" s="4">
        <v>0</v>
      </c>
      <c r="DQ1227" s="4">
        <v>0</v>
      </c>
      <c r="DR1227" s="4">
        <v>0</v>
      </c>
      <c r="DS1227" s="4">
        <v>0</v>
      </c>
      <c r="DT1227" s="4">
        <v>0</v>
      </c>
      <c r="DU1227" s="6">
        <v>0</v>
      </c>
      <c r="DV1227" s="4">
        <f>SUM(Tabela1[[#This Row],[jan/25]:[mar/25]])</f>
        <v>0</v>
      </c>
      <c r="DW1227" s="4">
        <f>SUM(Tabela1[[#This Row],[abr/25]:[ago/25]])</f>
        <v>0</v>
      </c>
      <c r="DX1227" s="4">
        <f>SUM(Tabela1[[#This Row],[set/25]:[dez/30]])</f>
        <v>0</v>
      </c>
    </row>
    <row r="1228" spans="1:128" hidden="1" x14ac:dyDescent="0.25">
      <c r="A1228" s="2" t="s">
        <v>2495</v>
      </c>
      <c r="B1228" s="2" t="s">
        <v>14</v>
      </c>
      <c r="C1228" s="2" t="s">
        <v>2934</v>
      </c>
      <c r="D1228" s="1">
        <v>2601</v>
      </c>
      <c r="E1228" s="2"/>
      <c r="F1228" s="2" t="s">
        <v>42</v>
      </c>
      <c r="G1228" s="321"/>
      <c r="H1228" s="2"/>
      <c r="I1228" s="2"/>
      <c r="J1228" s="4"/>
      <c r="K1228" s="4"/>
      <c r="L1228" s="4">
        <f>Tabela1[[#This Row],[parcela.cef
(total)]]-Tabela1[[#This Row],[parcela.cef
(realizado)]]</f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f>SUM(Tabela1[[#This Row],[set/25]:[dez/30]])</f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0</v>
      </c>
      <c r="CR1228" s="4">
        <v>0</v>
      </c>
      <c r="CS1228" s="4">
        <v>0</v>
      </c>
      <c r="CT1228" s="4">
        <v>0</v>
      </c>
      <c r="CU1228" s="4">
        <v>0</v>
      </c>
      <c r="CV1228" s="4">
        <v>0</v>
      </c>
      <c r="CW1228" s="4">
        <v>0</v>
      </c>
      <c r="CX1228" s="4">
        <v>0</v>
      </c>
      <c r="CY1228" s="4">
        <v>0</v>
      </c>
      <c r="CZ1228" s="4">
        <v>0</v>
      </c>
      <c r="DA1228" s="4">
        <v>0</v>
      </c>
      <c r="DB1228" s="4">
        <v>0</v>
      </c>
      <c r="DC1228" s="4">
        <v>0</v>
      </c>
      <c r="DD1228" s="4">
        <v>0</v>
      </c>
      <c r="DE1228" s="4">
        <v>0</v>
      </c>
      <c r="DF1228" s="4">
        <v>0</v>
      </c>
      <c r="DG1228" s="4">
        <v>0</v>
      </c>
      <c r="DH1228" s="4">
        <v>0</v>
      </c>
      <c r="DI1228" s="4">
        <v>0</v>
      </c>
      <c r="DJ1228" s="4">
        <v>0</v>
      </c>
      <c r="DK1228" s="4">
        <v>0</v>
      </c>
      <c r="DL1228" s="4">
        <v>0</v>
      </c>
      <c r="DM1228" s="4">
        <v>0</v>
      </c>
      <c r="DN1228" s="4">
        <v>0</v>
      </c>
      <c r="DO1228" s="4">
        <v>0</v>
      </c>
      <c r="DP1228" s="4">
        <v>0</v>
      </c>
      <c r="DQ1228" s="4">
        <v>0</v>
      </c>
      <c r="DR1228" s="4">
        <v>0</v>
      </c>
      <c r="DS1228" s="4">
        <v>0</v>
      </c>
      <c r="DT1228" s="4">
        <v>0</v>
      </c>
      <c r="DU1228" s="6">
        <v>0</v>
      </c>
      <c r="DV1228" s="4">
        <f>SUM(Tabela1[[#This Row],[jan/25]:[mar/25]])</f>
        <v>0</v>
      </c>
      <c r="DW1228" s="4">
        <f>SUM(Tabela1[[#This Row],[abr/25]:[ago/25]])</f>
        <v>0</v>
      </c>
      <c r="DX1228" s="4">
        <f>SUM(Tabela1[[#This Row],[set/25]:[dez/30]])</f>
        <v>0</v>
      </c>
    </row>
    <row r="1229" spans="1:128" hidden="1" x14ac:dyDescent="0.25">
      <c r="A1229" s="2" t="s">
        <v>2495</v>
      </c>
      <c r="B1229" s="2" t="s">
        <v>14</v>
      </c>
      <c r="C1229" s="2" t="s">
        <v>2934</v>
      </c>
      <c r="D1229" s="1">
        <v>2602</v>
      </c>
      <c r="E1229" s="2"/>
      <c r="F1229" s="2" t="s">
        <v>42</v>
      </c>
      <c r="G1229" s="321"/>
      <c r="H1229" s="2"/>
      <c r="I1229" s="2"/>
      <c r="J1229" s="4"/>
      <c r="K1229" s="4"/>
      <c r="L1229" s="4">
        <f>Tabela1[[#This Row],[parcela.cef
(total)]]-Tabela1[[#This Row],[parcela.cef
(realizado)]]</f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f>SUM(Tabela1[[#This Row],[set/25]:[dez/30]])</f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0</v>
      </c>
      <c r="CP1229" s="4">
        <v>0</v>
      </c>
      <c r="CQ1229" s="4">
        <v>0</v>
      </c>
      <c r="CR1229" s="4">
        <v>0</v>
      </c>
      <c r="CS1229" s="4">
        <v>0</v>
      </c>
      <c r="CT1229" s="4">
        <v>0</v>
      </c>
      <c r="CU1229" s="4">
        <v>0</v>
      </c>
      <c r="CV1229" s="4">
        <v>0</v>
      </c>
      <c r="CW1229" s="4">
        <v>0</v>
      </c>
      <c r="CX1229" s="4">
        <v>0</v>
      </c>
      <c r="CY1229" s="4">
        <v>0</v>
      </c>
      <c r="CZ1229" s="4">
        <v>0</v>
      </c>
      <c r="DA1229" s="4">
        <v>0</v>
      </c>
      <c r="DB1229" s="4">
        <v>0</v>
      </c>
      <c r="DC1229" s="4">
        <v>0</v>
      </c>
      <c r="DD1229" s="4">
        <v>0</v>
      </c>
      <c r="DE1229" s="4">
        <v>0</v>
      </c>
      <c r="DF1229" s="4">
        <v>0</v>
      </c>
      <c r="DG1229" s="4">
        <v>0</v>
      </c>
      <c r="DH1229" s="4">
        <v>0</v>
      </c>
      <c r="DI1229" s="4">
        <v>0</v>
      </c>
      <c r="DJ1229" s="4">
        <v>0</v>
      </c>
      <c r="DK1229" s="4">
        <v>0</v>
      </c>
      <c r="DL1229" s="4">
        <v>0</v>
      </c>
      <c r="DM1229" s="4">
        <v>0</v>
      </c>
      <c r="DN1229" s="4">
        <v>0</v>
      </c>
      <c r="DO1229" s="4">
        <v>0</v>
      </c>
      <c r="DP1229" s="4">
        <v>0</v>
      </c>
      <c r="DQ1229" s="4">
        <v>0</v>
      </c>
      <c r="DR1229" s="4">
        <v>0</v>
      </c>
      <c r="DS1229" s="4">
        <v>0</v>
      </c>
      <c r="DT1229" s="4">
        <v>0</v>
      </c>
      <c r="DU1229" s="6">
        <v>0</v>
      </c>
      <c r="DV1229" s="4">
        <f>SUM(Tabela1[[#This Row],[jan/25]:[mar/25]])</f>
        <v>0</v>
      </c>
      <c r="DW1229" s="4">
        <f>SUM(Tabela1[[#This Row],[abr/25]:[ago/25]])</f>
        <v>0</v>
      </c>
      <c r="DX1229" s="4">
        <f>SUM(Tabela1[[#This Row],[set/25]:[dez/30]])</f>
        <v>0</v>
      </c>
    </row>
    <row r="1230" spans="1:128" hidden="1" x14ac:dyDescent="0.25">
      <c r="A1230" s="2" t="s">
        <v>2495</v>
      </c>
      <c r="B1230" s="2" t="s">
        <v>14</v>
      </c>
      <c r="C1230" s="2" t="s">
        <v>2934</v>
      </c>
      <c r="D1230" s="1">
        <v>2603</v>
      </c>
      <c r="E1230" s="2"/>
      <c r="F1230" s="2" t="s">
        <v>42</v>
      </c>
      <c r="G1230" s="321"/>
      <c r="H1230" s="2"/>
      <c r="I1230" s="2"/>
      <c r="J1230" s="4"/>
      <c r="K1230" s="4"/>
      <c r="L1230" s="4">
        <f>Tabela1[[#This Row],[parcela.cef
(total)]]-Tabela1[[#This Row],[parcela.cef
(realizado)]]</f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f>SUM(Tabela1[[#This Row],[set/25]:[dez/30]])</f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0</v>
      </c>
      <c r="CS1230" s="4">
        <v>0</v>
      </c>
      <c r="CT1230" s="4">
        <v>0</v>
      </c>
      <c r="CU1230" s="4">
        <v>0</v>
      </c>
      <c r="CV1230" s="4">
        <v>0</v>
      </c>
      <c r="CW1230" s="4">
        <v>0</v>
      </c>
      <c r="CX1230" s="4">
        <v>0</v>
      </c>
      <c r="CY1230" s="4">
        <v>0</v>
      </c>
      <c r="CZ1230" s="4">
        <v>0</v>
      </c>
      <c r="DA1230" s="4">
        <v>0</v>
      </c>
      <c r="DB1230" s="4">
        <v>0</v>
      </c>
      <c r="DC1230" s="4">
        <v>0</v>
      </c>
      <c r="DD1230" s="4">
        <v>0</v>
      </c>
      <c r="DE1230" s="4">
        <v>0</v>
      </c>
      <c r="DF1230" s="4">
        <v>0</v>
      </c>
      <c r="DG1230" s="4">
        <v>0</v>
      </c>
      <c r="DH1230" s="4">
        <v>0</v>
      </c>
      <c r="DI1230" s="4">
        <v>0</v>
      </c>
      <c r="DJ1230" s="4">
        <v>0</v>
      </c>
      <c r="DK1230" s="4">
        <v>0</v>
      </c>
      <c r="DL1230" s="4">
        <v>0</v>
      </c>
      <c r="DM1230" s="4">
        <v>0</v>
      </c>
      <c r="DN1230" s="4">
        <v>0</v>
      </c>
      <c r="DO1230" s="4">
        <v>0</v>
      </c>
      <c r="DP1230" s="4">
        <v>0</v>
      </c>
      <c r="DQ1230" s="4">
        <v>0</v>
      </c>
      <c r="DR1230" s="4">
        <v>0</v>
      </c>
      <c r="DS1230" s="4">
        <v>0</v>
      </c>
      <c r="DT1230" s="4">
        <v>0</v>
      </c>
      <c r="DU1230" s="6">
        <v>0</v>
      </c>
      <c r="DV1230" s="4">
        <f>SUM(Tabela1[[#This Row],[jan/25]:[mar/25]])</f>
        <v>0</v>
      </c>
      <c r="DW1230" s="4">
        <f>SUM(Tabela1[[#This Row],[abr/25]:[ago/25]])</f>
        <v>0</v>
      </c>
      <c r="DX1230" s="4">
        <f>SUM(Tabela1[[#This Row],[set/25]:[dez/30]])</f>
        <v>0</v>
      </c>
    </row>
    <row r="1231" spans="1:128" hidden="1" x14ac:dyDescent="0.25">
      <c r="A1231" s="2" t="s">
        <v>2495</v>
      </c>
      <c r="B1231" s="2" t="s">
        <v>14</v>
      </c>
      <c r="C1231" s="2" t="s">
        <v>2934</v>
      </c>
      <c r="D1231" s="1">
        <v>2604</v>
      </c>
      <c r="E1231" s="2"/>
      <c r="F1231" s="2" t="s">
        <v>42</v>
      </c>
      <c r="G1231" s="321"/>
      <c r="H1231" s="2"/>
      <c r="I1231" s="2"/>
      <c r="J1231" s="4"/>
      <c r="K1231" s="4"/>
      <c r="L1231" s="4">
        <f>Tabela1[[#This Row],[parcela.cef
(total)]]-Tabela1[[#This Row],[parcela.cef
(realizado)]]</f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f>SUM(Tabela1[[#This Row],[set/25]:[dez/30]])</f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0</v>
      </c>
      <c r="CR1231" s="4">
        <v>0</v>
      </c>
      <c r="CS1231" s="4">
        <v>0</v>
      </c>
      <c r="CT1231" s="4">
        <v>0</v>
      </c>
      <c r="CU1231" s="4">
        <v>0</v>
      </c>
      <c r="CV1231" s="4">
        <v>0</v>
      </c>
      <c r="CW1231" s="4">
        <v>0</v>
      </c>
      <c r="CX1231" s="4">
        <v>0</v>
      </c>
      <c r="CY1231" s="4">
        <v>0</v>
      </c>
      <c r="CZ1231" s="4">
        <v>0</v>
      </c>
      <c r="DA1231" s="4">
        <v>0</v>
      </c>
      <c r="DB1231" s="4">
        <v>0</v>
      </c>
      <c r="DC1231" s="4">
        <v>0</v>
      </c>
      <c r="DD1231" s="4">
        <v>0</v>
      </c>
      <c r="DE1231" s="4">
        <v>0</v>
      </c>
      <c r="DF1231" s="4">
        <v>0</v>
      </c>
      <c r="DG1231" s="4">
        <v>0</v>
      </c>
      <c r="DH1231" s="4">
        <v>0</v>
      </c>
      <c r="DI1231" s="4">
        <v>0</v>
      </c>
      <c r="DJ1231" s="4">
        <v>0</v>
      </c>
      <c r="DK1231" s="4">
        <v>0</v>
      </c>
      <c r="DL1231" s="4">
        <v>0</v>
      </c>
      <c r="DM1231" s="4">
        <v>0</v>
      </c>
      <c r="DN1231" s="4">
        <v>0</v>
      </c>
      <c r="DO1231" s="4">
        <v>0</v>
      </c>
      <c r="DP1231" s="4">
        <v>0</v>
      </c>
      <c r="DQ1231" s="4">
        <v>0</v>
      </c>
      <c r="DR1231" s="4">
        <v>0</v>
      </c>
      <c r="DS1231" s="4">
        <v>0</v>
      </c>
      <c r="DT1231" s="4">
        <v>0</v>
      </c>
      <c r="DU1231" s="6">
        <v>0</v>
      </c>
      <c r="DV1231" s="4">
        <f>SUM(Tabela1[[#This Row],[jan/25]:[mar/25]])</f>
        <v>0</v>
      </c>
      <c r="DW1231" s="4">
        <f>SUM(Tabela1[[#This Row],[abr/25]:[ago/25]])</f>
        <v>0</v>
      </c>
      <c r="DX1231" s="4">
        <f>SUM(Tabela1[[#This Row],[set/25]:[dez/30]])</f>
        <v>0</v>
      </c>
    </row>
    <row r="1232" spans="1:128" hidden="1" x14ac:dyDescent="0.25">
      <c r="A1232" s="2" t="s">
        <v>2495</v>
      </c>
      <c r="B1232" s="2" t="s">
        <v>14</v>
      </c>
      <c r="C1232" s="2" t="s">
        <v>2934</v>
      </c>
      <c r="D1232" s="1">
        <v>2605</v>
      </c>
      <c r="E1232" s="2"/>
      <c r="F1232" s="2" t="s">
        <v>42</v>
      </c>
      <c r="G1232" s="321"/>
      <c r="H1232" s="2"/>
      <c r="I1232" s="2"/>
      <c r="J1232" s="4"/>
      <c r="K1232" s="4"/>
      <c r="L1232" s="4">
        <f>Tabela1[[#This Row],[parcela.cef
(total)]]-Tabela1[[#This Row],[parcela.cef
(realizado)]]</f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f>SUM(Tabela1[[#This Row],[set/25]:[dez/30]])</f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4">
        <v>0</v>
      </c>
      <c r="CQ1232" s="4">
        <v>0</v>
      </c>
      <c r="CR1232" s="4">
        <v>0</v>
      </c>
      <c r="CS1232" s="4">
        <v>0</v>
      </c>
      <c r="CT1232" s="4">
        <v>0</v>
      </c>
      <c r="CU1232" s="4">
        <v>0</v>
      </c>
      <c r="CV1232" s="4">
        <v>0</v>
      </c>
      <c r="CW1232" s="4">
        <v>0</v>
      </c>
      <c r="CX1232" s="4">
        <v>0</v>
      </c>
      <c r="CY1232" s="4">
        <v>0</v>
      </c>
      <c r="CZ1232" s="4">
        <v>0</v>
      </c>
      <c r="DA1232" s="4">
        <v>0</v>
      </c>
      <c r="DB1232" s="4">
        <v>0</v>
      </c>
      <c r="DC1232" s="4">
        <v>0</v>
      </c>
      <c r="DD1232" s="4">
        <v>0</v>
      </c>
      <c r="DE1232" s="4">
        <v>0</v>
      </c>
      <c r="DF1232" s="4">
        <v>0</v>
      </c>
      <c r="DG1232" s="4">
        <v>0</v>
      </c>
      <c r="DH1232" s="4">
        <v>0</v>
      </c>
      <c r="DI1232" s="4">
        <v>0</v>
      </c>
      <c r="DJ1232" s="4">
        <v>0</v>
      </c>
      <c r="DK1232" s="4">
        <v>0</v>
      </c>
      <c r="DL1232" s="4">
        <v>0</v>
      </c>
      <c r="DM1232" s="4">
        <v>0</v>
      </c>
      <c r="DN1232" s="4">
        <v>0</v>
      </c>
      <c r="DO1232" s="4">
        <v>0</v>
      </c>
      <c r="DP1232" s="4">
        <v>0</v>
      </c>
      <c r="DQ1232" s="4">
        <v>0</v>
      </c>
      <c r="DR1232" s="4">
        <v>0</v>
      </c>
      <c r="DS1232" s="4">
        <v>0</v>
      </c>
      <c r="DT1232" s="4">
        <v>0</v>
      </c>
      <c r="DU1232" s="6">
        <v>0</v>
      </c>
      <c r="DV1232" s="4">
        <f>SUM(Tabela1[[#This Row],[jan/25]:[mar/25]])</f>
        <v>0</v>
      </c>
      <c r="DW1232" s="4">
        <f>SUM(Tabela1[[#This Row],[abr/25]:[ago/25]])</f>
        <v>0</v>
      </c>
      <c r="DX1232" s="4">
        <f>SUM(Tabela1[[#This Row],[set/25]:[dez/30]])</f>
        <v>0</v>
      </c>
    </row>
    <row r="1233" spans="1:128" hidden="1" x14ac:dyDescent="0.25">
      <c r="A1233" s="2" t="s">
        <v>2495</v>
      </c>
      <c r="B1233" s="2" t="s">
        <v>14</v>
      </c>
      <c r="C1233" s="2" t="s">
        <v>2934</v>
      </c>
      <c r="D1233" s="1">
        <v>2606</v>
      </c>
      <c r="E1233" s="2"/>
      <c r="F1233" s="2" t="s">
        <v>42</v>
      </c>
      <c r="G1233" s="321"/>
      <c r="H1233" s="2"/>
      <c r="I1233" s="2"/>
      <c r="J1233" s="4"/>
      <c r="K1233" s="4"/>
      <c r="L1233" s="4">
        <f>Tabela1[[#This Row],[parcela.cef
(total)]]-Tabela1[[#This Row],[parcela.cef
(realizado)]]</f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f>SUM(Tabela1[[#This Row],[set/25]:[dez/30]])</f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0</v>
      </c>
      <c r="CS1233" s="4">
        <v>0</v>
      </c>
      <c r="CT1233" s="4">
        <v>0</v>
      </c>
      <c r="CU1233" s="4">
        <v>0</v>
      </c>
      <c r="CV1233" s="4">
        <v>0</v>
      </c>
      <c r="CW1233" s="4">
        <v>0</v>
      </c>
      <c r="CX1233" s="4">
        <v>0</v>
      </c>
      <c r="CY1233" s="4">
        <v>0</v>
      </c>
      <c r="CZ1233" s="4">
        <v>0</v>
      </c>
      <c r="DA1233" s="4">
        <v>0</v>
      </c>
      <c r="DB1233" s="4">
        <v>0</v>
      </c>
      <c r="DC1233" s="4">
        <v>0</v>
      </c>
      <c r="DD1233" s="4">
        <v>0</v>
      </c>
      <c r="DE1233" s="4">
        <v>0</v>
      </c>
      <c r="DF1233" s="4">
        <v>0</v>
      </c>
      <c r="DG1233" s="4">
        <v>0</v>
      </c>
      <c r="DH1233" s="4">
        <v>0</v>
      </c>
      <c r="DI1233" s="4">
        <v>0</v>
      </c>
      <c r="DJ1233" s="4">
        <v>0</v>
      </c>
      <c r="DK1233" s="4">
        <v>0</v>
      </c>
      <c r="DL1233" s="4">
        <v>0</v>
      </c>
      <c r="DM1233" s="4">
        <v>0</v>
      </c>
      <c r="DN1233" s="4">
        <v>0</v>
      </c>
      <c r="DO1233" s="4">
        <v>0</v>
      </c>
      <c r="DP1233" s="4">
        <v>0</v>
      </c>
      <c r="DQ1233" s="4">
        <v>0</v>
      </c>
      <c r="DR1233" s="4">
        <v>0</v>
      </c>
      <c r="DS1233" s="4">
        <v>0</v>
      </c>
      <c r="DT1233" s="4">
        <v>0</v>
      </c>
      <c r="DU1233" s="6">
        <v>0</v>
      </c>
      <c r="DV1233" s="4">
        <f>SUM(Tabela1[[#This Row],[jan/25]:[mar/25]])</f>
        <v>0</v>
      </c>
      <c r="DW1233" s="4">
        <f>SUM(Tabela1[[#This Row],[abr/25]:[ago/25]])</f>
        <v>0</v>
      </c>
      <c r="DX1233" s="4">
        <f>SUM(Tabela1[[#This Row],[set/25]:[dez/30]])</f>
        <v>0</v>
      </c>
    </row>
    <row r="1234" spans="1:128" hidden="1" x14ac:dyDescent="0.25">
      <c r="A1234" s="2" t="s">
        <v>2495</v>
      </c>
      <c r="B1234" s="2" t="s">
        <v>14</v>
      </c>
      <c r="C1234" s="2" t="s">
        <v>2934</v>
      </c>
      <c r="D1234" s="1">
        <v>2607</v>
      </c>
      <c r="E1234" s="2"/>
      <c r="F1234" s="2" t="s">
        <v>42</v>
      </c>
      <c r="G1234" s="321"/>
      <c r="H1234" s="2"/>
      <c r="I1234" s="2"/>
      <c r="J1234" s="4"/>
      <c r="K1234" s="4"/>
      <c r="L1234" s="4">
        <f>Tabela1[[#This Row],[parcela.cef
(total)]]-Tabela1[[#This Row],[parcela.cef
(realizado)]]</f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f>SUM(Tabela1[[#This Row],[set/25]:[dez/30]])</f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0</v>
      </c>
      <c r="CP1234" s="4">
        <v>0</v>
      </c>
      <c r="CQ1234" s="4">
        <v>0</v>
      </c>
      <c r="CR1234" s="4">
        <v>0</v>
      </c>
      <c r="CS1234" s="4">
        <v>0</v>
      </c>
      <c r="CT1234" s="4">
        <v>0</v>
      </c>
      <c r="CU1234" s="4">
        <v>0</v>
      </c>
      <c r="CV1234" s="4">
        <v>0</v>
      </c>
      <c r="CW1234" s="4">
        <v>0</v>
      </c>
      <c r="CX1234" s="4">
        <v>0</v>
      </c>
      <c r="CY1234" s="4">
        <v>0</v>
      </c>
      <c r="CZ1234" s="4">
        <v>0</v>
      </c>
      <c r="DA1234" s="4">
        <v>0</v>
      </c>
      <c r="DB1234" s="4">
        <v>0</v>
      </c>
      <c r="DC1234" s="4">
        <v>0</v>
      </c>
      <c r="DD1234" s="4">
        <v>0</v>
      </c>
      <c r="DE1234" s="4">
        <v>0</v>
      </c>
      <c r="DF1234" s="4">
        <v>0</v>
      </c>
      <c r="DG1234" s="4">
        <v>0</v>
      </c>
      <c r="DH1234" s="4">
        <v>0</v>
      </c>
      <c r="DI1234" s="4">
        <v>0</v>
      </c>
      <c r="DJ1234" s="4">
        <v>0</v>
      </c>
      <c r="DK1234" s="4">
        <v>0</v>
      </c>
      <c r="DL1234" s="4">
        <v>0</v>
      </c>
      <c r="DM1234" s="4">
        <v>0</v>
      </c>
      <c r="DN1234" s="4">
        <v>0</v>
      </c>
      <c r="DO1234" s="4">
        <v>0</v>
      </c>
      <c r="DP1234" s="4">
        <v>0</v>
      </c>
      <c r="DQ1234" s="4">
        <v>0</v>
      </c>
      <c r="DR1234" s="4">
        <v>0</v>
      </c>
      <c r="DS1234" s="4">
        <v>0</v>
      </c>
      <c r="DT1234" s="4">
        <v>0</v>
      </c>
      <c r="DU1234" s="6">
        <v>0</v>
      </c>
      <c r="DV1234" s="4">
        <f>SUM(Tabela1[[#This Row],[jan/25]:[mar/25]])</f>
        <v>0</v>
      </c>
      <c r="DW1234" s="4">
        <f>SUM(Tabela1[[#This Row],[abr/25]:[ago/25]])</f>
        <v>0</v>
      </c>
      <c r="DX1234" s="4">
        <f>SUM(Tabela1[[#This Row],[set/25]:[dez/30]])</f>
        <v>0</v>
      </c>
    </row>
    <row r="1235" spans="1:128" hidden="1" x14ac:dyDescent="0.25">
      <c r="A1235" s="2" t="s">
        <v>2495</v>
      </c>
      <c r="B1235" s="2" t="s">
        <v>14</v>
      </c>
      <c r="C1235" s="2" t="s">
        <v>2934</v>
      </c>
      <c r="D1235" s="1">
        <v>2608</v>
      </c>
      <c r="E1235" s="2" t="s">
        <v>2942</v>
      </c>
      <c r="F1235" s="2" t="s">
        <v>19</v>
      </c>
      <c r="G1235" s="321">
        <v>45903</v>
      </c>
      <c r="H1235" s="2" t="s">
        <v>2943</v>
      </c>
      <c r="I1235" s="2"/>
      <c r="J1235" s="4"/>
      <c r="K1235" s="4"/>
      <c r="L1235" s="4">
        <f>Tabela1[[#This Row],[parcela.cef
(total)]]-Tabela1[[#This Row],[parcela.cef
(realizado)]]</f>
        <v>0</v>
      </c>
      <c r="M1235" s="4">
        <v>280000</v>
      </c>
      <c r="N1235" s="4">
        <v>330768.14</v>
      </c>
      <c r="O1235" s="4">
        <v>0</v>
      </c>
      <c r="P1235" s="4">
        <v>47768.14</v>
      </c>
      <c r="Q1235" s="4">
        <f>SUM(Tabela1[[#This Row],[set/25]:[dez/30]])</f>
        <v>47768.14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353.7</v>
      </c>
      <c r="BL1235" s="4">
        <v>353.7</v>
      </c>
      <c r="BM1235" s="4">
        <v>353.7</v>
      </c>
      <c r="BN1235" s="4">
        <v>353.7</v>
      </c>
      <c r="BO1235" s="4">
        <v>353.7</v>
      </c>
      <c r="BP1235" s="4">
        <v>353.7</v>
      </c>
      <c r="BQ1235" s="4">
        <v>353.7</v>
      </c>
      <c r="BR1235" s="4">
        <v>353.7</v>
      </c>
      <c r="BS1235" s="4">
        <v>353.7</v>
      </c>
      <c r="BT1235" s="4">
        <v>353.7</v>
      </c>
      <c r="BU1235" s="4">
        <v>353.7</v>
      </c>
      <c r="BV1235" s="4">
        <v>353.7</v>
      </c>
      <c r="BW1235" s="4">
        <v>353.7</v>
      </c>
      <c r="BX1235" s="4">
        <v>353.7</v>
      </c>
      <c r="BY1235" s="4">
        <v>3920.34</v>
      </c>
      <c r="BZ1235" s="4">
        <v>1179</v>
      </c>
      <c r="CA1235" s="4">
        <v>1179</v>
      </c>
      <c r="CB1235" s="4">
        <v>1179</v>
      </c>
      <c r="CC1235" s="4">
        <v>1179</v>
      </c>
      <c r="CD1235" s="4">
        <v>1179</v>
      </c>
      <c r="CE1235" s="4">
        <v>1179</v>
      </c>
      <c r="CF1235" s="4">
        <v>1179</v>
      </c>
      <c r="CG1235" s="4">
        <v>1179</v>
      </c>
      <c r="CH1235" s="4">
        <v>1179</v>
      </c>
      <c r="CI1235" s="4">
        <v>1179</v>
      </c>
      <c r="CJ1235" s="4">
        <v>1179</v>
      </c>
      <c r="CK1235" s="4">
        <v>6479</v>
      </c>
      <c r="CL1235" s="4">
        <v>1179</v>
      </c>
      <c r="CM1235" s="4">
        <v>1179</v>
      </c>
      <c r="CN1235" s="4">
        <v>1179</v>
      </c>
      <c r="CO1235" s="4">
        <v>1179</v>
      </c>
      <c r="CP1235" s="4">
        <v>1179</v>
      </c>
      <c r="CQ1235" s="4">
        <v>1179</v>
      </c>
      <c r="CR1235" s="4">
        <v>1179</v>
      </c>
      <c r="CS1235" s="4">
        <v>1179</v>
      </c>
      <c r="CT1235" s="4">
        <v>1179</v>
      </c>
      <c r="CU1235" s="4">
        <v>1179</v>
      </c>
      <c r="CV1235" s="4">
        <v>1179</v>
      </c>
      <c r="CW1235" s="4">
        <v>6479</v>
      </c>
      <c r="CX1235" s="4">
        <v>0</v>
      </c>
      <c r="CY1235" s="4">
        <v>0</v>
      </c>
      <c r="CZ1235" s="4">
        <v>0</v>
      </c>
      <c r="DA1235" s="4">
        <v>0</v>
      </c>
      <c r="DB1235" s="4">
        <v>0</v>
      </c>
      <c r="DC1235" s="4">
        <v>0</v>
      </c>
      <c r="DD1235" s="4">
        <v>0</v>
      </c>
      <c r="DE1235" s="4">
        <v>0</v>
      </c>
      <c r="DF1235" s="4">
        <v>0</v>
      </c>
      <c r="DG1235" s="4">
        <v>0</v>
      </c>
      <c r="DH1235" s="4">
        <v>0</v>
      </c>
      <c r="DI1235" s="4">
        <v>0</v>
      </c>
      <c r="DJ1235" s="4">
        <v>0</v>
      </c>
      <c r="DK1235" s="4">
        <v>0</v>
      </c>
      <c r="DL1235" s="4">
        <v>0</v>
      </c>
      <c r="DM1235" s="4">
        <v>0</v>
      </c>
      <c r="DN1235" s="4">
        <v>0</v>
      </c>
      <c r="DO1235" s="4">
        <v>0</v>
      </c>
      <c r="DP1235" s="4">
        <v>0</v>
      </c>
      <c r="DQ1235" s="4">
        <v>0</v>
      </c>
      <c r="DR1235" s="4">
        <v>0</v>
      </c>
      <c r="DS1235" s="4">
        <v>0</v>
      </c>
      <c r="DT1235" s="4">
        <v>0</v>
      </c>
      <c r="DU1235" s="6">
        <v>0</v>
      </c>
      <c r="DV1235" s="4">
        <f>SUM(Tabela1[[#This Row],[jan/25]:[mar/25]])</f>
        <v>0</v>
      </c>
      <c r="DW1235" s="4">
        <f>SUM(Tabela1[[#This Row],[abr/25]:[ago/25]])</f>
        <v>0</v>
      </c>
      <c r="DX1235" s="4">
        <f>SUM(Tabela1[[#This Row],[set/25]:[dez/30]])</f>
        <v>47768.14</v>
      </c>
    </row>
    <row r="1236" spans="1:128" hidden="1" x14ac:dyDescent="0.25">
      <c r="A1236" s="2" t="s">
        <v>2495</v>
      </c>
      <c r="B1236" s="2" t="s">
        <v>14</v>
      </c>
      <c r="C1236" s="2" t="s">
        <v>2934</v>
      </c>
      <c r="D1236" s="1">
        <v>2609</v>
      </c>
      <c r="E1236" s="2"/>
      <c r="F1236" s="2" t="s">
        <v>42</v>
      </c>
      <c r="G1236" s="321"/>
      <c r="H1236" s="2"/>
      <c r="I1236" s="2"/>
      <c r="J1236" s="4"/>
      <c r="K1236" s="4"/>
      <c r="L1236" s="4">
        <f>Tabela1[[#This Row],[parcela.cef
(total)]]-Tabela1[[#This Row],[parcela.cef
(realizado)]]</f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f>SUM(Tabela1[[#This Row],[set/25]:[dez/30]])</f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0</v>
      </c>
      <c r="CP1236" s="4">
        <v>0</v>
      </c>
      <c r="CQ1236" s="4">
        <v>0</v>
      </c>
      <c r="CR1236" s="4">
        <v>0</v>
      </c>
      <c r="CS1236" s="4">
        <v>0</v>
      </c>
      <c r="CT1236" s="4">
        <v>0</v>
      </c>
      <c r="CU1236" s="4">
        <v>0</v>
      </c>
      <c r="CV1236" s="4">
        <v>0</v>
      </c>
      <c r="CW1236" s="4">
        <v>0</v>
      </c>
      <c r="CX1236" s="4">
        <v>0</v>
      </c>
      <c r="CY1236" s="4">
        <v>0</v>
      </c>
      <c r="CZ1236" s="4">
        <v>0</v>
      </c>
      <c r="DA1236" s="4">
        <v>0</v>
      </c>
      <c r="DB1236" s="4">
        <v>0</v>
      </c>
      <c r="DC1236" s="4">
        <v>0</v>
      </c>
      <c r="DD1236" s="4">
        <v>0</v>
      </c>
      <c r="DE1236" s="4">
        <v>0</v>
      </c>
      <c r="DF1236" s="4">
        <v>0</v>
      </c>
      <c r="DG1236" s="4">
        <v>0</v>
      </c>
      <c r="DH1236" s="4">
        <v>0</v>
      </c>
      <c r="DI1236" s="4">
        <v>0</v>
      </c>
      <c r="DJ1236" s="4">
        <v>0</v>
      </c>
      <c r="DK1236" s="4">
        <v>0</v>
      </c>
      <c r="DL1236" s="4">
        <v>0</v>
      </c>
      <c r="DM1236" s="4">
        <v>0</v>
      </c>
      <c r="DN1236" s="4">
        <v>0</v>
      </c>
      <c r="DO1236" s="4">
        <v>0</v>
      </c>
      <c r="DP1236" s="4">
        <v>0</v>
      </c>
      <c r="DQ1236" s="4">
        <v>0</v>
      </c>
      <c r="DR1236" s="4">
        <v>0</v>
      </c>
      <c r="DS1236" s="4">
        <v>0</v>
      </c>
      <c r="DT1236" s="4">
        <v>0</v>
      </c>
      <c r="DU1236" s="6">
        <v>0</v>
      </c>
      <c r="DV1236" s="4">
        <f>SUM(Tabela1[[#This Row],[jan/25]:[mar/25]])</f>
        <v>0</v>
      </c>
      <c r="DW1236" s="4">
        <f>SUM(Tabela1[[#This Row],[abr/25]:[ago/25]])</f>
        <v>0</v>
      </c>
      <c r="DX1236" s="4">
        <f>SUM(Tabela1[[#This Row],[set/25]:[dez/30]])</f>
        <v>0</v>
      </c>
    </row>
    <row r="1237" spans="1:128" hidden="1" x14ac:dyDescent="0.25">
      <c r="A1237" s="2" t="s">
        <v>2495</v>
      </c>
      <c r="B1237" s="2" t="s">
        <v>14</v>
      </c>
      <c r="C1237" s="2" t="s">
        <v>2934</v>
      </c>
      <c r="D1237" s="1">
        <v>2610</v>
      </c>
      <c r="E1237" s="2" t="s">
        <v>2946</v>
      </c>
      <c r="F1237" s="2" t="s">
        <v>19</v>
      </c>
      <c r="G1237" s="321">
        <v>45850</v>
      </c>
      <c r="H1237" s="2" t="s">
        <v>725</v>
      </c>
      <c r="I1237" s="2"/>
      <c r="J1237" s="4"/>
      <c r="K1237" s="4"/>
      <c r="L1237" s="4">
        <f>Tabela1[[#This Row],[parcela.cef
(total)]]-Tabela1[[#This Row],[parcela.cef
(realizado)]]</f>
        <v>0</v>
      </c>
      <c r="M1237" s="4">
        <v>175606.13</v>
      </c>
      <c r="N1237" s="4">
        <v>242460</v>
      </c>
      <c r="O1237" s="4">
        <v>0</v>
      </c>
      <c r="P1237" s="4">
        <v>70328.759999999995</v>
      </c>
      <c r="Q1237" s="4">
        <f>SUM(Tabela1[[#This Row],[set/25]:[dez/30]])</f>
        <v>68431.740000000005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1500</v>
      </c>
      <c r="BI1237" s="4">
        <v>397.02</v>
      </c>
      <c r="BJ1237" s="4">
        <v>0</v>
      </c>
      <c r="BK1237" s="4">
        <v>396.26</v>
      </c>
      <c r="BL1237" s="4">
        <v>396.26</v>
      </c>
      <c r="BM1237" s="4">
        <v>396.26</v>
      </c>
      <c r="BN1237" s="4">
        <v>396.26</v>
      </c>
      <c r="BO1237" s="4">
        <v>396.26</v>
      </c>
      <c r="BP1237" s="4">
        <v>396.26</v>
      </c>
      <c r="BQ1237" s="4">
        <v>396.26</v>
      </c>
      <c r="BR1237" s="4">
        <v>396.26</v>
      </c>
      <c r="BS1237" s="4">
        <v>396.26</v>
      </c>
      <c r="BT1237" s="4">
        <v>3322.52</v>
      </c>
      <c r="BU1237" s="4">
        <v>1320.88</v>
      </c>
      <c r="BV1237" s="4">
        <v>1320.88</v>
      </c>
      <c r="BW1237" s="4">
        <v>1320.88</v>
      </c>
      <c r="BX1237" s="4">
        <v>1320.88</v>
      </c>
      <c r="BY1237" s="4">
        <v>1320.88</v>
      </c>
      <c r="BZ1237" s="4">
        <v>1320.88</v>
      </c>
      <c r="CA1237" s="4">
        <v>1320.88</v>
      </c>
      <c r="CB1237" s="4">
        <v>1320.88</v>
      </c>
      <c r="CC1237" s="4">
        <v>1320.88</v>
      </c>
      <c r="CD1237" s="4">
        <v>1320.88</v>
      </c>
      <c r="CE1237" s="4">
        <v>1320.88</v>
      </c>
      <c r="CF1237" s="4">
        <v>6401.19</v>
      </c>
      <c r="CG1237" s="4">
        <v>1320.88</v>
      </c>
      <c r="CH1237" s="4">
        <v>1320.88</v>
      </c>
      <c r="CI1237" s="4">
        <v>1320.88</v>
      </c>
      <c r="CJ1237" s="4">
        <v>1320.88</v>
      </c>
      <c r="CK1237" s="4">
        <v>1320.88</v>
      </c>
      <c r="CL1237" s="4">
        <v>1320.88</v>
      </c>
      <c r="CM1237" s="4">
        <v>1320.88</v>
      </c>
      <c r="CN1237" s="4">
        <v>1320.88</v>
      </c>
      <c r="CO1237" s="4">
        <v>1320.88</v>
      </c>
      <c r="CP1237" s="4">
        <v>1320.88</v>
      </c>
      <c r="CQ1237" s="4">
        <v>1320.88</v>
      </c>
      <c r="CR1237" s="4">
        <v>19376.32</v>
      </c>
      <c r="CS1237" s="4">
        <v>1320.88</v>
      </c>
      <c r="CT1237" s="4">
        <v>1320.88</v>
      </c>
      <c r="CU1237" s="4">
        <v>1320.88</v>
      </c>
      <c r="CV1237" s="4">
        <v>1320.88</v>
      </c>
      <c r="CW1237" s="4">
        <v>1422.49</v>
      </c>
      <c r="CX1237" s="4">
        <v>0</v>
      </c>
      <c r="CY1237" s="4">
        <v>0</v>
      </c>
      <c r="CZ1237" s="4">
        <v>0</v>
      </c>
      <c r="DA1237" s="4">
        <v>0</v>
      </c>
      <c r="DB1237" s="4">
        <v>0</v>
      </c>
      <c r="DC1237" s="4">
        <v>0</v>
      </c>
      <c r="DD1237" s="4">
        <v>0</v>
      </c>
      <c r="DE1237" s="4">
        <v>0</v>
      </c>
      <c r="DF1237" s="4">
        <v>0</v>
      </c>
      <c r="DG1237" s="4">
        <v>0</v>
      </c>
      <c r="DH1237" s="4">
        <v>0</v>
      </c>
      <c r="DI1237" s="4">
        <v>0</v>
      </c>
      <c r="DJ1237" s="4">
        <v>0</v>
      </c>
      <c r="DK1237" s="4">
        <v>0</v>
      </c>
      <c r="DL1237" s="4">
        <v>0</v>
      </c>
      <c r="DM1237" s="4">
        <v>0</v>
      </c>
      <c r="DN1237" s="4">
        <v>0</v>
      </c>
      <c r="DO1237" s="4">
        <v>0</v>
      </c>
      <c r="DP1237" s="4">
        <v>0</v>
      </c>
      <c r="DQ1237" s="4">
        <v>0</v>
      </c>
      <c r="DR1237" s="4">
        <v>0</v>
      </c>
      <c r="DS1237" s="4">
        <v>0</v>
      </c>
      <c r="DT1237" s="4">
        <v>0</v>
      </c>
      <c r="DU1237" s="6">
        <v>0</v>
      </c>
      <c r="DV1237" s="4">
        <f>SUM(Tabela1[[#This Row],[jan/25]:[mar/25]])</f>
        <v>0</v>
      </c>
      <c r="DW1237" s="4">
        <f>SUM(Tabela1[[#This Row],[abr/25]:[ago/25]])</f>
        <v>1897.02</v>
      </c>
      <c r="DX1237" s="4">
        <f>SUM(Tabela1[[#This Row],[set/25]:[dez/30]])</f>
        <v>68431.740000000005</v>
      </c>
    </row>
    <row r="1238" spans="1:128" hidden="1" x14ac:dyDescent="0.25">
      <c r="A1238" s="2" t="s">
        <v>2495</v>
      </c>
      <c r="B1238" s="2" t="s">
        <v>14</v>
      </c>
      <c r="C1238" s="2" t="s">
        <v>2934</v>
      </c>
      <c r="D1238" s="1">
        <v>2611</v>
      </c>
      <c r="E1238" s="2" t="s">
        <v>2948</v>
      </c>
      <c r="F1238" s="2" t="s">
        <v>19</v>
      </c>
      <c r="G1238" s="321">
        <v>45858</v>
      </c>
      <c r="H1238" s="2" t="s">
        <v>2949</v>
      </c>
      <c r="I1238" s="2"/>
      <c r="J1238" s="4"/>
      <c r="K1238" s="4"/>
      <c r="L1238" s="4">
        <f>Tabela1[[#This Row],[parcela.cef
(total)]]-Tabela1[[#This Row],[parcela.cef
(realizado)]]</f>
        <v>0</v>
      </c>
      <c r="M1238" s="4">
        <v>0</v>
      </c>
      <c r="N1238" s="4">
        <v>338400</v>
      </c>
      <c r="O1238" s="4">
        <v>0</v>
      </c>
      <c r="P1238" s="4">
        <v>343490.25</v>
      </c>
      <c r="Q1238" s="4">
        <f>SUM(Tabela1[[#This Row],[set/25]:[dez/30]])</f>
        <v>314979.42000000004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24400</v>
      </c>
      <c r="BI1238" s="4">
        <v>4110.83</v>
      </c>
      <c r="BJ1238" s="4">
        <v>4064.25</v>
      </c>
      <c r="BK1238" s="4">
        <v>4064.25</v>
      </c>
      <c r="BL1238" s="4">
        <v>4064.25</v>
      </c>
      <c r="BM1238" s="4">
        <v>4064.25</v>
      </c>
      <c r="BN1238" s="4">
        <v>4064.25</v>
      </c>
      <c r="BO1238" s="4">
        <v>4064.25</v>
      </c>
      <c r="BP1238" s="4">
        <v>4064.25</v>
      </c>
      <c r="BQ1238" s="4">
        <v>4064.25</v>
      </c>
      <c r="BR1238" s="4">
        <v>4064.25</v>
      </c>
      <c r="BS1238" s="4">
        <v>4064.25</v>
      </c>
      <c r="BT1238" s="4">
        <v>54867.39</v>
      </c>
      <c r="BU1238" s="4">
        <v>4064.25</v>
      </c>
      <c r="BV1238" s="4">
        <v>4064.25</v>
      </c>
      <c r="BW1238" s="4">
        <v>4064.25</v>
      </c>
      <c r="BX1238" s="4">
        <v>4064.25</v>
      </c>
      <c r="BY1238" s="4">
        <v>4064.25</v>
      </c>
      <c r="BZ1238" s="4">
        <v>4064.25</v>
      </c>
      <c r="CA1238" s="4">
        <v>4064.25</v>
      </c>
      <c r="CB1238" s="4">
        <v>4064.25</v>
      </c>
      <c r="CC1238" s="4">
        <v>4064.25</v>
      </c>
      <c r="CD1238" s="4">
        <v>4064.25</v>
      </c>
      <c r="CE1238" s="4">
        <v>4064.25</v>
      </c>
      <c r="CF1238" s="4">
        <v>54867.39</v>
      </c>
      <c r="CG1238" s="4">
        <v>4064.25</v>
      </c>
      <c r="CH1238" s="4">
        <v>4064.25</v>
      </c>
      <c r="CI1238" s="4">
        <v>4064.25</v>
      </c>
      <c r="CJ1238" s="4">
        <v>4064.25</v>
      </c>
      <c r="CK1238" s="4">
        <v>4064.25</v>
      </c>
      <c r="CL1238" s="4">
        <v>4064.25</v>
      </c>
      <c r="CM1238" s="4">
        <v>4064.25</v>
      </c>
      <c r="CN1238" s="4">
        <v>4064.25</v>
      </c>
      <c r="CO1238" s="4">
        <v>4064.25</v>
      </c>
      <c r="CP1238" s="4">
        <v>4064.25</v>
      </c>
      <c r="CQ1238" s="4">
        <v>4064.25</v>
      </c>
      <c r="CR1238" s="4">
        <v>54867.39</v>
      </c>
      <c r="CS1238" s="4">
        <v>4064.25</v>
      </c>
      <c r="CT1238" s="4">
        <v>4064.25</v>
      </c>
      <c r="CU1238" s="4">
        <v>4064.25</v>
      </c>
      <c r="CV1238" s="4">
        <v>4064.25</v>
      </c>
      <c r="CW1238" s="4">
        <v>4064.25</v>
      </c>
      <c r="CX1238" s="4">
        <v>0</v>
      </c>
      <c r="CY1238" s="4">
        <v>0</v>
      </c>
      <c r="CZ1238" s="4">
        <v>0</v>
      </c>
      <c r="DA1238" s="4">
        <v>0</v>
      </c>
      <c r="DB1238" s="4">
        <v>0</v>
      </c>
      <c r="DC1238" s="4">
        <v>0</v>
      </c>
      <c r="DD1238" s="4">
        <v>0</v>
      </c>
      <c r="DE1238" s="4">
        <v>0</v>
      </c>
      <c r="DF1238" s="4">
        <v>0</v>
      </c>
      <c r="DG1238" s="4">
        <v>0</v>
      </c>
      <c r="DH1238" s="4">
        <v>0</v>
      </c>
      <c r="DI1238" s="4">
        <v>0</v>
      </c>
      <c r="DJ1238" s="4">
        <v>0</v>
      </c>
      <c r="DK1238" s="4">
        <v>0</v>
      </c>
      <c r="DL1238" s="4">
        <v>0</v>
      </c>
      <c r="DM1238" s="4">
        <v>0</v>
      </c>
      <c r="DN1238" s="4">
        <v>0</v>
      </c>
      <c r="DO1238" s="4">
        <v>0</v>
      </c>
      <c r="DP1238" s="4">
        <v>0</v>
      </c>
      <c r="DQ1238" s="4">
        <v>0</v>
      </c>
      <c r="DR1238" s="4">
        <v>0</v>
      </c>
      <c r="DS1238" s="4">
        <v>0</v>
      </c>
      <c r="DT1238" s="4">
        <v>0</v>
      </c>
      <c r="DU1238" s="6">
        <v>0</v>
      </c>
      <c r="DV1238" s="4">
        <f>SUM(Tabela1[[#This Row],[jan/25]:[mar/25]])</f>
        <v>0</v>
      </c>
      <c r="DW1238" s="4">
        <f>SUM(Tabela1[[#This Row],[abr/25]:[ago/25]])</f>
        <v>28510.83</v>
      </c>
      <c r="DX1238" s="4">
        <f>SUM(Tabela1[[#This Row],[set/25]:[dez/30]])</f>
        <v>314979.42000000004</v>
      </c>
    </row>
    <row r="1239" spans="1:128" hidden="1" x14ac:dyDescent="0.25">
      <c r="A1239" s="2" t="s">
        <v>2495</v>
      </c>
      <c r="B1239" s="2" t="s">
        <v>14</v>
      </c>
      <c r="C1239" s="2" t="s">
        <v>2934</v>
      </c>
      <c r="D1239" s="1">
        <v>2612</v>
      </c>
      <c r="E1239" s="2" t="s">
        <v>2948</v>
      </c>
      <c r="F1239" s="2" t="s">
        <v>19</v>
      </c>
      <c r="G1239" s="321">
        <v>45858</v>
      </c>
      <c r="H1239" s="2" t="s">
        <v>490</v>
      </c>
      <c r="I1239" s="2"/>
      <c r="J1239" s="4"/>
      <c r="K1239" s="4"/>
      <c r="L1239" s="4">
        <f>Tabela1[[#This Row],[parcela.cef
(total)]]-Tabela1[[#This Row],[parcela.cef
(realizado)]]</f>
        <v>0</v>
      </c>
      <c r="M1239" s="4">
        <v>0</v>
      </c>
      <c r="N1239" s="4">
        <v>244365.22</v>
      </c>
      <c r="O1239" s="4">
        <v>0</v>
      </c>
      <c r="P1239" s="4">
        <v>247726.59</v>
      </c>
      <c r="Q1239" s="4">
        <f>SUM(Tabela1[[#This Row],[set/25]:[dez/30]])</f>
        <v>212072.79000000004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34402.22</v>
      </c>
      <c r="BI1239" s="4">
        <v>1251.58</v>
      </c>
      <c r="BJ1239" s="4">
        <v>1262.97</v>
      </c>
      <c r="BK1239" s="4">
        <v>1262.97</v>
      </c>
      <c r="BL1239" s="4">
        <v>1262.97</v>
      </c>
      <c r="BM1239" s="4">
        <v>1262.97</v>
      </c>
      <c r="BN1239" s="4">
        <v>1262.97</v>
      </c>
      <c r="BO1239" s="4">
        <v>1262.97</v>
      </c>
      <c r="BP1239" s="4">
        <v>1262.97</v>
      </c>
      <c r="BQ1239" s="4">
        <v>1262.97</v>
      </c>
      <c r="BR1239" s="4">
        <v>55114.3</v>
      </c>
      <c r="BS1239" s="4">
        <v>1262.97</v>
      </c>
      <c r="BT1239" s="4">
        <v>1262.97</v>
      </c>
      <c r="BU1239" s="4">
        <v>1262.97</v>
      </c>
      <c r="BV1239" s="4">
        <v>1262.97</v>
      </c>
      <c r="BW1239" s="4">
        <v>1262.97</v>
      </c>
      <c r="BX1239" s="4">
        <v>1262.97</v>
      </c>
      <c r="BY1239" s="4">
        <v>1262.97</v>
      </c>
      <c r="BZ1239" s="4">
        <v>1262.97</v>
      </c>
      <c r="CA1239" s="4">
        <v>1262.97</v>
      </c>
      <c r="CB1239" s="4">
        <v>1262.97</v>
      </c>
      <c r="CC1239" s="4">
        <v>1262.97</v>
      </c>
      <c r="CD1239" s="4">
        <v>55114.3</v>
      </c>
      <c r="CE1239" s="4">
        <v>1262.97</v>
      </c>
      <c r="CF1239" s="4">
        <v>1262.97</v>
      </c>
      <c r="CG1239" s="4">
        <v>1262.97</v>
      </c>
      <c r="CH1239" s="4">
        <v>1262.97</v>
      </c>
      <c r="CI1239" s="4">
        <v>1262.97</v>
      </c>
      <c r="CJ1239" s="4">
        <v>1262.97</v>
      </c>
      <c r="CK1239" s="4">
        <v>1262.97</v>
      </c>
      <c r="CL1239" s="4">
        <v>1262.97</v>
      </c>
      <c r="CM1239" s="4">
        <v>1262.97</v>
      </c>
      <c r="CN1239" s="4">
        <v>1262.97</v>
      </c>
      <c r="CO1239" s="4">
        <v>1262.97</v>
      </c>
      <c r="CP1239" s="4">
        <v>1262.97</v>
      </c>
      <c r="CQ1239" s="4">
        <v>1262.97</v>
      </c>
      <c r="CR1239" s="4">
        <v>1262.97</v>
      </c>
      <c r="CS1239" s="4">
        <v>1262.97</v>
      </c>
      <c r="CT1239" s="4">
        <v>1262.97</v>
      </c>
      <c r="CU1239" s="4">
        <v>1262.97</v>
      </c>
      <c r="CV1239" s="4">
        <v>1262.97</v>
      </c>
      <c r="CW1239" s="4">
        <v>55114.3</v>
      </c>
      <c r="CX1239" s="4">
        <v>0</v>
      </c>
      <c r="CY1239" s="4">
        <v>0</v>
      </c>
      <c r="CZ1239" s="4">
        <v>0</v>
      </c>
      <c r="DA1239" s="4">
        <v>0</v>
      </c>
      <c r="DB1239" s="4">
        <v>0</v>
      </c>
      <c r="DC1239" s="4">
        <v>0</v>
      </c>
      <c r="DD1239" s="4">
        <v>0</v>
      </c>
      <c r="DE1239" s="4">
        <v>0</v>
      </c>
      <c r="DF1239" s="4">
        <v>0</v>
      </c>
      <c r="DG1239" s="4">
        <v>0</v>
      </c>
      <c r="DH1239" s="4">
        <v>0</v>
      </c>
      <c r="DI1239" s="4">
        <v>0</v>
      </c>
      <c r="DJ1239" s="4">
        <v>0</v>
      </c>
      <c r="DK1239" s="4">
        <v>0</v>
      </c>
      <c r="DL1239" s="4">
        <v>0</v>
      </c>
      <c r="DM1239" s="4">
        <v>0</v>
      </c>
      <c r="DN1239" s="4">
        <v>0</v>
      </c>
      <c r="DO1239" s="4">
        <v>0</v>
      </c>
      <c r="DP1239" s="4">
        <v>0</v>
      </c>
      <c r="DQ1239" s="4">
        <v>0</v>
      </c>
      <c r="DR1239" s="4">
        <v>0</v>
      </c>
      <c r="DS1239" s="4">
        <v>0</v>
      </c>
      <c r="DT1239" s="4">
        <v>0</v>
      </c>
      <c r="DU1239" s="6">
        <v>0</v>
      </c>
      <c r="DV1239" s="4">
        <f>SUM(Tabela1[[#This Row],[jan/25]:[mar/25]])</f>
        <v>0</v>
      </c>
      <c r="DW1239" s="4">
        <f>SUM(Tabela1[[#This Row],[abr/25]:[ago/25]])</f>
        <v>35653.800000000003</v>
      </c>
      <c r="DX1239" s="4">
        <f>SUM(Tabela1[[#This Row],[set/25]:[dez/30]])</f>
        <v>212072.79000000004</v>
      </c>
    </row>
    <row r="1240" spans="1:128" hidden="1" x14ac:dyDescent="0.25">
      <c r="A1240" s="2" t="s">
        <v>2495</v>
      </c>
      <c r="B1240" s="2" t="s">
        <v>14</v>
      </c>
      <c r="C1240" s="2" t="s">
        <v>2934</v>
      </c>
      <c r="D1240" s="1">
        <v>2613</v>
      </c>
      <c r="E1240" s="2" t="s">
        <v>2952</v>
      </c>
      <c r="F1240" s="2" t="s">
        <v>19</v>
      </c>
      <c r="G1240" s="321">
        <v>45851</v>
      </c>
      <c r="H1240" s="2" t="s">
        <v>1698</v>
      </c>
      <c r="I1240" s="2"/>
      <c r="J1240" s="4"/>
      <c r="K1240" s="4"/>
      <c r="L1240" s="4">
        <f>Tabela1[[#This Row],[parcela.cef
(total)]]-Tabela1[[#This Row],[parcela.cef
(realizado)]]</f>
        <v>0</v>
      </c>
      <c r="M1240" s="4">
        <v>258811.51</v>
      </c>
      <c r="N1240" s="4">
        <v>337400</v>
      </c>
      <c r="O1240" s="4">
        <v>0</v>
      </c>
      <c r="P1240" s="4">
        <v>83351.11</v>
      </c>
      <c r="Q1240" s="4">
        <f>SUM(Tabela1[[#This Row],[set/25]:[dez/30]])</f>
        <v>81215.870000000054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1500</v>
      </c>
      <c r="BI1240" s="4">
        <v>635.24</v>
      </c>
      <c r="BJ1240" s="4">
        <v>0</v>
      </c>
      <c r="BK1240" s="4">
        <v>634.02</v>
      </c>
      <c r="BL1240" s="4">
        <v>634.02</v>
      </c>
      <c r="BM1240" s="4">
        <v>634.02</v>
      </c>
      <c r="BN1240" s="4">
        <v>634.02</v>
      </c>
      <c r="BO1240" s="4">
        <v>634.02</v>
      </c>
      <c r="BP1240" s="4">
        <v>634.02</v>
      </c>
      <c r="BQ1240" s="4">
        <v>634.02</v>
      </c>
      <c r="BR1240" s="4">
        <v>634.02</v>
      </c>
      <c r="BS1240" s="4">
        <v>634.02</v>
      </c>
      <c r="BT1240" s="4">
        <v>4060.18</v>
      </c>
      <c r="BU1240" s="4">
        <v>2113.41</v>
      </c>
      <c r="BV1240" s="4">
        <v>2113.41</v>
      </c>
      <c r="BW1240" s="4">
        <v>2113.41</v>
      </c>
      <c r="BX1240" s="4">
        <v>2113.41</v>
      </c>
      <c r="BY1240" s="4">
        <v>2113.41</v>
      </c>
      <c r="BZ1240" s="4">
        <v>2113.41</v>
      </c>
      <c r="CA1240" s="4">
        <v>2113.41</v>
      </c>
      <c r="CB1240" s="4">
        <v>2113.41</v>
      </c>
      <c r="CC1240" s="4">
        <v>2113.41</v>
      </c>
      <c r="CD1240" s="4">
        <v>2113.41</v>
      </c>
      <c r="CE1240" s="4">
        <v>2113.41</v>
      </c>
      <c r="CF1240" s="4">
        <v>7193.72</v>
      </c>
      <c r="CG1240" s="4">
        <v>2113.41</v>
      </c>
      <c r="CH1240" s="4">
        <v>2113.41</v>
      </c>
      <c r="CI1240" s="4">
        <v>2113.41</v>
      </c>
      <c r="CJ1240" s="4">
        <v>2113.41</v>
      </c>
      <c r="CK1240" s="4">
        <v>2113.41</v>
      </c>
      <c r="CL1240" s="4">
        <v>2113.41</v>
      </c>
      <c r="CM1240" s="4">
        <v>2113.41</v>
      </c>
      <c r="CN1240" s="4">
        <v>2113.41</v>
      </c>
      <c r="CO1240" s="4">
        <v>2113.41</v>
      </c>
      <c r="CP1240" s="4">
        <v>2113.41</v>
      </c>
      <c r="CQ1240" s="4">
        <v>2113.41</v>
      </c>
      <c r="CR1240" s="4">
        <v>7193.72</v>
      </c>
      <c r="CS1240" s="4">
        <v>2113.41</v>
      </c>
      <c r="CT1240" s="4">
        <v>2113.41</v>
      </c>
      <c r="CU1240" s="4">
        <v>2113.41</v>
      </c>
      <c r="CV1240" s="4">
        <v>2113.41</v>
      </c>
      <c r="CW1240" s="4">
        <v>2113.41</v>
      </c>
      <c r="CX1240" s="4">
        <v>0</v>
      </c>
      <c r="CY1240" s="4">
        <v>0</v>
      </c>
      <c r="CZ1240" s="4">
        <v>0</v>
      </c>
      <c r="DA1240" s="4">
        <v>0</v>
      </c>
      <c r="DB1240" s="4">
        <v>0</v>
      </c>
      <c r="DC1240" s="4">
        <v>0</v>
      </c>
      <c r="DD1240" s="4">
        <v>0</v>
      </c>
      <c r="DE1240" s="4">
        <v>0</v>
      </c>
      <c r="DF1240" s="4">
        <v>0</v>
      </c>
      <c r="DG1240" s="4">
        <v>0</v>
      </c>
      <c r="DH1240" s="4">
        <v>0</v>
      </c>
      <c r="DI1240" s="4">
        <v>0</v>
      </c>
      <c r="DJ1240" s="4">
        <v>0</v>
      </c>
      <c r="DK1240" s="4">
        <v>0</v>
      </c>
      <c r="DL1240" s="4">
        <v>0</v>
      </c>
      <c r="DM1240" s="4">
        <v>0</v>
      </c>
      <c r="DN1240" s="4">
        <v>0</v>
      </c>
      <c r="DO1240" s="4">
        <v>0</v>
      </c>
      <c r="DP1240" s="4">
        <v>0</v>
      </c>
      <c r="DQ1240" s="4">
        <v>0</v>
      </c>
      <c r="DR1240" s="4">
        <v>0</v>
      </c>
      <c r="DS1240" s="4">
        <v>0</v>
      </c>
      <c r="DT1240" s="4">
        <v>0</v>
      </c>
      <c r="DU1240" s="6">
        <v>0</v>
      </c>
      <c r="DV1240" s="4">
        <f>SUM(Tabela1[[#This Row],[jan/25]:[mar/25]])</f>
        <v>0</v>
      </c>
      <c r="DW1240" s="4">
        <f>SUM(Tabela1[[#This Row],[abr/25]:[ago/25]])</f>
        <v>2135.2399999999998</v>
      </c>
      <c r="DX1240" s="4">
        <f>SUM(Tabela1[[#This Row],[set/25]:[dez/30]])</f>
        <v>81215.870000000054</v>
      </c>
    </row>
    <row r="1241" spans="1:128" hidden="1" x14ac:dyDescent="0.25">
      <c r="A1241" s="2" t="s">
        <v>2495</v>
      </c>
      <c r="B1241" s="2" t="s">
        <v>14</v>
      </c>
      <c r="C1241" s="2" t="s">
        <v>2934</v>
      </c>
      <c r="D1241" s="1">
        <v>2614</v>
      </c>
      <c r="E1241" s="2" t="s">
        <v>2954</v>
      </c>
      <c r="F1241" s="2" t="s">
        <v>19</v>
      </c>
      <c r="G1241" s="321">
        <v>45888</v>
      </c>
      <c r="H1241" s="2" t="s">
        <v>2955</v>
      </c>
      <c r="I1241" s="2"/>
      <c r="J1241" s="4"/>
      <c r="K1241" s="4"/>
      <c r="L1241" s="4">
        <f>Tabela1[[#This Row],[parcela.cef
(total)]]-Tabela1[[#This Row],[parcela.cef
(realizado)]]</f>
        <v>0</v>
      </c>
      <c r="M1241" s="4">
        <v>314589.95</v>
      </c>
      <c r="N1241" s="4">
        <v>330785.81</v>
      </c>
      <c r="O1241" s="4">
        <v>0</v>
      </c>
      <c r="P1241" s="4">
        <v>18974.810000000001</v>
      </c>
      <c r="Q1241" s="4">
        <f>SUM(Tabela1[[#This Row],[set/25]:[dez/30]])</f>
        <v>14474.809999999998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4500</v>
      </c>
      <c r="BJ1241" s="4">
        <v>0</v>
      </c>
      <c r="BK1241" s="4">
        <v>190.32</v>
      </c>
      <c r="BL1241" s="4">
        <v>190.32</v>
      </c>
      <c r="BM1241" s="4">
        <v>190.32</v>
      </c>
      <c r="BN1241" s="4">
        <v>190.32</v>
      </c>
      <c r="BO1241" s="4">
        <v>190.32</v>
      </c>
      <c r="BP1241" s="4">
        <v>190.32</v>
      </c>
      <c r="BQ1241" s="4">
        <v>190.32</v>
      </c>
      <c r="BR1241" s="4">
        <v>190.32</v>
      </c>
      <c r="BS1241" s="4">
        <v>190.32</v>
      </c>
      <c r="BT1241" s="4">
        <v>190.32</v>
      </c>
      <c r="BU1241" s="4">
        <v>190.32</v>
      </c>
      <c r="BV1241" s="4">
        <v>190.32</v>
      </c>
      <c r="BW1241" s="4">
        <v>190.32</v>
      </c>
      <c r="BX1241" s="4">
        <v>190.32</v>
      </c>
      <c r="BY1241" s="4">
        <v>190.32</v>
      </c>
      <c r="BZ1241" s="4">
        <v>190.32</v>
      </c>
      <c r="CA1241" s="4">
        <v>190.32</v>
      </c>
      <c r="CB1241" s="4">
        <v>190.32</v>
      </c>
      <c r="CC1241" s="4">
        <v>190.32</v>
      </c>
      <c r="CD1241" s="4">
        <v>190.32</v>
      </c>
      <c r="CE1241" s="4">
        <v>190.32</v>
      </c>
      <c r="CF1241" s="4">
        <v>190.32</v>
      </c>
      <c r="CG1241" s="4">
        <v>190.34</v>
      </c>
      <c r="CH1241" s="4">
        <v>581.58000000000004</v>
      </c>
      <c r="CI1241" s="4">
        <v>634.39</v>
      </c>
      <c r="CJ1241" s="4">
        <v>634.39</v>
      </c>
      <c r="CK1241" s="4">
        <v>634.39</v>
      </c>
      <c r="CL1241" s="4">
        <v>634.39</v>
      </c>
      <c r="CM1241" s="4">
        <v>634.39</v>
      </c>
      <c r="CN1241" s="4">
        <v>634.39</v>
      </c>
      <c r="CO1241" s="4">
        <v>634.39</v>
      </c>
      <c r="CP1241" s="4">
        <v>634.39</v>
      </c>
      <c r="CQ1241" s="4">
        <v>634.39</v>
      </c>
      <c r="CR1241" s="4">
        <v>634.39</v>
      </c>
      <c r="CS1241" s="4">
        <v>634.39</v>
      </c>
      <c r="CT1241" s="4">
        <v>634.39</v>
      </c>
      <c r="CU1241" s="4">
        <v>634.39</v>
      </c>
      <c r="CV1241" s="4">
        <v>634.39</v>
      </c>
      <c r="CW1241" s="4">
        <v>634.39</v>
      </c>
      <c r="CX1241" s="4">
        <v>0</v>
      </c>
      <c r="CY1241" s="4">
        <v>0</v>
      </c>
      <c r="CZ1241" s="4">
        <v>0</v>
      </c>
      <c r="DA1241" s="4">
        <v>0</v>
      </c>
      <c r="DB1241" s="4">
        <v>0</v>
      </c>
      <c r="DC1241" s="4">
        <v>0</v>
      </c>
      <c r="DD1241" s="4">
        <v>0</v>
      </c>
      <c r="DE1241" s="4">
        <v>0</v>
      </c>
      <c r="DF1241" s="4">
        <v>0</v>
      </c>
      <c r="DG1241" s="4">
        <v>0</v>
      </c>
      <c r="DH1241" s="4">
        <v>0</v>
      </c>
      <c r="DI1241" s="4">
        <v>0</v>
      </c>
      <c r="DJ1241" s="4">
        <v>0</v>
      </c>
      <c r="DK1241" s="4">
        <v>0</v>
      </c>
      <c r="DL1241" s="4">
        <v>0</v>
      </c>
      <c r="DM1241" s="4">
        <v>0</v>
      </c>
      <c r="DN1241" s="4">
        <v>0</v>
      </c>
      <c r="DO1241" s="4">
        <v>0</v>
      </c>
      <c r="DP1241" s="4">
        <v>0</v>
      </c>
      <c r="DQ1241" s="4">
        <v>0</v>
      </c>
      <c r="DR1241" s="4">
        <v>0</v>
      </c>
      <c r="DS1241" s="4">
        <v>0</v>
      </c>
      <c r="DT1241" s="4">
        <v>0</v>
      </c>
      <c r="DU1241" s="6">
        <v>0</v>
      </c>
      <c r="DV1241" s="4">
        <f>SUM(Tabela1[[#This Row],[jan/25]:[mar/25]])</f>
        <v>0</v>
      </c>
      <c r="DW1241" s="4">
        <f>SUM(Tabela1[[#This Row],[abr/25]:[ago/25]])</f>
        <v>4500</v>
      </c>
      <c r="DX1241" s="4">
        <f>SUM(Tabela1[[#This Row],[set/25]:[dez/30]])</f>
        <v>14474.809999999998</v>
      </c>
    </row>
    <row r="1242" spans="1:128" hidden="1" x14ac:dyDescent="0.25">
      <c r="A1242" s="2" t="s">
        <v>2495</v>
      </c>
      <c r="B1242" s="2" t="s">
        <v>14</v>
      </c>
      <c r="C1242" s="2" t="s">
        <v>2934</v>
      </c>
      <c r="D1242" s="1">
        <v>2615</v>
      </c>
      <c r="E1242" s="2" t="s">
        <v>2957</v>
      </c>
      <c r="F1242" s="2" t="s">
        <v>19</v>
      </c>
      <c r="G1242" s="321">
        <v>45902</v>
      </c>
      <c r="H1242" s="2" t="s">
        <v>2958</v>
      </c>
      <c r="I1242" s="2"/>
      <c r="J1242" s="4"/>
      <c r="K1242" s="4"/>
      <c r="L1242" s="4">
        <f>Tabela1[[#This Row],[parcela.cef
(total)]]-Tabela1[[#This Row],[parcela.cef
(realizado)]]</f>
        <v>0</v>
      </c>
      <c r="M1242" s="4">
        <v>280000</v>
      </c>
      <c r="N1242" s="4">
        <v>330785.77</v>
      </c>
      <c r="O1242" s="4">
        <v>0</v>
      </c>
      <c r="P1242" s="4">
        <v>49285.77</v>
      </c>
      <c r="Q1242" s="4">
        <f>SUM(Tabela1[[#This Row],[set/25]:[dez/30]])</f>
        <v>49285.769999999975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376.15</v>
      </c>
      <c r="BL1242" s="4">
        <v>376.15</v>
      </c>
      <c r="BM1242" s="4">
        <v>376.15</v>
      </c>
      <c r="BN1242" s="4">
        <v>376.15</v>
      </c>
      <c r="BO1242" s="4">
        <v>376.15</v>
      </c>
      <c r="BP1242" s="4">
        <v>376.15</v>
      </c>
      <c r="BQ1242" s="4">
        <v>376.15</v>
      </c>
      <c r="BR1242" s="4">
        <v>2176.15</v>
      </c>
      <c r="BS1242" s="4">
        <v>376.15</v>
      </c>
      <c r="BT1242" s="4">
        <v>376.15</v>
      </c>
      <c r="BU1242" s="4">
        <v>376.15</v>
      </c>
      <c r="BV1242" s="4">
        <v>376.15</v>
      </c>
      <c r="BW1242" s="4">
        <v>376.15</v>
      </c>
      <c r="BX1242" s="4">
        <v>376.15</v>
      </c>
      <c r="BY1242" s="4">
        <v>376.18</v>
      </c>
      <c r="BZ1242" s="4">
        <v>1005.17</v>
      </c>
      <c r="CA1242" s="4">
        <v>1253.8399999999999</v>
      </c>
      <c r="CB1242" s="4">
        <v>1253.8399999999999</v>
      </c>
      <c r="CC1242" s="4">
        <v>1253.8399999999999</v>
      </c>
      <c r="CD1242" s="4">
        <v>7253.84</v>
      </c>
      <c r="CE1242" s="4">
        <v>1253.8399999999999</v>
      </c>
      <c r="CF1242" s="4">
        <v>1253.8399999999999</v>
      </c>
      <c r="CG1242" s="4">
        <v>1253.8399999999999</v>
      </c>
      <c r="CH1242" s="4">
        <v>1253.8399999999999</v>
      </c>
      <c r="CI1242" s="4">
        <v>1253.8399999999999</v>
      </c>
      <c r="CJ1242" s="4">
        <v>1253.8399999999999</v>
      </c>
      <c r="CK1242" s="4">
        <v>1253.8399999999999</v>
      </c>
      <c r="CL1242" s="4">
        <v>1253.8399999999999</v>
      </c>
      <c r="CM1242" s="4">
        <v>1253.8399999999999</v>
      </c>
      <c r="CN1242" s="4">
        <v>1253.8399999999999</v>
      </c>
      <c r="CO1242" s="4">
        <v>1253.8399999999999</v>
      </c>
      <c r="CP1242" s="4">
        <v>7253.84</v>
      </c>
      <c r="CQ1242" s="4">
        <v>1253.8399999999999</v>
      </c>
      <c r="CR1242" s="4">
        <v>1253.8399999999999</v>
      </c>
      <c r="CS1242" s="4">
        <v>1253.8399999999999</v>
      </c>
      <c r="CT1242" s="4">
        <v>1253.8399999999999</v>
      </c>
      <c r="CU1242" s="4">
        <v>1253.8399999999999</v>
      </c>
      <c r="CV1242" s="4">
        <v>1253.8399999999999</v>
      </c>
      <c r="CW1242" s="4">
        <v>1253.8399999999999</v>
      </c>
      <c r="CX1242" s="4">
        <v>0</v>
      </c>
      <c r="CY1242" s="4">
        <v>0</v>
      </c>
      <c r="CZ1242" s="4">
        <v>0</v>
      </c>
      <c r="DA1242" s="4">
        <v>0</v>
      </c>
      <c r="DB1242" s="4">
        <v>0</v>
      </c>
      <c r="DC1242" s="4">
        <v>0</v>
      </c>
      <c r="DD1242" s="4">
        <v>0</v>
      </c>
      <c r="DE1242" s="4">
        <v>0</v>
      </c>
      <c r="DF1242" s="4">
        <v>0</v>
      </c>
      <c r="DG1242" s="4">
        <v>0</v>
      </c>
      <c r="DH1242" s="4">
        <v>0</v>
      </c>
      <c r="DI1242" s="4">
        <v>0</v>
      </c>
      <c r="DJ1242" s="4">
        <v>0</v>
      </c>
      <c r="DK1242" s="4">
        <v>0</v>
      </c>
      <c r="DL1242" s="4">
        <v>0</v>
      </c>
      <c r="DM1242" s="4">
        <v>0</v>
      </c>
      <c r="DN1242" s="4">
        <v>0</v>
      </c>
      <c r="DO1242" s="4">
        <v>0</v>
      </c>
      <c r="DP1242" s="4">
        <v>0</v>
      </c>
      <c r="DQ1242" s="4">
        <v>0</v>
      </c>
      <c r="DR1242" s="4">
        <v>0</v>
      </c>
      <c r="DS1242" s="4">
        <v>0</v>
      </c>
      <c r="DT1242" s="4">
        <v>0</v>
      </c>
      <c r="DU1242" s="6">
        <v>0</v>
      </c>
      <c r="DV1242" s="4">
        <f>SUM(Tabela1[[#This Row],[jan/25]:[mar/25]])</f>
        <v>0</v>
      </c>
      <c r="DW1242" s="4">
        <f>SUM(Tabela1[[#This Row],[abr/25]:[ago/25]])</f>
        <v>0</v>
      </c>
      <c r="DX1242" s="4">
        <f>SUM(Tabela1[[#This Row],[set/25]:[dez/30]])</f>
        <v>49285.769999999975</v>
      </c>
    </row>
    <row r="1243" spans="1:128" hidden="1" x14ac:dyDescent="0.25">
      <c r="A1243" s="2" t="s">
        <v>2495</v>
      </c>
      <c r="B1243" s="2" t="s">
        <v>14</v>
      </c>
      <c r="C1243" s="2" t="s">
        <v>2960</v>
      </c>
      <c r="D1243" s="1">
        <v>2701</v>
      </c>
      <c r="E1243" s="2"/>
      <c r="F1243" s="2" t="s">
        <v>42</v>
      </c>
      <c r="G1243" s="321"/>
      <c r="H1243" s="2"/>
      <c r="I1243" s="2"/>
      <c r="J1243" s="4"/>
      <c r="K1243" s="4"/>
      <c r="L1243" s="4">
        <f>Tabela1[[#This Row],[parcela.cef
(total)]]-Tabela1[[#This Row],[parcela.cef
(realizado)]]</f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f>SUM(Tabela1[[#This Row],[set/25]:[dez/30]])</f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0</v>
      </c>
      <c r="CS1243" s="4">
        <v>0</v>
      </c>
      <c r="CT1243" s="4">
        <v>0</v>
      </c>
      <c r="CU1243" s="4">
        <v>0</v>
      </c>
      <c r="CV1243" s="4">
        <v>0</v>
      </c>
      <c r="CW1243" s="4">
        <v>0</v>
      </c>
      <c r="CX1243" s="4">
        <v>0</v>
      </c>
      <c r="CY1243" s="4">
        <v>0</v>
      </c>
      <c r="CZ1243" s="4">
        <v>0</v>
      </c>
      <c r="DA1243" s="4">
        <v>0</v>
      </c>
      <c r="DB1243" s="4">
        <v>0</v>
      </c>
      <c r="DC1243" s="4">
        <v>0</v>
      </c>
      <c r="DD1243" s="4">
        <v>0</v>
      </c>
      <c r="DE1243" s="4">
        <v>0</v>
      </c>
      <c r="DF1243" s="4">
        <v>0</v>
      </c>
      <c r="DG1243" s="4">
        <v>0</v>
      </c>
      <c r="DH1243" s="4">
        <v>0</v>
      </c>
      <c r="DI1243" s="4">
        <v>0</v>
      </c>
      <c r="DJ1243" s="4">
        <v>0</v>
      </c>
      <c r="DK1243" s="4">
        <v>0</v>
      </c>
      <c r="DL1243" s="4">
        <v>0</v>
      </c>
      <c r="DM1243" s="4">
        <v>0</v>
      </c>
      <c r="DN1243" s="4">
        <v>0</v>
      </c>
      <c r="DO1243" s="4">
        <v>0</v>
      </c>
      <c r="DP1243" s="4">
        <v>0</v>
      </c>
      <c r="DQ1243" s="4">
        <v>0</v>
      </c>
      <c r="DR1243" s="4">
        <v>0</v>
      </c>
      <c r="DS1243" s="4">
        <v>0</v>
      </c>
      <c r="DT1243" s="4">
        <v>0</v>
      </c>
      <c r="DU1243" s="6">
        <v>0</v>
      </c>
      <c r="DV1243" s="4">
        <f>SUM(Tabela1[[#This Row],[jan/25]:[mar/25]])</f>
        <v>0</v>
      </c>
      <c r="DW1243" s="4">
        <f>SUM(Tabela1[[#This Row],[abr/25]:[ago/25]])</f>
        <v>0</v>
      </c>
      <c r="DX1243" s="4">
        <f>SUM(Tabela1[[#This Row],[set/25]:[dez/30]])</f>
        <v>0</v>
      </c>
    </row>
    <row r="1244" spans="1:128" hidden="1" x14ac:dyDescent="0.25">
      <c r="A1244" s="2" t="s">
        <v>2495</v>
      </c>
      <c r="B1244" s="2" t="s">
        <v>14</v>
      </c>
      <c r="C1244" s="2" t="s">
        <v>2960</v>
      </c>
      <c r="D1244" s="1">
        <v>2704</v>
      </c>
      <c r="E1244" s="2"/>
      <c r="F1244" s="2" t="s">
        <v>42</v>
      </c>
      <c r="G1244" s="321"/>
      <c r="H1244" s="2"/>
      <c r="I1244" s="2"/>
      <c r="J1244" s="4"/>
      <c r="K1244" s="4"/>
      <c r="L1244" s="4">
        <f>Tabela1[[#This Row],[parcela.cef
(total)]]-Tabela1[[#This Row],[parcela.cef
(realizado)]]</f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f>SUM(Tabela1[[#This Row],[set/25]:[dez/30]])</f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0</v>
      </c>
      <c r="CR1244" s="4">
        <v>0</v>
      </c>
      <c r="CS1244" s="4">
        <v>0</v>
      </c>
      <c r="CT1244" s="4">
        <v>0</v>
      </c>
      <c r="CU1244" s="4">
        <v>0</v>
      </c>
      <c r="CV1244" s="4">
        <v>0</v>
      </c>
      <c r="CW1244" s="4">
        <v>0</v>
      </c>
      <c r="CX1244" s="4">
        <v>0</v>
      </c>
      <c r="CY1244" s="4">
        <v>0</v>
      </c>
      <c r="CZ1244" s="4">
        <v>0</v>
      </c>
      <c r="DA1244" s="4">
        <v>0</v>
      </c>
      <c r="DB1244" s="4">
        <v>0</v>
      </c>
      <c r="DC1244" s="4">
        <v>0</v>
      </c>
      <c r="DD1244" s="4">
        <v>0</v>
      </c>
      <c r="DE1244" s="4">
        <v>0</v>
      </c>
      <c r="DF1244" s="4">
        <v>0</v>
      </c>
      <c r="DG1244" s="4">
        <v>0</v>
      </c>
      <c r="DH1244" s="4">
        <v>0</v>
      </c>
      <c r="DI1244" s="4">
        <v>0</v>
      </c>
      <c r="DJ1244" s="4">
        <v>0</v>
      </c>
      <c r="DK1244" s="4">
        <v>0</v>
      </c>
      <c r="DL1244" s="4">
        <v>0</v>
      </c>
      <c r="DM1244" s="4">
        <v>0</v>
      </c>
      <c r="DN1244" s="4">
        <v>0</v>
      </c>
      <c r="DO1244" s="4">
        <v>0</v>
      </c>
      <c r="DP1244" s="4">
        <v>0</v>
      </c>
      <c r="DQ1244" s="4">
        <v>0</v>
      </c>
      <c r="DR1244" s="4">
        <v>0</v>
      </c>
      <c r="DS1244" s="4">
        <v>0</v>
      </c>
      <c r="DT1244" s="4">
        <v>0</v>
      </c>
      <c r="DU1244" s="6">
        <v>0</v>
      </c>
      <c r="DV1244" s="4">
        <f>SUM(Tabela1[[#This Row],[jan/25]:[mar/25]])</f>
        <v>0</v>
      </c>
      <c r="DW1244" s="4">
        <f>SUM(Tabela1[[#This Row],[abr/25]:[ago/25]])</f>
        <v>0</v>
      </c>
      <c r="DX1244" s="4">
        <f>SUM(Tabela1[[#This Row],[set/25]:[dez/30]])</f>
        <v>0</v>
      </c>
    </row>
    <row r="1245" spans="1:128" hidden="1" x14ac:dyDescent="0.25">
      <c r="A1245" s="2" t="s">
        <v>2495</v>
      </c>
      <c r="B1245" s="2" t="s">
        <v>14</v>
      </c>
      <c r="C1245" s="2" t="s">
        <v>2960</v>
      </c>
      <c r="D1245" s="1">
        <v>2705</v>
      </c>
      <c r="E1245" s="2"/>
      <c r="F1245" s="2" t="s">
        <v>42</v>
      </c>
      <c r="G1245" s="321"/>
      <c r="H1245" s="2"/>
      <c r="I1245" s="2"/>
      <c r="J1245" s="4"/>
      <c r="K1245" s="4"/>
      <c r="L1245" s="4">
        <f>Tabela1[[#This Row],[parcela.cef
(total)]]-Tabela1[[#This Row],[parcela.cef
(realizado)]]</f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f>SUM(Tabela1[[#This Row],[set/25]:[dez/30]])</f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0</v>
      </c>
      <c r="CR1245" s="4">
        <v>0</v>
      </c>
      <c r="CS1245" s="4">
        <v>0</v>
      </c>
      <c r="CT1245" s="4">
        <v>0</v>
      </c>
      <c r="CU1245" s="4">
        <v>0</v>
      </c>
      <c r="CV1245" s="4">
        <v>0</v>
      </c>
      <c r="CW1245" s="4">
        <v>0</v>
      </c>
      <c r="CX1245" s="4">
        <v>0</v>
      </c>
      <c r="CY1245" s="4">
        <v>0</v>
      </c>
      <c r="CZ1245" s="4">
        <v>0</v>
      </c>
      <c r="DA1245" s="4">
        <v>0</v>
      </c>
      <c r="DB1245" s="4">
        <v>0</v>
      </c>
      <c r="DC1245" s="4">
        <v>0</v>
      </c>
      <c r="DD1245" s="4">
        <v>0</v>
      </c>
      <c r="DE1245" s="4">
        <v>0</v>
      </c>
      <c r="DF1245" s="4">
        <v>0</v>
      </c>
      <c r="DG1245" s="4">
        <v>0</v>
      </c>
      <c r="DH1245" s="4">
        <v>0</v>
      </c>
      <c r="DI1245" s="4">
        <v>0</v>
      </c>
      <c r="DJ1245" s="4">
        <v>0</v>
      </c>
      <c r="DK1245" s="4">
        <v>0</v>
      </c>
      <c r="DL1245" s="4">
        <v>0</v>
      </c>
      <c r="DM1245" s="4">
        <v>0</v>
      </c>
      <c r="DN1245" s="4">
        <v>0</v>
      </c>
      <c r="DO1245" s="4">
        <v>0</v>
      </c>
      <c r="DP1245" s="4">
        <v>0</v>
      </c>
      <c r="DQ1245" s="4">
        <v>0</v>
      </c>
      <c r="DR1245" s="4">
        <v>0</v>
      </c>
      <c r="DS1245" s="4">
        <v>0</v>
      </c>
      <c r="DT1245" s="4">
        <v>0</v>
      </c>
      <c r="DU1245" s="6">
        <v>0</v>
      </c>
      <c r="DV1245" s="4">
        <f>SUM(Tabela1[[#This Row],[jan/25]:[mar/25]])</f>
        <v>0</v>
      </c>
      <c r="DW1245" s="4">
        <f>SUM(Tabela1[[#This Row],[abr/25]:[ago/25]])</f>
        <v>0</v>
      </c>
      <c r="DX1245" s="4">
        <f>SUM(Tabela1[[#This Row],[set/25]:[dez/30]])</f>
        <v>0</v>
      </c>
    </row>
    <row r="1246" spans="1:128" hidden="1" x14ac:dyDescent="0.25">
      <c r="A1246" s="2" t="s">
        <v>2495</v>
      </c>
      <c r="B1246" s="2" t="s">
        <v>14</v>
      </c>
      <c r="C1246" s="2" t="s">
        <v>2960</v>
      </c>
      <c r="D1246" s="1">
        <v>2706</v>
      </c>
      <c r="E1246" s="2"/>
      <c r="F1246" s="2" t="s">
        <v>16</v>
      </c>
      <c r="G1246" s="321"/>
      <c r="H1246" s="2"/>
      <c r="I1246" s="2"/>
      <c r="J1246" s="4"/>
      <c r="K1246" s="4"/>
      <c r="L1246" s="4">
        <f>Tabela1[[#This Row],[parcela.cef
(total)]]-Tabela1[[#This Row],[parcela.cef
(realizado)]]</f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f>SUM(Tabela1[[#This Row],[set/25]:[dez/30]])</f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0</v>
      </c>
      <c r="CQ1246" s="4">
        <v>0</v>
      </c>
      <c r="CR1246" s="4">
        <v>0</v>
      </c>
      <c r="CS1246" s="4">
        <v>0</v>
      </c>
      <c r="CT1246" s="4">
        <v>0</v>
      </c>
      <c r="CU1246" s="4">
        <v>0</v>
      </c>
      <c r="CV1246" s="4">
        <v>0</v>
      </c>
      <c r="CW1246" s="4">
        <v>0</v>
      </c>
      <c r="CX1246" s="4">
        <v>0</v>
      </c>
      <c r="CY1246" s="4">
        <v>0</v>
      </c>
      <c r="CZ1246" s="4">
        <v>0</v>
      </c>
      <c r="DA1246" s="4">
        <v>0</v>
      </c>
      <c r="DB1246" s="4">
        <v>0</v>
      </c>
      <c r="DC1246" s="4">
        <v>0</v>
      </c>
      <c r="DD1246" s="4">
        <v>0</v>
      </c>
      <c r="DE1246" s="4">
        <v>0</v>
      </c>
      <c r="DF1246" s="4">
        <v>0</v>
      </c>
      <c r="DG1246" s="4">
        <v>0</v>
      </c>
      <c r="DH1246" s="4">
        <v>0</v>
      </c>
      <c r="DI1246" s="4">
        <v>0</v>
      </c>
      <c r="DJ1246" s="4">
        <v>0</v>
      </c>
      <c r="DK1246" s="4">
        <v>0</v>
      </c>
      <c r="DL1246" s="4">
        <v>0</v>
      </c>
      <c r="DM1246" s="4">
        <v>0</v>
      </c>
      <c r="DN1246" s="4">
        <v>0</v>
      </c>
      <c r="DO1246" s="4">
        <v>0</v>
      </c>
      <c r="DP1246" s="4">
        <v>0</v>
      </c>
      <c r="DQ1246" s="4">
        <v>0</v>
      </c>
      <c r="DR1246" s="4">
        <v>0</v>
      </c>
      <c r="DS1246" s="4">
        <v>0</v>
      </c>
      <c r="DT1246" s="4">
        <v>0</v>
      </c>
      <c r="DU1246" s="6">
        <v>0</v>
      </c>
      <c r="DV1246" s="4">
        <f>SUM(Tabela1[[#This Row],[jan/25]:[mar/25]])</f>
        <v>0</v>
      </c>
      <c r="DW1246" s="4">
        <f>SUM(Tabela1[[#This Row],[abr/25]:[ago/25]])</f>
        <v>0</v>
      </c>
      <c r="DX1246" s="4">
        <f>SUM(Tabela1[[#This Row],[set/25]:[dez/30]])</f>
        <v>0</v>
      </c>
    </row>
    <row r="1247" spans="1:128" hidden="1" x14ac:dyDescent="0.25">
      <c r="A1247" s="2" t="s">
        <v>2495</v>
      </c>
      <c r="B1247" s="2" t="s">
        <v>14</v>
      </c>
      <c r="C1247" s="2" t="s">
        <v>2960</v>
      </c>
      <c r="D1247" s="1">
        <v>2707</v>
      </c>
      <c r="E1247" s="2"/>
      <c r="F1247" s="2" t="s">
        <v>42</v>
      </c>
      <c r="G1247" s="321"/>
      <c r="H1247" s="2"/>
      <c r="I1247" s="2"/>
      <c r="J1247" s="4"/>
      <c r="K1247" s="4"/>
      <c r="L1247" s="4">
        <f>Tabela1[[#This Row],[parcela.cef
(total)]]-Tabela1[[#This Row],[parcela.cef
(realizado)]]</f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f>SUM(Tabela1[[#This Row],[set/25]:[dez/30]])</f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4">
        <v>0</v>
      </c>
      <c r="CV1247" s="4">
        <v>0</v>
      </c>
      <c r="CW1247" s="4">
        <v>0</v>
      </c>
      <c r="CX1247" s="4">
        <v>0</v>
      </c>
      <c r="CY1247" s="4">
        <v>0</v>
      </c>
      <c r="CZ1247" s="4">
        <v>0</v>
      </c>
      <c r="DA1247" s="4">
        <v>0</v>
      </c>
      <c r="DB1247" s="4">
        <v>0</v>
      </c>
      <c r="DC1247" s="4">
        <v>0</v>
      </c>
      <c r="DD1247" s="4">
        <v>0</v>
      </c>
      <c r="DE1247" s="4">
        <v>0</v>
      </c>
      <c r="DF1247" s="4">
        <v>0</v>
      </c>
      <c r="DG1247" s="4">
        <v>0</v>
      </c>
      <c r="DH1247" s="4">
        <v>0</v>
      </c>
      <c r="DI1247" s="4">
        <v>0</v>
      </c>
      <c r="DJ1247" s="4">
        <v>0</v>
      </c>
      <c r="DK1247" s="4">
        <v>0</v>
      </c>
      <c r="DL1247" s="4">
        <v>0</v>
      </c>
      <c r="DM1247" s="4">
        <v>0</v>
      </c>
      <c r="DN1247" s="4">
        <v>0</v>
      </c>
      <c r="DO1247" s="4">
        <v>0</v>
      </c>
      <c r="DP1247" s="4">
        <v>0</v>
      </c>
      <c r="DQ1247" s="4">
        <v>0</v>
      </c>
      <c r="DR1247" s="4">
        <v>0</v>
      </c>
      <c r="DS1247" s="4">
        <v>0</v>
      </c>
      <c r="DT1247" s="4">
        <v>0</v>
      </c>
      <c r="DU1247" s="6">
        <v>0</v>
      </c>
      <c r="DV1247" s="4">
        <f>SUM(Tabela1[[#This Row],[jan/25]:[mar/25]])</f>
        <v>0</v>
      </c>
      <c r="DW1247" s="4">
        <f>SUM(Tabela1[[#This Row],[abr/25]:[ago/25]])</f>
        <v>0</v>
      </c>
      <c r="DX1247" s="4">
        <f>SUM(Tabela1[[#This Row],[set/25]:[dez/30]])</f>
        <v>0</v>
      </c>
    </row>
    <row r="1248" spans="1:128" hidden="1" x14ac:dyDescent="0.25">
      <c r="A1248" s="2" t="s">
        <v>2495</v>
      </c>
      <c r="B1248" s="2" t="s">
        <v>14</v>
      </c>
      <c r="C1248" s="2" t="s">
        <v>2960</v>
      </c>
      <c r="D1248" s="1">
        <v>2708</v>
      </c>
      <c r="E1248" s="2" t="s">
        <v>2966</v>
      </c>
      <c r="F1248" s="2" t="s">
        <v>19</v>
      </c>
      <c r="G1248" s="321">
        <v>45903</v>
      </c>
      <c r="H1248" s="2" t="s">
        <v>2967</v>
      </c>
      <c r="I1248" s="2"/>
      <c r="J1248" s="4"/>
      <c r="K1248" s="4"/>
      <c r="L1248" s="4">
        <f>Tabela1[[#This Row],[parcela.cef
(total)]]-Tabela1[[#This Row],[parcela.cef
(realizado)]]</f>
        <v>0</v>
      </c>
      <c r="M1248" s="4">
        <v>280000</v>
      </c>
      <c r="N1248" s="4">
        <v>372714.7</v>
      </c>
      <c r="O1248" s="4">
        <v>0</v>
      </c>
      <c r="P1248" s="4">
        <v>87314.7</v>
      </c>
      <c r="Q1248" s="4">
        <f>SUM(Tabela1[[#This Row],[set/25]:[dez/30]])</f>
        <v>87314.7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598.5</v>
      </c>
      <c r="BL1248" s="4">
        <v>598.5</v>
      </c>
      <c r="BM1248" s="4">
        <v>598.5</v>
      </c>
      <c r="BN1248" s="4">
        <v>598.5</v>
      </c>
      <c r="BO1248" s="4">
        <v>598.5</v>
      </c>
      <c r="BP1248" s="4">
        <v>598.5</v>
      </c>
      <c r="BQ1248" s="4">
        <v>598.5</v>
      </c>
      <c r="BR1248" s="4">
        <v>598.5</v>
      </c>
      <c r="BS1248" s="4">
        <v>1976.7</v>
      </c>
      <c r="BT1248" s="4">
        <v>1995</v>
      </c>
      <c r="BU1248" s="4">
        <v>1995</v>
      </c>
      <c r="BV1248" s="4">
        <v>1995</v>
      </c>
      <c r="BW1248" s="4">
        <v>1995</v>
      </c>
      <c r="BX1248" s="4">
        <v>1995</v>
      </c>
      <c r="BY1248" s="4">
        <v>8895</v>
      </c>
      <c r="BZ1248" s="4">
        <v>1995</v>
      </c>
      <c r="CA1248" s="4">
        <v>1995</v>
      </c>
      <c r="CB1248" s="4">
        <v>1995</v>
      </c>
      <c r="CC1248" s="4">
        <v>1995</v>
      </c>
      <c r="CD1248" s="4">
        <v>1995</v>
      </c>
      <c r="CE1248" s="4">
        <v>1995</v>
      </c>
      <c r="CF1248" s="4">
        <v>1995</v>
      </c>
      <c r="CG1248" s="4">
        <v>1995</v>
      </c>
      <c r="CH1248" s="4">
        <v>1995</v>
      </c>
      <c r="CI1248" s="4">
        <v>1995</v>
      </c>
      <c r="CJ1248" s="4">
        <v>1995</v>
      </c>
      <c r="CK1248" s="4">
        <v>8895</v>
      </c>
      <c r="CL1248" s="4">
        <v>1995</v>
      </c>
      <c r="CM1248" s="4">
        <v>1995</v>
      </c>
      <c r="CN1248" s="4">
        <v>1995</v>
      </c>
      <c r="CO1248" s="4">
        <v>1995</v>
      </c>
      <c r="CP1248" s="4">
        <v>1995</v>
      </c>
      <c r="CQ1248" s="4">
        <v>1995</v>
      </c>
      <c r="CR1248" s="4">
        <v>1995</v>
      </c>
      <c r="CS1248" s="4">
        <v>1995</v>
      </c>
      <c r="CT1248" s="4">
        <v>1995</v>
      </c>
      <c r="CU1248" s="4">
        <v>1995</v>
      </c>
      <c r="CV1248" s="4">
        <v>1995</v>
      </c>
      <c r="CW1248" s="4">
        <v>8895</v>
      </c>
      <c r="CX1248" s="4">
        <v>0</v>
      </c>
      <c r="CY1248" s="4">
        <v>0</v>
      </c>
      <c r="CZ1248" s="4">
        <v>0</v>
      </c>
      <c r="DA1248" s="4">
        <v>0</v>
      </c>
      <c r="DB1248" s="4">
        <v>0</v>
      </c>
      <c r="DC1248" s="4">
        <v>0</v>
      </c>
      <c r="DD1248" s="4">
        <v>0</v>
      </c>
      <c r="DE1248" s="4">
        <v>0</v>
      </c>
      <c r="DF1248" s="4">
        <v>0</v>
      </c>
      <c r="DG1248" s="4">
        <v>0</v>
      </c>
      <c r="DH1248" s="4">
        <v>0</v>
      </c>
      <c r="DI1248" s="4">
        <v>0</v>
      </c>
      <c r="DJ1248" s="4">
        <v>0</v>
      </c>
      <c r="DK1248" s="4">
        <v>0</v>
      </c>
      <c r="DL1248" s="4">
        <v>0</v>
      </c>
      <c r="DM1248" s="4">
        <v>0</v>
      </c>
      <c r="DN1248" s="4">
        <v>0</v>
      </c>
      <c r="DO1248" s="4">
        <v>0</v>
      </c>
      <c r="DP1248" s="4">
        <v>0</v>
      </c>
      <c r="DQ1248" s="4">
        <v>0</v>
      </c>
      <c r="DR1248" s="4">
        <v>0</v>
      </c>
      <c r="DS1248" s="4">
        <v>0</v>
      </c>
      <c r="DT1248" s="4">
        <v>0</v>
      </c>
      <c r="DU1248" s="6">
        <v>0</v>
      </c>
      <c r="DV1248" s="4">
        <f>SUM(Tabela1[[#This Row],[jan/25]:[mar/25]])</f>
        <v>0</v>
      </c>
      <c r="DW1248" s="4">
        <f>SUM(Tabela1[[#This Row],[abr/25]:[ago/25]])</f>
        <v>0</v>
      </c>
      <c r="DX1248" s="4">
        <f>SUM(Tabela1[[#This Row],[set/25]:[dez/30]])</f>
        <v>87314.7</v>
      </c>
    </row>
    <row r="1249" spans="1:128" hidden="1" x14ac:dyDescent="0.25">
      <c r="A1249" s="2" t="s">
        <v>2495</v>
      </c>
      <c r="B1249" s="2" t="s">
        <v>14</v>
      </c>
      <c r="C1249" s="2" t="s">
        <v>2960</v>
      </c>
      <c r="D1249" s="1">
        <v>2709</v>
      </c>
      <c r="E1249" s="2"/>
      <c r="F1249" s="2" t="s">
        <v>16</v>
      </c>
      <c r="G1249" s="321"/>
      <c r="H1249" s="2"/>
      <c r="I1249" s="2"/>
      <c r="J1249" s="4"/>
      <c r="K1249" s="4"/>
      <c r="L1249" s="4">
        <f>Tabela1[[#This Row],[parcela.cef
(total)]]-Tabela1[[#This Row],[parcela.cef
(realizado)]]</f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f>SUM(Tabela1[[#This Row],[set/25]:[dez/30]])</f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0</v>
      </c>
      <c r="CR1249" s="4">
        <v>0</v>
      </c>
      <c r="CS1249" s="4">
        <v>0</v>
      </c>
      <c r="CT1249" s="4">
        <v>0</v>
      </c>
      <c r="CU1249" s="4">
        <v>0</v>
      </c>
      <c r="CV1249" s="4">
        <v>0</v>
      </c>
      <c r="CW1249" s="4">
        <v>0</v>
      </c>
      <c r="CX1249" s="4">
        <v>0</v>
      </c>
      <c r="CY1249" s="4">
        <v>0</v>
      </c>
      <c r="CZ1249" s="4">
        <v>0</v>
      </c>
      <c r="DA1249" s="4">
        <v>0</v>
      </c>
      <c r="DB1249" s="4">
        <v>0</v>
      </c>
      <c r="DC1249" s="4">
        <v>0</v>
      </c>
      <c r="DD1249" s="4">
        <v>0</v>
      </c>
      <c r="DE1249" s="4">
        <v>0</v>
      </c>
      <c r="DF1249" s="4">
        <v>0</v>
      </c>
      <c r="DG1249" s="4">
        <v>0</v>
      </c>
      <c r="DH1249" s="4">
        <v>0</v>
      </c>
      <c r="DI1249" s="4">
        <v>0</v>
      </c>
      <c r="DJ1249" s="4">
        <v>0</v>
      </c>
      <c r="DK1249" s="4">
        <v>0</v>
      </c>
      <c r="DL1249" s="4">
        <v>0</v>
      </c>
      <c r="DM1249" s="4">
        <v>0</v>
      </c>
      <c r="DN1249" s="4">
        <v>0</v>
      </c>
      <c r="DO1249" s="4">
        <v>0</v>
      </c>
      <c r="DP1249" s="4">
        <v>0</v>
      </c>
      <c r="DQ1249" s="4">
        <v>0</v>
      </c>
      <c r="DR1249" s="4">
        <v>0</v>
      </c>
      <c r="DS1249" s="4">
        <v>0</v>
      </c>
      <c r="DT1249" s="4">
        <v>0</v>
      </c>
      <c r="DU1249" s="6">
        <v>0</v>
      </c>
      <c r="DV1249" s="4">
        <f>SUM(Tabela1[[#This Row],[jan/25]:[mar/25]])</f>
        <v>0</v>
      </c>
      <c r="DW1249" s="4">
        <f>SUM(Tabela1[[#This Row],[abr/25]:[ago/25]])</f>
        <v>0</v>
      </c>
      <c r="DX1249" s="4">
        <f>SUM(Tabela1[[#This Row],[set/25]:[dez/30]])</f>
        <v>0</v>
      </c>
    </row>
    <row r="1250" spans="1:128" hidden="1" x14ac:dyDescent="0.25">
      <c r="A1250" s="2" t="s">
        <v>2495</v>
      </c>
      <c r="B1250" s="2" t="s">
        <v>14</v>
      </c>
      <c r="C1250" s="2" t="s">
        <v>2960</v>
      </c>
      <c r="D1250" s="1">
        <v>2710</v>
      </c>
      <c r="E1250" s="2"/>
      <c r="F1250" s="2" t="s">
        <v>16</v>
      </c>
      <c r="G1250" s="321"/>
      <c r="H1250" s="2"/>
      <c r="I1250" s="2"/>
      <c r="J1250" s="4"/>
      <c r="K1250" s="4"/>
      <c r="L1250" s="4">
        <f>Tabela1[[#This Row],[parcela.cef
(total)]]-Tabela1[[#This Row],[parcela.cef
(realizado)]]</f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f>SUM(Tabela1[[#This Row],[set/25]:[dez/30]])</f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0</v>
      </c>
      <c r="CP1250" s="4">
        <v>0</v>
      </c>
      <c r="CQ1250" s="4">
        <v>0</v>
      </c>
      <c r="CR1250" s="4">
        <v>0</v>
      </c>
      <c r="CS1250" s="4">
        <v>0</v>
      </c>
      <c r="CT1250" s="4">
        <v>0</v>
      </c>
      <c r="CU1250" s="4">
        <v>0</v>
      </c>
      <c r="CV1250" s="4">
        <v>0</v>
      </c>
      <c r="CW1250" s="4">
        <v>0</v>
      </c>
      <c r="CX1250" s="4">
        <v>0</v>
      </c>
      <c r="CY1250" s="4">
        <v>0</v>
      </c>
      <c r="CZ1250" s="4">
        <v>0</v>
      </c>
      <c r="DA1250" s="4">
        <v>0</v>
      </c>
      <c r="DB1250" s="4">
        <v>0</v>
      </c>
      <c r="DC1250" s="4">
        <v>0</v>
      </c>
      <c r="DD1250" s="4">
        <v>0</v>
      </c>
      <c r="DE1250" s="4">
        <v>0</v>
      </c>
      <c r="DF1250" s="4">
        <v>0</v>
      </c>
      <c r="DG1250" s="4">
        <v>0</v>
      </c>
      <c r="DH1250" s="4">
        <v>0</v>
      </c>
      <c r="DI1250" s="4">
        <v>0</v>
      </c>
      <c r="DJ1250" s="4">
        <v>0</v>
      </c>
      <c r="DK1250" s="4">
        <v>0</v>
      </c>
      <c r="DL1250" s="4">
        <v>0</v>
      </c>
      <c r="DM1250" s="4">
        <v>0</v>
      </c>
      <c r="DN1250" s="4">
        <v>0</v>
      </c>
      <c r="DO1250" s="4">
        <v>0</v>
      </c>
      <c r="DP1250" s="4">
        <v>0</v>
      </c>
      <c r="DQ1250" s="4">
        <v>0</v>
      </c>
      <c r="DR1250" s="4">
        <v>0</v>
      </c>
      <c r="DS1250" s="4">
        <v>0</v>
      </c>
      <c r="DT1250" s="4">
        <v>0</v>
      </c>
      <c r="DU1250" s="6">
        <v>0</v>
      </c>
      <c r="DV1250" s="4">
        <f>SUM(Tabela1[[#This Row],[jan/25]:[mar/25]])</f>
        <v>0</v>
      </c>
      <c r="DW1250" s="4">
        <f>SUM(Tabela1[[#This Row],[abr/25]:[ago/25]])</f>
        <v>0</v>
      </c>
      <c r="DX1250" s="4">
        <f>SUM(Tabela1[[#This Row],[set/25]:[dez/30]])</f>
        <v>0</v>
      </c>
    </row>
    <row r="1251" spans="1:128" hidden="1" x14ac:dyDescent="0.25">
      <c r="A1251" s="2" t="s">
        <v>2495</v>
      </c>
      <c r="B1251" s="2" t="s">
        <v>14</v>
      </c>
      <c r="C1251" s="2" t="s">
        <v>2960</v>
      </c>
      <c r="D1251" s="1">
        <v>2711</v>
      </c>
      <c r="E1251" s="2"/>
      <c r="F1251" s="2" t="s">
        <v>42</v>
      </c>
      <c r="G1251" s="321"/>
      <c r="H1251" s="2"/>
      <c r="I1251" s="2"/>
      <c r="J1251" s="4"/>
      <c r="K1251" s="4"/>
      <c r="L1251" s="4">
        <f>Tabela1[[#This Row],[parcela.cef
(total)]]-Tabela1[[#This Row],[parcela.cef
(realizado)]]</f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f>SUM(Tabela1[[#This Row],[set/25]:[dez/30]])</f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4">
        <v>0</v>
      </c>
      <c r="CQ1251" s="4">
        <v>0</v>
      </c>
      <c r="CR1251" s="4">
        <v>0</v>
      </c>
      <c r="CS1251" s="4">
        <v>0</v>
      </c>
      <c r="CT1251" s="4">
        <v>0</v>
      </c>
      <c r="CU1251" s="4">
        <v>0</v>
      </c>
      <c r="CV1251" s="4">
        <v>0</v>
      </c>
      <c r="CW1251" s="4">
        <v>0</v>
      </c>
      <c r="CX1251" s="4">
        <v>0</v>
      </c>
      <c r="CY1251" s="4">
        <v>0</v>
      </c>
      <c r="CZ1251" s="4">
        <v>0</v>
      </c>
      <c r="DA1251" s="4">
        <v>0</v>
      </c>
      <c r="DB1251" s="4">
        <v>0</v>
      </c>
      <c r="DC1251" s="4">
        <v>0</v>
      </c>
      <c r="DD1251" s="4">
        <v>0</v>
      </c>
      <c r="DE1251" s="4">
        <v>0</v>
      </c>
      <c r="DF1251" s="4">
        <v>0</v>
      </c>
      <c r="DG1251" s="4">
        <v>0</v>
      </c>
      <c r="DH1251" s="4">
        <v>0</v>
      </c>
      <c r="DI1251" s="4">
        <v>0</v>
      </c>
      <c r="DJ1251" s="4">
        <v>0</v>
      </c>
      <c r="DK1251" s="4">
        <v>0</v>
      </c>
      <c r="DL1251" s="4">
        <v>0</v>
      </c>
      <c r="DM1251" s="4">
        <v>0</v>
      </c>
      <c r="DN1251" s="4">
        <v>0</v>
      </c>
      <c r="DO1251" s="4">
        <v>0</v>
      </c>
      <c r="DP1251" s="4">
        <v>0</v>
      </c>
      <c r="DQ1251" s="4">
        <v>0</v>
      </c>
      <c r="DR1251" s="4">
        <v>0</v>
      </c>
      <c r="DS1251" s="4">
        <v>0</v>
      </c>
      <c r="DT1251" s="4">
        <v>0</v>
      </c>
      <c r="DU1251" s="6">
        <v>0</v>
      </c>
      <c r="DV1251" s="4">
        <f>SUM(Tabela1[[#This Row],[jan/25]:[mar/25]])</f>
        <v>0</v>
      </c>
      <c r="DW1251" s="4">
        <f>SUM(Tabela1[[#This Row],[abr/25]:[ago/25]])</f>
        <v>0</v>
      </c>
      <c r="DX1251" s="4">
        <f>SUM(Tabela1[[#This Row],[set/25]:[dez/30]])</f>
        <v>0</v>
      </c>
    </row>
    <row r="1252" spans="1:128" hidden="1" x14ac:dyDescent="0.25">
      <c r="A1252" s="2" t="s">
        <v>2495</v>
      </c>
      <c r="B1252" s="2" t="s">
        <v>14</v>
      </c>
      <c r="C1252" s="2" t="s">
        <v>2960</v>
      </c>
      <c r="D1252" s="1">
        <v>2712</v>
      </c>
      <c r="E1252" s="2"/>
      <c r="F1252" s="2" t="s">
        <v>42</v>
      </c>
      <c r="G1252" s="321"/>
      <c r="H1252" s="2"/>
      <c r="I1252" s="2"/>
      <c r="J1252" s="4"/>
      <c r="K1252" s="4"/>
      <c r="L1252" s="4">
        <f>Tabela1[[#This Row],[parcela.cef
(total)]]-Tabela1[[#This Row],[parcela.cef
(realizado)]]</f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f>SUM(Tabela1[[#This Row],[set/25]:[dez/30]])</f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0</v>
      </c>
      <c r="CP1252" s="4">
        <v>0</v>
      </c>
      <c r="CQ1252" s="4">
        <v>0</v>
      </c>
      <c r="CR1252" s="4">
        <v>0</v>
      </c>
      <c r="CS1252" s="4">
        <v>0</v>
      </c>
      <c r="CT1252" s="4">
        <v>0</v>
      </c>
      <c r="CU1252" s="4">
        <v>0</v>
      </c>
      <c r="CV1252" s="4">
        <v>0</v>
      </c>
      <c r="CW1252" s="4">
        <v>0</v>
      </c>
      <c r="CX1252" s="4">
        <v>0</v>
      </c>
      <c r="CY1252" s="4">
        <v>0</v>
      </c>
      <c r="CZ1252" s="4">
        <v>0</v>
      </c>
      <c r="DA1252" s="4">
        <v>0</v>
      </c>
      <c r="DB1252" s="4">
        <v>0</v>
      </c>
      <c r="DC1252" s="4">
        <v>0</v>
      </c>
      <c r="DD1252" s="4">
        <v>0</v>
      </c>
      <c r="DE1252" s="4">
        <v>0</v>
      </c>
      <c r="DF1252" s="4">
        <v>0</v>
      </c>
      <c r="DG1252" s="4">
        <v>0</v>
      </c>
      <c r="DH1252" s="4">
        <v>0</v>
      </c>
      <c r="DI1252" s="4">
        <v>0</v>
      </c>
      <c r="DJ1252" s="4">
        <v>0</v>
      </c>
      <c r="DK1252" s="4">
        <v>0</v>
      </c>
      <c r="DL1252" s="4">
        <v>0</v>
      </c>
      <c r="DM1252" s="4">
        <v>0</v>
      </c>
      <c r="DN1252" s="4">
        <v>0</v>
      </c>
      <c r="DO1252" s="4">
        <v>0</v>
      </c>
      <c r="DP1252" s="4">
        <v>0</v>
      </c>
      <c r="DQ1252" s="4">
        <v>0</v>
      </c>
      <c r="DR1252" s="4">
        <v>0</v>
      </c>
      <c r="DS1252" s="4">
        <v>0</v>
      </c>
      <c r="DT1252" s="4">
        <v>0</v>
      </c>
      <c r="DU1252" s="6">
        <v>0</v>
      </c>
      <c r="DV1252" s="4">
        <f>SUM(Tabela1[[#This Row],[jan/25]:[mar/25]])</f>
        <v>0</v>
      </c>
      <c r="DW1252" s="4">
        <f>SUM(Tabela1[[#This Row],[abr/25]:[ago/25]])</f>
        <v>0</v>
      </c>
      <c r="DX1252" s="4">
        <f>SUM(Tabela1[[#This Row],[set/25]:[dez/30]])</f>
        <v>0</v>
      </c>
    </row>
    <row r="1253" spans="1:128" hidden="1" x14ac:dyDescent="0.25">
      <c r="A1253" s="2" t="s">
        <v>2495</v>
      </c>
      <c r="B1253" s="2" t="s">
        <v>14</v>
      </c>
      <c r="C1253" s="2" t="s">
        <v>2960</v>
      </c>
      <c r="D1253" s="1">
        <v>2715</v>
      </c>
      <c r="E1253" s="2"/>
      <c r="F1253" s="2" t="s">
        <v>42</v>
      </c>
      <c r="G1253" s="321"/>
      <c r="H1253" s="2"/>
      <c r="I1253" s="2"/>
      <c r="J1253" s="4"/>
      <c r="K1253" s="4"/>
      <c r="L1253" s="4">
        <f>Tabela1[[#This Row],[parcela.cef
(total)]]-Tabela1[[#This Row],[parcela.cef
(realizado)]]</f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f>SUM(Tabela1[[#This Row],[set/25]:[dez/30]])</f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0</v>
      </c>
      <c r="CR1253" s="4">
        <v>0</v>
      </c>
      <c r="CS1253" s="4">
        <v>0</v>
      </c>
      <c r="CT1253" s="4">
        <v>0</v>
      </c>
      <c r="CU1253" s="4">
        <v>0</v>
      </c>
      <c r="CV1253" s="4">
        <v>0</v>
      </c>
      <c r="CW1253" s="4">
        <v>0</v>
      </c>
      <c r="CX1253" s="4">
        <v>0</v>
      </c>
      <c r="CY1253" s="4">
        <v>0</v>
      </c>
      <c r="CZ1253" s="4">
        <v>0</v>
      </c>
      <c r="DA1253" s="4">
        <v>0</v>
      </c>
      <c r="DB1253" s="4">
        <v>0</v>
      </c>
      <c r="DC1253" s="4">
        <v>0</v>
      </c>
      <c r="DD1253" s="4">
        <v>0</v>
      </c>
      <c r="DE1253" s="4">
        <v>0</v>
      </c>
      <c r="DF1253" s="4">
        <v>0</v>
      </c>
      <c r="DG1253" s="4">
        <v>0</v>
      </c>
      <c r="DH1253" s="4">
        <v>0</v>
      </c>
      <c r="DI1253" s="4">
        <v>0</v>
      </c>
      <c r="DJ1253" s="4">
        <v>0</v>
      </c>
      <c r="DK1253" s="4">
        <v>0</v>
      </c>
      <c r="DL1253" s="4">
        <v>0</v>
      </c>
      <c r="DM1253" s="4">
        <v>0</v>
      </c>
      <c r="DN1253" s="4">
        <v>0</v>
      </c>
      <c r="DO1253" s="4">
        <v>0</v>
      </c>
      <c r="DP1253" s="4">
        <v>0</v>
      </c>
      <c r="DQ1253" s="4">
        <v>0</v>
      </c>
      <c r="DR1253" s="4">
        <v>0</v>
      </c>
      <c r="DS1253" s="4">
        <v>0</v>
      </c>
      <c r="DT1253" s="4">
        <v>0</v>
      </c>
      <c r="DU1253" s="6">
        <v>0</v>
      </c>
      <c r="DV1253" s="4">
        <f>SUM(Tabela1[[#This Row],[jan/25]:[mar/25]])</f>
        <v>0</v>
      </c>
      <c r="DW1253" s="4">
        <f>SUM(Tabela1[[#This Row],[abr/25]:[ago/25]])</f>
        <v>0</v>
      </c>
      <c r="DX1253" s="4">
        <f>SUM(Tabela1[[#This Row],[set/25]:[dez/30]])</f>
        <v>0</v>
      </c>
    </row>
    <row r="1254" spans="1:128" hidden="1" x14ac:dyDescent="0.25">
      <c r="A1254" s="2" t="s">
        <v>2495</v>
      </c>
      <c r="B1254" s="2" t="s">
        <v>14</v>
      </c>
      <c r="C1254" s="2" t="s">
        <v>2974</v>
      </c>
      <c r="D1254" s="1">
        <v>2804</v>
      </c>
      <c r="E1254" s="2"/>
      <c r="F1254" s="2" t="s">
        <v>42</v>
      </c>
      <c r="G1254" s="321"/>
      <c r="H1254" s="2"/>
      <c r="I1254" s="2"/>
      <c r="J1254" s="4"/>
      <c r="K1254" s="4"/>
      <c r="L1254" s="4">
        <f>Tabela1[[#This Row],[parcela.cef
(total)]]-Tabela1[[#This Row],[parcela.cef
(realizado)]]</f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f>SUM(Tabela1[[#This Row],[set/25]:[dez/30]])</f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4">
        <v>0</v>
      </c>
      <c r="CQ1254" s="4">
        <v>0</v>
      </c>
      <c r="CR1254" s="4">
        <v>0</v>
      </c>
      <c r="CS1254" s="4">
        <v>0</v>
      </c>
      <c r="CT1254" s="4">
        <v>0</v>
      </c>
      <c r="CU1254" s="4">
        <v>0</v>
      </c>
      <c r="CV1254" s="4">
        <v>0</v>
      </c>
      <c r="CW1254" s="4">
        <v>0</v>
      </c>
      <c r="CX1254" s="4">
        <v>0</v>
      </c>
      <c r="CY1254" s="4">
        <v>0</v>
      </c>
      <c r="CZ1254" s="4">
        <v>0</v>
      </c>
      <c r="DA1254" s="4">
        <v>0</v>
      </c>
      <c r="DB1254" s="4">
        <v>0</v>
      </c>
      <c r="DC1254" s="4">
        <v>0</v>
      </c>
      <c r="DD1254" s="4">
        <v>0</v>
      </c>
      <c r="DE1254" s="4">
        <v>0</v>
      </c>
      <c r="DF1254" s="4">
        <v>0</v>
      </c>
      <c r="DG1254" s="4">
        <v>0</v>
      </c>
      <c r="DH1254" s="4">
        <v>0</v>
      </c>
      <c r="DI1254" s="4">
        <v>0</v>
      </c>
      <c r="DJ1254" s="4">
        <v>0</v>
      </c>
      <c r="DK1254" s="4">
        <v>0</v>
      </c>
      <c r="DL1254" s="4">
        <v>0</v>
      </c>
      <c r="DM1254" s="4">
        <v>0</v>
      </c>
      <c r="DN1254" s="4">
        <v>0</v>
      </c>
      <c r="DO1254" s="4">
        <v>0</v>
      </c>
      <c r="DP1254" s="4">
        <v>0</v>
      </c>
      <c r="DQ1254" s="4">
        <v>0</v>
      </c>
      <c r="DR1254" s="4">
        <v>0</v>
      </c>
      <c r="DS1254" s="4">
        <v>0</v>
      </c>
      <c r="DT1254" s="4">
        <v>0</v>
      </c>
      <c r="DU1254" s="6">
        <v>0</v>
      </c>
      <c r="DV1254" s="4">
        <f>SUM(Tabela1[[#This Row],[jan/25]:[mar/25]])</f>
        <v>0</v>
      </c>
      <c r="DW1254" s="4">
        <f>SUM(Tabela1[[#This Row],[abr/25]:[ago/25]])</f>
        <v>0</v>
      </c>
      <c r="DX1254" s="4">
        <f>SUM(Tabela1[[#This Row],[set/25]:[dez/30]])</f>
        <v>0</v>
      </c>
    </row>
    <row r="1255" spans="1:128" hidden="1" x14ac:dyDescent="0.25">
      <c r="A1255" s="2" t="s">
        <v>2495</v>
      </c>
      <c r="B1255" s="2" t="s">
        <v>14</v>
      </c>
      <c r="C1255" s="2" t="s">
        <v>2974</v>
      </c>
      <c r="D1255" s="1">
        <v>2805</v>
      </c>
      <c r="E1255" s="2" t="s">
        <v>2976</v>
      </c>
      <c r="F1255" s="2" t="s">
        <v>19</v>
      </c>
      <c r="G1255" s="321">
        <v>45850</v>
      </c>
      <c r="H1255" s="2" t="s">
        <v>1662</v>
      </c>
      <c r="I1255" s="2"/>
      <c r="J1255" s="4"/>
      <c r="K1255" s="4"/>
      <c r="L1255" s="4">
        <f>Tabela1[[#This Row],[parcela.cef
(total)]]-Tabela1[[#This Row],[parcela.cef
(realizado)]]</f>
        <v>0</v>
      </c>
      <c r="M1255" s="4">
        <v>325140.09000000003</v>
      </c>
      <c r="N1255" s="4">
        <v>417666.6</v>
      </c>
      <c r="O1255" s="4">
        <v>0</v>
      </c>
      <c r="P1255" s="4">
        <v>97665.94</v>
      </c>
      <c r="Q1255" s="4">
        <f>SUM(Tabela1[[#This Row],[set/25]:[dez/30]])</f>
        <v>93138.930000000008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3000</v>
      </c>
      <c r="BI1255" s="4">
        <v>1527.01</v>
      </c>
      <c r="BJ1255" s="4">
        <v>0</v>
      </c>
      <c r="BK1255" s="4">
        <v>1524.09</v>
      </c>
      <c r="BL1255" s="4">
        <v>1524.09</v>
      </c>
      <c r="BM1255" s="4">
        <v>448.08</v>
      </c>
      <c r="BN1255" s="4">
        <v>448.08</v>
      </c>
      <c r="BO1255" s="4">
        <v>448.08</v>
      </c>
      <c r="BP1255" s="4">
        <v>448.08</v>
      </c>
      <c r="BQ1255" s="4">
        <v>448.08</v>
      </c>
      <c r="BR1255" s="4">
        <v>448.08</v>
      </c>
      <c r="BS1255" s="4">
        <v>935.39</v>
      </c>
      <c r="BT1255" s="4">
        <v>14702.43</v>
      </c>
      <c r="BU1255" s="4">
        <v>1493.61</v>
      </c>
      <c r="BV1255" s="4">
        <v>1493.61</v>
      </c>
      <c r="BW1255" s="4">
        <v>1493.61</v>
      </c>
      <c r="BX1255" s="4">
        <v>1493.61</v>
      </c>
      <c r="BY1255" s="4">
        <v>1493.61</v>
      </c>
      <c r="BZ1255" s="4">
        <v>1493.61</v>
      </c>
      <c r="CA1255" s="4">
        <v>1493.61</v>
      </c>
      <c r="CB1255" s="4">
        <v>1493.61</v>
      </c>
      <c r="CC1255" s="4">
        <v>1493.61</v>
      </c>
      <c r="CD1255" s="4">
        <v>1493.61</v>
      </c>
      <c r="CE1255" s="4">
        <v>1493.61</v>
      </c>
      <c r="CF1255" s="4">
        <v>14702.43</v>
      </c>
      <c r="CG1255" s="4">
        <v>1493.61</v>
      </c>
      <c r="CH1255" s="4">
        <v>1493.61</v>
      </c>
      <c r="CI1255" s="4">
        <v>1493.61</v>
      </c>
      <c r="CJ1255" s="4">
        <v>1493.61</v>
      </c>
      <c r="CK1255" s="4">
        <v>1493.61</v>
      </c>
      <c r="CL1255" s="4">
        <v>1493.61</v>
      </c>
      <c r="CM1255" s="4">
        <v>1493.61</v>
      </c>
      <c r="CN1255" s="4">
        <v>1493.61</v>
      </c>
      <c r="CO1255" s="4">
        <v>1493.61</v>
      </c>
      <c r="CP1255" s="4">
        <v>1493.61</v>
      </c>
      <c r="CQ1255" s="4">
        <v>1493.61</v>
      </c>
      <c r="CR1255" s="4">
        <v>1493.61</v>
      </c>
      <c r="CS1255" s="4">
        <v>1493.61</v>
      </c>
      <c r="CT1255" s="4">
        <v>1493.61</v>
      </c>
      <c r="CU1255" s="4">
        <v>1493.61</v>
      </c>
      <c r="CV1255" s="4">
        <v>1493.61</v>
      </c>
      <c r="CW1255" s="4">
        <v>16734.55</v>
      </c>
      <c r="CX1255" s="4">
        <v>0</v>
      </c>
      <c r="CY1255" s="4">
        <v>0</v>
      </c>
      <c r="CZ1255" s="4">
        <v>0</v>
      </c>
      <c r="DA1255" s="4">
        <v>0</v>
      </c>
      <c r="DB1255" s="4">
        <v>0</v>
      </c>
      <c r="DC1255" s="4">
        <v>0</v>
      </c>
      <c r="DD1255" s="4">
        <v>0</v>
      </c>
      <c r="DE1255" s="4">
        <v>0</v>
      </c>
      <c r="DF1255" s="4">
        <v>0</v>
      </c>
      <c r="DG1255" s="4">
        <v>0</v>
      </c>
      <c r="DH1255" s="4">
        <v>0</v>
      </c>
      <c r="DI1255" s="4">
        <v>0</v>
      </c>
      <c r="DJ1255" s="4">
        <v>0</v>
      </c>
      <c r="DK1255" s="4">
        <v>0</v>
      </c>
      <c r="DL1255" s="4">
        <v>0</v>
      </c>
      <c r="DM1255" s="4">
        <v>0</v>
      </c>
      <c r="DN1255" s="4">
        <v>0</v>
      </c>
      <c r="DO1255" s="4">
        <v>0</v>
      </c>
      <c r="DP1255" s="4">
        <v>0</v>
      </c>
      <c r="DQ1255" s="4">
        <v>0</v>
      </c>
      <c r="DR1255" s="4">
        <v>0</v>
      </c>
      <c r="DS1255" s="4">
        <v>0</v>
      </c>
      <c r="DT1255" s="4">
        <v>0</v>
      </c>
      <c r="DU1255" s="6">
        <v>0</v>
      </c>
      <c r="DV1255" s="4">
        <f>SUM(Tabela1[[#This Row],[jan/25]:[mar/25]])</f>
        <v>0</v>
      </c>
      <c r="DW1255" s="4">
        <f>SUM(Tabela1[[#This Row],[abr/25]:[ago/25]])</f>
        <v>4527.01</v>
      </c>
      <c r="DX1255" s="4">
        <f>SUM(Tabela1[[#This Row],[set/25]:[dez/30]])</f>
        <v>93138.930000000008</v>
      </c>
    </row>
    <row r="1256" spans="1:128" hidden="1" x14ac:dyDescent="0.25">
      <c r="A1256" s="2" t="s">
        <v>2495</v>
      </c>
      <c r="B1256" s="2" t="s">
        <v>14</v>
      </c>
      <c r="C1256" s="2" t="s">
        <v>2974</v>
      </c>
      <c r="D1256" s="1">
        <v>2806</v>
      </c>
      <c r="E1256" s="2"/>
      <c r="F1256" s="2" t="s">
        <v>42</v>
      </c>
      <c r="G1256" s="321"/>
      <c r="H1256" s="2"/>
      <c r="I1256" s="2"/>
      <c r="J1256" s="4"/>
      <c r="K1256" s="4"/>
      <c r="L1256" s="4">
        <f>Tabela1[[#This Row],[parcela.cef
(total)]]-Tabela1[[#This Row],[parcela.cef
(realizado)]]</f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f>SUM(Tabela1[[#This Row],[set/25]:[dez/30]])</f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0</v>
      </c>
      <c r="CR1256" s="4">
        <v>0</v>
      </c>
      <c r="CS1256" s="4">
        <v>0</v>
      </c>
      <c r="CT1256" s="4">
        <v>0</v>
      </c>
      <c r="CU1256" s="4">
        <v>0</v>
      </c>
      <c r="CV1256" s="4">
        <v>0</v>
      </c>
      <c r="CW1256" s="4">
        <v>0</v>
      </c>
      <c r="CX1256" s="4">
        <v>0</v>
      </c>
      <c r="CY1256" s="4">
        <v>0</v>
      </c>
      <c r="CZ1256" s="4">
        <v>0</v>
      </c>
      <c r="DA1256" s="4">
        <v>0</v>
      </c>
      <c r="DB1256" s="4">
        <v>0</v>
      </c>
      <c r="DC1256" s="4">
        <v>0</v>
      </c>
      <c r="DD1256" s="4">
        <v>0</v>
      </c>
      <c r="DE1256" s="4">
        <v>0</v>
      </c>
      <c r="DF1256" s="4">
        <v>0</v>
      </c>
      <c r="DG1256" s="4">
        <v>0</v>
      </c>
      <c r="DH1256" s="4">
        <v>0</v>
      </c>
      <c r="DI1256" s="4">
        <v>0</v>
      </c>
      <c r="DJ1256" s="4">
        <v>0</v>
      </c>
      <c r="DK1256" s="4">
        <v>0</v>
      </c>
      <c r="DL1256" s="4">
        <v>0</v>
      </c>
      <c r="DM1256" s="4">
        <v>0</v>
      </c>
      <c r="DN1256" s="4">
        <v>0</v>
      </c>
      <c r="DO1256" s="4">
        <v>0</v>
      </c>
      <c r="DP1256" s="4">
        <v>0</v>
      </c>
      <c r="DQ1256" s="4">
        <v>0</v>
      </c>
      <c r="DR1256" s="4">
        <v>0</v>
      </c>
      <c r="DS1256" s="4">
        <v>0</v>
      </c>
      <c r="DT1256" s="4">
        <v>0</v>
      </c>
      <c r="DU1256" s="6">
        <v>0</v>
      </c>
      <c r="DV1256" s="4">
        <f>SUM(Tabela1[[#This Row],[jan/25]:[mar/25]])</f>
        <v>0</v>
      </c>
      <c r="DW1256" s="4">
        <f>SUM(Tabela1[[#This Row],[abr/25]:[ago/25]])</f>
        <v>0</v>
      </c>
      <c r="DX1256" s="4">
        <f>SUM(Tabela1[[#This Row],[set/25]:[dez/30]])</f>
        <v>0</v>
      </c>
    </row>
    <row r="1257" spans="1:128" hidden="1" x14ac:dyDescent="0.25">
      <c r="A1257" s="2" t="s">
        <v>2495</v>
      </c>
      <c r="B1257" s="2" t="s">
        <v>14</v>
      </c>
      <c r="C1257" s="2" t="s">
        <v>2974</v>
      </c>
      <c r="D1257" s="1">
        <v>2807</v>
      </c>
      <c r="E1257" s="2"/>
      <c r="F1257" s="2" t="s">
        <v>42</v>
      </c>
      <c r="G1257" s="321"/>
      <c r="H1257" s="2"/>
      <c r="I1257" s="2"/>
      <c r="J1257" s="4"/>
      <c r="K1257" s="4"/>
      <c r="L1257" s="4">
        <f>Tabela1[[#This Row],[parcela.cef
(total)]]-Tabela1[[#This Row],[parcela.cef
(realizado)]]</f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f>SUM(Tabela1[[#This Row],[set/25]:[dez/30]])</f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0</v>
      </c>
      <c r="CR1257" s="4">
        <v>0</v>
      </c>
      <c r="CS1257" s="4">
        <v>0</v>
      </c>
      <c r="CT1257" s="4">
        <v>0</v>
      </c>
      <c r="CU1257" s="4">
        <v>0</v>
      </c>
      <c r="CV1257" s="4">
        <v>0</v>
      </c>
      <c r="CW1257" s="4">
        <v>0</v>
      </c>
      <c r="CX1257" s="4">
        <v>0</v>
      </c>
      <c r="CY1257" s="4">
        <v>0</v>
      </c>
      <c r="CZ1257" s="4">
        <v>0</v>
      </c>
      <c r="DA1257" s="4">
        <v>0</v>
      </c>
      <c r="DB1257" s="4">
        <v>0</v>
      </c>
      <c r="DC1257" s="4">
        <v>0</v>
      </c>
      <c r="DD1257" s="4">
        <v>0</v>
      </c>
      <c r="DE1257" s="4">
        <v>0</v>
      </c>
      <c r="DF1257" s="4">
        <v>0</v>
      </c>
      <c r="DG1257" s="4">
        <v>0</v>
      </c>
      <c r="DH1257" s="4">
        <v>0</v>
      </c>
      <c r="DI1257" s="4">
        <v>0</v>
      </c>
      <c r="DJ1257" s="4">
        <v>0</v>
      </c>
      <c r="DK1257" s="4">
        <v>0</v>
      </c>
      <c r="DL1257" s="4">
        <v>0</v>
      </c>
      <c r="DM1257" s="4">
        <v>0</v>
      </c>
      <c r="DN1257" s="4">
        <v>0</v>
      </c>
      <c r="DO1257" s="4">
        <v>0</v>
      </c>
      <c r="DP1257" s="4">
        <v>0</v>
      </c>
      <c r="DQ1257" s="4">
        <v>0</v>
      </c>
      <c r="DR1257" s="4">
        <v>0</v>
      </c>
      <c r="DS1257" s="4">
        <v>0</v>
      </c>
      <c r="DT1257" s="4">
        <v>0</v>
      </c>
      <c r="DU1257" s="6">
        <v>0</v>
      </c>
      <c r="DV1257" s="4">
        <f>SUM(Tabela1[[#This Row],[jan/25]:[mar/25]])</f>
        <v>0</v>
      </c>
      <c r="DW1257" s="4">
        <f>SUM(Tabela1[[#This Row],[abr/25]:[ago/25]])</f>
        <v>0</v>
      </c>
      <c r="DX1257" s="4">
        <f>SUM(Tabela1[[#This Row],[set/25]:[dez/30]])</f>
        <v>0</v>
      </c>
    </row>
    <row r="1258" spans="1:128" hidden="1" x14ac:dyDescent="0.25">
      <c r="A1258" s="2" t="s">
        <v>2495</v>
      </c>
      <c r="B1258" s="2" t="s">
        <v>14</v>
      </c>
      <c r="C1258" s="2" t="s">
        <v>2974</v>
      </c>
      <c r="D1258" s="1">
        <v>2808</v>
      </c>
      <c r="E1258" s="2"/>
      <c r="F1258" s="2" t="s">
        <v>42</v>
      </c>
      <c r="G1258" s="321"/>
      <c r="H1258" s="2"/>
      <c r="I1258" s="2"/>
      <c r="J1258" s="4"/>
      <c r="K1258" s="4"/>
      <c r="L1258" s="4">
        <f>Tabela1[[#This Row],[parcela.cef
(total)]]-Tabela1[[#This Row],[parcela.cef
(realizado)]]</f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f>SUM(Tabela1[[#This Row],[set/25]:[dez/30]])</f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0</v>
      </c>
      <c r="CR1258" s="4">
        <v>0</v>
      </c>
      <c r="CS1258" s="4">
        <v>0</v>
      </c>
      <c r="CT1258" s="4">
        <v>0</v>
      </c>
      <c r="CU1258" s="4">
        <v>0</v>
      </c>
      <c r="CV1258" s="4">
        <v>0</v>
      </c>
      <c r="CW1258" s="4">
        <v>0</v>
      </c>
      <c r="CX1258" s="4">
        <v>0</v>
      </c>
      <c r="CY1258" s="4">
        <v>0</v>
      </c>
      <c r="CZ1258" s="4">
        <v>0</v>
      </c>
      <c r="DA1258" s="4">
        <v>0</v>
      </c>
      <c r="DB1258" s="4">
        <v>0</v>
      </c>
      <c r="DC1258" s="4">
        <v>0</v>
      </c>
      <c r="DD1258" s="4">
        <v>0</v>
      </c>
      <c r="DE1258" s="4">
        <v>0</v>
      </c>
      <c r="DF1258" s="4">
        <v>0</v>
      </c>
      <c r="DG1258" s="4">
        <v>0</v>
      </c>
      <c r="DH1258" s="4">
        <v>0</v>
      </c>
      <c r="DI1258" s="4">
        <v>0</v>
      </c>
      <c r="DJ1258" s="4">
        <v>0</v>
      </c>
      <c r="DK1258" s="4">
        <v>0</v>
      </c>
      <c r="DL1258" s="4">
        <v>0</v>
      </c>
      <c r="DM1258" s="4">
        <v>0</v>
      </c>
      <c r="DN1258" s="4">
        <v>0</v>
      </c>
      <c r="DO1258" s="4">
        <v>0</v>
      </c>
      <c r="DP1258" s="4">
        <v>0</v>
      </c>
      <c r="DQ1258" s="4">
        <v>0</v>
      </c>
      <c r="DR1258" s="4">
        <v>0</v>
      </c>
      <c r="DS1258" s="4">
        <v>0</v>
      </c>
      <c r="DT1258" s="4">
        <v>0</v>
      </c>
      <c r="DU1258" s="6">
        <v>0</v>
      </c>
      <c r="DV1258" s="4">
        <f>SUM(Tabela1[[#This Row],[jan/25]:[mar/25]])</f>
        <v>0</v>
      </c>
      <c r="DW1258" s="4">
        <f>SUM(Tabela1[[#This Row],[abr/25]:[ago/25]])</f>
        <v>0</v>
      </c>
      <c r="DX1258" s="4">
        <f>SUM(Tabela1[[#This Row],[set/25]:[dez/30]])</f>
        <v>0</v>
      </c>
    </row>
    <row r="1259" spans="1:128" hidden="1" x14ac:dyDescent="0.25">
      <c r="A1259" s="2" t="s">
        <v>2495</v>
      </c>
      <c r="B1259" s="2" t="s">
        <v>14</v>
      </c>
      <c r="C1259" s="2" t="s">
        <v>2974</v>
      </c>
      <c r="D1259" s="1">
        <v>2809</v>
      </c>
      <c r="E1259" s="2" t="s">
        <v>2981</v>
      </c>
      <c r="F1259" s="2" t="s">
        <v>19</v>
      </c>
      <c r="G1259" s="321">
        <v>45867</v>
      </c>
      <c r="H1259" s="2" t="s">
        <v>2371</v>
      </c>
      <c r="I1259" s="2"/>
      <c r="J1259" s="4"/>
      <c r="K1259" s="4"/>
      <c r="L1259" s="4">
        <f>Tabela1[[#This Row],[parcela.cef
(total)]]-Tabela1[[#This Row],[parcela.cef
(realizado)]]</f>
        <v>0</v>
      </c>
      <c r="M1259" s="4">
        <v>240720.52</v>
      </c>
      <c r="N1259" s="4">
        <v>243460</v>
      </c>
      <c r="O1259" s="4">
        <v>0</v>
      </c>
      <c r="P1259" s="4">
        <v>6640.31</v>
      </c>
      <c r="Q1259" s="4">
        <f>SUM(Tabela1[[#This Row],[set/25]:[dez/30]])</f>
        <v>5965.2399999999952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519.5</v>
      </c>
      <c r="BI1259" s="4">
        <v>155.57</v>
      </c>
      <c r="BJ1259" s="4">
        <v>156.97999999999999</v>
      </c>
      <c r="BK1259" s="4">
        <v>156.97999999999999</v>
      </c>
      <c r="BL1259" s="4">
        <v>156.97999999999999</v>
      </c>
      <c r="BM1259" s="4">
        <v>156.97999999999999</v>
      </c>
      <c r="BN1259" s="4">
        <v>156.97999999999999</v>
      </c>
      <c r="BO1259" s="4">
        <v>156.97999999999999</v>
      </c>
      <c r="BP1259" s="4">
        <v>156.97999999999999</v>
      </c>
      <c r="BQ1259" s="4">
        <v>156.97999999999999</v>
      </c>
      <c r="BR1259" s="4">
        <v>156.97999999999999</v>
      </c>
      <c r="BS1259" s="4">
        <v>156.97999999999999</v>
      </c>
      <c r="BT1259" s="4">
        <v>156.97999999999999</v>
      </c>
      <c r="BU1259" s="4">
        <v>156.97999999999999</v>
      </c>
      <c r="BV1259" s="4">
        <v>156.97999999999999</v>
      </c>
      <c r="BW1259" s="4">
        <v>156.97999999999999</v>
      </c>
      <c r="BX1259" s="4">
        <v>156.97999999999999</v>
      </c>
      <c r="BY1259" s="4">
        <v>156.97999999999999</v>
      </c>
      <c r="BZ1259" s="4">
        <v>156.97999999999999</v>
      </c>
      <c r="CA1259" s="4">
        <v>156.97999999999999</v>
      </c>
      <c r="CB1259" s="4">
        <v>156.97999999999999</v>
      </c>
      <c r="CC1259" s="4">
        <v>156.97999999999999</v>
      </c>
      <c r="CD1259" s="4">
        <v>156.97999999999999</v>
      </c>
      <c r="CE1259" s="4">
        <v>156.97999999999999</v>
      </c>
      <c r="CF1259" s="4">
        <v>156.97999999999999</v>
      </c>
      <c r="CG1259" s="4">
        <v>156.97999999999999</v>
      </c>
      <c r="CH1259" s="4">
        <v>156.97999999999999</v>
      </c>
      <c r="CI1259" s="4">
        <v>156.97999999999999</v>
      </c>
      <c r="CJ1259" s="4">
        <v>156.97999999999999</v>
      </c>
      <c r="CK1259" s="4">
        <v>156.97999999999999</v>
      </c>
      <c r="CL1259" s="4">
        <v>156.97999999999999</v>
      </c>
      <c r="CM1259" s="4">
        <v>156.97999999999999</v>
      </c>
      <c r="CN1259" s="4">
        <v>156.97999999999999</v>
      </c>
      <c r="CO1259" s="4">
        <v>156.97999999999999</v>
      </c>
      <c r="CP1259" s="4">
        <v>156.97999999999999</v>
      </c>
      <c r="CQ1259" s="4">
        <v>156.97999999999999</v>
      </c>
      <c r="CR1259" s="4">
        <v>156.97999999999999</v>
      </c>
      <c r="CS1259" s="4">
        <v>156.97999999999999</v>
      </c>
      <c r="CT1259" s="4">
        <v>156.97999999999999</v>
      </c>
      <c r="CU1259" s="4">
        <v>156.97999999999999</v>
      </c>
      <c r="CV1259" s="4">
        <v>0</v>
      </c>
      <c r="CW1259" s="4">
        <v>0</v>
      </c>
      <c r="CX1259" s="4">
        <v>0</v>
      </c>
      <c r="CY1259" s="4">
        <v>0</v>
      </c>
      <c r="CZ1259" s="4">
        <v>0</v>
      </c>
      <c r="DA1259" s="4">
        <v>0</v>
      </c>
      <c r="DB1259" s="4">
        <v>0</v>
      </c>
      <c r="DC1259" s="4">
        <v>0</v>
      </c>
      <c r="DD1259" s="4">
        <v>0</v>
      </c>
      <c r="DE1259" s="4">
        <v>0</v>
      </c>
      <c r="DF1259" s="4">
        <v>0</v>
      </c>
      <c r="DG1259" s="4">
        <v>0</v>
      </c>
      <c r="DH1259" s="4">
        <v>0</v>
      </c>
      <c r="DI1259" s="4">
        <v>0</v>
      </c>
      <c r="DJ1259" s="4">
        <v>0</v>
      </c>
      <c r="DK1259" s="4">
        <v>0</v>
      </c>
      <c r="DL1259" s="4">
        <v>0</v>
      </c>
      <c r="DM1259" s="4">
        <v>0</v>
      </c>
      <c r="DN1259" s="4">
        <v>0</v>
      </c>
      <c r="DO1259" s="4">
        <v>0</v>
      </c>
      <c r="DP1259" s="4">
        <v>0</v>
      </c>
      <c r="DQ1259" s="4">
        <v>0</v>
      </c>
      <c r="DR1259" s="4">
        <v>0</v>
      </c>
      <c r="DS1259" s="4">
        <v>0</v>
      </c>
      <c r="DT1259" s="4">
        <v>0</v>
      </c>
      <c r="DU1259" s="6">
        <v>0</v>
      </c>
      <c r="DV1259" s="4">
        <f>SUM(Tabela1[[#This Row],[jan/25]:[mar/25]])</f>
        <v>0</v>
      </c>
      <c r="DW1259" s="4">
        <f>SUM(Tabela1[[#This Row],[abr/25]:[ago/25]])</f>
        <v>675.06999999999994</v>
      </c>
      <c r="DX1259" s="4">
        <f>SUM(Tabela1[[#This Row],[set/25]:[dez/30]])</f>
        <v>5965.2399999999952</v>
      </c>
    </row>
    <row r="1260" spans="1:128" hidden="1" x14ac:dyDescent="0.25">
      <c r="A1260" s="2" t="s">
        <v>2495</v>
      </c>
      <c r="B1260" s="2" t="s">
        <v>14</v>
      </c>
      <c r="C1260" s="2" t="s">
        <v>2974</v>
      </c>
      <c r="D1260" s="1">
        <v>2810</v>
      </c>
      <c r="E1260" s="2" t="s">
        <v>2983</v>
      </c>
      <c r="F1260" s="2" t="s">
        <v>19</v>
      </c>
      <c r="G1260" s="321">
        <v>45853</v>
      </c>
      <c r="H1260" s="2" t="s">
        <v>517</v>
      </c>
      <c r="I1260" s="2"/>
      <c r="J1260" s="4"/>
      <c r="K1260" s="4"/>
      <c r="L1260" s="4">
        <f>Tabela1[[#This Row],[parcela.cef
(total)]]-Tabela1[[#This Row],[parcela.cef
(realizado)]]</f>
        <v>0</v>
      </c>
      <c r="M1260" s="4">
        <v>192035.87</v>
      </c>
      <c r="N1260" s="4">
        <v>232500</v>
      </c>
      <c r="O1260" s="4">
        <v>0</v>
      </c>
      <c r="P1260" s="4">
        <v>44134.03</v>
      </c>
      <c r="Q1260" s="4">
        <f>SUM(Tabela1[[#This Row],[set/25]:[dez/30]])</f>
        <v>39809.749999999978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3700</v>
      </c>
      <c r="BI1260" s="4">
        <v>624.28</v>
      </c>
      <c r="BJ1260" s="4">
        <v>630.34</v>
      </c>
      <c r="BK1260" s="4">
        <v>629.96</v>
      </c>
      <c r="BL1260" s="4">
        <v>629.96</v>
      </c>
      <c r="BM1260" s="4">
        <v>629.96</v>
      </c>
      <c r="BN1260" s="4">
        <v>629.96</v>
      </c>
      <c r="BO1260" s="4">
        <v>629.96</v>
      </c>
      <c r="BP1260" s="4">
        <v>629.96</v>
      </c>
      <c r="BQ1260" s="4">
        <v>629.96</v>
      </c>
      <c r="BR1260" s="4">
        <v>629.96</v>
      </c>
      <c r="BS1260" s="4">
        <v>629.96</v>
      </c>
      <c r="BT1260" s="4">
        <v>629.96</v>
      </c>
      <c r="BU1260" s="4">
        <v>629.96</v>
      </c>
      <c r="BV1260" s="4">
        <v>629.96</v>
      </c>
      <c r="BW1260" s="4">
        <v>629.96</v>
      </c>
      <c r="BX1260" s="4">
        <v>629.96</v>
      </c>
      <c r="BY1260" s="4">
        <v>5710.27</v>
      </c>
      <c r="BZ1260" s="4">
        <v>629.96</v>
      </c>
      <c r="CA1260" s="4">
        <v>629.96</v>
      </c>
      <c r="CB1260" s="4">
        <v>629.96</v>
      </c>
      <c r="CC1260" s="4">
        <v>629.96</v>
      </c>
      <c r="CD1260" s="4">
        <v>629.96</v>
      </c>
      <c r="CE1260" s="4">
        <v>629.96</v>
      </c>
      <c r="CF1260" s="4">
        <v>629.96</v>
      </c>
      <c r="CG1260" s="4">
        <v>629.96</v>
      </c>
      <c r="CH1260" s="4">
        <v>629.96</v>
      </c>
      <c r="CI1260" s="4">
        <v>629.96</v>
      </c>
      <c r="CJ1260" s="4">
        <v>629.96</v>
      </c>
      <c r="CK1260" s="4">
        <v>5710.27</v>
      </c>
      <c r="CL1260" s="4">
        <v>629.96</v>
      </c>
      <c r="CM1260" s="4">
        <v>629.96</v>
      </c>
      <c r="CN1260" s="4">
        <v>629.96</v>
      </c>
      <c r="CO1260" s="4">
        <v>629.96</v>
      </c>
      <c r="CP1260" s="4">
        <v>629.96</v>
      </c>
      <c r="CQ1260" s="4">
        <v>629.96</v>
      </c>
      <c r="CR1260" s="4">
        <v>629.96</v>
      </c>
      <c r="CS1260" s="4">
        <v>629.96</v>
      </c>
      <c r="CT1260" s="4">
        <v>629.96</v>
      </c>
      <c r="CU1260" s="4">
        <v>629.96</v>
      </c>
      <c r="CV1260" s="4">
        <v>629.96</v>
      </c>
      <c r="CW1260" s="4">
        <v>5080.3100000000004</v>
      </c>
      <c r="CX1260" s="4">
        <v>0</v>
      </c>
      <c r="CY1260" s="4">
        <v>0</v>
      </c>
      <c r="CZ1260" s="4">
        <v>0</v>
      </c>
      <c r="DA1260" s="4">
        <v>0</v>
      </c>
      <c r="DB1260" s="4">
        <v>0</v>
      </c>
      <c r="DC1260" s="4">
        <v>0</v>
      </c>
      <c r="DD1260" s="4">
        <v>0</v>
      </c>
      <c r="DE1260" s="4">
        <v>0</v>
      </c>
      <c r="DF1260" s="4">
        <v>0</v>
      </c>
      <c r="DG1260" s="4">
        <v>0</v>
      </c>
      <c r="DH1260" s="4">
        <v>0</v>
      </c>
      <c r="DI1260" s="4">
        <v>0</v>
      </c>
      <c r="DJ1260" s="4">
        <v>0</v>
      </c>
      <c r="DK1260" s="4">
        <v>0</v>
      </c>
      <c r="DL1260" s="4">
        <v>0</v>
      </c>
      <c r="DM1260" s="4">
        <v>0</v>
      </c>
      <c r="DN1260" s="4">
        <v>0</v>
      </c>
      <c r="DO1260" s="4">
        <v>0</v>
      </c>
      <c r="DP1260" s="4">
        <v>0</v>
      </c>
      <c r="DQ1260" s="4">
        <v>0</v>
      </c>
      <c r="DR1260" s="4">
        <v>0</v>
      </c>
      <c r="DS1260" s="4">
        <v>0</v>
      </c>
      <c r="DT1260" s="4">
        <v>0</v>
      </c>
      <c r="DU1260" s="6">
        <v>0</v>
      </c>
      <c r="DV1260" s="4">
        <f>SUM(Tabela1[[#This Row],[jan/25]:[mar/25]])</f>
        <v>0</v>
      </c>
      <c r="DW1260" s="4">
        <f>SUM(Tabela1[[#This Row],[abr/25]:[ago/25]])</f>
        <v>4324.28</v>
      </c>
      <c r="DX1260" s="4">
        <f>SUM(Tabela1[[#This Row],[set/25]:[dez/30]])</f>
        <v>39809.749999999978</v>
      </c>
    </row>
    <row r="1261" spans="1:128" hidden="1" x14ac:dyDescent="0.25">
      <c r="A1261" s="2" t="s">
        <v>2495</v>
      </c>
      <c r="B1261" s="2" t="s">
        <v>14</v>
      </c>
      <c r="C1261" s="2" t="s">
        <v>2974</v>
      </c>
      <c r="D1261" s="1">
        <v>2811</v>
      </c>
      <c r="E1261" s="2" t="s">
        <v>2985</v>
      </c>
      <c r="F1261" s="2" t="s">
        <v>19</v>
      </c>
      <c r="G1261" s="321">
        <v>45853</v>
      </c>
      <c r="H1261" s="2" t="s">
        <v>1063</v>
      </c>
      <c r="I1261" s="2"/>
      <c r="J1261" s="4"/>
      <c r="K1261" s="4"/>
      <c r="L1261" s="4">
        <f>Tabela1[[#This Row],[parcela.cef
(total)]]-Tabela1[[#This Row],[parcela.cef
(realizado)]]</f>
        <v>0</v>
      </c>
      <c r="M1261" s="4">
        <v>272232.69</v>
      </c>
      <c r="N1261" s="4">
        <v>446500.04</v>
      </c>
      <c r="O1261" s="4">
        <v>0</v>
      </c>
      <c r="P1261" s="4">
        <v>181229.07</v>
      </c>
      <c r="Q1261" s="4">
        <f>SUM(Tabela1[[#This Row],[set/25]:[dez/30]])</f>
        <v>167297.18999999997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12000</v>
      </c>
      <c r="BI1261" s="4">
        <v>1931.88</v>
      </c>
      <c r="BJ1261" s="4">
        <v>2457.4899999999998</v>
      </c>
      <c r="BK1261" s="4">
        <v>2457.4899999999998</v>
      </c>
      <c r="BL1261" s="4">
        <v>2457.4899999999998</v>
      </c>
      <c r="BM1261" s="4">
        <v>2457.4899999999998</v>
      </c>
      <c r="BN1261" s="4">
        <v>22778.75</v>
      </c>
      <c r="BO1261" s="4">
        <v>2457.4899999999998</v>
      </c>
      <c r="BP1261" s="4">
        <v>2457.4899999999998</v>
      </c>
      <c r="BQ1261" s="4">
        <v>2457.4899999999998</v>
      </c>
      <c r="BR1261" s="4">
        <v>2457.4899999999998</v>
      </c>
      <c r="BS1261" s="4">
        <v>2457.4899999999998</v>
      </c>
      <c r="BT1261" s="4">
        <v>2457.4899999999998</v>
      </c>
      <c r="BU1261" s="4">
        <v>2457.4899999999998</v>
      </c>
      <c r="BV1261" s="4">
        <v>2457.4899999999998</v>
      </c>
      <c r="BW1261" s="4">
        <v>2457.4899999999998</v>
      </c>
      <c r="BX1261" s="4">
        <v>2457.4899999999998</v>
      </c>
      <c r="BY1261" s="4">
        <v>2457.4899999999998</v>
      </c>
      <c r="BZ1261" s="4">
        <v>22778.75</v>
      </c>
      <c r="CA1261" s="4">
        <v>2457.4899999999998</v>
      </c>
      <c r="CB1261" s="4">
        <v>2457.4899999999998</v>
      </c>
      <c r="CC1261" s="4">
        <v>2457.4899999999998</v>
      </c>
      <c r="CD1261" s="4">
        <v>2457.4899999999998</v>
      </c>
      <c r="CE1261" s="4">
        <v>22778.75</v>
      </c>
      <c r="CF1261" s="4">
        <v>2457.4899999999998</v>
      </c>
      <c r="CG1261" s="4">
        <v>2457.4899999999998</v>
      </c>
      <c r="CH1261" s="4">
        <v>2457.4899999999998</v>
      </c>
      <c r="CI1261" s="4">
        <v>2457.4899999999998</v>
      </c>
      <c r="CJ1261" s="4">
        <v>2457.4899999999998</v>
      </c>
      <c r="CK1261" s="4">
        <v>2457.4899999999998</v>
      </c>
      <c r="CL1261" s="4">
        <v>2457.4899999999998</v>
      </c>
      <c r="CM1261" s="4">
        <v>2457.4899999999998</v>
      </c>
      <c r="CN1261" s="4">
        <v>2457.4899999999998</v>
      </c>
      <c r="CO1261" s="4">
        <v>2457.4899999999998</v>
      </c>
      <c r="CP1261" s="4">
        <v>2457.4899999999998</v>
      </c>
      <c r="CQ1261" s="4">
        <v>22778.75</v>
      </c>
      <c r="CR1261" s="4">
        <v>2457.4899999999998</v>
      </c>
      <c r="CS1261" s="4">
        <v>0</v>
      </c>
      <c r="CT1261" s="4">
        <v>0</v>
      </c>
      <c r="CU1261" s="4">
        <v>0</v>
      </c>
      <c r="CV1261" s="4">
        <v>0</v>
      </c>
      <c r="CW1261" s="4">
        <v>0</v>
      </c>
      <c r="CX1261" s="4">
        <v>0</v>
      </c>
      <c r="CY1261" s="4">
        <v>0</v>
      </c>
      <c r="CZ1261" s="4">
        <v>0</v>
      </c>
      <c r="DA1261" s="4">
        <v>0</v>
      </c>
      <c r="DB1261" s="4">
        <v>0</v>
      </c>
      <c r="DC1261" s="4">
        <v>0</v>
      </c>
      <c r="DD1261" s="4">
        <v>0</v>
      </c>
      <c r="DE1261" s="4">
        <v>0</v>
      </c>
      <c r="DF1261" s="4">
        <v>0</v>
      </c>
      <c r="DG1261" s="4">
        <v>0</v>
      </c>
      <c r="DH1261" s="4">
        <v>0</v>
      </c>
      <c r="DI1261" s="4">
        <v>0</v>
      </c>
      <c r="DJ1261" s="4">
        <v>0</v>
      </c>
      <c r="DK1261" s="4">
        <v>0</v>
      </c>
      <c r="DL1261" s="4">
        <v>0</v>
      </c>
      <c r="DM1261" s="4">
        <v>0</v>
      </c>
      <c r="DN1261" s="4">
        <v>0</v>
      </c>
      <c r="DO1261" s="4">
        <v>0</v>
      </c>
      <c r="DP1261" s="4">
        <v>0</v>
      </c>
      <c r="DQ1261" s="4">
        <v>0</v>
      </c>
      <c r="DR1261" s="4">
        <v>0</v>
      </c>
      <c r="DS1261" s="4">
        <v>0</v>
      </c>
      <c r="DT1261" s="4">
        <v>0</v>
      </c>
      <c r="DU1261" s="6">
        <v>0</v>
      </c>
      <c r="DV1261" s="4">
        <f>SUM(Tabela1[[#This Row],[jan/25]:[mar/25]])</f>
        <v>0</v>
      </c>
      <c r="DW1261" s="4">
        <f>SUM(Tabela1[[#This Row],[abr/25]:[ago/25]])</f>
        <v>13931.880000000001</v>
      </c>
      <c r="DX1261" s="4">
        <f>SUM(Tabela1[[#This Row],[set/25]:[dez/30]])</f>
        <v>167297.18999999997</v>
      </c>
    </row>
    <row r="1262" spans="1:128" hidden="1" x14ac:dyDescent="0.25">
      <c r="A1262" s="2" t="s">
        <v>2495</v>
      </c>
      <c r="B1262" s="2" t="s">
        <v>14</v>
      </c>
      <c r="C1262" s="2" t="s">
        <v>2974</v>
      </c>
      <c r="D1262" s="1">
        <v>2812</v>
      </c>
      <c r="E1262" s="2"/>
      <c r="F1262" s="2" t="s">
        <v>42</v>
      </c>
      <c r="G1262" s="321"/>
      <c r="H1262" s="2"/>
      <c r="I1262" s="2"/>
      <c r="J1262" s="4"/>
      <c r="K1262" s="4"/>
      <c r="L1262" s="4">
        <f>Tabela1[[#This Row],[parcela.cef
(total)]]-Tabela1[[#This Row],[parcela.cef
(realizado)]]</f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f>SUM(Tabela1[[#This Row],[set/25]:[dez/30]])</f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4">
        <v>0</v>
      </c>
      <c r="CQ1262" s="4">
        <v>0</v>
      </c>
      <c r="CR1262" s="4">
        <v>0</v>
      </c>
      <c r="CS1262" s="4">
        <v>0</v>
      </c>
      <c r="CT1262" s="4">
        <v>0</v>
      </c>
      <c r="CU1262" s="4">
        <v>0</v>
      </c>
      <c r="CV1262" s="4">
        <v>0</v>
      </c>
      <c r="CW1262" s="4">
        <v>0</v>
      </c>
      <c r="CX1262" s="4">
        <v>0</v>
      </c>
      <c r="CY1262" s="4">
        <v>0</v>
      </c>
      <c r="CZ1262" s="4">
        <v>0</v>
      </c>
      <c r="DA1262" s="4">
        <v>0</v>
      </c>
      <c r="DB1262" s="4">
        <v>0</v>
      </c>
      <c r="DC1262" s="4">
        <v>0</v>
      </c>
      <c r="DD1262" s="4">
        <v>0</v>
      </c>
      <c r="DE1262" s="4">
        <v>0</v>
      </c>
      <c r="DF1262" s="4">
        <v>0</v>
      </c>
      <c r="DG1262" s="4">
        <v>0</v>
      </c>
      <c r="DH1262" s="4">
        <v>0</v>
      </c>
      <c r="DI1262" s="4">
        <v>0</v>
      </c>
      <c r="DJ1262" s="4">
        <v>0</v>
      </c>
      <c r="DK1262" s="4">
        <v>0</v>
      </c>
      <c r="DL1262" s="4">
        <v>0</v>
      </c>
      <c r="DM1262" s="4">
        <v>0</v>
      </c>
      <c r="DN1262" s="4">
        <v>0</v>
      </c>
      <c r="DO1262" s="4">
        <v>0</v>
      </c>
      <c r="DP1262" s="4">
        <v>0</v>
      </c>
      <c r="DQ1262" s="4">
        <v>0</v>
      </c>
      <c r="DR1262" s="4">
        <v>0</v>
      </c>
      <c r="DS1262" s="4">
        <v>0</v>
      </c>
      <c r="DT1262" s="4">
        <v>0</v>
      </c>
      <c r="DU1262" s="6">
        <v>0</v>
      </c>
      <c r="DV1262" s="4">
        <f>SUM(Tabela1[[#This Row],[jan/25]:[mar/25]])</f>
        <v>0</v>
      </c>
      <c r="DW1262" s="4">
        <f>SUM(Tabela1[[#This Row],[abr/25]:[ago/25]])</f>
        <v>0</v>
      </c>
      <c r="DX1262" s="4">
        <f>SUM(Tabela1[[#This Row],[set/25]:[dez/30]])</f>
        <v>0</v>
      </c>
    </row>
    <row r="1263" spans="1:128" hidden="1" x14ac:dyDescent="0.25">
      <c r="A1263" s="2" t="s">
        <v>2495</v>
      </c>
      <c r="B1263" s="2" t="s">
        <v>14</v>
      </c>
      <c r="C1263" s="2" t="s">
        <v>212</v>
      </c>
      <c r="D1263" s="1">
        <v>301</v>
      </c>
      <c r="E1263" s="2" t="s">
        <v>2988</v>
      </c>
      <c r="F1263" s="2" t="s">
        <v>19</v>
      </c>
      <c r="G1263" s="321">
        <v>45899</v>
      </c>
      <c r="H1263" s="2"/>
      <c r="I1263" s="2"/>
      <c r="J1263" s="4"/>
      <c r="K1263" s="4"/>
      <c r="L1263" s="4">
        <f>Tabela1[[#This Row],[parcela.cef
(total)]]-Tabela1[[#This Row],[parcela.cef
(realizado)]]</f>
        <v>0</v>
      </c>
      <c r="M1263" s="4">
        <v>0</v>
      </c>
      <c r="N1263" s="4">
        <v>321185.76</v>
      </c>
      <c r="O1263" s="4">
        <v>0</v>
      </c>
      <c r="P1263" s="4">
        <v>0</v>
      </c>
      <c r="Q1263" s="4">
        <f>SUM(Tabela1[[#This Row],[set/25]:[dez/30]])</f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0</v>
      </c>
      <c r="CP1263" s="4">
        <v>0</v>
      </c>
      <c r="CQ1263" s="4">
        <v>0</v>
      </c>
      <c r="CR1263" s="4">
        <v>0</v>
      </c>
      <c r="CS1263" s="4">
        <v>0</v>
      </c>
      <c r="CT1263" s="4">
        <v>0</v>
      </c>
      <c r="CU1263" s="4">
        <v>0</v>
      </c>
      <c r="CV1263" s="4">
        <v>0</v>
      </c>
      <c r="CW1263" s="4">
        <v>0</v>
      </c>
      <c r="CX1263" s="4">
        <v>0</v>
      </c>
      <c r="CY1263" s="4">
        <v>0</v>
      </c>
      <c r="CZ1263" s="4">
        <v>0</v>
      </c>
      <c r="DA1263" s="4">
        <v>0</v>
      </c>
      <c r="DB1263" s="4">
        <v>0</v>
      </c>
      <c r="DC1263" s="4">
        <v>0</v>
      </c>
      <c r="DD1263" s="4">
        <v>0</v>
      </c>
      <c r="DE1263" s="4">
        <v>0</v>
      </c>
      <c r="DF1263" s="4">
        <v>0</v>
      </c>
      <c r="DG1263" s="4">
        <v>0</v>
      </c>
      <c r="DH1263" s="4">
        <v>0</v>
      </c>
      <c r="DI1263" s="4">
        <v>0</v>
      </c>
      <c r="DJ1263" s="4">
        <v>0</v>
      </c>
      <c r="DK1263" s="4">
        <v>0</v>
      </c>
      <c r="DL1263" s="4">
        <v>0</v>
      </c>
      <c r="DM1263" s="4">
        <v>0</v>
      </c>
      <c r="DN1263" s="4">
        <v>0</v>
      </c>
      <c r="DO1263" s="4">
        <v>0</v>
      </c>
      <c r="DP1263" s="4">
        <v>0</v>
      </c>
      <c r="DQ1263" s="4">
        <v>0</v>
      </c>
      <c r="DR1263" s="4">
        <v>0</v>
      </c>
      <c r="DS1263" s="4">
        <v>0</v>
      </c>
      <c r="DT1263" s="4">
        <v>0</v>
      </c>
      <c r="DU1263" s="6">
        <v>0</v>
      </c>
      <c r="DV1263" s="4">
        <f>SUM(Tabela1[[#This Row],[jan/25]:[mar/25]])</f>
        <v>0</v>
      </c>
      <c r="DW1263" s="4">
        <f>SUM(Tabela1[[#This Row],[abr/25]:[ago/25]])</f>
        <v>0</v>
      </c>
      <c r="DX1263" s="4">
        <f>SUM(Tabela1[[#This Row],[set/25]:[dez/30]])</f>
        <v>0</v>
      </c>
    </row>
    <row r="1264" spans="1:128" hidden="1" x14ac:dyDescent="0.25">
      <c r="A1264" s="2" t="s">
        <v>2495</v>
      </c>
      <c r="B1264" s="2" t="s">
        <v>14</v>
      </c>
      <c r="C1264" s="2" t="s">
        <v>212</v>
      </c>
      <c r="D1264" s="1">
        <v>302</v>
      </c>
      <c r="E1264" s="2" t="s">
        <v>2990</v>
      </c>
      <c r="F1264" s="2" t="s">
        <v>19</v>
      </c>
      <c r="G1264" s="321">
        <v>45852</v>
      </c>
      <c r="H1264" s="2" t="s">
        <v>479</v>
      </c>
      <c r="I1264" s="2"/>
      <c r="J1264" s="4"/>
      <c r="K1264" s="4"/>
      <c r="L1264" s="4">
        <f>Tabela1[[#This Row],[parcela.cef
(total)]]-Tabela1[[#This Row],[parcela.cef
(realizado)]]</f>
        <v>0</v>
      </c>
      <c r="M1264" s="4">
        <v>0</v>
      </c>
      <c r="N1264" s="4">
        <v>215053.2</v>
      </c>
      <c r="O1264" s="4">
        <v>0</v>
      </c>
      <c r="P1264" s="4">
        <v>844.68</v>
      </c>
      <c r="Q1264" s="4">
        <f>SUM(Tabela1[[#This Row],[set/25]:[dez/30]])</f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600</v>
      </c>
      <c r="BI1264" s="4">
        <v>244.68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0</v>
      </c>
      <c r="CP1264" s="4">
        <v>0</v>
      </c>
      <c r="CQ1264" s="4">
        <v>0</v>
      </c>
      <c r="CR1264" s="4">
        <v>0</v>
      </c>
      <c r="CS1264" s="4">
        <v>0</v>
      </c>
      <c r="CT1264" s="4">
        <v>0</v>
      </c>
      <c r="CU1264" s="4">
        <v>0</v>
      </c>
      <c r="CV1264" s="4">
        <v>0</v>
      </c>
      <c r="CW1264" s="4">
        <v>0</v>
      </c>
      <c r="CX1264" s="4">
        <v>0</v>
      </c>
      <c r="CY1264" s="4">
        <v>0</v>
      </c>
      <c r="CZ1264" s="4">
        <v>0</v>
      </c>
      <c r="DA1264" s="4">
        <v>0</v>
      </c>
      <c r="DB1264" s="4">
        <v>0</v>
      </c>
      <c r="DC1264" s="4">
        <v>0</v>
      </c>
      <c r="DD1264" s="4">
        <v>0</v>
      </c>
      <c r="DE1264" s="4">
        <v>0</v>
      </c>
      <c r="DF1264" s="4">
        <v>0</v>
      </c>
      <c r="DG1264" s="4">
        <v>0</v>
      </c>
      <c r="DH1264" s="4">
        <v>0</v>
      </c>
      <c r="DI1264" s="4">
        <v>0</v>
      </c>
      <c r="DJ1264" s="4">
        <v>0</v>
      </c>
      <c r="DK1264" s="4">
        <v>0</v>
      </c>
      <c r="DL1264" s="4">
        <v>0</v>
      </c>
      <c r="DM1264" s="4">
        <v>0</v>
      </c>
      <c r="DN1264" s="4">
        <v>0</v>
      </c>
      <c r="DO1264" s="4">
        <v>0</v>
      </c>
      <c r="DP1264" s="4">
        <v>0</v>
      </c>
      <c r="DQ1264" s="4">
        <v>0</v>
      </c>
      <c r="DR1264" s="4">
        <v>0</v>
      </c>
      <c r="DS1264" s="4">
        <v>0</v>
      </c>
      <c r="DT1264" s="4">
        <v>0</v>
      </c>
      <c r="DU1264" s="6">
        <v>0</v>
      </c>
      <c r="DV1264" s="4">
        <f>SUM(Tabela1[[#This Row],[jan/25]:[mar/25]])</f>
        <v>0</v>
      </c>
      <c r="DW1264" s="4">
        <f>SUM(Tabela1[[#This Row],[abr/25]:[ago/25]])</f>
        <v>844.68000000000006</v>
      </c>
      <c r="DX1264" s="4">
        <f>SUM(Tabela1[[#This Row],[set/25]:[dez/30]])</f>
        <v>0</v>
      </c>
    </row>
    <row r="1265" spans="1:128" hidden="1" x14ac:dyDescent="0.25">
      <c r="A1265" s="2" t="s">
        <v>2495</v>
      </c>
      <c r="B1265" s="2" t="s">
        <v>14</v>
      </c>
      <c r="C1265" s="2" t="s">
        <v>212</v>
      </c>
      <c r="D1265" s="1">
        <v>303</v>
      </c>
      <c r="E1265" s="2" t="s">
        <v>2992</v>
      </c>
      <c r="F1265" s="2" t="s">
        <v>19</v>
      </c>
      <c r="G1265" s="321">
        <v>45854</v>
      </c>
      <c r="H1265" s="2" t="s">
        <v>2474</v>
      </c>
      <c r="I1265" s="2"/>
      <c r="J1265" s="4"/>
      <c r="K1265" s="4"/>
      <c r="L1265" s="4">
        <f>Tabela1[[#This Row],[parcela.cef
(total)]]-Tabela1[[#This Row],[parcela.cef
(realizado)]]</f>
        <v>0</v>
      </c>
      <c r="M1265" s="4">
        <v>0</v>
      </c>
      <c r="N1265" s="4">
        <v>399500</v>
      </c>
      <c r="O1265" s="4">
        <v>0</v>
      </c>
      <c r="P1265" s="4">
        <v>3709.86</v>
      </c>
      <c r="Q1265" s="4">
        <f>SUM(Tabela1[[#This Row],[set/25]:[dez/30]])</f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3000</v>
      </c>
      <c r="BI1265" s="4">
        <v>709.86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0</v>
      </c>
      <c r="CP1265" s="4">
        <v>0</v>
      </c>
      <c r="CQ1265" s="4">
        <v>0</v>
      </c>
      <c r="CR1265" s="4">
        <v>0</v>
      </c>
      <c r="CS1265" s="4">
        <v>0</v>
      </c>
      <c r="CT1265" s="4">
        <v>0</v>
      </c>
      <c r="CU1265" s="4">
        <v>0</v>
      </c>
      <c r="CV1265" s="4">
        <v>0</v>
      </c>
      <c r="CW1265" s="4">
        <v>0</v>
      </c>
      <c r="CX1265" s="4">
        <v>0</v>
      </c>
      <c r="CY1265" s="4">
        <v>0</v>
      </c>
      <c r="CZ1265" s="4">
        <v>0</v>
      </c>
      <c r="DA1265" s="4">
        <v>0</v>
      </c>
      <c r="DB1265" s="4">
        <v>0</v>
      </c>
      <c r="DC1265" s="4">
        <v>0</v>
      </c>
      <c r="DD1265" s="4">
        <v>0</v>
      </c>
      <c r="DE1265" s="4">
        <v>0</v>
      </c>
      <c r="DF1265" s="4">
        <v>0</v>
      </c>
      <c r="DG1265" s="4">
        <v>0</v>
      </c>
      <c r="DH1265" s="4">
        <v>0</v>
      </c>
      <c r="DI1265" s="4">
        <v>0</v>
      </c>
      <c r="DJ1265" s="4">
        <v>0</v>
      </c>
      <c r="DK1265" s="4">
        <v>0</v>
      </c>
      <c r="DL1265" s="4">
        <v>0</v>
      </c>
      <c r="DM1265" s="4">
        <v>0</v>
      </c>
      <c r="DN1265" s="4">
        <v>0</v>
      </c>
      <c r="DO1265" s="4">
        <v>0</v>
      </c>
      <c r="DP1265" s="4">
        <v>0</v>
      </c>
      <c r="DQ1265" s="4">
        <v>0</v>
      </c>
      <c r="DR1265" s="4">
        <v>0</v>
      </c>
      <c r="DS1265" s="4">
        <v>0</v>
      </c>
      <c r="DT1265" s="4">
        <v>0</v>
      </c>
      <c r="DU1265" s="6">
        <v>0</v>
      </c>
      <c r="DV1265" s="4">
        <f>SUM(Tabela1[[#This Row],[jan/25]:[mar/25]])</f>
        <v>0</v>
      </c>
      <c r="DW1265" s="4">
        <f>SUM(Tabela1[[#This Row],[abr/25]:[ago/25]])</f>
        <v>3709.86</v>
      </c>
      <c r="DX1265" s="4">
        <f>SUM(Tabela1[[#This Row],[set/25]:[dez/30]])</f>
        <v>0</v>
      </c>
    </row>
    <row r="1266" spans="1:128" hidden="1" x14ac:dyDescent="0.25">
      <c r="A1266" s="2" t="s">
        <v>2495</v>
      </c>
      <c r="B1266" s="2" t="s">
        <v>14</v>
      </c>
      <c r="C1266" s="2" t="s">
        <v>212</v>
      </c>
      <c r="D1266" s="1">
        <v>304</v>
      </c>
      <c r="E1266" s="2" t="s">
        <v>2994</v>
      </c>
      <c r="F1266" s="2" t="s">
        <v>19</v>
      </c>
      <c r="G1266" s="321">
        <v>45852</v>
      </c>
      <c r="H1266" s="2" t="s">
        <v>781</v>
      </c>
      <c r="I1266" s="2"/>
      <c r="J1266" s="4"/>
      <c r="K1266" s="4"/>
      <c r="L1266" s="4">
        <f>Tabela1[[#This Row],[parcela.cef
(total)]]-Tabela1[[#This Row],[parcela.cef
(realizado)]]</f>
        <v>0</v>
      </c>
      <c r="M1266" s="4">
        <v>0</v>
      </c>
      <c r="N1266" s="4">
        <v>225727.72</v>
      </c>
      <c r="O1266" s="4">
        <v>0</v>
      </c>
      <c r="P1266" s="4">
        <v>519.91</v>
      </c>
      <c r="Q1266" s="4">
        <f>SUM(Tabela1[[#This Row],[set/25]:[dez/30]])</f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300</v>
      </c>
      <c r="BI1266" s="4">
        <v>219.91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0</v>
      </c>
      <c r="CR1266" s="4">
        <v>0</v>
      </c>
      <c r="CS1266" s="4">
        <v>0</v>
      </c>
      <c r="CT1266" s="4">
        <v>0</v>
      </c>
      <c r="CU1266" s="4">
        <v>0</v>
      </c>
      <c r="CV1266" s="4">
        <v>0</v>
      </c>
      <c r="CW1266" s="4">
        <v>0</v>
      </c>
      <c r="CX1266" s="4">
        <v>0</v>
      </c>
      <c r="CY1266" s="4">
        <v>0</v>
      </c>
      <c r="CZ1266" s="4">
        <v>0</v>
      </c>
      <c r="DA1266" s="4">
        <v>0</v>
      </c>
      <c r="DB1266" s="4">
        <v>0</v>
      </c>
      <c r="DC1266" s="4">
        <v>0</v>
      </c>
      <c r="DD1266" s="4">
        <v>0</v>
      </c>
      <c r="DE1266" s="4">
        <v>0</v>
      </c>
      <c r="DF1266" s="4">
        <v>0</v>
      </c>
      <c r="DG1266" s="4">
        <v>0</v>
      </c>
      <c r="DH1266" s="4">
        <v>0</v>
      </c>
      <c r="DI1266" s="4">
        <v>0</v>
      </c>
      <c r="DJ1266" s="4">
        <v>0</v>
      </c>
      <c r="DK1266" s="4">
        <v>0</v>
      </c>
      <c r="DL1266" s="4">
        <v>0</v>
      </c>
      <c r="DM1266" s="4">
        <v>0</v>
      </c>
      <c r="DN1266" s="4">
        <v>0</v>
      </c>
      <c r="DO1266" s="4">
        <v>0</v>
      </c>
      <c r="DP1266" s="4">
        <v>0</v>
      </c>
      <c r="DQ1266" s="4">
        <v>0</v>
      </c>
      <c r="DR1266" s="4">
        <v>0</v>
      </c>
      <c r="DS1266" s="4">
        <v>0</v>
      </c>
      <c r="DT1266" s="4">
        <v>0</v>
      </c>
      <c r="DU1266" s="6">
        <v>0</v>
      </c>
      <c r="DV1266" s="4">
        <f>SUM(Tabela1[[#This Row],[jan/25]:[mar/25]])</f>
        <v>0</v>
      </c>
      <c r="DW1266" s="4">
        <f>SUM(Tabela1[[#This Row],[abr/25]:[ago/25]])</f>
        <v>519.91</v>
      </c>
      <c r="DX1266" s="4">
        <f>SUM(Tabela1[[#This Row],[set/25]:[dez/30]])</f>
        <v>0</v>
      </c>
    </row>
    <row r="1267" spans="1:128" hidden="1" x14ac:dyDescent="0.25">
      <c r="A1267" s="2" t="s">
        <v>2495</v>
      </c>
      <c r="B1267" s="2" t="s">
        <v>14</v>
      </c>
      <c r="C1267" s="2" t="s">
        <v>212</v>
      </c>
      <c r="D1267" s="1">
        <v>305</v>
      </c>
      <c r="E1267" s="2" t="s">
        <v>2996</v>
      </c>
      <c r="F1267" s="2" t="s">
        <v>19</v>
      </c>
      <c r="G1267" s="321">
        <v>45890</v>
      </c>
      <c r="H1267" s="2" t="s">
        <v>2486</v>
      </c>
      <c r="I1267" s="2"/>
      <c r="J1267" s="4"/>
      <c r="K1267" s="4"/>
      <c r="L1267" s="4">
        <f>Tabela1[[#This Row],[parcela.cef
(total)]]-Tabela1[[#This Row],[parcela.cef
(realizado)]]</f>
        <v>0</v>
      </c>
      <c r="M1267" s="4">
        <v>0</v>
      </c>
      <c r="N1267" s="4">
        <v>397902.08000000002</v>
      </c>
      <c r="O1267" s="4">
        <v>0</v>
      </c>
      <c r="P1267" s="4">
        <v>3000</v>
      </c>
      <c r="Q1267" s="4">
        <f>SUM(Tabela1[[#This Row],[set/25]:[dez/30]])</f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3000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0</v>
      </c>
      <c r="CR1267" s="4">
        <v>0</v>
      </c>
      <c r="CS1267" s="4">
        <v>0</v>
      </c>
      <c r="CT1267" s="4">
        <v>0</v>
      </c>
      <c r="CU1267" s="4">
        <v>0</v>
      </c>
      <c r="CV1267" s="4">
        <v>0</v>
      </c>
      <c r="CW1267" s="4">
        <v>0</v>
      </c>
      <c r="CX1267" s="4">
        <v>0</v>
      </c>
      <c r="CY1267" s="4">
        <v>0</v>
      </c>
      <c r="CZ1267" s="4">
        <v>0</v>
      </c>
      <c r="DA1267" s="4">
        <v>0</v>
      </c>
      <c r="DB1267" s="4">
        <v>0</v>
      </c>
      <c r="DC1267" s="4">
        <v>0</v>
      </c>
      <c r="DD1267" s="4">
        <v>0</v>
      </c>
      <c r="DE1267" s="4">
        <v>0</v>
      </c>
      <c r="DF1267" s="4">
        <v>0</v>
      </c>
      <c r="DG1267" s="4">
        <v>0</v>
      </c>
      <c r="DH1267" s="4">
        <v>0</v>
      </c>
      <c r="DI1267" s="4">
        <v>0</v>
      </c>
      <c r="DJ1267" s="4">
        <v>0</v>
      </c>
      <c r="DK1267" s="4">
        <v>0</v>
      </c>
      <c r="DL1267" s="4">
        <v>0</v>
      </c>
      <c r="DM1267" s="4">
        <v>0</v>
      </c>
      <c r="DN1267" s="4">
        <v>0</v>
      </c>
      <c r="DO1267" s="4">
        <v>0</v>
      </c>
      <c r="DP1267" s="4">
        <v>0</v>
      </c>
      <c r="DQ1267" s="4">
        <v>0</v>
      </c>
      <c r="DR1267" s="4">
        <v>0</v>
      </c>
      <c r="DS1267" s="4">
        <v>0</v>
      </c>
      <c r="DT1267" s="4">
        <v>0</v>
      </c>
      <c r="DU1267" s="6">
        <v>0</v>
      </c>
      <c r="DV1267" s="4">
        <f>SUM(Tabela1[[#This Row],[jan/25]:[mar/25]])</f>
        <v>0</v>
      </c>
      <c r="DW1267" s="4">
        <f>SUM(Tabela1[[#This Row],[abr/25]:[ago/25]])</f>
        <v>3000</v>
      </c>
      <c r="DX1267" s="4">
        <f>SUM(Tabela1[[#This Row],[set/25]:[dez/30]])</f>
        <v>0</v>
      </c>
    </row>
    <row r="1268" spans="1:128" hidden="1" x14ac:dyDescent="0.25">
      <c r="A1268" s="2" t="s">
        <v>2495</v>
      </c>
      <c r="B1268" s="2" t="s">
        <v>14</v>
      </c>
      <c r="C1268" s="2" t="s">
        <v>212</v>
      </c>
      <c r="D1268" s="1">
        <v>306</v>
      </c>
      <c r="E1268" s="2" t="s">
        <v>2998</v>
      </c>
      <c r="F1268" s="2" t="s">
        <v>19</v>
      </c>
      <c r="G1268" s="321">
        <v>45853</v>
      </c>
      <c r="H1268" s="2" t="s">
        <v>646</v>
      </c>
      <c r="I1268" s="2"/>
      <c r="J1268" s="4"/>
      <c r="K1268" s="4"/>
      <c r="L1268" s="4">
        <f>Tabela1[[#This Row],[parcela.cef
(total)]]-Tabela1[[#This Row],[parcela.cef
(realizado)]]</f>
        <v>0</v>
      </c>
      <c r="M1268" s="4">
        <v>0</v>
      </c>
      <c r="N1268" s="4">
        <v>220943</v>
      </c>
      <c r="O1268" s="4">
        <v>0</v>
      </c>
      <c r="P1268" s="4">
        <v>1051.03</v>
      </c>
      <c r="Q1268" s="4">
        <f>SUM(Tabela1[[#This Row],[set/25]:[dez/30]])</f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900</v>
      </c>
      <c r="BI1268" s="4">
        <v>151.03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0</v>
      </c>
      <c r="CR1268" s="4">
        <v>0</v>
      </c>
      <c r="CS1268" s="4">
        <v>0</v>
      </c>
      <c r="CT1268" s="4">
        <v>0</v>
      </c>
      <c r="CU1268" s="4">
        <v>0</v>
      </c>
      <c r="CV1268" s="4">
        <v>0</v>
      </c>
      <c r="CW1268" s="4">
        <v>0</v>
      </c>
      <c r="CX1268" s="4">
        <v>0</v>
      </c>
      <c r="CY1268" s="4">
        <v>0</v>
      </c>
      <c r="CZ1268" s="4">
        <v>0</v>
      </c>
      <c r="DA1268" s="4">
        <v>0</v>
      </c>
      <c r="DB1268" s="4">
        <v>0</v>
      </c>
      <c r="DC1268" s="4">
        <v>0</v>
      </c>
      <c r="DD1268" s="4">
        <v>0</v>
      </c>
      <c r="DE1268" s="4">
        <v>0</v>
      </c>
      <c r="DF1268" s="4">
        <v>0</v>
      </c>
      <c r="DG1268" s="4">
        <v>0</v>
      </c>
      <c r="DH1268" s="4">
        <v>0</v>
      </c>
      <c r="DI1268" s="4">
        <v>0</v>
      </c>
      <c r="DJ1268" s="4">
        <v>0</v>
      </c>
      <c r="DK1268" s="4">
        <v>0</v>
      </c>
      <c r="DL1268" s="4">
        <v>0</v>
      </c>
      <c r="DM1268" s="4">
        <v>0</v>
      </c>
      <c r="DN1268" s="4">
        <v>0</v>
      </c>
      <c r="DO1268" s="4">
        <v>0</v>
      </c>
      <c r="DP1268" s="4">
        <v>0</v>
      </c>
      <c r="DQ1268" s="4">
        <v>0</v>
      </c>
      <c r="DR1268" s="4">
        <v>0</v>
      </c>
      <c r="DS1268" s="4">
        <v>0</v>
      </c>
      <c r="DT1268" s="4">
        <v>0</v>
      </c>
      <c r="DU1268" s="6">
        <v>0</v>
      </c>
      <c r="DV1268" s="4">
        <f>SUM(Tabela1[[#This Row],[jan/25]:[mar/25]])</f>
        <v>0</v>
      </c>
      <c r="DW1268" s="4">
        <f>SUM(Tabela1[[#This Row],[abr/25]:[ago/25]])</f>
        <v>1051.03</v>
      </c>
      <c r="DX1268" s="4">
        <f>SUM(Tabela1[[#This Row],[set/25]:[dez/30]])</f>
        <v>0</v>
      </c>
    </row>
    <row r="1269" spans="1:128" hidden="1" x14ac:dyDescent="0.25">
      <c r="A1269" s="2" t="s">
        <v>2495</v>
      </c>
      <c r="B1269" s="2" t="s">
        <v>14</v>
      </c>
      <c r="C1269" s="2" t="s">
        <v>212</v>
      </c>
      <c r="D1269" s="1">
        <v>307</v>
      </c>
      <c r="E1269" s="2" t="s">
        <v>3000</v>
      </c>
      <c r="F1269" s="2" t="s">
        <v>19</v>
      </c>
      <c r="G1269" s="321">
        <v>45851</v>
      </c>
      <c r="H1269" s="2" t="s">
        <v>3001</v>
      </c>
      <c r="I1269" s="2"/>
      <c r="J1269" s="4"/>
      <c r="K1269" s="4"/>
      <c r="L1269" s="4">
        <f>Tabela1[[#This Row],[parcela.cef
(total)]]-Tabela1[[#This Row],[parcela.cef
(realizado)]]</f>
        <v>0</v>
      </c>
      <c r="M1269" s="4">
        <v>0</v>
      </c>
      <c r="N1269" s="4">
        <v>214260</v>
      </c>
      <c r="O1269" s="4">
        <v>0</v>
      </c>
      <c r="P1269" s="4">
        <v>1404.8</v>
      </c>
      <c r="Q1269" s="4">
        <f>SUM(Tabela1[[#This Row],[set/25]:[dez/30]])</f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1200</v>
      </c>
      <c r="BI1269" s="4">
        <v>204.8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0</v>
      </c>
      <c r="CP1269" s="4">
        <v>0</v>
      </c>
      <c r="CQ1269" s="4">
        <v>0</v>
      </c>
      <c r="CR1269" s="4">
        <v>0</v>
      </c>
      <c r="CS1269" s="4">
        <v>0</v>
      </c>
      <c r="CT1269" s="4">
        <v>0</v>
      </c>
      <c r="CU1269" s="4">
        <v>0</v>
      </c>
      <c r="CV1269" s="4">
        <v>0</v>
      </c>
      <c r="CW1269" s="4">
        <v>0</v>
      </c>
      <c r="CX1269" s="4">
        <v>0</v>
      </c>
      <c r="CY1269" s="4">
        <v>0</v>
      </c>
      <c r="CZ1269" s="4">
        <v>0</v>
      </c>
      <c r="DA1269" s="4">
        <v>0</v>
      </c>
      <c r="DB1269" s="4">
        <v>0</v>
      </c>
      <c r="DC1269" s="4">
        <v>0</v>
      </c>
      <c r="DD1269" s="4">
        <v>0</v>
      </c>
      <c r="DE1269" s="4">
        <v>0</v>
      </c>
      <c r="DF1269" s="4">
        <v>0</v>
      </c>
      <c r="DG1269" s="4">
        <v>0</v>
      </c>
      <c r="DH1269" s="4">
        <v>0</v>
      </c>
      <c r="DI1269" s="4">
        <v>0</v>
      </c>
      <c r="DJ1269" s="4">
        <v>0</v>
      </c>
      <c r="DK1269" s="4">
        <v>0</v>
      </c>
      <c r="DL1269" s="4">
        <v>0</v>
      </c>
      <c r="DM1269" s="4">
        <v>0</v>
      </c>
      <c r="DN1269" s="4">
        <v>0</v>
      </c>
      <c r="DO1269" s="4">
        <v>0</v>
      </c>
      <c r="DP1269" s="4">
        <v>0</v>
      </c>
      <c r="DQ1269" s="4">
        <v>0</v>
      </c>
      <c r="DR1269" s="4">
        <v>0</v>
      </c>
      <c r="DS1269" s="4">
        <v>0</v>
      </c>
      <c r="DT1269" s="4">
        <v>0</v>
      </c>
      <c r="DU1269" s="6">
        <v>0</v>
      </c>
      <c r="DV1269" s="4">
        <f>SUM(Tabela1[[#This Row],[jan/25]:[mar/25]])</f>
        <v>0</v>
      </c>
      <c r="DW1269" s="4">
        <f>SUM(Tabela1[[#This Row],[abr/25]:[ago/25]])</f>
        <v>1404.8</v>
      </c>
      <c r="DX1269" s="4">
        <f>SUM(Tabela1[[#This Row],[set/25]:[dez/30]])</f>
        <v>0</v>
      </c>
    </row>
    <row r="1270" spans="1:128" hidden="1" x14ac:dyDescent="0.25">
      <c r="A1270" s="2" t="s">
        <v>2495</v>
      </c>
      <c r="B1270" s="2" t="s">
        <v>14</v>
      </c>
      <c r="C1270" s="2" t="s">
        <v>212</v>
      </c>
      <c r="D1270" s="1">
        <v>308</v>
      </c>
      <c r="E1270" s="2" t="s">
        <v>3003</v>
      </c>
      <c r="F1270" s="2" t="s">
        <v>19</v>
      </c>
      <c r="G1270" s="321">
        <v>45897</v>
      </c>
      <c r="H1270" s="2"/>
      <c r="I1270" s="2"/>
      <c r="J1270" s="4"/>
      <c r="K1270" s="4"/>
      <c r="L1270" s="4">
        <f>Tabela1[[#This Row],[parcela.cef
(total)]]-Tabela1[[#This Row],[parcela.cef
(realizado)]]</f>
        <v>0</v>
      </c>
      <c r="M1270" s="4">
        <v>0</v>
      </c>
      <c r="N1270" s="4">
        <v>309900.74</v>
      </c>
      <c r="O1270" s="4">
        <v>0</v>
      </c>
      <c r="P1270" s="4">
        <v>0</v>
      </c>
      <c r="Q1270" s="4">
        <f>SUM(Tabela1[[#This Row],[set/25]:[dez/30]])</f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0</v>
      </c>
      <c r="CP1270" s="4">
        <v>0</v>
      </c>
      <c r="CQ1270" s="4">
        <v>0</v>
      </c>
      <c r="CR1270" s="4">
        <v>0</v>
      </c>
      <c r="CS1270" s="4">
        <v>0</v>
      </c>
      <c r="CT1270" s="4">
        <v>0</v>
      </c>
      <c r="CU1270" s="4">
        <v>0</v>
      </c>
      <c r="CV1270" s="4">
        <v>0</v>
      </c>
      <c r="CW1270" s="4">
        <v>0</v>
      </c>
      <c r="CX1270" s="4">
        <v>0</v>
      </c>
      <c r="CY1270" s="4">
        <v>0</v>
      </c>
      <c r="CZ1270" s="4">
        <v>0</v>
      </c>
      <c r="DA1270" s="4">
        <v>0</v>
      </c>
      <c r="DB1270" s="4">
        <v>0</v>
      </c>
      <c r="DC1270" s="4">
        <v>0</v>
      </c>
      <c r="DD1270" s="4">
        <v>0</v>
      </c>
      <c r="DE1270" s="4">
        <v>0</v>
      </c>
      <c r="DF1270" s="4">
        <v>0</v>
      </c>
      <c r="DG1270" s="4">
        <v>0</v>
      </c>
      <c r="DH1270" s="4">
        <v>0</v>
      </c>
      <c r="DI1270" s="4">
        <v>0</v>
      </c>
      <c r="DJ1270" s="4">
        <v>0</v>
      </c>
      <c r="DK1270" s="4">
        <v>0</v>
      </c>
      <c r="DL1270" s="4">
        <v>0</v>
      </c>
      <c r="DM1270" s="4">
        <v>0</v>
      </c>
      <c r="DN1270" s="4">
        <v>0</v>
      </c>
      <c r="DO1270" s="4">
        <v>0</v>
      </c>
      <c r="DP1270" s="4">
        <v>0</v>
      </c>
      <c r="DQ1270" s="4">
        <v>0</v>
      </c>
      <c r="DR1270" s="4">
        <v>0</v>
      </c>
      <c r="DS1270" s="4">
        <v>0</v>
      </c>
      <c r="DT1270" s="4">
        <v>0</v>
      </c>
      <c r="DU1270" s="6">
        <v>0</v>
      </c>
      <c r="DV1270" s="4">
        <f>SUM(Tabela1[[#This Row],[jan/25]:[mar/25]])</f>
        <v>0</v>
      </c>
      <c r="DW1270" s="4">
        <f>SUM(Tabela1[[#This Row],[abr/25]:[ago/25]])</f>
        <v>0</v>
      </c>
      <c r="DX1270" s="4">
        <f>SUM(Tabela1[[#This Row],[set/25]:[dez/30]])</f>
        <v>0</v>
      </c>
    </row>
    <row r="1271" spans="1:128" hidden="1" x14ac:dyDescent="0.25">
      <c r="A1271" s="2" t="s">
        <v>2495</v>
      </c>
      <c r="B1271" s="2" t="s">
        <v>14</v>
      </c>
      <c r="C1271" s="2" t="s">
        <v>212</v>
      </c>
      <c r="D1271" s="1">
        <v>309</v>
      </c>
      <c r="E1271" s="2" t="s">
        <v>3005</v>
      </c>
      <c r="F1271" s="2" t="s">
        <v>19</v>
      </c>
      <c r="G1271" s="321">
        <v>45850</v>
      </c>
      <c r="H1271" s="2" t="s">
        <v>2145</v>
      </c>
      <c r="I1271" s="2"/>
      <c r="J1271" s="4"/>
      <c r="K1271" s="4"/>
      <c r="L1271" s="4">
        <f>Tabela1[[#This Row],[parcela.cef
(total)]]-Tabela1[[#This Row],[parcela.cef
(realizado)]]</f>
        <v>0</v>
      </c>
      <c r="M1271" s="4">
        <v>0</v>
      </c>
      <c r="N1271" s="4">
        <v>224000</v>
      </c>
      <c r="O1271" s="4">
        <v>0</v>
      </c>
      <c r="P1271" s="4">
        <v>15000</v>
      </c>
      <c r="Q1271" s="4">
        <f>SUM(Tabela1[[#This Row],[set/25]:[dez/30]])</f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15000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4">
        <v>0</v>
      </c>
      <c r="CV1271" s="4">
        <v>0</v>
      </c>
      <c r="CW1271" s="4">
        <v>0</v>
      </c>
      <c r="CX1271" s="4">
        <v>0</v>
      </c>
      <c r="CY1271" s="4">
        <v>0</v>
      </c>
      <c r="CZ1271" s="4">
        <v>0</v>
      </c>
      <c r="DA1271" s="4">
        <v>0</v>
      </c>
      <c r="DB1271" s="4">
        <v>0</v>
      </c>
      <c r="DC1271" s="4">
        <v>0</v>
      </c>
      <c r="DD1271" s="4">
        <v>0</v>
      </c>
      <c r="DE1271" s="4">
        <v>0</v>
      </c>
      <c r="DF1271" s="4">
        <v>0</v>
      </c>
      <c r="DG1271" s="4">
        <v>0</v>
      </c>
      <c r="DH1271" s="4">
        <v>0</v>
      </c>
      <c r="DI1271" s="4">
        <v>0</v>
      </c>
      <c r="DJ1271" s="4">
        <v>0</v>
      </c>
      <c r="DK1271" s="4">
        <v>0</v>
      </c>
      <c r="DL1271" s="4">
        <v>0</v>
      </c>
      <c r="DM1271" s="4">
        <v>0</v>
      </c>
      <c r="DN1271" s="4">
        <v>0</v>
      </c>
      <c r="DO1271" s="4">
        <v>0</v>
      </c>
      <c r="DP1271" s="4">
        <v>0</v>
      </c>
      <c r="DQ1271" s="4">
        <v>0</v>
      </c>
      <c r="DR1271" s="4">
        <v>0</v>
      </c>
      <c r="DS1271" s="4">
        <v>0</v>
      </c>
      <c r="DT1271" s="4">
        <v>0</v>
      </c>
      <c r="DU1271" s="6">
        <v>0</v>
      </c>
      <c r="DV1271" s="4">
        <f>SUM(Tabela1[[#This Row],[jan/25]:[mar/25]])</f>
        <v>0</v>
      </c>
      <c r="DW1271" s="4">
        <f>SUM(Tabela1[[#This Row],[abr/25]:[ago/25]])</f>
        <v>15000</v>
      </c>
      <c r="DX1271" s="4">
        <f>SUM(Tabela1[[#This Row],[set/25]:[dez/30]])</f>
        <v>0</v>
      </c>
    </row>
    <row r="1272" spans="1:128" hidden="1" x14ac:dyDescent="0.25">
      <c r="A1272" s="2" t="s">
        <v>2495</v>
      </c>
      <c r="B1272" s="2" t="s">
        <v>14</v>
      </c>
      <c r="C1272" s="2" t="s">
        <v>212</v>
      </c>
      <c r="D1272" s="1">
        <v>310</v>
      </c>
      <c r="E1272" s="2" t="s">
        <v>3007</v>
      </c>
      <c r="F1272" s="2" t="s">
        <v>19</v>
      </c>
      <c r="G1272" s="321">
        <v>45850</v>
      </c>
      <c r="H1272" s="2" t="s">
        <v>3008</v>
      </c>
      <c r="I1272" s="2"/>
      <c r="J1272" s="4"/>
      <c r="K1272" s="4"/>
      <c r="L1272" s="4">
        <f>Tabela1[[#This Row],[parcela.cef
(total)]]-Tabela1[[#This Row],[parcela.cef
(realizado)]]</f>
        <v>0</v>
      </c>
      <c r="M1272" s="4">
        <v>0</v>
      </c>
      <c r="N1272" s="4">
        <v>215244.91</v>
      </c>
      <c r="O1272" s="4">
        <v>0</v>
      </c>
      <c r="P1272" s="4">
        <v>3064.54</v>
      </c>
      <c r="Q1272" s="4">
        <f>SUM(Tabela1[[#This Row],[set/25]:[dez/30]])</f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3000</v>
      </c>
      <c r="BI1272" s="4">
        <v>64.540000000000006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0</v>
      </c>
      <c r="CP1272" s="4">
        <v>0</v>
      </c>
      <c r="CQ1272" s="4">
        <v>0</v>
      </c>
      <c r="CR1272" s="4">
        <v>0</v>
      </c>
      <c r="CS1272" s="4">
        <v>0</v>
      </c>
      <c r="CT1272" s="4">
        <v>0</v>
      </c>
      <c r="CU1272" s="4">
        <v>0</v>
      </c>
      <c r="CV1272" s="4">
        <v>0</v>
      </c>
      <c r="CW1272" s="4">
        <v>0</v>
      </c>
      <c r="CX1272" s="4">
        <v>0</v>
      </c>
      <c r="CY1272" s="4">
        <v>0</v>
      </c>
      <c r="CZ1272" s="4">
        <v>0</v>
      </c>
      <c r="DA1272" s="4">
        <v>0</v>
      </c>
      <c r="DB1272" s="4">
        <v>0</v>
      </c>
      <c r="DC1272" s="4">
        <v>0</v>
      </c>
      <c r="DD1272" s="4">
        <v>0</v>
      </c>
      <c r="DE1272" s="4">
        <v>0</v>
      </c>
      <c r="DF1272" s="4">
        <v>0</v>
      </c>
      <c r="DG1272" s="4">
        <v>0</v>
      </c>
      <c r="DH1272" s="4">
        <v>0</v>
      </c>
      <c r="DI1272" s="4">
        <v>0</v>
      </c>
      <c r="DJ1272" s="4">
        <v>0</v>
      </c>
      <c r="DK1272" s="4">
        <v>0</v>
      </c>
      <c r="DL1272" s="4">
        <v>0</v>
      </c>
      <c r="DM1272" s="4">
        <v>0</v>
      </c>
      <c r="DN1272" s="4">
        <v>0</v>
      </c>
      <c r="DO1272" s="4">
        <v>0</v>
      </c>
      <c r="DP1272" s="4">
        <v>0</v>
      </c>
      <c r="DQ1272" s="4">
        <v>0</v>
      </c>
      <c r="DR1272" s="4">
        <v>0</v>
      </c>
      <c r="DS1272" s="4">
        <v>0</v>
      </c>
      <c r="DT1272" s="4">
        <v>0</v>
      </c>
      <c r="DU1272" s="6">
        <v>0</v>
      </c>
      <c r="DV1272" s="4">
        <f>SUM(Tabela1[[#This Row],[jan/25]:[mar/25]])</f>
        <v>0</v>
      </c>
      <c r="DW1272" s="4">
        <f>SUM(Tabela1[[#This Row],[abr/25]:[ago/25]])</f>
        <v>3064.54</v>
      </c>
      <c r="DX1272" s="4">
        <f>SUM(Tabela1[[#This Row],[set/25]:[dez/30]])</f>
        <v>0</v>
      </c>
    </row>
    <row r="1273" spans="1:128" hidden="1" x14ac:dyDescent="0.25">
      <c r="A1273" s="2" t="s">
        <v>2495</v>
      </c>
      <c r="B1273" s="2" t="s">
        <v>14</v>
      </c>
      <c r="C1273" s="2" t="s">
        <v>212</v>
      </c>
      <c r="D1273" s="1">
        <v>311</v>
      </c>
      <c r="E1273" s="2" t="s">
        <v>3010</v>
      </c>
      <c r="F1273" s="2" t="s">
        <v>19</v>
      </c>
      <c r="G1273" s="321">
        <v>45850</v>
      </c>
      <c r="H1273" s="2" t="s">
        <v>668</v>
      </c>
      <c r="I1273" s="2"/>
      <c r="J1273" s="4"/>
      <c r="K1273" s="4"/>
      <c r="L1273" s="4">
        <f>Tabela1[[#This Row],[parcela.cef
(total)]]-Tabela1[[#This Row],[parcela.cef
(realizado)]]</f>
        <v>0</v>
      </c>
      <c r="M1273" s="4">
        <v>0</v>
      </c>
      <c r="N1273" s="4">
        <v>310171.8</v>
      </c>
      <c r="O1273" s="4">
        <v>0</v>
      </c>
      <c r="P1273" s="4">
        <v>1661.15</v>
      </c>
      <c r="Q1273" s="4">
        <f>SUM(Tabela1[[#This Row],[set/25]:[dez/30]])</f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1500</v>
      </c>
      <c r="BI1273" s="4">
        <v>161.15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0</v>
      </c>
      <c r="CR1273" s="4">
        <v>0</v>
      </c>
      <c r="CS1273" s="4">
        <v>0</v>
      </c>
      <c r="CT1273" s="4">
        <v>0</v>
      </c>
      <c r="CU1273" s="4">
        <v>0</v>
      </c>
      <c r="CV1273" s="4">
        <v>0</v>
      </c>
      <c r="CW1273" s="4">
        <v>0</v>
      </c>
      <c r="CX1273" s="4">
        <v>0</v>
      </c>
      <c r="CY1273" s="4">
        <v>0</v>
      </c>
      <c r="CZ1273" s="4">
        <v>0</v>
      </c>
      <c r="DA1273" s="4">
        <v>0</v>
      </c>
      <c r="DB1273" s="4">
        <v>0</v>
      </c>
      <c r="DC1273" s="4">
        <v>0</v>
      </c>
      <c r="DD1273" s="4">
        <v>0</v>
      </c>
      <c r="DE1273" s="4">
        <v>0</v>
      </c>
      <c r="DF1273" s="4">
        <v>0</v>
      </c>
      <c r="DG1273" s="4">
        <v>0</v>
      </c>
      <c r="DH1273" s="4">
        <v>0</v>
      </c>
      <c r="DI1273" s="4">
        <v>0</v>
      </c>
      <c r="DJ1273" s="4">
        <v>0</v>
      </c>
      <c r="DK1273" s="4">
        <v>0</v>
      </c>
      <c r="DL1273" s="4">
        <v>0</v>
      </c>
      <c r="DM1273" s="4">
        <v>0</v>
      </c>
      <c r="DN1273" s="4">
        <v>0</v>
      </c>
      <c r="DO1273" s="4">
        <v>0</v>
      </c>
      <c r="DP1273" s="4">
        <v>0</v>
      </c>
      <c r="DQ1273" s="4">
        <v>0</v>
      </c>
      <c r="DR1273" s="4">
        <v>0</v>
      </c>
      <c r="DS1273" s="4">
        <v>0</v>
      </c>
      <c r="DT1273" s="4">
        <v>0</v>
      </c>
      <c r="DU1273" s="6">
        <v>0</v>
      </c>
      <c r="DV1273" s="4">
        <f>SUM(Tabela1[[#This Row],[jan/25]:[mar/25]])</f>
        <v>0</v>
      </c>
      <c r="DW1273" s="4">
        <f>SUM(Tabela1[[#This Row],[abr/25]:[ago/25]])</f>
        <v>1661.15</v>
      </c>
      <c r="DX1273" s="4">
        <f>SUM(Tabela1[[#This Row],[set/25]:[dez/30]])</f>
        <v>0</v>
      </c>
    </row>
    <row r="1274" spans="1:128" hidden="1" x14ac:dyDescent="0.25">
      <c r="A1274" s="2" t="s">
        <v>2495</v>
      </c>
      <c r="B1274" s="2" t="s">
        <v>14</v>
      </c>
      <c r="C1274" s="2" t="s">
        <v>212</v>
      </c>
      <c r="D1274" s="1">
        <v>312</v>
      </c>
      <c r="E1274" s="2" t="s">
        <v>3012</v>
      </c>
      <c r="F1274" s="2" t="s">
        <v>19</v>
      </c>
      <c r="G1274" s="321">
        <v>45850</v>
      </c>
      <c r="H1274" s="2" t="s">
        <v>469</v>
      </c>
      <c r="I1274" s="2"/>
      <c r="J1274" s="4"/>
      <c r="K1274" s="4"/>
      <c r="L1274" s="4">
        <f>Tabela1[[#This Row],[parcela.cef
(total)]]-Tabela1[[#This Row],[parcela.cef
(realizado)]]</f>
        <v>0</v>
      </c>
      <c r="M1274" s="4">
        <v>0</v>
      </c>
      <c r="N1274" s="4">
        <v>224387.4</v>
      </c>
      <c r="O1274" s="4">
        <v>0</v>
      </c>
      <c r="P1274" s="4">
        <v>3093.64</v>
      </c>
      <c r="Q1274" s="4">
        <f>SUM(Tabela1[[#This Row],[set/25]:[dez/30]])</f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3000</v>
      </c>
      <c r="BI1274" s="4">
        <v>93.64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0</v>
      </c>
      <c r="CP1274" s="4">
        <v>0</v>
      </c>
      <c r="CQ1274" s="4">
        <v>0</v>
      </c>
      <c r="CR1274" s="4">
        <v>0</v>
      </c>
      <c r="CS1274" s="4">
        <v>0</v>
      </c>
      <c r="CT1274" s="4">
        <v>0</v>
      </c>
      <c r="CU1274" s="4">
        <v>0</v>
      </c>
      <c r="CV1274" s="4">
        <v>0</v>
      </c>
      <c r="CW1274" s="4">
        <v>0</v>
      </c>
      <c r="CX1274" s="4">
        <v>0</v>
      </c>
      <c r="CY1274" s="4">
        <v>0</v>
      </c>
      <c r="CZ1274" s="4">
        <v>0</v>
      </c>
      <c r="DA1274" s="4">
        <v>0</v>
      </c>
      <c r="DB1274" s="4">
        <v>0</v>
      </c>
      <c r="DC1274" s="4">
        <v>0</v>
      </c>
      <c r="DD1274" s="4">
        <v>0</v>
      </c>
      <c r="DE1274" s="4">
        <v>0</v>
      </c>
      <c r="DF1274" s="4">
        <v>0</v>
      </c>
      <c r="DG1274" s="4">
        <v>0</v>
      </c>
      <c r="DH1274" s="4">
        <v>0</v>
      </c>
      <c r="DI1274" s="4">
        <v>0</v>
      </c>
      <c r="DJ1274" s="4">
        <v>0</v>
      </c>
      <c r="DK1274" s="4">
        <v>0</v>
      </c>
      <c r="DL1274" s="4">
        <v>0</v>
      </c>
      <c r="DM1274" s="4">
        <v>0</v>
      </c>
      <c r="DN1274" s="4">
        <v>0</v>
      </c>
      <c r="DO1274" s="4">
        <v>0</v>
      </c>
      <c r="DP1274" s="4">
        <v>0</v>
      </c>
      <c r="DQ1274" s="4">
        <v>0</v>
      </c>
      <c r="DR1274" s="4">
        <v>0</v>
      </c>
      <c r="DS1274" s="4">
        <v>0</v>
      </c>
      <c r="DT1274" s="4">
        <v>0</v>
      </c>
      <c r="DU1274" s="6">
        <v>0</v>
      </c>
      <c r="DV1274" s="4">
        <f>SUM(Tabela1[[#This Row],[jan/25]:[mar/25]])</f>
        <v>0</v>
      </c>
      <c r="DW1274" s="4">
        <f>SUM(Tabela1[[#This Row],[abr/25]:[ago/25]])</f>
        <v>3093.64</v>
      </c>
      <c r="DX1274" s="4">
        <f>SUM(Tabela1[[#This Row],[set/25]:[dez/30]])</f>
        <v>0</v>
      </c>
    </row>
    <row r="1275" spans="1:128" hidden="1" x14ac:dyDescent="0.25">
      <c r="A1275" s="2" t="s">
        <v>2495</v>
      </c>
      <c r="B1275" s="2" t="s">
        <v>14</v>
      </c>
      <c r="C1275" s="2" t="s">
        <v>212</v>
      </c>
      <c r="D1275" s="1">
        <v>313</v>
      </c>
      <c r="E1275" s="2" t="s">
        <v>3014</v>
      </c>
      <c r="F1275" s="2" t="s">
        <v>19</v>
      </c>
      <c r="G1275" s="321">
        <v>45889</v>
      </c>
      <c r="H1275" s="2" t="s">
        <v>3015</v>
      </c>
      <c r="I1275" s="2"/>
      <c r="J1275" s="4"/>
      <c r="K1275" s="4"/>
      <c r="L1275" s="4">
        <f>Tabela1[[#This Row],[parcela.cef
(total)]]-Tabela1[[#This Row],[parcela.cef
(realizado)]]</f>
        <v>0</v>
      </c>
      <c r="M1275" s="4">
        <v>0</v>
      </c>
      <c r="N1275" s="4">
        <v>309476</v>
      </c>
      <c r="O1275" s="4">
        <v>0</v>
      </c>
      <c r="P1275" s="4">
        <v>9500</v>
      </c>
      <c r="Q1275" s="4">
        <f>SUM(Tabela1[[#This Row],[set/25]:[dez/30]])</f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9500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0</v>
      </c>
      <c r="CP1275" s="4">
        <v>0</v>
      </c>
      <c r="CQ1275" s="4">
        <v>0</v>
      </c>
      <c r="CR1275" s="4">
        <v>0</v>
      </c>
      <c r="CS1275" s="4">
        <v>0</v>
      </c>
      <c r="CT1275" s="4">
        <v>0</v>
      </c>
      <c r="CU1275" s="4">
        <v>0</v>
      </c>
      <c r="CV1275" s="4">
        <v>0</v>
      </c>
      <c r="CW1275" s="4">
        <v>0</v>
      </c>
      <c r="CX1275" s="4">
        <v>0</v>
      </c>
      <c r="CY1275" s="4">
        <v>0</v>
      </c>
      <c r="CZ1275" s="4">
        <v>0</v>
      </c>
      <c r="DA1275" s="4">
        <v>0</v>
      </c>
      <c r="DB1275" s="4">
        <v>0</v>
      </c>
      <c r="DC1275" s="4">
        <v>0</v>
      </c>
      <c r="DD1275" s="4">
        <v>0</v>
      </c>
      <c r="DE1275" s="4">
        <v>0</v>
      </c>
      <c r="DF1275" s="4">
        <v>0</v>
      </c>
      <c r="DG1275" s="4">
        <v>0</v>
      </c>
      <c r="DH1275" s="4">
        <v>0</v>
      </c>
      <c r="DI1275" s="4">
        <v>0</v>
      </c>
      <c r="DJ1275" s="4">
        <v>0</v>
      </c>
      <c r="DK1275" s="4">
        <v>0</v>
      </c>
      <c r="DL1275" s="4">
        <v>0</v>
      </c>
      <c r="DM1275" s="4">
        <v>0</v>
      </c>
      <c r="DN1275" s="4">
        <v>0</v>
      </c>
      <c r="DO1275" s="4">
        <v>0</v>
      </c>
      <c r="DP1275" s="4">
        <v>0</v>
      </c>
      <c r="DQ1275" s="4">
        <v>0</v>
      </c>
      <c r="DR1275" s="4">
        <v>0</v>
      </c>
      <c r="DS1275" s="4">
        <v>0</v>
      </c>
      <c r="DT1275" s="4">
        <v>0</v>
      </c>
      <c r="DU1275" s="6">
        <v>0</v>
      </c>
      <c r="DV1275" s="4">
        <f>SUM(Tabela1[[#This Row],[jan/25]:[mar/25]])</f>
        <v>0</v>
      </c>
      <c r="DW1275" s="4">
        <f>SUM(Tabela1[[#This Row],[abr/25]:[ago/25]])</f>
        <v>9500</v>
      </c>
      <c r="DX1275" s="4">
        <f>SUM(Tabela1[[#This Row],[set/25]:[dez/30]])</f>
        <v>0</v>
      </c>
    </row>
    <row r="1276" spans="1:128" hidden="1" x14ac:dyDescent="0.25">
      <c r="A1276" s="2" t="s">
        <v>2495</v>
      </c>
      <c r="B1276" s="2" t="s">
        <v>14</v>
      </c>
      <c r="C1276" s="2" t="s">
        <v>212</v>
      </c>
      <c r="D1276" s="1">
        <v>314</v>
      </c>
      <c r="E1276" s="2" t="s">
        <v>3017</v>
      </c>
      <c r="F1276" s="2" t="s">
        <v>19</v>
      </c>
      <c r="G1276" s="321">
        <v>45852</v>
      </c>
      <c r="H1276" s="2" t="s">
        <v>1625</v>
      </c>
      <c r="I1276" s="2"/>
      <c r="J1276" s="4"/>
      <c r="K1276" s="4"/>
      <c r="L1276" s="4">
        <f>Tabela1[[#This Row],[parcela.cef
(total)]]-Tabela1[[#This Row],[parcela.cef
(realizado)]]</f>
        <v>0</v>
      </c>
      <c r="M1276" s="4">
        <v>0</v>
      </c>
      <c r="N1276" s="4">
        <v>296100</v>
      </c>
      <c r="O1276" s="4">
        <v>0</v>
      </c>
      <c r="P1276" s="4">
        <v>1136.99</v>
      </c>
      <c r="Q1276" s="4">
        <f>SUM(Tabela1[[#This Row],[set/25]:[dez/30]])</f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1000</v>
      </c>
      <c r="BI1276" s="4">
        <v>136.99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0</v>
      </c>
      <c r="CP1276" s="4">
        <v>0</v>
      </c>
      <c r="CQ1276" s="4">
        <v>0</v>
      </c>
      <c r="CR1276" s="4">
        <v>0</v>
      </c>
      <c r="CS1276" s="4">
        <v>0</v>
      </c>
      <c r="CT1276" s="4">
        <v>0</v>
      </c>
      <c r="CU1276" s="4">
        <v>0</v>
      </c>
      <c r="CV1276" s="4">
        <v>0</v>
      </c>
      <c r="CW1276" s="4">
        <v>0</v>
      </c>
      <c r="CX1276" s="4">
        <v>0</v>
      </c>
      <c r="CY1276" s="4">
        <v>0</v>
      </c>
      <c r="CZ1276" s="4">
        <v>0</v>
      </c>
      <c r="DA1276" s="4">
        <v>0</v>
      </c>
      <c r="DB1276" s="4">
        <v>0</v>
      </c>
      <c r="DC1276" s="4">
        <v>0</v>
      </c>
      <c r="DD1276" s="4">
        <v>0</v>
      </c>
      <c r="DE1276" s="4">
        <v>0</v>
      </c>
      <c r="DF1276" s="4">
        <v>0</v>
      </c>
      <c r="DG1276" s="4">
        <v>0</v>
      </c>
      <c r="DH1276" s="4">
        <v>0</v>
      </c>
      <c r="DI1276" s="4">
        <v>0</v>
      </c>
      <c r="DJ1276" s="4">
        <v>0</v>
      </c>
      <c r="DK1276" s="4">
        <v>0</v>
      </c>
      <c r="DL1276" s="4">
        <v>0</v>
      </c>
      <c r="DM1276" s="4">
        <v>0</v>
      </c>
      <c r="DN1276" s="4">
        <v>0</v>
      </c>
      <c r="DO1276" s="4">
        <v>0</v>
      </c>
      <c r="DP1276" s="4">
        <v>0</v>
      </c>
      <c r="DQ1276" s="4">
        <v>0</v>
      </c>
      <c r="DR1276" s="4">
        <v>0</v>
      </c>
      <c r="DS1276" s="4">
        <v>0</v>
      </c>
      <c r="DT1276" s="4">
        <v>0</v>
      </c>
      <c r="DU1276" s="6">
        <v>0</v>
      </c>
      <c r="DV1276" s="4">
        <f>SUM(Tabela1[[#This Row],[jan/25]:[mar/25]])</f>
        <v>0</v>
      </c>
      <c r="DW1276" s="4">
        <f>SUM(Tabela1[[#This Row],[abr/25]:[ago/25]])</f>
        <v>1136.99</v>
      </c>
      <c r="DX1276" s="4">
        <f>SUM(Tabela1[[#This Row],[set/25]:[dez/30]])</f>
        <v>0</v>
      </c>
    </row>
    <row r="1277" spans="1:128" hidden="1" x14ac:dyDescent="0.25">
      <c r="A1277" s="2" t="s">
        <v>2495</v>
      </c>
      <c r="B1277" s="2" t="s">
        <v>14</v>
      </c>
      <c r="C1277" s="2" t="s">
        <v>212</v>
      </c>
      <c r="D1277" s="1">
        <v>315</v>
      </c>
      <c r="E1277" s="2" t="s">
        <v>3019</v>
      </c>
      <c r="F1277" s="2" t="s">
        <v>19</v>
      </c>
      <c r="G1277" s="321">
        <v>45850</v>
      </c>
      <c r="H1277" s="2" t="s">
        <v>733</v>
      </c>
      <c r="I1277" s="2"/>
      <c r="J1277" s="4"/>
      <c r="K1277" s="4"/>
      <c r="L1277" s="4">
        <f>Tabela1[[#This Row],[parcela.cef
(total)]]-Tabela1[[#This Row],[parcela.cef
(realizado)]]</f>
        <v>0</v>
      </c>
      <c r="M1277" s="4">
        <v>0</v>
      </c>
      <c r="N1277" s="4">
        <v>296100</v>
      </c>
      <c r="O1277" s="4">
        <v>0</v>
      </c>
      <c r="P1277" s="4">
        <v>66824.47</v>
      </c>
      <c r="Q1277" s="4">
        <f>SUM(Tabela1[[#This Row],[set/25]:[dez/30]])</f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66100</v>
      </c>
      <c r="BI1277" s="4">
        <v>724.47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0</v>
      </c>
      <c r="CP1277" s="4">
        <v>0</v>
      </c>
      <c r="CQ1277" s="4">
        <v>0</v>
      </c>
      <c r="CR1277" s="4">
        <v>0</v>
      </c>
      <c r="CS1277" s="4">
        <v>0</v>
      </c>
      <c r="CT1277" s="4">
        <v>0</v>
      </c>
      <c r="CU1277" s="4">
        <v>0</v>
      </c>
      <c r="CV1277" s="4">
        <v>0</v>
      </c>
      <c r="CW1277" s="4">
        <v>0</v>
      </c>
      <c r="CX1277" s="4">
        <v>0</v>
      </c>
      <c r="CY1277" s="4">
        <v>0</v>
      </c>
      <c r="CZ1277" s="4">
        <v>0</v>
      </c>
      <c r="DA1277" s="4">
        <v>0</v>
      </c>
      <c r="DB1277" s="4">
        <v>0</v>
      </c>
      <c r="DC1277" s="4">
        <v>0</v>
      </c>
      <c r="DD1277" s="4">
        <v>0</v>
      </c>
      <c r="DE1277" s="4">
        <v>0</v>
      </c>
      <c r="DF1277" s="4">
        <v>0</v>
      </c>
      <c r="DG1277" s="4">
        <v>0</v>
      </c>
      <c r="DH1277" s="4">
        <v>0</v>
      </c>
      <c r="DI1277" s="4">
        <v>0</v>
      </c>
      <c r="DJ1277" s="4">
        <v>0</v>
      </c>
      <c r="DK1277" s="4">
        <v>0</v>
      </c>
      <c r="DL1277" s="4">
        <v>0</v>
      </c>
      <c r="DM1277" s="4">
        <v>0</v>
      </c>
      <c r="DN1277" s="4">
        <v>0</v>
      </c>
      <c r="DO1277" s="4">
        <v>0</v>
      </c>
      <c r="DP1277" s="4">
        <v>0</v>
      </c>
      <c r="DQ1277" s="4">
        <v>0</v>
      </c>
      <c r="DR1277" s="4">
        <v>0</v>
      </c>
      <c r="DS1277" s="4">
        <v>0</v>
      </c>
      <c r="DT1277" s="4">
        <v>0</v>
      </c>
      <c r="DU1277" s="6">
        <v>0</v>
      </c>
      <c r="DV1277" s="4">
        <f>SUM(Tabela1[[#This Row],[jan/25]:[mar/25]])</f>
        <v>0</v>
      </c>
      <c r="DW1277" s="4">
        <f>SUM(Tabela1[[#This Row],[abr/25]:[ago/25]])</f>
        <v>66824.47</v>
      </c>
      <c r="DX1277" s="4">
        <f>SUM(Tabela1[[#This Row],[set/25]:[dez/30]])</f>
        <v>0</v>
      </c>
    </row>
    <row r="1278" spans="1:128" hidden="1" x14ac:dyDescent="0.25">
      <c r="A1278" s="2" t="s">
        <v>2495</v>
      </c>
      <c r="B1278" s="2" t="s">
        <v>14</v>
      </c>
      <c r="C1278" s="2" t="s">
        <v>235</v>
      </c>
      <c r="D1278" s="1">
        <v>401</v>
      </c>
      <c r="E1278" s="2" t="s">
        <v>3021</v>
      </c>
      <c r="F1278" s="2" t="s">
        <v>19</v>
      </c>
      <c r="G1278" s="321">
        <v>45850</v>
      </c>
      <c r="H1278" s="2" t="s">
        <v>3022</v>
      </c>
      <c r="I1278" s="2"/>
      <c r="J1278" s="4"/>
      <c r="K1278" s="4"/>
      <c r="L1278" s="4">
        <f>Tabela1[[#This Row],[parcela.cef
(total)]]-Tabela1[[#This Row],[parcela.cef
(realizado)]]</f>
        <v>0</v>
      </c>
      <c r="M1278" s="4">
        <v>196835.75</v>
      </c>
      <c r="N1278" s="4">
        <v>375911.8</v>
      </c>
      <c r="O1278" s="4">
        <v>0</v>
      </c>
      <c r="P1278" s="4">
        <v>97147.3</v>
      </c>
      <c r="Q1278" s="4">
        <f>SUM(Tabela1[[#This Row],[set/25]:[dez/30]])</f>
        <v>70191.700000000012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24941.8</v>
      </c>
      <c r="BI1278" s="4">
        <v>2013.8</v>
      </c>
      <c r="BJ1278" s="4">
        <v>2032.13</v>
      </c>
      <c r="BK1278" s="4">
        <v>5080.3100000000004</v>
      </c>
      <c r="BL1278" s="4">
        <v>2032.13</v>
      </c>
      <c r="BM1278" s="4">
        <v>2032.13</v>
      </c>
      <c r="BN1278" s="4">
        <v>7112.44</v>
      </c>
      <c r="BO1278" s="4">
        <v>2032.13</v>
      </c>
      <c r="BP1278" s="4">
        <v>2032.13</v>
      </c>
      <c r="BQ1278" s="4">
        <v>7112.44</v>
      </c>
      <c r="BR1278" s="4">
        <v>2032.13</v>
      </c>
      <c r="BS1278" s="4">
        <v>2032.13</v>
      </c>
      <c r="BT1278" s="4">
        <v>26500.95</v>
      </c>
      <c r="BU1278" s="4">
        <v>2032.13</v>
      </c>
      <c r="BV1278" s="4">
        <v>2032.13</v>
      </c>
      <c r="BW1278" s="4">
        <v>2032.13</v>
      </c>
      <c r="BX1278" s="4">
        <v>2032.13</v>
      </c>
      <c r="BY1278" s="4">
        <v>2032.13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0</v>
      </c>
      <c r="CR1278" s="4">
        <v>0</v>
      </c>
      <c r="CS1278" s="4">
        <v>0</v>
      </c>
      <c r="CT1278" s="4">
        <v>0</v>
      </c>
      <c r="CU1278" s="4">
        <v>0</v>
      </c>
      <c r="CV1278" s="4">
        <v>0</v>
      </c>
      <c r="CW1278" s="4">
        <v>0</v>
      </c>
      <c r="CX1278" s="4">
        <v>0</v>
      </c>
      <c r="CY1278" s="4">
        <v>0</v>
      </c>
      <c r="CZ1278" s="4">
        <v>0</v>
      </c>
      <c r="DA1278" s="4">
        <v>0</v>
      </c>
      <c r="DB1278" s="4">
        <v>0</v>
      </c>
      <c r="DC1278" s="4">
        <v>0</v>
      </c>
      <c r="DD1278" s="4">
        <v>0</v>
      </c>
      <c r="DE1278" s="4">
        <v>0</v>
      </c>
      <c r="DF1278" s="4">
        <v>0</v>
      </c>
      <c r="DG1278" s="4">
        <v>0</v>
      </c>
      <c r="DH1278" s="4">
        <v>0</v>
      </c>
      <c r="DI1278" s="4">
        <v>0</v>
      </c>
      <c r="DJ1278" s="4">
        <v>0</v>
      </c>
      <c r="DK1278" s="4">
        <v>0</v>
      </c>
      <c r="DL1278" s="4">
        <v>0</v>
      </c>
      <c r="DM1278" s="4">
        <v>0</v>
      </c>
      <c r="DN1278" s="4">
        <v>0</v>
      </c>
      <c r="DO1278" s="4">
        <v>0</v>
      </c>
      <c r="DP1278" s="4">
        <v>0</v>
      </c>
      <c r="DQ1278" s="4">
        <v>0</v>
      </c>
      <c r="DR1278" s="4">
        <v>0</v>
      </c>
      <c r="DS1278" s="4">
        <v>0</v>
      </c>
      <c r="DT1278" s="4">
        <v>0</v>
      </c>
      <c r="DU1278" s="6">
        <v>0</v>
      </c>
      <c r="DV1278" s="4">
        <f>SUM(Tabela1[[#This Row],[jan/25]:[mar/25]])</f>
        <v>0</v>
      </c>
      <c r="DW1278" s="4">
        <f>SUM(Tabela1[[#This Row],[abr/25]:[ago/25]])</f>
        <v>26955.599999999999</v>
      </c>
      <c r="DX1278" s="4">
        <f>SUM(Tabela1[[#This Row],[set/25]:[dez/30]])</f>
        <v>70191.700000000012</v>
      </c>
    </row>
    <row r="1279" spans="1:128" hidden="1" x14ac:dyDescent="0.25">
      <c r="A1279" s="2" t="s">
        <v>2495</v>
      </c>
      <c r="B1279" s="2" t="s">
        <v>14</v>
      </c>
      <c r="C1279" s="2" t="s">
        <v>235</v>
      </c>
      <c r="D1279" s="1">
        <v>402</v>
      </c>
      <c r="E1279" s="2" t="s">
        <v>2805</v>
      </c>
      <c r="F1279" s="2" t="s">
        <v>19</v>
      </c>
      <c r="G1279" s="321">
        <v>45855</v>
      </c>
      <c r="H1279" s="2" t="s">
        <v>3024</v>
      </c>
      <c r="I1279" s="2"/>
      <c r="J1279" s="4"/>
      <c r="K1279" s="4"/>
      <c r="L1279" s="4">
        <f>Tabela1[[#This Row],[parcela.cef
(total)]]-Tabela1[[#This Row],[parcela.cef
(realizado)]]</f>
        <v>0</v>
      </c>
      <c r="M1279" s="4">
        <v>0</v>
      </c>
      <c r="N1279" s="4">
        <v>214260</v>
      </c>
      <c r="O1279" s="4">
        <v>0</v>
      </c>
      <c r="P1279" s="4">
        <v>1054.99</v>
      </c>
      <c r="Q1279" s="4">
        <f>SUM(Tabela1[[#This Row],[set/25]:[dez/30]])</f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1000</v>
      </c>
      <c r="BI1279" s="4">
        <v>54.99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0</v>
      </c>
      <c r="CP1279" s="4">
        <v>0</v>
      </c>
      <c r="CQ1279" s="4">
        <v>0</v>
      </c>
      <c r="CR1279" s="4">
        <v>0</v>
      </c>
      <c r="CS1279" s="4">
        <v>0</v>
      </c>
      <c r="CT1279" s="4">
        <v>0</v>
      </c>
      <c r="CU1279" s="4">
        <v>0</v>
      </c>
      <c r="CV1279" s="4">
        <v>0</v>
      </c>
      <c r="CW1279" s="4">
        <v>0</v>
      </c>
      <c r="CX1279" s="4">
        <v>0</v>
      </c>
      <c r="CY1279" s="4">
        <v>0</v>
      </c>
      <c r="CZ1279" s="4">
        <v>0</v>
      </c>
      <c r="DA1279" s="4">
        <v>0</v>
      </c>
      <c r="DB1279" s="4">
        <v>0</v>
      </c>
      <c r="DC1279" s="4">
        <v>0</v>
      </c>
      <c r="DD1279" s="4">
        <v>0</v>
      </c>
      <c r="DE1279" s="4">
        <v>0</v>
      </c>
      <c r="DF1279" s="4">
        <v>0</v>
      </c>
      <c r="DG1279" s="4">
        <v>0</v>
      </c>
      <c r="DH1279" s="4">
        <v>0</v>
      </c>
      <c r="DI1279" s="4">
        <v>0</v>
      </c>
      <c r="DJ1279" s="4">
        <v>0</v>
      </c>
      <c r="DK1279" s="4">
        <v>0</v>
      </c>
      <c r="DL1279" s="4">
        <v>0</v>
      </c>
      <c r="DM1279" s="4">
        <v>0</v>
      </c>
      <c r="DN1279" s="4">
        <v>0</v>
      </c>
      <c r="DO1279" s="4">
        <v>0</v>
      </c>
      <c r="DP1279" s="4">
        <v>0</v>
      </c>
      <c r="DQ1279" s="4">
        <v>0</v>
      </c>
      <c r="DR1279" s="4">
        <v>0</v>
      </c>
      <c r="DS1279" s="4">
        <v>0</v>
      </c>
      <c r="DT1279" s="4">
        <v>0</v>
      </c>
      <c r="DU1279" s="6">
        <v>0</v>
      </c>
      <c r="DV1279" s="4">
        <f>SUM(Tabela1[[#This Row],[jan/25]:[mar/25]])</f>
        <v>0</v>
      </c>
      <c r="DW1279" s="4">
        <f>SUM(Tabela1[[#This Row],[abr/25]:[ago/25]])</f>
        <v>1054.99</v>
      </c>
      <c r="DX1279" s="4">
        <f>SUM(Tabela1[[#This Row],[set/25]:[dez/30]])</f>
        <v>0</v>
      </c>
    </row>
    <row r="1280" spans="1:128" hidden="1" x14ac:dyDescent="0.25">
      <c r="A1280" s="2" t="s">
        <v>2495</v>
      </c>
      <c r="B1280" s="2" t="s">
        <v>14</v>
      </c>
      <c r="C1280" s="2" t="s">
        <v>235</v>
      </c>
      <c r="D1280" s="1">
        <v>403</v>
      </c>
      <c r="E1280" s="2" t="s">
        <v>3026</v>
      </c>
      <c r="F1280" s="2" t="s">
        <v>19</v>
      </c>
      <c r="G1280" s="321">
        <v>45853</v>
      </c>
      <c r="H1280" s="2" t="s">
        <v>1593</v>
      </c>
      <c r="I1280" s="2"/>
      <c r="J1280" s="4"/>
      <c r="K1280" s="4"/>
      <c r="L1280" s="4">
        <f>Tabela1[[#This Row],[parcela.cef
(total)]]-Tabela1[[#This Row],[parcela.cef
(realizado)]]</f>
        <v>0</v>
      </c>
      <c r="M1280" s="4">
        <v>0</v>
      </c>
      <c r="N1280" s="4">
        <v>398500</v>
      </c>
      <c r="O1280" s="4">
        <v>0</v>
      </c>
      <c r="P1280" s="4">
        <v>36822.769999999997</v>
      </c>
      <c r="Q1280" s="4">
        <f>SUM(Tabela1[[#This Row],[set/25]:[dez/30]])</f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33500</v>
      </c>
      <c r="BI1280" s="4">
        <v>3322.77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0</v>
      </c>
      <c r="CR1280" s="4">
        <v>0</v>
      </c>
      <c r="CS1280" s="4">
        <v>0</v>
      </c>
      <c r="CT1280" s="4">
        <v>0</v>
      </c>
      <c r="CU1280" s="4">
        <v>0</v>
      </c>
      <c r="CV1280" s="4">
        <v>0</v>
      </c>
      <c r="CW1280" s="4">
        <v>0</v>
      </c>
      <c r="CX1280" s="4">
        <v>0</v>
      </c>
      <c r="CY1280" s="4">
        <v>0</v>
      </c>
      <c r="CZ1280" s="4">
        <v>0</v>
      </c>
      <c r="DA1280" s="4">
        <v>0</v>
      </c>
      <c r="DB1280" s="4">
        <v>0</v>
      </c>
      <c r="DC1280" s="4">
        <v>0</v>
      </c>
      <c r="DD1280" s="4">
        <v>0</v>
      </c>
      <c r="DE1280" s="4">
        <v>0</v>
      </c>
      <c r="DF1280" s="4">
        <v>0</v>
      </c>
      <c r="DG1280" s="4">
        <v>0</v>
      </c>
      <c r="DH1280" s="4">
        <v>0</v>
      </c>
      <c r="DI1280" s="4">
        <v>0</v>
      </c>
      <c r="DJ1280" s="4">
        <v>0</v>
      </c>
      <c r="DK1280" s="4">
        <v>0</v>
      </c>
      <c r="DL1280" s="4">
        <v>0</v>
      </c>
      <c r="DM1280" s="4">
        <v>0</v>
      </c>
      <c r="DN1280" s="4">
        <v>0</v>
      </c>
      <c r="DO1280" s="4">
        <v>0</v>
      </c>
      <c r="DP1280" s="4">
        <v>0</v>
      </c>
      <c r="DQ1280" s="4">
        <v>0</v>
      </c>
      <c r="DR1280" s="4">
        <v>0</v>
      </c>
      <c r="DS1280" s="4">
        <v>0</v>
      </c>
      <c r="DT1280" s="4">
        <v>0</v>
      </c>
      <c r="DU1280" s="6">
        <v>0</v>
      </c>
      <c r="DV1280" s="4">
        <f>SUM(Tabela1[[#This Row],[jan/25]:[mar/25]])</f>
        <v>0</v>
      </c>
      <c r="DW1280" s="4">
        <f>SUM(Tabela1[[#This Row],[abr/25]:[ago/25]])</f>
        <v>36822.769999999997</v>
      </c>
      <c r="DX1280" s="4">
        <f>SUM(Tabela1[[#This Row],[set/25]:[dez/30]])</f>
        <v>0</v>
      </c>
    </row>
    <row r="1281" spans="1:128" hidden="1" x14ac:dyDescent="0.25">
      <c r="A1281" s="2" t="s">
        <v>2495</v>
      </c>
      <c r="B1281" s="2" t="s">
        <v>14</v>
      </c>
      <c r="C1281" s="2" t="s">
        <v>235</v>
      </c>
      <c r="D1281" s="1">
        <v>404</v>
      </c>
      <c r="E1281" s="2" t="s">
        <v>3028</v>
      </c>
      <c r="F1281" s="2" t="s">
        <v>19</v>
      </c>
      <c r="G1281" s="321">
        <v>45852</v>
      </c>
      <c r="H1281" s="2" t="s">
        <v>3029</v>
      </c>
      <c r="I1281" s="2"/>
      <c r="J1281" s="4"/>
      <c r="K1281" s="4"/>
      <c r="L1281" s="4">
        <f>Tabela1[[#This Row],[parcela.cef
(total)]]-Tabela1[[#This Row],[parcela.cef
(realizado)]]</f>
        <v>0</v>
      </c>
      <c r="M1281" s="4">
        <v>0</v>
      </c>
      <c r="N1281" s="4">
        <v>223660</v>
      </c>
      <c r="O1281" s="4">
        <v>0</v>
      </c>
      <c r="P1281" s="4">
        <v>3332.28</v>
      </c>
      <c r="Q1281" s="4">
        <f>SUM(Tabela1[[#This Row],[set/25]:[dez/30]])</f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3000</v>
      </c>
      <c r="BI1281" s="4">
        <v>332.28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0</v>
      </c>
      <c r="CP1281" s="4">
        <v>0</v>
      </c>
      <c r="CQ1281" s="4">
        <v>0</v>
      </c>
      <c r="CR1281" s="4">
        <v>0</v>
      </c>
      <c r="CS1281" s="4">
        <v>0</v>
      </c>
      <c r="CT1281" s="4">
        <v>0</v>
      </c>
      <c r="CU1281" s="4">
        <v>0</v>
      </c>
      <c r="CV1281" s="4">
        <v>0</v>
      </c>
      <c r="CW1281" s="4">
        <v>0</v>
      </c>
      <c r="CX1281" s="4">
        <v>0</v>
      </c>
      <c r="CY1281" s="4">
        <v>0</v>
      </c>
      <c r="CZ1281" s="4">
        <v>0</v>
      </c>
      <c r="DA1281" s="4">
        <v>0</v>
      </c>
      <c r="DB1281" s="4">
        <v>0</v>
      </c>
      <c r="DC1281" s="4">
        <v>0</v>
      </c>
      <c r="DD1281" s="4">
        <v>0</v>
      </c>
      <c r="DE1281" s="4">
        <v>0</v>
      </c>
      <c r="DF1281" s="4">
        <v>0</v>
      </c>
      <c r="DG1281" s="4">
        <v>0</v>
      </c>
      <c r="DH1281" s="4">
        <v>0</v>
      </c>
      <c r="DI1281" s="4">
        <v>0</v>
      </c>
      <c r="DJ1281" s="4">
        <v>0</v>
      </c>
      <c r="DK1281" s="4">
        <v>0</v>
      </c>
      <c r="DL1281" s="4">
        <v>0</v>
      </c>
      <c r="DM1281" s="4">
        <v>0</v>
      </c>
      <c r="DN1281" s="4">
        <v>0</v>
      </c>
      <c r="DO1281" s="4">
        <v>0</v>
      </c>
      <c r="DP1281" s="4">
        <v>0</v>
      </c>
      <c r="DQ1281" s="4">
        <v>0</v>
      </c>
      <c r="DR1281" s="4">
        <v>0</v>
      </c>
      <c r="DS1281" s="4">
        <v>0</v>
      </c>
      <c r="DT1281" s="4">
        <v>0</v>
      </c>
      <c r="DU1281" s="6">
        <v>0</v>
      </c>
      <c r="DV1281" s="4">
        <f>SUM(Tabela1[[#This Row],[jan/25]:[mar/25]])</f>
        <v>0</v>
      </c>
      <c r="DW1281" s="4">
        <f>SUM(Tabela1[[#This Row],[abr/25]:[ago/25]])</f>
        <v>3332.2799999999997</v>
      </c>
      <c r="DX1281" s="4">
        <f>SUM(Tabela1[[#This Row],[set/25]:[dez/30]])</f>
        <v>0</v>
      </c>
    </row>
    <row r="1282" spans="1:128" hidden="1" x14ac:dyDescent="0.25">
      <c r="A1282" s="2" t="s">
        <v>2495</v>
      </c>
      <c r="B1282" s="2" t="s">
        <v>14</v>
      </c>
      <c r="C1282" s="2" t="s">
        <v>235</v>
      </c>
      <c r="D1282" s="1">
        <v>405</v>
      </c>
      <c r="E1282" s="2"/>
      <c r="F1282" s="2" t="s">
        <v>16</v>
      </c>
      <c r="G1282" s="321"/>
      <c r="H1282" s="2"/>
      <c r="I1282" s="2"/>
      <c r="J1282" s="4"/>
      <c r="K1282" s="4"/>
      <c r="L1282" s="4">
        <f>Tabela1[[#This Row],[parcela.cef
(total)]]-Tabela1[[#This Row],[parcela.cef
(realizado)]]</f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f>SUM(Tabela1[[#This Row],[set/25]:[dez/30]])</f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0</v>
      </c>
      <c r="CU1282" s="4">
        <v>0</v>
      </c>
      <c r="CV1282" s="4">
        <v>0</v>
      </c>
      <c r="CW1282" s="4">
        <v>0</v>
      </c>
      <c r="CX1282" s="4">
        <v>0</v>
      </c>
      <c r="CY1282" s="4">
        <v>0</v>
      </c>
      <c r="CZ1282" s="4">
        <v>0</v>
      </c>
      <c r="DA1282" s="4">
        <v>0</v>
      </c>
      <c r="DB1282" s="4">
        <v>0</v>
      </c>
      <c r="DC1282" s="4">
        <v>0</v>
      </c>
      <c r="DD1282" s="4">
        <v>0</v>
      </c>
      <c r="DE1282" s="4">
        <v>0</v>
      </c>
      <c r="DF1282" s="4">
        <v>0</v>
      </c>
      <c r="DG1282" s="4">
        <v>0</v>
      </c>
      <c r="DH1282" s="4">
        <v>0</v>
      </c>
      <c r="DI1282" s="4">
        <v>0</v>
      </c>
      <c r="DJ1282" s="4">
        <v>0</v>
      </c>
      <c r="DK1282" s="4">
        <v>0</v>
      </c>
      <c r="DL1282" s="4">
        <v>0</v>
      </c>
      <c r="DM1282" s="4">
        <v>0</v>
      </c>
      <c r="DN1282" s="4">
        <v>0</v>
      </c>
      <c r="DO1282" s="4">
        <v>0</v>
      </c>
      <c r="DP1282" s="4">
        <v>0</v>
      </c>
      <c r="DQ1282" s="4">
        <v>0</v>
      </c>
      <c r="DR1282" s="4">
        <v>0</v>
      </c>
      <c r="DS1282" s="4">
        <v>0</v>
      </c>
      <c r="DT1282" s="4">
        <v>0</v>
      </c>
      <c r="DU1282" s="6">
        <v>0</v>
      </c>
      <c r="DV1282" s="4">
        <f>SUM(Tabela1[[#This Row],[jan/25]:[mar/25]])</f>
        <v>0</v>
      </c>
      <c r="DW1282" s="4">
        <f>SUM(Tabela1[[#This Row],[abr/25]:[ago/25]])</f>
        <v>0</v>
      </c>
      <c r="DX1282" s="4">
        <f>SUM(Tabela1[[#This Row],[set/25]:[dez/30]])</f>
        <v>0</v>
      </c>
    </row>
    <row r="1283" spans="1:128" hidden="1" x14ac:dyDescent="0.25">
      <c r="A1283" s="2" t="s">
        <v>2495</v>
      </c>
      <c r="B1283" s="2" t="s">
        <v>14</v>
      </c>
      <c r="C1283" s="2" t="s">
        <v>235</v>
      </c>
      <c r="D1283" s="1">
        <v>406</v>
      </c>
      <c r="E1283" s="2" t="s">
        <v>3032</v>
      </c>
      <c r="F1283" s="2" t="s">
        <v>19</v>
      </c>
      <c r="G1283" s="321">
        <v>45850</v>
      </c>
      <c r="H1283" s="2" t="s">
        <v>2491</v>
      </c>
      <c r="I1283" s="2"/>
      <c r="J1283" s="4"/>
      <c r="K1283" s="4"/>
      <c r="L1283" s="4">
        <f>Tabela1[[#This Row],[parcela.cef
(total)]]-Tabela1[[#This Row],[parcela.cef
(realizado)]]</f>
        <v>0</v>
      </c>
      <c r="M1283" s="4">
        <v>0</v>
      </c>
      <c r="N1283" s="4">
        <v>214260</v>
      </c>
      <c r="O1283" s="4">
        <v>0</v>
      </c>
      <c r="P1283" s="4">
        <v>4649.3100000000004</v>
      </c>
      <c r="Q1283" s="4">
        <f>SUM(Tabela1[[#This Row],[set/25]:[dez/30]])</f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4500</v>
      </c>
      <c r="BI1283" s="4">
        <v>149.31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0</v>
      </c>
      <c r="CP1283" s="4">
        <v>0</v>
      </c>
      <c r="CQ1283" s="4">
        <v>0</v>
      </c>
      <c r="CR1283" s="4">
        <v>0</v>
      </c>
      <c r="CS1283" s="4">
        <v>0</v>
      </c>
      <c r="CT1283" s="4">
        <v>0</v>
      </c>
      <c r="CU1283" s="4">
        <v>0</v>
      </c>
      <c r="CV1283" s="4">
        <v>0</v>
      </c>
      <c r="CW1283" s="4">
        <v>0</v>
      </c>
      <c r="CX1283" s="4">
        <v>0</v>
      </c>
      <c r="CY1283" s="4">
        <v>0</v>
      </c>
      <c r="CZ1283" s="4">
        <v>0</v>
      </c>
      <c r="DA1283" s="4">
        <v>0</v>
      </c>
      <c r="DB1283" s="4">
        <v>0</v>
      </c>
      <c r="DC1283" s="4">
        <v>0</v>
      </c>
      <c r="DD1283" s="4">
        <v>0</v>
      </c>
      <c r="DE1283" s="4">
        <v>0</v>
      </c>
      <c r="DF1283" s="4">
        <v>0</v>
      </c>
      <c r="DG1283" s="4">
        <v>0</v>
      </c>
      <c r="DH1283" s="4">
        <v>0</v>
      </c>
      <c r="DI1283" s="4">
        <v>0</v>
      </c>
      <c r="DJ1283" s="4">
        <v>0</v>
      </c>
      <c r="DK1283" s="4">
        <v>0</v>
      </c>
      <c r="DL1283" s="4">
        <v>0</v>
      </c>
      <c r="DM1283" s="4">
        <v>0</v>
      </c>
      <c r="DN1283" s="4">
        <v>0</v>
      </c>
      <c r="DO1283" s="4">
        <v>0</v>
      </c>
      <c r="DP1283" s="4">
        <v>0</v>
      </c>
      <c r="DQ1283" s="4">
        <v>0</v>
      </c>
      <c r="DR1283" s="4">
        <v>0</v>
      </c>
      <c r="DS1283" s="4">
        <v>0</v>
      </c>
      <c r="DT1283" s="4">
        <v>0</v>
      </c>
      <c r="DU1283" s="6">
        <v>0</v>
      </c>
      <c r="DV1283" s="4">
        <f>SUM(Tabela1[[#This Row],[jan/25]:[mar/25]])</f>
        <v>0</v>
      </c>
      <c r="DW1283" s="4">
        <f>SUM(Tabela1[[#This Row],[abr/25]:[ago/25]])</f>
        <v>4649.3100000000004</v>
      </c>
      <c r="DX1283" s="4">
        <f>SUM(Tabela1[[#This Row],[set/25]:[dez/30]])</f>
        <v>0</v>
      </c>
    </row>
    <row r="1284" spans="1:128" hidden="1" x14ac:dyDescent="0.25">
      <c r="A1284" s="2" t="s">
        <v>2495</v>
      </c>
      <c r="B1284" s="2" t="s">
        <v>14</v>
      </c>
      <c r="C1284" s="2" t="s">
        <v>235</v>
      </c>
      <c r="D1284" s="1">
        <v>407</v>
      </c>
      <c r="E1284" s="2" t="s">
        <v>3034</v>
      </c>
      <c r="F1284" s="2" t="s">
        <v>19</v>
      </c>
      <c r="G1284" s="321">
        <v>45852</v>
      </c>
      <c r="H1284" s="2" t="s">
        <v>307</v>
      </c>
      <c r="I1284" s="2"/>
      <c r="J1284" s="4"/>
      <c r="K1284" s="4"/>
      <c r="L1284" s="4">
        <f>Tabela1[[#This Row],[parcela.cef
(total)]]-Tabela1[[#This Row],[parcela.cef
(realizado)]]</f>
        <v>0</v>
      </c>
      <c r="M1284" s="4">
        <v>0</v>
      </c>
      <c r="N1284" s="4">
        <v>214260</v>
      </c>
      <c r="O1284" s="4">
        <v>0</v>
      </c>
      <c r="P1284" s="4">
        <v>302.41000000000003</v>
      </c>
      <c r="Q1284" s="4">
        <f>SUM(Tabela1[[#This Row],[set/25]:[dez/30]])</f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200</v>
      </c>
      <c r="BI1284" s="4">
        <v>102.41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0</v>
      </c>
      <c r="CP1284" s="4">
        <v>0</v>
      </c>
      <c r="CQ1284" s="4">
        <v>0</v>
      </c>
      <c r="CR1284" s="4">
        <v>0</v>
      </c>
      <c r="CS1284" s="4">
        <v>0</v>
      </c>
      <c r="CT1284" s="4">
        <v>0</v>
      </c>
      <c r="CU1284" s="4">
        <v>0</v>
      </c>
      <c r="CV1284" s="4">
        <v>0</v>
      </c>
      <c r="CW1284" s="4">
        <v>0</v>
      </c>
      <c r="CX1284" s="4">
        <v>0</v>
      </c>
      <c r="CY1284" s="4">
        <v>0</v>
      </c>
      <c r="CZ1284" s="4">
        <v>0</v>
      </c>
      <c r="DA1284" s="4">
        <v>0</v>
      </c>
      <c r="DB1284" s="4">
        <v>0</v>
      </c>
      <c r="DC1284" s="4">
        <v>0</v>
      </c>
      <c r="DD1284" s="4">
        <v>0</v>
      </c>
      <c r="DE1284" s="4">
        <v>0</v>
      </c>
      <c r="DF1284" s="4">
        <v>0</v>
      </c>
      <c r="DG1284" s="4">
        <v>0</v>
      </c>
      <c r="DH1284" s="4">
        <v>0</v>
      </c>
      <c r="DI1284" s="4">
        <v>0</v>
      </c>
      <c r="DJ1284" s="4">
        <v>0</v>
      </c>
      <c r="DK1284" s="4">
        <v>0</v>
      </c>
      <c r="DL1284" s="4">
        <v>0</v>
      </c>
      <c r="DM1284" s="4">
        <v>0</v>
      </c>
      <c r="DN1284" s="4">
        <v>0</v>
      </c>
      <c r="DO1284" s="4">
        <v>0</v>
      </c>
      <c r="DP1284" s="4">
        <v>0</v>
      </c>
      <c r="DQ1284" s="4">
        <v>0</v>
      </c>
      <c r="DR1284" s="4">
        <v>0</v>
      </c>
      <c r="DS1284" s="4">
        <v>0</v>
      </c>
      <c r="DT1284" s="4">
        <v>0</v>
      </c>
      <c r="DU1284" s="6">
        <v>0</v>
      </c>
      <c r="DV1284" s="4">
        <f>SUM(Tabela1[[#This Row],[jan/25]:[mar/25]])</f>
        <v>0</v>
      </c>
      <c r="DW1284" s="4">
        <f>SUM(Tabela1[[#This Row],[abr/25]:[ago/25]])</f>
        <v>302.40999999999997</v>
      </c>
      <c r="DX1284" s="4">
        <f>SUM(Tabela1[[#This Row],[set/25]:[dez/30]])</f>
        <v>0</v>
      </c>
    </row>
    <row r="1285" spans="1:128" hidden="1" x14ac:dyDescent="0.25">
      <c r="A1285" s="2" t="s">
        <v>2495</v>
      </c>
      <c r="B1285" s="2" t="s">
        <v>14</v>
      </c>
      <c r="C1285" s="2" t="s">
        <v>235</v>
      </c>
      <c r="D1285" s="1">
        <v>408</v>
      </c>
      <c r="E1285" s="2" t="s">
        <v>3036</v>
      </c>
      <c r="F1285" s="2" t="s">
        <v>19</v>
      </c>
      <c r="G1285" s="321">
        <v>45854</v>
      </c>
      <c r="H1285" s="2" t="s">
        <v>785</v>
      </c>
      <c r="I1285" s="2"/>
      <c r="J1285" s="4"/>
      <c r="K1285" s="4"/>
      <c r="L1285" s="4">
        <f>Tabela1[[#This Row],[parcela.cef
(total)]]-Tabela1[[#This Row],[parcela.cef
(realizado)]]</f>
        <v>0</v>
      </c>
      <c r="M1285" s="4">
        <v>0</v>
      </c>
      <c r="N1285" s="4">
        <v>295099.84999999998</v>
      </c>
      <c r="O1285" s="4">
        <v>0</v>
      </c>
      <c r="P1285" s="4">
        <v>2408.2800000000002</v>
      </c>
      <c r="Q1285" s="4">
        <f>SUM(Tabela1[[#This Row],[set/25]:[dez/30]])</f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1200</v>
      </c>
      <c r="BI1285" s="4">
        <v>1208.28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0</v>
      </c>
      <c r="CP1285" s="4">
        <v>0</v>
      </c>
      <c r="CQ1285" s="4">
        <v>0</v>
      </c>
      <c r="CR1285" s="4">
        <v>0</v>
      </c>
      <c r="CS1285" s="4">
        <v>0</v>
      </c>
      <c r="CT1285" s="4">
        <v>0</v>
      </c>
      <c r="CU1285" s="4">
        <v>0</v>
      </c>
      <c r="CV1285" s="4">
        <v>0</v>
      </c>
      <c r="CW1285" s="4">
        <v>0</v>
      </c>
      <c r="CX1285" s="4">
        <v>0</v>
      </c>
      <c r="CY1285" s="4">
        <v>0</v>
      </c>
      <c r="CZ1285" s="4">
        <v>0</v>
      </c>
      <c r="DA1285" s="4">
        <v>0</v>
      </c>
      <c r="DB1285" s="4">
        <v>0</v>
      </c>
      <c r="DC1285" s="4">
        <v>0</v>
      </c>
      <c r="DD1285" s="4">
        <v>0</v>
      </c>
      <c r="DE1285" s="4">
        <v>0</v>
      </c>
      <c r="DF1285" s="4">
        <v>0</v>
      </c>
      <c r="DG1285" s="4">
        <v>0</v>
      </c>
      <c r="DH1285" s="4">
        <v>0</v>
      </c>
      <c r="DI1285" s="4">
        <v>0</v>
      </c>
      <c r="DJ1285" s="4">
        <v>0</v>
      </c>
      <c r="DK1285" s="4">
        <v>0</v>
      </c>
      <c r="DL1285" s="4">
        <v>0</v>
      </c>
      <c r="DM1285" s="4">
        <v>0</v>
      </c>
      <c r="DN1285" s="4">
        <v>0</v>
      </c>
      <c r="DO1285" s="4">
        <v>0</v>
      </c>
      <c r="DP1285" s="4">
        <v>0</v>
      </c>
      <c r="DQ1285" s="4">
        <v>0</v>
      </c>
      <c r="DR1285" s="4">
        <v>0</v>
      </c>
      <c r="DS1285" s="4">
        <v>0</v>
      </c>
      <c r="DT1285" s="4">
        <v>0</v>
      </c>
      <c r="DU1285" s="6">
        <v>0</v>
      </c>
      <c r="DV1285" s="4">
        <f>SUM(Tabela1[[#This Row],[jan/25]:[mar/25]])</f>
        <v>0</v>
      </c>
      <c r="DW1285" s="4">
        <f>SUM(Tabela1[[#This Row],[abr/25]:[ago/25]])</f>
        <v>2408.2799999999997</v>
      </c>
      <c r="DX1285" s="4">
        <f>SUM(Tabela1[[#This Row],[set/25]:[dez/30]])</f>
        <v>0</v>
      </c>
    </row>
    <row r="1286" spans="1:128" hidden="1" x14ac:dyDescent="0.25">
      <c r="A1286" s="2" t="s">
        <v>2495</v>
      </c>
      <c r="B1286" s="2" t="s">
        <v>14</v>
      </c>
      <c r="C1286" s="2" t="s">
        <v>235</v>
      </c>
      <c r="D1286" s="1">
        <v>409</v>
      </c>
      <c r="E1286" s="2" t="s">
        <v>3038</v>
      </c>
      <c r="F1286" s="2" t="s">
        <v>19</v>
      </c>
      <c r="G1286" s="321">
        <v>45852</v>
      </c>
      <c r="H1286" s="2" t="s">
        <v>754</v>
      </c>
      <c r="I1286" s="2"/>
      <c r="J1286" s="4"/>
      <c r="K1286" s="4"/>
      <c r="L1286" s="4">
        <f>Tabela1[[#This Row],[parcela.cef
(total)]]-Tabela1[[#This Row],[parcela.cef
(realizado)]]</f>
        <v>0</v>
      </c>
      <c r="M1286" s="4">
        <v>0</v>
      </c>
      <c r="N1286" s="4">
        <v>214260</v>
      </c>
      <c r="O1286" s="4">
        <v>0</v>
      </c>
      <c r="P1286" s="4">
        <v>852.16</v>
      </c>
      <c r="Q1286" s="4">
        <f>SUM(Tabela1[[#This Row],[set/25]:[dez/30]])</f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600</v>
      </c>
      <c r="BI1286" s="4">
        <v>252.16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0</v>
      </c>
      <c r="CP1286" s="4">
        <v>0</v>
      </c>
      <c r="CQ1286" s="4">
        <v>0</v>
      </c>
      <c r="CR1286" s="4">
        <v>0</v>
      </c>
      <c r="CS1286" s="4">
        <v>0</v>
      </c>
      <c r="CT1286" s="4">
        <v>0</v>
      </c>
      <c r="CU1286" s="4">
        <v>0</v>
      </c>
      <c r="CV1286" s="4">
        <v>0</v>
      </c>
      <c r="CW1286" s="4">
        <v>0</v>
      </c>
      <c r="CX1286" s="4">
        <v>0</v>
      </c>
      <c r="CY1286" s="4">
        <v>0</v>
      </c>
      <c r="CZ1286" s="4">
        <v>0</v>
      </c>
      <c r="DA1286" s="4">
        <v>0</v>
      </c>
      <c r="DB1286" s="4">
        <v>0</v>
      </c>
      <c r="DC1286" s="4">
        <v>0</v>
      </c>
      <c r="DD1286" s="4">
        <v>0</v>
      </c>
      <c r="DE1286" s="4">
        <v>0</v>
      </c>
      <c r="DF1286" s="4">
        <v>0</v>
      </c>
      <c r="DG1286" s="4">
        <v>0</v>
      </c>
      <c r="DH1286" s="4">
        <v>0</v>
      </c>
      <c r="DI1286" s="4">
        <v>0</v>
      </c>
      <c r="DJ1286" s="4">
        <v>0</v>
      </c>
      <c r="DK1286" s="4">
        <v>0</v>
      </c>
      <c r="DL1286" s="4">
        <v>0</v>
      </c>
      <c r="DM1286" s="4">
        <v>0</v>
      </c>
      <c r="DN1286" s="4">
        <v>0</v>
      </c>
      <c r="DO1286" s="4">
        <v>0</v>
      </c>
      <c r="DP1286" s="4">
        <v>0</v>
      </c>
      <c r="DQ1286" s="4">
        <v>0</v>
      </c>
      <c r="DR1286" s="4">
        <v>0</v>
      </c>
      <c r="DS1286" s="4">
        <v>0</v>
      </c>
      <c r="DT1286" s="4">
        <v>0</v>
      </c>
      <c r="DU1286" s="6">
        <v>0</v>
      </c>
      <c r="DV1286" s="4">
        <f>SUM(Tabela1[[#This Row],[jan/25]:[mar/25]])</f>
        <v>0</v>
      </c>
      <c r="DW1286" s="4">
        <f>SUM(Tabela1[[#This Row],[abr/25]:[ago/25]])</f>
        <v>852.16</v>
      </c>
      <c r="DX1286" s="4">
        <f>SUM(Tabela1[[#This Row],[set/25]:[dez/30]])</f>
        <v>0</v>
      </c>
    </row>
    <row r="1287" spans="1:128" hidden="1" x14ac:dyDescent="0.25">
      <c r="A1287" s="2" t="s">
        <v>2495</v>
      </c>
      <c r="B1287" s="2" t="s">
        <v>14</v>
      </c>
      <c r="C1287" s="2" t="s">
        <v>235</v>
      </c>
      <c r="D1287" s="1">
        <v>410</v>
      </c>
      <c r="E1287" s="2" t="s">
        <v>3040</v>
      </c>
      <c r="F1287" s="2" t="s">
        <v>19</v>
      </c>
      <c r="G1287" s="321">
        <v>45866</v>
      </c>
      <c r="H1287" s="2" t="s">
        <v>409</v>
      </c>
      <c r="I1287" s="2"/>
      <c r="J1287" s="4"/>
      <c r="K1287" s="4"/>
      <c r="L1287" s="4">
        <f>Tabela1[[#This Row],[parcela.cef
(total)]]-Tabela1[[#This Row],[parcela.cef
(realizado)]]</f>
        <v>0</v>
      </c>
      <c r="M1287" s="4">
        <v>0</v>
      </c>
      <c r="N1287" s="4">
        <v>215260</v>
      </c>
      <c r="O1287" s="4">
        <v>0</v>
      </c>
      <c r="P1287" s="4">
        <v>3435.63</v>
      </c>
      <c r="Q1287" s="4">
        <f>SUM(Tabela1[[#This Row],[set/25]:[dez/30]])</f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3000</v>
      </c>
      <c r="BI1287" s="4">
        <v>435.63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0</v>
      </c>
      <c r="CP1287" s="4">
        <v>0</v>
      </c>
      <c r="CQ1287" s="4">
        <v>0</v>
      </c>
      <c r="CR1287" s="4">
        <v>0</v>
      </c>
      <c r="CS1287" s="4">
        <v>0</v>
      </c>
      <c r="CT1287" s="4">
        <v>0</v>
      </c>
      <c r="CU1287" s="4">
        <v>0</v>
      </c>
      <c r="CV1287" s="4">
        <v>0</v>
      </c>
      <c r="CW1287" s="4">
        <v>0</v>
      </c>
      <c r="CX1287" s="4">
        <v>0</v>
      </c>
      <c r="CY1287" s="4">
        <v>0</v>
      </c>
      <c r="CZ1287" s="4">
        <v>0</v>
      </c>
      <c r="DA1287" s="4">
        <v>0</v>
      </c>
      <c r="DB1287" s="4">
        <v>0</v>
      </c>
      <c r="DC1287" s="4">
        <v>0</v>
      </c>
      <c r="DD1287" s="4">
        <v>0</v>
      </c>
      <c r="DE1287" s="4">
        <v>0</v>
      </c>
      <c r="DF1287" s="4">
        <v>0</v>
      </c>
      <c r="DG1287" s="4">
        <v>0</v>
      </c>
      <c r="DH1287" s="4">
        <v>0</v>
      </c>
      <c r="DI1287" s="4">
        <v>0</v>
      </c>
      <c r="DJ1287" s="4">
        <v>0</v>
      </c>
      <c r="DK1287" s="4">
        <v>0</v>
      </c>
      <c r="DL1287" s="4">
        <v>0</v>
      </c>
      <c r="DM1287" s="4">
        <v>0</v>
      </c>
      <c r="DN1287" s="4">
        <v>0</v>
      </c>
      <c r="DO1287" s="4">
        <v>0</v>
      </c>
      <c r="DP1287" s="4">
        <v>0</v>
      </c>
      <c r="DQ1287" s="4">
        <v>0</v>
      </c>
      <c r="DR1287" s="4">
        <v>0</v>
      </c>
      <c r="DS1287" s="4">
        <v>0</v>
      </c>
      <c r="DT1287" s="4">
        <v>0</v>
      </c>
      <c r="DU1287" s="6">
        <v>0</v>
      </c>
      <c r="DV1287" s="4">
        <f>SUM(Tabela1[[#This Row],[jan/25]:[mar/25]])</f>
        <v>0</v>
      </c>
      <c r="DW1287" s="4">
        <f>SUM(Tabela1[[#This Row],[abr/25]:[ago/25]])</f>
        <v>3435.63</v>
      </c>
      <c r="DX1287" s="4">
        <f>SUM(Tabela1[[#This Row],[set/25]:[dez/30]])</f>
        <v>0</v>
      </c>
    </row>
    <row r="1288" spans="1:128" hidden="1" x14ac:dyDescent="0.25">
      <c r="A1288" s="2" t="s">
        <v>2495</v>
      </c>
      <c r="B1288" s="2" t="s">
        <v>14</v>
      </c>
      <c r="C1288" s="2" t="s">
        <v>235</v>
      </c>
      <c r="D1288" s="1">
        <v>411</v>
      </c>
      <c r="E1288" s="2" t="s">
        <v>3042</v>
      </c>
      <c r="F1288" s="2" t="s">
        <v>19</v>
      </c>
      <c r="G1288" s="321">
        <v>45852</v>
      </c>
      <c r="H1288" s="2" t="s">
        <v>495</v>
      </c>
      <c r="I1288" s="2"/>
      <c r="J1288" s="4"/>
      <c r="K1288" s="4"/>
      <c r="L1288" s="4">
        <f>Tabela1[[#This Row],[parcela.cef
(total)]]-Tabela1[[#This Row],[parcela.cef
(realizado)]]</f>
        <v>0</v>
      </c>
      <c r="M1288" s="4">
        <v>0</v>
      </c>
      <c r="N1288" s="4">
        <v>309200.01</v>
      </c>
      <c r="O1288" s="4">
        <v>0</v>
      </c>
      <c r="P1288" s="4">
        <v>1878.47</v>
      </c>
      <c r="Q1288" s="4">
        <f>SUM(Tabela1[[#This Row],[set/25]:[dez/30]])</f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1500</v>
      </c>
      <c r="BI1288" s="4">
        <v>378.47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0</v>
      </c>
      <c r="CP1288" s="4">
        <v>0</v>
      </c>
      <c r="CQ1288" s="4">
        <v>0</v>
      </c>
      <c r="CR1288" s="4">
        <v>0</v>
      </c>
      <c r="CS1288" s="4">
        <v>0</v>
      </c>
      <c r="CT1288" s="4">
        <v>0</v>
      </c>
      <c r="CU1288" s="4">
        <v>0</v>
      </c>
      <c r="CV1288" s="4">
        <v>0</v>
      </c>
      <c r="CW1288" s="4">
        <v>0</v>
      </c>
      <c r="CX1288" s="4">
        <v>0</v>
      </c>
      <c r="CY1288" s="4">
        <v>0</v>
      </c>
      <c r="CZ1288" s="4">
        <v>0</v>
      </c>
      <c r="DA1288" s="4">
        <v>0</v>
      </c>
      <c r="DB1288" s="4">
        <v>0</v>
      </c>
      <c r="DC1288" s="4">
        <v>0</v>
      </c>
      <c r="DD1288" s="4">
        <v>0</v>
      </c>
      <c r="DE1288" s="4">
        <v>0</v>
      </c>
      <c r="DF1288" s="4">
        <v>0</v>
      </c>
      <c r="DG1288" s="4">
        <v>0</v>
      </c>
      <c r="DH1288" s="4">
        <v>0</v>
      </c>
      <c r="DI1288" s="4">
        <v>0</v>
      </c>
      <c r="DJ1288" s="4">
        <v>0</v>
      </c>
      <c r="DK1288" s="4">
        <v>0</v>
      </c>
      <c r="DL1288" s="4">
        <v>0</v>
      </c>
      <c r="DM1288" s="4">
        <v>0</v>
      </c>
      <c r="DN1288" s="4">
        <v>0</v>
      </c>
      <c r="DO1288" s="4">
        <v>0</v>
      </c>
      <c r="DP1288" s="4">
        <v>0</v>
      </c>
      <c r="DQ1288" s="4">
        <v>0</v>
      </c>
      <c r="DR1288" s="4">
        <v>0</v>
      </c>
      <c r="DS1288" s="4">
        <v>0</v>
      </c>
      <c r="DT1288" s="4">
        <v>0</v>
      </c>
      <c r="DU1288" s="6">
        <v>0</v>
      </c>
      <c r="DV1288" s="4">
        <f>SUM(Tabela1[[#This Row],[jan/25]:[mar/25]])</f>
        <v>0</v>
      </c>
      <c r="DW1288" s="4">
        <f>SUM(Tabela1[[#This Row],[abr/25]:[ago/25]])</f>
        <v>1878.47</v>
      </c>
      <c r="DX1288" s="4">
        <f>SUM(Tabela1[[#This Row],[set/25]:[dez/30]])</f>
        <v>0</v>
      </c>
    </row>
    <row r="1289" spans="1:128" hidden="1" x14ac:dyDescent="0.25">
      <c r="A1289" s="2" t="s">
        <v>2495</v>
      </c>
      <c r="B1289" s="2" t="s">
        <v>14</v>
      </c>
      <c r="C1289" s="2" t="s">
        <v>235</v>
      </c>
      <c r="D1289" s="1">
        <v>412</v>
      </c>
      <c r="E1289" s="2"/>
      <c r="F1289" s="2" t="s">
        <v>16</v>
      </c>
      <c r="G1289" s="321"/>
      <c r="H1289" s="2"/>
      <c r="I1289" s="2"/>
      <c r="J1289" s="4"/>
      <c r="K1289" s="4"/>
      <c r="L1289" s="4">
        <f>Tabela1[[#This Row],[parcela.cef
(total)]]-Tabela1[[#This Row],[parcela.cef
(realizado)]]</f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f>SUM(Tabela1[[#This Row],[set/25]:[dez/30]])</f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0</v>
      </c>
      <c r="CP1289" s="4">
        <v>0</v>
      </c>
      <c r="CQ1289" s="4">
        <v>0</v>
      </c>
      <c r="CR1289" s="4">
        <v>0</v>
      </c>
      <c r="CS1289" s="4">
        <v>0</v>
      </c>
      <c r="CT1289" s="4">
        <v>0</v>
      </c>
      <c r="CU1289" s="4">
        <v>0</v>
      </c>
      <c r="CV1289" s="4">
        <v>0</v>
      </c>
      <c r="CW1289" s="4">
        <v>0</v>
      </c>
      <c r="CX1289" s="4">
        <v>0</v>
      </c>
      <c r="CY1289" s="4">
        <v>0</v>
      </c>
      <c r="CZ1289" s="4">
        <v>0</v>
      </c>
      <c r="DA1289" s="4">
        <v>0</v>
      </c>
      <c r="DB1289" s="4">
        <v>0</v>
      </c>
      <c r="DC1289" s="4">
        <v>0</v>
      </c>
      <c r="DD1289" s="4">
        <v>0</v>
      </c>
      <c r="DE1289" s="4">
        <v>0</v>
      </c>
      <c r="DF1289" s="4">
        <v>0</v>
      </c>
      <c r="DG1289" s="4">
        <v>0</v>
      </c>
      <c r="DH1289" s="4">
        <v>0</v>
      </c>
      <c r="DI1289" s="4">
        <v>0</v>
      </c>
      <c r="DJ1289" s="4">
        <v>0</v>
      </c>
      <c r="DK1289" s="4">
        <v>0</v>
      </c>
      <c r="DL1289" s="4">
        <v>0</v>
      </c>
      <c r="DM1289" s="4">
        <v>0</v>
      </c>
      <c r="DN1289" s="4">
        <v>0</v>
      </c>
      <c r="DO1289" s="4">
        <v>0</v>
      </c>
      <c r="DP1289" s="4">
        <v>0</v>
      </c>
      <c r="DQ1289" s="4">
        <v>0</v>
      </c>
      <c r="DR1289" s="4">
        <v>0</v>
      </c>
      <c r="DS1289" s="4">
        <v>0</v>
      </c>
      <c r="DT1289" s="4">
        <v>0</v>
      </c>
      <c r="DU1289" s="6">
        <v>0</v>
      </c>
      <c r="DV1289" s="4">
        <f>SUM(Tabela1[[#This Row],[jan/25]:[mar/25]])</f>
        <v>0</v>
      </c>
      <c r="DW1289" s="4">
        <f>SUM(Tabela1[[#This Row],[abr/25]:[ago/25]])</f>
        <v>0</v>
      </c>
      <c r="DX1289" s="4">
        <f>SUM(Tabela1[[#This Row],[set/25]:[dez/30]])</f>
        <v>0</v>
      </c>
    </row>
    <row r="1290" spans="1:128" hidden="1" x14ac:dyDescent="0.25">
      <c r="A1290" s="2" t="s">
        <v>2495</v>
      </c>
      <c r="B1290" s="2" t="s">
        <v>14</v>
      </c>
      <c r="C1290" s="2" t="s">
        <v>235</v>
      </c>
      <c r="D1290" s="1">
        <v>413</v>
      </c>
      <c r="E1290" s="2"/>
      <c r="F1290" s="2" t="s">
        <v>16</v>
      </c>
      <c r="G1290" s="321"/>
      <c r="H1290" s="2"/>
      <c r="I1290" s="2"/>
      <c r="J1290" s="4"/>
      <c r="K1290" s="4"/>
      <c r="L1290" s="4">
        <f>Tabela1[[#This Row],[parcela.cef
(total)]]-Tabela1[[#This Row],[parcela.cef
(realizado)]]</f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f>SUM(Tabela1[[#This Row],[set/25]:[dez/30]])</f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0</v>
      </c>
      <c r="CS1290" s="4">
        <v>0</v>
      </c>
      <c r="CT1290" s="4">
        <v>0</v>
      </c>
      <c r="CU1290" s="4">
        <v>0</v>
      </c>
      <c r="CV1290" s="4">
        <v>0</v>
      </c>
      <c r="CW1290" s="4">
        <v>0</v>
      </c>
      <c r="CX1290" s="4">
        <v>0</v>
      </c>
      <c r="CY1290" s="4">
        <v>0</v>
      </c>
      <c r="CZ1290" s="4">
        <v>0</v>
      </c>
      <c r="DA1290" s="4">
        <v>0</v>
      </c>
      <c r="DB1290" s="4">
        <v>0</v>
      </c>
      <c r="DC1290" s="4">
        <v>0</v>
      </c>
      <c r="DD1290" s="4">
        <v>0</v>
      </c>
      <c r="DE1290" s="4">
        <v>0</v>
      </c>
      <c r="DF1290" s="4">
        <v>0</v>
      </c>
      <c r="DG1290" s="4">
        <v>0</v>
      </c>
      <c r="DH1290" s="4">
        <v>0</v>
      </c>
      <c r="DI1290" s="4">
        <v>0</v>
      </c>
      <c r="DJ1290" s="4">
        <v>0</v>
      </c>
      <c r="DK1290" s="4">
        <v>0</v>
      </c>
      <c r="DL1290" s="4">
        <v>0</v>
      </c>
      <c r="DM1290" s="4">
        <v>0</v>
      </c>
      <c r="DN1290" s="4">
        <v>0</v>
      </c>
      <c r="DO1290" s="4">
        <v>0</v>
      </c>
      <c r="DP1290" s="4">
        <v>0</v>
      </c>
      <c r="DQ1290" s="4">
        <v>0</v>
      </c>
      <c r="DR1290" s="4">
        <v>0</v>
      </c>
      <c r="DS1290" s="4">
        <v>0</v>
      </c>
      <c r="DT1290" s="4">
        <v>0</v>
      </c>
      <c r="DU1290" s="6">
        <v>0</v>
      </c>
      <c r="DV1290" s="4">
        <f>SUM(Tabela1[[#This Row],[jan/25]:[mar/25]])</f>
        <v>0</v>
      </c>
      <c r="DW1290" s="4">
        <f>SUM(Tabela1[[#This Row],[abr/25]:[ago/25]])</f>
        <v>0</v>
      </c>
      <c r="DX1290" s="4">
        <f>SUM(Tabela1[[#This Row],[set/25]:[dez/30]])</f>
        <v>0</v>
      </c>
    </row>
    <row r="1291" spans="1:128" hidden="1" x14ac:dyDescent="0.25">
      <c r="A1291" s="2" t="s">
        <v>2495</v>
      </c>
      <c r="B1291" s="2" t="s">
        <v>14</v>
      </c>
      <c r="C1291" s="2" t="s">
        <v>235</v>
      </c>
      <c r="D1291" s="1">
        <v>414</v>
      </c>
      <c r="E1291" s="2" t="s">
        <v>3046</v>
      </c>
      <c r="F1291" s="2" t="s">
        <v>19</v>
      </c>
      <c r="G1291" s="321">
        <v>45852</v>
      </c>
      <c r="H1291" s="2" t="s">
        <v>773</v>
      </c>
      <c r="I1291" s="2"/>
      <c r="J1291" s="4"/>
      <c r="K1291" s="4"/>
      <c r="L1291" s="4">
        <f>Tabela1[[#This Row],[parcela.cef
(total)]]-Tabela1[[#This Row],[parcela.cef
(realizado)]]</f>
        <v>0</v>
      </c>
      <c r="M1291" s="4">
        <v>0</v>
      </c>
      <c r="N1291" s="4">
        <v>295100</v>
      </c>
      <c r="O1291" s="4">
        <v>0</v>
      </c>
      <c r="P1291" s="4">
        <v>4882.7700000000004</v>
      </c>
      <c r="Q1291" s="4">
        <f>SUM(Tabela1[[#This Row],[set/25]:[dez/30]])</f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4500</v>
      </c>
      <c r="BI1291" s="4">
        <v>382.77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  <c r="CS1291" s="4">
        <v>0</v>
      </c>
      <c r="CT1291" s="4">
        <v>0</v>
      </c>
      <c r="CU1291" s="4">
        <v>0</v>
      </c>
      <c r="CV1291" s="4">
        <v>0</v>
      </c>
      <c r="CW1291" s="4">
        <v>0</v>
      </c>
      <c r="CX1291" s="4">
        <v>0</v>
      </c>
      <c r="CY1291" s="4">
        <v>0</v>
      </c>
      <c r="CZ1291" s="4">
        <v>0</v>
      </c>
      <c r="DA1291" s="4">
        <v>0</v>
      </c>
      <c r="DB1291" s="4">
        <v>0</v>
      </c>
      <c r="DC1291" s="4">
        <v>0</v>
      </c>
      <c r="DD1291" s="4">
        <v>0</v>
      </c>
      <c r="DE1291" s="4">
        <v>0</v>
      </c>
      <c r="DF1291" s="4">
        <v>0</v>
      </c>
      <c r="DG1291" s="4">
        <v>0</v>
      </c>
      <c r="DH1291" s="4">
        <v>0</v>
      </c>
      <c r="DI1291" s="4">
        <v>0</v>
      </c>
      <c r="DJ1291" s="4">
        <v>0</v>
      </c>
      <c r="DK1291" s="4">
        <v>0</v>
      </c>
      <c r="DL1291" s="4">
        <v>0</v>
      </c>
      <c r="DM1291" s="4">
        <v>0</v>
      </c>
      <c r="DN1291" s="4">
        <v>0</v>
      </c>
      <c r="DO1291" s="4">
        <v>0</v>
      </c>
      <c r="DP1291" s="4">
        <v>0</v>
      </c>
      <c r="DQ1291" s="4">
        <v>0</v>
      </c>
      <c r="DR1291" s="4">
        <v>0</v>
      </c>
      <c r="DS1291" s="4">
        <v>0</v>
      </c>
      <c r="DT1291" s="4">
        <v>0</v>
      </c>
      <c r="DU1291" s="6">
        <v>0</v>
      </c>
      <c r="DV1291" s="4">
        <f>SUM(Tabela1[[#This Row],[jan/25]:[mar/25]])</f>
        <v>0</v>
      </c>
      <c r="DW1291" s="4">
        <f>SUM(Tabela1[[#This Row],[abr/25]:[ago/25]])</f>
        <v>4882.7700000000004</v>
      </c>
      <c r="DX1291" s="4">
        <f>SUM(Tabela1[[#This Row],[set/25]:[dez/30]])</f>
        <v>0</v>
      </c>
    </row>
    <row r="1292" spans="1:128" hidden="1" x14ac:dyDescent="0.25">
      <c r="A1292" s="2" t="s">
        <v>2495</v>
      </c>
      <c r="B1292" s="2" t="s">
        <v>14</v>
      </c>
      <c r="C1292" s="2" t="s">
        <v>235</v>
      </c>
      <c r="D1292" s="1">
        <v>415</v>
      </c>
      <c r="E1292" s="2" t="s">
        <v>3048</v>
      </c>
      <c r="F1292" s="2" t="s">
        <v>19</v>
      </c>
      <c r="G1292" s="321">
        <v>45850</v>
      </c>
      <c r="H1292" s="2" t="s">
        <v>1606</v>
      </c>
      <c r="I1292" s="2"/>
      <c r="J1292" s="4"/>
      <c r="K1292" s="4"/>
      <c r="L1292" s="4">
        <f>Tabela1[[#This Row],[parcela.cef
(total)]]-Tabela1[[#This Row],[parcela.cef
(realizado)]]</f>
        <v>0</v>
      </c>
      <c r="M1292" s="4">
        <v>0</v>
      </c>
      <c r="N1292" s="4">
        <v>295141.36</v>
      </c>
      <c r="O1292" s="4">
        <v>0</v>
      </c>
      <c r="P1292" s="4">
        <v>5501.39</v>
      </c>
      <c r="Q1292" s="4">
        <f>SUM(Tabela1[[#This Row],[set/25]:[dez/30]])</f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5400</v>
      </c>
      <c r="BI1292" s="4">
        <v>101.39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0</v>
      </c>
      <c r="CS1292" s="4">
        <v>0</v>
      </c>
      <c r="CT1292" s="4">
        <v>0</v>
      </c>
      <c r="CU1292" s="4">
        <v>0</v>
      </c>
      <c r="CV1292" s="4">
        <v>0</v>
      </c>
      <c r="CW1292" s="4">
        <v>0</v>
      </c>
      <c r="CX1292" s="4">
        <v>0</v>
      </c>
      <c r="CY1292" s="4">
        <v>0</v>
      </c>
      <c r="CZ1292" s="4">
        <v>0</v>
      </c>
      <c r="DA1292" s="4">
        <v>0</v>
      </c>
      <c r="DB1292" s="4">
        <v>0</v>
      </c>
      <c r="DC1292" s="4">
        <v>0</v>
      </c>
      <c r="DD1292" s="4">
        <v>0</v>
      </c>
      <c r="DE1292" s="4">
        <v>0</v>
      </c>
      <c r="DF1292" s="4">
        <v>0</v>
      </c>
      <c r="DG1292" s="4">
        <v>0</v>
      </c>
      <c r="DH1292" s="4">
        <v>0</v>
      </c>
      <c r="DI1292" s="4">
        <v>0</v>
      </c>
      <c r="DJ1292" s="4">
        <v>0</v>
      </c>
      <c r="DK1292" s="4">
        <v>0</v>
      </c>
      <c r="DL1292" s="4">
        <v>0</v>
      </c>
      <c r="DM1292" s="4">
        <v>0</v>
      </c>
      <c r="DN1292" s="4">
        <v>0</v>
      </c>
      <c r="DO1292" s="4">
        <v>0</v>
      </c>
      <c r="DP1292" s="4">
        <v>0</v>
      </c>
      <c r="DQ1292" s="4">
        <v>0</v>
      </c>
      <c r="DR1292" s="4">
        <v>0</v>
      </c>
      <c r="DS1292" s="4">
        <v>0</v>
      </c>
      <c r="DT1292" s="4">
        <v>0</v>
      </c>
      <c r="DU1292" s="6">
        <v>0</v>
      </c>
      <c r="DV1292" s="4">
        <f>SUM(Tabela1[[#This Row],[jan/25]:[mar/25]])</f>
        <v>0</v>
      </c>
      <c r="DW1292" s="4">
        <f>SUM(Tabela1[[#This Row],[abr/25]:[ago/25]])</f>
        <v>5501.39</v>
      </c>
      <c r="DX1292" s="4">
        <f>SUM(Tabela1[[#This Row],[set/25]:[dez/30]])</f>
        <v>0</v>
      </c>
    </row>
    <row r="1293" spans="1:128" hidden="1" x14ac:dyDescent="0.25">
      <c r="A1293" s="2" t="s">
        <v>2495</v>
      </c>
      <c r="B1293" s="2" t="s">
        <v>14</v>
      </c>
      <c r="C1293" s="2" t="s">
        <v>256</v>
      </c>
      <c r="D1293" s="1">
        <v>501</v>
      </c>
      <c r="E1293" s="2" t="s">
        <v>3050</v>
      </c>
      <c r="F1293" s="2" t="s">
        <v>19</v>
      </c>
      <c r="G1293" s="321">
        <v>45852</v>
      </c>
      <c r="H1293" s="2" t="s">
        <v>2252</v>
      </c>
      <c r="I1293" s="2"/>
      <c r="J1293" s="4"/>
      <c r="K1293" s="4"/>
      <c r="L1293" s="4">
        <f>Tabela1[[#This Row],[parcela.cef
(total)]]-Tabela1[[#This Row],[parcela.cef
(realizado)]]</f>
        <v>0</v>
      </c>
      <c r="M1293" s="4">
        <v>284497.58</v>
      </c>
      <c r="N1293" s="4">
        <v>314900</v>
      </c>
      <c r="O1293" s="4">
        <v>0</v>
      </c>
      <c r="P1293" s="4">
        <v>35125.339999999997</v>
      </c>
      <c r="Q1293" s="4">
        <f>SUM(Tabela1[[#This Row],[set/25]:[dez/30]])</f>
        <v>31252.740000000005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3600</v>
      </c>
      <c r="BI1293" s="4">
        <v>272.60000000000002</v>
      </c>
      <c r="BJ1293" s="4">
        <v>0</v>
      </c>
      <c r="BK1293" s="4">
        <v>275.08</v>
      </c>
      <c r="BL1293" s="4">
        <v>275.08</v>
      </c>
      <c r="BM1293" s="4">
        <v>275.08</v>
      </c>
      <c r="BN1293" s="4">
        <v>275.08</v>
      </c>
      <c r="BO1293" s="4">
        <v>275.08</v>
      </c>
      <c r="BP1293" s="4">
        <v>275.08</v>
      </c>
      <c r="BQ1293" s="4">
        <v>275.08</v>
      </c>
      <c r="BR1293" s="4">
        <v>884.72</v>
      </c>
      <c r="BS1293" s="4">
        <v>275.08</v>
      </c>
      <c r="BT1293" s="4">
        <v>275.08</v>
      </c>
      <c r="BU1293" s="4">
        <v>275.08</v>
      </c>
      <c r="BV1293" s="4">
        <v>275.08</v>
      </c>
      <c r="BW1293" s="4">
        <v>275.08</v>
      </c>
      <c r="BX1293" s="4">
        <v>275.06</v>
      </c>
      <c r="BY1293" s="4">
        <v>721.05</v>
      </c>
      <c r="BZ1293" s="4">
        <v>916.93</v>
      </c>
      <c r="CA1293" s="4">
        <v>916.93</v>
      </c>
      <c r="CB1293" s="4">
        <v>916.93</v>
      </c>
      <c r="CC1293" s="4">
        <v>916.93</v>
      </c>
      <c r="CD1293" s="4">
        <v>2949.06</v>
      </c>
      <c r="CE1293" s="4">
        <v>916.93</v>
      </c>
      <c r="CF1293" s="4">
        <v>916.93</v>
      </c>
      <c r="CG1293" s="4">
        <v>916.93</v>
      </c>
      <c r="CH1293" s="4">
        <v>916.93</v>
      </c>
      <c r="CI1293" s="4">
        <v>916.93</v>
      </c>
      <c r="CJ1293" s="4">
        <v>916.93</v>
      </c>
      <c r="CK1293" s="4">
        <v>916.93</v>
      </c>
      <c r="CL1293" s="4">
        <v>916.93</v>
      </c>
      <c r="CM1293" s="4">
        <v>916.93</v>
      </c>
      <c r="CN1293" s="4">
        <v>916.93</v>
      </c>
      <c r="CO1293" s="4">
        <v>916.93</v>
      </c>
      <c r="CP1293" s="4">
        <v>2949.43</v>
      </c>
      <c r="CQ1293" s="4">
        <v>916.93</v>
      </c>
      <c r="CR1293" s="4">
        <v>916.93</v>
      </c>
      <c r="CS1293" s="4">
        <v>916.93</v>
      </c>
      <c r="CT1293" s="4">
        <v>916.93</v>
      </c>
      <c r="CU1293" s="4">
        <v>916.93</v>
      </c>
      <c r="CV1293" s="4">
        <v>916.93</v>
      </c>
      <c r="CW1293" s="4">
        <v>916.93</v>
      </c>
      <c r="CX1293" s="4">
        <v>0</v>
      </c>
      <c r="CY1293" s="4">
        <v>0</v>
      </c>
      <c r="CZ1293" s="4">
        <v>0</v>
      </c>
      <c r="DA1293" s="4">
        <v>0</v>
      </c>
      <c r="DB1293" s="4">
        <v>0</v>
      </c>
      <c r="DC1293" s="4">
        <v>0</v>
      </c>
      <c r="DD1293" s="4">
        <v>0</v>
      </c>
      <c r="DE1293" s="4">
        <v>0</v>
      </c>
      <c r="DF1293" s="4">
        <v>0</v>
      </c>
      <c r="DG1293" s="4">
        <v>0</v>
      </c>
      <c r="DH1293" s="4">
        <v>0</v>
      </c>
      <c r="DI1293" s="4">
        <v>0</v>
      </c>
      <c r="DJ1293" s="4">
        <v>0</v>
      </c>
      <c r="DK1293" s="4">
        <v>0</v>
      </c>
      <c r="DL1293" s="4">
        <v>0</v>
      </c>
      <c r="DM1293" s="4">
        <v>0</v>
      </c>
      <c r="DN1293" s="4">
        <v>0</v>
      </c>
      <c r="DO1293" s="4">
        <v>0</v>
      </c>
      <c r="DP1293" s="4">
        <v>0</v>
      </c>
      <c r="DQ1293" s="4">
        <v>0</v>
      </c>
      <c r="DR1293" s="4">
        <v>0</v>
      </c>
      <c r="DS1293" s="4">
        <v>0</v>
      </c>
      <c r="DT1293" s="4">
        <v>0</v>
      </c>
      <c r="DU1293" s="6">
        <v>0</v>
      </c>
      <c r="DV1293" s="4">
        <f>SUM(Tabela1[[#This Row],[jan/25]:[mar/25]])</f>
        <v>0</v>
      </c>
      <c r="DW1293" s="4">
        <f>SUM(Tabela1[[#This Row],[abr/25]:[ago/25]])</f>
        <v>3872.6</v>
      </c>
      <c r="DX1293" s="4">
        <f>SUM(Tabela1[[#This Row],[set/25]:[dez/30]])</f>
        <v>31252.740000000005</v>
      </c>
    </row>
    <row r="1294" spans="1:128" hidden="1" x14ac:dyDescent="0.25">
      <c r="A1294" s="2" t="s">
        <v>2495</v>
      </c>
      <c r="B1294" s="2" t="s">
        <v>14</v>
      </c>
      <c r="C1294" s="2" t="s">
        <v>256</v>
      </c>
      <c r="D1294" s="1">
        <v>502</v>
      </c>
      <c r="E1294" s="2" t="s">
        <v>3052</v>
      </c>
      <c r="F1294" s="2" t="s">
        <v>19</v>
      </c>
      <c r="G1294" s="321">
        <v>45850</v>
      </c>
      <c r="H1294" s="2" t="s">
        <v>2091</v>
      </c>
      <c r="I1294" s="2"/>
      <c r="J1294" s="4"/>
      <c r="K1294" s="4"/>
      <c r="L1294" s="4">
        <f>Tabela1[[#This Row],[parcela.cef
(total)]]-Tabela1[[#This Row],[parcela.cef
(realizado)]]</f>
        <v>0</v>
      </c>
      <c r="M1294" s="4">
        <v>228614.13</v>
      </c>
      <c r="N1294" s="4">
        <v>238500</v>
      </c>
      <c r="O1294" s="4">
        <v>0</v>
      </c>
      <c r="P1294" s="4">
        <v>12162.56</v>
      </c>
      <c r="Q1294" s="4">
        <f>SUM(Tabela1[[#This Row],[set/25]:[dez/30]])</f>
        <v>9144.5499999999993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2000</v>
      </c>
      <c r="BI1294" s="4">
        <v>1018.01</v>
      </c>
      <c r="BJ1294" s="4">
        <v>0</v>
      </c>
      <c r="BK1294" s="4">
        <v>1016.06</v>
      </c>
      <c r="BL1294" s="4">
        <v>1016.06</v>
      </c>
      <c r="BM1294" s="4">
        <v>1016.06</v>
      </c>
      <c r="BN1294" s="4">
        <v>1016.06</v>
      </c>
      <c r="BO1294" s="4">
        <v>1016.06</v>
      </c>
      <c r="BP1294" s="4">
        <v>1016.06</v>
      </c>
      <c r="BQ1294" s="4">
        <v>1016.06</v>
      </c>
      <c r="BR1294" s="4">
        <v>0</v>
      </c>
      <c r="BS1294" s="4">
        <v>0</v>
      </c>
      <c r="BT1294" s="4">
        <v>0</v>
      </c>
      <c r="BU1294" s="4">
        <v>0</v>
      </c>
      <c r="BV1294" s="4">
        <v>2032.13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0</v>
      </c>
      <c r="CP1294" s="4">
        <v>0</v>
      </c>
      <c r="CQ1294" s="4">
        <v>0</v>
      </c>
      <c r="CR1294" s="4">
        <v>0</v>
      </c>
      <c r="CS1294" s="4">
        <v>0</v>
      </c>
      <c r="CT1294" s="4">
        <v>0</v>
      </c>
      <c r="CU1294" s="4">
        <v>0</v>
      </c>
      <c r="CV1294" s="4">
        <v>0</v>
      </c>
      <c r="CW1294" s="4">
        <v>0</v>
      </c>
      <c r="CX1294" s="4">
        <v>0</v>
      </c>
      <c r="CY1294" s="4">
        <v>0</v>
      </c>
      <c r="CZ1294" s="4">
        <v>0</v>
      </c>
      <c r="DA1294" s="4">
        <v>0</v>
      </c>
      <c r="DB1294" s="4">
        <v>0</v>
      </c>
      <c r="DC1294" s="4">
        <v>0</v>
      </c>
      <c r="DD1294" s="4">
        <v>0</v>
      </c>
      <c r="DE1294" s="4">
        <v>0</v>
      </c>
      <c r="DF1294" s="4">
        <v>0</v>
      </c>
      <c r="DG1294" s="4">
        <v>0</v>
      </c>
      <c r="DH1294" s="4">
        <v>0</v>
      </c>
      <c r="DI1294" s="4">
        <v>0</v>
      </c>
      <c r="DJ1294" s="4">
        <v>0</v>
      </c>
      <c r="DK1294" s="4">
        <v>0</v>
      </c>
      <c r="DL1294" s="4">
        <v>0</v>
      </c>
      <c r="DM1294" s="4">
        <v>0</v>
      </c>
      <c r="DN1294" s="4">
        <v>0</v>
      </c>
      <c r="DO1294" s="4">
        <v>0</v>
      </c>
      <c r="DP1294" s="4">
        <v>0</v>
      </c>
      <c r="DQ1294" s="4">
        <v>0</v>
      </c>
      <c r="DR1294" s="4">
        <v>0</v>
      </c>
      <c r="DS1294" s="4">
        <v>0</v>
      </c>
      <c r="DT1294" s="4">
        <v>0</v>
      </c>
      <c r="DU1294" s="6">
        <v>0</v>
      </c>
      <c r="DV1294" s="4">
        <f>SUM(Tabela1[[#This Row],[jan/25]:[mar/25]])</f>
        <v>0</v>
      </c>
      <c r="DW1294" s="4">
        <f>SUM(Tabela1[[#This Row],[abr/25]:[ago/25]])</f>
        <v>3018.01</v>
      </c>
      <c r="DX1294" s="4">
        <f>SUM(Tabela1[[#This Row],[set/25]:[dez/30]])</f>
        <v>9144.5499999999993</v>
      </c>
    </row>
    <row r="1295" spans="1:128" hidden="1" x14ac:dyDescent="0.25">
      <c r="A1295" s="2" t="s">
        <v>2495</v>
      </c>
      <c r="B1295" s="2" t="s">
        <v>14</v>
      </c>
      <c r="C1295" s="2" t="s">
        <v>256</v>
      </c>
      <c r="D1295" s="1">
        <v>503</v>
      </c>
      <c r="E1295" s="2"/>
      <c r="F1295" s="2" t="s">
        <v>42</v>
      </c>
      <c r="G1295" s="321"/>
      <c r="H1295" s="2"/>
      <c r="I1295" s="2"/>
      <c r="J1295" s="4"/>
      <c r="K1295" s="4"/>
      <c r="L1295" s="4">
        <f>Tabela1[[#This Row],[parcela.cef
(total)]]-Tabela1[[#This Row],[parcela.cef
(realizado)]]</f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f>SUM(Tabela1[[#This Row],[set/25]:[dez/30]])</f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0</v>
      </c>
      <c r="CP1295" s="4">
        <v>0</v>
      </c>
      <c r="CQ1295" s="4">
        <v>0</v>
      </c>
      <c r="CR1295" s="4">
        <v>0</v>
      </c>
      <c r="CS1295" s="4">
        <v>0</v>
      </c>
      <c r="CT1295" s="4">
        <v>0</v>
      </c>
      <c r="CU1295" s="4">
        <v>0</v>
      </c>
      <c r="CV1295" s="4">
        <v>0</v>
      </c>
      <c r="CW1295" s="4">
        <v>0</v>
      </c>
      <c r="CX1295" s="4">
        <v>0</v>
      </c>
      <c r="CY1295" s="4">
        <v>0</v>
      </c>
      <c r="CZ1295" s="4">
        <v>0</v>
      </c>
      <c r="DA1295" s="4">
        <v>0</v>
      </c>
      <c r="DB1295" s="4">
        <v>0</v>
      </c>
      <c r="DC1295" s="4">
        <v>0</v>
      </c>
      <c r="DD1295" s="4">
        <v>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0</v>
      </c>
      <c r="DK1295" s="4">
        <v>0</v>
      </c>
      <c r="DL1295" s="4">
        <v>0</v>
      </c>
      <c r="DM1295" s="4">
        <v>0</v>
      </c>
      <c r="DN1295" s="4">
        <v>0</v>
      </c>
      <c r="DO1295" s="4">
        <v>0</v>
      </c>
      <c r="DP1295" s="4">
        <v>0</v>
      </c>
      <c r="DQ1295" s="4">
        <v>0</v>
      </c>
      <c r="DR1295" s="4">
        <v>0</v>
      </c>
      <c r="DS1295" s="4">
        <v>0</v>
      </c>
      <c r="DT1295" s="4">
        <v>0</v>
      </c>
      <c r="DU1295" s="6">
        <v>0</v>
      </c>
      <c r="DV1295" s="4">
        <f>SUM(Tabela1[[#This Row],[jan/25]:[mar/25]])</f>
        <v>0</v>
      </c>
      <c r="DW1295" s="4">
        <f>SUM(Tabela1[[#This Row],[abr/25]:[ago/25]])</f>
        <v>0</v>
      </c>
      <c r="DX1295" s="4">
        <f>SUM(Tabela1[[#This Row],[set/25]:[dez/30]])</f>
        <v>0</v>
      </c>
    </row>
    <row r="1296" spans="1:128" hidden="1" x14ac:dyDescent="0.25">
      <c r="A1296" s="2" t="s">
        <v>2495</v>
      </c>
      <c r="B1296" s="2" t="s">
        <v>14</v>
      </c>
      <c r="C1296" s="2" t="s">
        <v>256</v>
      </c>
      <c r="D1296" s="1">
        <v>504</v>
      </c>
      <c r="E1296" s="2" t="s">
        <v>3055</v>
      </c>
      <c r="F1296" s="2" t="s">
        <v>19</v>
      </c>
      <c r="G1296" s="321">
        <v>45853</v>
      </c>
      <c r="H1296" s="2" t="s">
        <v>672</v>
      </c>
      <c r="I1296" s="2"/>
      <c r="J1296" s="4"/>
      <c r="K1296" s="4"/>
      <c r="L1296" s="4">
        <f>Tabela1[[#This Row],[parcela.cef
(total)]]-Tabela1[[#This Row],[parcela.cef
(realizado)]]</f>
        <v>0</v>
      </c>
      <c r="M1296" s="4">
        <v>233694.44</v>
      </c>
      <c r="N1296" s="4">
        <v>234060</v>
      </c>
      <c r="O1296" s="4">
        <v>0</v>
      </c>
      <c r="P1296" s="4">
        <v>4060</v>
      </c>
      <c r="Q1296" s="4">
        <f>SUM(Tabela1[[#This Row],[set/25]:[dez/30]])</f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4060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0</v>
      </c>
      <c r="CP1296" s="4">
        <v>0</v>
      </c>
      <c r="CQ1296" s="4">
        <v>0</v>
      </c>
      <c r="CR1296" s="4">
        <v>0</v>
      </c>
      <c r="CS1296" s="4">
        <v>0</v>
      </c>
      <c r="CT1296" s="4">
        <v>0</v>
      </c>
      <c r="CU1296" s="4">
        <v>0</v>
      </c>
      <c r="CV1296" s="4">
        <v>0</v>
      </c>
      <c r="CW1296" s="4">
        <v>0</v>
      </c>
      <c r="CX1296" s="4">
        <v>0</v>
      </c>
      <c r="CY1296" s="4">
        <v>0</v>
      </c>
      <c r="CZ1296" s="4">
        <v>0</v>
      </c>
      <c r="DA1296" s="4">
        <v>0</v>
      </c>
      <c r="DB1296" s="4">
        <v>0</v>
      </c>
      <c r="DC1296" s="4">
        <v>0</v>
      </c>
      <c r="DD1296" s="4">
        <v>0</v>
      </c>
      <c r="DE1296" s="4">
        <v>0</v>
      </c>
      <c r="DF1296" s="4">
        <v>0</v>
      </c>
      <c r="DG1296" s="4">
        <v>0</v>
      </c>
      <c r="DH1296" s="4">
        <v>0</v>
      </c>
      <c r="DI1296" s="4">
        <v>0</v>
      </c>
      <c r="DJ1296" s="4">
        <v>0</v>
      </c>
      <c r="DK1296" s="4">
        <v>0</v>
      </c>
      <c r="DL1296" s="4">
        <v>0</v>
      </c>
      <c r="DM1296" s="4">
        <v>0</v>
      </c>
      <c r="DN1296" s="4">
        <v>0</v>
      </c>
      <c r="DO1296" s="4">
        <v>0</v>
      </c>
      <c r="DP1296" s="4">
        <v>0</v>
      </c>
      <c r="DQ1296" s="4">
        <v>0</v>
      </c>
      <c r="DR1296" s="4">
        <v>0</v>
      </c>
      <c r="DS1296" s="4">
        <v>0</v>
      </c>
      <c r="DT1296" s="4">
        <v>0</v>
      </c>
      <c r="DU1296" s="6">
        <v>0</v>
      </c>
      <c r="DV1296" s="4">
        <f>SUM(Tabela1[[#This Row],[jan/25]:[mar/25]])</f>
        <v>0</v>
      </c>
      <c r="DW1296" s="4">
        <f>SUM(Tabela1[[#This Row],[abr/25]:[ago/25]])</f>
        <v>4060</v>
      </c>
      <c r="DX1296" s="4">
        <f>SUM(Tabela1[[#This Row],[set/25]:[dez/30]])</f>
        <v>0</v>
      </c>
    </row>
    <row r="1297" spans="1:128" hidden="1" x14ac:dyDescent="0.25">
      <c r="A1297" s="2" t="s">
        <v>2495</v>
      </c>
      <c r="B1297" s="2" t="s">
        <v>14</v>
      </c>
      <c r="C1297" s="2" t="s">
        <v>256</v>
      </c>
      <c r="D1297" s="1">
        <v>505</v>
      </c>
      <c r="E1297" s="2" t="s">
        <v>3057</v>
      </c>
      <c r="F1297" s="2" t="s">
        <v>19</v>
      </c>
      <c r="G1297" s="321">
        <v>45852</v>
      </c>
      <c r="H1297" s="2" t="s">
        <v>1709</v>
      </c>
      <c r="I1297" s="2"/>
      <c r="J1297" s="4"/>
      <c r="K1297" s="4"/>
      <c r="L1297" s="4">
        <f>Tabela1[[#This Row],[parcela.cef
(total)]]-Tabela1[[#This Row],[parcela.cef
(realizado)]]</f>
        <v>0</v>
      </c>
      <c r="M1297" s="4">
        <v>321242.48</v>
      </c>
      <c r="N1297" s="4">
        <v>403260</v>
      </c>
      <c r="O1297" s="4">
        <v>0</v>
      </c>
      <c r="P1297" s="4">
        <v>88490.83</v>
      </c>
      <c r="Q1297" s="4">
        <f>SUM(Tabela1[[#This Row],[set/25]:[dez/30]])</f>
        <v>86836.859999999942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900</v>
      </c>
      <c r="BI1297" s="4">
        <v>753.97</v>
      </c>
      <c r="BJ1297" s="4">
        <v>778.01</v>
      </c>
      <c r="BK1297" s="4">
        <v>760.83</v>
      </c>
      <c r="BL1297" s="4">
        <v>760.83</v>
      </c>
      <c r="BM1297" s="4">
        <v>1522.88</v>
      </c>
      <c r="BN1297" s="4">
        <v>760.83</v>
      </c>
      <c r="BO1297" s="4">
        <v>760.83</v>
      </c>
      <c r="BP1297" s="4">
        <v>760.83</v>
      </c>
      <c r="BQ1297" s="4">
        <v>760.83</v>
      </c>
      <c r="BR1297" s="4">
        <v>760.83</v>
      </c>
      <c r="BS1297" s="4">
        <v>760.83</v>
      </c>
      <c r="BT1297" s="4">
        <v>760.83</v>
      </c>
      <c r="BU1297" s="4">
        <v>1597.66</v>
      </c>
      <c r="BV1297" s="4">
        <v>2536.09</v>
      </c>
      <c r="BW1297" s="4">
        <v>2536.09</v>
      </c>
      <c r="BX1297" s="4">
        <v>2536.09</v>
      </c>
      <c r="BY1297" s="4">
        <v>5076.25</v>
      </c>
      <c r="BZ1297" s="4">
        <v>2536.09</v>
      </c>
      <c r="CA1297" s="4">
        <v>2536.09</v>
      </c>
      <c r="CB1297" s="4">
        <v>2536.09</v>
      </c>
      <c r="CC1297" s="4">
        <v>2536.09</v>
      </c>
      <c r="CD1297" s="4">
        <v>2536.09</v>
      </c>
      <c r="CE1297" s="4">
        <v>2536.09</v>
      </c>
      <c r="CF1297" s="4">
        <v>2536.09</v>
      </c>
      <c r="CG1297" s="4">
        <v>2536.09</v>
      </c>
      <c r="CH1297" s="4">
        <v>2536.09</v>
      </c>
      <c r="CI1297" s="4">
        <v>2536.09</v>
      </c>
      <c r="CJ1297" s="4">
        <v>2536.09</v>
      </c>
      <c r="CK1297" s="4">
        <v>2536.09</v>
      </c>
      <c r="CL1297" s="4">
        <v>2536.09</v>
      </c>
      <c r="CM1297" s="4">
        <v>2536.09</v>
      </c>
      <c r="CN1297" s="4">
        <v>2536.09</v>
      </c>
      <c r="CO1297" s="4">
        <v>2536.09</v>
      </c>
      <c r="CP1297" s="4">
        <v>2536.09</v>
      </c>
      <c r="CQ1297" s="4">
        <v>2536.09</v>
      </c>
      <c r="CR1297" s="4">
        <v>2536.09</v>
      </c>
      <c r="CS1297" s="4">
        <v>2536.09</v>
      </c>
      <c r="CT1297" s="4">
        <v>2536.09</v>
      </c>
      <c r="CU1297" s="4">
        <v>2536.09</v>
      </c>
      <c r="CV1297" s="4">
        <v>2536.09</v>
      </c>
      <c r="CW1297" s="4">
        <v>5076.25</v>
      </c>
      <c r="CX1297" s="4">
        <v>0</v>
      </c>
      <c r="CY1297" s="4">
        <v>0</v>
      </c>
      <c r="CZ1297" s="4">
        <v>0</v>
      </c>
      <c r="DA1297" s="4">
        <v>0</v>
      </c>
      <c r="DB1297" s="4">
        <v>0</v>
      </c>
      <c r="DC1297" s="4">
        <v>0</v>
      </c>
      <c r="DD1297" s="4">
        <v>0</v>
      </c>
      <c r="DE1297" s="4">
        <v>0</v>
      </c>
      <c r="DF1297" s="4">
        <v>0</v>
      </c>
      <c r="DG1297" s="4">
        <v>0</v>
      </c>
      <c r="DH1297" s="4">
        <v>0</v>
      </c>
      <c r="DI1297" s="4">
        <v>0</v>
      </c>
      <c r="DJ1297" s="4">
        <v>0</v>
      </c>
      <c r="DK1297" s="4">
        <v>0</v>
      </c>
      <c r="DL1297" s="4">
        <v>0</v>
      </c>
      <c r="DM1297" s="4">
        <v>0</v>
      </c>
      <c r="DN1297" s="4">
        <v>0</v>
      </c>
      <c r="DO1297" s="4">
        <v>0</v>
      </c>
      <c r="DP1297" s="4">
        <v>0</v>
      </c>
      <c r="DQ1297" s="4">
        <v>0</v>
      </c>
      <c r="DR1297" s="4">
        <v>0</v>
      </c>
      <c r="DS1297" s="4">
        <v>0</v>
      </c>
      <c r="DT1297" s="4">
        <v>0</v>
      </c>
      <c r="DU1297" s="6">
        <v>0</v>
      </c>
      <c r="DV1297" s="4">
        <f>SUM(Tabela1[[#This Row],[jan/25]:[mar/25]])</f>
        <v>0</v>
      </c>
      <c r="DW1297" s="4">
        <f>SUM(Tabela1[[#This Row],[abr/25]:[ago/25]])</f>
        <v>1653.97</v>
      </c>
      <c r="DX1297" s="4">
        <f>SUM(Tabela1[[#This Row],[set/25]:[dez/30]])</f>
        <v>86836.859999999942</v>
      </c>
    </row>
    <row r="1298" spans="1:128" hidden="1" x14ac:dyDescent="0.25">
      <c r="A1298" s="2" t="s">
        <v>2495</v>
      </c>
      <c r="B1298" s="2" t="s">
        <v>14</v>
      </c>
      <c r="C1298" s="2" t="s">
        <v>256</v>
      </c>
      <c r="D1298" s="1">
        <v>506</v>
      </c>
      <c r="E1298" s="2" t="s">
        <v>3059</v>
      </c>
      <c r="F1298" s="2" t="s">
        <v>19</v>
      </c>
      <c r="G1298" s="321">
        <v>45852</v>
      </c>
      <c r="H1298" s="2" t="s">
        <v>2480</v>
      </c>
      <c r="I1298" s="2"/>
      <c r="J1298" s="4"/>
      <c r="K1298" s="4"/>
      <c r="L1298" s="4">
        <f>Tabela1[[#This Row],[parcela.cef
(total)]]-Tabela1[[#This Row],[parcela.cef
(realizado)]]</f>
        <v>0</v>
      </c>
      <c r="M1298" s="4">
        <v>190754.31</v>
      </c>
      <c r="N1298" s="4">
        <v>224660</v>
      </c>
      <c r="O1298" s="4">
        <v>0</v>
      </c>
      <c r="P1298" s="4">
        <v>36921.14</v>
      </c>
      <c r="Q1298" s="4">
        <f>SUM(Tabela1[[#This Row],[set/25]:[dez/30]])</f>
        <v>20925.639999999989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15660</v>
      </c>
      <c r="BI1298" s="4">
        <v>335.5</v>
      </c>
      <c r="BJ1298" s="4">
        <v>0</v>
      </c>
      <c r="BK1298" s="4">
        <v>338.55</v>
      </c>
      <c r="BL1298" s="4">
        <v>338.55</v>
      </c>
      <c r="BM1298" s="4">
        <v>338.55</v>
      </c>
      <c r="BN1298" s="4">
        <v>338.55</v>
      </c>
      <c r="BO1298" s="4">
        <v>338.55</v>
      </c>
      <c r="BP1298" s="4">
        <v>338.55</v>
      </c>
      <c r="BQ1298" s="4">
        <v>338.55</v>
      </c>
      <c r="BR1298" s="4">
        <v>338.55</v>
      </c>
      <c r="BS1298" s="4">
        <v>338.55</v>
      </c>
      <c r="BT1298" s="4">
        <v>2878.71</v>
      </c>
      <c r="BU1298" s="4">
        <v>338.55</v>
      </c>
      <c r="BV1298" s="4">
        <v>338.55</v>
      </c>
      <c r="BW1298" s="4">
        <v>338.55</v>
      </c>
      <c r="BX1298" s="4">
        <v>338.55</v>
      </c>
      <c r="BY1298" s="4">
        <v>338.55</v>
      </c>
      <c r="BZ1298" s="4">
        <v>338.55</v>
      </c>
      <c r="CA1298" s="4">
        <v>338.55</v>
      </c>
      <c r="CB1298" s="4">
        <v>338.55</v>
      </c>
      <c r="CC1298" s="4">
        <v>338.55</v>
      </c>
      <c r="CD1298" s="4">
        <v>338.55</v>
      </c>
      <c r="CE1298" s="4">
        <v>338.55</v>
      </c>
      <c r="CF1298" s="4">
        <v>2878.71</v>
      </c>
      <c r="CG1298" s="4">
        <v>338.55</v>
      </c>
      <c r="CH1298" s="4">
        <v>338.55</v>
      </c>
      <c r="CI1298" s="4">
        <v>338.55</v>
      </c>
      <c r="CJ1298" s="4">
        <v>338.55</v>
      </c>
      <c r="CK1298" s="4">
        <v>338.55</v>
      </c>
      <c r="CL1298" s="4">
        <v>338.55</v>
      </c>
      <c r="CM1298" s="4">
        <v>338.55</v>
      </c>
      <c r="CN1298" s="4">
        <v>338.55</v>
      </c>
      <c r="CO1298" s="4">
        <v>338.55</v>
      </c>
      <c r="CP1298" s="4">
        <v>338.55</v>
      </c>
      <c r="CQ1298" s="4">
        <v>440.26</v>
      </c>
      <c r="CR1298" s="4">
        <v>2878.71</v>
      </c>
      <c r="CS1298" s="4">
        <v>338.55</v>
      </c>
      <c r="CT1298" s="4">
        <v>338.55</v>
      </c>
      <c r="CU1298" s="4">
        <v>338.55</v>
      </c>
      <c r="CV1298" s="4">
        <v>338.55</v>
      </c>
      <c r="CW1298" s="4">
        <v>338.55</v>
      </c>
      <c r="CX1298" s="4">
        <v>0</v>
      </c>
      <c r="CY1298" s="4">
        <v>0</v>
      </c>
      <c r="CZ1298" s="4">
        <v>0</v>
      </c>
      <c r="DA1298" s="4">
        <v>0</v>
      </c>
      <c r="DB1298" s="4">
        <v>0</v>
      </c>
      <c r="DC1298" s="4">
        <v>0</v>
      </c>
      <c r="DD1298" s="4">
        <v>0</v>
      </c>
      <c r="DE1298" s="4">
        <v>0</v>
      </c>
      <c r="DF1298" s="4">
        <v>0</v>
      </c>
      <c r="DG1298" s="4">
        <v>0</v>
      </c>
      <c r="DH1298" s="4">
        <v>0</v>
      </c>
      <c r="DI1298" s="4">
        <v>0</v>
      </c>
      <c r="DJ1298" s="4">
        <v>0</v>
      </c>
      <c r="DK1298" s="4">
        <v>0</v>
      </c>
      <c r="DL1298" s="4">
        <v>0</v>
      </c>
      <c r="DM1298" s="4">
        <v>0</v>
      </c>
      <c r="DN1298" s="4">
        <v>0</v>
      </c>
      <c r="DO1298" s="4">
        <v>0</v>
      </c>
      <c r="DP1298" s="4">
        <v>0</v>
      </c>
      <c r="DQ1298" s="4">
        <v>0</v>
      </c>
      <c r="DR1298" s="4">
        <v>0</v>
      </c>
      <c r="DS1298" s="4">
        <v>0</v>
      </c>
      <c r="DT1298" s="4">
        <v>0</v>
      </c>
      <c r="DU1298" s="6">
        <v>0</v>
      </c>
      <c r="DV1298" s="4">
        <f>SUM(Tabela1[[#This Row],[jan/25]:[mar/25]])</f>
        <v>0</v>
      </c>
      <c r="DW1298" s="4">
        <f>SUM(Tabela1[[#This Row],[abr/25]:[ago/25]])</f>
        <v>15995.5</v>
      </c>
      <c r="DX1298" s="4">
        <f>SUM(Tabela1[[#This Row],[set/25]:[dez/30]])</f>
        <v>20925.639999999989</v>
      </c>
    </row>
    <row r="1299" spans="1:128" hidden="1" x14ac:dyDescent="0.25">
      <c r="A1299" s="2" t="s">
        <v>2495</v>
      </c>
      <c r="B1299" s="2" t="s">
        <v>14</v>
      </c>
      <c r="C1299" s="2" t="s">
        <v>256</v>
      </c>
      <c r="D1299" s="1">
        <v>507</v>
      </c>
      <c r="E1299" s="2" t="s">
        <v>3061</v>
      </c>
      <c r="F1299" s="2" t="s">
        <v>19</v>
      </c>
      <c r="G1299" s="321">
        <v>45850</v>
      </c>
      <c r="H1299" s="2" t="s">
        <v>600</v>
      </c>
      <c r="I1299" s="2"/>
      <c r="J1299" s="4"/>
      <c r="K1299" s="4"/>
      <c r="L1299" s="4">
        <f>Tabela1[[#This Row],[parcela.cef
(total)]]-Tabela1[[#This Row],[parcela.cef
(realizado)]]</f>
        <v>0</v>
      </c>
      <c r="M1299" s="4">
        <v>201783.97</v>
      </c>
      <c r="N1299" s="4">
        <v>220424.36</v>
      </c>
      <c r="O1299" s="4">
        <v>0</v>
      </c>
      <c r="P1299" s="4">
        <v>21009.43</v>
      </c>
      <c r="Q1299" s="4">
        <f>SUM(Tabela1[[#This Row],[set/25]:[dez/30]])</f>
        <v>18751.670000000006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1125</v>
      </c>
      <c r="BI1299" s="4">
        <v>1132.76</v>
      </c>
      <c r="BJ1299" s="4">
        <v>0</v>
      </c>
      <c r="BK1299" s="4">
        <v>1143.07</v>
      </c>
      <c r="BL1299" s="4">
        <v>167.65</v>
      </c>
      <c r="BM1299" s="4">
        <v>167.65</v>
      </c>
      <c r="BN1299" s="4">
        <v>167.65</v>
      </c>
      <c r="BO1299" s="4">
        <v>167.65</v>
      </c>
      <c r="BP1299" s="4">
        <v>167.65</v>
      </c>
      <c r="BQ1299" s="4">
        <v>167.65</v>
      </c>
      <c r="BR1299" s="4">
        <v>167.65</v>
      </c>
      <c r="BS1299" s="4">
        <v>167.65</v>
      </c>
      <c r="BT1299" s="4">
        <v>167.65</v>
      </c>
      <c r="BU1299" s="4">
        <v>452.51</v>
      </c>
      <c r="BV1299" s="4">
        <v>558.83000000000004</v>
      </c>
      <c r="BW1299" s="4">
        <v>558.83000000000004</v>
      </c>
      <c r="BX1299" s="4">
        <v>558.83000000000004</v>
      </c>
      <c r="BY1299" s="4">
        <v>558.83000000000004</v>
      </c>
      <c r="BZ1299" s="4">
        <v>558.83000000000004</v>
      </c>
      <c r="CA1299" s="4">
        <v>558.83000000000004</v>
      </c>
      <c r="CB1299" s="4">
        <v>558.83000000000004</v>
      </c>
      <c r="CC1299" s="4">
        <v>558.83000000000004</v>
      </c>
      <c r="CD1299" s="4">
        <v>558.83000000000004</v>
      </c>
      <c r="CE1299" s="4">
        <v>558.83000000000004</v>
      </c>
      <c r="CF1299" s="4">
        <v>558.83000000000004</v>
      </c>
      <c r="CG1299" s="4">
        <v>558.83000000000004</v>
      </c>
      <c r="CH1299" s="4">
        <v>558.83000000000004</v>
      </c>
      <c r="CI1299" s="4">
        <v>558.83000000000004</v>
      </c>
      <c r="CJ1299" s="4">
        <v>558.83000000000004</v>
      </c>
      <c r="CK1299" s="4">
        <v>558.83000000000004</v>
      </c>
      <c r="CL1299" s="4">
        <v>558.83000000000004</v>
      </c>
      <c r="CM1299" s="4">
        <v>558.83000000000004</v>
      </c>
      <c r="CN1299" s="4">
        <v>558.83000000000004</v>
      </c>
      <c r="CO1299" s="4">
        <v>558.83000000000004</v>
      </c>
      <c r="CP1299" s="4">
        <v>558.83000000000004</v>
      </c>
      <c r="CQ1299" s="4">
        <v>558.83000000000004</v>
      </c>
      <c r="CR1299" s="4">
        <v>558.83000000000004</v>
      </c>
      <c r="CS1299" s="4">
        <v>558.83000000000004</v>
      </c>
      <c r="CT1299" s="4">
        <v>558.83000000000004</v>
      </c>
      <c r="CU1299" s="4">
        <v>558.83000000000004</v>
      </c>
      <c r="CV1299" s="4">
        <v>558.83000000000004</v>
      </c>
      <c r="CW1299" s="4">
        <v>558.83000000000004</v>
      </c>
      <c r="CX1299" s="4">
        <v>0</v>
      </c>
      <c r="CY1299" s="4">
        <v>0</v>
      </c>
      <c r="CZ1299" s="4">
        <v>0</v>
      </c>
      <c r="DA1299" s="4">
        <v>0</v>
      </c>
      <c r="DB1299" s="4">
        <v>0</v>
      </c>
      <c r="DC1299" s="4">
        <v>0</v>
      </c>
      <c r="DD1299" s="4">
        <v>0</v>
      </c>
      <c r="DE1299" s="4">
        <v>0</v>
      </c>
      <c r="DF1299" s="4">
        <v>0</v>
      </c>
      <c r="DG1299" s="4">
        <v>0</v>
      </c>
      <c r="DH1299" s="4">
        <v>0</v>
      </c>
      <c r="DI1299" s="4">
        <v>0</v>
      </c>
      <c r="DJ1299" s="4">
        <v>0</v>
      </c>
      <c r="DK1299" s="4">
        <v>0</v>
      </c>
      <c r="DL1299" s="4">
        <v>0</v>
      </c>
      <c r="DM1299" s="4">
        <v>0</v>
      </c>
      <c r="DN1299" s="4">
        <v>0</v>
      </c>
      <c r="DO1299" s="4">
        <v>0</v>
      </c>
      <c r="DP1299" s="4">
        <v>0</v>
      </c>
      <c r="DQ1299" s="4">
        <v>0</v>
      </c>
      <c r="DR1299" s="4">
        <v>0</v>
      </c>
      <c r="DS1299" s="4">
        <v>0</v>
      </c>
      <c r="DT1299" s="4">
        <v>0</v>
      </c>
      <c r="DU1299" s="6">
        <v>0</v>
      </c>
      <c r="DV1299" s="4">
        <f>SUM(Tabela1[[#This Row],[jan/25]:[mar/25]])</f>
        <v>0</v>
      </c>
      <c r="DW1299" s="4">
        <f>SUM(Tabela1[[#This Row],[abr/25]:[ago/25]])</f>
        <v>2257.7600000000002</v>
      </c>
      <c r="DX1299" s="4">
        <f>SUM(Tabela1[[#This Row],[set/25]:[dez/30]])</f>
        <v>18751.670000000006</v>
      </c>
    </row>
    <row r="1300" spans="1:128" hidden="1" x14ac:dyDescent="0.25">
      <c r="A1300" s="2" t="s">
        <v>2495</v>
      </c>
      <c r="B1300" s="2" t="s">
        <v>14</v>
      </c>
      <c r="C1300" s="2" t="s">
        <v>256</v>
      </c>
      <c r="D1300" s="1">
        <v>508</v>
      </c>
      <c r="E1300" s="2" t="s">
        <v>3063</v>
      </c>
      <c r="F1300" s="2" t="s">
        <v>19</v>
      </c>
      <c r="G1300" s="321">
        <v>45879</v>
      </c>
      <c r="H1300" s="2" t="s">
        <v>3064</v>
      </c>
      <c r="I1300" s="2"/>
      <c r="J1300" s="4"/>
      <c r="K1300" s="4"/>
      <c r="L1300" s="4">
        <f>Tabela1[[#This Row],[parcela.cef
(total)]]-Tabela1[[#This Row],[parcela.cef
(realizado)]]</f>
        <v>0</v>
      </c>
      <c r="M1300" s="4">
        <v>281673.11</v>
      </c>
      <c r="N1300" s="4">
        <v>311565.82</v>
      </c>
      <c r="O1300" s="4">
        <v>0</v>
      </c>
      <c r="P1300" s="4">
        <v>32471.25</v>
      </c>
      <c r="Q1300" s="4">
        <f>SUM(Tabela1[[#This Row],[set/25]:[dez/30]])</f>
        <v>29471.250000000015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3000</v>
      </c>
      <c r="BJ1300" s="4">
        <v>0</v>
      </c>
      <c r="BK1300" s="4">
        <v>229.47</v>
      </c>
      <c r="BL1300" s="4">
        <v>229.47</v>
      </c>
      <c r="BM1300" s="4">
        <v>229.47</v>
      </c>
      <c r="BN1300" s="4">
        <v>229.47</v>
      </c>
      <c r="BO1300" s="4">
        <v>229.47</v>
      </c>
      <c r="BP1300" s="4">
        <v>229.47</v>
      </c>
      <c r="BQ1300" s="4">
        <v>229.47</v>
      </c>
      <c r="BR1300" s="4">
        <v>229.47</v>
      </c>
      <c r="BS1300" s="4">
        <v>229.47</v>
      </c>
      <c r="BT1300" s="4">
        <v>229.47</v>
      </c>
      <c r="BU1300" s="4">
        <v>229.47</v>
      </c>
      <c r="BV1300" s="4">
        <v>229.47</v>
      </c>
      <c r="BW1300" s="4">
        <v>229.47</v>
      </c>
      <c r="BX1300" s="4">
        <v>229.47</v>
      </c>
      <c r="BY1300" s="4">
        <v>1440.39</v>
      </c>
      <c r="BZ1300" s="4">
        <v>229.47</v>
      </c>
      <c r="CA1300" s="4">
        <v>229.47</v>
      </c>
      <c r="CB1300" s="4">
        <v>229.47</v>
      </c>
      <c r="CC1300" s="4">
        <v>759.07</v>
      </c>
      <c r="CD1300" s="4">
        <v>764.9</v>
      </c>
      <c r="CE1300" s="4">
        <v>764.9</v>
      </c>
      <c r="CF1300" s="4">
        <v>764.9</v>
      </c>
      <c r="CG1300" s="4">
        <v>764.9</v>
      </c>
      <c r="CH1300" s="4">
        <v>764.9</v>
      </c>
      <c r="CI1300" s="4">
        <v>764.9</v>
      </c>
      <c r="CJ1300" s="4">
        <v>764.9</v>
      </c>
      <c r="CK1300" s="4">
        <v>4801.3</v>
      </c>
      <c r="CL1300" s="4">
        <v>764.9</v>
      </c>
      <c r="CM1300" s="4">
        <v>764.9</v>
      </c>
      <c r="CN1300" s="4">
        <v>764.9</v>
      </c>
      <c r="CO1300" s="4">
        <v>764.9</v>
      </c>
      <c r="CP1300" s="4">
        <v>764.9</v>
      </c>
      <c r="CQ1300" s="4">
        <v>764.9</v>
      </c>
      <c r="CR1300" s="4">
        <v>764.9</v>
      </c>
      <c r="CS1300" s="4">
        <v>764.9</v>
      </c>
      <c r="CT1300" s="4">
        <v>764.9</v>
      </c>
      <c r="CU1300" s="4">
        <v>764.9</v>
      </c>
      <c r="CV1300" s="4">
        <v>764.9</v>
      </c>
      <c r="CW1300" s="4">
        <v>4801.3</v>
      </c>
      <c r="CX1300" s="4">
        <v>0</v>
      </c>
      <c r="CY1300" s="4">
        <v>0</v>
      </c>
      <c r="CZ1300" s="4">
        <v>0</v>
      </c>
      <c r="DA1300" s="4">
        <v>0</v>
      </c>
      <c r="DB1300" s="4">
        <v>0</v>
      </c>
      <c r="DC1300" s="4">
        <v>0</v>
      </c>
      <c r="DD1300" s="4">
        <v>0</v>
      </c>
      <c r="DE1300" s="4">
        <v>0</v>
      </c>
      <c r="DF1300" s="4">
        <v>0</v>
      </c>
      <c r="DG1300" s="4">
        <v>0</v>
      </c>
      <c r="DH1300" s="4">
        <v>0</v>
      </c>
      <c r="DI1300" s="4">
        <v>0</v>
      </c>
      <c r="DJ1300" s="4">
        <v>0</v>
      </c>
      <c r="DK1300" s="4">
        <v>0</v>
      </c>
      <c r="DL1300" s="4">
        <v>0</v>
      </c>
      <c r="DM1300" s="4">
        <v>0</v>
      </c>
      <c r="DN1300" s="4">
        <v>0</v>
      </c>
      <c r="DO1300" s="4">
        <v>0</v>
      </c>
      <c r="DP1300" s="4">
        <v>0</v>
      </c>
      <c r="DQ1300" s="4">
        <v>0</v>
      </c>
      <c r="DR1300" s="4">
        <v>0</v>
      </c>
      <c r="DS1300" s="4">
        <v>0</v>
      </c>
      <c r="DT1300" s="4">
        <v>0</v>
      </c>
      <c r="DU1300" s="6">
        <v>0</v>
      </c>
      <c r="DV1300" s="4">
        <f>SUM(Tabela1[[#This Row],[jan/25]:[mar/25]])</f>
        <v>0</v>
      </c>
      <c r="DW1300" s="4">
        <f>SUM(Tabela1[[#This Row],[abr/25]:[ago/25]])</f>
        <v>3000</v>
      </c>
      <c r="DX1300" s="4">
        <f>SUM(Tabela1[[#This Row],[set/25]:[dez/30]])</f>
        <v>29471.250000000015</v>
      </c>
    </row>
    <row r="1301" spans="1:128" hidden="1" x14ac:dyDescent="0.25">
      <c r="A1301" s="2" t="s">
        <v>2495</v>
      </c>
      <c r="B1301" s="2" t="s">
        <v>14</v>
      </c>
      <c r="C1301" s="2" t="s">
        <v>256</v>
      </c>
      <c r="D1301" s="1">
        <v>509</v>
      </c>
      <c r="E1301" s="2" t="s">
        <v>3066</v>
      </c>
      <c r="F1301" s="2" t="s">
        <v>19</v>
      </c>
      <c r="G1301" s="321">
        <v>45852</v>
      </c>
      <c r="H1301" s="2" t="s">
        <v>1724</v>
      </c>
      <c r="I1301" s="2"/>
      <c r="J1301" s="4"/>
      <c r="K1301" s="4"/>
      <c r="L1301" s="4">
        <f>Tabela1[[#This Row],[parcela.cef
(total)]]-Tabela1[[#This Row],[parcela.cef
(realizado)]]</f>
        <v>0</v>
      </c>
      <c r="M1301" s="4">
        <v>183907.37</v>
      </c>
      <c r="N1301" s="4">
        <v>224620.33</v>
      </c>
      <c r="O1301" s="4">
        <v>0</v>
      </c>
      <c r="P1301" s="4">
        <v>44012.11</v>
      </c>
      <c r="Q1301" s="4">
        <f>SUM(Tabela1[[#This Row],[set/25]:[dez/30]])</f>
        <v>42232.449999999961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1500</v>
      </c>
      <c r="BI1301" s="4">
        <v>279.66000000000003</v>
      </c>
      <c r="BJ1301" s="4">
        <v>0</v>
      </c>
      <c r="BK1301" s="4">
        <v>282.2</v>
      </c>
      <c r="BL1301" s="4">
        <v>282.2</v>
      </c>
      <c r="BM1301" s="4">
        <v>1806.29</v>
      </c>
      <c r="BN1301" s="4">
        <v>282.2</v>
      </c>
      <c r="BO1301" s="4">
        <v>282.2</v>
      </c>
      <c r="BP1301" s="4">
        <v>282.2</v>
      </c>
      <c r="BQ1301" s="4">
        <v>282.2</v>
      </c>
      <c r="BR1301" s="4">
        <v>282.2</v>
      </c>
      <c r="BS1301" s="4">
        <v>282.2</v>
      </c>
      <c r="BT1301" s="4">
        <v>728.51</v>
      </c>
      <c r="BU1301" s="4">
        <v>940.67</v>
      </c>
      <c r="BV1301" s="4">
        <v>940.67</v>
      </c>
      <c r="BW1301" s="4">
        <v>940.67</v>
      </c>
      <c r="BX1301" s="4">
        <v>940.67</v>
      </c>
      <c r="BY1301" s="4">
        <v>6020.98</v>
      </c>
      <c r="BZ1301" s="4">
        <v>940.67</v>
      </c>
      <c r="CA1301" s="4">
        <v>940.67</v>
      </c>
      <c r="CB1301" s="4">
        <v>940.67</v>
      </c>
      <c r="CC1301" s="4">
        <v>940.67</v>
      </c>
      <c r="CD1301" s="4">
        <v>940.67</v>
      </c>
      <c r="CE1301" s="4">
        <v>940.67</v>
      </c>
      <c r="CF1301" s="4">
        <v>940.67</v>
      </c>
      <c r="CG1301" s="4">
        <v>940.67</v>
      </c>
      <c r="CH1301" s="4">
        <v>940.67</v>
      </c>
      <c r="CI1301" s="4">
        <v>940.67</v>
      </c>
      <c r="CJ1301" s="4">
        <v>940.67</v>
      </c>
      <c r="CK1301" s="4">
        <v>6020.98</v>
      </c>
      <c r="CL1301" s="4">
        <v>940.67</v>
      </c>
      <c r="CM1301" s="4">
        <v>940.67</v>
      </c>
      <c r="CN1301" s="4">
        <v>940.67</v>
      </c>
      <c r="CO1301" s="4">
        <v>940.67</v>
      </c>
      <c r="CP1301" s="4">
        <v>940.67</v>
      </c>
      <c r="CQ1301" s="4">
        <v>940.67</v>
      </c>
      <c r="CR1301" s="4">
        <v>940.67</v>
      </c>
      <c r="CS1301" s="4">
        <v>940.67</v>
      </c>
      <c r="CT1301" s="4">
        <v>940.67</v>
      </c>
      <c r="CU1301" s="4">
        <v>940.67</v>
      </c>
      <c r="CV1301" s="4">
        <v>940.67</v>
      </c>
      <c r="CW1301" s="4">
        <v>940.67</v>
      </c>
      <c r="CX1301" s="4">
        <v>0</v>
      </c>
      <c r="CY1301" s="4">
        <v>0</v>
      </c>
      <c r="CZ1301" s="4">
        <v>0</v>
      </c>
      <c r="DA1301" s="4">
        <v>0</v>
      </c>
      <c r="DB1301" s="4">
        <v>0</v>
      </c>
      <c r="DC1301" s="4">
        <v>0</v>
      </c>
      <c r="DD1301" s="4">
        <v>0</v>
      </c>
      <c r="DE1301" s="4">
        <v>0</v>
      </c>
      <c r="DF1301" s="4">
        <v>0</v>
      </c>
      <c r="DG1301" s="4">
        <v>0</v>
      </c>
      <c r="DH1301" s="4">
        <v>0</v>
      </c>
      <c r="DI1301" s="4">
        <v>0</v>
      </c>
      <c r="DJ1301" s="4">
        <v>0</v>
      </c>
      <c r="DK1301" s="4">
        <v>0</v>
      </c>
      <c r="DL1301" s="4">
        <v>0</v>
      </c>
      <c r="DM1301" s="4">
        <v>0</v>
      </c>
      <c r="DN1301" s="4">
        <v>0</v>
      </c>
      <c r="DO1301" s="4">
        <v>0</v>
      </c>
      <c r="DP1301" s="4">
        <v>0</v>
      </c>
      <c r="DQ1301" s="4">
        <v>0</v>
      </c>
      <c r="DR1301" s="4">
        <v>0</v>
      </c>
      <c r="DS1301" s="4">
        <v>0</v>
      </c>
      <c r="DT1301" s="4">
        <v>0</v>
      </c>
      <c r="DU1301" s="6">
        <v>0</v>
      </c>
      <c r="DV1301" s="4">
        <f>SUM(Tabela1[[#This Row],[jan/25]:[mar/25]])</f>
        <v>0</v>
      </c>
      <c r="DW1301" s="4">
        <f>SUM(Tabela1[[#This Row],[abr/25]:[ago/25]])</f>
        <v>1779.66</v>
      </c>
      <c r="DX1301" s="4">
        <f>SUM(Tabela1[[#This Row],[set/25]:[dez/30]])</f>
        <v>42232.449999999961</v>
      </c>
    </row>
    <row r="1302" spans="1:128" hidden="1" x14ac:dyDescent="0.25">
      <c r="A1302" s="2" t="s">
        <v>2495</v>
      </c>
      <c r="B1302" s="2" t="s">
        <v>14</v>
      </c>
      <c r="C1302" s="2" t="s">
        <v>256</v>
      </c>
      <c r="D1302" s="1">
        <v>510</v>
      </c>
      <c r="E1302" s="2" t="s">
        <v>3068</v>
      </c>
      <c r="F1302" s="2" t="s">
        <v>19</v>
      </c>
      <c r="G1302" s="321">
        <v>45852</v>
      </c>
      <c r="H1302" s="2" t="s">
        <v>3069</v>
      </c>
      <c r="I1302" s="2"/>
      <c r="J1302" s="4"/>
      <c r="K1302" s="4"/>
      <c r="L1302" s="4">
        <f>Tabela1[[#This Row],[parcela.cef
(total)]]-Tabela1[[#This Row],[parcela.cef
(realizado)]]</f>
        <v>0</v>
      </c>
      <c r="M1302" s="4">
        <v>0</v>
      </c>
      <c r="N1302" s="4">
        <v>224660</v>
      </c>
      <c r="O1302" s="4">
        <v>0</v>
      </c>
      <c r="P1302" s="4">
        <v>224918.27</v>
      </c>
      <c r="Q1302" s="4">
        <f>SUM(Tabela1[[#This Row],[set/25]:[dez/30]])</f>
        <v>137318.98000000007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85660</v>
      </c>
      <c r="BI1302" s="4">
        <v>1939.29</v>
      </c>
      <c r="BJ1302" s="4">
        <v>0</v>
      </c>
      <c r="BK1302" s="4">
        <v>1956.94</v>
      </c>
      <c r="BL1302" s="4">
        <v>1956.94</v>
      </c>
      <c r="BM1302" s="4">
        <v>1956.94</v>
      </c>
      <c r="BN1302" s="4">
        <v>1956.94</v>
      </c>
      <c r="BO1302" s="4">
        <v>1956.94</v>
      </c>
      <c r="BP1302" s="4">
        <v>1956.94</v>
      </c>
      <c r="BQ1302" s="4">
        <v>1956.94</v>
      </c>
      <c r="BR1302" s="4">
        <v>1956.94</v>
      </c>
      <c r="BS1302" s="4">
        <v>1956.94</v>
      </c>
      <c r="BT1302" s="4">
        <v>22278.2</v>
      </c>
      <c r="BU1302" s="4">
        <v>1956.94</v>
      </c>
      <c r="BV1302" s="4">
        <v>1956.94</v>
      </c>
      <c r="BW1302" s="4">
        <v>1956.94</v>
      </c>
      <c r="BX1302" s="4">
        <v>1956.94</v>
      </c>
      <c r="BY1302" s="4">
        <v>1956.94</v>
      </c>
      <c r="BZ1302" s="4">
        <v>1956.94</v>
      </c>
      <c r="CA1302" s="4">
        <v>1956.94</v>
      </c>
      <c r="CB1302" s="4">
        <v>1956.94</v>
      </c>
      <c r="CC1302" s="4">
        <v>1956.94</v>
      </c>
      <c r="CD1302" s="4">
        <v>1956.94</v>
      </c>
      <c r="CE1302" s="4">
        <v>1956.94</v>
      </c>
      <c r="CF1302" s="4">
        <v>22278.2</v>
      </c>
      <c r="CG1302" s="4">
        <v>1956.94</v>
      </c>
      <c r="CH1302" s="4">
        <v>1956.94</v>
      </c>
      <c r="CI1302" s="4">
        <v>1956.94</v>
      </c>
      <c r="CJ1302" s="4">
        <v>1956.94</v>
      </c>
      <c r="CK1302" s="4">
        <v>1956.94</v>
      </c>
      <c r="CL1302" s="4">
        <v>1956.94</v>
      </c>
      <c r="CM1302" s="4">
        <v>1956.94</v>
      </c>
      <c r="CN1302" s="4">
        <v>1956.94</v>
      </c>
      <c r="CO1302" s="4">
        <v>1956.94</v>
      </c>
      <c r="CP1302" s="4">
        <v>1956.94</v>
      </c>
      <c r="CQ1302" s="4">
        <v>1956.94</v>
      </c>
      <c r="CR1302" s="4">
        <v>1956.94</v>
      </c>
      <c r="CS1302" s="4">
        <v>1956.94</v>
      </c>
      <c r="CT1302" s="4">
        <v>1956.94</v>
      </c>
      <c r="CU1302" s="4">
        <v>1956.94</v>
      </c>
      <c r="CV1302" s="4">
        <v>1956.94</v>
      </c>
      <c r="CW1302" s="4">
        <v>22312.74</v>
      </c>
      <c r="CX1302" s="4">
        <v>0</v>
      </c>
      <c r="CY1302" s="4">
        <v>0</v>
      </c>
      <c r="CZ1302" s="4">
        <v>0</v>
      </c>
      <c r="DA1302" s="4">
        <v>0</v>
      </c>
      <c r="DB1302" s="4">
        <v>0</v>
      </c>
      <c r="DC1302" s="4">
        <v>0</v>
      </c>
      <c r="DD1302" s="4">
        <v>0</v>
      </c>
      <c r="DE1302" s="4">
        <v>0</v>
      </c>
      <c r="DF1302" s="4">
        <v>0</v>
      </c>
      <c r="DG1302" s="4">
        <v>0</v>
      </c>
      <c r="DH1302" s="4">
        <v>0</v>
      </c>
      <c r="DI1302" s="4">
        <v>0</v>
      </c>
      <c r="DJ1302" s="4">
        <v>0</v>
      </c>
      <c r="DK1302" s="4">
        <v>0</v>
      </c>
      <c r="DL1302" s="4">
        <v>0</v>
      </c>
      <c r="DM1302" s="4">
        <v>0</v>
      </c>
      <c r="DN1302" s="4">
        <v>0</v>
      </c>
      <c r="DO1302" s="4">
        <v>0</v>
      </c>
      <c r="DP1302" s="4">
        <v>0</v>
      </c>
      <c r="DQ1302" s="4">
        <v>0</v>
      </c>
      <c r="DR1302" s="4">
        <v>0</v>
      </c>
      <c r="DS1302" s="4">
        <v>0</v>
      </c>
      <c r="DT1302" s="4">
        <v>0</v>
      </c>
      <c r="DU1302" s="6">
        <v>0</v>
      </c>
      <c r="DV1302" s="4">
        <f>SUM(Tabela1[[#This Row],[jan/25]:[mar/25]])</f>
        <v>0</v>
      </c>
      <c r="DW1302" s="4">
        <f>SUM(Tabela1[[#This Row],[abr/25]:[ago/25]])</f>
        <v>87599.29</v>
      </c>
      <c r="DX1302" s="4">
        <f>SUM(Tabela1[[#This Row],[set/25]:[dez/30]])</f>
        <v>137318.98000000007</v>
      </c>
    </row>
    <row r="1303" spans="1:128" hidden="1" x14ac:dyDescent="0.25">
      <c r="A1303" s="2" t="s">
        <v>2495</v>
      </c>
      <c r="B1303" s="2" t="s">
        <v>14</v>
      </c>
      <c r="C1303" s="2" t="s">
        <v>256</v>
      </c>
      <c r="D1303" s="1">
        <v>511</v>
      </c>
      <c r="E1303" s="2" t="s">
        <v>3071</v>
      </c>
      <c r="F1303" s="2" t="s">
        <v>19</v>
      </c>
      <c r="G1303" s="321">
        <v>45850</v>
      </c>
      <c r="H1303" s="2" t="s">
        <v>89</v>
      </c>
      <c r="I1303" s="2"/>
      <c r="J1303" s="4"/>
      <c r="K1303" s="4"/>
      <c r="L1303" s="4">
        <f>Tabela1[[#This Row],[parcela.cef
(total)]]-Tabela1[[#This Row],[parcela.cef
(realizado)]]</f>
        <v>0</v>
      </c>
      <c r="M1303" s="4">
        <v>278663.34999999998</v>
      </c>
      <c r="N1303" s="4">
        <v>319600</v>
      </c>
      <c r="O1303" s="4">
        <v>0</v>
      </c>
      <c r="P1303" s="4">
        <v>45775.61</v>
      </c>
      <c r="Q1303" s="4">
        <f>SUM(Tabela1[[#This Row],[set/25]:[dez/30]])</f>
        <v>40979.520000000004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4578.8999999999996</v>
      </c>
      <c r="BI1303" s="4">
        <v>217.19</v>
      </c>
      <c r="BJ1303" s="4">
        <v>0</v>
      </c>
      <c r="BK1303" s="4">
        <v>219.16</v>
      </c>
      <c r="BL1303" s="4">
        <v>219.16</v>
      </c>
      <c r="BM1303" s="4">
        <v>219.16</v>
      </c>
      <c r="BN1303" s="4">
        <v>219.16</v>
      </c>
      <c r="BO1303" s="4">
        <v>219.16</v>
      </c>
      <c r="BP1303" s="4">
        <v>219.16</v>
      </c>
      <c r="BQ1303" s="4">
        <v>219.16</v>
      </c>
      <c r="BR1303" s="4">
        <v>219.16</v>
      </c>
      <c r="BS1303" s="4">
        <v>219.16</v>
      </c>
      <c r="BT1303" s="4">
        <v>3596.25</v>
      </c>
      <c r="BU1303" s="4">
        <v>730.55</v>
      </c>
      <c r="BV1303" s="4">
        <v>730.55</v>
      </c>
      <c r="BW1303" s="4">
        <v>730.55</v>
      </c>
      <c r="BX1303" s="4">
        <v>730.55</v>
      </c>
      <c r="BY1303" s="4">
        <v>730.55</v>
      </c>
      <c r="BZ1303" s="4">
        <v>730.55</v>
      </c>
      <c r="CA1303" s="4">
        <v>730.55</v>
      </c>
      <c r="CB1303" s="4">
        <v>730.55</v>
      </c>
      <c r="CC1303" s="4">
        <v>730.55</v>
      </c>
      <c r="CD1303" s="4">
        <v>730.55</v>
      </c>
      <c r="CE1303" s="4">
        <v>730.55</v>
      </c>
      <c r="CF1303" s="4">
        <v>7842.99</v>
      </c>
      <c r="CG1303" s="4">
        <v>730.55</v>
      </c>
      <c r="CH1303" s="4">
        <v>730.55</v>
      </c>
      <c r="CI1303" s="4">
        <v>730.55</v>
      </c>
      <c r="CJ1303" s="4">
        <v>730.55</v>
      </c>
      <c r="CK1303" s="4">
        <v>730.55</v>
      </c>
      <c r="CL1303" s="4">
        <v>730.55</v>
      </c>
      <c r="CM1303" s="4">
        <v>730.55</v>
      </c>
      <c r="CN1303" s="4">
        <v>730.55</v>
      </c>
      <c r="CO1303" s="4">
        <v>730.55</v>
      </c>
      <c r="CP1303" s="4">
        <v>730.55</v>
      </c>
      <c r="CQ1303" s="4">
        <v>730.55</v>
      </c>
      <c r="CR1303" s="4">
        <v>7842.99</v>
      </c>
      <c r="CS1303" s="4">
        <v>730.55</v>
      </c>
      <c r="CT1303" s="4">
        <v>730.55</v>
      </c>
      <c r="CU1303" s="4">
        <v>730.55</v>
      </c>
      <c r="CV1303" s="4">
        <v>730.55</v>
      </c>
      <c r="CW1303" s="4">
        <v>730.55</v>
      </c>
      <c r="CX1303" s="4">
        <v>0</v>
      </c>
      <c r="CY1303" s="4">
        <v>0</v>
      </c>
      <c r="CZ1303" s="4">
        <v>0</v>
      </c>
      <c r="DA1303" s="4">
        <v>0</v>
      </c>
      <c r="DB1303" s="4">
        <v>0</v>
      </c>
      <c r="DC1303" s="4">
        <v>0</v>
      </c>
      <c r="DD1303" s="4">
        <v>0</v>
      </c>
      <c r="DE1303" s="4">
        <v>0</v>
      </c>
      <c r="DF1303" s="4">
        <v>0</v>
      </c>
      <c r="DG1303" s="4">
        <v>0</v>
      </c>
      <c r="DH1303" s="4">
        <v>0</v>
      </c>
      <c r="DI1303" s="4">
        <v>0</v>
      </c>
      <c r="DJ1303" s="4">
        <v>0</v>
      </c>
      <c r="DK1303" s="4">
        <v>0</v>
      </c>
      <c r="DL1303" s="4">
        <v>0</v>
      </c>
      <c r="DM1303" s="4">
        <v>0</v>
      </c>
      <c r="DN1303" s="4">
        <v>0</v>
      </c>
      <c r="DO1303" s="4">
        <v>0</v>
      </c>
      <c r="DP1303" s="4">
        <v>0</v>
      </c>
      <c r="DQ1303" s="4">
        <v>0</v>
      </c>
      <c r="DR1303" s="4">
        <v>0</v>
      </c>
      <c r="DS1303" s="4">
        <v>0</v>
      </c>
      <c r="DT1303" s="4">
        <v>0</v>
      </c>
      <c r="DU1303" s="6">
        <v>0</v>
      </c>
      <c r="DV1303" s="4">
        <f>SUM(Tabela1[[#This Row],[jan/25]:[mar/25]])</f>
        <v>0</v>
      </c>
      <c r="DW1303" s="4">
        <f>SUM(Tabela1[[#This Row],[abr/25]:[ago/25]])</f>
        <v>4796.0899999999992</v>
      </c>
      <c r="DX1303" s="4">
        <f>SUM(Tabela1[[#This Row],[set/25]:[dez/30]])</f>
        <v>40979.520000000004</v>
      </c>
    </row>
    <row r="1304" spans="1:128" hidden="1" x14ac:dyDescent="0.25">
      <c r="A1304" s="2" t="s">
        <v>2495</v>
      </c>
      <c r="B1304" s="2" t="s">
        <v>14</v>
      </c>
      <c r="C1304" s="2" t="s">
        <v>256</v>
      </c>
      <c r="D1304" s="1">
        <v>512</v>
      </c>
      <c r="E1304" s="2"/>
      <c r="F1304" s="2" t="s">
        <v>16</v>
      </c>
      <c r="G1304" s="321"/>
      <c r="H1304" s="2"/>
      <c r="I1304" s="2"/>
      <c r="J1304" s="4"/>
      <c r="K1304" s="4"/>
      <c r="L1304" s="4">
        <f>Tabela1[[#This Row],[parcela.cef
(total)]]-Tabela1[[#This Row],[parcela.cef
(realizado)]]</f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f>SUM(Tabela1[[#This Row],[set/25]:[dez/30]])</f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0</v>
      </c>
      <c r="CP1304" s="4">
        <v>0</v>
      </c>
      <c r="CQ1304" s="4">
        <v>0</v>
      </c>
      <c r="CR1304" s="4">
        <v>0</v>
      </c>
      <c r="CS1304" s="4">
        <v>0</v>
      </c>
      <c r="CT1304" s="4">
        <v>0</v>
      </c>
      <c r="CU1304" s="4">
        <v>0</v>
      </c>
      <c r="CV1304" s="4">
        <v>0</v>
      </c>
      <c r="CW1304" s="4">
        <v>0</v>
      </c>
      <c r="CX1304" s="4">
        <v>0</v>
      </c>
      <c r="CY1304" s="4">
        <v>0</v>
      </c>
      <c r="CZ1304" s="4">
        <v>0</v>
      </c>
      <c r="DA1304" s="4">
        <v>0</v>
      </c>
      <c r="DB1304" s="4">
        <v>0</v>
      </c>
      <c r="DC1304" s="4">
        <v>0</v>
      </c>
      <c r="DD1304" s="4">
        <v>0</v>
      </c>
      <c r="DE1304" s="4">
        <v>0</v>
      </c>
      <c r="DF1304" s="4">
        <v>0</v>
      </c>
      <c r="DG1304" s="4">
        <v>0</v>
      </c>
      <c r="DH1304" s="4">
        <v>0</v>
      </c>
      <c r="DI1304" s="4">
        <v>0</v>
      </c>
      <c r="DJ1304" s="4">
        <v>0</v>
      </c>
      <c r="DK1304" s="4">
        <v>0</v>
      </c>
      <c r="DL1304" s="4">
        <v>0</v>
      </c>
      <c r="DM1304" s="4">
        <v>0</v>
      </c>
      <c r="DN1304" s="4">
        <v>0</v>
      </c>
      <c r="DO1304" s="4">
        <v>0</v>
      </c>
      <c r="DP1304" s="4">
        <v>0</v>
      </c>
      <c r="DQ1304" s="4">
        <v>0</v>
      </c>
      <c r="DR1304" s="4">
        <v>0</v>
      </c>
      <c r="DS1304" s="4">
        <v>0</v>
      </c>
      <c r="DT1304" s="4">
        <v>0</v>
      </c>
      <c r="DU1304" s="6">
        <v>0</v>
      </c>
      <c r="DV1304" s="4">
        <f>SUM(Tabela1[[#This Row],[jan/25]:[mar/25]])</f>
        <v>0</v>
      </c>
      <c r="DW1304" s="4">
        <f>SUM(Tabela1[[#This Row],[abr/25]:[ago/25]])</f>
        <v>0</v>
      </c>
      <c r="DX1304" s="4">
        <f>SUM(Tabela1[[#This Row],[set/25]:[dez/30]])</f>
        <v>0</v>
      </c>
    </row>
    <row r="1305" spans="1:128" hidden="1" x14ac:dyDescent="0.25">
      <c r="A1305" s="2" t="s">
        <v>2495</v>
      </c>
      <c r="B1305" s="2" t="s">
        <v>14</v>
      </c>
      <c r="C1305" s="2" t="s">
        <v>256</v>
      </c>
      <c r="D1305" s="1">
        <v>513</v>
      </c>
      <c r="E1305" s="2" t="s">
        <v>3074</v>
      </c>
      <c r="F1305" s="2" t="s">
        <v>19</v>
      </c>
      <c r="G1305" s="321">
        <v>45850</v>
      </c>
      <c r="H1305" s="2" t="s">
        <v>210</v>
      </c>
      <c r="I1305" s="2"/>
      <c r="J1305" s="4"/>
      <c r="K1305" s="4"/>
      <c r="L1305" s="4">
        <f>Tabela1[[#This Row],[parcela.cef
(total)]]-Tabela1[[#This Row],[parcela.cef
(realizado)]]</f>
        <v>0</v>
      </c>
      <c r="M1305" s="4">
        <v>256657.53</v>
      </c>
      <c r="N1305" s="4">
        <v>319622.63</v>
      </c>
      <c r="O1305" s="4">
        <v>0</v>
      </c>
      <c r="P1305" s="4">
        <v>67676.88</v>
      </c>
      <c r="Q1305" s="4">
        <f>SUM(Tabela1[[#This Row],[set/25]:[dez/30]])</f>
        <v>64309.559999999976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3000</v>
      </c>
      <c r="BI1305" s="4">
        <v>367.32</v>
      </c>
      <c r="BJ1305" s="4">
        <v>0</v>
      </c>
      <c r="BK1305" s="4">
        <v>370.66</v>
      </c>
      <c r="BL1305" s="4">
        <v>370.66</v>
      </c>
      <c r="BM1305" s="4">
        <v>1894.75</v>
      </c>
      <c r="BN1305" s="4">
        <v>370.66</v>
      </c>
      <c r="BO1305" s="4">
        <v>370.66</v>
      </c>
      <c r="BP1305" s="4">
        <v>370.66</v>
      </c>
      <c r="BQ1305" s="4">
        <v>370.66</v>
      </c>
      <c r="BR1305" s="4">
        <v>370.66</v>
      </c>
      <c r="BS1305" s="4">
        <v>370.66</v>
      </c>
      <c r="BT1305" s="4">
        <v>688.65</v>
      </c>
      <c r="BU1305" s="4">
        <v>1235.53</v>
      </c>
      <c r="BV1305" s="4">
        <v>1235.53</v>
      </c>
      <c r="BW1305" s="4">
        <v>1235.53</v>
      </c>
      <c r="BX1305" s="4">
        <v>1235.53</v>
      </c>
      <c r="BY1305" s="4">
        <v>11396.16</v>
      </c>
      <c r="BZ1305" s="4">
        <v>1235.53</v>
      </c>
      <c r="CA1305" s="4">
        <v>1235.53</v>
      </c>
      <c r="CB1305" s="4">
        <v>1235.53</v>
      </c>
      <c r="CC1305" s="4">
        <v>1235.53</v>
      </c>
      <c r="CD1305" s="4">
        <v>1235.53</v>
      </c>
      <c r="CE1305" s="4">
        <v>1235.53</v>
      </c>
      <c r="CF1305" s="4">
        <v>1235.53</v>
      </c>
      <c r="CG1305" s="4">
        <v>1235.53</v>
      </c>
      <c r="CH1305" s="4">
        <v>1235.53</v>
      </c>
      <c r="CI1305" s="4">
        <v>1235.53</v>
      </c>
      <c r="CJ1305" s="4">
        <v>1235.53</v>
      </c>
      <c r="CK1305" s="4">
        <v>16476.47</v>
      </c>
      <c r="CL1305" s="4">
        <v>1235.53</v>
      </c>
      <c r="CM1305" s="4">
        <v>1235.53</v>
      </c>
      <c r="CN1305" s="4">
        <v>1235.53</v>
      </c>
      <c r="CO1305" s="4">
        <v>1235.53</v>
      </c>
      <c r="CP1305" s="4">
        <v>1235.53</v>
      </c>
      <c r="CQ1305" s="4">
        <v>1235.53</v>
      </c>
      <c r="CR1305" s="4">
        <v>1235.53</v>
      </c>
      <c r="CS1305" s="4">
        <v>1235.53</v>
      </c>
      <c r="CT1305" s="4">
        <v>1235.53</v>
      </c>
      <c r="CU1305" s="4">
        <v>1235.53</v>
      </c>
      <c r="CV1305" s="4">
        <v>0</v>
      </c>
      <c r="CW1305" s="4">
        <v>0</v>
      </c>
      <c r="CX1305" s="4">
        <v>0</v>
      </c>
      <c r="CY1305" s="4">
        <v>0</v>
      </c>
      <c r="CZ1305" s="4">
        <v>0</v>
      </c>
      <c r="DA1305" s="4">
        <v>0</v>
      </c>
      <c r="DB1305" s="4">
        <v>0</v>
      </c>
      <c r="DC1305" s="4">
        <v>0</v>
      </c>
      <c r="DD1305" s="4">
        <v>0</v>
      </c>
      <c r="DE1305" s="4">
        <v>0</v>
      </c>
      <c r="DF1305" s="4">
        <v>0</v>
      </c>
      <c r="DG1305" s="4">
        <v>0</v>
      </c>
      <c r="DH1305" s="4">
        <v>0</v>
      </c>
      <c r="DI1305" s="4">
        <v>0</v>
      </c>
      <c r="DJ1305" s="4">
        <v>0</v>
      </c>
      <c r="DK1305" s="4">
        <v>0</v>
      </c>
      <c r="DL1305" s="4">
        <v>0</v>
      </c>
      <c r="DM1305" s="4">
        <v>0</v>
      </c>
      <c r="DN1305" s="4">
        <v>0</v>
      </c>
      <c r="DO1305" s="4">
        <v>0</v>
      </c>
      <c r="DP1305" s="4">
        <v>0</v>
      </c>
      <c r="DQ1305" s="4">
        <v>0</v>
      </c>
      <c r="DR1305" s="4">
        <v>0</v>
      </c>
      <c r="DS1305" s="4">
        <v>0</v>
      </c>
      <c r="DT1305" s="4">
        <v>0</v>
      </c>
      <c r="DU1305" s="6">
        <v>0</v>
      </c>
      <c r="DV1305" s="4">
        <f>SUM(Tabela1[[#This Row],[jan/25]:[mar/25]])</f>
        <v>0</v>
      </c>
      <c r="DW1305" s="4">
        <f>SUM(Tabela1[[#This Row],[abr/25]:[ago/25]])</f>
        <v>3367.32</v>
      </c>
      <c r="DX1305" s="4">
        <f>SUM(Tabela1[[#This Row],[set/25]:[dez/30]])</f>
        <v>64309.559999999976</v>
      </c>
    </row>
    <row r="1306" spans="1:128" hidden="1" x14ac:dyDescent="0.25">
      <c r="A1306" s="2" t="s">
        <v>2495</v>
      </c>
      <c r="B1306" s="2" t="s">
        <v>14</v>
      </c>
      <c r="C1306" s="2" t="s">
        <v>256</v>
      </c>
      <c r="D1306" s="1">
        <v>514</v>
      </c>
      <c r="E1306" s="2"/>
      <c r="F1306" s="2" t="s">
        <v>16</v>
      </c>
      <c r="G1306" s="321"/>
      <c r="H1306" s="2"/>
      <c r="I1306" s="2"/>
      <c r="J1306" s="4"/>
      <c r="K1306" s="4"/>
      <c r="L1306" s="4">
        <f>Tabela1[[#This Row],[parcela.cef
(total)]]-Tabela1[[#This Row],[parcela.cef
(realizado)]]</f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f>SUM(Tabela1[[#This Row],[set/25]:[dez/30]])</f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0</v>
      </c>
      <c r="CP1306" s="4">
        <v>0</v>
      </c>
      <c r="CQ1306" s="4">
        <v>0</v>
      </c>
      <c r="CR1306" s="4">
        <v>0</v>
      </c>
      <c r="CS1306" s="4">
        <v>0</v>
      </c>
      <c r="CT1306" s="4">
        <v>0</v>
      </c>
      <c r="CU1306" s="4">
        <v>0</v>
      </c>
      <c r="CV1306" s="4">
        <v>0</v>
      </c>
      <c r="CW1306" s="4">
        <v>0</v>
      </c>
      <c r="CX1306" s="4">
        <v>0</v>
      </c>
      <c r="CY1306" s="4">
        <v>0</v>
      </c>
      <c r="CZ1306" s="4">
        <v>0</v>
      </c>
      <c r="DA1306" s="4">
        <v>0</v>
      </c>
      <c r="DB1306" s="4">
        <v>0</v>
      </c>
      <c r="DC1306" s="4">
        <v>0</v>
      </c>
      <c r="DD1306" s="4">
        <v>0</v>
      </c>
      <c r="DE1306" s="4">
        <v>0</v>
      </c>
      <c r="DF1306" s="4">
        <v>0</v>
      </c>
      <c r="DG1306" s="4">
        <v>0</v>
      </c>
      <c r="DH1306" s="4">
        <v>0</v>
      </c>
      <c r="DI1306" s="4">
        <v>0</v>
      </c>
      <c r="DJ1306" s="4">
        <v>0</v>
      </c>
      <c r="DK1306" s="4">
        <v>0</v>
      </c>
      <c r="DL1306" s="4">
        <v>0</v>
      </c>
      <c r="DM1306" s="4">
        <v>0</v>
      </c>
      <c r="DN1306" s="4">
        <v>0</v>
      </c>
      <c r="DO1306" s="4">
        <v>0</v>
      </c>
      <c r="DP1306" s="4">
        <v>0</v>
      </c>
      <c r="DQ1306" s="4">
        <v>0</v>
      </c>
      <c r="DR1306" s="4">
        <v>0</v>
      </c>
      <c r="DS1306" s="4">
        <v>0</v>
      </c>
      <c r="DT1306" s="4">
        <v>0</v>
      </c>
      <c r="DU1306" s="6">
        <v>0</v>
      </c>
      <c r="DV1306" s="4">
        <f>SUM(Tabela1[[#This Row],[jan/25]:[mar/25]])</f>
        <v>0</v>
      </c>
      <c r="DW1306" s="4">
        <f>SUM(Tabela1[[#This Row],[abr/25]:[ago/25]])</f>
        <v>0</v>
      </c>
      <c r="DX1306" s="4">
        <f>SUM(Tabela1[[#This Row],[set/25]:[dez/30]])</f>
        <v>0</v>
      </c>
    </row>
    <row r="1307" spans="1:128" hidden="1" x14ac:dyDescent="0.25">
      <c r="A1307" s="2" t="s">
        <v>2495</v>
      </c>
      <c r="B1307" s="2" t="s">
        <v>14</v>
      </c>
      <c r="C1307" s="2" t="s">
        <v>256</v>
      </c>
      <c r="D1307" s="1">
        <v>515</v>
      </c>
      <c r="E1307" s="2" t="s">
        <v>3077</v>
      </c>
      <c r="F1307" s="2" t="s">
        <v>19</v>
      </c>
      <c r="G1307" s="321">
        <v>45850</v>
      </c>
      <c r="H1307" s="2" t="s">
        <v>1017</v>
      </c>
      <c r="I1307" s="2"/>
      <c r="J1307" s="4"/>
      <c r="K1307" s="4"/>
      <c r="L1307" s="4">
        <f>Tabela1[[#This Row],[parcela.cef
(total)]]-Tabela1[[#This Row],[parcela.cef
(realizado)]]</f>
        <v>0</v>
      </c>
      <c r="M1307" s="4">
        <v>264176.33</v>
      </c>
      <c r="N1307" s="4">
        <v>305492.47999999998</v>
      </c>
      <c r="O1307" s="4">
        <v>0</v>
      </c>
      <c r="P1307" s="4">
        <v>45972.57</v>
      </c>
      <c r="Q1307" s="4">
        <f>SUM(Tabela1[[#This Row],[set/25]:[dez/30]])</f>
        <v>39814.570000000022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6000</v>
      </c>
      <c r="BI1307" s="4">
        <v>158</v>
      </c>
      <c r="BJ1307" s="4">
        <v>0</v>
      </c>
      <c r="BK1307" s="4">
        <v>156.07</v>
      </c>
      <c r="BL1307" s="4">
        <v>156.07</v>
      </c>
      <c r="BM1307" s="4">
        <v>2485.37</v>
      </c>
      <c r="BN1307" s="4">
        <v>520.22</v>
      </c>
      <c r="BO1307" s="4">
        <v>520.22</v>
      </c>
      <c r="BP1307" s="4">
        <v>520.22</v>
      </c>
      <c r="BQ1307" s="4">
        <v>520.22</v>
      </c>
      <c r="BR1307" s="4">
        <v>520.22</v>
      </c>
      <c r="BS1307" s="4">
        <v>520.22</v>
      </c>
      <c r="BT1307" s="4">
        <v>520.22</v>
      </c>
      <c r="BU1307" s="4">
        <v>520.22</v>
      </c>
      <c r="BV1307" s="4">
        <v>520.22</v>
      </c>
      <c r="BW1307" s="4">
        <v>520.22</v>
      </c>
      <c r="BX1307" s="4">
        <v>520.22</v>
      </c>
      <c r="BY1307" s="4">
        <v>6616.6</v>
      </c>
      <c r="BZ1307" s="4">
        <v>520.22</v>
      </c>
      <c r="CA1307" s="4">
        <v>520.22</v>
      </c>
      <c r="CB1307" s="4">
        <v>520.22</v>
      </c>
      <c r="CC1307" s="4">
        <v>520.22</v>
      </c>
      <c r="CD1307" s="4">
        <v>520.22</v>
      </c>
      <c r="CE1307" s="4">
        <v>520.22</v>
      </c>
      <c r="CF1307" s="4">
        <v>520.22</v>
      </c>
      <c r="CG1307" s="4">
        <v>520.22</v>
      </c>
      <c r="CH1307" s="4">
        <v>520.22</v>
      </c>
      <c r="CI1307" s="4">
        <v>520.22</v>
      </c>
      <c r="CJ1307" s="4">
        <v>520.22</v>
      </c>
      <c r="CK1307" s="4">
        <v>6616.6</v>
      </c>
      <c r="CL1307" s="4">
        <v>520.22</v>
      </c>
      <c r="CM1307" s="4">
        <v>520.22</v>
      </c>
      <c r="CN1307" s="4">
        <v>520.22</v>
      </c>
      <c r="CO1307" s="4">
        <v>520.22</v>
      </c>
      <c r="CP1307" s="4">
        <v>520.22</v>
      </c>
      <c r="CQ1307" s="4">
        <v>520.22</v>
      </c>
      <c r="CR1307" s="4">
        <v>520.22</v>
      </c>
      <c r="CS1307" s="4">
        <v>520.22</v>
      </c>
      <c r="CT1307" s="4">
        <v>520.22</v>
      </c>
      <c r="CU1307" s="4">
        <v>520.22</v>
      </c>
      <c r="CV1307" s="4">
        <v>520.22</v>
      </c>
      <c r="CW1307" s="4">
        <v>6616.6</v>
      </c>
      <c r="CX1307" s="4">
        <v>0</v>
      </c>
      <c r="CY1307" s="4">
        <v>0</v>
      </c>
      <c r="CZ1307" s="4">
        <v>0</v>
      </c>
      <c r="DA1307" s="4">
        <v>0</v>
      </c>
      <c r="DB1307" s="4">
        <v>0</v>
      </c>
      <c r="DC1307" s="4">
        <v>0</v>
      </c>
      <c r="DD1307" s="4">
        <v>0</v>
      </c>
      <c r="DE1307" s="4">
        <v>0</v>
      </c>
      <c r="DF1307" s="4">
        <v>0</v>
      </c>
      <c r="DG1307" s="4">
        <v>0</v>
      </c>
      <c r="DH1307" s="4">
        <v>0</v>
      </c>
      <c r="DI1307" s="4">
        <v>0</v>
      </c>
      <c r="DJ1307" s="4">
        <v>0</v>
      </c>
      <c r="DK1307" s="4">
        <v>0</v>
      </c>
      <c r="DL1307" s="4">
        <v>0</v>
      </c>
      <c r="DM1307" s="4">
        <v>0</v>
      </c>
      <c r="DN1307" s="4">
        <v>0</v>
      </c>
      <c r="DO1307" s="4">
        <v>0</v>
      </c>
      <c r="DP1307" s="4">
        <v>0</v>
      </c>
      <c r="DQ1307" s="4">
        <v>0</v>
      </c>
      <c r="DR1307" s="4">
        <v>0</v>
      </c>
      <c r="DS1307" s="4">
        <v>0</v>
      </c>
      <c r="DT1307" s="4">
        <v>0</v>
      </c>
      <c r="DU1307" s="6">
        <v>0</v>
      </c>
      <c r="DV1307" s="4">
        <f>SUM(Tabela1[[#This Row],[jan/25]:[mar/25]])</f>
        <v>0</v>
      </c>
      <c r="DW1307" s="4">
        <f>SUM(Tabela1[[#This Row],[abr/25]:[ago/25]])</f>
        <v>6158</v>
      </c>
      <c r="DX1307" s="4">
        <f>SUM(Tabela1[[#This Row],[set/25]:[dez/30]])</f>
        <v>39814.570000000022</v>
      </c>
    </row>
    <row r="1308" spans="1:128" hidden="1" x14ac:dyDescent="0.25">
      <c r="A1308" s="2" t="s">
        <v>2495</v>
      </c>
      <c r="B1308" s="2" t="s">
        <v>14</v>
      </c>
      <c r="C1308" s="2" t="s">
        <v>280</v>
      </c>
      <c r="D1308" s="1">
        <v>601</v>
      </c>
      <c r="E1308" s="2"/>
      <c r="F1308" s="2" t="s">
        <v>42</v>
      </c>
      <c r="G1308" s="321"/>
      <c r="H1308" s="2"/>
      <c r="I1308" s="2"/>
      <c r="J1308" s="4"/>
      <c r="K1308" s="4"/>
      <c r="L1308" s="4">
        <f>Tabela1[[#This Row],[parcela.cef
(total)]]-Tabela1[[#This Row],[parcela.cef
(realizado)]]</f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f>SUM(Tabela1[[#This Row],[set/25]:[dez/30]])</f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0</v>
      </c>
      <c r="CQ1308" s="4">
        <v>0</v>
      </c>
      <c r="CR1308" s="4">
        <v>0</v>
      </c>
      <c r="CS1308" s="4">
        <v>0</v>
      </c>
      <c r="CT1308" s="4">
        <v>0</v>
      </c>
      <c r="CU1308" s="4">
        <v>0</v>
      </c>
      <c r="CV1308" s="4">
        <v>0</v>
      </c>
      <c r="CW1308" s="4">
        <v>0</v>
      </c>
      <c r="CX1308" s="4">
        <v>0</v>
      </c>
      <c r="CY1308" s="4">
        <v>0</v>
      </c>
      <c r="CZ1308" s="4">
        <v>0</v>
      </c>
      <c r="DA1308" s="4">
        <v>0</v>
      </c>
      <c r="DB1308" s="4">
        <v>0</v>
      </c>
      <c r="DC1308" s="4">
        <v>0</v>
      </c>
      <c r="DD1308" s="4">
        <v>0</v>
      </c>
      <c r="DE1308" s="4">
        <v>0</v>
      </c>
      <c r="DF1308" s="4">
        <v>0</v>
      </c>
      <c r="DG1308" s="4">
        <v>0</v>
      </c>
      <c r="DH1308" s="4">
        <v>0</v>
      </c>
      <c r="DI1308" s="4">
        <v>0</v>
      </c>
      <c r="DJ1308" s="4">
        <v>0</v>
      </c>
      <c r="DK1308" s="4">
        <v>0</v>
      </c>
      <c r="DL1308" s="4">
        <v>0</v>
      </c>
      <c r="DM1308" s="4">
        <v>0</v>
      </c>
      <c r="DN1308" s="4">
        <v>0</v>
      </c>
      <c r="DO1308" s="4">
        <v>0</v>
      </c>
      <c r="DP1308" s="4">
        <v>0</v>
      </c>
      <c r="DQ1308" s="4">
        <v>0</v>
      </c>
      <c r="DR1308" s="4">
        <v>0</v>
      </c>
      <c r="DS1308" s="4">
        <v>0</v>
      </c>
      <c r="DT1308" s="4">
        <v>0</v>
      </c>
      <c r="DU1308" s="6">
        <v>0</v>
      </c>
      <c r="DV1308" s="4">
        <f>SUM(Tabela1[[#This Row],[jan/25]:[mar/25]])</f>
        <v>0</v>
      </c>
      <c r="DW1308" s="4">
        <f>SUM(Tabela1[[#This Row],[abr/25]:[ago/25]])</f>
        <v>0</v>
      </c>
      <c r="DX1308" s="4">
        <f>SUM(Tabela1[[#This Row],[set/25]:[dez/30]])</f>
        <v>0</v>
      </c>
    </row>
    <row r="1309" spans="1:128" hidden="1" x14ac:dyDescent="0.25">
      <c r="A1309" s="2" t="s">
        <v>2495</v>
      </c>
      <c r="B1309" s="2" t="s">
        <v>14</v>
      </c>
      <c r="C1309" s="2" t="s">
        <v>280</v>
      </c>
      <c r="D1309" s="1">
        <v>602</v>
      </c>
      <c r="E1309" s="2" t="s">
        <v>3080</v>
      </c>
      <c r="F1309" s="2" t="s">
        <v>19</v>
      </c>
      <c r="G1309" s="321">
        <v>45861</v>
      </c>
      <c r="H1309" s="2" t="s">
        <v>2115</v>
      </c>
      <c r="I1309" s="2"/>
      <c r="J1309" s="4"/>
      <c r="K1309" s="4"/>
      <c r="L1309" s="4">
        <f>Tabela1[[#This Row],[parcela.cef
(total)]]-Tabela1[[#This Row],[parcela.cef
(realizado)]]</f>
        <v>0</v>
      </c>
      <c r="M1309" s="4">
        <v>219469.56</v>
      </c>
      <c r="N1309" s="4">
        <v>235893</v>
      </c>
      <c r="O1309" s="4">
        <v>0</v>
      </c>
      <c r="P1309" s="4">
        <v>20089.21</v>
      </c>
      <c r="Q1309" s="4">
        <f>SUM(Tabela1[[#This Row],[set/25]:[dez/30]])</f>
        <v>19672.910000000007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300</v>
      </c>
      <c r="BI1309" s="4">
        <v>116.3</v>
      </c>
      <c r="BJ1309" s="4">
        <v>0</v>
      </c>
      <c r="BK1309" s="4">
        <v>117.36</v>
      </c>
      <c r="BL1309" s="4">
        <v>117.36</v>
      </c>
      <c r="BM1309" s="4">
        <v>117.36</v>
      </c>
      <c r="BN1309" s="4">
        <v>117.36</v>
      </c>
      <c r="BO1309" s="4">
        <v>117.36</v>
      </c>
      <c r="BP1309" s="4">
        <v>117.36</v>
      </c>
      <c r="BQ1309" s="4">
        <v>136.15</v>
      </c>
      <c r="BR1309" s="4">
        <v>391.18</v>
      </c>
      <c r="BS1309" s="4">
        <v>391.18</v>
      </c>
      <c r="BT1309" s="4">
        <v>391.18</v>
      </c>
      <c r="BU1309" s="4">
        <v>391.18</v>
      </c>
      <c r="BV1309" s="4">
        <v>391.18</v>
      </c>
      <c r="BW1309" s="4">
        <v>391.18</v>
      </c>
      <c r="BX1309" s="4">
        <v>391.18</v>
      </c>
      <c r="BY1309" s="4">
        <v>2423.31</v>
      </c>
      <c r="BZ1309" s="4">
        <v>391.18</v>
      </c>
      <c r="CA1309" s="4">
        <v>391.18</v>
      </c>
      <c r="CB1309" s="4">
        <v>391.18</v>
      </c>
      <c r="CC1309" s="4">
        <v>391.18</v>
      </c>
      <c r="CD1309" s="4">
        <v>391.18</v>
      </c>
      <c r="CE1309" s="4">
        <v>391.18</v>
      </c>
      <c r="CF1309" s="4">
        <v>391.18</v>
      </c>
      <c r="CG1309" s="4">
        <v>391.18</v>
      </c>
      <c r="CH1309" s="4">
        <v>391.18</v>
      </c>
      <c r="CI1309" s="4">
        <v>391.18</v>
      </c>
      <c r="CJ1309" s="4">
        <v>391.18</v>
      </c>
      <c r="CK1309" s="4">
        <v>2423.31</v>
      </c>
      <c r="CL1309" s="4">
        <v>391.18</v>
      </c>
      <c r="CM1309" s="4">
        <v>391.18</v>
      </c>
      <c r="CN1309" s="4">
        <v>391.18</v>
      </c>
      <c r="CO1309" s="4">
        <v>391.18</v>
      </c>
      <c r="CP1309" s="4">
        <v>391.18</v>
      </c>
      <c r="CQ1309" s="4">
        <v>391.18</v>
      </c>
      <c r="CR1309" s="4">
        <v>391.18</v>
      </c>
      <c r="CS1309" s="4">
        <v>391.18</v>
      </c>
      <c r="CT1309" s="4">
        <v>391.18</v>
      </c>
      <c r="CU1309" s="4">
        <v>391.18</v>
      </c>
      <c r="CV1309" s="4">
        <v>391.18</v>
      </c>
      <c r="CW1309" s="4">
        <v>2423.31</v>
      </c>
      <c r="CX1309" s="4">
        <v>218.45</v>
      </c>
      <c r="CY1309" s="4">
        <v>0</v>
      </c>
      <c r="CZ1309" s="4">
        <v>0</v>
      </c>
      <c r="DA1309" s="4">
        <v>0</v>
      </c>
      <c r="DB1309" s="4">
        <v>0</v>
      </c>
      <c r="DC1309" s="4">
        <v>0</v>
      </c>
      <c r="DD1309" s="4">
        <v>0</v>
      </c>
      <c r="DE1309" s="4">
        <v>0</v>
      </c>
      <c r="DF1309" s="4">
        <v>0</v>
      </c>
      <c r="DG1309" s="4">
        <v>0</v>
      </c>
      <c r="DH1309" s="4">
        <v>0</v>
      </c>
      <c r="DI1309" s="4">
        <v>0</v>
      </c>
      <c r="DJ1309" s="4">
        <v>0</v>
      </c>
      <c r="DK1309" s="4">
        <v>0</v>
      </c>
      <c r="DL1309" s="4">
        <v>0</v>
      </c>
      <c r="DM1309" s="4">
        <v>0</v>
      </c>
      <c r="DN1309" s="4">
        <v>0</v>
      </c>
      <c r="DO1309" s="4">
        <v>0</v>
      </c>
      <c r="DP1309" s="4">
        <v>0</v>
      </c>
      <c r="DQ1309" s="4">
        <v>0</v>
      </c>
      <c r="DR1309" s="4">
        <v>0</v>
      </c>
      <c r="DS1309" s="4">
        <v>0</v>
      </c>
      <c r="DT1309" s="4">
        <v>0</v>
      </c>
      <c r="DU1309" s="6">
        <v>0</v>
      </c>
      <c r="DV1309" s="4">
        <f>SUM(Tabela1[[#This Row],[jan/25]:[mar/25]])</f>
        <v>0</v>
      </c>
      <c r="DW1309" s="4">
        <f>SUM(Tabela1[[#This Row],[abr/25]:[ago/25]])</f>
        <v>416.3</v>
      </c>
      <c r="DX1309" s="4">
        <f>SUM(Tabela1[[#This Row],[set/25]:[dez/30]])</f>
        <v>19672.910000000007</v>
      </c>
    </row>
    <row r="1310" spans="1:128" hidden="1" x14ac:dyDescent="0.25">
      <c r="A1310" s="2" t="s">
        <v>2495</v>
      </c>
      <c r="B1310" s="2" t="s">
        <v>14</v>
      </c>
      <c r="C1310" s="2" t="s">
        <v>280</v>
      </c>
      <c r="D1310" s="1">
        <v>603</v>
      </c>
      <c r="E1310" s="2"/>
      <c r="F1310" s="2" t="s">
        <v>42</v>
      </c>
      <c r="G1310" s="321"/>
      <c r="H1310" s="2"/>
      <c r="I1310" s="2"/>
      <c r="J1310" s="4"/>
      <c r="K1310" s="4"/>
      <c r="L1310" s="4">
        <f>Tabela1[[#This Row],[parcela.cef
(total)]]-Tabela1[[#This Row],[parcela.cef
(realizado)]]</f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f>SUM(Tabela1[[#This Row],[set/25]:[dez/30]])</f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0</v>
      </c>
      <c r="CR1310" s="4">
        <v>0</v>
      </c>
      <c r="CS1310" s="4">
        <v>0</v>
      </c>
      <c r="CT1310" s="4">
        <v>0</v>
      </c>
      <c r="CU1310" s="4">
        <v>0</v>
      </c>
      <c r="CV1310" s="4">
        <v>0</v>
      </c>
      <c r="CW1310" s="4">
        <v>0</v>
      </c>
      <c r="CX1310" s="4">
        <v>0</v>
      </c>
      <c r="CY1310" s="4">
        <v>0</v>
      </c>
      <c r="CZ1310" s="4">
        <v>0</v>
      </c>
      <c r="DA1310" s="4">
        <v>0</v>
      </c>
      <c r="DB1310" s="4">
        <v>0</v>
      </c>
      <c r="DC1310" s="4">
        <v>0</v>
      </c>
      <c r="DD1310" s="4">
        <v>0</v>
      </c>
      <c r="DE1310" s="4">
        <v>0</v>
      </c>
      <c r="DF1310" s="4">
        <v>0</v>
      </c>
      <c r="DG1310" s="4">
        <v>0</v>
      </c>
      <c r="DH1310" s="4">
        <v>0</v>
      </c>
      <c r="DI1310" s="4">
        <v>0</v>
      </c>
      <c r="DJ1310" s="4">
        <v>0</v>
      </c>
      <c r="DK1310" s="4">
        <v>0</v>
      </c>
      <c r="DL1310" s="4">
        <v>0</v>
      </c>
      <c r="DM1310" s="4">
        <v>0</v>
      </c>
      <c r="DN1310" s="4">
        <v>0</v>
      </c>
      <c r="DO1310" s="4">
        <v>0</v>
      </c>
      <c r="DP1310" s="4">
        <v>0</v>
      </c>
      <c r="DQ1310" s="4">
        <v>0</v>
      </c>
      <c r="DR1310" s="4">
        <v>0</v>
      </c>
      <c r="DS1310" s="4">
        <v>0</v>
      </c>
      <c r="DT1310" s="4">
        <v>0</v>
      </c>
      <c r="DU1310" s="6">
        <v>0</v>
      </c>
      <c r="DV1310" s="4">
        <f>SUM(Tabela1[[#This Row],[jan/25]:[mar/25]])</f>
        <v>0</v>
      </c>
      <c r="DW1310" s="4">
        <f>SUM(Tabela1[[#This Row],[abr/25]:[ago/25]])</f>
        <v>0</v>
      </c>
      <c r="DX1310" s="4">
        <f>SUM(Tabela1[[#This Row],[set/25]:[dez/30]])</f>
        <v>0</v>
      </c>
    </row>
    <row r="1311" spans="1:128" hidden="1" x14ac:dyDescent="0.25">
      <c r="A1311" s="2" t="s">
        <v>2495</v>
      </c>
      <c r="B1311" s="2" t="s">
        <v>14</v>
      </c>
      <c r="C1311" s="2" t="s">
        <v>280</v>
      </c>
      <c r="D1311" s="1">
        <v>604</v>
      </c>
      <c r="E1311" s="2" t="s">
        <v>3083</v>
      </c>
      <c r="F1311" s="2" t="s">
        <v>19</v>
      </c>
      <c r="G1311" s="321">
        <v>45850</v>
      </c>
      <c r="H1311" s="2" t="s">
        <v>2218</v>
      </c>
      <c r="I1311" s="2"/>
      <c r="J1311" s="4"/>
      <c r="K1311" s="4"/>
      <c r="L1311" s="4">
        <f>Tabela1[[#This Row],[parcela.cef
(total)]]-Tabela1[[#This Row],[parcela.cef
(realizado)]]</f>
        <v>0</v>
      </c>
      <c r="M1311" s="4">
        <v>0</v>
      </c>
      <c r="N1311" s="4">
        <v>231332.12</v>
      </c>
      <c r="O1311" s="4">
        <v>0</v>
      </c>
      <c r="P1311" s="4">
        <v>234160.58</v>
      </c>
      <c r="Q1311" s="4">
        <f>SUM(Tabela1[[#This Row],[set/25]:[dez/30]])</f>
        <v>178926.45999999988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55234.12</v>
      </c>
      <c r="BJ1311" s="4">
        <v>2948.61</v>
      </c>
      <c r="BK1311" s="4">
        <v>2948.61</v>
      </c>
      <c r="BL1311" s="4">
        <v>2948.61</v>
      </c>
      <c r="BM1311" s="4">
        <v>2948.61</v>
      </c>
      <c r="BN1311" s="4">
        <v>2948.61</v>
      </c>
      <c r="BO1311" s="4">
        <v>2948.61</v>
      </c>
      <c r="BP1311" s="4">
        <v>2948.61</v>
      </c>
      <c r="BQ1311" s="4">
        <v>2948.61</v>
      </c>
      <c r="BR1311" s="4">
        <v>2948.61</v>
      </c>
      <c r="BS1311" s="4">
        <v>2948.61</v>
      </c>
      <c r="BT1311" s="4">
        <v>2948.61</v>
      </c>
      <c r="BU1311" s="4">
        <v>2948.61</v>
      </c>
      <c r="BV1311" s="4">
        <v>2948.61</v>
      </c>
      <c r="BW1311" s="4">
        <v>2948.61</v>
      </c>
      <c r="BX1311" s="4">
        <v>2948.61</v>
      </c>
      <c r="BY1311" s="4">
        <v>23269.87</v>
      </c>
      <c r="BZ1311" s="4">
        <v>2948.61</v>
      </c>
      <c r="CA1311" s="4">
        <v>2948.61</v>
      </c>
      <c r="CB1311" s="4">
        <v>2948.61</v>
      </c>
      <c r="CC1311" s="4">
        <v>2948.61</v>
      </c>
      <c r="CD1311" s="4">
        <v>2948.61</v>
      </c>
      <c r="CE1311" s="4">
        <v>2948.61</v>
      </c>
      <c r="CF1311" s="4">
        <v>2948.61</v>
      </c>
      <c r="CG1311" s="4">
        <v>2948.61</v>
      </c>
      <c r="CH1311" s="4">
        <v>2948.61</v>
      </c>
      <c r="CI1311" s="4">
        <v>2948.61</v>
      </c>
      <c r="CJ1311" s="4">
        <v>2948.61</v>
      </c>
      <c r="CK1311" s="4">
        <v>23269.87</v>
      </c>
      <c r="CL1311" s="4">
        <v>2948.61</v>
      </c>
      <c r="CM1311" s="4">
        <v>2948.61</v>
      </c>
      <c r="CN1311" s="4">
        <v>2948.61</v>
      </c>
      <c r="CO1311" s="4">
        <v>2948.61</v>
      </c>
      <c r="CP1311" s="4">
        <v>2948.61</v>
      </c>
      <c r="CQ1311" s="4">
        <v>2948.61</v>
      </c>
      <c r="CR1311" s="4">
        <v>2948.61</v>
      </c>
      <c r="CS1311" s="4">
        <v>2948.61</v>
      </c>
      <c r="CT1311" s="4">
        <v>2948.61</v>
      </c>
      <c r="CU1311" s="4">
        <v>2948.61</v>
      </c>
      <c r="CV1311" s="4">
        <v>2948.61</v>
      </c>
      <c r="CW1311" s="4">
        <v>23288.15</v>
      </c>
      <c r="CX1311" s="4">
        <v>0</v>
      </c>
      <c r="CY1311" s="4">
        <v>0</v>
      </c>
      <c r="CZ1311" s="4">
        <v>0</v>
      </c>
      <c r="DA1311" s="4">
        <v>0</v>
      </c>
      <c r="DB1311" s="4">
        <v>0</v>
      </c>
      <c r="DC1311" s="4">
        <v>0</v>
      </c>
      <c r="DD1311" s="4">
        <v>0</v>
      </c>
      <c r="DE1311" s="4">
        <v>0</v>
      </c>
      <c r="DF1311" s="4">
        <v>0</v>
      </c>
      <c r="DG1311" s="4">
        <v>0</v>
      </c>
      <c r="DH1311" s="4">
        <v>0</v>
      </c>
      <c r="DI1311" s="4">
        <v>0</v>
      </c>
      <c r="DJ1311" s="4">
        <v>0</v>
      </c>
      <c r="DK1311" s="4">
        <v>0</v>
      </c>
      <c r="DL1311" s="4">
        <v>0</v>
      </c>
      <c r="DM1311" s="4">
        <v>0</v>
      </c>
      <c r="DN1311" s="4">
        <v>0</v>
      </c>
      <c r="DO1311" s="4">
        <v>0</v>
      </c>
      <c r="DP1311" s="4">
        <v>0</v>
      </c>
      <c r="DQ1311" s="4">
        <v>0</v>
      </c>
      <c r="DR1311" s="4">
        <v>0</v>
      </c>
      <c r="DS1311" s="4">
        <v>0</v>
      </c>
      <c r="DT1311" s="4">
        <v>0</v>
      </c>
      <c r="DU1311" s="6">
        <v>0</v>
      </c>
      <c r="DV1311" s="4">
        <f>SUM(Tabela1[[#This Row],[jan/25]:[mar/25]])</f>
        <v>0</v>
      </c>
      <c r="DW1311" s="4">
        <f>SUM(Tabela1[[#This Row],[abr/25]:[ago/25]])</f>
        <v>55234.12</v>
      </c>
      <c r="DX1311" s="4">
        <f>SUM(Tabela1[[#This Row],[set/25]:[dez/30]])</f>
        <v>178926.45999999988</v>
      </c>
    </row>
    <row r="1312" spans="1:128" hidden="1" x14ac:dyDescent="0.25">
      <c r="A1312" s="2" t="s">
        <v>2495</v>
      </c>
      <c r="B1312" s="2" t="s">
        <v>14</v>
      </c>
      <c r="C1312" s="2" t="s">
        <v>280</v>
      </c>
      <c r="D1312" s="1">
        <v>605</v>
      </c>
      <c r="E1312" s="2"/>
      <c r="F1312" s="2" t="s">
        <v>42</v>
      </c>
      <c r="G1312" s="321"/>
      <c r="H1312" s="2"/>
      <c r="I1312" s="2"/>
      <c r="J1312" s="4"/>
      <c r="K1312" s="4"/>
      <c r="L1312" s="4">
        <f>Tabela1[[#This Row],[parcela.cef
(total)]]-Tabela1[[#This Row],[parcela.cef
(realizado)]]</f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f>SUM(Tabela1[[#This Row],[set/25]:[dez/30]])</f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0</v>
      </c>
      <c r="CP1312" s="4">
        <v>0</v>
      </c>
      <c r="CQ1312" s="4">
        <v>0</v>
      </c>
      <c r="CR1312" s="4">
        <v>0</v>
      </c>
      <c r="CS1312" s="4">
        <v>0</v>
      </c>
      <c r="CT1312" s="4">
        <v>0</v>
      </c>
      <c r="CU1312" s="4">
        <v>0</v>
      </c>
      <c r="CV1312" s="4">
        <v>0</v>
      </c>
      <c r="CW1312" s="4">
        <v>0</v>
      </c>
      <c r="CX1312" s="4">
        <v>0</v>
      </c>
      <c r="CY1312" s="4">
        <v>0</v>
      </c>
      <c r="CZ1312" s="4">
        <v>0</v>
      </c>
      <c r="DA1312" s="4">
        <v>0</v>
      </c>
      <c r="DB1312" s="4">
        <v>0</v>
      </c>
      <c r="DC1312" s="4">
        <v>0</v>
      </c>
      <c r="DD1312" s="4">
        <v>0</v>
      </c>
      <c r="DE1312" s="4">
        <v>0</v>
      </c>
      <c r="DF1312" s="4">
        <v>0</v>
      </c>
      <c r="DG1312" s="4">
        <v>0</v>
      </c>
      <c r="DH1312" s="4">
        <v>0</v>
      </c>
      <c r="DI1312" s="4">
        <v>0</v>
      </c>
      <c r="DJ1312" s="4">
        <v>0</v>
      </c>
      <c r="DK1312" s="4">
        <v>0</v>
      </c>
      <c r="DL1312" s="4">
        <v>0</v>
      </c>
      <c r="DM1312" s="4">
        <v>0</v>
      </c>
      <c r="DN1312" s="4">
        <v>0</v>
      </c>
      <c r="DO1312" s="4">
        <v>0</v>
      </c>
      <c r="DP1312" s="4">
        <v>0</v>
      </c>
      <c r="DQ1312" s="4">
        <v>0</v>
      </c>
      <c r="DR1312" s="4">
        <v>0</v>
      </c>
      <c r="DS1312" s="4">
        <v>0</v>
      </c>
      <c r="DT1312" s="4">
        <v>0</v>
      </c>
      <c r="DU1312" s="6">
        <v>0</v>
      </c>
      <c r="DV1312" s="4">
        <f>SUM(Tabela1[[#This Row],[jan/25]:[mar/25]])</f>
        <v>0</v>
      </c>
      <c r="DW1312" s="4">
        <f>SUM(Tabela1[[#This Row],[abr/25]:[ago/25]])</f>
        <v>0</v>
      </c>
      <c r="DX1312" s="4">
        <f>SUM(Tabela1[[#This Row],[set/25]:[dez/30]])</f>
        <v>0</v>
      </c>
    </row>
    <row r="1313" spans="1:128" hidden="1" x14ac:dyDescent="0.25">
      <c r="A1313" s="2" t="s">
        <v>2495</v>
      </c>
      <c r="B1313" s="2" t="s">
        <v>14</v>
      </c>
      <c r="C1313" s="2" t="s">
        <v>280</v>
      </c>
      <c r="D1313" s="1">
        <v>606</v>
      </c>
      <c r="E1313" s="2" t="s">
        <v>3086</v>
      </c>
      <c r="F1313" s="2" t="s">
        <v>19</v>
      </c>
      <c r="G1313" s="321">
        <v>45852</v>
      </c>
      <c r="H1313" s="2" t="s">
        <v>1669</v>
      </c>
      <c r="I1313" s="2"/>
      <c r="J1313" s="4"/>
      <c r="K1313" s="4"/>
      <c r="L1313" s="4">
        <f>Tabela1[[#This Row],[parcela.cef
(total)]]-Tabela1[[#This Row],[parcela.cef
(realizado)]]</f>
        <v>0</v>
      </c>
      <c r="M1313" s="4">
        <v>153159.56</v>
      </c>
      <c r="N1313" s="4">
        <v>218960</v>
      </c>
      <c r="O1313" s="4">
        <v>0</v>
      </c>
      <c r="P1313" s="4">
        <v>68733.070000000007</v>
      </c>
      <c r="Q1313" s="4">
        <f>SUM(Tabela1[[#This Row],[set/25]:[dez/30]])</f>
        <v>63730.140000000065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4500</v>
      </c>
      <c r="BI1313" s="4">
        <v>502.93</v>
      </c>
      <c r="BJ1313" s="4">
        <v>0</v>
      </c>
      <c r="BK1313" s="4">
        <v>507.49</v>
      </c>
      <c r="BL1313" s="4">
        <v>631.23</v>
      </c>
      <c r="BM1313" s="4">
        <v>1691.66</v>
      </c>
      <c r="BN1313" s="4">
        <v>1691.66</v>
      </c>
      <c r="BO1313" s="4">
        <v>1691.66</v>
      </c>
      <c r="BP1313" s="4">
        <v>1691.66</v>
      </c>
      <c r="BQ1313" s="4">
        <v>1691.66</v>
      </c>
      <c r="BR1313" s="4">
        <v>1691.66</v>
      </c>
      <c r="BS1313" s="4">
        <v>1691.66</v>
      </c>
      <c r="BT1313" s="4">
        <v>1691.66</v>
      </c>
      <c r="BU1313" s="4">
        <v>1691.66</v>
      </c>
      <c r="BV1313" s="4">
        <v>1691.66</v>
      </c>
      <c r="BW1313" s="4">
        <v>1691.66</v>
      </c>
      <c r="BX1313" s="4">
        <v>1691.66</v>
      </c>
      <c r="BY1313" s="4">
        <v>1691.66</v>
      </c>
      <c r="BZ1313" s="4">
        <v>1691.66</v>
      </c>
      <c r="CA1313" s="4">
        <v>1691.66</v>
      </c>
      <c r="CB1313" s="4">
        <v>1691.66</v>
      </c>
      <c r="CC1313" s="4">
        <v>1691.66</v>
      </c>
      <c r="CD1313" s="4">
        <v>1691.66</v>
      </c>
      <c r="CE1313" s="4">
        <v>1691.66</v>
      </c>
      <c r="CF1313" s="4">
        <v>1691.66</v>
      </c>
      <c r="CG1313" s="4">
        <v>1691.66</v>
      </c>
      <c r="CH1313" s="4">
        <v>1691.66</v>
      </c>
      <c r="CI1313" s="4">
        <v>1691.66</v>
      </c>
      <c r="CJ1313" s="4">
        <v>1691.66</v>
      </c>
      <c r="CK1313" s="4">
        <v>1691.66</v>
      </c>
      <c r="CL1313" s="4">
        <v>1691.66</v>
      </c>
      <c r="CM1313" s="4">
        <v>1691.66</v>
      </c>
      <c r="CN1313" s="4">
        <v>1691.66</v>
      </c>
      <c r="CO1313" s="4">
        <v>1691.66</v>
      </c>
      <c r="CP1313" s="4">
        <v>1691.66</v>
      </c>
      <c r="CQ1313" s="4">
        <v>1691.66</v>
      </c>
      <c r="CR1313" s="4">
        <v>1691.66</v>
      </c>
      <c r="CS1313" s="4">
        <v>1691.66</v>
      </c>
      <c r="CT1313" s="4">
        <v>1691.66</v>
      </c>
      <c r="CU1313" s="4">
        <v>1691.66</v>
      </c>
      <c r="CV1313" s="4">
        <v>1691.66</v>
      </c>
      <c r="CW1313" s="4">
        <v>1691.66</v>
      </c>
      <c r="CX1313" s="4">
        <v>0</v>
      </c>
      <c r="CY1313" s="4">
        <v>0</v>
      </c>
      <c r="CZ1313" s="4">
        <v>0</v>
      </c>
      <c r="DA1313" s="4">
        <v>0</v>
      </c>
      <c r="DB1313" s="4">
        <v>0</v>
      </c>
      <c r="DC1313" s="4">
        <v>0</v>
      </c>
      <c r="DD1313" s="4">
        <v>0</v>
      </c>
      <c r="DE1313" s="4">
        <v>0</v>
      </c>
      <c r="DF1313" s="4">
        <v>0</v>
      </c>
      <c r="DG1313" s="4">
        <v>0</v>
      </c>
      <c r="DH1313" s="4">
        <v>0</v>
      </c>
      <c r="DI1313" s="4">
        <v>0</v>
      </c>
      <c r="DJ1313" s="4">
        <v>0</v>
      </c>
      <c r="DK1313" s="4">
        <v>0</v>
      </c>
      <c r="DL1313" s="4">
        <v>0</v>
      </c>
      <c r="DM1313" s="4">
        <v>0</v>
      </c>
      <c r="DN1313" s="4">
        <v>0</v>
      </c>
      <c r="DO1313" s="4">
        <v>0</v>
      </c>
      <c r="DP1313" s="4">
        <v>0</v>
      </c>
      <c r="DQ1313" s="4">
        <v>0</v>
      </c>
      <c r="DR1313" s="4">
        <v>0</v>
      </c>
      <c r="DS1313" s="4">
        <v>0</v>
      </c>
      <c r="DT1313" s="4">
        <v>0</v>
      </c>
      <c r="DU1313" s="6">
        <v>0</v>
      </c>
      <c r="DV1313" s="4">
        <f>SUM(Tabela1[[#This Row],[jan/25]:[mar/25]])</f>
        <v>0</v>
      </c>
      <c r="DW1313" s="4">
        <f>SUM(Tabela1[[#This Row],[abr/25]:[ago/25]])</f>
        <v>5002.93</v>
      </c>
      <c r="DX1313" s="4">
        <f>SUM(Tabela1[[#This Row],[set/25]:[dez/30]])</f>
        <v>63730.140000000065</v>
      </c>
    </row>
    <row r="1314" spans="1:128" hidden="1" x14ac:dyDescent="0.25">
      <c r="A1314" s="2" t="s">
        <v>2495</v>
      </c>
      <c r="B1314" s="2" t="s">
        <v>14</v>
      </c>
      <c r="C1314" s="2" t="s">
        <v>280</v>
      </c>
      <c r="D1314" s="1">
        <v>607</v>
      </c>
      <c r="E1314" s="2" t="s">
        <v>3088</v>
      </c>
      <c r="F1314" s="2" t="s">
        <v>19</v>
      </c>
      <c r="G1314" s="321">
        <v>45850</v>
      </c>
      <c r="H1314" s="2" t="s">
        <v>2476</v>
      </c>
      <c r="I1314" s="2"/>
      <c r="J1314" s="4"/>
      <c r="K1314" s="4"/>
      <c r="L1314" s="4">
        <f>Tabela1[[#This Row],[parcela.cef
(total)]]-Tabela1[[#This Row],[parcela.cef
(realizado)]]</f>
        <v>0</v>
      </c>
      <c r="M1314" s="4">
        <v>216827.8</v>
      </c>
      <c r="N1314" s="4">
        <v>223660</v>
      </c>
      <c r="O1314" s="4">
        <v>0</v>
      </c>
      <c r="P1314" s="4">
        <v>10399.34</v>
      </c>
      <c r="Q1314" s="4">
        <f>SUM(Tabela1[[#This Row],[set/25]:[dez/30]])</f>
        <v>8748.3099999999977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1500</v>
      </c>
      <c r="BI1314" s="4">
        <v>151.03</v>
      </c>
      <c r="BJ1314" s="4">
        <v>152.41</v>
      </c>
      <c r="BK1314" s="4">
        <v>152.41</v>
      </c>
      <c r="BL1314" s="4">
        <v>152.41</v>
      </c>
      <c r="BM1314" s="4">
        <v>152.41</v>
      </c>
      <c r="BN1314" s="4">
        <v>152.41</v>
      </c>
      <c r="BO1314" s="4">
        <v>152.41</v>
      </c>
      <c r="BP1314" s="4">
        <v>152.41</v>
      </c>
      <c r="BQ1314" s="4">
        <v>152.41</v>
      </c>
      <c r="BR1314" s="4">
        <v>152.41</v>
      </c>
      <c r="BS1314" s="4">
        <v>152.41</v>
      </c>
      <c r="BT1314" s="4">
        <v>254.02</v>
      </c>
      <c r="BU1314" s="4">
        <v>152.41</v>
      </c>
      <c r="BV1314" s="4">
        <v>152.41</v>
      </c>
      <c r="BW1314" s="4">
        <v>152.41</v>
      </c>
      <c r="BX1314" s="4">
        <v>152.41</v>
      </c>
      <c r="BY1314" s="4">
        <v>152.41</v>
      </c>
      <c r="BZ1314" s="4">
        <v>152.41</v>
      </c>
      <c r="CA1314" s="4">
        <v>152.41</v>
      </c>
      <c r="CB1314" s="4">
        <v>152.41</v>
      </c>
      <c r="CC1314" s="4">
        <v>152.41</v>
      </c>
      <c r="CD1314" s="4">
        <v>152.41</v>
      </c>
      <c r="CE1314" s="4">
        <v>152.41</v>
      </c>
      <c r="CF1314" s="4">
        <v>152.41</v>
      </c>
      <c r="CG1314" s="4">
        <v>152.41</v>
      </c>
      <c r="CH1314" s="4">
        <v>152.41</v>
      </c>
      <c r="CI1314" s="4">
        <v>152.41</v>
      </c>
      <c r="CJ1314" s="4">
        <v>152.41</v>
      </c>
      <c r="CK1314" s="4">
        <v>152.41</v>
      </c>
      <c r="CL1314" s="4">
        <v>152.41</v>
      </c>
      <c r="CM1314" s="4">
        <v>152.41</v>
      </c>
      <c r="CN1314" s="4">
        <v>152.41</v>
      </c>
      <c r="CO1314" s="4">
        <v>152.41</v>
      </c>
      <c r="CP1314" s="4">
        <v>213.37</v>
      </c>
      <c r="CQ1314" s="4">
        <v>508.03</v>
      </c>
      <c r="CR1314" s="4">
        <v>508.03</v>
      </c>
      <c r="CS1314" s="4">
        <v>508.03</v>
      </c>
      <c r="CT1314" s="4">
        <v>508.03</v>
      </c>
      <c r="CU1314" s="4">
        <v>508.03</v>
      </c>
      <c r="CV1314" s="4">
        <v>508.03</v>
      </c>
      <c r="CW1314" s="4">
        <v>508.03</v>
      </c>
      <c r="CX1314" s="4">
        <v>0</v>
      </c>
      <c r="CY1314" s="4">
        <v>0</v>
      </c>
      <c r="CZ1314" s="4">
        <v>0</v>
      </c>
      <c r="DA1314" s="4">
        <v>0</v>
      </c>
      <c r="DB1314" s="4">
        <v>0</v>
      </c>
      <c r="DC1314" s="4">
        <v>0</v>
      </c>
      <c r="DD1314" s="4">
        <v>0</v>
      </c>
      <c r="DE1314" s="4">
        <v>0</v>
      </c>
      <c r="DF1314" s="4">
        <v>0</v>
      </c>
      <c r="DG1314" s="4">
        <v>0</v>
      </c>
      <c r="DH1314" s="4">
        <v>0</v>
      </c>
      <c r="DI1314" s="4">
        <v>0</v>
      </c>
      <c r="DJ1314" s="4">
        <v>0</v>
      </c>
      <c r="DK1314" s="4">
        <v>0</v>
      </c>
      <c r="DL1314" s="4">
        <v>0</v>
      </c>
      <c r="DM1314" s="4">
        <v>0</v>
      </c>
      <c r="DN1314" s="4">
        <v>0</v>
      </c>
      <c r="DO1314" s="4">
        <v>0</v>
      </c>
      <c r="DP1314" s="4">
        <v>0</v>
      </c>
      <c r="DQ1314" s="4">
        <v>0</v>
      </c>
      <c r="DR1314" s="4">
        <v>0</v>
      </c>
      <c r="DS1314" s="4">
        <v>0</v>
      </c>
      <c r="DT1314" s="4">
        <v>0</v>
      </c>
      <c r="DU1314" s="6">
        <v>0</v>
      </c>
      <c r="DV1314" s="4">
        <f>SUM(Tabela1[[#This Row],[jan/25]:[mar/25]])</f>
        <v>0</v>
      </c>
      <c r="DW1314" s="4">
        <f>SUM(Tabela1[[#This Row],[abr/25]:[ago/25]])</f>
        <v>1651.03</v>
      </c>
      <c r="DX1314" s="4">
        <f>SUM(Tabela1[[#This Row],[set/25]:[dez/30]])</f>
        <v>8748.3099999999977</v>
      </c>
    </row>
    <row r="1315" spans="1:128" hidden="1" x14ac:dyDescent="0.25">
      <c r="A1315" s="2" t="s">
        <v>2495</v>
      </c>
      <c r="B1315" s="2" t="s">
        <v>14</v>
      </c>
      <c r="C1315" s="2" t="s">
        <v>280</v>
      </c>
      <c r="D1315" s="1">
        <v>608</v>
      </c>
      <c r="E1315" s="2" t="s">
        <v>3090</v>
      </c>
      <c r="F1315" s="2" t="s">
        <v>19</v>
      </c>
      <c r="G1315" s="321">
        <v>45850</v>
      </c>
      <c r="H1315" s="2" t="s">
        <v>3091</v>
      </c>
      <c r="I1315" s="2"/>
      <c r="J1315" s="4"/>
      <c r="K1315" s="4"/>
      <c r="L1315" s="4">
        <f>Tabela1[[#This Row],[parcela.cef
(total)]]-Tabela1[[#This Row],[parcela.cef
(realizado)]]</f>
        <v>0</v>
      </c>
      <c r="M1315" s="4">
        <v>264176.33</v>
      </c>
      <c r="N1315" s="4">
        <v>304500.23</v>
      </c>
      <c r="O1315" s="4">
        <v>0</v>
      </c>
      <c r="P1315" s="4">
        <v>44791.14</v>
      </c>
      <c r="Q1315" s="4">
        <f>SUM(Tabela1[[#This Row],[set/25]:[dez/30]])</f>
        <v>42889.65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1500</v>
      </c>
      <c r="BI1315" s="4">
        <v>401.49</v>
      </c>
      <c r="BJ1315" s="4">
        <v>0</v>
      </c>
      <c r="BK1315" s="4">
        <v>400.73</v>
      </c>
      <c r="BL1315" s="4">
        <v>400.73</v>
      </c>
      <c r="BM1315" s="4">
        <v>1010.37</v>
      </c>
      <c r="BN1315" s="4">
        <v>400.73</v>
      </c>
      <c r="BO1315" s="4">
        <v>400.73</v>
      </c>
      <c r="BP1315" s="4">
        <v>400.73</v>
      </c>
      <c r="BQ1315" s="4">
        <v>400.73</v>
      </c>
      <c r="BR1315" s="4">
        <v>400.73</v>
      </c>
      <c r="BS1315" s="4">
        <v>400.73</v>
      </c>
      <c r="BT1315" s="4">
        <v>400.73</v>
      </c>
      <c r="BU1315" s="4">
        <v>400.73</v>
      </c>
      <c r="BV1315" s="4">
        <v>400.73</v>
      </c>
      <c r="BW1315" s="4">
        <v>400.76</v>
      </c>
      <c r="BX1315" s="4">
        <v>400.73</v>
      </c>
      <c r="BY1315" s="4">
        <v>2477.7800000000002</v>
      </c>
      <c r="BZ1315" s="4">
        <v>1335.76</v>
      </c>
      <c r="CA1315" s="4">
        <v>1335.76</v>
      </c>
      <c r="CB1315" s="4">
        <v>1335.76</v>
      </c>
      <c r="CC1315" s="4">
        <v>1335.76</v>
      </c>
      <c r="CD1315" s="4">
        <v>1335.76</v>
      </c>
      <c r="CE1315" s="4">
        <v>1335.76</v>
      </c>
      <c r="CF1315" s="4">
        <v>1335.76</v>
      </c>
      <c r="CG1315" s="4">
        <v>1335.76</v>
      </c>
      <c r="CH1315" s="4">
        <v>1335.76</v>
      </c>
      <c r="CI1315" s="4">
        <v>1335.76</v>
      </c>
      <c r="CJ1315" s="4">
        <v>1335.76</v>
      </c>
      <c r="CK1315" s="4">
        <v>3367.89</v>
      </c>
      <c r="CL1315" s="4">
        <v>1335.76</v>
      </c>
      <c r="CM1315" s="4">
        <v>1335.76</v>
      </c>
      <c r="CN1315" s="4">
        <v>1335.76</v>
      </c>
      <c r="CO1315" s="4">
        <v>1335.76</v>
      </c>
      <c r="CP1315" s="4">
        <v>1335.76</v>
      </c>
      <c r="CQ1315" s="4">
        <v>1335.76</v>
      </c>
      <c r="CR1315" s="4">
        <v>1335.76</v>
      </c>
      <c r="CS1315" s="4">
        <v>1335.76</v>
      </c>
      <c r="CT1315" s="4">
        <v>1335.76</v>
      </c>
      <c r="CU1315" s="4">
        <v>1335.76</v>
      </c>
      <c r="CV1315" s="4">
        <v>1335.76</v>
      </c>
      <c r="CW1315" s="4">
        <v>1437.37</v>
      </c>
      <c r="CX1315" s="4">
        <v>0</v>
      </c>
      <c r="CY1315" s="4">
        <v>0</v>
      </c>
      <c r="CZ1315" s="4">
        <v>0</v>
      </c>
      <c r="DA1315" s="4">
        <v>0</v>
      </c>
      <c r="DB1315" s="4">
        <v>0</v>
      </c>
      <c r="DC1315" s="4">
        <v>0</v>
      </c>
      <c r="DD1315" s="4">
        <v>0</v>
      </c>
      <c r="DE1315" s="4">
        <v>0</v>
      </c>
      <c r="DF1315" s="4">
        <v>0</v>
      </c>
      <c r="DG1315" s="4">
        <v>0</v>
      </c>
      <c r="DH1315" s="4">
        <v>0</v>
      </c>
      <c r="DI1315" s="4">
        <v>0</v>
      </c>
      <c r="DJ1315" s="4">
        <v>0</v>
      </c>
      <c r="DK1315" s="4">
        <v>0</v>
      </c>
      <c r="DL1315" s="4">
        <v>0</v>
      </c>
      <c r="DM1315" s="4">
        <v>0</v>
      </c>
      <c r="DN1315" s="4">
        <v>0</v>
      </c>
      <c r="DO1315" s="4">
        <v>0</v>
      </c>
      <c r="DP1315" s="4">
        <v>0</v>
      </c>
      <c r="DQ1315" s="4">
        <v>0</v>
      </c>
      <c r="DR1315" s="4">
        <v>0</v>
      </c>
      <c r="DS1315" s="4">
        <v>0</v>
      </c>
      <c r="DT1315" s="4">
        <v>0</v>
      </c>
      <c r="DU1315" s="6">
        <v>0</v>
      </c>
      <c r="DV1315" s="4">
        <f>SUM(Tabela1[[#This Row],[jan/25]:[mar/25]])</f>
        <v>0</v>
      </c>
      <c r="DW1315" s="4">
        <f>SUM(Tabela1[[#This Row],[abr/25]:[ago/25]])</f>
        <v>1901.49</v>
      </c>
      <c r="DX1315" s="4">
        <f>SUM(Tabela1[[#This Row],[set/25]:[dez/30]])</f>
        <v>42889.65</v>
      </c>
    </row>
    <row r="1316" spans="1:128" hidden="1" x14ac:dyDescent="0.25">
      <c r="A1316" s="2" t="s">
        <v>2495</v>
      </c>
      <c r="B1316" s="2" t="s">
        <v>14</v>
      </c>
      <c r="C1316" s="2" t="s">
        <v>280</v>
      </c>
      <c r="D1316" s="1">
        <v>609</v>
      </c>
      <c r="E1316" s="2" t="s">
        <v>3093</v>
      </c>
      <c r="F1316" s="2" t="s">
        <v>19</v>
      </c>
      <c r="G1316" s="321">
        <v>45852</v>
      </c>
      <c r="H1316" s="2" t="s">
        <v>1401</v>
      </c>
      <c r="I1316" s="2"/>
      <c r="J1316" s="4"/>
      <c r="K1316" s="4"/>
      <c r="L1316" s="4">
        <f>Tabela1[[#This Row],[parcela.cef
(total)]]-Tabela1[[#This Row],[parcela.cef
(realizado)]]</f>
        <v>0</v>
      </c>
      <c r="M1316" s="4">
        <v>219469.56</v>
      </c>
      <c r="N1316" s="4">
        <v>224660</v>
      </c>
      <c r="O1316" s="4">
        <v>0</v>
      </c>
      <c r="P1316" s="4">
        <v>8633.2800000000007</v>
      </c>
      <c r="Q1316" s="4">
        <f>SUM(Tabela1[[#This Row],[set/25]:[dez/30]])</f>
        <v>7732.2499999999964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750</v>
      </c>
      <c r="BI1316" s="4">
        <v>151.03</v>
      </c>
      <c r="BJ1316" s="4">
        <v>0</v>
      </c>
      <c r="BK1316" s="4">
        <v>152.41</v>
      </c>
      <c r="BL1316" s="4">
        <v>152.41</v>
      </c>
      <c r="BM1316" s="4">
        <v>152.41</v>
      </c>
      <c r="BN1316" s="4">
        <v>152.41</v>
      </c>
      <c r="BO1316" s="4">
        <v>152.41</v>
      </c>
      <c r="BP1316" s="4">
        <v>152.41</v>
      </c>
      <c r="BQ1316" s="4">
        <v>152.41</v>
      </c>
      <c r="BR1316" s="4">
        <v>152.41</v>
      </c>
      <c r="BS1316" s="4">
        <v>152.41</v>
      </c>
      <c r="BT1316" s="4">
        <v>152.41</v>
      </c>
      <c r="BU1316" s="4">
        <v>152.41</v>
      </c>
      <c r="BV1316" s="4">
        <v>152.41</v>
      </c>
      <c r="BW1316" s="4">
        <v>152.41</v>
      </c>
      <c r="BX1316" s="4">
        <v>152.41</v>
      </c>
      <c r="BY1316" s="4">
        <v>152.41</v>
      </c>
      <c r="BZ1316" s="4">
        <v>152.41</v>
      </c>
      <c r="CA1316" s="4">
        <v>152.41</v>
      </c>
      <c r="CB1316" s="4">
        <v>152.41</v>
      </c>
      <c r="CC1316" s="4">
        <v>152.41</v>
      </c>
      <c r="CD1316" s="4">
        <v>152.41</v>
      </c>
      <c r="CE1316" s="4">
        <v>152.41</v>
      </c>
      <c r="CF1316" s="4">
        <v>152.41</v>
      </c>
      <c r="CG1316" s="4">
        <v>152.41</v>
      </c>
      <c r="CH1316" s="4">
        <v>152.41</v>
      </c>
      <c r="CI1316" s="4">
        <v>152.41</v>
      </c>
      <c r="CJ1316" s="4">
        <v>152.41</v>
      </c>
      <c r="CK1316" s="4">
        <v>152.41</v>
      </c>
      <c r="CL1316" s="4">
        <v>152.41</v>
      </c>
      <c r="CM1316" s="4">
        <v>152.41</v>
      </c>
      <c r="CN1316" s="4">
        <v>152.41</v>
      </c>
      <c r="CO1316" s="4">
        <v>152.41</v>
      </c>
      <c r="CP1316" s="4">
        <v>152.41</v>
      </c>
      <c r="CQ1316" s="4">
        <v>152.41</v>
      </c>
      <c r="CR1316" s="4">
        <v>162.57</v>
      </c>
      <c r="CS1316" s="4">
        <v>508.03</v>
      </c>
      <c r="CT1316" s="4">
        <v>508.03</v>
      </c>
      <c r="CU1316" s="4">
        <v>508.03</v>
      </c>
      <c r="CV1316" s="4">
        <v>508.03</v>
      </c>
      <c r="CW1316" s="4">
        <v>508.03</v>
      </c>
      <c r="CX1316" s="4">
        <v>0</v>
      </c>
      <c r="CY1316" s="4">
        <v>0</v>
      </c>
      <c r="CZ1316" s="4">
        <v>0</v>
      </c>
      <c r="DA1316" s="4">
        <v>0</v>
      </c>
      <c r="DB1316" s="4">
        <v>0</v>
      </c>
      <c r="DC1316" s="4">
        <v>0</v>
      </c>
      <c r="DD1316" s="4">
        <v>0</v>
      </c>
      <c r="DE1316" s="4">
        <v>0</v>
      </c>
      <c r="DF1316" s="4">
        <v>0</v>
      </c>
      <c r="DG1316" s="4">
        <v>0</v>
      </c>
      <c r="DH1316" s="4">
        <v>0</v>
      </c>
      <c r="DI1316" s="4">
        <v>0</v>
      </c>
      <c r="DJ1316" s="4">
        <v>0</v>
      </c>
      <c r="DK1316" s="4">
        <v>0</v>
      </c>
      <c r="DL1316" s="4">
        <v>0</v>
      </c>
      <c r="DM1316" s="4">
        <v>0</v>
      </c>
      <c r="DN1316" s="4">
        <v>0</v>
      </c>
      <c r="DO1316" s="4">
        <v>0</v>
      </c>
      <c r="DP1316" s="4">
        <v>0</v>
      </c>
      <c r="DQ1316" s="4">
        <v>0</v>
      </c>
      <c r="DR1316" s="4">
        <v>0</v>
      </c>
      <c r="DS1316" s="4">
        <v>0</v>
      </c>
      <c r="DT1316" s="4">
        <v>0</v>
      </c>
      <c r="DU1316" s="6">
        <v>0</v>
      </c>
      <c r="DV1316" s="4">
        <f>SUM(Tabela1[[#This Row],[jan/25]:[mar/25]])</f>
        <v>0</v>
      </c>
      <c r="DW1316" s="4">
        <f>SUM(Tabela1[[#This Row],[abr/25]:[ago/25]])</f>
        <v>901.03</v>
      </c>
      <c r="DX1316" s="4">
        <f>SUM(Tabela1[[#This Row],[set/25]:[dez/30]])</f>
        <v>7732.2499999999964</v>
      </c>
    </row>
    <row r="1317" spans="1:128" hidden="1" x14ac:dyDescent="0.25">
      <c r="A1317" s="2" t="s">
        <v>2495</v>
      </c>
      <c r="B1317" s="2" t="s">
        <v>14</v>
      </c>
      <c r="C1317" s="2" t="s">
        <v>280</v>
      </c>
      <c r="D1317" s="1">
        <v>610</v>
      </c>
      <c r="E1317" s="2" t="s">
        <v>3095</v>
      </c>
      <c r="F1317" s="2" t="s">
        <v>19</v>
      </c>
      <c r="G1317" s="321">
        <v>45853</v>
      </c>
      <c r="H1317" s="2" t="s">
        <v>3096</v>
      </c>
      <c r="I1317" s="2"/>
      <c r="J1317" s="4"/>
      <c r="K1317" s="4"/>
      <c r="L1317" s="4">
        <f>Tabela1[[#This Row],[parcela.cef
(total)]]-Tabela1[[#This Row],[parcela.cef
(realizado)]]</f>
        <v>0</v>
      </c>
      <c r="M1317" s="4">
        <v>209872.26</v>
      </c>
      <c r="N1317" s="4">
        <v>223660.01</v>
      </c>
      <c r="O1317" s="4">
        <v>0</v>
      </c>
      <c r="P1317" s="4">
        <v>17143.650000000001</v>
      </c>
      <c r="Q1317" s="4">
        <f>SUM(Tabela1[[#This Row],[set/25]:[dez/30]])</f>
        <v>16173.030000000006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750</v>
      </c>
      <c r="BI1317" s="4">
        <v>220.62</v>
      </c>
      <c r="BJ1317" s="4">
        <v>0</v>
      </c>
      <c r="BK1317" s="4">
        <v>222.63</v>
      </c>
      <c r="BL1317" s="4">
        <v>222.63</v>
      </c>
      <c r="BM1317" s="4">
        <v>222.63</v>
      </c>
      <c r="BN1317" s="4">
        <v>222.63</v>
      </c>
      <c r="BO1317" s="4">
        <v>222.63</v>
      </c>
      <c r="BP1317" s="4">
        <v>222.63</v>
      </c>
      <c r="BQ1317" s="4">
        <v>222.63</v>
      </c>
      <c r="BR1317" s="4">
        <v>222.63</v>
      </c>
      <c r="BS1317" s="4">
        <v>222.63</v>
      </c>
      <c r="BT1317" s="4">
        <v>222.63</v>
      </c>
      <c r="BU1317" s="4">
        <v>222.63</v>
      </c>
      <c r="BV1317" s="4">
        <v>222.63</v>
      </c>
      <c r="BW1317" s="4">
        <v>222.63</v>
      </c>
      <c r="BX1317" s="4">
        <v>222.63</v>
      </c>
      <c r="BY1317" s="4">
        <v>222.63</v>
      </c>
      <c r="BZ1317" s="4">
        <v>222.63</v>
      </c>
      <c r="CA1317" s="4">
        <v>222.63</v>
      </c>
      <c r="CB1317" s="4">
        <v>222.63</v>
      </c>
      <c r="CC1317" s="4">
        <v>222.63</v>
      </c>
      <c r="CD1317" s="4">
        <v>222.63</v>
      </c>
      <c r="CE1317" s="4">
        <v>222.63</v>
      </c>
      <c r="CF1317" s="4">
        <v>222.73</v>
      </c>
      <c r="CG1317" s="4">
        <v>222.64</v>
      </c>
      <c r="CH1317" s="4">
        <v>222.63</v>
      </c>
      <c r="CI1317" s="4">
        <v>440.26</v>
      </c>
      <c r="CJ1317" s="4">
        <v>742.11</v>
      </c>
      <c r="CK1317" s="4">
        <v>742.11</v>
      </c>
      <c r="CL1317" s="4">
        <v>742.11</v>
      </c>
      <c r="CM1317" s="4">
        <v>742.11</v>
      </c>
      <c r="CN1317" s="4">
        <v>742.11</v>
      </c>
      <c r="CO1317" s="4">
        <v>742.11</v>
      </c>
      <c r="CP1317" s="4">
        <v>742.11</v>
      </c>
      <c r="CQ1317" s="4">
        <v>742.11</v>
      </c>
      <c r="CR1317" s="4">
        <v>742.11</v>
      </c>
      <c r="CS1317" s="4">
        <v>742.11</v>
      </c>
      <c r="CT1317" s="4">
        <v>742.11</v>
      </c>
      <c r="CU1317" s="4">
        <v>742.11</v>
      </c>
      <c r="CV1317" s="4">
        <v>742.11</v>
      </c>
      <c r="CW1317" s="4">
        <v>742.11</v>
      </c>
      <c r="CX1317" s="4">
        <v>0</v>
      </c>
      <c r="CY1317" s="4">
        <v>0</v>
      </c>
      <c r="CZ1317" s="4">
        <v>0</v>
      </c>
      <c r="DA1317" s="4">
        <v>0</v>
      </c>
      <c r="DB1317" s="4">
        <v>0</v>
      </c>
      <c r="DC1317" s="4">
        <v>0</v>
      </c>
      <c r="DD1317" s="4">
        <v>0</v>
      </c>
      <c r="DE1317" s="4">
        <v>0</v>
      </c>
      <c r="DF1317" s="4">
        <v>0</v>
      </c>
      <c r="DG1317" s="4">
        <v>0</v>
      </c>
      <c r="DH1317" s="4">
        <v>0</v>
      </c>
      <c r="DI1317" s="4">
        <v>0</v>
      </c>
      <c r="DJ1317" s="4">
        <v>0</v>
      </c>
      <c r="DK1317" s="4">
        <v>0</v>
      </c>
      <c r="DL1317" s="4">
        <v>0</v>
      </c>
      <c r="DM1317" s="4">
        <v>0</v>
      </c>
      <c r="DN1317" s="4">
        <v>0</v>
      </c>
      <c r="DO1317" s="4">
        <v>0</v>
      </c>
      <c r="DP1317" s="4">
        <v>0</v>
      </c>
      <c r="DQ1317" s="4">
        <v>0</v>
      </c>
      <c r="DR1317" s="4">
        <v>0</v>
      </c>
      <c r="DS1317" s="4">
        <v>0</v>
      </c>
      <c r="DT1317" s="4">
        <v>0</v>
      </c>
      <c r="DU1317" s="6">
        <v>0</v>
      </c>
      <c r="DV1317" s="4">
        <f>SUM(Tabela1[[#This Row],[jan/25]:[mar/25]])</f>
        <v>0</v>
      </c>
      <c r="DW1317" s="4">
        <f>SUM(Tabela1[[#This Row],[abr/25]:[ago/25]])</f>
        <v>970.62</v>
      </c>
      <c r="DX1317" s="4">
        <f>SUM(Tabela1[[#This Row],[set/25]:[dez/30]])</f>
        <v>16173.030000000006</v>
      </c>
    </row>
    <row r="1318" spans="1:128" hidden="1" x14ac:dyDescent="0.25">
      <c r="A1318" s="2" t="s">
        <v>2495</v>
      </c>
      <c r="B1318" s="2" t="s">
        <v>14</v>
      </c>
      <c r="C1318" s="2" t="s">
        <v>280</v>
      </c>
      <c r="D1318" s="1">
        <v>611</v>
      </c>
      <c r="E1318" s="2" t="s">
        <v>3098</v>
      </c>
      <c r="F1318" s="2" t="s">
        <v>19</v>
      </c>
      <c r="G1318" s="321">
        <v>45850</v>
      </c>
      <c r="H1318" s="2" t="s">
        <v>3099</v>
      </c>
      <c r="I1318" s="2"/>
      <c r="J1318" s="4"/>
      <c r="K1318" s="4"/>
      <c r="L1318" s="4">
        <f>Tabela1[[#This Row],[parcela.cef
(total)]]-Tabela1[[#This Row],[parcela.cef
(realizado)]]</f>
        <v>0</v>
      </c>
      <c r="M1318" s="4">
        <v>276327.82</v>
      </c>
      <c r="N1318" s="4">
        <v>309631.83</v>
      </c>
      <c r="O1318" s="4">
        <v>0</v>
      </c>
      <c r="P1318" s="4">
        <v>37846.550000000003</v>
      </c>
      <c r="Q1318" s="4">
        <f>SUM(Tabela1[[#This Row],[set/25]:[dez/30]])</f>
        <v>31510.609999999979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6000</v>
      </c>
      <c r="BI1318" s="4">
        <v>335.94</v>
      </c>
      <c r="BJ1318" s="4">
        <v>0</v>
      </c>
      <c r="BK1318" s="4">
        <v>335.3</v>
      </c>
      <c r="BL1318" s="4">
        <v>335.3</v>
      </c>
      <c r="BM1318" s="4">
        <v>335.3</v>
      </c>
      <c r="BN1318" s="4">
        <v>335.3</v>
      </c>
      <c r="BO1318" s="4">
        <v>335.3</v>
      </c>
      <c r="BP1318" s="4">
        <v>335.3</v>
      </c>
      <c r="BQ1318" s="4">
        <v>439.39</v>
      </c>
      <c r="BR1318" s="4">
        <v>1117.67</v>
      </c>
      <c r="BS1318" s="4">
        <v>1117.67</v>
      </c>
      <c r="BT1318" s="4">
        <v>1117.67</v>
      </c>
      <c r="BU1318" s="4">
        <v>1117.67</v>
      </c>
      <c r="BV1318" s="4">
        <v>1117.67</v>
      </c>
      <c r="BW1318" s="4">
        <v>1117.67</v>
      </c>
      <c r="BX1318" s="4">
        <v>1117.67</v>
      </c>
      <c r="BY1318" s="4">
        <v>1117.67</v>
      </c>
      <c r="BZ1318" s="4">
        <v>1117.67</v>
      </c>
      <c r="CA1318" s="4">
        <v>1117.67</v>
      </c>
      <c r="CB1318" s="4">
        <v>1117.67</v>
      </c>
      <c r="CC1318" s="4">
        <v>1117.67</v>
      </c>
      <c r="CD1318" s="4">
        <v>1117.67</v>
      </c>
      <c r="CE1318" s="4">
        <v>1117.67</v>
      </c>
      <c r="CF1318" s="4">
        <v>1117.67</v>
      </c>
      <c r="CG1318" s="4">
        <v>1117.67</v>
      </c>
      <c r="CH1318" s="4">
        <v>1117.67</v>
      </c>
      <c r="CI1318" s="4">
        <v>1117.67</v>
      </c>
      <c r="CJ1318" s="4">
        <v>1117.67</v>
      </c>
      <c r="CK1318" s="4">
        <v>1117.67</v>
      </c>
      <c r="CL1318" s="4">
        <v>1117.67</v>
      </c>
      <c r="CM1318" s="4">
        <v>1117.67</v>
      </c>
      <c r="CN1318" s="4">
        <v>1117.67</v>
      </c>
      <c r="CO1318" s="4">
        <v>1117.67</v>
      </c>
      <c r="CP1318" s="4">
        <v>1117.67</v>
      </c>
      <c r="CQ1318" s="4">
        <v>1117.67</v>
      </c>
      <c r="CR1318" s="4">
        <v>0</v>
      </c>
      <c r="CS1318" s="4">
        <v>0</v>
      </c>
      <c r="CT1318" s="4">
        <v>0</v>
      </c>
      <c r="CU1318" s="4">
        <v>0</v>
      </c>
      <c r="CV1318" s="4">
        <v>0</v>
      </c>
      <c r="CW1318" s="4">
        <v>0</v>
      </c>
      <c r="CX1318" s="4">
        <v>0</v>
      </c>
      <c r="CY1318" s="4">
        <v>0</v>
      </c>
      <c r="CZ1318" s="4">
        <v>0</v>
      </c>
      <c r="DA1318" s="4">
        <v>0</v>
      </c>
      <c r="DB1318" s="4">
        <v>0</v>
      </c>
      <c r="DC1318" s="4">
        <v>0</v>
      </c>
      <c r="DD1318" s="4">
        <v>0</v>
      </c>
      <c r="DE1318" s="4">
        <v>0</v>
      </c>
      <c r="DF1318" s="4">
        <v>0</v>
      </c>
      <c r="DG1318" s="4">
        <v>0</v>
      </c>
      <c r="DH1318" s="4">
        <v>0</v>
      </c>
      <c r="DI1318" s="4">
        <v>0</v>
      </c>
      <c r="DJ1318" s="4">
        <v>0</v>
      </c>
      <c r="DK1318" s="4">
        <v>0</v>
      </c>
      <c r="DL1318" s="4">
        <v>0</v>
      </c>
      <c r="DM1318" s="4">
        <v>0</v>
      </c>
      <c r="DN1318" s="4">
        <v>0</v>
      </c>
      <c r="DO1318" s="4">
        <v>0</v>
      </c>
      <c r="DP1318" s="4">
        <v>0</v>
      </c>
      <c r="DQ1318" s="4">
        <v>0</v>
      </c>
      <c r="DR1318" s="4">
        <v>0</v>
      </c>
      <c r="DS1318" s="4">
        <v>0</v>
      </c>
      <c r="DT1318" s="4">
        <v>0</v>
      </c>
      <c r="DU1318" s="6">
        <v>0</v>
      </c>
      <c r="DV1318" s="4">
        <f>SUM(Tabela1[[#This Row],[jan/25]:[mar/25]])</f>
        <v>0</v>
      </c>
      <c r="DW1318" s="4">
        <f>SUM(Tabela1[[#This Row],[abr/25]:[ago/25]])</f>
        <v>6335.94</v>
      </c>
      <c r="DX1318" s="4">
        <f>SUM(Tabela1[[#This Row],[set/25]:[dez/30]])</f>
        <v>31510.609999999979</v>
      </c>
    </row>
    <row r="1319" spans="1:128" hidden="1" x14ac:dyDescent="0.25">
      <c r="A1319" s="2" t="s">
        <v>2495</v>
      </c>
      <c r="B1319" s="2" t="s">
        <v>14</v>
      </c>
      <c r="C1319" s="2" t="s">
        <v>280</v>
      </c>
      <c r="D1319" s="1">
        <v>612</v>
      </c>
      <c r="E1319" s="2"/>
      <c r="F1319" s="2" t="s">
        <v>16</v>
      </c>
      <c r="G1319" s="321"/>
      <c r="H1319" s="2"/>
      <c r="I1319" s="2"/>
      <c r="J1319" s="4"/>
      <c r="K1319" s="4"/>
      <c r="L1319" s="4">
        <f>Tabela1[[#This Row],[parcela.cef
(total)]]-Tabela1[[#This Row],[parcela.cef
(realizado)]]</f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f>SUM(Tabela1[[#This Row],[set/25]:[dez/30]])</f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0</v>
      </c>
      <c r="CP1319" s="4">
        <v>0</v>
      </c>
      <c r="CQ1319" s="4">
        <v>0</v>
      </c>
      <c r="CR1319" s="4">
        <v>0</v>
      </c>
      <c r="CS1319" s="4">
        <v>0</v>
      </c>
      <c r="CT1319" s="4">
        <v>0</v>
      </c>
      <c r="CU1319" s="4">
        <v>0</v>
      </c>
      <c r="CV1319" s="4">
        <v>0</v>
      </c>
      <c r="CW1319" s="4">
        <v>0</v>
      </c>
      <c r="CX1319" s="4">
        <v>0</v>
      </c>
      <c r="CY1319" s="4">
        <v>0</v>
      </c>
      <c r="CZ1319" s="4">
        <v>0</v>
      </c>
      <c r="DA1319" s="4">
        <v>0</v>
      </c>
      <c r="DB1319" s="4">
        <v>0</v>
      </c>
      <c r="DC1319" s="4">
        <v>0</v>
      </c>
      <c r="DD1319" s="4">
        <v>0</v>
      </c>
      <c r="DE1319" s="4">
        <v>0</v>
      </c>
      <c r="DF1319" s="4">
        <v>0</v>
      </c>
      <c r="DG1319" s="4">
        <v>0</v>
      </c>
      <c r="DH1319" s="4">
        <v>0</v>
      </c>
      <c r="DI1319" s="4">
        <v>0</v>
      </c>
      <c r="DJ1319" s="4">
        <v>0</v>
      </c>
      <c r="DK1319" s="4">
        <v>0</v>
      </c>
      <c r="DL1319" s="4">
        <v>0</v>
      </c>
      <c r="DM1319" s="4">
        <v>0</v>
      </c>
      <c r="DN1319" s="4">
        <v>0</v>
      </c>
      <c r="DO1319" s="4">
        <v>0</v>
      </c>
      <c r="DP1319" s="4">
        <v>0</v>
      </c>
      <c r="DQ1319" s="4">
        <v>0</v>
      </c>
      <c r="DR1319" s="4">
        <v>0</v>
      </c>
      <c r="DS1319" s="4">
        <v>0</v>
      </c>
      <c r="DT1319" s="4">
        <v>0</v>
      </c>
      <c r="DU1319" s="6">
        <v>0</v>
      </c>
      <c r="DV1319" s="4">
        <f>SUM(Tabela1[[#This Row],[jan/25]:[mar/25]])</f>
        <v>0</v>
      </c>
      <c r="DW1319" s="4">
        <f>SUM(Tabela1[[#This Row],[abr/25]:[ago/25]])</f>
        <v>0</v>
      </c>
      <c r="DX1319" s="4">
        <f>SUM(Tabela1[[#This Row],[set/25]:[dez/30]])</f>
        <v>0</v>
      </c>
    </row>
    <row r="1320" spans="1:128" hidden="1" x14ac:dyDescent="0.25">
      <c r="A1320" s="2" t="s">
        <v>2495</v>
      </c>
      <c r="B1320" s="2" t="s">
        <v>14</v>
      </c>
      <c r="C1320" s="2" t="s">
        <v>280</v>
      </c>
      <c r="D1320" s="1">
        <v>613</v>
      </c>
      <c r="E1320" s="2" t="s">
        <v>3102</v>
      </c>
      <c r="F1320" s="2" t="s">
        <v>19</v>
      </c>
      <c r="G1320" s="321">
        <v>45853</v>
      </c>
      <c r="H1320" s="2" t="s">
        <v>777</v>
      </c>
      <c r="I1320" s="2"/>
      <c r="J1320" s="4"/>
      <c r="K1320" s="4"/>
      <c r="L1320" s="4">
        <f>Tabela1[[#This Row],[parcela.cef
(total)]]-Tabela1[[#This Row],[parcela.cef
(realizado)]]</f>
        <v>0</v>
      </c>
      <c r="M1320" s="4">
        <v>235710.31</v>
      </c>
      <c r="N1320" s="4">
        <v>313903.76</v>
      </c>
      <c r="O1320" s="4">
        <v>0</v>
      </c>
      <c r="P1320" s="4">
        <v>82272.759999999995</v>
      </c>
      <c r="Q1320" s="4">
        <f>SUM(Tabela1[[#This Row],[set/25]:[dez/30]])</f>
        <v>72132.84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9000</v>
      </c>
      <c r="BI1320" s="4">
        <v>1139.92</v>
      </c>
      <c r="BJ1320" s="4">
        <v>0</v>
      </c>
      <c r="BK1320" s="4">
        <v>1239.5999999999999</v>
      </c>
      <c r="BL1320" s="4">
        <v>1239.5999999999999</v>
      </c>
      <c r="BM1320" s="4">
        <v>6459.58</v>
      </c>
      <c r="BN1320" s="4">
        <v>1239.5999999999999</v>
      </c>
      <c r="BO1320" s="4">
        <v>1239.5999999999999</v>
      </c>
      <c r="BP1320" s="4">
        <v>1239.5999999999999</v>
      </c>
      <c r="BQ1320" s="4">
        <v>1239.5999999999999</v>
      </c>
      <c r="BR1320" s="4">
        <v>1239.5999999999999</v>
      </c>
      <c r="BS1320" s="4">
        <v>1239.5999999999999</v>
      </c>
      <c r="BT1320" s="4">
        <v>1239.5999999999999</v>
      </c>
      <c r="BU1320" s="4">
        <v>1239.5999999999999</v>
      </c>
      <c r="BV1320" s="4">
        <v>1239.5999999999999</v>
      </c>
      <c r="BW1320" s="4">
        <v>1239.5999999999999</v>
      </c>
      <c r="BX1320" s="4">
        <v>1239.5999999999999</v>
      </c>
      <c r="BY1320" s="4">
        <v>6459.58</v>
      </c>
      <c r="BZ1320" s="4">
        <v>1239.5999999999999</v>
      </c>
      <c r="CA1320" s="4">
        <v>1239.5999999999999</v>
      </c>
      <c r="CB1320" s="4">
        <v>1239.5999999999999</v>
      </c>
      <c r="CC1320" s="4">
        <v>1239.5999999999999</v>
      </c>
      <c r="CD1320" s="4">
        <v>1239.5999999999999</v>
      </c>
      <c r="CE1320" s="4">
        <v>1239.5999999999999</v>
      </c>
      <c r="CF1320" s="4">
        <v>1239.5999999999999</v>
      </c>
      <c r="CG1320" s="4">
        <v>1239.5999999999999</v>
      </c>
      <c r="CH1320" s="4">
        <v>1239.5999999999999</v>
      </c>
      <c r="CI1320" s="4">
        <v>1239.5999999999999</v>
      </c>
      <c r="CJ1320" s="4">
        <v>1239.5999999999999</v>
      </c>
      <c r="CK1320" s="4">
        <v>6459.58</v>
      </c>
      <c r="CL1320" s="4">
        <v>1239.5999999999999</v>
      </c>
      <c r="CM1320" s="4">
        <v>1239.5999999999999</v>
      </c>
      <c r="CN1320" s="4">
        <v>1239.5999999999999</v>
      </c>
      <c r="CO1320" s="4">
        <v>1239.5999999999999</v>
      </c>
      <c r="CP1320" s="4">
        <v>9368.1</v>
      </c>
      <c r="CQ1320" s="4">
        <v>1239.5999999999999</v>
      </c>
      <c r="CR1320" s="4">
        <v>1239.5999999999999</v>
      </c>
      <c r="CS1320" s="4">
        <v>1239.5999999999999</v>
      </c>
      <c r="CT1320" s="4">
        <v>1239.5999999999999</v>
      </c>
      <c r="CU1320" s="4">
        <v>1239.5999999999999</v>
      </c>
      <c r="CV1320" s="4">
        <v>1239.5999999999999</v>
      </c>
      <c r="CW1320" s="4">
        <v>1239.5999999999999</v>
      </c>
      <c r="CX1320" s="4">
        <v>0</v>
      </c>
      <c r="CY1320" s="4">
        <v>0</v>
      </c>
      <c r="CZ1320" s="4">
        <v>0</v>
      </c>
      <c r="DA1320" s="4">
        <v>0</v>
      </c>
      <c r="DB1320" s="4">
        <v>0</v>
      </c>
      <c r="DC1320" s="4">
        <v>0</v>
      </c>
      <c r="DD1320" s="4">
        <v>0</v>
      </c>
      <c r="DE1320" s="4">
        <v>0</v>
      </c>
      <c r="DF1320" s="4">
        <v>0</v>
      </c>
      <c r="DG1320" s="4">
        <v>0</v>
      </c>
      <c r="DH1320" s="4">
        <v>0</v>
      </c>
      <c r="DI1320" s="4">
        <v>0</v>
      </c>
      <c r="DJ1320" s="4">
        <v>0</v>
      </c>
      <c r="DK1320" s="4">
        <v>0</v>
      </c>
      <c r="DL1320" s="4">
        <v>0</v>
      </c>
      <c r="DM1320" s="4">
        <v>0</v>
      </c>
      <c r="DN1320" s="4">
        <v>0</v>
      </c>
      <c r="DO1320" s="4">
        <v>0</v>
      </c>
      <c r="DP1320" s="4">
        <v>0</v>
      </c>
      <c r="DQ1320" s="4">
        <v>0</v>
      </c>
      <c r="DR1320" s="4">
        <v>0</v>
      </c>
      <c r="DS1320" s="4">
        <v>0</v>
      </c>
      <c r="DT1320" s="4">
        <v>0</v>
      </c>
      <c r="DU1320" s="6">
        <v>0</v>
      </c>
      <c r="DV1320" s="4">
        <f>SUM(Tabela1[[#This Row],[jan/25]:[mar/25]])</f>
        <v>0</v>
      </c>
      <c r="DW1320" s="4">
        <f>SUM(Tabela1[[#This Row],[abr/25]:[ago/25]])</f>
        <v>10139.92</v>
      </c>
      <c r="DX1320" s="4">
        <f>SUM(Tabela1[[#This Row],[set/25]:[dez/30]])</f>
        <v>72132.84</v>
      </c>
    </row>
    <row r="1321" spans="1:128" hidden="1" x14ac:dyDescent="0.25">
      <c r="A1321" s="2" t="s">
        <v>2495</v>
      </c>
      <c r="B1321" s="2" t="s">
        <v>14</v>
      </c>
      <c r="C1321" s="2" t="s">
        <v>280</v>
      </c>
      <c r="D1321" s="1">
        <v>614</v>
      </c>
      <c r="E1321" s="2" t="s">
        <v>3104</v>
      </c>
      <c r="F1321" s="2" t="s">
        <v>19</v>
      </c>
      <c r="G1321" s="321">
        <v>45851</v>
      </c>
      <c r="H1321" s="2" t="s">
        <v>1242</v>
      </c>
      <c r="I1321" s="2"/>
      <c r="J1321" s="4"/>
      <c r="K1321" s="4"/>
      <c r="L1321" s="4">
        <f>Tabela1[[#This Row],[parcela.cef
(total)]]-Tabela1[[#This Row],[parcela.cef
(realizado)]]</f>
        <v>0</v>
      </c>
      <c r="M1321" s="4">
        <v>268240.58</v>
      </c>
      <c r="N1321" s="4">
        <v>300864.86</v>
      </c>
      <c r="O1321" s="4">
        <v>0</v>
      </c>
      <c r="P1321" s="4">
        <v>37458.86</v>
      </c>
      <c r="Q1321" s="4">
        <f>SUM(Tabela1[[#This Row],[set/25]:[dez/30]])</f>
        <v>36970.619999999981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300</v>
      </c>
      <c r="BI1321" s="4">
        <v>188.24</v>
      </c>
      <c r="BJ1321" s="4">
        <v>189.83</v>
      </c>
      <c r="BK1321" s="4">
        <v>185.63</v>
      </c>
      <c r="BL1321" s="4">
        <v>185.63</v>
      </c>
      <c r="BM1321" s="4">
        <v>185.63</v>
      </c>
      <c r="BN1321" s="4">
        <v>185.63</v>
      </c>
      <c r="BO1321" s="4">
        <v>185.63</v>
      </c>
      <c r="BP1321" s="4">
        <v>185.63</v>
      </c>
      <c r="BQ1321" s="4">
        <v>185.63</v>
      </c>
      <c r="BR1321" s="4">
        <v>185.63</v>
      </c>
      <c r="BS1321" s="4">
        <v>185.63</v>
      </c>
      <c r="BT1321" s="4">
        <v>3233.82</v>
      </c>
      <c r="BU1321" s="4">
        <v>185.63</v>
      </c>
      <c r="BV1321" s="4">
        <v>185.63</v>
      </c>
      <c r="BW1321" s="4">
        <v>185.63</v>
      </c>
      <c r="BX1321" s="4">
        <v>185.63</v>
      </c>
      <c r="BY1321" s="4">
        <v>185.63</v>
      </c>
      <c r="BZ1321" s="4">
        <v>185.63</v>
      </c>
      <c r="CA1321" s="4">
        <v>185.63</v>
      </c>
      <c r="CB1321" s="4">
        <v>185.63</v>
      </c>
      <c r="CC1321" s="4">
        <v>185.63</v>
      </c>
      <c r="CD1321" s="4">
        <v>185.63</v>
      </c>
      <c r="CE1321" s="4">
        <v>185.63</v>
      </c>
      <c r="CF1321" s="4">
        <v>9052.8700000000008</v>
      </c>
      <c r="CG1321" s="4">
        <v>618.78</v>
      </c>
      <c r="CH1321" s="4">
        <v>618.78</v>
      </c>
      <c r="CI1321" s="4">
        <v>618.78</v>
      </c>
      <c r="CJ1321" s="4">
        <v>618.78</v>
      </c>
      <c r="CK1321" s="4">
        <v>618.78</v>
      </c>
      <c r="CL1321" s="4">
        <v>618.78</v>
      </c>
      <c r="CM1321" s="4">
        <v>618.78</v>
      </c>
      <c r="CN1321" s="4">
        <v>618.78</v>
      </c>
      <c r="CO1321" s="4">
        <v>618.78</v>
      </c>
      <c r="CP1321" s="4">
        <v>618.78</v>
      </c>
      <c r="CQ1321" s="4">
        <v>618.78</v>
      </c>
      <c r="CR1321" s="4">
        <v>618.78</v>
      </c>
      <c r="CS1321" s="4">
        <v>618.78</v>
      </c>
      <c r="CT1321" s="4">
        <v>618.78</v>
      </c>
      <c r="CU1321" s="4">
        <v>618.78</v>
      </c>
      <c r="CV1321" s="4">
        <v>618.78</v>
      </c>
      <c r="CW1321" s="4">
        <v>10881.02</v>
      </c>
      <c r="CX1321" s="4">
        <v>0</v>
      </c>
      <c r="CY1321" s="4">
        <v>0</v>
      </c>
      <c r="CZ1321" s="4">
        <v>0</v>
      </c>
      <c r="DA1321" s="4">
        <v>0</v>
      </c>
      <c r="DB1321" s="4">
        <v>0</v>
      </c>
      <c r="DC1321" s="4">
        <v>0</v>
      </c>
      <c r="DD1321" s="4">
        <v>0</v>
      </c>
      <c r="DE1321" s="4">
        <v>0</v>
      </c>
      <c r="DF1321" s="4">
        <v>0</v>
      </c>
      <c r="DG1321" s="4">
        <v>0</v>
      </c>
      <c r="DH1321" s="4">
        <v>0</v>
      </c>
      <c r="DI1321" s="4">
        <v>0</v>
      </c>
      <c r="DJ1321" s="4">
        <v>0</v>
      </c>
      <c r="DK1321" s="4">
        <v>0</v>
      </c>
      <c r="DL1321" s="4">
        <v>0</v>
      </c>
      <c r="DM1321" s="4">
        <v>0</v>
      </c>
      <c r="DN1321" s="4">
        <v>0</v>
      </c>
      <c r="DO1321" s="4">
        <v>0</v>
      </c>
      <c r="DP1321" s="4">
        <v>0</v>
      </c>
      <c r="DQ1321" s="4">
        <v>0</v>
      </c>
      <c r="DR1321" s="4">
        <v>0</v>
      </c>
      <c r="DS1321" s="4">
        <v>0</v>
      </c>
      <c r="DT1321" s="4">
        <v>0</v>
      </c>
      <c r="DU1321" s="6">
        <v>0</v>
      </c>
      <c r="DV1321" s="4">
        <f>SUM(Tabela1[[#This Row],[jan/25]:[mar/25]])</f>
        <v>0</v>
      </c>
      <c r="DW1321" s="4">
        <f>SUM(Tabela1[[#This Row],[abr/25]:[ago/25]])</f>
        <v>488.24</v>
      </c>
      <c r="DX1321" s="4">
        <f>SUM(Tabela1[[#This Row],[set/25]:[dez/30]])</f>
        <v>36970.619999999981</v>
      </c>
    </row>
    <row r="1322" spans="1:128" hidden="1" x14ac:dyDescent="0.25">
      <c r="A1322" s="2" t="s">
        <v>2495</v>
      </c>
      <c r="B1322" s="2" t="s">
        <v>14</v>
      </c>
      <c r="C1322" s="2" t="s">
        <v>280</v>
      </c>
      <c r="D1322" s="1">
        <v>615</v>
      </c>
      <c r="E1322" s="2" t="s">
        <v>3106</v>
      </c>
      <c r="F1322" s="2" t="s">
        <v>19</v>
      </c>
      <c r="G1322" s="321">
        <v>45852</v>
      </c>
      <c r="H1322" s="2" t="s">
        <v>198</v>
      </c>
      <c r="I1322" s="2"/>
      <c r="J1322" s="4"/>
      <c r="K1322" s="4"/>
      <c r="L1322" s="4">
        <f>Tabela1[[#This Row],[parcela.cef
(total)]]-Tabela1[[#This Row],[parcela.cef
(realizado)]]</f>
        <v>0</v>
      </c>
      <c r="M1322" s="4">
        <v>268240.58</v>
      </c>
      <c r="N1322" s="4">
        <v>300800</v>
      </c>
      <c r="O1322" s="4">
        <v>0</v>
      </c>
      <c r="P1322" s="4">
        <v>36812.959999999999</v>
      </c>
      <c r="Q1322" s="4">
        <f>SUM(Tabela1[[#This Row],[set/25]:[dez/30]])</f>
        <v>24719.999999999989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3000</v>
      </c>
      <c r="BI1322" s="4">
        <v>9092.9599999999991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988.8</v>
      </c>
      <c r="BZ1322" s="4">
        <v>988.8</v>
      </c>
      <c r="CA1322" s="4">
        <v>988.8</v>
      </c>
      <c r="CB1322" s="4">
        <v>988.8</v>
      </c>
      <c r="CC1322" s="4">
        <v>988.8</v>
      </c>
      <c r="CD1322" s="4">
        <v>988.8</v>
      </c>
      <c r="CE1322" s="4">
        <v>988.8</v>
      </c>
      <c r="CF1322" s="4">
        <v>988.8</v>
      </c>
      <c r="CG1322" s="4">
        <v>988.8</v>
      </c>
      <c r="CH1322" s="4">
        <v>988.8</v>
      </c>
      <c r="CI1322" s="4">
        <v>988.8</v>
      </c>
      <c r="CJ1322" s="4">
        <v>988.8</v>
      </c>
      <c r="CK1322" s="4">
        <v>988.8</v>
      </c>
      <c r="CL1322" s="4">
        <v>988.8</v>
      </c>
      <c r="CM1322" s="4">
        <v>988.8</v>
      </c>
      <c r="CN1322" s="4">
        <v>988.8</v>
      </c>
      <c r="CO1322" s="4">
        <v>988.8</v>
      </c>
      <c r="CP1322" s="4">
        <v>988.8</v>
      </c>
      <c r="CQ1322" s="4">
        <v>988.8</v>
      </c>
      <c r="CR1322" s="4">
        <v>988.8</v>
      </c>
      <c r="CS1322" s="4">
        <v>988.8</v>
      </c>
      <c r="CT1322" s="4">
        <v>988.8</v>
      </c>
      <c r="CU1322" s="4">
        <v>988.8</v>
      </c>
      <c r="CV1322" s="4">
        <v>988.8</v>
      </c>
      <c r="CW1322" s="4">
        <v>988.8</v>
      </c>
      <c r="CX1322" s="4">
        <v>0</v>
      </c>
      <c r="CY1322" s="4">
        <v>0</v>
      </c>
      <c r="CZ1322" s="4">
        <v>0</v>
      </c>
      <c r="DA1322" s="4">
        <v>0</v>
      </c>
      <c r="DB1322" s="4">
        <v>0</v>
      </c>
      <c r="DC1322" s="4">
        <v>0</v>
      </c>
      <c r="DD1322" s="4">
        <v>0</v>
      </c>
      <c r="DE1322" s="4">
        <v>0</v>
      </c>
      <c r="DF1322" s="4">
        <v>0</v>
      </c>
      <c r="DG1322" s="4">
        <v>0</v>
      </c>
      <c r="DH1322" s="4">
        <v>0</v>
      </c>
      <c r="DI1322" s="4">
        <v>0</v>
      </c>
      <c r="DJ1322" s="4">
        <v>0</v>
      </c>
      <c r="DK1322" s="4">
        <v>0</v>
      </c>
      <c r="DL1322" s="4">
        <v>0</v>
      </c>
      <c r="DM1322" s="4">
        <v>0</v>
      </c>
      <c r="DN1322" s="4">
        <v>0</v>
      </c>
      <c r="DO1322" s="4">
        <v>0</v>
      </c>
      <c r="DP1322" s="4">
        <v>0</v>
      </c>
      <c r="DQ1322" s="4">
        <v>0</v>
      </c>
      <c r="DR1322" s="4">
        <v>0</v>
      </c>
      <c r="DS1322" s="4">
        <v>0</v>
      </c>
      <c r="DT1322" s="4">
        <v>0</v>
      </c>
      <c r="DU1322" s="6">
        <v>0</v>
      </c>
      <c r="DV1322" s="4">
        <f>SUM(Tabela1[[#This Row],[jan/25]:[mar/25]])</f>
        <v>0</v>
      </c>
      <c r="DW1322" s="4">
        <f>SUM(Tabela1[[#This Row],[abr/25]:[ago/25]])</f>
        <v>12092.96</v>
      </c>
      <c r="DX1322" s="4">
        <f>SUM(Tabela1[[#This Row],[set/25]:[dez/30]])</f>
        <v>24719.999999999989</v>
      </c>
    </row>
    <row r="1323" spans="1:128" hidden="1" x14ac:dyDescent="0.25">
      <c r="A1323" s="2" t="s">
        <v>2495</v>
      </c>
      <c r="B1323" s="2" t="s">
        <v>14</v>
      </c>
      <c r="C1323" s="2" t="s">
        <v>304</v>
      </c>
      <c r="D1323" s="1">
        <v>701</v>
      </c>
      <c r="E1323" s="2" t="s">
        <v>3108</v>
      </c>
      <c r="F1323" s="2" t="s">
        <v>19</v>
      </c>
      <c r="G1323" s="321">
        <v>45872</v>
      </c>
      <c r="H1323" s="2" t="s">
        <v>1938</v>
      </c>
      <c r="I1323" s="2"/>
      <c r="J1323" s="4"/>
      <c r="K1323" s="4"/>
      <c r="L1323" s="4">
        <f>Tabela1[[#This Row],[parcela.cef
(total)]]-Tabela1[[#This Row],[parcela.cef
(realizado)]]</f>
        <v>0</v>
      </c>
      <c r="M1323" s="4">
        <v>0</v>
      </c>
      <c r="N1323" s="4">
        <v>291870</v>
      </c>
      <c r="O1323" s="4">
        <v>0</v>
      </c>
      <c r="P1323" s="4">
        <v>292875.55</v>
      </c>
      <c r="Q1323" s="4">
        <f>SUM(Tabela1[[#This Row],[set/25]:[dez/30]])</f>
        <v>111505.55000000008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181370</v>
      </c>
      <c r="BJ1323" s="4">
        <v>1009.1</v>
      </c>
      <c r="BK1323" s="4">
        <v>1009.1</v>
      </c>
      <c r="BL1323" s="4">
        <v>1009.1</v>
      </c>
      <c r="BM1323" s="4">
        <v>1009.1</v>
      </c>
      <c r="BN1323" s="4">
        <v>1009.1</v>
      </c>
      <c r="BO1323" s="4">
        <v>1009.1</v>
      </c>
      <c r="BP1323" s="4">
        <v>1009.1</v>
      </c>
      <c r="BQ1323" s="4">
        <v>1009.1</v>
      </c>
      <c r="BR1323" s="4">
        <v>21191.1</v>
      </c>
      <c r="BS1323" s="4">
        <v>1009.1</v>
      </c>
      <c r="BT1323" s="4">
        <v>1009.1</v>
      </c>
      <c r="BU1323" s="4">
        <v>1009.1</v>
      </c>
      <c r="BV1323" s="4">
        <v>1009.1</v>
      </c>
      <c r="BW1323" s="4">
        <v>1009.1</v>
      </c>
      <c r="BX1323" s="4">
        <v>1009.1</v>
      </c>
      <c r="BY1323" s="4">
        <v>1009.1</v>
      </c>
      <c r="BZ1323" s="4">
        <v>1009.1</v>
      </c>
      <c r="CA1323" s="4">
        <v>1009.1</v>
      </c>
      <c r="CB1323" s="4">
        <v>1009.1</v>
      </c>
      <c r="CC1323" s="4">
        <v>1009.1</v>
      </c>
      <c r="CD1323" s="4">
        <v>21191.1</v>
      </c>
      <c r="CE1323" s="4">
        <v>1009.1</v>
      </c>
      <c r="CF1323" s="4">
        <v>1009.1</v>
      </c>
      <c r="CG1323" s="4">
        <v>1009.1</v>
      </c>
      <c r="CH1323" s="4">
        <v>1009.1</v>
      </c>
      <c r="CI1323" s="4">
        <v>1009.1</v>
      </c>
      <c r="CJ1323" s="4">
        <v>1009.1</v>
      </c>
      <c r="CK1323" s="4">
        <v>1009.1</v>
      </c>
      <c r="CL1323" s="4">
        <v>1009.1</v>
      </c>
      <c r="CM1323" s="4">
        <v>1009.1</v>
      </c>
      <c r="CN1323" s="4">
        <v>1009.1</v>
      </c>
      <c r="CO1323" s="4">
        <v>1009.1</v>
      </c>
      <c r="CP1323" s="4">
        <v>31786.65</v>
      </c>
      <c r="CQ1323" s="4">
        <v>1009.1</v>
      </c>
      <c r="CR1323" s="4">
        <v>1009.1</v>
      </c>
      <c r="CS1323" s="4">
        <v>1009.1</v>
      </c>
      <c r="CT1323" s="4">
        <v>1009.1</v>
      </c>
      <c r="CU1323" s="4">
        <v>1009.1</v>
      </c>
      <c r="CV1323" s="4">
        <v>1009.1</v>
      </c>
      <c r="CW1323" s="4">
        <v>1009.1</v>
      </c>
      <c r="CX1323" s="4">
        <v>0</v>
      </c>
      <c r="CY1323" s="4">
        <v>0</v>
      </c>
      <c r="CZ1323" s="4">
        <v>0</v>
      </c>
      <c r="DA1323" s="4">
        <v>0</v>
      </c>
      <c r="DB1323" s="4">
        <v>0</v>
      </c>
      <c r="DC1323" s="4">
        <v>0</v>
      </c>
      <c r="DD1323" s="4">
        <v>0</v>
      </c>
      <c r="DE1323" s="4">
        <v>0</v>
      </c>
      <c r="DF1323" s="4">
        <v>0</v>
      </c>
      <c r="DG1323" s="4">
        <v>0</v>
      </c>
      <c r="DH1323" s="4">
        <v>0</v>
      </c>
      <c r="DI1323" s="4">
        <v>0</v>
      </c>
      <c r="DJ1323" s="4">
        <v>0</v>
      </c>
      <c r="DK1323" s="4">
        <v>0</v>
      </c>
      <c r="DL1323" s="4">
        <v>0</v>
      </c>
      <c r="DM1323" s="4">
        <v>0</v>
      </c>
      <c r="DN1323" s="4">
        <v>0</v>
      </c>
      <c r="DO1323" s="4">
        <v>0</v>
      </c>
      <c r="DP1323" s="4">
        <v>0</v>
      </c>
      <c r="DQ1323" s="4">
        <v>0</v>
      </c>
      <c r="DR1323" s="4">
        <v>0</v>
      </c>
      <c r="DS1323" s="4">
        <v>0</v>
      </c>
      <c r="DT1323" s="4">
        <v>0</v>
      </c>
      <c r="DU1323" s="6">
        <v>0</v>
      </c>
      <c r="DV1323" s="4">
        <f>SUM(Tabela1[[#This Row],[jan/25]:[mar/25]])</f>
        <v>0</v>
      </c>
      <c r="DW1323" s="4">
        <f>SUM(Tabela1[[#This Row],[abr/25]:[ago/25]])</f>
        <v>181370</v>
      </c>
      <c r="DX1323" s="4">
        <f>SUM(Tabela1[[#This Row],[set/25]:[dez/30]])</f>
        <v>111505.55000000008</v>
      </c>
    </row>
    <row r="1324" spans="1:128" hidden="1" x14ac:dyDescent="0.25">
      <c r="A1324" s="2" t="s">
        <v>2495</v>
      </c>
      <c r="B1324" s="2" t="s">
        <v>14</v>
      </c>
      <c r="C1324" s="2" t="s">
        <v>304</v>
      </c>
      <c r="D1324" s="1">
        <v>702</v>
      </c>
      <c r="E1324" s="2" t="s">
        <v>3110</v>
      </c>
      <c r="F1324" s="2" t="s">
        <v>19</v>
      </c>
      <c r="G1324" s="321">
        <v>45860</v>
      </c>
      <c r="H1324" s="2" t="s">
        <v>3111</v>
      </c>
      <c r="I1324" s="2"/>
      <c r="J1324" s="4"/>
      <c r="K1324" s="4"/>
      <c r="L1324" s="4">
        <f>Tabela1[[#This Row],[parcela.cef
(total)]]-Tabela1[[#This Row],[parcela.cef
(realizado)]]</f>
        <v>0</v>
      </c>
      <c r="M1324" s="4">
        <v>205244.68</v>
      </c>
      <c r="N1324" s="4">
        <v>224660</v>
      </c>
      <c r="O1324" s="4">
        <v>0</v>
      </c>
      <c r="P1324" s="4">
        <v>22997.78</v>
      </c>
      <c r="Q1324" s="4">
        <f>SUM(Tabela1[[#This Row],[set/25]:[dez/30]])</f>
        <v>21256.12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1500</v>
      </c>
      <c r="BI1324" s="4">
        <v>241.66</v>
      </c>
      <c r="BJ1324" s="4">
        <v>243.86</v>
      </c>
      <c r="BK1324" s="4">
        <v>243.86</v>
      </c>
      <c r="BL1324" s="4">
        <v>243.86</v>
      </c>
      <c r="BM1324" s="4">
        <v>243.86</v>
      </c>
      <c r="BN1324" s="4">
        <v>243.86</v>
      </c>
      <c r="BO1324" s="4">
        <v>243.86</v>
      </c>
      <c r="BP1324" s="4">
        <v>243.86</v>
      </c>
      <c r="BQ1324" s="4">
        <v>243.86</v>
      </c>
      <c r="BR1324" s="4">
        <v>243.86</v>
      </c>
      <c r="BS1324" s="4">
        <v>243.86</v>
      </c>
      <c r="BT1324" s="4">
        <v>243.86</v>
      </c>
      <c r="BU1324" s="4">
        <v>243.86</v>
      </c>
      <c r="BV1324" s="4">
        <v>243.86</v>
      </c>
      <c r="BW1324" s="4">
        <v>243.86</v>
      </c>
      <c r="BX1324" s="4">
        <v>243.86</v>
      </c>
      <c r="BY1324" s="4">
        <v>243.86</v>
      </c>
      <c r="BZ1324" s="4">
        <v>243.86</v>
      </c>
      <c r="CA1324" s="4">
        <v>243.86</v>
      </c>
      <c r="CB1324" s="4">
        <v>609.64</v>
      </c>
      <c r="CC1324" s="4">
        <v>812.85</v>
      </c>
      <c r="CD1324" s="4">
        <v>812.85</v>
      </c>
      <c r="CE1324" s="4">
        <v>812.85</v>
      </c>
      <c r="CF1324" s="4">
        <v>812.85</v>
      </c>
      <c r="CG1324" s="4">
        <v>812.85</v>
      </c>
      <c r="CH1324" s="4">
        <v>812.85</v>
      </c>
      <c r="CI1324" s="4">
        <v>812.85</v>
      </c>
      <c r="CJ1324" s="4">
        <v>812.85</v>
      </c>
      <c r="CK1324" s="4">
        <v>812.85</v>
      </c>
      <c r="CL1324" s="4">
        <v>812.85</v>
      </c>
      <c r="CM1324" s="4">
        <v>812.85</v>
      </c>
      <c r="CN1324" s="4">
        <v>812.85</v>
      </c>
      <c r="CO1324" s="4">
        <v>812.85</v>
      </c>
      <c r="CP1324" s="4">
        <v>812.85</v>
      </c>
      <c r="CQ1324" s="4">
        <v>812.85</v>
      </c>
      <c r="CR1324" s="4">
        <v>812.85</v>
      </c>
      <c r="CS1324" s="4">
        <v>812.85</v>
      </c>
      <c r="CT1324" s="4">
        <v>812.85</v>
      </c>
      <c r="CU1324" s="4">
        <v>812.85</v>
      </c>
      <c r="CV1324" s="4">
        <v>812.85</v>
      </c>
      <c r="CW1324" s="4">
        <v>0</v>
      </c>
      <c r="CX1324" s="4">
        <v>0</v>
      </c>
      <c r="CY1324" s="4">
        <v>0</v>
      </c>
      <c r="CZ1324" s="4">
        <v>0</v>
      </c>
      <c r="DA1324" s="4">
        <v>0</v>
      </c>
      <c r="DB1324" s="4">
        <v>0</v>
      </c>
      <c r="DC1324" s="4">
        <v>0</v>
      </c>
      <c r="DD1324" s="4">
        <v>0</v>
      </c>
      <c r="DE1324" s="4">
        <v>0</v>
      </c>
      <c r="DF1324" s="4">
        <v>0</v>
      </c>
      <c r="DG1324" s="4">
        <v>0</v>
      </c>
      <c r="DH1324" s="4">
        <v>0</v>
      </c>
      <c r="DI1324" s="4">
        <v>0</v>
      </c>
      <c r="DJ1324" s="4">
        <v>0</v>
      </c>
      <c r="DK1324" s="4">
        <v>0</v>
      </c>
      <c r="DL1324" s="4">
        <v>0</v>
      </c>
      <c r="DM1324" s="4">
        <v>0</v>
      </c>
      <c r="DN1324" s="4">
        <v>0</v>
      </c>
      <c r="DO1324" s="4">
        <v>0</v>
      </c>
      <c r="DP1324" s="4">
        <v>0</v>
      </c>
      <c r="DQ1324" s="4">
        <v>0</v>
      </c>
      <c r="DR1324" s="4">
        <v>0</v>
      </c>
      <c r="DS1324" s="4">
        <v>0</v>
      </c>
      <c r="DT1324" s="4">
        <v>0</v>
      </c>
      <c r="DU1324" s="6">
        <v>0</v>
      </c>
      <c r="DV1324" s="4">
        <f>SUM(Tabela1[[#This Row],[jan/25]:[mar/25]])</f>
        <v>0</v>
      </c>
      <c r="DW1324" s="4">
        <f>SUM(Tabela1[[#This Row],[abr/25]:[ago/25]])</f>
        <v>1741.66</v>
      </c>
      <c r="DX1324" s="4">
        <f>SUM(Tabela1[[#This Row],[set/25]:[dez/30]])</f>
        <v>21256.12</v>
      </c>
    </row>
    <row r="1325" spans="1:128" hidden="1" x14ac:dyDescent="0.25">
      <c r="A1325" s="2" t="s">
        <v>2495</v>
      </c>
      <c r="B1325" s="2" t="s">
        <v>14</v>
      </c>
      <c r="C1325" s="2" t="s">
        <v>304</v>
      </c>
      <c r="D1325" s="1">
        <v>703</v>
      </c>
      <c r="E1325" s="2" t="s">
        <v>3113</v>
      </c>
      <c r="F1325" s="2" t="s">
        <v>19</v>
      </c>
      <c r="G1325" s="321">
        <v>45852</v>
      </c>
      <c r="H1325" s="2" t="s">
        <v>266</v>
      </c>
      <c r="I1325" s="2"/>
      <c r="J1325" s="4"/>
      <c r="K1325" s="4"/>
      <c r="L1325" s="4">
        <f>Tabela1[[#This Row],[parcela.cef
(total)]]-Tabela1[[#This Row],[parcela.cef
(realizado)]]</f>
        <v>0</v>
      </c>
      <c r="M1325" s="4">
        <v>372387.01</v>
      </c>
      <c r="N1325" s="4">
        <v>412649.19</v>
      </c>
      <c r="O1325" s="4">
        <v>0</v>
      </c>
      <c r="P1325" s="4">
        <v>46625.36</v>
      </c>
      <c r="Q1325" s="4">
        <f>SUM(Tabela1[[#This Row],[set/25]:[dez/30]])</f>
        <v>40459.669999999991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6000</v>
      </c>
      <c r="BI1325" s="4">
        <v>165.69</v>
      </c>
      <c r="BJ1325" s="4">
        <v>0</v>
      </c>
      <c r="BK1325" s="4">
        <v>167.19</v>
      </c>
      <c r="BL1325" s="4">
        <v>167.19</v>
      </c>
      <c r="BM1325" s="4">
        <v>167.19</v>
      </c>
      <c r="BN1325" s="4">
        <v>167.19</v>
      </c>
      <c r="BO1325" s="4">
        <v>167.19</v>
      </c>
      <c r="BP1325" s="4">
        <v>167.19</v>
      </c>
      <c r="BQ1325" s="4">
        <v>167.19</v>
      </c>
      <c r="BR1325" s="4">
        <v>3215.38</v>
      </c>
      <c r="BS1325" s="4">
        <v>167.19</v>
      </c>
      <c r="BT1325" s="4">
        <v>167.19</v>
      </c>
      <c r="BU1325" s="4">
        <v>167.19</v>
      </c>
      <c r="BV1325" s="4">
        <v>203.76</v>
      </c>
      <c r="BW1325" s="4">
        <v>557.30999999999995</v>
      </c>
      <c r="BX1325" s="4">
        <v>557.30999999999995</v>
      </c>
      <c r="BY1325" s="4">
        <v>557.30999999999995</v>
      </c>
      <c r="BZ1325" s="4">
        <v>557.30999999999995</v>
      </c>
      <c r="CA1325" s="4">
        <v>557.30999999999995</v>
      </c>
      <c r="CB1325" s="4">
        <v>557.30999999999995</v>
      </c>
      <c r="CC1325" s="4">
        <v>557.30999999999995</v>
      </c>
      <c r="CD1325" s="4">
        <v>10717.94</v>
      </c>
      <c r="CE1325" s="4">
        <v>557.30999999999995</v>
      </c>
      <c r="CF1325" s="4">
        <v>557.30999999999995</v>
      </c>
      <c r="CG1325" s="4">
        <v>557.30999999999995</v>
      </c>
      <c r="CH1325" s="4">
        <v>557.30999999999995</v>
      </c>
      <c r="CI1325" s="4">
        <v>557.30999999999995</v>
      </c>
      <c r="CJ1325" s="4">
        <v>557.30999999999995</v>
      </c>
      <c r="CK1325" s="4">
        <v>557.30999999999995</v>
      </c>
      <c r="CL1325" s="4">
        <v>557.30999999999995</v>
      </c>
      <c r="CM1325" s="4">
        <v>557.30999999999995</v>
      </c>
      <c r="CN1325" s="4">
        <v>557.30999999999995</v>
      </c>
      <c r="CO1325" s="4">
        <v>557.30999999999995</v>
      </c>
      <c r="CP1325" s="4">
        <v>10717.94</v>
      </c>
      <c r="CQ1325" s="4">
        <v>557.30999999999995</v>
      </c>
      <c r="CR1325" s="4">
        <v>557.30999999999995</v>
      </c>
      <c r="CS1325" s="4">
        <v>557.30999999999995</v>
      </c>
      <c r="CT1325" s="4">
        <v>557.30999999999995</v>
      </c>
      <c r="CU1325" s="4">
        <v>557.30999999999995</v>
      </c>
      <c r="CV1325" s="4">
        <v>557.30999999999995</v>
      </c>
      <c r="CW1325" s="4">
        <v>557.30999999999995</v>
      </c>
      <c r="CX1325" s="4">
        <v>0</v>
      </c>
      <c r="CY1325" s="4">
        <v>0</v>
      </c>
      <c r="CZ1325" s="4">
        <v>0</v>
      </c>
      <c r="DA1325" s="4">
        <v>0</v>
      </c>
      <c r="DB1325" s="4">
        <v>0</v>
      </c>
      <c r="DC1325" s="4">
        <v>0</v>
      </c>
      <c r="DD1325" s="4">
        <v>0</v>
      </c>
      <c r="DE1325" s="4">
        <v>0</v>
      </c>
      <c r="DF1325" s="4">
        <v>0</v>
      </c>
      <c r="DG1325" s="4">
        <v>0</v>
      </c>
      <c r="DH1325" s="4">
        <v>0</v>
      </c>
      <c r="DI1325" s="4">
        <v>0</v>
      </c>
      <c r="DJ1325" s="4">
        <v>0</v>
      </c>
      <c r="DK1325" s="4">
        <v>0</v>
      </c>
      <c r="DL1325" s="4">
        <v>0</v>
      </c>
      <c r="DM1325" s="4">
        <v>0</v>
      </c>
      <c r="DN1325" s="4">
        <v>0</v>
      </c>
      <c r="DO1325" s="4">
        <v>0</v>
      </c>
      <c r="DP1325" s="4">
        <v>0</v>
      </c>
      <c r="DQ1325" s="4">
        <v>0</v>
      </c>
      <c r="DR1325" s="4">
        <v>0</v>
      </c>
      <c r="DS1325" s="4">
        <v>0</v>
      </c>
      <c r="DT1325" s="4">
        <v>0</v>
      </c>
      <c r="DU1325" s="6">
        <v>0</v>
      </c>
      <c r="DV1325" s="4">
        <f>SUM(Tabela1[[#This Row],[jan/25]:[mar/25]])</f>
        <v>0</v>
      </c>
      <c r="DW1325" s="4">
        <f>SUM(Tabela1[[#This Row],[abr/25]:[ago/25]])</f>
        <v>6165.69</v>
      </c>
      <c r="DX1325" s="4">
        <f>SUM(Tabela1[[#This Row],[set/25]:[dez/30]])</f>
        <v>40459.669999999991</v>
      </c>
    </row>
    <row r="1326" spans="1:128" hidden="1" x14ac:dyDescent="0.25">
      <c r="A1326" s="2" t="s">
        <v>2495</v>
      </c>
      <c r="B1326" s="2" t="s">
        <v>14</v>
      </c>
      <c r="C1326" s="2" t="s">
        <v>304</v>
      </c>
      <c r="D1326" s="1">
        <v>704</v>
      </c>
      <c r="E1326" s="2" t="s">
        <v>3115</v>
      </c>
      <c r="F1326" s="2" t="s">
        <v>19</v>
      </c>
      <c r="G1326" s="321">
        <v>45850</v>
      </c>
      <c r="H1326" s="2" t="s">
        <v>218</v>
      </c>
      <c r="I1326" s="2"/>
      <c r="J1326" s="4"/>
      <c r="K1326" s="4"/>
      <c r="L1326" s="4">
        <f>Tabela1[[#This Row],[parcela.cef
(total)]]-Tabela1[[#This Row],[parcela.cef
(realizado)]]</f>
        <v>0</v>
      </c>
      <c r="M1326" s="4">
        <v>222009.72</v>
      </c>
      <c r="N1326" s="4">
        <v>234059.96</v>
      </c>
      <c r="O1326" s="4">
        <v>0</v>
      </c>
      <c r="P1326" s="4">
        <v>15621.33</v>
      </c>
      <c r="Q1326" s="4">
        <f>SUM(Tabela1[[#This Row],[set/25]:[dez/30]])</f>
        <v>15140.819999999998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300</v>
      </c>
      <c r="BI1326" s="4">
        <v>180.51</v>
      </c>
      <c r="BJ1326" s="4">
        <v>0</v>
      </c>
      <c r="BK1326" s="4">
        <v>182.15</v>
      </c>
      <c r="BL1326" s="4">
        <v>182.15</v>
      </c>
      <c r="BM1326" s="4">
        <v>944.2</v>
      </c>
      <c r="BN1326" s="4">
        <v>182.15</v>
      </c>
      <c r="BO1326" s="4">
        <v>182.15</v>
      </c>
      <c r="BP1326" s="4">
        <v>182.15</v>
      </c>
      <c r="BQ1326" s="4">
        <v>182.15</v>
      </c>
      <c r="BR1326" s="4">
        <v>182.15</v>
      </c>
      <c r="BS1326" s="4">
        <v>182.15</v>
      </c>
      <c r="BT1326" s="4">
        <v>182.15</v>
      </c>
      <c r="BU1326" s="4">
        <v>182.15</v>
      </c>
      <c r="BV1326" s="4">
        <v>182.15</v>
      </c>
      <c r="BW1326" s="4">
        <v>182.15</v>
      </c>
      <c r="BX1326" s="4">
        <v>182.15</v>
      </c>
      <c r="BY1326" s="4">
        <v>944.2</v>
      </c>
      <c r="BZ1326" s="4">
        <v>182.15</v>
      </c>
      <c r="CA1326" s="4">
        <v>182.15</v>
      </c>
      <c r="CB1326" s="4">
        <v>182.15</v>
      </c>
      <c r="CC1326" s="4">
        <v>182.15</v>
      </c>
      <c r="CD1326" s="4">
        <v>182.15</v>
      </c>
      <c r="CE1326" s="4">
        <v>182.15</v>
      </c>
      <c r="CF1326" s="4">
        <v>182.15</v>
      </c>
      <c r="CG1326" s="4">
        <v>182.1</v>
      </c>
      <c r="CH1326" s="4">
        <v>319.92</v>
      </c>
      <c r="CI1326" s="4">
        <v>607.16</v>
      </c>
      <c r="CJ1326" s="4">
        <v>607.16</v>
      </c>
      <c r="CK1326" s="4">
        <v>607.16</v>
      </c>
      <c r="CL1326" s="4">
        <v>607.16</v>
      </c>
      <c r="CM1326" s="4">
        <v>607.16</v>
      </c>
      <c r="CN1326" s="4">
        <v>607.16</v>
      </c>
      <c r="CO1326" s="4">
        <v>607.16</v>
      </c>
      <c r="CP1326" s="4">
        <v>607.16</v>
      </c>
      <c r="CQ1326" s="4">
        <v>607.16</v>
      </c>
      <c r="CR1326" s="4">
        <v>607.16</v>
      </c>
      <c r="CS1326" s="4">
        <v>607.16</v>
      </c>
      <c r="CT1326" s="4">
        <v>607.16</v>
      </c>
      <c r="CU1326" s="4">
        <v>607.16</v>
      </c>
      <c r="CV1326" s="4">
        <v>607.16</v>
      </c>
      <c r="CW1326" s="4">
        <v>607.16</v>
      </c>
      <c r="CX1326" s="4">
        <v>0</v>
      </c>
      <c r="CY1326" s="4">
        <v>0</v>
      </c>
      <c r="CZ1326" s="4">
        <v>0</v>
      </c>
      <c r="DA1326" s="4">
        <v>0</v>
      </c>
      <c r="DB1326" s="4">
        <v>0</v>
      </c>
      <c r="DC1326" s="4">
        <v>0</v>
      </c>
      <c r="DD1326" s="4">
        <v>0</v>
      </c>
      <c r="DE1326" s="4">
        <v>0</v>
      </c>
      <c r="DF1326" s="4">
        <v>0</v>
      </c>
      <c r="DG1326" s="4">
        <v>0</v>
      </c>
      <c r="DH1326" s="4">
        <v>0</v>
      </c>
      <c r="DI1326" s="4">
        <v>0</v>
      </c>
      <c r="DJ1326" s="4">
        <v>0</v>
      </c>
      <c r="DK1326" s="4">
        <v>0</v>
      </c>
      <c r="DL1326" s="4">
        <v>0</v>
      </c>
      <c r="DM1326" s="4">
        <v>0</v>
      </c>
      <c r="DN1326" s="4">
        <v>0</v>
      </c>
      <c r="DO1326" s="4">
        <v>0</v>
      </c>
      <c r="DP1326" s="4">
        <v>0</v>
      </c>
      <c r="DQ1326" s="4">
        <v>0</v>
      </c>
      <c r="DR1326" s="4">
        <v>0</v>
      </c>
      <c r="DS1326" s="4">
        <v>0</v>
      </c>
      <c r="DT1326" s="4">
        <v>0</v>
      </c>
      <c r="DU1326" s="6">
        <v>0</v>
      </c>
      <c r="DV1326" s="4">
        <f>SUM(Tabela1[[#This Row],[jan/25]:[mar/25]])</f>
        <v>0</v>
      </c>
      <c r="DW1326" s="4">
        <f>SUM(Tabela1[[#This Row],[abr/25]:[ago/25]])</f>
        <v>480.51</v>
      </c>
      <c r="DX1326" s="4">
        <f>SUM(Tabela1[[#This Row],[set/25]:[dez/30]])</f>
        <v>15140.819999999998</v>
      </c>
    </row>
    <row r="1327" spans="1:128" hidden="1" x14ac:dyDescent="0.25">
      <c r="A1327" s="2" t="s">
        <v>2495</v>
      </c>
      <c r="B1327" s="2" t="s">
        <v>14</v>
      </c>
      <c r="C1327" s="2" t="s">
        <v>304</v>
      </c>
      <c r="D1327" s="1">
        <v>705</v>
      </c>
      <c r="E1327" s="2"/>
      <c r="F1327" s="2" t="s">
        <v>42</v>
      </c>
      <c r="G1327" s="321"/>
      <c r="H1327" s="2"/>
      <c r="I1327" s="2"/>
      <c r="J1327" s="4"/>
      <c r="K1327" s="4"/>
      <c r="L1327" s="4">
        <f>Tabela1[[#This Row],[parcela.cef
(total)]]-Tabela1[[#This Row],[parcela.cef
(realizado)]]</f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f>SUM(Tabela1[[#This Row],[set/25]:[dez/30]])</f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0</v>
      </c>
      <c r="CS1327" s="4">
        <v>0</v>
      </c>
      <c r="CT1327" s="4">
        <v>0</v>
      </c>
      <c r="CU1327" s="4">
        <v>0</v>
      </c>
      <c r="CV1327" s="4">
        <v>0</v>
      </c>
      <c r="CW1327" s="4">
        <v>0</v>
      </c>
      <c r="CX1327" s="4">
        <v>0</v>
      </c>
      <c r="CY1327" s="4">
        <v>0</v>
      </c>
      <c r="CZ1327" s="4">
        <v>0</v>
      </c>
      <c r="DA1327" s="4">
        <v>0</v>
      </c>
      <c r="DB1327" s="4">
        <v>0</v>
      </c>
      <c r="DC1327" s="4">
        <v>0</v>
      </c>
      <c r="DD1327" s="4">
        <v>0</v>
      </c>
      <c r="DE1327" s="4">
        <v>0</v>
      </c>
      <c r="DF1327" s="4">
        <v>0</v>
      </c>
      <c r="DG1327" s="4">
        <v>0</v>
      </c>
      <c r="DH1327" s="4">
        <v>0</v>
      </c>
      <c r="DI1327" s="4">
        <v>0</v>
      </c>
      <c r="DJ1327" s="4">
        <v>0</v>
      </c>
      <c r="DK1327" s="4">
        <v>0</v>
      </c>
      <c r="DL1327" s="4">
        <v>0</v>
      </c>
      <c r="DM1327" s="4">
        <v>0</v>
      </c>
      <c r="DN1327" s="4">
        <v>0</v>
      </c>
      <c r="DO1327" s="4">
        <v>0</v>
      </c>
      <c r="DP1327" s="4">
        <v>0</v>
      </c>
      <c r="DQ1327" s="4">
        <v>0</v>
      </c>
      <c r="DR1327" s="4">
        <v>0</v>
      </c>
      <c r="DS1327" s="4">
        <v>0</v>
      </c>
      <c r="DT1327" s="4">
        <v>0</v>
      </c>
      <c r="DU1327" s="6">
        <v>0</v>
      </c>
      <c r="DV1327" s="4">
        <f>SUM(Tabela1[[#This Row],[jan/25]:[mar/25]])</f>
        <v>0</v>
      </c>
      <c r="DW1327" s="4">
        <f>SUM(Tabela1[[#This Row],[abr/25]:[ago/25]])</f>
        <v>0</v>
      </c>
      <c r="DX1327" s="4">
        <f>SUM(Tabela1[[#This Row],[set/25]:[dez/30]])</f>
        <v>0</v>
      </c>
    </row>
    <row r="1328" spans="1:128" hidden="1" x14ac:dyDescent="0.25">
      <c r="A1328" s="2" t="s">
        <v>2495</v>
      </c>
      <c r="B1328" s="2" t="s">
        <v>14</v>
      </c>
      <c r="C1328" s="2" t="s">
        <v>304</v>
      </c>
      <c r="D1328" s="1">
        <v>706</v>
      </c>
      <c r="E1328" s="2" t="s">
        <v>3118</v>
      </c>
      <c r="F1328" s="2" t="s">
        <v>19</v>
      </c>
      <c r="G1328" s="321">
        <v>45852</v>
      </c>
      <c r="H1328" s="2" t="s">
        <v>1684</v>
      </c>
      <c r="I1328" s="2"/>
      <c r="J1328" s="4"/>
      <c r="K1328" s="4"/>
      <c r="L1328" s="4">
        <f>Tabela1[[#This Row],[parcela.cef
(total)]]-Tabela1[[#This Row],[parcela.cef
(realizado)]]</f>
        <v>0</v>
      </c>
      <c r="M1328" s="4">
        <v>219469.56</v>
      </c>
      <c r="N1328" s="4">
        <v>224660</v>
      </c>
      <c r="O1328" s="4">
        <v>0</v>
      </c>
      <c r="P1328" s="4">
        <v>8633.2800000000007</v>
      </c>
      <c r="Q1328" s="4">
        <f>SUM(Tabela1[[#This Row],[set/25]:[dez/30]])</f>
        <v>7732.2499999999964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750</v>
      </c>
      <c r="BI1328" s="4">
        <v>151.03</v>
      </c>
      <c r="BJ1328" s="4">
        <v>0</v>
      </c>
      <c r="BK1328" s="4">
        <v>152.41</v>
      </c>
      <c r="BL1328" s="4">
        <v>152.41</v>
      </c>
      <c r="BM1328" s="4">
        <v>152.41</v>
      </c>
      <c r="BN1328" s="4">
        <v>152.41</v>
      </c>
      <c r="BO1328" s="4">
        <v>152.41</v>
      </c>
      <c r="BP1328" s="4">
        <v>152.41</v>
      </c>
      <c r="BQ1328" s="4">
        <v>152.41</v>
      </c>
      <c r="BR1328" s="4">
        <v>152.41</v>
      </c>
      <c r="BS1328" s="4">
        <v>152.41</v>
      </c>
      <c r="BT1328" s="4">
        <v>152.41</v>
      </c>
      <c r="BU1328" s="4">
        <v>152.41</v>
      </c>
      <c r="BV1328" s="4">
        <v>152.41</v>
      </c>
      <c r="BW1328" s="4">
        <v>152.41</v>
      </c>
      <c r="BX1328" s="4">
        <v>152.41</v>
      </c>
      <c r="BY1328" s="4">
        <v>152.41</v>
      </c>
      <c r="BZ1328" s="4">
        <v>152.41</v>
      </c>
      <c r="CA1328" s="4">
        <v>152.41</v>
      </c>
      <c r="CB1328" s="4">
        <v>152.41</v>
      </c>
      <c r="CC1328" s="4">
        <v>152.41</v>
      </c>
      <c r="CD1328" s="4">
        <v>152.41</v>
      </c>
      <c r="CE1328" s="4">
        <v>152.41</v>
      </c>
      <c r="CF1328" s="4">
        <v>152.41</v>
      </c>
      <c r="CG1328" s="4">
        <v>152.41</v>
      </c>
      <c r="CH1328" s="4">
        <v>152.41</v>
      </c>
      <c r="CI1328" s="4">
        <v>152.41</v>
      </c>
      <c r="CJ1328" s="4">
        <v>152.41</v>
      </c>
      <c r="CK1328" s="4">
        <v>152.41</v>
      </c>
      <c r="CL1328" s="4">
        <v>152.41</v>
      </c>
      <c r="CM1328" s="4">
        <v>152.41</v>
      </c>
      <c r="CN1328" s="4">
        <v>152.41</v>
      </c>
      <c r="CO1328" s="4">
        <v>152.41</v>
      </c>
      <c r="CP1328" s="4">
        <v>152.41</v>
      </c>
      <c r="CQ1328" s="4">
        <v>152.41</v>
      </c>
      <c r="CR1328" s="4">
        <v>162.57</v>
      </c>
      <c r="CS1328" s="4">
        <v>508.03</v>
      </c>
      <c r="CT1328" s="4">
        <v>508.03</v>
      </c>
      <c r="CU1328" s="4">
        <v>508.03</v>
      </c>
      <c r="CV1328" s="4">
        <v>508.03</v>
      </c>
      <c r="CW1328" s="4">
        <v>508.03</v>
      </c>
      <c r="CX1328" s="4">
        <v>0</v>
      </c>
      <c r="CY1328" s="4">
        <v>0</v>
      </c>
      <c r="CZ1328" s="4">
        <v>0</v>
      </c>
      <c r="DA1328" s="4">
        <v>0</v>
      </c>
      <c r="DB1328" s="4">
        <v>0</v>
      </c>
      <c r="DC1328" s="4">
        <v>0</v>
      </c>
      <c r="DD1328" s="4">
        <v>0</v>
      </c>
      <c r="DE1328" s="4">
        <v>0</v>
      </c>
      <c r="DF1328" s="4">
        <v>0</v>
      </c>
      <c r="DG1328" s="4">
        <v>0</v>
      </c>
      <c r="DH1328" s="4">
        <v>0</v>
      </c>
      <c r="DI1328" s="4">
        <v>0</v>
      </c>
      <c r="DJ1328" s="4">
        <v>0</v>
      </c>
      <c r="DK1328" s="4">
        <v>0</v>
      </c>
      <c r="DL1328" s="4">
        <v>0</v>
      </c>
      <c r="DM1328" s="4">
        <v>0</v>
      </c>
      <c r="DN1328" s="4">
        <v>0</v>
      </c>
      <c r="DO1328" s="4">
        <v>0</v>
      </c>
      <c r="DP1328" s="4">
        <v>0</v>
      </c>
      <c r="DQ1328" s="4">
        <v>0</v>
      </c>
      <c r="DR1328" s="4">
        <v>0</v>
      </c>
      <c r="DS1328" s="4">
        <v>0</v>
      </c>
      <c r="DT1328" s="4">
        <v>0</v>
      </c>
      <c r="DU1328" s="6">
        <v>0</v>
      </c>
      <c r="DV1328" s="4">
        <f>SUM(Tabela1[[#This Row],[jan/25]:[mar/25]])</f>
        <v>0</v>
      </c>
      <c r="DW1328" s="4">
        <f>SUM(Tabela1[[#This Row],[abr/25]:[ago/25]])</f>
        <v>901.03</v>
      </c>
      <c r="DX1328" s="4">
        <f>SUM(Tabela1[[#This Row],[set/25]:[dez/30]])</f>
        <v>7732.2499999999964</v>
      </c>
    </row>
    <row r="1329" spans="1:128" hidden="1" x14ac:dyDescent="0.25">
      <c r="A1329" s="2" t="s">
        <v>2495</v>
      </c>
      <c r="B1329" s="2" t="s">
        <v>14</v>
      </c>
      <c r="C1329" s="2" t="s">
        <v>304</v>
      </c>
      <c r="D1329" s="1">
        <v>707</v>
      </c>
      <c r="E1329" s="2"/>
      <c r="F1329" s="2" t="s">
        <v>42</v>
      </c>
      <c r="G1329" s="321"/>
      <c r="H1329" s="2" t="s">
        <v>3120</v>
      </c>
      <c r="I1329" s="2"/>
      <c r="J1329" s="4"/>
      <c r="K1329" s="4"/>
      <c r="L1329" s="4">
        <f>Tabela1[[#This Row],[parcela.cef
(total)]]-Tabela1[[#This Row],[parcela.cef
(realizado)]]</f>
        <v>0</v>
      </c>
      <c r="M1329" s="4">
        <v>0</v>
      </c>
      <c r="N1329" s="4">
        <v>0</v>
      </c>
      <c r="O1329" s="4">
        <v>0</v>
      </c>
      <c r="P1329" s="4">
        <v>941.76</v>
      </c>
      <c r="Q1329" s="4">
        <f>SUM(Tabela1[[#This Row],[set/25]:[dez/30]])</f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941.76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0</v>
      </c>
      <c r="CP1329" s="4">
        <v>0</v>
      </c>
      <c r="CQ1329" s="4">
        <v>0</v>
      </c>
      <c r="CR1329" s="4">
        <v>0</v>
      </c>
      <c r="CS1329" s="4">
        <v>0</v>
      </c>
      <c r="CT1329" s="4">
        <v>0</v>
      </c>
      <c r="CU1329" s="4">
        <v>0</v>
      </c>
      <c r="CV1329" s="4">
        <v>0</v>
      </c>
      <c r="CW1329" s="4">
        <v>0</v>
      </c>
      <c r="CX1329" s="4">
        <v>0</v>
      </c>
      <c r="CY1329" s="4">
        <v>0</v>
      </c>
      <c r="CZ1329" s="4">
        <v>0</v>
      </c>
      <c r="DA1329" s="4">
        <v>0</v>
      </c>
      <c r="DB1329" s="4">
        <v>0</v>
      </c>
      <c r="DC1329" s="4">
        <v>0</v>
      </c>
      <c r="DD1329" s="4">
        <v>0</v>
      </c>
      <c r="DE1329" s="4">
        <v>0</v>
      </c>
      <c r="DF1329" s="4">
        <v>0</v>
      </c>
      <c r="DG1329" s="4">
        <v>0</v>
      </c>
      <c r="DH1329" s="4">
        <v>0</v>
      </c>
      <c r="DI1329" s="4">
        <v>0</v>
      </c>
      <c r="DJ1329" s="4">
        <v>0</v>
      </c>
      <c r="DK1329" s="4">
        <v>0</v>
      </c>
      <c r="DL1329" s="4">
        <v>0</v>
      </c>
      <c r="DM1329" s="4">
        <v>0</v>
      </c>
      <c r="DN1329" s="4">
        <v>0</v>
      </c>
      <c r="DO1329" s="4">
        <v>0</v>
      </c>
      <c r="DP1329" s="4">
        <v>0</v>
      </c>
      <c r="DQ1329" s="4">
        <v>0</v>
      </c>
      <c r="DR1329" s="4">
        <v>0</v>
      </c>
      <c r="DS1329" s="4">
        <v>0</v>
      </c>
      <c r="DT1329" s="4">
        <v>0</v>
      </c>
      <c r="DU1329" s="6">
        <v>0</v>
      </c>
      <c r="DV1329" s="4">
        <f>SUM(Tabela1[[#This Row],[jan/25]:[mar/25]])</f>
        <v>0</v>
      </c>
      <c r="DW1329" s="4">
        <f>SUM(Tabela1[[#This Row],[abr/25]:[ago/25]])</f>
        <v>941.76</v>
      </c>
      <c r="DX1329" s="4">
        <f>SUM(Tabela1[[#This Row],[set/25]:[dez/30]])</f>
        <v>0</v>
      </c>
    </row>
    <row r="1330" spans="1:128" hidden="1" x14ac:dyDescent="0.25">
      <c r="A1330" s="2" t="s">
        <v>2495</v>
      </c>
      <c r="B1330" s="2" t="s">
        <v>14</v>
      </c>
      <c r="C1330" s="2" t="s">
        <v>304</v>
      </c>
      <c r="D1330" s="1">
        <v>708</v>
      </c>
      <c r="E1330" s="2" t="s">
        <v>3122</v>
      </c>
      <c r="F1330" s="2" t="s">
        <v>19</v>
      </c>
      <c r="G1330" s="321">
        <v>45852</v>
      </c>
      <c r="H1330" s="2" t="s">
        <v>40</v>
      </c>
      <c r="I1330" s="2"/>
      <c r="J1330" s="4"/>
      <c r="K1330" s="4"/>
      <c r="L1330" s="4">
        <f>Tabela1[[#This Row],[parcela.cef
(total)]]-Tabela1[[#This Row],[parcela.cef
(realizado)]]</f>
        <v>0</v>
      </c>
      <c r="M1330" s="4">
        <v>268240.58</v>
      </c>
      <c r="N1330" s="4">
        <v>300800</v>
      </c>
      <c r="O1330" s="4">
        <v>0</v>
      </c>
      <c r="P1330" s="4">
        <v>37039.22</v>
      </c>
      <c r="Q1330" s="4">
        <f>SUM(Tabela1[[#This Row],[set/25]:[dez/30]])</f>
        <v>29311.75999999998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7500</v>
      </c>
      <c r="BI1330" s="4">
        <v>227.46</v>
      </c>
      <c r="BJ1330" s="4">
        <v>0</v>
      </c>
      <c r="BK1330" s="4">
        <v>229.53</v>
      </c>
      <c r="BL1330" s="4">
        <v>644.49</v>
      </c>
      <c r="BM1330" s="4">
        <v>765.1</v>
      </c>
      <c r="BN1330" s="4">
        <v>765.1</v>
      </c>
      <c r="BO1330" s="4">
        <v>765.1</v>
      </c>
      <c r="BP1330" s="4">
        <v>765.1</v>
      </c>
      <c r="BQ1330" s="4">
        <v>765.1</v>
      </c>
      <c r="BR1330" s="4">
        <v>894.14</v>
      </c>
      <c r="BS1330" s="4">
        <v>765.1</v>
      </c>
      <c r="BT1330" s="4">
        <v>765.1</v>
      </c>
      <c r="BU1330" s="4">
        <v>765.1</v>
      </c>
      <c r="BV1330" s="4">
        <v>765.1</v>
      </c>
      <c r="BW1330" s="4">
        <v>765.1</v>
      </c>
      <c r="BX1330" s="4">
        <v>765.1</v>
      </c>
      <c r="BY1330" s="4">
        <v>765.1</v>
      </c>
      <c r="BZ1330" s="4">
        <v>765.1</v>
      </c>
      <c r="CA1330" s="4">
        <v>765.1</v>
      </c>
      <c r="CB1330" s="4">
        <v>765.1</v>
      </c>
      <c r="CC1330" s="4">
        <v>765.1</v>
      </c>
      <c r="CD1330" s="4">
        <v>765.1</v>
      </c>
      <c r="CE1330" s="4">
        <v>765.1</v>
      </c>
      <c r="CF1330" s="4">
        <v>765.1</v>
      </c>
      <c r="CG1330" s="4">
        <v>765.1</v>
      </c>
      <c r="CH1330" s="4">
        <v>765.1</v>
      </c>
      <c r="CI1330" s="4">
        <v>765.1</v>
      </c>
      <c r="CJ1330" s="4">
        <v>765.1</v>
      </c>
      <c r="CK1330" s="4">
        <v>765.1</v>
      </c>
      <c r="CL1330" s="4">
        <v>765.1</v>
      </c>
      <c r="CM1330" s="4">
        <v>765.1</v>
      </c>
      <c r="CN1330" s="4">
        <v>765.1</v>
      </c>
      <c r="CO1330" s="4">
        <v>765.1</v>
      </c>
      <c r="CP1330" s="4">
        <v>765.1</v>
      </c>
      <c r="CQ1330" s="4">
        <v>765.1</v>
      </c>
      <c r="CR1330" s="4">
        <v>765.1</v>
      </c>
      <c r="CS1330" s="4">
        <v>765.1</v>
      </c>
      <c r="CT1330" s="4">
        <v>765.1</v>
      </c>
      <c r="CU1330" s="4">
        <v>765.1</v>
      </c>
      <c r="CV1330" s="4">
        <v>765.1</v>
      </c>
      <c r="CW1330" s="4">
        <v>765.1</v>
      </c>
      <c r="CX1330" s="4">
        <v>0</v>
      </c>
      <c r="CY1330" s="4">
        <v>0</v>
      </c>
      <c r="CZ1330" s="4">
        <v>0</v>
      </c>
      <c r="DA1330" s="4">
        <v>0</v>
      </c>
      <c r="DB1330" s="4">
        <v>0</v>
      </c>
      <c r="DC1330" s="4">
        <v>0</v>
      </c>
      <c r="DD1330" s="4">
        <v>0</v>
      </c>
      <c r="DE1330" s="4">
        <v>0</v>
      </c>
      <c r="DF1330" s="4">
        <v>0</v>
      </c>
      <c r="DG1330" s="4">
        <v>0</v>
      </c>
      <c r="DH1330" s="4">
        <v>0</v>
      </c>
      <c r="DI1330" s="4">
        <v>0</v>
      </c>
      <c r="DJ1330" s="4">
        <v>0</v>
      </c>
      <c r="DK1330" s="4">
        <v>0</v>
      </c>
      <c r="DL1330" s="4">
        <v>0</v>
      </c>
      <c r="DM1330" s="4">
        <v>0</v>
      </c>
      <c r="DN1330" s="4">
        <v>0</v>
      </c>
      <c r="DO1330" s="4">
        <v>0</v>
      </c>
      <c r="DP1330" s="4">
        <v>0</v>
      </c>
      <c r="DQ1330" s="4">
        <v>0</v>
      </c>
      <c r="DR1330" s="4">
        <v>0</v>
      </c>
      <c r="DS1330" s="4">
        <v>0</v>
      </c>
      <c r="DT1330" s="4">
        <v>0</v>
      </c>
      <c r="DU1330" s="6">
        <v>0</v>
      </c>
      <c r="DV1330" s="4">
        <f>SUM(Tabela1[[#This Row],[jan/25]:[mar/25]])</f>
        <v>0</v>
      </c>
      <c r="DW1330" s="4">
        <f>SUM(Tabela1[[#This Row],[abr/25]:[ago/25]])</f>
        <v>7727.46</v>
      </c>
      <c r="DX1330" s="4">
        <f>SUM(Tabela1[[#This Row],[set/25]:[dez/30]])</f>
        <v>29311.75999999998</v>
      </c>
    </row>
    <row r="1331" spans="1:128" hidden="1" x14ac:dyDescent="0.25">
      <c r="A1331" s="2" t="s">
        <v>2495</v>
      </c>
      <c r="B1331" s="2" t="s">
        <v>14</v>
      </c>
      <c r="C1331" s="2" t="s">
        <v>304</v>
      </c>
      <c r="D1331" s="1">
        <v>709</v>
      </c>
      <c r="E1331" s="2" t="s">
        <v>3124</v>
      </c>
      <c r="F1331" s="2" t="s">
        <v>19</v>
      </c>
      <c r="G1331" s="321">
        <v>45852</v>
      </c>
      <c r="H1331" s="2" t="s">
        <v>1497</v>
      </c>
      <c r="I1331" s="2"/>
      <c r="J1331" s="4"/>
      <c r="K1331" s="4"/>
      <c r="L1331" s="4">
        <f>Tabela1[[#This Row],[parcela.cef
(total)]]-Tabela1[[#This Row],[parcela.cef
(realizado)]]</f>
        <v>0</v>
      </c>
      <c r="M1331" s="4">
        <v>179016.04</v>
      </c>
      <c r="N1331" s="4">
        <v>224657.37</v>
      </c>
      <c r="O1331" s="4">
        <v>0</v>
      </c>
      <c r="P1331" s="4">
        <v>48784.04</v>
      </c>
      <c r="Q1331" s="4">
        <f>SUM(Tabela1[[#This Row],[set/25]:[dez/30]])</f>
        <v>47736.00999999998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600</v>
      </c>
      <c r="BI1331" s="4">
        <v>448.03</v>
      </c>
      <c r="BJ1331" s="4">
        <v>0</v>
      </c>
      <c r="BK1331" s="4">
        <v>452.11</v>
      </c>
      <c r="BL1331" s="4">
        <v>452.11</v>
      </c>
      <c r="BM1331" s="4">
        <v>452.11</v>
      </c>
      <c r="BN1331" s="4">
        <v>452.11</v>
      </c>
      <c r="BO1331" s="4">
        <v>452.11</v>
      </c>
      <c r="BP1331" s="4">
        <v>452.11</v>
      </c>
      <c r="BQ1331" s="4">
        <v>452.11</v>
      </c>
      <c r="BR1331" s="4">
        <v>452.11</v>
      </c>
      <c r="BS1331" s="4">
        <v>452.11</v>
      </c>
      <c r="BT1331" s="4">
        <v>1470.46</v>
      </c>
      <c r="BU1331" s="4">
        <v>1507.02</v>
      </c>
      <c r="BV1331" s="4">
        <v>1507.02</v>
      </c>
      <c r="BW1331" s="4">
        <v>1507.02</v>
      </c>
      <c r="BX1331" s="4">
        <v>1507.02</v>
      </c>
      <c r="BY1331" s="4">
        <v>1507.02</v>
      </c>
      <c r="BZ1331" s="4">
        <v>1507.02</v>
      </c>
      <c r="CA1331" s="4">
        <v>1507.02</v>
      </c>
      <c r="CB1331" s="4">
        <v>1507.02</v>
      </c>
      <c r="CC1331" s="4">
        <v>1507.02</v>
      </c>
      <c r="CD1331" s="4">
        <v>1507.02</v>
      </c>
      <c r="CE1331" s="4">
        <v>1507.02</v>
      </c>
      <c r="CF1331" s="4">
        <v>1507.02</v>
      </c>
      <c r="CG1331" s="4">
        <v>1507.02</v>
      </c>
      <c r="CH1331" s="4">
        <v>1507.02</v>
      </c>
      <c r="CI1331" s="4">
        <v>1507.02</v>
      </c>
      <c r="CJ1331" s="4">
        <v>1507.02</v>
      </c>
      <c r="CK1331" s="4">
        <v>1507.02</v>
      </c>
      <c r="CL1331" s="4">
        <v>1507.02</v>
      </c>
      <c r="CM1331" s="4">
        <v>1507.02</v>
      </c>
      <c r="CN1331" s="4">
        <v>1507.02</v>
      </c>
      <c r="CO1331" s="4">
        <v>1507.02</v>
      </c>
      <c r="CP1331" s="4">
        <v>1507.02</v>
      </c>
      <c r="CQ1331" s="4">
        <v>1507.02</v>
      </c>
      <c r="CR1331" s="4">
        <v>1507.02</v>
      </c>
      <c r="CS1331" s="4">
        <v>1507.02</v>
      </c>
      <c r="CT1331" s="4">
        <v>1507.02</v>
      </c>
      <c r="CU1331" s="4">
        <v>1507.02</v>
      </c>
      <c r="CV1331" s="4">
        <v>1507.02</v>
      </c>
      <c r="CW1331" s="4">
        <v>0</v>
      </c>
      <c r="CX1331" s="4">
        <v>0</v>
      </c>
      <c r="CY1331" s="4">
        <v>0</v>
      </c>
      <c r="CZ1331" s="4">
        <v>0</v>
      </c>
      <c r="DA1331" s="4">
        <v>0</v>
      </c>
      <c r="DB1331" s="4">
        <v>0</v>
      </c>
      <c r="DC1331" s="4">
        <v>0</v>
      </c>
      <c r="DD1331" s="4">
        <v>0</v>
      </c>
      <c r="DE1331" s="4">
        <v>0</v>
      </c>
      <c r="DF1331" s="4">
        <v>0</v>
      </c>
      <c r="DG1331" s="4">
        <v>0</v>
      </c>
      <c r="DH1331" s="4">
        <v>0</v>
      </c>
      <c r="DI1331" s="4">
        <v>0</v>
      </c>
      <c r="DJ1331" s="4">
        <v>0</v>
      </c>
      <c r="DK1331" s="4">
        <v>0</v>
      </c>
      <c r="DL1331" s="4">
        <v>0</v>
      </c>
      <c r="DM1331" s="4">
        <v>0</v>
      </c>
      <c r="DN1331" s="4">
        <v>0</v>
      </c>
      <c r="DO1331" s="4">
        <v>0</v>
      </c>
      <c r="DP1331" s="4">
        <v>0</v>
      </c>
      <c r="DQ1331" s="4">
        <v>0</v>
      </c>
      <c r="DR1331" s="4">
        <v>0</v>
      </c>
      <c r="DS1331" s="4">
        <v>0</v>
      </c>
      <c r="DT1331" s="4">
        <v>0</v>
      </c>
      <c r="DU1331" s="6">
        <v>0</v>
      </c>
      <c r="DV1331" s="4">
        <f>SUM(Tabela1[[#This Row],[jan/25]:[mar/25]])</f>
        <v>0</v>
      </c>
      <c r="DW1331" s="4">
        <f>SUM(Tabela1[[#This Row],[abr/25]:[ago/25]])</f>
        <v>1048.03</v>
      </c>
      <c r="DX1331" s="4">
        <f>SUM(Tabela1[[#This Row],[set/25]:[dez/30]])</f>
        <v>47736.00999999998</v>
      </c>
    </row>
    <row r="1332" spans="1:128" hidden="1" x14ac:dyDescent="0.25">
      <c r="A1332" s="2" t="s">
        <v>2495</v>
      </c>
      <c r="B1332" s="2" t="s">
        <v>14</v>
      </c>
      <c r="C1332" s="2" t="s">
        <v>304</v>
      </c>
      <c r="D1332" s="1">
        <v>710</v>
      </c>
      <c r="E1332" s="2" t="s">
        <v>3126</v>
      </c>
      <c r="F1332" s="2" t="s">
        <v>19</v>
      </c>
      <c r="G1332" s="321">
        <v>45850</v>
      </c>
      <c r="H1332" s="2" t="s">
        <v>131</v>
      </c>
      <c r="I1332" s="2"/>
      <c r="J1332" s="4"/>
      <c r="K1332" s="4"/>
      <c r="L1332" s="4">
        <f>Tabela1[[#This Row],[parcela.cef
(total)]]-Tabela1[[#This Row],[parcela.cef
(realizado)]]</f>
        <v>0</v>
      </c>
      <c r="M1332" s="4">
        <v>138265.45000000001</v>
      </c>
      <c r="N1332" s="4">
        <v>224659.9</v>
      </c>
      <c r="O1332" s="4">
        <v>0</v>
      </c>
      <c r="P1332" s="4">
        <v>89550.73</v>
      </c>
      <c r="Q1332" s="4">
        <f>SUM(Tabela1[[#This Row],[set/25]:[dez/30]])</f>
        <v>84872.39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4302</v>
      </c>
      <c r="BI1332" s="4">
        <v>376.34</v>
      </c>
      <c r="BJ1332" s="4">
        <v>0</v>
      </c>
      <c r="BK1332" s="4">
        <v>379.75</v>
      </c>
      <c r="BL1332" s="4">
        <v>379.76</v>
      </c>
      <c r="BM1332" s="4">
        <v>439.22</v>
      </c>
      <c r="BN1332" s="4">
        <v>1265.8699999999999</v>
      </c>
      <c r="BO1332" s="4">
        <v>1265.8699999999999</v>
      </c>
      <c r="BP1332" s="4">
        <v>1265.8699999999999</v>
      </c>
      <c r="BQ1332" s="4">
        <v>1265.8699999999999</v>
      </c>
      <c r="BR1332" s="4">
        <v>1265.8699999999999</v>
      </c>
      <c r="BS1332" s="4">
        <v>13966.65</v>
      </c>
      <c r="BT1332" s="4">
        <v>1265.8699999999999</v>
      </c>
      <c r="BU1332" s="4">
        <v>1265.8699999999999</v>
      </c>
      <c r="BV1332" s="4">
        <v>1265.8699999999999</v>
      </c>
      <c r="BW1332" s="4">
        <v>1265.8699999999999</v>
      </c>
      <c r="BX1332" s="4">
        <v>1265.8699999999999</v>
      </c>
      <c r="BY1332" s="4">
        <v>1265.8699999999999</v>
      </c>
      <c r="BZ1332" s="4">
        <v>1265.8699999999999</v>
      </c>
      <c r="CA1332" s="4">
        <v>1265.8699999999999</v>
      </c>
      <c r="CB1332" s="4">
        <v>1265.8699999999999</v>
      </c>
      <c r="CC1332" s="4">
        <v>1265.8699999999999</v>
      </c>
      <c r="CD1332" s="4">
        <v>1265.8699999999999</v>
      </c>
      <c r="CE1332" s="4">
        <v>13966.65</v>
      </c>
      <c r="CF1332" s="4">
        <v>1265.8699999999999</v>
      </c>
      <c r="CG1332" s="4">
        <v>1265.8699999999999</v>
      </c>
      <c r="CH1332" s="4">
        <v>1265.8699999999999</v>
      </c>
      <c r="CI1332" s="4">
        <v>1265.8699999999999</v>
      </c>
      <c r="CJ1332" s="4">
        <v>1265.8699999999999</v>
      </c>
      <c r="CK1332" s="4">
        <v>1265.8699999999999</v>
      </c>
      <c r="CL1332" s="4">
        <v>1265.8699999999999</v>
      </c>
      <c r="CM1332" s="4">
        <v>1265.8699999999999</v>
      </c>
      <c r="CN1332" s="4">
        <v>1265.8699999999999</v>
      </c>
      <c r="CO1332" s="4">
        <v>1265.8699999999999</v>
      </c>
      <c r="CP1332" s="4">
        <v>1265.8699999999999</v>
      </c>
      <c r="CQ1332" s="4">
        <v>13966.65</v>
      </c>
      <c r="CR1332" s="4">
        <v>1265.8699999999999</v>
      </c>
      <c r="CS1332" s="4">
        <v>1265.8699999999999</v>
      </c>
      <c r="CT1332" s="4">
        <v>1265.8699999999999</v>
      </c>
      <c r="CU1332" s="4">
        <v>1265.8699999999999</v>
      </c>
      <c r="CV1332" s="4">
        <v>1265.8699999999999</v>
      </c>
      <c r="CW1332" s="4">
        <v>1265.8699999999999</v>
      </c>
      <c r="CX1332" s="4">
        <v>0</v>
      </c>
      <c r="CY1332" s="4">
        <v>0</v>
      </c>
      <c r="CZ1332" s="4">
        <v>0</v>
      </c>
      <c r="DA1332" s="4">
        <v>0</v>
      </c>
      <c r="DB1332" s="4">
        <v>0</v>
      </c>
      <c r="DC1332" s="4">
        <v>0</v>
      </c>
      <c r="DD1332" s="4">
        <v>0</v>
      </c>
      <c r="DE1332" s="4">
        <v>0</v>
      </c>
      <c r="DF1332" s="4">
        <v>0</v>
      </c>
      <c r="DG1332" s="4">
        <v>0</v>
      </c>
      <c r="DH1332" s="4">
        <v>0</v>
      </c>
      <c r="DI1332" s="4">
        <v>0</v>
      </c>
      <c r="DJ1332" s="4">
        <v>0</v>
      </c>
      <c r="DK1332" s="4">
        <v>0</v>
      </c>
      <c r="DL1332" s="4">
        <v>0</v>
      </c>
      <c r="DM1332" s="4">
        <v>0</v>
      </c>
      <c r="DN1332" s="4">
        <v>0</v>
      </c>
      <c r="DO1332" s="4">
        <v>0</v>
      </c>
      <c r="DP1332" s="4">
        <v>0</v>
      </c>
      <c r="DQ1332" s="4">
        <v>0</v>
      </c>
      <c r="DR1332" s="4">
        <v>0</v>
      </c>
      <c r="DS1332" s="4">
        <v>0</v>
      </c>
      <c r="DT1332" s="4">
        <v>0</v>
      </c>
      <c r="DU1332" s="6">
        <v>0</v>
      </c>
      <c r="DV1332" s="4">
        <f>SUM(Tabela1[[#This Row],[jan/25]:[mar/25]])</f>
        <v>0</v>
      </c>
      <c r="DW1332" s="4">
        <f>SUM(Tabela1[[#This Row],[abr/25]:[ago/25]])</f>
        <v>4678.34</v>
      </c>
      <c r="DX1332" s="4">
        <f>SUM(Tabela1[[#This Row],[set/25]:[dez/30]])</f>
        <v>84872.39</v>
      </c>
    </row>
    <row r="1333" spans="1:128" hidden="1" x14ac:dyDescent="0.25">
      <c r="A1333" s="2" t="s">
        <v>2495</v>
      </c>
      <c r="B1333" s="2" t="s">
        <v>14</v>
      </c>
      <c r="C1333" s="2" t="s">
        <v>304</v>
      </c>
      <c r="D1333" s="1">
        <v>711</v>
      </c>
      <c r="E1333" s="2" t="s">
        <v>3128</v>
      </c>
      <c r="F1333" s="2" t="s">
        <v>19</v>
      </c>
      <c r="G1333" s="321">
        <v>45850</v>
      </c>
      <c r="H1333" s="2" t="s">
        <v>1151</v>
      </c>
      <c r="I1333" s="2"/>
      <c r="J1333" s="4"/>
      <c r="K1333" s="4"/>
      <c r="L1333" s="4">
        <f>Tabela1[[#This Row],[parcela.cef
(total)]]-Tabela1[[#This Row],[parcela.cef
(realizado)]]</f>
        <v>0</v>
      </c>
      <c r="M1333" s="4">
        <v>290194.18</v>
      </c>
      <c r="N1333" s="4">
        <v>319600</v>
      </c>
      <c r="O1333" s="4">
        <v>0</v>
      </c>
      <c r="P1333" s="4">
        <v>34340.879999999997</v>
      </c>
      <c r="Q1333" s="4">
        <f>SUM(Tabela1[[#This Row],[set/25]:[dez/30]])</f>
        <v>31193.169999999987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3000</v>
      </c>
      <c r="BI1333" s="4">
        <v>147.71</v>
      </c>
      <c r="BJ1333" s="4">
        <v>0</v>
      </c>
      <c r="BK1333" s="4">
        <v>149.06</v>
      </c>
      <c r="BL1333" s="4">
        <v>149.06</v>
      </c>
      <c r="BM1333" s="4">
        <v>149.06</v>
      </c>
      <c r="BN1333" s="4">
        <v>149.06</v>
      </c>
      <c r="BO1333" s="4">
        <v>149.06</v>
      </c>
      <c r="BP1333" s="4">
        <v>149.06</v>
      </c>
      <c r="BQ1333" s="4">
        <v>149.06</v>
      </c>
      <c r="BR1333" s="4">
        <v>149.06</v>
      </c>
      <c r="BS1333" s="4">
        <v>2587.61</v>
      </c>
      <c r="BT1333" s="4">
        <v>149.06</v>
      </c>
      <c r="BU1333" s="4">
        <v>149.06</v>
      </c>
      <c r="BV1333" s="4">
        <v>149.06</v>
      </c>
      <c r="BW1333" s="4">
        <v>149.06</v>
      </c>
      <c r="BX1333" s="4">
        <v>149.06</v>
      </c>
      <c r="BY1333" s="4">
        <v>149.06</v>
      </c>
      <c r="BZ1333" s="4">
        <v>149.06</v>
      </c>
      <c r="CA1333" s="4">
        <v>149.06</v>
      </c>
      <c r="CB1333" s="4">
        <v>149.06</v>
      </c>
      <c r="CC1333" s="4">
        <v>149.06</v>
      </c>
      <c r="CD1333" s="4">
        <v>149.06</v>
      </c>
      <c r="CE1333" s="4">
        <v>8351.6299999999992</v>
      </c>
      <c r="CF1333" s="4">
        <v>496.85</v>
      </c>
      <c r="CG1333" s="4">
        <v>496.85</v>
      </c>
      <c r="CH1333" s="4">
        <v>496.85</v>
      </c>
      <c r="CI1333" s="4">
        <v>496.85</v>
      </c>
      <c r="CJ1333" s="4">
        <v>496.85</v>
      </c>
      <c r="CK1333" s="4">
        <v>496.85</v>
      </c>
      <c r="CL1333" s="4">
        <v>496.85</v>
      </c>
      <c r="CM1333" s="4">
        <v>496.85</v>
      </c>
      <c r="CN1333" s="4">
        <v>496.85</v>
      </c>
      <c r="CO1333" s="4">
        <v>496.85</v>
      </c>
      <c r="CP1333" s="4">
        <v>496.85</v>
      </c>
      <c r="CQ1333" s="4">
        <v>8625.35</v>
      </c>
      <c r="CR1333" s="4">
        <v>496.85</v>
      </c>
      <c r="CS1333" s="4">
        <v>496.85</v>
      </c>
      <c r="CT1333" s="4">
        <v>496.85</v>
      </c>
      <c r="CU1333" s="4">
        <v>496.85</v>
      </c>
      <c r="CV1333" s="4">
        <v>496.85</v>
      </c>
      <c r="CW1333" s="4">
        <v>846.84</v>
      </c>
      <c r="CX1333" s="4">
        <v>0</v>
      </c>
      <c r="CY1333" s="4">
        <v>0</v>
      </c>
      <c r="CZ1333" s="4">
        <v>0</v>
      </c>
      <c r="DA1333" s="4">
        <v>0</v>
      </c>
      <c r="DB1333" s="4">
        <v>0</v>
      </c>
      <c r="DC1333" s="4">
        <v>0</v>
      </c>
      <c r="DD1333" s="4">
        <v>0</v>
      </c>
      <c r="DE1333" s="4">
        <v>0</v>
      </c>
      <c r="DF1333" s="4">
        <v>0</v>
      </c>
      <c r="DG1333" s="4">
        <v>0</v>
      </c>
      <c r="DH1333" s="4">
        <v>0</v>
      </c>
      <c r="DI1333" s="4">
        <v>0</v>
      </c>
      <c r="DJ1333" s="4">
        <v>0</v>
      </c>
      <c r="DK1333" s="4">
        <v>0</v>
      </c>
      <c r="DL1333" s="4">
        <v>0</v>
      </c>
      <c r="DM1333" s="4">
        <v>0</v>
      </c>
      <c r="DN1333" s="4">
        <v>0</v>
      </c>
      <c r="DO1333" s="4">
        <v>0</v>
      </c>
      <c r="DP1333" s="4">
        <v>0</v>
      </c>
      <c r="DQ1333" s="4">
        <v>0</v>
      </c>
      <c r="DR1333" s="4">
        <v>0</v>
      </c>
      <c r="DS1333" s="4">
        <v>0</v>
      </c>
      <c r="DT1333" s="4">
        <v>0</v>
      </c>
      <c r="DU1333" s="6">
        <v>0</v>
      </c>
      <c r="DV1333" s="4">
        <f>SUM(Tabela1[[#This Row],[jan/25]:[mar/25]])</f>
        <v>0</v>
      </c>
      <c r="DW1333" s="4">
        <f>SUM(Tabela1[[#This Row],[abr/25]:[ago/25]])</f>
        <v>3147.71</v>
      </c>
      <c r="DX1333" s="4">
        <f>SUM(Tabela1[[#This Row],[set/25]:[dez/30]])</f>
        <v>31193.169999999987</v>
      </c>
    </row>
    <row r="1334" spans="1:128" hidden="1" x14ac:dyDescent="0.25">
      <c r="A1334" s="2" t="s">
        <v>2495</v>
      </c>
      <c r="B1334" s="2" t="s">
        <v>14</v>
      </c>
      <c r="C1334" s="2" t="s">
        <v>304</v>
      </c>
      <c r="D1334" s="1">
        <v>712</v>
      </c>
      <c r="E1334" s="2" t="s">
        <v>3130</v>
      </c>
      <c r="F1334" s="2" t="s">
        <v>19</v>
      </c>
      <c r="G1334" s="321">
        <v>45850</v>
      </c>
      <c r="H1334" s="2" t="s">
        <v>1409</v>
      </c>
      <c r="I1334" s="2"/>
      <c r="J1334" s="4"/>
      <c r="K1334" s="4"/>
      <c r="L1334" s="4">
        <f>Tabela1[[#This Row],[parcela.cef
(total)]]-Tabela1[[#This Row],[parcela.cef
(realizado)]]</f>
        <v>0</v>
      </c>
      <c r="M1334" s="4">
        <v>218906.66</v>
      </c>
      <c r="N1334" s="4">
        <v>229778.3</v>
      </c>
      <c r="O1334" s="4">
        <v>0</v>
      </c>
      <c r="P1334" s="4">
        <v>14547.4</v>
      </c>
      <c r="Q1334" s="4">
        <f>SUM(Tabela1[[#This Row],[set/25]:[dez/30]])</f>
        <v>13343.26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600</v>
      </c>
      <c r="BI1334" s="4">
        <v>604.14</v>
      </c>
      <c r="BJ1334" s="4">
        <v>609.64</v>
      </c>
      <c r="BK1334" s="4">
        <v>609.64</v>
      </c>
      <c r="BL1334" s="4">
        <v>609.64</v>
      </c>
      <c r="BM1334" s="4">
        <v>1930.42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3149.19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6434.73</v>
      </c>
      <c r="CL1334" s="4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0</v>
      </c>
      <c r="CR1334" s="4">
        <v>0</v>
      </c>
      <c r="CS1334" s="4">
        <v>0</v>
      </c>
      <c r="CT1334" s="4">
        <v>0</v>
      </c>
      <c r="CU1334" s="4">
        <v>0</v>
      </c>
      <c r="CV1334" s="4">
        <v>0</v>
      </c>
      <c r="CW1334" s="4">
        <v>0</v>
      </c>
      <c r="CX1334" s="4">
        <v>0</v>
      </c>
      <c r="CY1334" s="4">
        <v>0</v>
      </c>
      <c r="CZ1334" s="4">
        <v>0</v>
      </c>
      <c r="DA1334" s="4">
        <v>0</v>
      </c>
      <c r="DB1334" s="4">
        <v>0</v>
      </c>
      <c r="DC1334" s="4">
        <v>0</v>
      </c>
      <c r="DD1334" s="4">
        <v>0</v>
      </c>
      <c r="DE1334" s="4">
        <v>0</v>
      </c>
      <c r="DF1334" s="4">
        <v>0</v>
      </c>
      <c r="DG1334" s="4">
        <v>0</v>
      </c>
      <c r="DH1334" s="4">
        <v>0</v>
      </c>
      <c r="DI1334" s="4">
        <v>0</v>
      </c>
      <c r="DJ1334" s="4">
        <v>0</v>
      </c>
      <c r="DK1334" s="4">
        <v>0</v>
      </c>
      <c r="DL1334" s="4">
        <v>0</v>
      </c>
      <c r="DM1334" s="4">
        <v>0</v>
      </c>
      <c r="DN1334" s="4">
        <v>0</v>
      </c>
      <c r="DO1334" s="4">
        <v>0</v>
      </c>
      <c r="DP1334" s="4">
        <v>0</v>
      </c>
      <c r="DQ1334" s="4">
        <v>0</v>
      </c>
      <c r="DR1334" s="4">
        <v>0</v>
      </c>
      <c r="DS1334" s="4">
        <v>0</v>
      </c>
      <c r="DT1334" s="4">
        <v>0</v>
      </c>
      <c r="DU1334" s="6">
        <v>0</v>
      </c>
      <c r="DV1334" s="4">
        <f>SUM(Tabela1[[#This Row],[jan/25]:[mar/25]])</f>
        <v>0</v>
      </c>
      <c r="DW1334" s="4">
        <f>SUM(Tabela1[[#This Row],[abr/25]:[ago/25]])</f>
        <v>1204.1399999999999</v>
      </c>
      <c r="DX1334" s="4">
        <f>SUM(Tabela1[[#This Row],[set/25]:[dez/30]])</f>
        <v>13343.26</v>
      </c>
    </row>
    <row r="1335" spans="1:128" hidden="1" x14ac:dyDescent="0.25">
      <c r="A1335" s="2" t="s">
        <v>2495</v>
      </c>
      <c r="B1335" s="2" t="s">
        <v>14</v>
      </c>
      <c r="C1335" s="2" t="s">
        <v>304</v>
      </c>
      <c r="D1335" s="1">
        <v>713</v>
      </c>
      <c r="E1335" s="2"/>
      <c r="F1335" s="2" t="s">
        <v>16</v>
      </c>
      <c r="G1335" s="321"/>
      <c r="H1335" s="2"/>
      <c r="I1335" s="2"/>
      <c r="J1335" s="4"/>
      <c r="K1335" s="4"/>
      <c r="L1335" s="4">
        <f>Tabela1[[#This Row],[parcela.cef
(total)]]-Tabela1[[#This Row],[parcela.cef
(realizado)]]</f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f>SUM(Tabela1[[#This Row],[set/25]:[dez/30]])</f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0</v>
      </c>
      <c r="CS1335" s="4">
        <v>0</v>
      </c>
      <c r="CT1335" s="4">
        <v>0</v>
      </c>
      <c r="CU1335" s="4">
        <v>0</v>
      </c>
      <c r="CV1335" s="4">
        <v>0</v>
      </c>
      <c r="CW1335" s="4">
        <v>0</v>
      </c>
      <c r="CX1335" s="4">
        <v>0</v>
      </c>
      <c r="CY1335" s="4">
        <v>0</v>
      </c>
      <c r="CZ1335" s="4">
        <v>0</v>
      </c>
      <c r="DA1335" s="4">
        <v>0</v>
      </c>
      <c r="DB1335" s="4">
        <v>0</v>
      </c>
      <c r="DC1335" s="4">
        <v>0</v>
      </c>
      <c r="DD1335" s="4">
        <v>0</v>
      </c>
      <c r="DE1335" s="4">
        <v>0</v>
      </c>
      <c r="DF1335" s="4">
        <v>0</v>
      </c>
      <c r="DG1335" s="4">
        <v>0</v>
      </c>
      <c r="DH1335" s="4">
        <v>0</v>
      </c>
      <c r="DI1335" s="4">
        <v>0</v>
      </c>
      <c r="DJ1335" s="4">
        <v>0</v>
      </c>
      <c r="DK1335" s="4">
        <v>0</v>
      </c>
      <c r="DL1335" s="4">
        <v>0</v>
      </c>
      <c r="DM1335" s="4">
        <v>0</v>
      </c>
      <c r="DN1335" s="4">
        <v>0</v>
      </c>
      <c r="DO1335" s="4">
        <v>0</v>
      </c>
      <c r="DP1335" s="4">
        <v>0</v>
      </c>
      <c r="DQ1335" s="4">
        <v>0</v>
      </c>
      <c r="DR1335" s="4">
        <v>0</v>
      </c>
      <c r="DS1335" s="4">
        <v>0</v>
      </c>
      <c r="DT1335" s="4">
        <v>0</v>
      </c>
      <c r="DU1335" s="6">
        <v>0</v>
      </c>
      <c r="DV1335" s="4">
        <f>SUM(Tabela1[[#This Row],[jan/25]:[mar/25]])</f>
        <v>0</v>
      </c>
      <c r="DW1335" s="4">
        <f>SUM(Tabela1[[#This Row],[abr/25]:[ago/25]])</f>
        <v>0</v>
      </c>
      <c r="DX1335" s="4">
        <f>SUM(Tabela1[[#This Row],[set/25]:[dez/30]])</f>
        <v>0</v>
      </c>
    </row>
    <row r="1336" spans="1:128" hidden="1" x14ac:dyDescent="0.25">
      <c r="A1336" s="2" t="s">
        <v>2495</v>
      </c>
      <c r="B1336" s="2" t="s">
        <v>14</v>
      </c>
      <c r="C1336" s="2" t="s">
        <v>304</v>
      </c>
      <c r="D1336" s="1">
        <v>714</v>
      </c>
      <c r="E1336" s="2" t="s">
        <v>3133</v>
      </c>
      <c r="F1336" s="2" t="s">
        <v>19</v>
      </c>
      <c r="G1336" s="321">
        <v>45850</v>
      </c>
      <c r="H1336" s="2" t="s">
        <v>1729</v>
      </c>
      <c r="I1336" s="2"/>
      <c r="J1336" s="4"/>
      <c r="K1336" s="4"/>
      <c r="L1336" s="4">
        <f>Tabela1[[#This Row],[parcela.cef
(total)]]-Tabela1[[#This Row],[parcela.cef
(realizado)]]</f>
        <v>0</v>
      </c>
      <c r="M1336" s="4">
        <v>264177.34000000003</v>
      </c>
      <c r="N1336" s="4">
        <v>300800</v>
      </c>
      <c r="O1336" s="4">
        <v>0</v>
      </c>
      <c r="P1336" s="4">
        <v>41222.92</v>
      </c>
      <c r="Q1336" s="4">
        <f>SUM(Tabela1[[#This Row],[set/25]:[dez/30]])</f>
        <v>35090.309999999983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6000</v>
      </c>
      <c r="BI1336" s="4">
        <v>132.61000000000001</v>
      </c>
      <c r="BJ1336" s="4">
        <v>0</v>
      </c>
      <c r="BK1336" s="4">
        <v>133.82</v>
      </c>
      <c r="BL1336" s="4">
        <v>133.82</v>
      </c>
      <c r="BM1336" s="4">
        <v>1999.82</v>
      </c>
      <c r="BN1336" s="4">
        <v>446.05</v>
      </c>
      <c r="BO1336" s="4">
        <v>446.05</v>
      </c>
      <c r="BP1336" s="4">
        <v>446.05</v>
      </c>
      <c r="BQ1336" s="4">
        <v>446.05</v>
      </c>
      <c r="BR1336" s="4">
        <v>446.05</v>
      </c>
      <c r="BS1336" s="4">
        <v>446.05</v>
      </c>
      <c r="BT1336" s="4">
        <v>446.05</v>
      </c>
      <c r="BU1336" s="4">
        <v>446.05</v>
      </c>
      <c r="BV1336" s="4">
        <v>446.05</v>
      </c>
      <c r="BW1336" s="4">
        <v>446.05</v>
      </c>
      <c r="BX1336" s="4">
        <v>446.05</v>
      </c>
      <c r="BY1336" s="4">
        <v>6034.4</v>
      </c>
      <c r="BZ1336" s="4">
        <v>446.05</v>
      </c>
      <c r="CA1336" s="4">
        <v>446.05</v>
      </c>
      <c r="CB1336" s="4">
        <v>446.05</v>
      </c>
      <c r="CC1336" s="4">
        <v>446.05</v>
      </c>
      <c r="CD1336" s="4">
        <v>446.05</v>
      </c>
      <c r="CE1336" s="4">
        <v>446.05</v>
      </c>
      <c r="CF1336" s="4">
        <v>446.05</v>
      </c>
      <c r="CG1336" s="4">
        <v>446.05</v>
      </c>
      <c r="CH1336" s="4">
        <v>446.05</v>
      </c>
      <c r="CI1336" s="4">
        <v>446.05</v>
      </c>
      <c r="CJ1336" s="4">
        <v>446.05</v>
      </c>
      <c r="CK1336" s="4">
        <v>6034.4</v>
      </c>
      <c r="CL1336" s="4">
        <v>446.05</v>
      </c>
      <c r="CM1336" s="4">
        <v>446.05</v>
      </c>
      <c r="CN1336" s="4">
        <v>446.05</v>
      </c>
      <c r="CO1336" s="4">
        <v>446.05</v>
      </c>
      <c r="CP1336" s="4">
        <v>446.05</v>
      </c>
      <c r="CQ1336" s="4">
        <v>446.05</v>
      </c>
      <c r="CR1336" s="4">
        <v>446.05</v>
      </c>
      <c r="CS1336" s="4">
        <v>446.05</v>
      </c>
      <c r="CT1336" s="4">
        <v>446.05</v>
      </c>
      <c r="CU1336" s="4">
        <v>446.05</v>
      </c>
      <c r="CV1336" s="4">
        <v>446.05</v>
      </c>
      <c r="CW1336" s="4">
        <v>6034.4</v>
      </c>
      <c r="CX1336" s="4">
        <v>0</v>
      </c>
      <c r="CY1336" s="4">
        <v>0</v>
      </c>
      <c r="CZ1336" s="4">
        <v>0</v>
      </c>
      <c r="DA1336" s="4">
        <v>0</v>
      </c>
      <c r="DB1336" s="4">
        <v>0</v>
      </c>
      <c r="DC1336" s="4">
        <v>0</v>
      </c>
      <c r="DD1336" s="4">
        <v>0</v>
      </c>
      <c r="DE1336" s="4">
        <v>0</v>
      </c>
      <c r="DF1336" s="4">
        <v>0</v>
      </c>
      <c r="DG1336" s="4">
        <v>0</v>
      </c>
      <c r="DH1336" s="4">
        <v>0</v>
      </c>
      <c r="DI1336" s="4">
        <v>0</v>
      </c>
      <c r="DJ1336" s="4">
        <v>0</v>
      </c>
      <c r="DK1336" s="4">
        <v>0</v>
      </c>
      <c r="DL1336" s="4">
        <v>0</v>
      </c>
      <c r="DM1336" s="4">
        <v>0</v>
      </c>
      <c r="DN1336" s="4">
        <v>0</v>
      </c>
      <c r="DO1336" s="4">
        <v>0</v>
      </c>
      <c r="DP1336" s="4">
        <v>0</v>
      </c>
      <c r="DQ1336" s="4">
        <v>0</v>
      </c>
      <c r="DR1336" s="4">
        <v>0</v>
      </c>
      <c r="DS1336" s="4">
        <v>0</v>
      </c>
      <c r="DT1336" s="4">
        <v>0</v>
      </c>
      <c r="DU1336" s="6">
        <v>0</v>
      </c>
      <c r="DV1336" s="4">
        <f>SUM(Tabela1[[#This Row],[jan/25]:[mar/25]])</f>
        <v>0</v>
      </c>
      <c r="DW1336" s="4">
        <f>SUM(Tabela1[[#This Row],[abr/25]:[ago/25]])</f>
        <v>6132.61</v>
      </c>
      <c r="DX1336" s="4">
        <f>SUM(Tabela1[[#This Row],[set/25]:[dez/30]])</f>
        <v>35090.309999999983</v>
      </c>
    </row>
    <row r="1337" spans="1:128" hidden="1" x14ac:dyDescent="0.25">
      <c r="A1337" s="2" t="s">
        <v>2495</v>
      </c>
      <c r="B1337" s="2" t="s">
        <v>14</v>
      </c>
      <c r="C1337" s="2" t="s">
        <v>304</v>
      </c>
      <c r="D1337" s="1">
        <v>715</v>
      </c>
      <c r="E1337" s="2" t="s">
        <v>3135</v>
      </c>
      <c r="F1337" s="2" t="s">
        <v>19</v>
      </c>
      <c r="G1337" s="321">
        <v>45852</v>
      </c>
      <c r="H1337" s="2" t="s">
        <v>771</v>
      </c>
      <c r="I1337" s="2"/>
      <c r="J1337" s="4"/>
      <c r="K1337" s="4"/>
      <c r="L1337" s="4">
        <f>Tabela1[[#This Row],[parcela.cef
(total)]]-Tabela1[[#This Row],[parcela.cef
(realizado)]]</f>
        <v>0</v>
      </c>
      <c r="M1337" s="4">
        <v>268240.58</v>
      </c>
      <c r="N1337" s="4">
        <v>305499.82</v>
      </c>
      <c r="O1337" s="4">
        <v>0</v>
      </c>
      <c r="P1337" s="4">
        <v>42168.24</v>
      </c>
      <c r="Q1337" s="4">
        <f>SUM(Tabela1[[#This Row],[set/25]:[dez/30]])</f>
        <v>40964.1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600</v>
      </c>
      <c r="BI1337" s="4">
        <v>604.14</v>
      </c>
      <c r="BJ1337" s="4">
        <v>626.54999999999995</v>
      </c>
      <c r="BK1337" s="4">
        <v>609.64</v>
      </c>
      <c r="BL1337" s="4">
        <v>352.95</v>
      </c>
      <c r="BM1337" s="4">
        <v>1267.4100000000001</v>
      </c>
      <c r="BN1337" s="4">
        <v>352.95</v>
      </c>
      <c r="BO1337" s="4">
        <v>352.95</v>
      </c>
      <c r="BP1337" s="4">
        <v>352.95</v>
      </c>
      <c r="BQ1337" s="4">
        <v>352.95</v>
      </c>
      <c r="BR1337" s="4">
        <v>352.95</v>
      </c>
      <c r="BS1337" s="4">
        <v>352.95</v>
      </c>
      <c r="BT1337" s="4">
        <v>352.95</v>
      </c>
      <c r="BU1337" s="4">
        <v>352.95</v>
      </c>
      <c r="BV1337" s="4">
        <v>352.95</v>
      </c>
      <c r="BW1337" s="4">
        <v>352.91</v>
      </c>
      <c r="BX1337" s="4">
        <v>352.95</v>
      </c>
      <c r="BY1337" s="4">
        <v>2941.19</v>
      </c>
      <c r="BZ1337" s="4">
        <v>1176.49</v>
      </c>
      <c r="CA1337" s="4">
        <v>1176.49</v>
      </c>
      <c r="CB1337" s="4">
        <v>1176.49</v>
      </c>
      <c r="CC1337" s="4">
        <v>1176.49</v>
      </c>
      <c r="CD1337" s="4">
        <v>1176.49</v>
      </c>
      <c r="CE1337" s="4">
        <v>1176.49</v>
      </c>
      <c r="CF1337" s="4">
        <v>1176.49</v>
      </c>
      <c r="CG1337" s="4">
        <v>1176.49</v>
      </c>
      <c r="CH1337" s="4">
        <v>1176.49</v>
      </c>
      <c r="CI1337" s="4">
        <v>1176.49</v>
      </c>
      <c r="CJ1337" s="4">
        <v>1176.49</v>
      </c>
      <c r="CK1337" s="4">
        <v>4224.68</v>
      </c>
      <c r="CL1337" s="4">
        <v>1176.49</v>
      </c>
      <c r="CM1337" s="4">
        <v>1176.49</v>
      </c>
      <c r="CN1337" s="4">
        <v>1176.49</v>
      </c>
      <c r="CO1337" s="4">
        <v>1176.49</v>
      </c>
      <c r="CP1337" s="4">
        <v>1176.49</v>
      </c>
      <c r="CQ1337" s="4">
        <v>1176.49</v>
      </c>
      <c r="CR1337" s="4">
        <v>1176.49</v>
      </c>
      <c r="CS1337" s="4">
        <v>1176.49</v>
      </c>
      <c r="CT1337" s="4">
        <v>1176.49</v>
      </c>
      <c r="CU1337" s="4">
        <v>1176.49</v>
      </c>
      <c r="CV1337" s="4">
        <v>1176.49</v>
      </c>
      <c r="CW1337" s="4">
        <v>1176.49</v>
      </c>
      <c r="CX1337" s="4">
        <v>0</v>
      </c>
      <c r="CY1337" s="4">
        <v>0</v>
      </c>
      <c r="CZ1337" s="4">
        <v>0</v>
      </c>
      <c r="DA1337" s="4">
        <v>0</v>
      </c>
      <c r="DB1337" s="4">
        <v>0</v>
      </c>
      <c r="DC1337" s="4">
        <v>0</v>
      </c>
      <c r="DD1337" s="4">
        <v>0</v>
      </c>
      <c r="DE1337" s="4">
        <v>0</v>
      </c>
      <c r="DF1337" s="4">
        <v>0</v>
      </c>
      <c r="DG1337" s="4">
        <v>0</v>
      </c>
      <c r="DH1337" s="4">
        <v>0</v>
      </c>
      <c r="DI1337" s="4">
        <v>0</v>
      </c>
      <c r="DJ1337" s="4">
        <v>0</v>
      </c>
      <c r="DK1337" s="4">
        <v>0</v>
      </c>
      <c r="DL1337" s="4">
        <v>0</v>
      </c>
      <c r="DM1337" s="4">
        <v>0</v>
      </c>
      <c r="DN1337" s="4">
        <v>0</v>
      </c>
      <c r="DO1337" s="4">
        <v>0</v>
      </c>
      <c r="DP1337" s="4">
        <v>0</v>
      </c>
      <c r="DQ1337" s="4">
        <v>0</v>
      </c>
      <c r="DR1337" s="4">
        <v>0</v>
      </c>
      <c r="DS1337" s="4">
        <v>0</v>
      </c>
      <c r="DT1337" s="4">
        <v>0</v>
      </c>
      <c r="DU1337" s="6">
        <v>0</v>
      </c>
      <c r="DV1337" s="4">
        <f>SUM(Tabela1[[#This Row],[jan/25]:[mar/25]])</f>
        <v>0</v>
      </c>
      <c r="DW1337" s="4">
        <f>SUM(Tabela1[[#This Row],[abr/25]:[ago/25]])</f>
        <v>1204.1399999999999</v>
      </c>
      <c r="DX1337" s="4">
        <f>SUM(Tabela1[[#This Row],[set/25]:[dez/30]])</f>
        <v>40964.1</v>
      </c>
    </row>
    <row r="1338" spans="1:128" hidden="1" x14ac:dyDescent="0.25">
      <c r="A1338" s="2" t="s">
        <v>2495</v>
      </c>
      <c r="B1338" s="2" t="s">
        <v>14</v>
      </c>
      <c r="C1338" s="2" t="s">
        <v>324</v>
      </c>
      <c r="D1338" s="1">
        <v>801</v>
      </c>
      <c r="E1338" s="2" t="s">
        <v>3137</v>
      </c>
      <c r="F1338" s="2" t="s">
        <v>19</v>
      </c>
      <c r="G1338" s="321">
        <v>45852</v>
      </c>
      <c r="H1338" s="2" t="s">
        <v>81</v>
      </c>
      <c r="I1338" s="2"/>
      <c r="J1338" s="4"/>
      <c r="K1338" s="4"/>
      <c r="L1338" s="4">
        <f>Tabela1[[#This Row],[parcela.cef
(total)]]-Tabela1[[#This Row],[parcela.cef
(realizado)]]</f>
        <v>0</v>
      </c>
      <c r="M1338" s="4">
        <v>284497.58</v>
      </c>
      <c r="N1338" s="4">
        <v>383323.7</v>
      </c>
      <c r="O1338" s="4">
        <v>0</v>
      </c>
      <c r="P1338" s="4">
        <v>104070.5</v>
      </c>
      <c r="Q1338" s="4">
        <f>SUM(Tabela1[[#This Row],[set/25]:[dez/30]])</f>
        <v>97268.499999999956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6000</v>
      </c>
      <c r="BI1338" s="4">
        <v>802</v>
      </c>
      <c r="BJ1338" s="4">
        <v>0</v>
      </c>
      <c r="BK1338" s="4">
        <v>809.29</v>
      </c>
      <c r="BL1338" s="4">
        <v>809.29</v>
      </c>
      <c r="BM1338" s="4">
        <v>809.29</v>
      </c>
      <c r="BN1338" s="4">
        <v>809.29</v>
      </c>
      <c r="BO1338" s="4">
        <v>2311.2399999999998</v>
      </c>
      <c r="BP1338" s="4">
        <v>2697.65</v>
      </c>
      <c r="BQ1338" s="4">
        <v>2697.65</v>
      </c>
      <c r="BR1338" s="4">
        <v>2697.65</v>
      </c>
      <c r="BS1338" s="4">
        <v>2697.65</v>
      </c>
      <c r="BT1338" s="4">
        <v>2697.65</v>
      </c>
      <c r="BU1338" s="4">
        <v>2697.65</v>
      </c>
      <c r="BV1338" s="4">
        <v>2697.65</v>
      </c>
      <c r="BW1338" s="4">
        <v>2697.65</v>
      </c>
      <c r="BX1338" s="4">
        <v>2697.65</v>
      </c>
      <c r="BY1338" s="4">
        <v>2697.65</v>
      </c>
      <c r="BZ1338" s="4">
        <v>2697.65</v>
      </c>
      <c r="CA1338" s="4">
        <v>2697.65</v>
      </c>
      <c r="CB1338" s="4">
        <v>2697.65</v>
      </c>
      <c r="CC1338" s="4">
        <v>2697.65</v>
      </c>
      <c r="CD1338" s="4">
        <v>2697.65</v>
      </c>
      <c r="CE1338" s="4">
        <v>2697.65</v>
      </c>
      <c r="CF1338" s="4">
        <v>2697.65</v>
      </c>
      <c r="CG1338" s="4">
        <v>2697.65</v>
      </c>
      <c r="CH1338" s="4">
        <v>2697.65</v>
      </c>
      <c r="CI1338" s="4">
        <v>2697.65</v>
      </c>
      <c r="CJ1338" s="4">
        <v>2697.65</v>
      </c>
      <c r="CK1338" s="4">
        <v>2697.65</v>
      </c>
      <c r="CL1338" s="4">
        <v>2697.65</v>
      </c>
      <c r="CM1338" s="4">
        <v>2697.65</v>
      </c>
      <c r="CN1338" s="4">
        <v>2697.65</v>
      </c>
      <c r="CO1338" s="4">
        <v>2697.65</v>
      </c>
      <c r="CP1338" s="4">
        <v>2697.65</v>
      </c>
      <c r="CQ1338" s="4">
        <v>2697.65</v>
      </c>
      <c r="CR1338" s="4">
        <v>2697.65</v>
      </c>
      <c r="CS1338" s="4">
        <v>2697.65</v>
      </c>
      <c r="CT1338" s="4">
        <v>2697.65</v>
      </c>
      <c r="CU1338" s="4">
        <v>2697.65</v>
      </c>
      <c r="CV1338" s="4">
        <v>2697.65</v>
      </c>
      <c r="CW1338" s="4">
        <v>2697.65</v>
      </c>
      <c r="CX1338" s="4">
        <v>0</v>
      </c>
      <c r="CY1338" s="4">
        <v>0</v>
      </c>
      <c r="CZ1338" s="4">
        <v>0</v>
      </c>
      <c r="DA1338" s="4">
        <v>0</v>
      </c>
      <c r="DB1338" s="4">
        <v>0</v>
      </c>
      <c r="DC1338" s="4">
        <v>0</v>
      </c>
      <c r="DD1338" s="4">
        <v>0</v>
      </c>
      <c r="DE1338" s="4">
        <v>0</v>
      </c>
      <c r="DF1338" s="4">
        <v>0</v>
      </c>
      <c r="DG1338" s="4">
        <v>0</v>
      </c>
      <c r="DH1338" s="4">
        <v>0</v>
      </c>
      <c r="DI1338" s="4">
        <v>0</v>
      </c>
      <c r="DJ1338" s="4">
        <v>0</v>
      </c>
      <c r="DK1338" s="4">
        <v>0</v>
      </c>
      <c r="DL1338" s="4">
        <v>0</v>
      </c>
      <c r="DM1338" s="4">
        <v>0</v>
      </c>
      <c r="DN1338" s="4">
        <v>0</v>
      </c>
      <c r="DO1338" s="4">
        <v>0</v>
      </c>
      <c r="DP1338" s="4">
        <v>0</v>
      </c>
      <c r="DQ1338" s="4">
        <v>0</v>
      </c>
      <c r="DR1338" s="4">
        <v>0</v>
      </c>
      <c r="DS1338" s="4">
        <v>0</v>
      </c>
      <c r="DT1338" s="4">
        <v>0</v>
      </c>
      <c r="DU1338" s="6">
        <v>0</v>
      </c>
      <c r="DV1338" s="4">
        <f>SUM(Tabela1[[#This Row],[jan/25]:[mar/25]])</f>
        <v>0</v>
      </c>
      <c r="DW1338" s="4">
        <f>SUM(Tabela1[[#This Row],[abr/25]:[ago/25]])</f>
        <v>6802</v>
      </c>
      <c r="DX1338" s="4">
        <f>SUM(Tabela1[[#This Row],[set/25]:[dez/30]])</f>
        <v>97268.499999999956</v>
      </c>
    </row>
    <row r="1339" spans="1:128" hidden="1" x14ac:dyDescent="0.25">
      <c r="A1339" s="2" t="s">
        <v>2495</v>
      </c>
      <c r="B1339" s="2" t="s">
        <v>14</v>
      </c>
      <c r="C1339" s="2" t="s">
        <v>324</v>
      </c>
      <c r="D1339" s="1">
        <v>802</v>
      </c>
      <c r="E1339" s="2" t="s">
        <v>3139</v>
      </c>
      <c r="F1339" s="2" t="s">
        <v>19</v>
      </c>
      <c r="G1339" s="321">
        <v>45854</v>
      </c>
      <c r="H1339" s="2" t="s">
        <v>2468</v>
      </c>
      <c r="I1339" s="2"/>
      <c r="J1339" s="4"/>
      <c r="K1339" s="4"/>
      <c r="L1339" s="4">
        <f>Tabela1[[#This Row],[parcela.cef
(total)]]-Tabela1[[#This Row],[parcela.cef
(realizado)]]</f>
        <v>0</v>
      </c>
      <c r="M1339" s="4">
        <v>178348.49</v>
      </c>
      <c r="N1339" s="4">
        <v>220034.26</v>
      </c>
      <c r="O1339" s="4">
        <v>0</v>
      </c>
      <c r="P1339" s="4">
        <v>44997.09</v>
      </c>
      <c r="Q1339" s="4">
        <f>SUM(Tabela1[[#This Row],[set/25]:[dez/30]])</f>
        <v>42415.849999999984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2400</v>
      </c>
      <c r="BI1339" s="4">
        <v>181.24</v>
      </c>
      <c r="BJ1339" s="4">
        <v>0</v>
      </c>
      <c r="BK1339" s="4">
        <v>182.89</v>
      </c>
      <c r="BL1339" s="4">
        <v>182.89</v>
      </c>
      <c r="BM1339" s="4">
        <v>182.89</v>
      </c>
      <c r="BN1339" s="4">
        <v>182.89</v>
      </c>
      <c r="BO1339" s="4">
        <v>182.89</v>
      </c>
      <c r="BP1339" s="4">
        <v>182.89</v>
      </c>
      <c r="BQ1339" s="4">
        <v>182.89</v>
      </c>
      <c r="BR1339" s="4">
        <v>182.89</v>
      </c>
      <c r="BS1339" s="4">
        <v>182.89</v>
      </c>
      <c r="BT1339" s="4">
        <v>5512.4</v>
      </c>
      <c r="BU1339" s="4">
        <v>609.64</v>
      </c>
      <c r="BV1339" s="4">
        <v>609.64</v>
      </c>
      <c r="BW1339" s="4">
        <v>609.64</v>
      </c>
      <c r="BX1339" s="4">
        <v>609.64</v>
      </c>
      <c r="BY1339" s="4">
        <v>609.64</v>
      </c>
      <c r="BZ1339" s="4">
        <v>609.64</v>
      </c>
      <c r="CA1339" s="4">
        <v>609.64</v>
      </c>
      <c r="CB1339" s="4">
        <v>609.64</v>
      </c>
      <c r="CC1339" s="4">
        <v>609.64</v>
      </c>
      <c r="CD1339" s="4">
        <v>609.64</v>
      </c>
      <c r="CE1339" s="4">
        <v>609.64</v>
      </c>
      <c r="CF1339" s="4">
        <v>9398.58</v>
      </c>
      <c r="CG1339" s="4">
        <v>609.64</v>
      </c>
      <c r="CH1339" s="4">
        <v>609.64</v>
      </c>
      <c r="CI1339" s="4">
        <v>609.64</v>
      </c>
      <c r="CJ1339" s="4">
        <v>609.64</v>
      </c>
      <c r="CK1339" s="4">
        <v>609.64</v>
      </c>
      <c r="CL1339" s="4">
        <v>609.64</v>
      </c>
      <c r="CM1339" s="4">
        <v>609.64</v>
      </c>
      <c r="CN1339" s="4">
        <v>609.64</v>
      </c>
      <c r="CO1339" s="4">
        <v>609.64</v>
      </c>
      <c r="CP1339" s="4">
        <v>609.64</v>
      </c>
      <c r="CQ1339" s="4">
        <v>609.64</v>
      </c>
      <c r="CR1339" s="4">
        <v>9398.58</v>
      </c>
      <c r="CS1339" s="4">
        <v>609.64</v>
      </c>
      <c r="CT1339" s="4">
        <v>609.64</v>
      </c>
      <c r="CU1339" s="4">
        <v>609.64</v>
      </c>
      <c r="CV1339" s="4">
        <v>609.64</v>
      </c>
      <c r="CW1339" s="4">
        <v>609.64</v>
      </c>
      <c r="CX1339" s="4">
        <v>0</v>
      </c>
      <c r="CY1339" s="4">
        <v>0</v>
      </c>
      <c r="CZ1339" s="4">
        <v>0</v>
      </c>
      <c r="DA1339" s="4">
        <v>0</v>
      </c>
      <c r="DB1339" s="4">
        <v>0</v>
      </c>
      <c r="DC1339" s="4">
        <v>0</v>
      </c>
      <c r="DD1339" s="4">
        <v>0</v>
      </c>
      <c r="DE1339" s="4">
        <v>0</v>
      </c>
      <c r="DF1339" s="4">
        <v>0</v>
      </c>
      <c r="DG1339" s="4">
        <v>0</v>
      </c>
      <c r="DH1339" s="4">
        <v>0</v>
      </c>
      <c r="DI1339" s="4">
        <v>0</v>
      </c>
      <c r="DJ1339" s="4">
        <v>0</v>
      </c>
      <c r="DK1339" s="4">
        <v>0</v>
      </c>
      <c r="DL1339" s="4">
        <v>0</v>
      </c>
      <c r="DM1339" s="4">
        <v>0</v>
      </c>
      <c r="DN1339" s="4">
        <v>0</v>
      </c>
      <c r="DO1339" s="4">
        <v>0</v>
      </c>
      <c r="DP1339" s="4">
        <v>0</v>
      </c>
      <c r="DQ1339" s="4">
        <v>0</v>
      </c>
      <c r="DR1339" s="4">
        <v>0</v>
      </c>
      <c r="DS1339" s="4">
        <v>0</v>
      </c>
      <c r="DT1339" s="4">
        <v>0</v>
      </c>
      <c r="DU1339" s="6">
        <v>0</v>
      </c>
      <c r="DV1339" s="4">
        <f>SUM(Tabela1[[#This Row],[jan/25]:[mar/25]])</f>
        <v>0</v>
      </c>
      <c r="DW1339" s="4">
        <f>SUM(Tabela1[[#This Row],[abr/25]:[ago/25]])</f>
        <v>2581.2399999999998</v>
      </c>
      <c r="DX1339" s="4">
        <f>SUM(Tabela1[[#This Row],[set/25]:[dez/30]])</f>
        <v>42415.849999999984</v>
      </c>
    </row>
    <row r="1340" spans="1:128" hidden="1" x14ac:dyDescent="0.25">
      <c r="A1340" s="2" t="s">
        <v>2495</v>
      </c>
      <c r="B1340" s="2" t="s">
        <v>14</v>
      </c>
      <c r="C1340" s="2" t="s">
        <v>324</v>
      </c>
      <c r="D1340" s="1">
        <v>803</v>
      </c>
      <c r="E1340" s="2" t="s">
        <v>3141</v>
      </c>
      <c r="F1340" s="2" t="s">
        <v>19</v>
      </c>
      <c r="G1340" s="321">
        <v>45853</v>
      </c>
      <c r="H1340" s="2" t="s">
        <v>1631</v>
      </c>
      <c r="I1340" s="2"/>
      <c r="J1340" s="4"/>
      <c r="K1340" s="4"/>
      <c r="L1340" s="4">
        <f>Tabela1[[#This Row],[parcela.cef
(total)]]-Tabela1[[#This Row],[parcela.cef
(realizado)]]</f>
        <v>0</v>
      </c>
      <c r="M1340" s="4">
        <v>293742.74</v>
      </c>
      <c r="N1340" s="4">
        <v>405831.06</v>
      </c>
      <c r="O1340" s="4">
        <v>0</v>
      </c>
      <c r="P1340" s="4">
        <v>117939.78</v>
      </c>
      <c r="Q1340" s="4">
        <f>SUM(Tabela1[[#This Row],[set/25]:[dez/30]])</f>
        <v>108426.25999999995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9000</v>
      </c>
      <c r="BI1340" s="4">
        <v>513.52</v>
      </c>
      <c r="BJ1340" s="4">
        <v>0</v>
      </c>
      <c r="BK1340" s="4">
        <v>518.19000000000005</v>
      </c>
      <c r="BL1340" s="4">
        <v>518.19000000000005</v>
      </c>
      <c r="BM1340" s="4">
        <v>518.19000000000005</v>
      </c>
      <c r="BN1340" s="4">
        <v>1709.08</v>
      </c>
      <c r="BO1340" s="4">
        <v>1727.31</v>
      </c>
      <c r="BP1340" s="4">
        <v>1727.31</v>
      </c>
      <c r="BQ1340" s="4">
        <v>1727.31</v>
      </c>
      <c r="BR1340" s="4">
        <v>1727.31</v>
      </c>
      <c r="BS1340" s="4">
        <v>1727.31</v>
      </c>
      <c r="BT1340" s="4">
        <v>13920.06</v>
      </c>
      <c r="BU1340" s="4">
        <v>1727.31</v>
      </c>
      <c r="BV1340" s="4">
        <v>1727.31</v>
      </c>
      <c r="BW1340" s="4">
        <v>1727.31</v>
      </c>
      <c r="BX1340" s="4">
        <v>1727.31</v>
      </c>
      <c r="BY1340" s="4">
        <v>1727.31</v>
      </c>
      <c r="BZ1340" s="4">
        <v>1727.31</v>
      </c>
      <c r="CA1340" s="4">
        <v>1727.31</v>
      </c>
      <c r="CB1340" s="4">
        <v>1727.31</v>
      </c>
      <c r="CC1340" s="4">
        <v>1727.31</v>
      </c>
      <c r="CD1340" s="4">
        <v>1727.31</v>
      </c>
      <c r="CE1340" s="4">
        <v>1727.31</v>
      </c>
      <c r="CF1340" s="4">
        <v>13920.06</v>
      </c>
      <c r="CG1340" s="4">
        <v>1727.31</v>
      </c>
      <c r="CH1340" s="4">
        <v>1727.31</v>
      </c>
      <c r="CI1340" s="4">
        <v>1727.31</v>
      </c>
      <c r="CJ1340" s="4">
        <v>1727.31</v>
      </c>
      <c r="CK1340" s="4">
        <v>1727.31</v>
      </c>
      <c r="CL1340" s="4">
        <v>1727.31</v>
      </c>
      <c r="CM1340" s="4">
        <v>1727.31</v>
      </c>
      <c r="CN1340" s="4">
        <v>1727.31</v>
      </c>
      <c r="CO1340" s="4">
        <v>1727.31</v>
      </c>
      <c r="CP1340" s="4">
        <v>1727.31</v>
      </c>
      <c r="CQ1340" s="4">
        <v>1727.31</v>
      </c>
      <c r="CR1340" s="4">
        <v>22048.57</v>
      </c>
      <c r="CS1340" s="4">
        <v>1727.31</v>
      </c>
      <c r="CT1340" s="4">
        <v>1727.31</v>
      </c>
      <c r="CU1340" s="4">
        <v>1727.31</v>
      </c>
      <c r="CV1340" s="4">
        <v>1727.31</v>
      </c>
      <c r="CW1340" s="4">
        <v>1727.31</v>
      </c>
      <c r="CX1340" s="4">
        <v>0</v>
      </c>
      <c r="CY1340" s="4">
        <v>0</v>
      </c>
      <c r="CZ1340" s="4">
        <v>0</v>
      </c>
      <c r="DA1340" s="4">
        <v>0</v>
      </c>
      <c r="DB1340" s="4">
        <v>0</v>
      </c>
      <c r="DC1340" s="4">
        <v>0</v>
      </c>
      <c r="DD1340" s="4">
        <v>0</v>
      </c>
      <c r="DE1340" s="4">
        <v>0</v>
      </c>
      <c r="DF1340" s="4">
        <v>0</v>
      </c>
      <c r="DG1340" s="4">
        <v>0</v>
      </c>
      <c r="DH1340" s="4">
        <v>0</v>
      </c>
      <c r="DI1340" s="4">
        <v>0</v>
      </c>
      <c r="DJ1340" s="4">
        <v>0</v>
      </c>
      <c r="DK1340" s="4">
        <v>0</v>
      </c>
      <c r="DL1340" s="4">
        <v>0</v>
      </c>
      <c r="DM1340" s="4">
        <v>0</v>
      </c>
      <c r="DN1340" s="4">
        <v>0</v>
      </c>
      <c r="DO1340" s="4">
        <v>0</v>
      </c>
      <c r="DP1340" s="4">
        <v>0</v>
      </c>
      <c r="DQ1340" s="4">
        <v>0</v>
      </c>
      <c r="DR1340" s="4">
        <v>0</v>
      </c>
      <c r="DS1340" s="4">
        <v>0</v>
      </c>
      <c r="DT1340" s="4">
        <v>0</v>
      </c>
      <c r="DU1340" s="6">
        <v>0</v>
      </c>
      <c r="DV1340" s="4">
        <f>SUM(Tabela1[[#This Row],[jan/25]:[mar/25]])</f>
        <v>0</v>
      </c>
      <c r="DW1340" s="4">
        <f>SUM(Tabela1[[#This Row],[abr/25]:[ago/25]])</f>
        <v>9513.52</v>
      </c>
      <c r="DX1340" s="4">
        <f>SUM(Tabela1[[#This Row],[set/25]:[dez/30]])</f>
        <v>108426.25999999995</v>
      </c>
    </row>
    <row r="1341" spans="1:128" hidden="1" x14ac:dyDescent="0.25">
      <c r="A1341" s="2" t="s">
        <v>2495</v>
      </c>
      <c r="B1341" s="2" t="s">
        <v>14</v>
      </c>
      <c r="C1341" s="2" t="s">
        <v>324</v>
      </c>
      <c r="D1341" s="1">
        <v>804</v>
      </c>
      <c r="E1341" s="2"/>
      <c r="F1341" s="2" t="s">
        <v>42</v>
      </c>
      <c r="G1341" s="321"/>
      <c r="H1341" s="2"/>
      <c r="I1341" s="2"/>
      <c r="J1341" s="4"/>
      <c r="K1341" s="4"/>
      <c r="L1341" s="4">
        <f>Tabela1[[#This Row],[parcela.cef
(total)]]-Tabela1[[#This Row],[parcela.cef
(realizado)]]</f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f>SUM(Tabela1[[#This Row],[set/25]:[dez/30]])</f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0</v>
      </c>
      <c r="CS1341" s="4">
        <v>0</v>
      </c>
      <c r="CT1341" s="4">
        <v>0</v>
      </c>
      <c r="CU1341" s="4">
        <v>0</v>
      </c>
      <c r="CV1341" s="4">
        <v>0</v>
      </c>
      <c r="CW1341" s="4">
        <v>0</v>
      </c>
      <c r="CX1341" s="4">
        <v>0</v>
      </c>
      <c r="CY1341" s="4">
        <v>0</v>
      </c>
      <c r="CZ1341" s="4">
        <v>0</v>
      </c>
      <c r="DA1341" s="4">
        <v>0</v>
      </c>
      <c r="DB1341" s="4">
        <v>0</v>
      </c>
      <c r="DC1341" s="4">
        <v>0</v>
      </c>
      <c r="DD1341" s="4">
        <v>0</v>
      </c>
      <c r="DE1341" s="4">
        <v>0</v>
      </c>
      <c r="DF1341" s="4">
        <v>0</v>
      </c>
      <c r="DG1341" s="4">
        <v>0</v>
      </c>
      <c r="DH1341" s="4">
        <v>0</v>
      </c>
      <c r="DI1341" s="4">
        <v>0</v>
      </c>
      <c r="DJ1341" s="4">
        <v>0</v>
      </c>
      <c r="DK1341" s="4">
        <v>0</v>
      </c>
      <c r="DL1341" s="4">
        <v>0</v>
      </c>
      <c r="DM1341" s="4">
        <v>0</v>
      </c>
      <c r="DN1341" s="4">
        <v>0</v>
      </c>
      <c r="DO1341" s="4">
        <v>0</v>
      </c>
      <c r="DP1341" s="4">
        <v>0</v>
      </c>
      <c r="DQ1341" s="4">
        <v>0</v>
      </c>
      <c r="DR1341" s="4">
        <v>0</v>
      </c>
      <c r="DS1341" s="4">
        <v>0</v>
      </c>
      <c r="DT1341" s="4">
        <v>0</v>
      </c>
      <c r="DU1341" s="6">
        <v>0</v>
      </c>
      <c r="DV1341" s="4">
        <f>SUM(Tabela1[[#This Row],[jan/25]:[mar/25]])</f>
        <v>0</v>
      </c>
      <c r="DW1341" s="4">
        <f>SUM(Tabela1[[#This Row],[abr/25]:[ago/25]])</f>
        <v>0</v>
      </c>
      <c r="DX1341" s="4">
        <f>SUM(Tabela1[[#This Row],[set/25]:[dez/30]])</f>
        <v>0</v>
      </c>
    </row>
    <row r="1342" spans="1:128" hidden="1" x14ac:dyDescent="0.25">
      <c r="A1342" s="2" t="s">
        <v>2495</v>
      </c>
      <c r="B1342" s="2" t="s">
        <v>14</v>
      </c>
      <c r="C1342" s="2" t="s">
        <v>324</v>
      </c>
      <c r="D1342" s="1">
        <v>805</v>
      </c>
      <c r="E1342" s="2"/>
      <c r="F1342" s="2" t="s">
        <v>42</v>
      </c>
      <c r="G1342" s="321"/>
      <c r="H1342" s="2"/>
      <c r="I1342" s="2"/>
      <c r="J1342" s="4"/>
      <c r="K1342" s="4"/>
      <c r="L1342" s="4">
        <f>Tabela1[[#This Row],[parcela.cef
(total)]]-Tabela1[[#This Row],[parcela.cef
(realizado)]]</f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f>SUM(Tabela1[[#This Row],[set/25]:[dez/30]])</f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0</v>
      </c>
      <c r="CP1342" s="4">
        <v>0</v>
      </c>
      <c r="CQ1342" s="4">
        <v>0</v>
      </c>
      <c r="CR1342" s="4">
        <v>0</v>
      </c>
      <c r="CS1342" s="4">
        <v>0</v>
      </c>
      <c r="CT1342" s="4">
        <v>0</v>
      </c>
      <c r="CU1342" s="4">
        <v>0</v>
      </c>
      <c r="CV1342" s="4">
        <v>0</v>
      </c>
      <c r="CW1342" s="4">
        <v>0</v>
      </c>
      <c r="CX1342" s="4">
        <v>0</v>
      </c>
      <c r="CY1342" s="4">
        <v>0</v>
      </c>
      <c r="CZ1342" s="4">
        <v>0</v>
      </c>
      <c r="DA1342" s="4">
        <v>0</v>
      </c>
      <c r="DB1342" s="4">
        <v>0</v>
      </c>
      <c r="DC1342" s="4">
        <v>0</v>
      </c>
      <c r="DD1342" s="4">
        <v>0</v>
      </c>
      <c r="DE1342" s="4">
        <v>0</v>
      </c>
      <c r="DF1342" s="4">
        <v>0</v>
      </c>
      <c r="DG1342" s="4">
        <v>0</v>
      </c>
      <c r="DH1342" s="4">
        <v>0</v>
      </c>
      <c r="DI1342" s="4">
        <v>0</v>
      </c>
      <c r="DJ1342" s="4">
        <v>0</v>
      </c>
      <c r="DK1342" s="4">
        <v>0</v>
      </c>
      <c r="DL1342" s="4">
        <v>0</v>
      </c>
      <c r="DM1342" s="4">
        <v>0</v>
      </c>
      <c r="DN1342" s="4">
        <v>0</v>
      </c>
      <c r="DO1342" s="4">
        <v>0</v>
      </c>
      <c r="DP1342" s="4">
        <v>0</v>
      </c>
      <c r="DQ1342" s="4">
        <v>0</v>
      </c>
      <c r="DR1342" s="4">
        <v>0</v>
      </c>
      <c r="DS1342" s="4">
        <v>0</v>
      </c>
      <c r="DT1342" s="4">
        <v>0</v>
      </c>
      <c r="DU1342" s="6">
        <v>0</v>
      </c>
      <c r="DV1342" s="4">
        <f>SUM(Tabela1[[#This Row],[jan/25]:[mar/25]])</f>
        <v>0</v>
      </c>
      <c r="DW1342" s="4">
        <f>SUM(Tabela1[[#This Row],[abr/25]:[ago/25]])</f>
        <v>0</v>
      </c>
      <c r="DX1342" s="4">
        <f>SUM(Tabela1[[#This Row],[set/25]:[dez/30]])</f>
        <v>0</v>
      </c>
    </row>
    <row r="1343" spans="1:128" hidden="1" x14ac:dyDescent="0.25">
      <c r="A1343" s="2" t="s">
        <v>2495</v>
      </c>
      <c r="B1343" s="2" t="s">
        <v>14</v>
      </c>
      <c r="C1343" s="2" t="s">
        <v>324</v>
      </c>
      <c r="D1343" s="1">
        <v>806</v>
      </c>
      <c r="E1343" s="2"/>
      <c r="F1343" s="2" t="s">
        <v>16</v>
      </c>
      <c r="G1343" s="321"/>
      <c r="H1343" s="2"/>
      <c r="I1343" s="2"/>
      <c r="J1343" s="4"/>
      <c r="K1343" s="4"/>
      <c r="L1343" s="4">
        <f>Tabela1[[#This Row],[parcela.cef
(total)]]-Tabela1[[#This Row],[parcela.cef
(realizado)]]</f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f>SUM(Tabela1[[#This Row],[set/25]:[dez/30]])</f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0</v>
      </c>
      <c r="CS1343" s="4">
        <v>0</v>
      </c>
      <c r="CT1343" s="4">
        <v>0</v>
      </c>
      <c r="CU1343" s="4">
        <v>0</v>
      </c>
      <c r="CV1343" s="4">
        <v>0</v>
      </c>
      <c r="CW1343" s="4">
        <v>0</v>
      </c>
      <c r="CX1343" s="4">
        <v>0</v>
      </c>
      <c r="CY1343" s="4">
        <v>0</v>
      </c>
      <c r="CZ1343" s="4">
        <v>0</v>
      </c>
      <c r="DA1343" s="4">
        <v>0</v>
      </c>
      <c r="DB1343" s="4">
        <v>0</v>
      </c>
      <c r="DC1343" s="4">
        <v>0</v>
      </c>
      <c r="DD1343" s="4">
        <v>0</v>
      </c>
      <c r="DE1343" s="4">
        <v>0</v>
      </c>
      <c r="DF1343" s="4">
        <v>0</v>
      </c>
      <c r="DG1343" s="4">
        <v>0</v>
      </c>
      <c r="DH1343" s="4">
        <v>0</v>
      </c>
      <c r="DI1343" s="4">
        <v>0</v>
      </c>
      <c r="DJ1343" s="4">
        <v>0</v>
      </c>
      <c r="DK1343" s="4">
        <v>0</v>
      </c>
      <c r="DL1343" s="4">
        <v>0</v>
      </c>
      <c r="DM1343" s="4">
        <v>0</v>
      </c>
      <c r="DN1343" s="4">
        <v>0</v>
      </c>
      <c r="DO1343" s="4">
        <v>0</v>
      </c>
      <c r="DP1343" s="4">
        <v>0</v>
      </c>
      <c r="DQ1343" s="4">
        <v>0</v>
      </c>
      <c r="DR1343" s="4">
        <v>0</v>
      </c>
      <c r="DS1343" s="4">
        <v>0</v>
      </c>
      <c r="DT1343" s="4">
        <v>0</v>
      </c>
      <c r="DU1343" s="6">
        <v>0</v>
      </c>
      <c r="DV1343" s="4">
        <f>SUM(Tabela1[[#This Row],[jan/25]:[mar/25]])</f>
        <v>0</v>
      </c>
      <c r="DW1343" s="4">
        <f>SUM(Tabela1[[#This Row],[abr/25]:[ago/25]])</f>
        <v>0</v>
      </c>
      <c r="DX1343" s="4">
        <f>SUM(Tabela1[[#This Row],[set/25]:[dez/30]])</f>
        <v>0</v>
      </c>
    </row>
    <row r="1344" spans="1:128" hidden="1" x14ac:dyDescent="0.25">
      <c r="A1344" s="2" t="s">
        <v>2495</v>
      </c>
      <c r="B1344" s="2" t="s">
        <v>14</v>
      </c>
      <c r="C1344" s="2" t="s">
        <v>324</v>
      </c>
      <c r="D1344" s="1">
        <v>807</v>
      </c>
      <c r="E1344" s="2" t="s">
        <v>3146</v>
      </c>
      <c r="F1344" s="2" t="s">
        <v>19</v>
      </c>
      <c r="G1344" s="321">
        <v>45853</v>
      </c>
      <c r="H1344" s="2" t="s">
        <v>175</v>
      </c>
      <c r="I1344" s="2"/>
      <c r="J1344" s="4"/>
      <c r="K1344" s="4"/>
      <c r="L1344" s="4">
        <f>Tabela1[[#This Row],[parcela.cef
(total)]]-Tabela1[[#This Row],[parcela.cef
(realizado)]]</f>
        <v>0</v>
      </c>
      <c r="M1344" s="4">
        <v>0</v>
      </c>
      <c r="N1344" s="4">
        <v>225600</v>
      </c>
      <c r="O1344" s="4">
        <v>0</v>
      </c>
      <c r="P1344" s="4">
        <v>229185.78</v>
      </c>
      <c r="Q1344" s="4">
        <f>SUM(Tabela1[[#This Row],[set/25]:[dez/30]])</f>
        <v>226175.42999999996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1500</v>
      </c>
      <c r="BI1344" s="4">
        <v>1510.35</v>
      </c>
      <c r="BJ1344" s="4">
        <v>1524.09</v>
      </c>
      <c r="BK1344" s="4">
        <v>1524.09</v>
      </c>
      <c r="BL1344" s="4">
        <v>4673.8900000000003</v>
      </c>
      <c r="BM1344" s="4">
        <v>5080.3100000000004</v>
      </c>
      <c r="BN1344" s="4">
        <v>5080.3100000000004</v>
      </c>
      <c r="BO1344" s="4">
        <v>5080.3100000000004</v>
      </c>
      <c r="BP1344" s="4">
        <v>5080.3100000000004</v>
      </c>
      <c r="BQ1344" s="4">
        <v>5080.3100000000004</v>
      </c>
      <c r="BR1344" s="4">
        <v>5080.3100000000004</v>
      </c>
      <c r="BS1344" s="4">
        <v>5080.3100000000004</v>
      </c>
      <c r="BT1344" s="4">
        <v>15240.94</v>
      </c>
      <c r="BU1344" s="4">
        <v>5080.3100000000004</v>
      </c>
      <c r="BV1344" s="4">
        <v>5080.3100000000004</v>
      </c>
      <c r="BW1344" s="4">
        <v>5080.3100000000004</v>
      </c>
      <c r="BX1344" s="4">
        <v>5080.3100000000004</v>
      </c>
      <c r="BY1344" s="4">
        <v>5080.3100000000004</v>
      </c>
      <c r="BZ1344" s="4">
        <v>5080.3100000000004</v>
      </c>
      <c r="CA1344" s="4">
        <v>5080.3100000000004</v>
      </c>
      <c r="CB1344" s="4">
        <v>5080.3100000000004</v>
      </c>
      <c r="CC1344" s="4">
        <v>5080.3100000000004</v>
      </c>
      <c r="CD1344" s="4">
        <v>5080.3100000000004</v>
      </c>
      <c r="CE1344" s="4">
        <v>5080.3100000000004</v>
      </c>
      <c r="CF1344" s="4">
        <v>15240.94</v>
      </c>
      <c r="CG1344" s="4">
        <v>5080.3100000000004</v>
      </c>
      <c r="CH1344" s="4">
        <v>5080.3100000000004</v>
      </c>
      <c r="CI1344" s="4">
        <v>5080.3100000000004</v>
      </c>
      <c r="CJ1344" s="4">
        <v>5080.3100000000004</v>
      </c>
      <c r="CK1344" s="4">
        <v>5080.3100000000004</v>
      </c>
      <c r="CL1344" s="4">
        <v>5080.3100000000004</v>
      </c>
      <c r="CM1344" s="4">
        <v>5080.3100000000004</v>
      </c>
      <c r="CN1344" s="4">
        <v>5080.3100000000004</v>
      </c>
      <c r="CO1344" s="4">
        <v>5080.3100000000004</v>
      </c>
      <c r="CP1344" s="4">
        <v>5080.3100000000004</v>
      </c>
      <c r="CQ1344" s="4">
        <v>5080.3100000000004</v>
      </c>
      <c r="CR1344" s="4">
        <v>15240.94</v>
      </c>
      <c r="CS1344" s="4">
        <v>5080.3100000000004</v>
      </c>
      <c r="CT1344" s="4">
        <v>5080.3100000000004</v>
      </c>
      <c r="CU1344" s="4">
        <v>5080.3100000000004</v>
      </c>
      <c r="CV1344" s="4">
        <v>5080.3100000000004</v>
      </c>
      <c r="CW1344" s="4">
        <v>5080.3100000000004</v>
      </c>
      <c r="CX1344" s="4">
        <v>0</v>
      </c>
      <c r="CY1344" s="4">
        <v>0</v>
      </c>
      <c r="CZ1344" s="4">
        <v>0</v>
      </c>
      <c r="DA1344" s="4">
        <v>0</v>
      </c>
      <c r="DB1344" s="4">
        <v>0</v>
      </c>
      <c r="DC1344" s="4">
        <v>0</v>
      </c>
      <c r="DD1344" s="4">
        <v>0</v>
      </c>
      <c r="DE1344" s="4">
        <v>0</v>
      </c>
      <c r="DF1344" s="4">
        <v>0</v>
      </c>
      <c r="DG1344" s="4">
        <v>0</v>
      </c>
      <c r="DH1344" s="4">
        <v>0</v>
      </c>
      <c r="DI1344" s="4">
        <v>0</v>
      </c>
      <c r="DJ1344" s="4">
        <v>0</v>
      </c>
      <c r="DK1344" s="4">
        <v>0</v>
      </c>
      <c r="DL1344" s="4">
        <v>0</v>
      </c>
      <c r="DM1344" s="4">
        <v>0</v>
      </c>
      <c r="DN1344" s="4">
        <v>0</v>
      </c>
      <c r="DO1344" s="4">
        <v>0</v>
      </c>
      <c r="DP1344" s="4">
        <v>0</v>
      </c>
      <c r="DQ1344" s="4">
        <v>0</v>
      </c>
      <c r="DR1344" s="4">
        <v>0</v>
      </c>
      <c r="DS1344" s="4">
        <v>0</v>
      </c>
      <c r="DT1344" s="4">
        <v>0</v>
      </c>
      <c r="DU1344" s="6">
        <v>0</v>
      </c>
      <c r="DV1344" s="4">
        <f>SUM(Tabela1[[#This Row],[jan/25]:[mar/25]])</f>
        <v>0</v>
      </c>
      <c r="DW1344" s="4">
        <f>SUM(Tabela1[[#This Row],[abr/25]:[ago/25]])</f>
        <v>3010.35</v>
      </c>
      <c r="DX1344" s="4">
        <f>SUM(Tabela1[[#This Row],[set/25]:[dez/30]])</f>
        <v>226175.42999999996</v>
      </c>
    </row>
    <row r="1345" spans="1:128" hidden="1" x14ac:dyDescent="0.25">
      <c r="A1345" s="2" t="s">
        <v>2495</v>
      </c>
      <c r="B1345" s="2" t="s">
        <v>14</v>
      </c>
      <c r="C1345" s="2" t="s">
        <v>324</v>
      </c>
      <c r="D1345" s="1">
        <v>808</v>
      </c>
      <c r="E1345" s="2" t="s">
        <v>3148</v>
      </c>
      <c r="F1345" s="2" t="s">
        <v>19</v>
      </c>
      <c r="G1345" s="321">
        <v>45872</v>
      </c>
      <c r="H1345" s="2" t="s">
        <v>2221</v>
      </c>
      <c r="I1345" s="2"/>
      <c r="J1345" s="4"/>
      <c r="K1345" s="4"/>
      <c r="L1345" s="4">
        <f>Tabela1[[#This Row],[parcela.cef
(total)]]-Tabela1[[#This Row],[parcela.cef
(realizado)]]</f>
        <v>0</v>
      </c>
      <c r="M1345" s="4">
        <v>262366</v>
      </c>
      <c r="N1345" s="4">
        <v>305495.3</v>
      </c>
      <c r="O1345" s="4">
        <v>0</v>
      </c>
      <c r="P1345" s="4">
        <v>45904.27</v>
      </c>
      <c r="Q1345" s="4">
        <f>SUM(Tabela1[[#This Row],[set/25]:[dez/30]])</f>
        <v>45304.270000000026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600</v>
      </c>
      <c r="BJ1345" s="4">
        <v>605.83000000000004</v>
      </c>
      <c r="BK1345" s="4">
        <v>605.46</v>
      </c>
      <c r="BL1345" s="4">
        <v>605.46</v>
      </c>
      <c r="BM1345" s="4">
        <v>343.6</v>
      </c>
      <c r="BN1345" s="4">
        <v>343.6</v>
      </c>
      <c r="BO1345" s="4">
        <v>343.6</v>
      </c>
      <c r="BP1345" s="4">
        <v>343.6</v>
      </c>
      <c r="BQ1345" s="4">
        <v>343.6</v>
      </c>
      <c r="BR1345" s="4">
        <v>343.6</v>
      </c>
      <c r="BS1345" s="4">
        <v>343.6</v>
      </c>
      <c r="BT1345" s="4">
        <v>343.6</v>
      </c>
      <c r="BU1345" s="4">
        <v>343.6</v>
      </c>
      <c r="BV1345" s="4">
        <v>343.6</v>
      </c>
      <c r="BW1345" s="4">
        <v>343.6</v>
      </c>
      <c r="BX1345" s="4">
        <v>343.6</v>
      </c>
      <c r="BY1345" s="4">
        <v>1857.25</v>
      </c>
      <c r="BZ1345" s="4">
        <v>1073.48</v>
      </c>
      <c r="CA1345" s="4">
        <v>1145.33</v>
      </c>
      <c r="CB1345" s="4">
        <v>1145.33</v>
      </c>
      <c r="CC1345" s="4">
        <v>1145.33</v>
      </c>
      <c r="CD1345" s="4">
        <v>1145.33</v>
      </c>
      <c r="CE1345" s="4">
        <v>1145.33</v>
      </c>
      <c r="CF1345" s="4">
        <v>1145.33</v>
      </c>
      <c r="CG1345" s="4">
        <v>1145.33</v>
      </c>
      <c r="CH1345" s="4">
        <v>1145.33</v>
      </c>
      <c r="CI1345" s="4">
        <v>1145.33</v>
      </c>
      <c r="CJ1345" s="4">
        <v>1145.33</v>
      </c>
      <c r="CK1345" s="4">
        <v>6190.83</v>
      </c>
      <c r="CL1345" s="4">
        <v>1145.33</v>
      </c>
      <c r="CM1345" s="4">
        <v>1145.33</v>
      </c>
      <c r="CN1345" s="4">
        <v>1145.33</v>
      </c>
      <c r="CO1345" s="4">
        <v>1145.33</v>
      </c>
      <c r="CP1345" s="4">
        <v>1145.33</v>
      </c>
      <c r="CQ1345" s="4">
        <v>1145.33</v>
      </c>
      <c r="CR1345" s="4">
        <v>1145.33</v>
      </c>
      <c r="CS1345" s="4">
        <v>1145.33</v>
      </c>
      <c r="CT1345" s="4">
        <v>1145.33</v>
      </c>
      <c r="CU1345" s="4">
        <v>1145.33</v>
      </c>
      <c r="CV1345" s="4">
        <v>1145.33</v>
      </c>
      <c r="CW1345" s="4">
        <v>6190.83</v>
      </c>
      <c r="CX1345" s="4">
        <v>0</v>
      </c>
      <c r="CY1345" s="4">
        <v>0</v>
      </c>
      <c r="CZ1345" s="4">
        <v>0</v>
      </c>
      <c r="DA1345" s="4">
        <v>0</v>
      </c>
      <c r="DB1345" s="4">
        <v>0</v>
      </c>
      <c r="DC1345" s="4">
        <v>0</v>
      </c>
      <c r="DD1345" s="4">
        <v>0</v>
      </c>
      <c r="DE1345" s="4">
        <v>0</v>
      </c>
      <c r="DF1345" s="4">
        <v>0</v>
      </c>
      <c r="DG1345" s="4">
        <v>0</v>
      </c>
      <c r="DH1345" s="4">
        <v>0</v>
      </c>
      <c r="DI1345" s="4">
        <v>0</v>
      </c>
      <c r="DJ1345" s="4">
        <v>0</v>
      </c>
      <c r="DK1345" s="4">
        <v>0</v>
      </c>
      <c r="DL1345" s="4">
        <v>0</v>
      </c>
      <c r="DM1345" s="4">
        <v>0</v>
      </c>
      <c r="DN1345" s="4">
        <v>0</v>
      </c>
      <c r="DO1345" s="4">
        <v>0</v>
      </c>
      <c r="DP1345" s="4">
        <v>0</v>
      </c>
      <c r="DQ1345" s="4">
        <v>0</v>
      </c>
      <c r="DR1345" s="4">
        <v>0</v>
      </c>
      <c r="DS1345" s="4">
        <v>0</v>
      </c>
      <c r="DT1345" s="4">
        <v>0</v>
      </c>
      <c r="DU1345" s="6">
        <v>0</v>
      </c>
      <c r="DV1345" s="4">
        <f>SUM(Tabela1[[#This Row],[jan/25]:[mar/25]])</f>
        <v>0</v>
      </c>
      <c r="DW1345" s="4">
        <f>SUM(Tabela1[[#This Row],[abr/25]:[ago/25]])</f>
        <v>600</v>
      </c>
      <c r="DX1345" s="4">
        <f>SUM(Tabela1[[#This Row],[set/25]:[dez/30]])</f>
        <v>45304.270000000026</v>
      </c>
    </row>
    <row r="1346" spans="1:128" hidden="1" x14ac:dyDescent="0.25">
      <c r="A1346" s="2" t="s">
        <v>2495</v>
      </c>
      <c r="B1346" s="2" t="s">
        <v>14</v>
      </c>
      <c r="C1346" s="2" t="s">
        <v>324</v>
      </c>
      <c r="D1346" s="1">
        <v>809</v>
      </c>
      <c r="E1346" s="2" t="s">
        <v>3150</v>
      </c>
      <c r="F1346" s="2" t="s">
        <v>19</v>
      </c>
      <c r="G1346" s="321">
        <v>45853</v>
      </c>
      <c r="H1346" s="2" t="s">
        <v>665</v>
      </c>
      <c r="I1346" s="2"/>
      <c r="J1346" s="4"/>
      <c r="K1346" s="4"/>
      <c r="L1346" s="4">
        <f>Tabela1[[#This Row],[parcela.cef
(total)]]-Tabela1[[#This Row],[parcela.cef
(realizado)]]</f>
        <v>0</v>
      </c>
      <c r="M1346" s="4">
        <v>0</v>
      </c>
      <c r="N1346" s="4">
        <v>224660</v>
      </c>
      <c r="O1346" s="4">
        <v>0</v>
      </c>
      <c r="P1346" s="4">
        <v>225095.84</v>
      </c>
      <c r="Q1346" s="4">
        <f>SUM(Tabela1[[#This Row],[set/25]:[dez/30]])</f>
        <v>150479.08000000005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72560</v>
      </c>
      <c r="BI1346" s="4">
        <v>2056.7600000000002</v>
      </c>
      <c r="BJ1346" s="4">
        <v>0</v>
      </c>
      <c r="BK1346" s="4">
        <v>2032.13</v>
      </c>
      <c r="BL1346" s="4">
        <v>2032.13</v>
      </c>
      <c r="BM1346" s="4">
        <v>2032.13</v>
      </c>
      <c r="BN1346" s="4">
        <v>2032.13</v>
      </c>
      <c r="BO1346" s="4">
        <v>2032.13</v>
      </c>
      <c r="BP1346" s="4">
        <v>2032.13</v>
      </c>
      <c r="BQ1346" s="4">
        <v>2032.13</v>
      </c>
      <c r="BR1346" s="4">
        <v>2032.13</v>
      </c>
      <c r="BS1346" s="4">
        <v>2032.13</v>
      </c>
      <c r="BT1346" s="4">
        <v>22353.39</v>
      </c>
      <c r="BU1346" s="4">
        <v>2032.13</v>
      </c>
      <c r="BV1346" s="4">
        <v>2032.13</v>
      </c>
      <c r="BW1346" s="4">
        <v>2032.13</v>
      </c>
      <c r="BX1346" s="4">
        <v>2032.13</v>
      </c>
      <c r="BY1346" s="4">
        <v>2032.13</v>
      </c>
      <c r="BZ1346" s="4">
        <v>2032.13</v>
      </c>
      <c r="CA1346" s="4">
        <v>2032.13</v>
      </c>
      <c r="CB1346" s="4">
        <v>2032.13</v>
      </c>
      <c r="CC1346" s="4">
        <v>2032.13</v>
      </c>
      <c r="CD1346" s="4">
        <v>2032.13</v>
      </c>
      <c r="CE1346" s="4">
        <v>2032.13</v>
      </c>
      <c r="CF1346" s="4">
        <v>22353.39</v>
      </c>
      <c r="CG1346" s="4">
        <v>2032.13</v>
      </c>
      <c r="CH1346" s="4">
        <v>2032.13</v>
      </c>
      <c r="CI1346" s="4">
        <v>2032.13</v>
      </c>
      <c r="CJ1346" s="4">
        <v>2032.13</v>
      </c>
      <c r="CK1346" s="4">
        <v>2032.13</v>
      </c>
      <c r="CL1346" s="4">
        <v>2032.13</v>
      </c>
      <c r="CM1346" s="4">
        <v>2032.13</v>
      </c>
      <c r="CN1346" s="4">
        <v>2032.13</v>
      </c>
      <c r="CO1346" s="4">
        <v>2032.13</v>
      </c>
      <c r="CP1346" s="4">
        <v>2133.7399999999998</v>
      </c>
      <c r="CQ1346" s="4">
        <v>2032.13</v>
      </c>
      <c r="CR1346" s="4">
        <v>32514.01</v>
      </c>
      <c r="CS1346" s="4">
        <v>2032.13</v>
      </c>
      <c r="CT1346" s="4">
        <v>2032.13</v>
      </c>
      <c r="CU1346" s="4">
        <v>2032.13</v>
      </c>
      <c r="CV1346" s="4">
        <v>2032.13</v>
      </c>
      <c r="CW1346" s="4">
        <v>2032.13</v>
      </c>
      <c r="CX1346" s="4">
        <v>0</v>
      </c>
      <c r="CY1346" s="4">
        <v>0</v>
      </c>
      <c r="CZ1346" s="4">
        <v>0</v>
      </c>
      <c r="DA1346" s="4">
        <v>0</v>
      </c>
      <c r="DB1346" s="4">
        <v>0</v>
      </c>
      <c r="DC1346" s="4">
        <v>0</v>
      </c>
      <c r="DD1346" s="4">
        <v>0</v>
      </c>
      <c r="DE1346" s="4">
        <v>0</v>
      </c>
      <c r="DF1346" s="4">
        <v>0</v>
      </c>
      <c r="DG1346" s="4">
        <v>0</v>
      </c>
      <c r="DH1346" s="4">
        <v>0</v>
      </c>
      <c r="DI1346" s="4">
        <v>0</v>
      </c>
      <c r="DJ1346" s="4">
        <v>0</v>
      </c>
      <c r="DK1346" s="4">
        <v>0</v>
      </c>
      <c r="DL1346" s="4">
        <v>0</v>
      </c>
      <c r="DM1346" s="4">
        <v>0</v>
      </c>
      <c r="DN1346" s="4">
        <v>0</v>
      </c>
      <c r="DO1346" s="4">
        <v>0</v>
      </c>
      <c r="DP1346" s="4">
        <v>0</v>
      </c>
      <c r="DQ1346" s="4">
        <v>0</v>
      </c>
      <c r="DR1346" s="4">
        <v>0</v>
      </c>
      <c r="DS1346" s="4">
        <v>0</v>
      </c>
      <c r="DT1346" s="4">
        <v>0</v>
      </c>
      <c r="DU1346" s="6">
        <v>0</v>
      </c>
      <c r="DV1346" s="4">
        <f>SUM(Tabela1[[#This Row],[jan/25]:[mar/25]])</f>
        <v>0</v>
      </c>
      <c r="DW1346" s="4">
        <f>SUM(Tabela1[[#This Row],[abr/25]:[ago/25]])</f>
        <v>74616.759999999995</v>
      </c>
      <c r="DX1346" s="4">
        <f>SUM(Tabela1[[#This Row],[set/25]:[dez/30]])</f>
        <v>150479.08000000005</v>
      </c>
    </row>
    <row r="1347" spans="1:128" hidden="1" x14ac:dyDescent="0.25">
      <c r="A1347" s="2" t="s">
        <v>2495</v>
      </c>
      <c r="B1347" s="2" t="s">
        <v>14</v>
      </c>
      <c r="C1347" s="2" t="s">
        <v>324</v>
      </c>
      <c r="D1347" s="1">
        <v>810</v>
      </c>
      <c r="E1347" s="2" t="s">
        <v>3152</v>
      </c>
      <c r="F1347" s="2" t="s">
        <v>19</v>
      </c>
      <c r="G1347" s="321">
        <v>45869</v>
      </c>
      <c r="H1347" s="2" t="s">
        <v>3153</v>
      </c>
      <c r="I1347" s="2"/>
      <c r="J1347" s="4"/>
      <c r="K1347" s="4"/>
      <c r="L1347" s="4">
        <f>Tabela1[[#This Row],[parcela.cef
(total)]]-Tabela1[[#This Row],[parcela.cef
(realizado)]]</f>
        <v>0</v>
      </c>
      <c r="M1347" s="4">
        <v>118074.62</v>
      </c>
      <c r="N1347" s="4">
        <v>224660</v>
      </c>
      <c r="O1347" s="4">
        <v>0</v>
      </c>
      <c r="P1347" s="4">
        <v>109383.52</v>
      </c>
      <c r="Q1347" s="4">
        <f>SUM(Tabela1[[#This Row],[set/25]:[dez/30]])</f>
        <v>58931.519999999968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50452</v>
      </c>
      <c r="BJ1347" s="4">
        <v>1016.06</v>
      </c>
      <c r="BK1347" s="4">
        <v>1016.06</v>
      </c>
      <c r="BL1347" s="4">
        <v>1016.06</v>
      </c>
      <c r="BM1347" s="4">
        <v>1016.06</v>
      </c>
      <c r="BN1347" s="4">
        <v>1016.06</v>
      </c>
      <c r="BO1347" s="4">
        <v>1016.06</v>
      </c>
      <c r="BP1347" s="4">
        <v>1016.06</v>
      </c>
      <c r="BQ1347" s="4">
        <v>1016.06</v>
      </c>
      <c r="BR1347" s="4">
        <v>6096.37</v>
      </c>
      <c r="BS1347" s="4">
        <v>1016.06</v>
      </c>
      <c r="BT1347" s="4">
        <v>1016.06</v>
      </c>
      <c r="BU1347" s="4">
        <v>1016.06</v>
      </c>
      <c r="BV1347" s="4">
        <v>1016.06</v>
      </c>
      <c r="BW1347" s="4">
        <v>1016.06</v>
      </c>
      <c r="BX1347" s="4">
        <v>1016.06</v>
      </c>
      <c r="BY1347" s="4">
        <v>1016.06</v>
      </c>
      <c r="BZ1347" s="4">
        <v>1016.06</v>
      </c>
      <c r="CA1347" s="4">
        <v>1016.06</v>
      </c>
      <c r="CB1347" s="4">
        <v>1016.06</v>
      </c>
      <c r="CC1347" s="4">
        <v>1016.06</v>
      </c>
      <c r="CD1347" s="4">
        <v>6096.37</v>
      </c>
      <c r="CE1347" s="4">
        <v>1016.06</v>
      </c>
      <c r="CF1347" s="4">
        <v>1016.06</v>
      </c>
      <c r="CG1347" s="4">
        <v>1016.06</v>
      </c>
      <c r="CH1347" s="4">
        <v>1016.06</v>
      </c>
      <c r="CI1347" s="4">
        <v>1016.06</v>
      </c>
      <c r="CJ1347" s="4">
        <v>1016.06</v>
      </c>
      <c r="CK1347" s="4">
        <v>1016.06</v>
      </c>
      <c r="CL1347" s="4">
        <v>1016.06</v>
      </c>
      <c r="CM1347" s="4">
        <v>1016.06</v>
      </c>
      <c r="CN1347" s="4">
        <v>1016.06</v>
      </c>
      <c r="CO1347" s="4">
        <v>1016.06</v>
      </c>
      <c r="CP1347" s="4">
        <v>9144.56</v>
      </c>
      <c r="CQ1347" s="4">
        <v>1016.06</v>
      </c>
      <c r="CR1347" s="4">
        <v>1016.06</v>
      </c>
      <c r="CS1347" s="4">
        <v>1016.06</v>
      </c>
      <c r="CT1347" s="4">
        <v>1016.06</v>
      </c>
      <c r="CU1347" s="4">
        <v>1016.06</v>
      </c>
      <c r="CV1347" s="4">
        <v>1016.06</v>
      </c>
      <c r="CW1347" s="4">
        <v>1016.06</v>
      </c>
      <c r="CX1347" s="4">
        <v>0</v>
      </c>
      <c r="CY1347" s="4">
        <v>0</v>
      </c>
      <c r="CZ1347" s="4">
        <v>0</v>
      </c>
      <c r="DA1347" s="4">
        <v>0</v>
      </c>
      <c r="DB1347" s="4">
        <v>0</v>
      </c>
      <c r="DC1347" s="4">
        <v>0</v>
      </c>
      <c r="DD1347" s="4">
        <v>0</v>
      </c>
      <c r="DE1347" s="4">
        <v>0</v>
      </c>
      <c r="DF1347" s="4">
        <v>0</v>
      </c>
      <c r="DG1347" s="4">
        <v>0</v>
      </c>
      <c r="DH1347" s="4">
        <v>0</v>
      </c>
      <c r="DI1347" s="4">
        <v>0</v>
      </c>
      <c r="DJ1347" s="4">
        <v>0</v>
      </c>
      <c r="DK1347" s="4">
        <v>0</v>
      </c>
      <c r="DL1347" s="4">
        <v>0</v>
      </c>
      <c r="DM1347" s="4">
        <v>0</v>
      </c>
      <c r="DN1347" s="4">
        <v>0</v>
      </c>
      <c r="DO1347" s="4">
        <v>0</v>
      </c>
      <c r="DP1347" s="4">
        <v>0</v>
      </c>
      <c r="DQ1347" s="4">
        <v>0</v>
      </c>
      <c r="DR1347" s="4">
        <v>0</v>
      </c>
      <c r="DS1347" s="4">
        <v>0</v>
      </c>
      <c r="DT1347" s="4">
        <v>0</v>
      </c>
      <c r="DU1347" s="6">
        <v>0</v>
      </c>
      <c r="DV1347" s="4">
        <f>SUM(Tabela1[[#This Row],[jan/25]:[mar/25]])</f>
        <v>0</v>
      </c>
      <c r="DW1347" s="4">
        <f>SUM(Tabela1[[#This Row],[abr/25]:[ago/25]])</f>
        <v>50452</v>
      </c>
      <c r="DX1347" s="4">
        <f>SUM(Tabela1[[#This Row],[set/25]:[dez/30]])</f>
        <v>58931.519999999968</v>
      </c>
    </row>
    <row r="1348" spans="1:128" hidden="1" x14ac:dyDescent="0.25">
      <c r="A1348" s="2" t="s">
        <v>2495</v>
      </c>
      <c r="B1348" s="2" t="s">
        <v>14</v>
      </c>
      <c r="C1348" s="2" t="s">
        <v>324</v>
      </c>
      <c r="D1348" s="1">
        <v>811</v>
      </c>
      <c r="E1348" s="2" t="s">
        <v>3155</v>
      </c>
      <c r="F1348" s="2" t="s">
        <v>19</v>
      </c>
      <c r="G1348" s="321">
        <v>45868</v>
      </c>
      <c r="H1348" s="2" t="s">
        <v>3156</v>
      </c>
      <c r="I1348" s="2"/>
      <c r="J1348" s="4"/>
      <c r="K1348" s="4"/>
      <c r="L1348" s="4">
        <f>Tabela1[[#This Row],[parcela.cef
(total)]]-Tabela1[[#This Row],[parcela.cef
(realizado)]]</f>
        <v>0</v>
      </c>
      <c r="M1348" s="4">
        <v>284497.58</v>
      </c>
      <c r="N1348" s="4">
        <v>319600</v>
      </c>
      <c r="O1348" s="4">
        <v>0</v>
      </c>
      <c r="P1348" s="4">
        <v>40161.46</v>
      </c>
      <c r="Q1348" s="4">
        <f>SUM(Tabela1[[#This Row],[set/25]:[dez/30]])</f>
        <v>35389.599999999984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4500</v>
      </c>
      <c r="BI1348" s="4">
        <v>271.86</v>
      </c>
      <c r="BJ1348" s="4">
        <v>274.33999999999997</v>
      </c>
      <c r="BK1348" s="4">
        <v>274.33999999999997</v>
      </c>
      <c r="BL1348" s="4">
        <v>274.33999999999997</v>
      </c>
      <c r="BM1348" s="4">
        <v>274.33999999999997</v>
      </c>
      <c r="BN1348" s="4">
        <v>274.33999999999997</v>
      </c>
      <c r="BO1348" s="4">
        <v>274.33999999999997</v>
      </c>
      <c r="BP1348" s="4">
        <v>274.33999999999997</v>
      </c>
      <c r="BQ1348" s="4">
        <v>274.33999999999997</v>
      </c>
      <c r="BR1348" s="4">
        <v>274.33999999999997</v>
      </c>
      <c r="BS1348" s="4">
        <v>274.33999999999997</v>
      </c>
      <c r="BT1348" s="4">
        <v>1188.8</v>
      </c>
      <c r="BU1348" s="4">
        <v>670.6</v>
      </c>
      <c r="BV1348" s="4">
        <v>914.46</v>
      </c>
      <c r="BW1348" s="4">
        <v>914.46</v>
      </c>
      <c r="BX1348" s="4">
        <v>914.46</v>
      </c>
      <c r="BY1348" s="4">
        <v>914.46</v>
      </c>
      <c r="BZ1348" s="4">
        <v>914.46</v>
      </c>
      <c r="CA1348" s="4">
        <v>914.46</v>
      </c>
      <c r="CB1348" s="4">
        <v>914.46</v>
      </c>
      <c r="CC1348" s="4">
        <v>914.46</v>
      </c>
      <c r="CD1348" s="4">
        <v>914.46</v>
      </c>
      <c r="CE1348" s="4">
        <v>914.46</v>
      </c>
      <c r="CF1348" s="4">
        <v>3962.65</v>
      </c>
      <c r="CG1348" s="4">
        <v>914.46</v>
      </c>
      <c r="CH1348" s="4">
        <v>914.46</v>
      </c>
      <c r="CI1348" s="4">
        <v>914.46</v>
      </c>
      <c r="CJ1348" s="4">
        <v>914.46</v>
      </c>
      <c r="CK1348" s="4">
        <v>914.46</v>
      </c>
      <c r="CL1348" s="4">
        <v>914.46</v>
      </c>
      <c r="CM1348" s="4">
        <v>914.46</v>
      </c>
      <c r="CN1348" s="4">
        <v>914.46</v>
      </c>
      <c r="CO1348" s="4">
        <v>914.46</v>
      </c>
      <c r="CP1348" s="4">
        <v>914.46</v>
      </c>
      <c r="CQ1348" s="4">
        <v>914.46</v>
      </c>
      <c r="CR1348" s="4">
        <v>3962.65</v>
      </c>
      <c r="CS1348" s="4">
        <v>914.46</v>
      </c>
      <c r="CT1348" s="4">
        <v>914.46</v>
      </c>
      <c r="CU1348" s="4">
        <v>914.46</v>
      </c>
      <c r="CV1348" s="4">
        <v>914.46</v>
      </c>
      <c r="CW1348" s="4">
        <v>0</v>
      </c>
      <c r="CX1348" s="4">
        <v>0</v>
      </c>
      <c r="CY1348" s="4">
        <v>0</v>
      </c>
      <c r="CZ1348" s="4">
        <v>0</v>
      </c>
      <c r="DA1348" s="4">
        <v>0</v>
      </c>
      <c r="DB1348" s="4">
        <v>0</v>
      </c>
      <c r="DC1348" s="4">
        <v>0</v>
      </c>
      <c r="DD1348" s="4">
        <v>0</v>
      </c>
      <c r="DE1348" s="4">
        <v>0</v>
      </c>
      <c r="DF1348" s="4">
        <v>0</v>
      </c>
      <c r="DG1348" s="4">
        <v>0</v>
      </c>
      <c r="DH1348" s="4">
        <v>0</v>
      </c>
      <c r="DI1348" s="4">
        <v>0</v>
      </c>
      <c r="DJ1348" s="4">
        <v>0</v>
      </c>
      <c r="DK1348" s="4">
        <v>0</v>
      </c>
      <c r="DL1348" s="4">
        <v>0</v>
      </c>
      <c r="DM1348" s="4">
        <v>0</v>
      </c>
      <c r="DN1348" s="4">
        <v>0</v>
      </c>
      <c r="DO1348" s="4">
        <v>0</v>
      </c>
      <c r="DP1348" s="4">
        <v>0</v>
      </c>
      <c r="DQ1348" s="4">
        <v>0</v>
      </c>
      <c r="DR1348" s="4">
        <v>0</v>
      </c>
      <c r="DS1348" s="4">
        <v>0</v>
      </c>
      <c r="DT1348" s="4">
        <v>0</v>
      </c>
      <c r="DU1348" s="6">
        <v>0</v>
      </c>
      <c r="DV1348" s="4">
        <f>SUM(Tabela1[[#This Row],[jan/25]:[mar/25]])</f>
        <v>0</v>
      </c>
      <c r="DW1348" s="4">
        <f>SUM(Tabela1[[#This Row],[abr/25]:[ago/25]])</f>
        <v>4771.8599999999997</v>
      </c>
      <c r="DX1348" s="4">
        <f>SUM(Tabela1[[#This Row],[set/25]:[dez/30]])</f>
        <v>35389.599999999984</v>
      </c>
    </row>
    <row r="1349" spans="1:128" hidden="1" x14ac:dyDescent="0.25">
      <c r="A1349" s="2" t="s">
        <v>2495</v>
      </c>
      <c r="B1349" s="2" t="s">
        <v>14</v>
      </c>
      <c r="C1349" s="2" t="s">
        <v>324</v>
      </c>
      <c r="D1349" s="1">
        <v>812</v>
      </c>
      <c r="E1349" s="2" t="s">
        <v>3158</v>
      </c>
      <c r="F1349" s="2" t="s">
        <v>19</v>
      </c>
      <c r="G1349" s="321">
        <v>45850</v>
      </c>
      <c r="H1349" s="2" t="s">
        <v>1659</v>
      </c>
      <c r="I1349" s="2"/>
      <c r="J1349" s="4"/>
      <c r="K1349" s="4"/>
      <c r="L1349" s="4">
        <f>Tabela1[[#This Row],[parcela.cef
(total)]]-Tabela1[[#This Row],[parcela.cef
(realizado)]]</f>
        <v>0</v>
      </c>
      <c r="M1349" s="4">
        <v>219469.56</v>
      </c>
      <c r="N1349" s="4">
        <v>234060</v>
      </c>
      <c r="O1349" s="4">
        <v>0</v>
      </c>
      <c r="P1349" s="4">
        <v>18060</v>
      </c>
      <c r="Q1349" s="4">
        <f>SUM(Tabela1[[#This Row],[set/25]:[dez/30]])</f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18060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0</v>
      </c>
      <c r="CP1349" s="4">
        <v>0</v>
      </c>
      <c r="CQ1349" s="4">
        <v>0</v>
      </c>
      <c r="CR1349" s="4">
        <v>0</v>
      </c>
      <c r="CS1349" s="4">
        <v>0</v>
      </c>
      <c r="CT1349" s="4">
        <v>0</v>
      </c>
      <c r="CU1349" s="4">
        <v>0</v>
      </c>
      <c r="CV1349" s="4">
        <v>0</v>
      </c>
      <c r="CW1349" s="4">
        <v>0</v>
      </c>
      <c r="CX1349" s="4">
        <v>0</v>
      </c>
      <c r="CY1349" s="4">
        <v>0</v>
      </c>
      <c r="CZ1349" s="4">
        <v>0</v>
      </c>
      <c r="DA1349" s="4">
        <v>0</v>
      </c>
      <c r="DB1349" s="4">
        <v>0</v>
      </c>
      <c r="DC1349" s="4">
        <v>0</v>
      </c>
      <c r="DD1349" s="4">
        <v>0</v>
      </c>
      <c r="DE1349" s="4">
        <v>0</v>
      </c>
      <c r="DF1349" s="4">
        <v>0</v>
      </c>
      <c r="DG1349" s="4">
        <v>0</v>
      </c>
      <c r="DH1349" s="4">
        <v>0</v>
      </c>
      <c r="DI1349" s="4">
        <v>0</v>
      </c>
      <c r="DJ1349" s="4">
        <v>0</v>
      </c>
      <c r="DK1349" s="4">
        <v>0</v>
      </c>
      <c r="DL1349" s="4">
        <v>0</v>
      </c>
      <c r="DM1349" s="4">
        <v>0</v>
      </c>
      <c r="DN1349" s="4">
        <v>0</v>
      </c>
      <c r="DO1349" s="4">
        <v>0</v>
      </c>
      <c r="DP1349" s="4">
        <v>0</v>
      </c>
      <c r="DQ1349" s="4">
        <v>0</v>
      </c>
      <c r="DR1349" s="4">
        <v>0</v>
      </c>
      <c r="DS1349" s="4">
        <v>0</v>
      </c>
      <c r="DT1349" s="4">
        <v>0</v>
      </c>
      <c r="DU1349" s="6">
        <v>0</v>
      </c>
      <c r="DV1349" s="4">
        <f>SUM(Tabela1[[#This Row],[jan/25]:[mar/25]])</f>
        <v>0</v>
      </c>
      <c r="DW1349" s="4">
        <f>SUM(Tabela1[[#This Row],[abr/25]:[ago/25]])</f>
        <v>18060</v>
      </c>
      <c r="DX1349" s="4">
        <f>SUM(Tabela1[[#This Row],[set/25]:[dez/30]])</f>
        <v>0</v>
      </c>
    </row>
    <row r="1350" spans="1:128" hidden="1" x14ac:dyDescent="0.25">
      <c r="A1350" s="2" t="s">
        <v>2495</v>
      </c>
      <c r="B1350" s="2" t="s">
        <v>14</v>
      </c>
      <c r="C1350" s="2" t="s">
        <v>324</v>
      </c>
      <c r="D1350" s="1">
        <v>813</v>
      </c>
      <c r="E1350" s="2"/>
      <c r="F1350" s="2" t="s">
        <v>16</v>
      </c>
      <c r="G1350" s="321"/>
      <c r="H1350" s="2"/>
      <c r="I1350" s="2"/>
      <c r="J1350" s="4"/>
      <c r="K1350" s="4"/>
      <c r="L1350" s="4">
        <f>Tabela1[[#This Row],[parcela.cef
(total)]]-Tabela1[[#This Row],[parcela.cef
(realizado)]]</f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f>SUM(Tabela1[[#This Row],[set/25]:[dez/30]])</f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0</v>
      </c>
      <c r="CP1350" s="4">
        <v>0</v>
      </c>
      <c r="CQ1350" s="4">
        <v>0</v>
      </c>
      <c r="CR1350" s="4">
        <v>0</v>
      </c>
      <c r="CS1350" s="4">
        <v>0</v>
      </c>
      <c r="CT1350" s="4">
        <v>0</v>
      </c>
      <c r="CU1350" s="4">
        <v>0</v>
      </c>
      <c r="CV1350" s="4">
        <v>0</v>
      </c>
      <c r="CW1350" s="4">
        <v>0</v>
      </c>
      <c r="CX1350" s="4">
        <v>0</v>
      </c>
      <c r="CY1350" s="4">
        <v>0</v>
      </c>
      <c r="CZ1350" s="4">
        <v>0</v>
      </c>
      <c r="DA1350" s="4">
        <v>0</v>
      </c>
      <c r="DB1350" s="4">
        <v>0</v>
      </c>
      <c r="DC1350" s="4">
        <v>0</v>
      </c>
      <c r="DD1350" s="4">
        <v>0</v>
      </c>
      <c r="DE1350" s="4">
        <v>0</v>
      </c>
      <c r="DF1350" s="4">
        <v>0</v>
      </c>
      <c r="DG1350" s="4">
        <v>0</v>
      </c>
      <c r="DH1350" s="4">
        <v>0</v>
      </c>
      <c r="DI1350" s="4">
        <v>0</v>
      </c>
      <c r="DJ1350" s="4">
        <v>0</v>
      </c>
      <c r="DK1350" s="4">
        <v>0</v>
      </c>
      <c r="DL1350" s="4">
        <v>0</v>
      </c>
      <c r="DM1350" s="4">
        <v>0</v>
      </c>
      <c r="DN1350" s="4">
        <v>0</v>
      </c>
      <c r="DO1350" s="4">
        <v>0</v>
      </c>
      <c r="DP1350" s="4">
        <v>0</v>
      </c>
      <c r="DQ1350" s="4">
        <v>0</v>
      </c>
      <c r="DR1350" s="4">
        <v>0</v>
      </c>
      <c r="DS1350" s="4">
        <v>0</v>
      </c>
      <c r="DT1350" s="4">
        <v>0</v>
      </c>
      <c r="DU1350" s="6">
        <v>0</v>
      </c>
      <c r="DV1350" s="4">
        <f>SUM(Tabela1[[#This Row],[jan/25]:[mar/25]])</f>
        <v>0</v>
      </c>
      <c r="DW1350" s="4">
        <f>SUM(Tabela1[[#This Row],[abr/25]:[ago/25]])</f>
        <v>0</v>
      </c>
      <c r="DX1350" s="4">
        <f>SUM(Tabela1[[#This Row],[set/25]:[dez/30]])</f>
        <v>0</v>
      </c>
    </row>
    <row r="1351" spans="1:128" hidden="1" x14ac:dyDescent="0.25">
      <c r="A1351" s="2" t="s">
        <v>2495</v>
      </c>
      <c r="B1351" s="2" t="s">
        <v>14</v>
      </c>
      <c r="C1351" s="2" t="s">
        <v>324</v>
      </c>
      <c r="D1351" s="1">
        <v>814</v>
      </c>
      <c r="E1351" s="2"/>
      <c r="F1351" s="2" t="s">
        <v>16</v>
      </c>
      <c r="G1351" s="321"/>
      <c r="H1351" s="2"/>
      <c r="I1351" s="2"/>
      <c r="J1351" s="4"/>
      <c r="K1351" s="4"/>
      <c r="L1351" s="4">
        <f>Tabela1[[#This Row],[parcela.cef
(total)]]-Tabela1[[#This Row],[parcela.cef
(realizado)]]</f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f>SUM(Tabela1[[#This Row],[set/25]:[dez/30]])</f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0</v>
      </c>
      <c r="CS1351" s="4">
        <v>0</v>
      </c>
      <c r="CT1351" s="4">
        <v>0</v>
      </c>
      <c r="CU1351" s="4">
        <v>0</v>
      </c>
      <c r="CV1351" s="4">
        <v>0</v>
      </c>
      <c r="CW1351" s="4">
        <v>0</v>
      </c>
      <c r="CX1351" s="4">
        <v>0</v>
      </c>
      <c r="CY1351" s="4">
        <v>0</v>
      </c>
      <c r="CZ1351" s="4">
        <v>0</v>
      </c>
      <c r="DA1351" s="4">
        <v>0</v>
      </c>
      <c r="DB1351" s="4">
        <v>0</v>
      </c>
      <c r="DC1351" s="4">
        <v>0</v>
      </c>
      <c r="DD1351" s="4">
        <v>0</v>
      </c>
      <c r="DE1351" s="4">
        <v>0</v>
      </c>
      <c r="DF1351" s="4">
        <v>0</v>
      </c>
      <c r="DG1351" s="4">
        <v>0</v>
      </c>
      <c r="DH1351" s="4">
        <v>0</v>
      </c>
      <c r="DI1351" s="4">
        <v>0</v>
      </c>
      <c r="DJ1351" s="4">
        <v>0</v>
      </c>
      <c r="DK1351" s="4">
        <v>0</v>
      </c>
      <c r="DL1351" s="4">
        <v>0</v>
      </c>
      <c r="DM1351" s="4">
        <v>0</v>
      </c>
      <c r="DN1351" s="4">
        <v>0</v>
      </c>
      <c r="DO1351" s="4">
        <v>0</v>
      </c>
      <c r="DP1351" s="4">
        <v>0</v>
      </c>
      <c r="DQ1351" s="4">
        <v>0</v>
      </c>
      <c r="DR1351" s="4">
        <v>0</v>
      </c>
      <c r="DS1351" s="4">
        <v>0</v>
      </c>
      <c r="DT1351" s="4">
        <v>0</v>
      </c>
      <c r="DU1351" s="6">
        <v>0</v>
      </c>
      <c r="DV1351" s="4">
        <f>SUM(Tabela1[[#This Row],[jan/25]:[mar/25]])</f>
        <v>0</v>
      </c>
      <c r="DW1351" s="4">
        <f>SUM(Tabela1[[#This Row],[abr/25]:[ago/25]])</f>
        <v>0</v>
      </c>
      <c r="DX1351" s="4">
        <f>SUM(Tabela1[[#This Row],[set/25]:[dez/30]])</f>
        <v>0</v>
      </c>
    </row>
    <row r="1352" spans="1:128" hidden="1" x14ac:dyDescent="0.25">
      <c r="A1352" s="2" t="s">
        <v>2495</v>
      </c>
      <c r="B1352" s="2" t="s">
        <v>14</v>
      </c>
      <c r="C1352" s="2" t="s">
        <v>324</v>
      </c>
      <c r="D1352" s="1">
        <v>815</v>
      </c>
      <c r="E1352" s="2" t="s">
        <v>3162</v>
      </c>
      <c r="F1352" s="2" t="s">
        <v>19</v>
      </c>
      <c r="G1352" s="321">
        <v>45850</v>
      </c>
      <c r="H1352" s="2" t="s">
        <v>2085</v>
      </c>
      <c r="I1352" s="2"/>
      <c r="J1352" s="4"/>
      <c r="K1352" s="4"/>
      <c r="L1352" s="4">
        <f>Tabela1[[#This Row],[parcela.cef
(total)]]-Tabela1[[#This Row],[parcela.cef
(realizado)]]</f>
        <v>0</v>
      </c>
      <c r="M1352" s="4">
        <v>244710.59</v>
      </c>
      <c r="N1352" s="4">
        <v>305499.62</v>
      </c>
      <c r="O1352" s="4">
        <v>0</v>
      </c>
      <c r="P1352" s="4">
        <v>65677.39</v>
      </c>
      <c r="Q1352" s="4">
        <f>SUM(Tabela1[[#This Row],[set/25]:[dez/30]])</f>
        <v>64289.969999999965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900</v>
      </c>
      <c r="BI1352" s="4">
        <v>487.42</v>
      </c>
      <c r="BJ1352" s="4">
        <v>491.86</v>
      </c>
      <c r="BK1352" s="4">
        <v>491.86</v>
      </c>
      <c r="BL1352" s="4">
        <v>491.86</v>
      </c>
      <c r="BM1352" s="4">
        <v>491.86</v>
      </c>
      <c r="BN1352" s="4">
        <v>491.86</v>
      </c>
      <c r="BO1352" s="4">
        <v>491.86</v>
      </c>
      <c r="BP1352" s="4">
        <v>491.86</v>
      </c>
      <c r="BQ1352" s="4">
        <v>491.86</v>
      </c>
      <c r="BR1352" s="4">
        <v>491.86</v>
      </c>
      <c r="BS1352" s="4">
        <v>491.86</v>
      </c>
      <c r="BT1352" s="4">
        <v>1711.14</v>
      </c>
      <c r="BU1352" s="4">
        <v>576.98</v>
      </c>
      <c r="BV1352" s="4">
        <v>1639.52</v>
      </c>
      <c r="BW1352" s="4">
        <v>1639.52</v>
      </c>
      <c r="BX1352" s="4">
        <v>1639.52</v>
      </c>
      <c r="BY1352" s="4">
        <v>1639.52</v>
      </c>
      <c r="BZ1352" s="4">
        <v>1639.52</v>
      </c>
      <c r="CA1352" s="4">
        <v>1639.52</v>
      </c>
      <c r="CB1352" s="4">
        <v>1639.52</v>
      </c>
      <c r="CC1352" s="4">
        <v>1639.52</v>
      </c>
      <c r="CD1352" s="4">
        <v>1639.52</v>
      </c>
      <c r="CE1352" s="4">
        <v>1639.52</v>
      </c>
      <c r="CF1352" s="4">
        <v>5703.77</v>
      </c>
      <c r="CG1352" s="4">
        <v>1639.52</v>
      </c>
      <c r="CH1352" s="4">
        <v>1639.52</v>
      </c>
      <c r="CI1352" s="4">
        <v>1639.52</v>
      </c>
      <c r="CJ1352" s="4">
        <v>1639.52</v>
      </c>
      <c r="CK1352" s="4">
        <v>1639.52</v>
      </c>
      <c r="CL1352" s="4">
        <v>1639.52</v>
      </c>
      <c r="CM1352" s="4">
        <v>1639.52</v>
      </c>
      <c r="CN1352" s="4">
        <v>1639.52</v>
      </c>
      <c r="CO1352" s="4">
        <v>1639.52</v>
      </c>
      <c r="CP1352" s="4">
        <v>1639.52</v>
      </c>
      <c r="CQ1352" s="4">
        <v>1639.52</v>
      </c>
      <c r="CR1352" s="4">
        <v>8751.9599999999991</v>
      </c>
      <c r="CS1352" s="4">
        <v>1639.52</v>
      </c>
      <c r="CT1352" s="4">
        <v>1639.52</v>
      </c>
      <c r="CU1352" s="4">
        <v>1639.52</v>
      </c>
      <c r="CV1352" s="4">
        <v>1639.52</v>
      </c>
      <c r="CW1352" s="4">
        <v>1639.52</v>
      </c>
      <c r="CX1352" s="4">
        <v>0</v>
      </c>
      <c r="CY1352" s="4">
        <v>0</v>
      </c>
      <c r="CZ1352" s="4">
        <v>0</v>
      </c>
      <c r="DA1352" s="4">
        <v>0</v>
      </c>
      <c r="DB1352" s="4">
        <v>0</v>
      </c>
      <c r="DC1352" s="4">
        <v>0</v>
      </c>
      <c r="DD1352" s="4">
        <v>0</v>
      </c>
      <c r="DE1352" s="4">
        <v>0</v>
      </c>
      <c r="DF1352" s="4">
        <v>0</v>
      </c>
      <c r="DG1352" s="4">
        <v>0</v>
      </c>
      <c r="DH1352" s="4">
        <v>0</v>
      </c>
      <c r="DI1352" s="4">
        <v>0</v>
      </c>
      <c r="DJ1352" s="4">
        <v>0</v>
      </c>
      <c r="DK1352" s="4">
        <v>0</v>
      </c>
      <c r="DL1352" s="4">
        <v>0</v>
      </c>
      <c r="DM1352" s="4">
        <v>0</v>
      </c>
      <c r="DN1352" s="4">
        <v>0</v>
      </c>
      <c r="DO1352" s="4">
        <v>0</v>
      </c>
      <c r="DP1352" s="4">
        <v>0</v>
      </c>
      <c r="DQ1352" s="4">
        <v>0</v>
      </c>
      <c r="DR1352" s="4">
        <v>0</v>
      </c>
      <c r="DS1352" s="4">
        <v>0</v>
      </c>
      <c r="DT1352" s="4">
        <v>0</v>
      </c>
      <c r="DU1352" s="6">
        <v>0</v>
      </c>
      <c r="DV1352" s="4">
        <f>SUM(Tabela1[[#This Row],[jan/25]:[mar/25]])</f>
        <v>0</v>
      </c>
      <c r="DW1352" s="4">
        <f>SUM(Tabela1[[#This Row],[abr/25]:[ago/25]])</f>
        <v>1387.42</v>
      </c>
      <c r="DX1352" s="4">
        <f>SUM(Tabela1[[#This Row],[set/25]:[dez/30]])</f>
        <v>64289.969999999965</v>
      </c>
    </row>
    <row r="1353" spans="1:128" hidden="1" x14ac:dyDescent="0.25">
      <c r="A1353" s="2" t="s">
        <v>2495</v>
      </c>
      <c r="B1353" s="2" t="s">
        <v>14</v>
      </c>
      <c r="C1353" s="2" t="s">
        <v>349</v>
      </c>
      <c r="D1353" s="1">
        <v>901</v>
      </c>
      <c r="E1353" s="2" t="s">
        <v>3164</v>
      </c>
      <c r="F1353" s="2" t="s">
        <v>19</v>
      </c>
      <c r="G1353" s="321">
        <v>45884</v>
      </c>
      <c r="H1353" s="2" t="s">
        <v>3165</v>
      </c>
      <c r="I1353" s="2"/>
      <c r="J1353" s="4"/>
      <c r="K1353" s="4"/>
      <c r="L1353" s="4">
        <f>Tabela1[[#This Row],[parcela.cef
(total)]]-Tabela1[[#This Row],[parcela.cef
(realizado)]]</f>
        <v>0</v>
      </c>
      <c r="M1353" s="4">
        <v>0</v>
      </c>
      <c r="N1353" s="4">
        <v>330786</v>
      </c>
      <c r="O1353" s="4">
        <v>0</v>
      </c>
      <c r="P1353" s="4">
        <v>333768.88</v>
      </c>
      <c r="Q1353" s="4">
        <f>SUM(Tabela1[[#This Row],[set/25]:[dez/30]])</f>
        <v>330768.88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3000</v>
      </c>
      <c r="BJ1353" s="4">
        <v>1059.56</v>
      </c>
      <c r="BK1353" s="4">
        <v>1059.56</v>
      </c>
      <c r="BL1353" s="4">
        <v>1059.56</v>
      </c>
      <c r="BM1353" s="4">
        <v>1059.56</v>
      </c>
      <c r="BN1353" s="4">
        <v>1059.56</v>
      </c>
      <c r="BO1353" s="4">
        <v>1650.89</v>
      </c>
      <c r="BP1353" s="4">
        <v>3531.85</v>
      </c>
      <c r="BQ1353" s="4">
        <v>3531.85</v>
      </c>
      <c r="BR1353" s="4">
        <v>64077.85</v>
      </c>
      <c r="BS1353" s="4">
        <v>3531.85</v>
      </c>
      <c r="BT1353" s="4">
        <v>3531.85</v>
      </c>
      <c r="BU1353" s="4">
        <v>3531.85</v>
      </c>
      <c r="BV1353" s="4">
        <v>3531.85</v>
      </c>
      <c r="BW1353" s="4">
        <v>3531.85</v>
      </c>
      <c r="BX1353" s="4">
        <v>3531.85</v>
      </c>
      <c r="BY1353" s="4">
        <v>51262.28</v>
      </c>
      <c r="BZ1353" s="4">
        <v>3531.85</v>
      </c>
      <c r="CA1353" s="4">
        <v>3531.85</v>
      </c>
      <c r="CB1353" s="4">
        <v>3531.85</v>
      </c>
      <c r="CC1353" s="4">
        <v>3531.85</v>
      </c>
      <c r="CD1353" s="4">
        <v>3531.85</v>
      </c>
      <c r="CE1353" s="4">
        <v>3531.85</v>
      </c>
      <c r="CF1353" s="4">
        <v>3531.85</v>
      </c>
      <c r="CG1353" s="4">
        <v>3531.85</v>
      </c>
      <c r="CH1353" s="4">
        <v>3531.85</v>
      </c>
      <c r="CI1353" s="4">
        <v>3531.85</v>
      </c>
      <c r="CJ1353" s="4">
        <v>3531.85</v>
      </c>
      <c r="CK1353" s="4">
        <v>51262.28</v>
      </c>
      <c r="CL1353" s="4">
        <v>3531.85</v>
      </c>
      <c r="CM1353" s="4">
        <v>3531.85</v>
      </c>
      <c r="CN1353" s="4">
        <v>3531.85</v>
      </c>
      <c r="CO1353" s="4">
        <v>3531.85</v>
      </c>
      <c r="CP1353" s="4">
        <v>3531.85</v>
      </c>
      <c r="CQ1353" s="4">
        <v>3531.85</v>
      </c>
      <c r="CR1353" s="4">
        <v>3531.85</v>
      </c>
      <c r="CS1353" s="4">
        <v>3531.85</v>
      </c>
      <c r="CT1353" s="4">
        <v>3531.85</v>
      </c>
      <c r="CU1353" s="4">
        <v>3531.85</v>
      </c>
      <c r="CV1353" s="4">
        <v>3531.85</v>
      </c>
      <c r="CW1353" s="4">
        <v>51262.28</v>
      </c>
      <c r="CX1353" s="4">
        <v>0</v>
      </c>
      <c r="CY1353" s="4">
        <v>0</v>
      </c>
      <c r="CZ1353" s="4">
        <v>0</v>
      </c>
      <c r="DA1353" s="4">
        <v>0</v>
      </c>
      <c r="DB1353" s="4">
        <v>0</v>
      </c>
      <c r="DC1353" s="4">
        <v>0</v>
      </c>
      <c r="DD1353" s="4">
        <v>0</v>
      </c>
      <c r="DE1353" s="4">
        <v>0</v>
      </c>
      <c r="DF1353" s="4">
        <v>0</v>
      </c>
      <c r="DG1353" s="4">
        <v>0</v>
      </c>
      <c r="DH1353" s="4">
        <v>0</v>
      </c>
      <c r="DI1353" s="4">
        <v>0</v>
      </c>
      <c r="DJ1353" s="4">
        <v>0</v>
      </c>
      <c r="DK1353" s="4">
        <v>0</v>
      </c>
      <c r="DL1353" s="4">
        <v>0</v>
      </c>
      <c r="DM1353" s="4">
        <v>0</v>
      </c>
      <c r="DN1353" s="4">
        <v>0</v>
      </c>
      <c r="DO1353" s="4">
        <v>0</v>
      </c>
      <c r="DP1353" s="4">
        <v>0</v>
      </c>
      <c r="DQ1353" s="4">
        <v>0</v>
      </c>
      <c r="DR1353" s="4">
        <v>0</v>
      </c>
      <c r="DS1353" s="4">
        <v>0</v>
      </c>
      <c r="DT1353" s="4">
        <v>0</v>
      </c>
      <c r="DU1353" s="6">
        <v>0</v>
      </c>
      <c r="DV1353" s="4">
        <f>SUM(Tabela1[[#This Row],[jan/25]:[mar/25]])</f>
        <v>0</v>
      </c>
      <c r="DW1353" s="4">
        <f>SUM(Tabela1[[#This Row],[abr/25]:[ago/25]])</f>
        <v>3000</v>
      </c>
      <c r="DX1353" s="4">
        <f>SUM(Tabela1[[#This Row],[set/25]:[dez/30]])</f>
        <v>330768.88</v>
      </c>
    </row>
    <row r="1354" spans="1:128" hidden="1" x14ac:dyDescent="0.25">
      <c r="A1354" s="2" t="s">
        <v>2495</v>
      </c>
      <c r="B1354" s="2" t="s">
        <v>14</v>
      </c>
      <c r="C1354" s="2" t="s">
        <v>349</v>
      </c>
      <c r="D1354" s="1">
        <v>902</v>
      </c>
      <c r="E1354" s="2"/>
      <c r="F1354" s="2" t="s">
        <v>16</v>
      </c>
      <c r="G1354" s="321"/>
      <c r="H1354" s="2"/>
      <c r="I1354" s="2"/>
      <c r="J1354" s="4"/>
      <c r="K1354" s="4"/>
      <c r="L1354" s="4">
        <f>Tabela1[[#This Row],[parcela.cef
(total)]]-Tabela1[[#This Row],[parcela.cef
(realizado)]]</f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f>SUM(Tabela1[[#This Row],[set/25]:[dez/30]])</f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0</v>
      </c>
      <c r="CP1354" s="4">
        <v>0</v>
      </c>
      <c r="CQ1354" s="4">
        <v>0</v>
      </c>
      <c r="CR1354" s="4">
        <v>0</v>
      </c>
      <c r="CS1354" s="4">
        <v>0</v>
      </c>
      <c r="CT1354" s="4">
        <v>0</v>
      </c>
      <c r="CU1354" s="4">
        <v>0</v>
      </c>
      <c r="CV1354" s="4">
        <v>0</v>
      </c>
      <c r="CW1354" s="4">
        <v>0</v>
      </c>
      <c r="CX1354" s="4">
        <v>0</v>
      </c>
      <c r="CY1354" s="4">
        <v>0</v>
      </c>
      <c r="CZ1354" s="4">
        <v>0</v>
      </c>
      <c r="DA1354" s="4">
        <v>0</v>
      </c>
      <c r="DB1354" s="4">
        <v>0</v>
      </c>
      <c r="DC1354" s="4">
        <v>0</v>
      </c>
      <c r="DD1354" s="4">
        <v>0</v>
      </c>
      <c r="DE1354" s="4">
        <v>0</v>
      </c>
      <c r="DF1354" s="4">
        <v>0</v>
      </c>
      <c r="DG1354" s="4">
        <v>0</v>
      </c>
      <c r="DH1354" s="4">
        <v>0</v>
      </c>
      <c r="DI1354" s="4">
        <v>0</v>
      </c>
      <c r="DJ1354" s="4">
        <v>0</v>
      </c>
      <c r="DK1354" s="4">
        <v>0</v>
      </c>
      <c r="DL1354" s="4">
        <v>0</v>
      </c>
      <c r="DM1354" s="4">
        <v>0</v>
      </c>
      <c r="DN1354" s="4">
        <v>0</v>
      </c>
      <c r="DO1354" s="4">
        <v>0</v>
      </c>
      <c r="DP1354" s="4">
        <v>0</v>
      </c>
      <c r="DQ1354" s="4">
        <v>0</v>
      </c>
      <c r="DR1354" s="4">
        <v>0</v>
      </c>
      <c r="DS1354" s="4">
        <v>0</v>
      </c>
      <c r="DT1354" s="4">
        <v>0</v>
      </c>
      <c r="DU1354" s="6">
        <v>0</v>
      </c>
      <c r="DV1354" s="4">
        <f>SUM(Tabela1[[#This Row],[jan/25]:[mar/25]])</f>
        <v>0</v>
      </c>
      <c r="DW1354" s="4">
        <f>SUM(Tabela1[[#This Row],[abr/25]:[ago/25]])</f>
        <v>0</v>
      </c>
      <c r="DX1354" s="4">
        <f>SUM(Tabela1[[#This Row],[set/25]:[dez/30]])</f>
        <v>0</v>
      </c>
    </row>
    <row r="1355" spans="1:128" hidden="1" x14ac:dyDescent="0.25">
      <c r="A1355" s="2" t="s">
        <v>2495</v>
      </c>
      <c r="B1355" s="2" t="s">
        <v>14</v>
      </c>
      <c r="C1355" s="2" t="s">
        <v>349</v>
      </c>
      <c r="D1355" s="1">
        <v>903</v>
      </c>
      <c r="E1355" s="2" t="s">
        <v>3168</v>
      </c>
      <c r="F1355" s="2" t="s">
        <v>19</v>
      </c>
      <c r="G1355" s="321">
        <v>45852</v>
      </c>
      <c r="H1355" s="2" t="s">
        <v>1225</v>
      </c>
      <c r="I1355" s="2"/>
      <c r="J1355" s="4"/>
      <c r="K1355" s="4"/>
      <c r="L1355" s="4">
        <f>Tabela1[[#This Row],[parcela.cef
(total)]]-Tabela1[[#This Row],[parcela.cef
(realizado)]]</f>
        <v>0</v>
      </c>
      <c r="M1355" s="4">
        <v>329752</v>
      </c>
      <c r="N1355" s="4">
        <v>412660</v>
      </c>
      <c r="O1355" s="4">
        <v>0</v>
      </c>
      <c r="P1355" s="4">
        <v>89142.24</v>
      </c>
      <c r="Q1355" s="4">
        <f>SUM(Tabela1[[#This Row],[set/25]:[dez/30]])</f>
        <v>63908.460000000006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23660</v>
      </c>
      <c r="BI1355" s="4">
        <v>1573.78</v>
      </c>
      <c r="BJ1355" s="4">
        <v>1588.11</v>
      </c>
      <c r="BK1355" s="4">
        <v>1588.11</v>
      </c>
      <c r="BL1355" s="4">
        <v>1588.11</v>
      </c>
      <c r="BM1355" s="4">
        <v>1588.11</v>
      </c>
      <c r="BN1355" s="4">
        <v>1588.11</v>
      </c>
      <c r="BO1355" s="4">
        <v>1588.11</v>
      </c>
      <c r="BP1355" s="4">
        <v>1588.11</v>
      </c>
      <c r="BQ1355" s="4">
        <v>1588.11</v>
      </c>
      <c r="BR1355" s="4">
        <v>1588.11</v>
      </c>
      <c r="BS1355" s="4">
        <v>1588.11</v>
      </c>
      <c r="BT1355" s="4">
        <v>1588.11</v>
      </c>
      <c r="BU1355" s="4">
        <v>1588.11</v>
      </c>
      <c r="BV1355" s="4">
        <v>1588.11</v>
      </c>
      <c r="BW1355" s="4">
        <v>1588.11</v>
      </c>
      <c r="BX1355" s="4">
        <v>1588.11</v>
      </c>
      <c r="BY1355" s="4">
        <v>1588.11</v>
      </c>
      <c r="BZ1355" s="4">
        <v>1588.11</v>
      </c>
      <c r="CA1355" s="4">
        <v>1588.11</v>
      </c>
      <c r="CB1355" s="4">
        <v>1588.11</v>
      </c>
      <c r="CC1355" s="4">
        <v>1588.11</v>
      </c>
      <c r="CD1355" s="4">
        <v>1588.11</v>
      </c>
      <c r="CE1355" s="4">
        <v>1588.11</v>
      </c>
      <c r="CF1355" s="4">
        <v>1588.11</v>
      </c>
      <c r="CG1355" s="4">
        <v>1588.11</v>
      </c>
      <c r="CH1355" s="4">
        <v>1588.11</v>
      </c>
      <c r="CI1355" s="4">
        <v>1588.11</v>
      </c>
      <c r="CJ1355" s="4">
        <v>1588.11</v>
      </c>
      <c r="CK1355" s="4">
        <v>1588.11</v>
      </c>
      <c r="CL1355" s="4">
        <v>1588.11</v>
      </c>
      <c r="CM1355" s="4">
        <v>1588.11</v>
      </c>
      <c r="CN1355" s="4">
        <v>1588.11</v>
      </c>
      <c r="CO1355" s="4">
        <v>1588.11</v>
      </c>
      <c r="CP1355" s="4">
        <v>1588.11</v>
      </c>
      <c r="CQ1355" s="4">
        <v>1588.11</v>
      </c>
      <c r="CR1355" s="4">
        <v>1588.11</v>
      </c>
      <c r="CS1355" s="4">
        <v>1588.11</v>
      </c>
      <c r="CT1355" s="4">
        <v>1588.11</v>
      </c>
      <c r="CU1355" s="4">
        <v>1588.11</v>
      </c>
      <c r="CV1355" s="4">
        <v>1588.11</v>
      </c>
      <c r="CW1355" s="4">
        <v>1716.13</v>
      </c>
      <c r="CX1355" s="4">
        <v>128.02000000000001</v>
      </c>
      <c r="CY1355" s="4">
        <v>128.02000000000001</v>
      </c>
      <c r="CZ1355" s="4">
        <v>0</v>
      </c>
      <c r="DA1355" s="4">
        <v>0</v>
      </c>
      <c r="DB1355" s="4">
        <v>0</v>
      </c>
      <c r="DC1355" s="4">
        <v>0</v>
      </c>
      <c r="DD1355" s="4">
        <v>0</v>
      </c>
      <c r="DE1355" s="4">
        <v>0</v>
      </c>
      <c r="DF1355" s="4">
        <v>0</v>
      </c>
      <c r="DG1355" s="4">
        <v>0</v>
      </c>
      <c r="DH1355" s="4">
        <v>0</v>
      </c>
      <c r="DI1355" s="4">
        <v>0</v>
      </c>
      <c r="DJ1355" s="4">
        <v>0</v>
      </c>
      <c r="DK1355" s="4">
        <v>0</v>
      </c>
      <c r="DL1355" s="4">
        <v>0</v>
      </c>
      <c r="DM1355" s="4">
        <v>0</v>
      </c>
      <c r="DN1355" s="4">
        <v>0</v>
      </c>
      <c r="DO1355" s="4">
        <v>0</v>
      </c>
      <c r="DP1355" s="4">
        <v>0</v>
      </c>
      <c r="DQ1355" s="4">
        <v>0</v>
      </c>
      <c r="DR1355" s="4">
        <v>0</v>
      </c>
      <c r="DS1355" s="4">
        <v>0</v>
      </c>
      <c r="DT1355" s="4">
        <v>0</v>
      </c>
      <c r="DU1355" s="6">
        <v>0</v>
      </c>
      <c r="DV1355" s="4">
        <f>SUM(Tabela1[[#This Row],[jan/25]:[mar/25]])</f>
        <v>0</v>
      </c>
      <c r="DW1355" s="4">
        <f>SUM(Tabela1[[#This Row],[abr/25]:[ago/25]])</f>
        <v>25233.78</v>
      </c>
      <c r="DX1355" s="4">
        <f>SUM(Tabela1[[#This Row],[set/25]:[dez/30]])</f>
        <v>63908.460000000006</v>
      </c>
    </row>
    <row r="1356" spans="1:128" hidden="1" x14ac:dyDescent="0.25">
      <c r="A1356" s="2" t="s">
        <v>2495</v>
      </c>
      <c r="B1356" s="2" t="s">
        <v>14</v>
      </c>
      <c r="C1356" s="2" t="s">
        <v>349</v>
      </c>
      <c r="D1356" s="1">
        <v>904</v>
      </c>
      <c r="E1356" s="2"/>
      <c r="F1356" s="2" t="s">
        <v>16</v>
      </c>
      <c r="G1356" s="321"/>
      <c r="H1356" s="2"/>
      <c r="I1356" s="2"/>
      <c r="J1356" s="4"/>
      <c r="K1356" s="4"/>
      <c r="L1356" s="4">
        <f>Tabela1[[#This Row],[parcela.cef
(total)]]-Tabela1[[#This Row],[parcela.cef
(realizado)]]</f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f>SUM(Tabela1[[#This Row],[set/25]:[dez/30]])</f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0</v>
      </c>
      <c r="CP1356" s="4">
        <v>0</v>
      </c>
      <c r="CQ1356" s="4">
        <v>0</v>
      </c>
      <c r="CR1356" s="4">
        <v>0</v>
      </c>
      <c r="CS1356" s="4">
        <v>0</v>
      </c>
      <c r="CT1356" s="4">
        <v>0</v>
      </c>
      <c r="CU1356" s="4">
        <v>0</v>
      </c>
      <c r="CV1356" s="4">
        <v>0</v>
      </c>
      <c r="CW1356" s="4">
        <v>0</v>
      </c>
      <c r="CX1356" s="4">
        <v>0</v>
      </c>
      <c r="CY1356" s="4">
        <v>0</v>
      </c>
      <c r="CZ1356" s="4">
        <v>0</v>
      </c>
      <c r="DA1356" s="4">
        <v>0</v>
      </c>
      <c r="DB1356" s="4">
        <v>0</v>
      </c>
      <c r="DC1356" s="4">
        <v>0</v>
      </c>
      <c r="DD1356" s="4">
        <v>0</v>
      </c>
      <c r="DE1356" s="4">
        <v>0</v>
      </c>
      <c r="DF1356" s="4">
        <v>0</v>
      </c>
      <c r="DG1356" s="4">
        <v>0</v>
      </c>
      <c r="DH1356" s="4">
        <v>0</v>
      </c>
      <c r="DI1356" s="4">
        <v>0</v>
      </c>
      <c r="DJ1356" s="4">
        <v>0</v>
      </c>
      <c r="DK1356" s="4">
        <v>0</v>
      </c>
      <c r="DL1356" s="4">
        <v>0</v>
      </c>
      <c r="DM1356" s="4">
        <v>0</v>
      </c>
      <c r="DN1356" s="4">
        <v>0</v>
      </c>
      <c r="DO1356" s="4">
        <v>0</v>
      </c>
      <c r="DP1356" s="4">
        <v>0</v>
      </c>
      <c r="DQ1356" s="4">
        <v>0</v>
      </c>
      <c r="DR1356" s="4">
        <v>0</v>
      </c>
      <c r="DS1356" s="4">
        <v>0</v>
      </c>
      <c r="DT1356" s="4">
        <v>0</v>
      </c>
      <c r="DU1356" s="6">
        <v>0</v>
      </c>
      <c r="DV1356" s="4">
        <f>SUM(Tabela1[[#This Row],[jan/25]:[mar/25]])</f>
        <v>0</v>
      </c>
      <c r="DW1356" s="4">
        <f>SUM(Tabela1[[#This Row],[abr/25]:[ago/25]])</f>
        <v>0</v>
      </c>
      <c r="DX1356" s="4">
        <f>SUM(Tabela1[[#This Row],[set/25]:[dez/30]])</f>
        <v>0</v>
      </c>
    </row>
    <row r="1357" spans="1:128" hidden="1" x14ac:dyDescent="0.25">
      <c r="A1357" s="2" t="s">
        <v>2495</v>
      </c>
      <c r="B1357" s="2" t="s">
        <v>14</v>
      </c>
      <c r="C1357" s="2" t="s">
        <v>349</v>
      </c>
      <c r="D1357" s="1">
        <v>905</v>
      </c>
      <c r="E1357" s="2"/>
      <c r="F1357" s="2" t="s">
        <v>42</v>
      </c>
      <c r="G1357" s="321"/>
      <c r="H1357" s="2"/>
      <c r="I1357" s="2"/>
      <c r="J1357" s="4"/>
      <c r="K1357" s="4"/>
      <c r="L1357" s="4">
        <f>Tabela1[[#This Row],[parcela.cef
(total)]]-Tabela1[[#This Row],[parcela.cef
(realizado)]]</f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f>SUM(Tabela1[[#This Row],[set/25]:[dez/30]])</f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0</v>
      </c>
      <c r="CR1357" s="4">
        <v>0</v>
      </c>
      <c r="CS1357" s="4">
        <v>0</v>
      </c>
      <c r="CT1357" s="4">
        <v>0</v>
      </c>
      <c r="CU1357" s="4">
        <v>0</v>
      </c>
      <c r="CV1357" s="4">
        <v>0</v>
      </c>
      <c r="CW1357" s="4">
        <v>0</v>
      </c>
      <c r="CX1357" s="4">
        <v>0</v>
      </c>
      <c r="CY1357" s="4">
        <v>0</v>
      </c>
      <c r="CZ1357" s="4">
        <v>0</v>
      </c>
      <c r="DA1357" s="4">
        <v>0</v>
      </c>
      <c r="DB1357" s="4">
        <v>0</v>
      </c>
      <c r="DC1357" s="4">
        <v>0</v>
      </c>
      <c r="DD1357" s="4">
        <v>0</v>
      </c>
      <c r="DE1357" s="4">
        <v>0</v>
      </c>
      <c r="DF1357" s="4">
        <v>0</v>
      </c>
      <c r="DG1357" s="4">
        <v>0</v>
      </c>
      <c r="DH1357" s="4">
        <v>0</v>
      </c>
      <c r="DI1357" s="4">
        <v>0</v>
      </c>
      <c r="DJ1357" s="4">
        <v>0</v>
      </c>
      <c r="DK1357" s="4">
        <v>0</v>
      </c>
      <c r="DL1357" s="4">
        <v>0</v>
      </c>
      <c r="DM1357" s="4">
        <v>0</v>
      </c>
      <c r="DN1357" s="4">
        <v>0</v>
      </c>
      <c r="DO1357" s="4">
        <v>0</v>
      </c>
      <c r="DP1357" s="4">
        <v>0</v>
      </c>
      <c r="DQ1357" s="4">
        <v>0</v>
      </c>
      <c r="DR1357" s="4">
        <v>0</v>
      </c>
      <c r="DS1357" s="4">
        <v>0</v>
      </c>
      <c r="DT1357" s="4">
        <v>0</v>
      </c>
      <c r="DU1357" s="6">
        <v>0</v>
      </c>
      <c r="DV1357" s="4">
        <f>SUM(Tabela1[[#This Row],[jan/25]:[mar/25]])</f>
        <v>0</v>
      </c>
      <c r="DW1357" s="4">
        <f>SUM(Tabela1[[#This Row],[abr/25]:[ago/25]])</f>
        <v>0</v>
      </c>
      <c r="DX1357" s="4">
        <f>SUM(Tabela1[[#This Row],[set/25]:[dez/30]])</f>
        <v>0</v>
      </c>
    </row>
    <row r="1358" spans="1:128" hidden="1" x14ac:dyDescent="0.25">
      <c r="A1358" s="2" t="s">
        <v>2495</v>
      </c>
      <c r="B1358" s="2" t="s">
        <v>14</v>
      </c>
      <c r="C1358" s="2" t="s">
        <v>349</v>
      </c>
      <c r="D1358" s="1">
        <v>906</v>
      </c>
      <c r="E1358" s="2"/>
      <c r="F1358" s="2" t="s">
        <v>16</v>
      </c>
      <c r="G1358" s="321"/>
      <c r="H1358" s="2"/>
      <c r="I1358" s="2"/>
      <c r="J1358" s="4"/>
      <c r="K1358" s="4"/>
      <c r="L1358" s="4">
        <f>Tabela1[[#This Row],[parcela.cef
(total)]]-Tabela1[[#This Row],[parcela.cef
(realizado)]]</f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f>SUM(Tabela1[[#This Row],[set/25]:[dez/30]])</f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0</v>
      </c>
      <c r="CP1358" s="4">
        <v>0</v>
      </c>
      <c r="CQ1358" s="4">
        <v>0</v>
      </c>
      <c r="CR1358" s="4">
        <v>0</v>
      </c>
      <c r="CS1358" s="4">
        <v>0</v>
      </c>
      <c r="CT1358" s="4">
        <v>0</v>
      </c>
      <c r="CU1358" s="4">
        <v>0</v>
      </c>
      <c r="CV1358" s="4">
        <v>0</v>
      </c>
      <c r="CW1358" s="4">
        <v>0</v>
      </c>
      <c r="CX1358" s="4">
        <v>0</v>
      </c>
      <c r="CY1358" s="4">
        <v>0</v>
      </c>
      <c r="CZ1358" s="4">
        <v>0</v>
      </c>
      <c r="DA1358" s="4">
        <v>0</v>
      </c>
      <c r="DB1358" s="4">
        <v>0</v>
      </c>
      <c r="DC1358" s="4">
        <v>0</v>
      </c>
      <c r="DD1358" s="4">
        <v>0</v>
      </c>
      <c r="DE1358" s="4">
        <v>0</v>
      </c>
      <c r="DF1358" s="4">
        <v>0</v>
      </c>
      <c r="DG1358" s="4">
        <v>0</v>
      </c>
      <c r="DH1358" s="4">
        <v>0</v>
      </c>
      <c r="DI1358" s="4">
        <v>0</v>
      </c>
      <c r="DJ1358" s="4">
        <v>0</v>
      </c>
      <c r="DK1358" s="4">
        <v>0</v>
      </c>
      <c r="DL1358" s="4">
        <v>0</v>
      </c>
      <c r="DM1358" s="4">
        <v>0</v>
      </c>
      <c r="DN1358" s="4">
        <v>0</v>
      </c>
      <c r="DO1358" s="4">
        <v>0</v>
      </c>
      <c r="DP1358" s="4">
        <v>0</v>
      </c>
      <c r="DQ1358" s="4">
        <v>0</v>
      </c>
      <c r="DR1358" s="4">
        <v>0</v>
      </c>
      <c r="DS1358" s="4">
        <v>0</v>
      </c>
      <c r="DT1358" s="4">
        <v>0</v>
      </c>
      <c r="DU1358" s="6">
        <v>0</v>
      </c>
      <c r="DV1358" s="4">
        <f>SUM(Tabela1[[#This Row],[jan/25]:[mar/25]])</f>
        <v>0</v>
      </c>
      <c r="DW1358" s="4">
        <f>SUM(Tabela1[[#This Row],[abr/25]:[ago/25]])</f>
        <v>0</v>
      </c>
      <c r="DX1358" s="4">
        <f>SUM(Tabela1[[#This Row],[set/25]:[dez/30]])</f>
        <v>0</v>
      </c>
    </row>
    <row r="1359" spans="1:128" hidden="1" x14ac:dyDescent="0.25">
      <c r="A1359" s="2" t="s">
        <v>2495</v>
      </c>
      <c r="B1359" s="2" t="s">
        <v>14</v>
      </c>
      <c r="C1359" s="2" t="s">
        <v>349</v>
      </c>
      <c r="D1359" s="1">
        <v>907</v>
      </c>
      <c r="E1359" s="2"/>
      <c r="F1359" s="2" t="s">
        <v>16</v>
      </c>
      <c r="G1359" s="321"/>
      <c r="H1359" s="2"/>
      <c r="I1359" s="2"/>
      <c r="J1359" s="4"/>
      <c r="K1359" s="4"/>
      <c r="L1359" s="4">
        <f>Tabela1[[#This Row],[parcela.cef
(total)]]-Tabela1[[#This Row],[parcela.cef
(realizado)]]</f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f>SUM(Tabela1[[#This Row],[set/25]:[dez/30]])</f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0</v>
      </c>
      <c r="CP1359" s="4">
        <v>0</v>
      </c>
      <c r="CQ1359" s="4">
        <v>0</v>
      </c>
      <c r="CR1359" s="4">
        <v>0</v>
      </c>
      <c r="CS1359" s="4">
        <v>0</v>
      </c>
      <c r="CT1359" s="4">
        <v>0</v>
      </c>
      <c r="CU1359" s="4">
        <v>0</v>
      </c>
      <c r="CV1359" s="4">
        <v>0</v>
      </c>
      <c r="CW1359" s="4">
        <v>0</v>
      </c>
      <c r="CX1359" s="4">
        <v>0</v>
      </c>
      <c r="CY1359" s="4">
        <v>0</v>
      </c>
      <c r="CZ1359" s="4">
        <v>0</v>
      </c>
      <c r="DA1359" s="4">
        <v>0</v>
      </c>
      <c r="DB1359" s="4">
        <v>0</v>
      </c>
      <c r="DC1359" s="4">
        <v>0</v>
      </c>
      <c r="DD1359" s="4">
        <v>0</v>
      </c>
      <c r="DE1359" s="4">
        <v>0</v>
      </c>
      <c r="DF1359" s="4">
        <v>0</v>
      </c>
      <c r="DG1359" s="4">
        <v>0</v>
      </c>
      <c r="DH1359" s="4">
        <v>0</v>
      </c>
      <c r="DI1359" s="4">
        <v>0</v>
      </c>
      <c r="DJ1359" s="4">
        <v>0</v>
      </c>
      <c r="DK1359" s="4">
        <v>0</v>
      </c>
      <c r="DL1359" s="4">
        <v>0</v>
      </c>
      <c r="DM1359" s="4">
        <v>0</v>
      </c>
      <c r="DN1359" s="4">
        <v>0</v>
      </c>
      <c r="DO1359" s="4">
        <v>0</v>
      </c>
      <c r="DP1359" s="4">
        <v>0</v>
      </c>
      <c r="DQ1359" s="4">
        <v>0</v>
      </c>
      <c r="DR1359" s="4">
        <v>0</v>
      </c>
      <c r="DS1359" s="4">
        <v>0</v>
      </c>
      <c r="DT1359" s="4">
        <v>0</v>
      </c>
      <c r="DU1359" s="6">
        <v>0</v>
      </c>
      <c r="DV1359" s="4">
        <f>SUM(Tabela1[[#This Row],[jan/25]:[mar/25]])</f>
        <v>0</v>
      </c>
      <c r="DW1359" s="4">
        <f>SUM(Tabela1[[#This Row],[abr/25]:[ago/25]])</f>
        <v>0</v>
      </c>
      <c r="DX1359" s="4">
        <f>SUM(Tabela1[[#This Row],[set/25]:[dez/30]])</f>
        <v>0</v>
      </c>
    </row>
    <row r="1360" spans="1:128" hidden="1" x14ac:dyDescent="0.25">
      <c r="A1360" s="2" t="s">
        <v>2495</v>
      </c>
      <c r="B1360" s="2" t="s">
        <v>14</v>
      </c>
      <c r="C1360" s="2" t="s">
        <v>349</v>
      </c>
      <c r="D1360" s="1">
        <v>908</v>
      </c>
      <c r="E1360" s="2"/>
      <c r="F1360" s="2" t="s">
        <v>16</v>
      </c>
      <c r="G1360" s="321"/>
      <c r="H1360" s="2"/>
      <c r="I1360" s="2"/>
      <c r="J1360" s="4"/>
      <c r="K1360" s="4"/>
      <c r="L1360" s="4">
        <f>Tabela1[[#This Row],[parcela.cef
(total)]]-Tabela1[[#This Row],[parcela.cef
(realizado)]]</f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f>SUM(Tabela1[[#This Row],[set/25]:[dez/30]])</f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0</v>
      </c>
      <c r="CP1360" s="4">
        <v>0</v>
      </c>
      <c r="CQ1360" s="4">
        <v>0</v>
      </c>
      <c r="CR1360" s="4">
        <v>0</v>
      </c>
      <c r="CS1360" s="4">
        <v>0</v>
      </c>
      <c r="CT1360" s="4">
        <v>0</v>
      </c>
      <c r="CU1360" s="4">
        <v>0</v>
      </c>
      <c r="CV1360" s="4">
        <v>0</v>
      </c>
      <c r="CW1360" s="4">
        <v>0</v>
      </c>
      <c r="CX1360" s="4">
        <v>0</v>
      </c>
      <c r="CY1360" s="4">
        <v>0</v>
      </c>
      <c r="CZ1360" s="4">
        <v>0</v>
      </c>
      <c r="DA1360" s="4">
        <v>0</v>
      </c>
      <c r="DB1360" s="4">
        <v>0</v>
      </c>
      <c r="DC1360" s="4">
        <v>0</v>
      </c>
      <c r="DD1360" s="4">
        <v>0</v>
      </c>
      <c r="DE1360" s="4">
        <v>0</v>
      </c>
      <c r="DF1360" s="4">
        <v>0</v>
      </c>
      <c r="DG1360" s="4">
        <v>0</v>
      </c>
      <c r="DH1360" s="4">
        <v>0</v>
      </c>
      <c r="DI1360" s="4">
        <v>0</v>
      </c>
      <c r="DJ1360" s="4">
        <v>0</v>
      </c>
      <c r="DK1360" s="4">
        <v>0</v>
      </c>
      <c r="DL1360" s="4">
        <v>0</v>
      </c>
      <c r="DM1360" s="4">
        <v>0</v>
      </c>
      <c r="DN1360" s="4">
        <v>0</v>
      </c>
      <c r="DO1360" s="4">
        <v>0</v>
      </c>
      <c r="DP1360" s="4">
        <v>0</v>
      </c>
      <c r="DQ1360" s="4">
        <v>0</v>
      </c>
      <c r="DR1360" s="4">
        <v>0</v>
      </c>
      <c r="DS1360" s="4">
        <v>0</v>
      </c>
      <c r="DT1360" s="4">
        <v>0</v>
      </c>
      <c r="DU1360" s="6">
        <v>0</v>
      </c>
      <c r="DV1360" s="4">
        <f>SUM(Tabela1[[#This Row],[jan/25]:[mar/25]])</f>
        <v>0</v>
      </c>
      <c r="DW1360" s="4">
        <f>SUM(Tabela1[[#This Row],[abr/25]:[ago/25]])</f>
        <v>0</v>
      </c>
      <c r="DX1360" s="4">
        <f>SUM(Tabela1[[#This Row],[set/25]:[dez/30]])</f>
        <v>0</v>
      </c>
    </row>
    <row r="1361" spans="1:128" hidden="1" x14ac:dyDescent="0.25">
      <c r="A1361" s="2" t="s">
        <v>2495</v>
      </c>
      <c r="B1361" s="2" t="s">
        <v>14</v>
      </c>
      <c r="C1361" s="2" t="s">
        <v>349</v>
      </c>
      <c r="D1361" s="1">
        <v>909</v>
      </c>
      <c r="E1361" s="2" t="s">
        <v>3175</v>
      </c>
      <c r="F1361" s="2" t="s">
        <v>19</v>
      </c>
      <c r="G1361" s="321">
        <v>45853</v>
      </c>
      <c r="H1361" s="2" t="s">
        <v>766</v>
      </c>
      <c r="I1361" s="2"/>
      <c r="J1361" s="4"/>
      <c r="K1361" s="4"/>
      <c r="L1361" s="4">
        <f>Tabela1[[#This Row],[parcela.cef
(total)]]-Tabela1[[#This Row],[parcela.cef
(realizado)]]</f>
        <v>0</v>
      </c>
      <c r="M1361" s="4">
        <v>193097.65</v>
      </c>
      <c r="N1361" s="4">
        <v>224687.26</v>
      </c>
      <c r="O1361" s="4">
        <v>0</v>
      </c>
      <c r="P1361" s="4">
        <v>34850.03</v>
      </c>
      <c r="Q1361" s="4">
        <f>SUM(Tabela1[[#This Row],[set/25]:[dez/30]])</f>
        <v>32440.710000000017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2100</v>
      </c>
      <c r="BI1361" s="4">
        <v>309.32</v>
      </c>
      <c r="BJ1361" s="4">
        <v>0</v>
      </c>
      <c r="BK1361" s="4">
        <v>312.13</v>
      </c>
      <c r="BL1361" s="4">
        <v>312.13</v>
      </c>
      <c r="BM1361" s="4">
        <v>312.13</v>
      </c>
      <c r="BN1361" s="4">
        <v>312.13</v>
      </c>
      <c r="BO1361" s="4">
        <v>312.13</v>
      </c>
      <c r="BP1361" s="4">
        <v>312.13</v>
      </c>
      <c r="BQ1361" s="4">
        <v>312.13</v>
      </c>
      <c r="BR1361" s="4">
        <v>312.13</v>
      </c>
      <c r="BS1361" s="4">
        <v>312.13</v>
      </c>
      <c r="BT1361" s="4">
        <v>312.13</v>
      </c>
      <c r="BU1361" s="4">
        <v>312.13</v>
      </c>
      <c r="BV1361" s="4">
        <v>915.13</v>
      </c>
      <c r="BW1361" s="4">
        <v>1040.45</v>
      </c>
      <c r="BX1361" s="4">
        <v>1040.45</v>
      </c>
      <c r="BY1361" s="4">
        <v>1040.45</v>
      </c>
      <c r="BZ1361" s="4">
        <v>1040.45</v>
      </c>
      <c r="CA1361" s="4">
        <v>1040.45</v>
      </c>
      <c r="CB1361" s="4">
        <v>1040.45</v>
      </c>
      <c r="CC1361" s="4">
        <v>1040.45</v>
      </c>
      <c r="CD1361" s="4">
        <v>1040.45</v>
      </c>
      <c r="CE1361" s="4">
        <v>1040.45</v>
      </c>
      <c r="CF1361" s="4">
        <v>1040.45</v>
      </c>
      <c r="CG1361" s="4">
        <v>1040.45</v>
      </c>
      <c r="CH1361" s="4">
        <v>1040.45</v>
      </c>
      <c r="CI1361" s="4">
        <v>1040.45</v>
      </c>
      <c r="CJ1361" s="4">
        <v>1040.45</v>
      </c>
      <c r="CK1361" s="4">
        <v>1040.45</v>
      </c>
      <c r="CL1361" s="4">
        <v>1040.45</v>
      </c>
      <c r="CM1361" s="4">
        <v>1040.45</v>
      </c>
      <c r="CN1361" s="4">
        <v>1040.45</v>
      </c>
      <c r="CO1361" s="4">
        <v>1040.45</v>
      </c>
      <c r="CP1361" s="4">
        <v>1040.45</v>
      </c>
      <c r="CQ1361" s="4">
        <v>1040.45</v>
      </c>
      <c r="CR1361" s="4">
        <v>1040.45</v>
      </c>
      <c r="CS1361" s="4">
        <v>1040.45</v>
      </c>
      <c r="CT1361" s="4">
        <v>1040.45</v>
      </c>
      <c r="CU1361" s="4">
        <v>1040.45</v>
      </c>
      <c r="CV1361" s="4">
        <v>1040.45</v>
      </c>
      <c r="CW1361" s="4">
        <v>1040.45</v>
      </c>
      <c r="CX1361" s="4">
        <v>0</v>
      </c>
      <c r="CY1361" s="4">
        <v>0</v>
      </c>
      <c r="CZ1361" s="4">
        <v>0</v>
      </c>
      <c r="DA1361" s="4">
        <v>0</v>
      </c>
      <c r="DB1361" s="4">
        <v>0</v>
      </c>
      <c r="DC1361" s="4">
        <v>0</v>
      </c>
      <c r="DD1361" s="4">
        <v>0</v>
      </c>
      <c r="DE1361" s="4">
        <v>0</v>
      </c>
      <c r="DF1361" s="4">
        <v>0</v>
      </c>
      <c r="DG1361" s="4">
        <v>0</v>
      </c>
      <c r="DH1361" s="4">
        <v>0</v>
      </c>
      <c r="DI1361" s="4">
        <v>0</v>
      </c>
      <c r="DJ1361" s="4">
        <v>0</v>
      </c>
      <c r="DK1361" s="4">
        <v>0</v>
      </c>
      <c r="DL1361" s="4">
        <v>0</v>
      </c>
      <c r="DM1361" s="4">
        <v>0</v>
      </c>
      <c r="DN1361" s="4">
        <v>0</v>
      </c>
      <c r="DO1361" s="4">
        <v>0</v>
      </c>
      <c r="DP1361" s="4">
        <v>0</v>
      </c>
      <c r="DQ1361" s="4">
        <v>0</v>
      </c>
      <c r="DR1361" s="4">
        <v>0</v>
      </c>
      <c r="DS1361" s="4">
        <v>0</v>
      </c>
      <c r="DT1361" s="4">
        <v>0</v>
      </c>
      <c r="DU1361" s="6">
        <v>0</v>
      </c>
      <c r="DV1361" s="4">
        <f>SUM(Tabela1[[#This Row],[jan/25]:[mar/25]])</f>
        <v>0</v>
      </c>
      <c r="DW1361" s="4">
        <f>SUM(Tabela1[[#This Row],[abr/25]:[ago/25]])</f>
        <v>2409.3200000000002</v>
      </c>
      <c r="DX1361" s="4">
        <f>SUM(Tabela1[[#This Row],[set/25]:[dez/30]])</f>
        <v>32440.710000000017</v>
      </c>
    </row>
    <row r="1362" spans="1:128" hidden="1" x14ac:dyDescent="0.25">
      <c r="A1362" s="2" t="s">
        <v>2495</v>
      </c>
      <c r="B1362" s="2" t="s">
        <v>14</v>
      </c>
      <c r="C1362" s="2" t="s">
        <v>349</v>
      </c>
      <c r="D1362" s="1">
        <v>910</v>
      </c>
      <c r="E1362" s="2"/>
      <c r="F1362" s="2" t="s">
        <v>16</v>
      </c>
      <c r="G1362" s="321"/>
      <c r="H1362" s="2"/>
      <c r="I1362" s="2"/>
      <c r="J1362" s="4"/>
      <c r="K1362" s="4"/>
      <c r="L1362" s="4">
        <f>Tabela1[[#This Row],[parcela.cef
(total)]]-Tabela1[[#This Row],[parcela.cef
(realizado)]]</f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f>SUM(Tabela1[[#This Row],[set/25]:[dez/30]])</f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0</v>
      </c>
      <c r="CP1362" s="4">
        <v>0</v>
      </c>
      <c r="CQ1362" s="4">
        <v>0</v>
      </c>
      <c r="CR1362" s="4">
        <v>0</v>
      </c>
      <c r="CS1362" s="4">
        <v>0</v>
      </c>
      <c r="CT1362" s="4">
        <v>0</v>
      </c>
      <c r="CU1362" s="4">
        <v>0</v>
      </c>
      <c r="CV1362" s="4">
        <v>0</v>
      </c>
      <c r="CW1362" s="4">
        <v>0</v>
      </c>
      <c r="CX1362" s="4">
        <v>0</v>
      </c>
      <c r="CY1362" s="4">
        <v>0</v>
      </c>
      <c r="CZ1362" s="4">
        <v>0</v>
      </c>
      <c r="DA1362" s="4">
        <v>0</v>
      </c>
      <c r="DB1362" s="4">
        <v>0</v>
      </c>
      <c r="DC1362" s="4">
        <v>0</v>
      </c>
      <c r="DD1362" s="4">
        <v>0</v>
      </c>
      <c r="DE1362" s="4">
        <v>0</v>
      </c>
      <c r="DF1362" s="4">
        <v>0</v>
      </c>
      <c r="DG1362" s="4">
        <v>0</v>
      </c>
      <c r="DH1362" s="4">
        <v>0</v>
      </c>
      <c r="DI1362" s="4">
        <v>0</v>
      </c>
      <c r="DJ1362" s="4">
        <v>0</v>
      </c>
      <c r="DK1362" s="4">
        <v>0</v>
      </c>
      <c r="DL1362" s="4">
        <v>0</v>
      </c>
      <c r="DM1362" s="4">
        <v>0</v>
      </c>
      <c r="DN1362" s="4">
        <v>0</v>
      </c>
      <c r="DO1362" s="4">
        <v>0</v>
      </c>
      <c r="DP1362" s="4">
        <v>0</v>
      </c>
      <c r="DQ1362" s="4">
        <v>0</v>
      </c>
      <c r="DR1362" s="4">
        <v>0</v>
      </c>
      <c r="DS1362" s="4">
        <v>0</v>
      </c>
      <c r="DT1362" s="4">
        <v>0</v>
      </c>
      <c r="DU1362" s="6">
        <v>0</v>
      </c>
      <c r="DV1362" s="4">
        <f>SUM(Tabela1[[#This Row],[jan/25]:[mar/25]])</f>
        <v>0</v>
      </c>
      <c r="DW1362" s="4">
        <f>SUM(Tabela1[[#This Row],[abr/25]:[ago/25]])</f>
        <v>0</v>
      </c>
      <c r="DX1362" s="4">
        <f>SUM(Tabela1[[#This Row],[set/25]:[dez/30]])</f>
        <v>0</v>
      </c>
    </row>
    <row r="1363" spans="1:128" hidden="1" x14ac:dyDescent="0.25">
      <c r="A1363" s="2" t="s">
        <v>2495</v>
      </c>
      <c r="B1363" s="2" t="s">
        <v>14</v>
      </c>
      <c r="C1363" s="2" t="s">
        <v>349</v>
      </c>
      <c r="D1363" s="1">
        <v>911</v>
      </c>
      <c r="E1363" s="2" t="s">
        <v>3178</v>
      </c>
      <c r="F1363" s="2" t="s">
        <v>19</v>
      </c>
      <c r="G1363" s="321">
        <v>45850</v>
      </c>
      <c r="H1363" s="2" t="s">
        <v>138</v>
      </c>
      <c r="I1363" s="2"/>
      <c r="J1363" s="4"/>
      <c r="K1363" s="4"/>
      <c r="L1363" s="4">
        <f>Tabela1[[#This Row],[parcela.cef
(total)]]-Tabela1[[#This Row],[parcela.cef
(realizado)]]</f>
        <v>0</v>
      </c>
      <c r="M1363" s="4">
        <v>198132.24</v>
      </c>
      <c r="N1363" s="4">
        <v>319600</v>
      </c>
      <c r="O1363" s="4">
        <v>0</v>
      </c>
      <c r="P1363" s="4">
        <v>126172.98</v>
      </c>
      <c r="Q1363" s="4">
        <f>SUM(Tabela1[[#This Row],[set/25]:[dez/30]])</f>
        <v>122791.23000000004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3000</v>
      </c>
      <c r="BI1363" s="4">
        <v>381.75</v>
      </c>
      <c r="BJ1363" s="4">
        <v>0</v>
      </c>
      <c r="BK1363" s="4">
        <v>381.02</v>
      </c>
      <c r="BL1363" s="4">
        <v>381.02</v>
      </c>
      <c r="BM1363" s="4">
        <v>6452</v>
      </c>
      <c r="BN1363" s="4">
        <v>1270.08</v>
      </c>
      <c r="BO1363" s="4">
        <v>1270.08</v>
      </c>
      <c r="BP1363" s="4">
        <v>1270.08</v>
      </c>
      <c r="BQ1363" s="4">
        <v>1270.08</v>
      </c>
      <c r="BR1363" s="4">
        <v>1270.08</v>
      </c>
      <c r="BS1363" s="4">
        <v>1270.08</v>
      </c>
      <c r="BT1363" s="4">
        <v>1270.08</v>
      </c>
      <c r="BU1363" s="4">
        <v>6350.39</v>
      </c>
      <c r="BV1363" s="4">
        <v>1270.08</v>
      </c>
      <c r="BW1363" s="4">
        <v>1270.08</v>
      </c>
      <c r="BX1363" s="4">
        <v>1270.08</v>
      </c>
      <c r="BY1363" s="4">
        <v>26671.65</v>
      </c>
      <c r="BZ1363" s="4">
        <v>1270.08</v>
      </c>
      <c r="CA1363" s="4">
        <v>1270.08</v>
      </c>
      <c r="CB1363" s="4">
        <v>1270.08</v>
      </c>
      <c r="CC1363" s="4">
        <v>1270.08</v>
      </c>
      <c r="CD1363" s="4">
        <v>1270.08</v>
      </c>
      <c r="CE1363" s="4">
        <v>1270.08</v>
      </c>
      <c r="CF1363" s="4">
        <v>1270.08</v>
      </c>
      <c r="CG1363" s="4">
        <v>1270.08</v>
      </c>
      <c r="CH1363" s="4">
        <v>1270.08</v>
      </c>
      <c r="CI1363" s="4">
        <v>1270.08</v>
      </c>
      <c r="CJ1363" s="4">
        <v>1270.08</v>
      </c>
      <c r="CK1363" s="4">
        <v>46992.91</v>
      </c>
      <c r="CL1363" s="4">
        <v>1270.08</v>
      </c>
      <c r="CM1363" s="4">
        <v>1270.08</v>
      </c>
      <c r="CN1363" s="4">
        <v>1270.08</v>
      </c>
      <c r="CO1363" s="4">
        <v>1270.08</v>
      </c>
      <c r="CP1363" s="4">
        <v>1270.08</v>
      </c>
      <c r="CQ1363" s="4">
        <v>1270.08</v>
      </c>
      <c r="CR1363" s="4">
        <v>1270.08</v>
      </c>
      <c r="CS1363" s="4">
        <v>0</v>
      </c>
      <c r="CT1363" s="4">
        <v>0</v>
      </c>
      <c r="CU1363" s="4">
        <v>0</v>
      </c>
      <c r="CV1363" s="4">
        <v>0</v>
      </c>
      <c r="CW1363" s="4">
        <v>0</v>
      </c>
      <c r="CX1363" s="4">
        <v>0</v>
      </c>
      <c r="CY1363" s="4">
        <v>0</v>
      </c>
      <c r="CZ1363" s="4">
        <v>0</v>
      </c>
      <c r="DA1363" s="4">
        <v>0</v>
      </c>
      <c r="DB1363" s="4">
        <v>0</v>
      </c>
      <c r="DC1363" s="4">
        <v>0</v>
      </c>
      <c r="DD1363" s="4">
        <v>0</v>
      </c>
      <c r="DE1363" s="4">
        <v>0</v>
      </c>
      <c r="DF1363" s="4">
        <v>0</v>
      </c>
      <c r="DG1363" s="4">
        <v>0</v>
      </c>
      <c r="DH1363" s="4">
        <v>0</v>
      </c>
      <c r="DI1363" s="4">
        <v>0</v>
      </c>
      <c r="DJ1363" s="4">
        <v>0</v>
      </c>
      <c r="DK1363" s="4">
        <v>0</v>
      </c>
      <c r="DL1363" s="4">
        <v>0</v>
      </c>
      <c r="DM1363" s="4">
        <v>0</v>
      </c>
      <c r="DN1363" s="4">
        <v>0</v>
      </c>
      <c r="DO1363" s="4">
        <v>0</v>
      </c>
      <c r="DP1363" s="4">
        <v>0</v>
      </c>
      <c r="DQ1363" s="4">
        <v>0</v>
      </c>
      <c r="DR1363" s="4">
        <v>0</v>
      </c>
      <c r="DS1363" s="4">
        <v>0</v>
      </c>
      <c r="DT1363" s="4">
        <v>0</v>
      </c>
      <c r="DU1363" s="6">
        <v>0</v>
      </c>
      <c r="DV1363" s="4">
        <f>SUM(Tabela1[[#This Row],[jan/25]:[mar/25]])</f>
        <v>0</v>
      </c>
      <c r="DW1363" s="4">
        <f>SUM(Tabela1[[#This Row],[abr/25]:[ago/25]])</f>
        <v>3381.75</v>
      </c>
      <c r="DX1363" s="4">
        <f>SUM(Tabela1[[#This Row],[set/25]:[dez/30]])</f>
        <v>122791.23000000004</v>
      </c>
    </row>
    <row r="1364" spans="1:128" hidden="1" x14ac:dyDescent="0.25">
      <c r="A1364" s="2" t="s">
        <v>2495</v>
      </c>
      <c r="B1364" s="2" t="s">
        <v>14</v>
      </c>
      <c r="C1364" s="2" t="s">
        <v>349</v>
      </c>
      <c r="D1364" s="1">
        <v>912</v>
      </c>
      <c r="E1364" s="2"/>
      <c r="F1364" s="2" t="s">
        <v>16</v>
      </c>
      <c r="G1364" s="321"/>
      <c r="H1364" s="2"/>
      <c r="I1364" s="2"/>
      <c r="J1364" s="4"/>
      <c r="K1364" s="4"/>
      <c r="L1364" s="4">
        <f>Tabela1[[#This Row],[parcela.cef
(total)]]-Tabela1[[#This Row],[parcela.cef
(realizado)]]</f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f>SUM(Tabela1[[#This Row],[set/25]:[dez/30]])</f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0</v>
      </c>
      <c r="CP1364" s="4">
        <v>0</v>
      </c>
      <c r="CQ1364" s="4">
        <v>0</v>
      </c>
      <c r="CR1364" s="4">
        <v>0</v>
      </c>
      <c r="CS1364" s="4">
        <v>0</v>
      </c>
      <c r="CT1364" s="4">
        <v>0</v>
      </c>
      <c r="CU1364" s="4">
        <v>0</v>
      </c>
      <c r="CV1364" s="4">
        <v>0</v>
      </c>
      <c r="CW1364" s="4">
        <v>0</v>
      </c>
      <c r="CX1364" s="4">
        <v>0</v>
      </c>
      <c r="CY1364" s="4">
        <v>0</v>
      </c>
      <c r="CZ1364" s="4">
        <v>0</v>
      </c>
      <c r="DA1364" s="4">
        <v>0</v>
      </c>
      <c r="DB1364" s="4">
        <v>0</v>
      </c>
      <c r="DC1364" s="4">
        <v>0</v>
      </c>
      <c r="DD1364" s="4">
        <v>0</v>
      </c>
      <c r="DE1364" s="4">
        <v>0</v>
      </c>
      <c r="DF1364" s="4">
        <v>0</v>
      </c>
      <c r="DG1364" s="4">
        <v>0</v>
      </c>
      <c r="DH1364" s="4">
        <v>0</v>
      </c>
      <c r="DI1364" s="4">
        <v>0</v>
      </c>
      <c r="DJ1364" s="4">
        <v>0</v>
      </c>
      <c r="DK1364" s="4">
        <v>0</v>
      </c>
      <c r="DL1364" s="4">
        <v>0</v>
      </c>
      <c r="DM1364" s="4">
        <v>0</v>
      </c>
      <c r="DN1364" s="4">
        <v>0</v>
      </c>
      <c r="DO1364" s="4">
        <v>0</v>
      </c>
      <c r="DP1364" s="4">
        <v>0</v>
      </c>
      <c r="DQ1364" s="4">
        <v>0</v>
      </c>
      <c r="DR1364" s="4">
        <v>0</v>
      </c>
      <c r="DS1364" s="4">
        <v>0</v>
      </c>
      <c r="DT1364" s="4">
        <v>0</v>
      </c>
      <c r="DU1364" s="6">
        <v>0</v>
      </c>
      <c r="DV1364" s="4">
        <f>SUM(Tabela1[[#This Row],[jan/25]:[mar/25]])</f>
        <v>0</v>
      </c>
      <c r="DW1364" s="4">
        <f>SUM(Tabela1[[#This Row],[abr/25]:[ago/25]])</f>
        <v>0</v>
      </c>
      <c r="DX1364" s="4">
        <f>SUM(Tabela1[[#This Row],[set/25]:[dez/30]])</f>
        <v>0</v>
      </c>
    </row>
    <row r="1365" spans="1:128" hidden="1" x14ac:dyDescent="0.25">
      <c r="A1365" s="2" t="s">
        <v>2495</v>
      </c>
      <c r="B1365" s="2" t="s">
        <v>14</v>
      </c>
      <c r="C1365" s="2" t="s">
        <v>349</v>
      </c>
      <c r="D1365" s="1">
        <v>913</v>
      </c>
      <c r="E1365" s="2" t="s">
        <v>3181</v>
      </c>
      <c r="F1365" s="2" t="s">
        <v>19</v>
      </c>
      <c r="G1365" s="321">
        <v>45850</v>
      </c>
      <c r="H1365" s="2" t="s">
        <v>835</v>
      </c>
      <c r="I1365" s="2"/>
      <c r="J1365" s="4"/>
      <c r="K1365" s="4"/>
      <c r="L1365" s="4">
        <f>Tabela1[[#This Row],[parcela.cef
(total)]]-Tabela1[[#This Row],[parcela.cef
(realizado)]]</f>
        <v>0</v>
      </c>
      <c r="M1365" s="4">
        <v>243246.31</v>
      </c>
      <c r="N1365" s="4">
        <v>319600.81</v>
      </c>
      <c r="O1365" s="4">
        <v>0</v>
      </c>
      <c r="P1365" s="4">
        <v>81363.95</v>
      </c>
      <c r="Q1365" s="4">
        <f>SUM(Tabela1[[#This Row],[set/25]:[dez/30]])</f>
        <v>73441.050000000017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7500</v>
      </c>
      <c r="BI1365" s="4">
        <v>422.9</v>
      </c>
      <c r="BJ1365" s="4">
        <v>894.09</v>
      </c>
      <c r="BK1365" s="4">
        <v>1422.49</v>
      </c>
      <c r="BL1365" s="4">
        <v>1422.49</v>
      </c>
      <c r="BM1365" s="4">
        <v>9957.42</v>
      </c>
      <c r="BN1365" s="4">
        <v>1422.49</v>
      </c>
      <c r="BO1365" s="4">
        <v>1422.49</v>
      </c>
      <c r="BP1365" s="4">
        <v>1422.49</v>
      </c>
      <c r="BQ1365" s="4">
        <v>1422.49</v>
      </c>
      <c r="BR1365" s="4">
        <v>1422.49</v>
      </c>
      <c r="BS1365" s="4">
        <v>1422.49</v>
      </c>
      <c r="BT1365" s="4">
        <v>1422.49</v>
      </c>
      <c r="BU1365" s="4">
        <v>1422.49</v>
      </c>
      <c r="BV1365" s="4">
        <v>1422.49</v>
      </c>
      <c r="BW1365" s="4">
        <v>1422.49</v>
      </c>
      <c r="BX1365" s="4">
        <v>1422.49</v>
      </c>
      <c r="BY1365" s="4">
        <v>9957.42</v>
      </c>
      <c r="BZ1365" s="4">
        <v>1422.49</v>
      </c>
      <c r="CA1365" s="4">
        <v>1422.49</v>
      </c>
      <c r="CB1365" s="4">
        <v>1422.49</v>
      </c>
      <c r="CC1365" s="4">
        <v>1422.49</v>
      </c>
      <c r="CD1365" s="4">
        <v>1422.49</v>
      </c>
      <c r="CE1365" s="4">
        <v>1422.49</v>
      </c>
      <c r="CF1365" s="4">
        <v>1422.49</v>
      </c>
      <c r="CG1365" s="4">
        <v>1422.49</v>
      </c>
      <c r="CH1365" s="4">
        <v>1422.49</v>
      </c>
      <c r="CI1365" s="4">
        <v>1422.49</v>
      </c>
      <c r="CJ1365" s="4">
        <v>1422.49</v>
      </c>
      <c r="CK1365" s="4">
        <v>9957.42</v>
      </c>
      <c r="CL1365" s="4">
        <v>1422.49</v>
      </c>
      <c r="CM1365" s="4">
        <v>1422.49</v>
      </c>
      <c r="CN1365" s="4">
        <v>1422.49</v>
      </c>
      <c r="CO1365" s="4">
        <v>1422.49</v>
      </c>
      <c r="CP1365" s="4">
        <v>1422.49</v>
      </c>
      <c r="CQ1365" s="4">
        <v>1422.49</v>
      </c>
      <c r="CR1365" s="4">
        <v>0</v>
      </c>
      <c r="CS1365" s="4">
        <v>0</v>
      </c>
      <c r="CT1365" s="4">
        <v>0</v>
      </c>
      <c r="CU1365" s="4">
        <v>0</v>
      </c>
      <c r="CV1365" s="4">
        <v>0</v>
      </c>
      <c r="CW1365" s="4">
        <v>0</v>
      </c>
      <c r="CX1365" s="4">
        <v>0</v>
      </c>
      <c r="CY1365" s="4">
        <v>0</v>
      </c>
      <c r="CZ1365" s="4">
        <v>0</v>
      </c>
      <c r="DA1365" s="4">
        <v>0</v>
      </c>
      <c r="DB1365" s="4">
        <v>0</v>
      </c>
      <c r="DC1365" s="4">
        <v>0</v>
      </c>
      <c r="DD1365" s="4">
        <v>0</v>
      </c>
      <c r="DE1365" s="4">
        <v>0</v>
      </c>
      <c r="DF1365" s="4">
        <v>0</v>
      </c>
      <c r="DG1365" s="4">
        <v>0</v>
      </c>
      <c r="DH1365" s="4">
        <v>0</v>
      </c>
      <c r="DI1365" s="4">
        <v>0</v>
      </c>
      <c r="DJ1365" s="4">
        <v>0</v>
      </c>
      <c r="DK1365" s="4">
        <v>0</v>
      </c>
      <c r="DL1365" s="4">
        <v>0</v>
      </c>
      <c r="DM1365" s="4">
        <v>0</v>
      </c>
      <c r="DN1365" s="4">
        <v>0</v>
      </c>
      <c r="DO1365" s="4">
        <v>0</v>
      </c>
      <c r="DP1365" s="4">
        <v>0</v>
      </c>
      <c r="DQ1365" s="4">
        <v>0</v>
      </c>
      <c r="DR1365" s="4">
        <v>0</v>
      </c>
      <c r="DS1365" s="4">
        <v>0</v>
      </c>
      <c r="DT1365" s="4">
        <v>0</v>
      </c>
      <c r="DU1365" s="6">
        <v>0</v>
      </c>
      <c r="DV1365" s="4">
        <f>SUM(Tabela1[[#This Row],[jan/25]:[mar/25]])</f>
        <v>0</v>
      </c>
      <c r="DW1365" s="4">
        <f>SUM(Tabela1[[#This Row],[abr/25]:[ago/25]])</f>
        <v>7922.9</v>
      </c>
      <c r="DX1365" s="4">
        <f>SUM(Tabela1[[#This Row],[set/25]:[dez/30]])</f>
        <v>73441.050000000017</v>
      </c>
    </row>
    <row r="1366" spans="1:128" hidden="1" x14ac:dyDescent="0.25">
      <c r="A1366" s="2" t="s">
        <v>2495</v>
      </c>
      <c r="B1366" s="2" t="s">
        <v>14</v>
      </c>
      <c r="C1366" s="2" t="s">
        <v>349</v>
      </c>
      <c r="D1366" s="1">
        <v>914</v>
      </c>
      <c r="E1366" s="2" t="s">
        <v>3183</v>
      </c>
      <c r="F1366" s="2" t="s">
        <v>19</v>
      </c>
      <c r="G1366" s="321">
        <v>45852</v>
      </c>
      <c r="H1366" s="2" t="s">
        <v>3184</v>
      </c>
      <c r="I1366" s="2"/>
      <c r="J1366" s="4"/>
      <c r="K1366" s="4"/>
      <c r="L1366" s="4">
        <f>Tabela1[[#This Row],[parcela.cef
(total)]]-Tabela1[[#This Row],[parcela.cef
(realizado)]]</f>
        <v>0</v>
      </c>
      <c r="M1366" s="4">
        <v>264176.56</v>
      </c>
      <c r="N1366" s="4">
        <v>305500</v>
      </c>
      <c r="O1366" s="4">
        <v>0</v>
      </c>
      <c r="P1366" s="4">
        <v>45974.95</v>
      </c>
      <c r="Q1366" s="4">
        <f>SUM(Tabela1[[#This Row],[set/25]:[dez/30]])</f>
        <v>40401.869999999995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5400</v>
      </c>
      <c r="BI1366" s="4">
        <v>173.08</v>
      </c>
      <c r="BJ1366" s="4">
        <v>0</v>
      </c>
      <c r="BK1366" s="4">
        <v>170.99</v>
      </c>
      <c r="BL1366" s="4">
        <v>170.99</v>
      </c>
      <c r="BM1366" s="4">
        <v>1999.9</v>
      </c>
      <c r="BN1366" s="4">
        <v>171</v>
      </c>
      <c r="BO1366" s="4">
        <v>220.53</v>
      </c>
      <c r="BP1366" s="4">
        <v>569.98</v>
      </c>
      <c r="BQ1366" s="4">
        <v>569.98</v>
      </c>
      <c r="BR1366" s="4">
        <v>569.98</v>
      </c>
      <c r="BS1366" s="4">
        <v>569.98</v>
      </c>
      <c r="BT1366" s="4">
        <v>569.98</v>
      </c>
      <c r="BU1366" s="4">
        <v>569.98</v>
      </c>
      <c r="BV1366" s="4">
        <v>569.98</v>
      </c>
      <c r="BW1366" s="4">
        <v>569.98</v>
      </c>
      <c r="BX1366" s="4">
        <v>569.98</v>
      </c>
      <c r="BY1366" s="4">
        <v>6666.36</v>
      </c>
      <c r="BZ1366" s="4">
        <v>569.98</v>
      </c>
      <c r="CA1366" s="4">
        <v>569.98</v>
      </c>
      <c r="CB1366" s="4">
        <v>569.98</v>
      </c>
      <c r="CC1366" s="4">
        <v>569.98</v>
      </c>
      <c r="CD1366" s="4">
        <v>569.98</v>
      </c>
      <c r="CE1366" s="4">
        <v>569.98</v>
      </c>
      <c r="CF1366" s="4">
        <v>569.98</v>
      </c>
      <c r="CG1366" s="4">
        <v>569.98</v>
      </c>
      <c r="CH1366" s="4">
        <v>569.98</v>
      </c>
      <c r="CI1366" s="4">
        <v>569.98</v>
      </c>
      <c r="CJ1366" s="4">
        <v>569.98</v>
      </c>
      <c r="CK1366" s="4">
        <v>6666.36</v>
      </c>
      <c r="CL1366" s="4">
        <v>569.98</v>
      </c>
      <c r="CM1366" s="4">
        <v>569.98</v>
      </c>
      <c r="CN1366" s="4">
        <v>569.98</v>
      </c>
      <c r="CO1366" s="4">
        <v>569.98</v>
      </c>
      <c r="CP1366" s="4">
        <v>569.98</v>
      </c>
      <c r="CQ1366" s="4">
        <v>569.98</v>
      </c>
      <c r="CR1366" s="4">
        <v>569.98</v>
      </c>
      <c r="CS1366" s="4">
        <v>569.98</v>
      </c>
      <c r="CT1366" s="4">
        <v>569.98</v>
      </c>
      <c r="CU1366" s="4">
        <v>569.98</v>
      </c>
      <c r="CV1366" s="4">
        <v>569.98</v>
      </c>
      <c r="CW1366" s="4">
        <v>6666.36</v>
      </c>
      <c r="CX1366" s="4">
        <v>0</v>
      </c>
      <c r="CY1366" s="4">
        <v>0</v>
      </c>
      <c r="CZ1366" s="4">
        <v>0</v>
      </c>
      <c r="DA1366" s="4">
        <v>0</v>
      </c>
      <c r="DB1366" s="4">
        <v>0</v>
      </c>
      <c r="DC1366" s="4">
        <v>0</v>
      </c>
      <c r="DD1366" s="4">
        <v>0</v>
      </c>
      <c r="DE1366" s="4">
        <v>0</v>
      </c>
      <c r="DF1366" s="4">
        <v>0</v>
      </c>
      <c r="DG1366" s="4">
        <v>0</v>
      </c>
      <c r="DH1366" s="4">
        <v>0</v>
      </c>
      <c r="DI1366" s="4">
        <v>0</v>
      </c>
      <c r="DJ1366" s="4">
        <v>0</v>
      </c>
      <c r="DK1366" s="4">
        <v>0</v>
      </c>
      <c r="DL1366" s="4">
        <v>0</v>
      </c>
      <c r="DM1366" s="4">
        <v>0</v>
      </c>
      <c r="DN1366" s="4">
        <v>0</v>
      </c>
      <c r="DO1366" s="4">
        <v>0</v>
      </c>
      <c r="DP1366" s="4">
        <v>0</v>
      </c>
      <c r="DQ1366" s="4">
        <v>0</v>
      </c>
      <c r="DR1366" s="4">
        <v>0</v>
      </c>
      <c r="DS1366" s="4">
        <v>0</v>
      </c>
      <c r="DT1366" s="4">
        <v>0</v>
      </c>
      <c r="DU1366" s="6">
        <v>0</v>
      </c>
      <c r="DV1366" s="4">
        <f>SUM(Tabela1[[#This Row],[jan/25]:[mar/25]])</f>
        <v>0</v>
      </c>
      <c r="DW1366" s="4">
        <f>SUM(Tabela1[[#This Row],[abr/25]:[ago/25]])</f>
        <v>5573.08</v>
      </c>
      <c r="DX1366" s="4">
        <f>SUM(Tabela1[[#This Row],[set/25]:[dez/30]])</f>
        <v>40401.869999999995</v>
      </c>
    </row>
    <row r="1367" spans="1:128" hidden="1" x14ac:dyDescent="0.25">
      <c r="A1367" s="2" t="s">
        <v>2495</v>
      </c>
      <c r="B1367" s="2" t="s">
        <v>14</v>
      </c>
      <c r="C1367" s="2" t="s">
        <v>349</v>
      </c>
      <c r="D1367" s="1">
        <v>915</v>
      </c>
      <c r="E1367" s="2" t="s">
        <v>3186</v>
      </c>
      <c r="F1367" s="2" t="s">
        <v>19</v>
      </c>
      <c r="G1367" s="321">
        <v>45853</v>
      </c>
      <c r="H1367" s="2" t="s">
        <v>290</v>
      </c>
      <c r="I1367" s="2"/>
      <c r="J1367" s="4"/>
      <c r="K1367" s="4"/>
      <c r="L1367" s="4">
        <f>Tabela1[[#This Row],[parcela.cef
(total)]]-Tabela1[[#This Row],[parcela.cef
(realizado)]]</f>
        <v>0</v>
      </c>
      <c r="M1367" s="4">
        <v>268240.58</v>
      </c>
      <c r="N1367" s="4">
        <v>305499.65999999997</v>
      </c>
      <c r="O1367" s="4">
        <v>0</v>
      </c>
      <c r="P1367" s="4">
        <v>41842.949999999997</v>
      </c>
      <c r="Q1367" s="4">
        <f>SUM(Tabela1[[#This Row],[set/25]:[dez/30]])</f>
        <v>37096.529999999992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4500</v>
      </c>
      <c r="BI1367" s="4">
        <v>246.42</v>
      </c>
      <c r="BJ1367" s="4">
        <v>0</v>
      </c>
      <c r="BK1367" s="4">
        <v>248.66</v>
      </c>
      <c r="BL1367" s="4">
        <v>248.66</v>
      </c>
      <c r="BM1367" s="4">
        <v>1772.75</v>
      </c>
      <c r="BN1367" s="4">
        <v>248.66</v>
      </c>
      <c r="BO1367" s="4">
        <v>248.66</v>
      </c>
      <c r="BP1367" s="4">
        <v>248.66</v>
      </c>
      <c r="BQ1367" s="4">
        <v>248.7</v>
      </c>
      <c r="BR1367" s="4">
        <v>462.52</v>
      </c>
      <c r="BS1367" s="4">
        <v>828.88</v>
      </c>
      <c r="BT1367" s="4">
        <v>828.88</v>
      </c>
      <c r="BU1367" s="4">
        <v>828.88</v>
      </c>
      <c r="BV1367" s="4">
        <v>828.88</v>
      </c>
      <c r="BW1367" s="4">
        <v>828.88</v>
      </c>
      <c r="BX1367" s="4">
        <v>828.88</v>
      </c>
      <c r="BY1367" s="4">
        <v>5909.19</v>
      </c>
      <c r="BZ1367" s="4">
        <v>828.88</v>
      </c>
      <c r="CA1367" s="4">
        <v>828.88</v>
      </c>
      <c r="CB1367" s="4">
        <v>828.88</v>
      </c>
      <c r="CC1367" s="4">
        <v>828.88</v>
      </c>
      <c r="CD1367" s="4">
        <v>828.88</v>
      </c>
      <c r="CE1367" s="4">
        <v>828.88</v>
      </c>
      <c r="CF1367" s="4">
        <v>828.88</v>
      </c>
      <c r="CG1367" s="4">
        <v>828.88</v>
      </c>
      <c r="CH1367" s="4">
        <v>828.88</v>
      </c>
      <c r="CI1367" s="4">
        <v>828.88</v>
      </c>
      <c r="CJ1367" s="4">
        <v>828.88</v>
      </c>
      <c r="CK1367" s="4">
        <v>5909.19</v>
      </c>
      <c r="CL1367" s="4">
        <v>828.88</v>
      </c>
      <c r="CM1367" s="4">
        <v>828.88</v>
      </c>
      <c r="CN1367" s="4">
        <v>828.88</v>
      </c>
      <c r="CO1367" s="4">
        <v>828.88</v>
      </c>
      <c r="CP1367" s="4">
        <v>828.88</v>
      </c>
      <c r="CQ1367" s="4">
        <v>828.88</v>
      </c>
      <c r="CR1367" s="4">
        <v>828.88</v>
      </c>
      <c r="CS1367" s="4">
        <v>828.88</v>
      </c>
      <c r="CT1367" s="4">
        <v>828.88</v>
      </c>
      <c r="CU1367" s="4">
        <v>0</v>
      </c>
      <c r="CV1367" s="4">
        <v>0</v>
      </c>
      <c r="CW1367" s="4">
        <v>0</v>
      </c>
      <c r="CX1367" s="4">
        <v>0</v>
      </c>
      <c r="CY1367" s="4">
        <v>0</v>
      </c>
      <c r="CZ1367" s="4">
        <v>0</v>
      </c>
      <c r="DA1367" s="4">
        <v>0</v>
      </c>
      <c r="DB1367" s="4">
        <v>0</v>
      </c>
      <c r="DC1367" s="4">
        <v>0</v>
      </c>
      <c r="DD1367" s="4">
        <v>0</v>
      </c>
      <c r="DE1367" s="4">
        <v>0</v>
      </c>
      <c r="DF1367" s="4">
        <v>0</v>
      </c>
      <c r="DG1367" s="4">
        <v>0</v>
      </c>
      <c r="DH1367" s="4">
        <v>0</v>
      </c>
      <c r="DI1367" s="4">
        <v>0</v>
      </c>
      <c r="DJ1367" s="4">
        <v>0</v>
      </c>
      <c r="DK1367" s="4">
        <v>0</v>
      </c>
      <c r="DL1367" s="4">
        <v>0</v>
      </c>
      <c r="DM1367" s="4">
        <v>0</v>
      </c>
      <c r="DN1367" s="4">
        <v>0</v>
      </c>
      <c r="DO1367" s="4">
        <v>0</v>
      </c>
      <c r="DP1367" s="4">
        <v>0</v>
      </c>
      <c r="DQ1367" s="4">
        <v>0</v>
      </c>
      <c r="DR1367" s="4">
        <v>0</v>
      </c>
      <c r="DS1367" s="4">
        <v>0</v>
      </c>
      <c r="DT1367" s="4">
        <v>0</v>
      </c>
      <c r="DU1367" s="6">
        <v>0</v>
      </c>
      <c r="DV1367" s="4">
        <f>SUM(Tabela1[[#This Row],[jan/25]:[mar/25]])</f>
        <v>0</v>
      </c>
      <c r="DW1367" s="4">
        <f>SUM(Tabela1[[#This Row],[abr/25]:[ago/25]])</f>
        <v>4746.42</v>
      </c>
      <c r="DX1367" s="4">
        <f>SUM(Tabela1[[#This Row],[set/25]:[dez/30]])</f>
        <v>37096.529999999992</v>
      </c>
    </row>
    <row r="1368" spans="1:128" hidden="1" x14ac:dyDescent="0.25">
      <c r="A1368" s="2" t="s">
        <v>2495</v>
      </c>
      <c r="B1368" s="2" t="s">
        <v>2463</v>
      </c>
      <c r="C1368" s="2" t="s">
        <v>1344</v>
      </c>
      <c r="D1368" s="1">
        <v>1</v>
      </c>
      <c r="E1368" s="2"/>
      <c r="F1368" s="2" t="s">
        <v>46</v>
      </c>
      <c r="G1368" s="321"/>
      <c r="H1368" s="2"/>
      <c r="I1368" s="2"/>
      <c r="J1368" s="4"/>
      <c r="K1368" s="4"/>
      <c r="L1368" s="4">
        <f>Tabela1[[#This Row],[parcela.cef
(total)]]-Tabela1[[#This Row],[parcela.cef
(realizado)]]</f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f>SUM(Tabela1[[#This Row],[set/25]:[dez/30]])</f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0</v>
      </c>
      <c r="CR1368" s="4">
        <v>0</v>
      </c>
      <c r="CS1368" s="4">
        <v>0</v>
      </c>
      <c r="CT1368" s="4">
        <v>0</v>
      </c>
      <c r="CU1368" s="4">
        <v>0</v>
      </c>
      <c r="CV1368" s="4">
        <v>0</v>
      </c>
      <c r="CW1368" s="4">
        <v>0</v>
      </c>
      <c r="CX1368" s="4">
        <v>0</v>
      </c>
      <c r="CY1368" s="4">
        <v>0</v>
      </c>
      <c r="CZ1368" s="4">
        <v>0</v>
      </c>
      <c r="DA1368" s="4">
        <v>0</v>
      </c>
      <c r="DB1368" s="4">
        <v>0</v>
      </c>
      <c r="DC1368" s="4">
        <v>0</v>
      </c>
      <c r="DD1368" s="4">
        <v>0</v>
      </c>
      <c r="DE1368" s="4">
        <v>0</v>
      </c>
      <c r="DF1368" s="4">
        <v>0</v>
      </c>
      <c r="DG1368" s="4">
        <v>0</v>
      </c>
      <c r="DH1368" s="4">
        <v>0</v>
      </c>
      <c r="DI1368" s="4">
        <v>0</v>
      </c>
      <c r="DJ1368" s="4">
        <v>0</v>
      </c>
      <c r="DK1368" s="4">
        <v>0</v>
      </c>
      <c r="DL1368" s="4">
        <v>0</v>
      </c>
      <c r="DM1368" s="4">
        <v>0</v>
      </c>
      <c r="DN1368" s="4">
        <v>0</v>
      </c>
      <c r="DO1368" s="4">
        <v>0</v>
      </c>
      <c r="DP1368" s="4">
        <v>0</v>
      </c>
      <c r="DQ1368" s="4">
        <v>0</v>
      </c>
      <c r="DR1368" s="4">
        <v>0</v>
      </c>
      <c r="DS1368" s="4">
        <v>0</v>
      </c>
      <c r="DT1368" s="4">
        <v>0</v>
      </c>
      <c r="DU1368" s="6">
        <v>0</v>
      </c>
      <c r="DV1368" s="4">
        <f>SUM(Tabela1[[#This Row],[jan/25]:[mar/25]])</f>
        <v>0</v>
      </c>
      <c r="DW1368" s="4">
        <f>SUM(Tabela1[[#This Row],[abr/25]:[ago/25]])</f>
        <v>0</v>
      </c>
      <c r="DX1368" s="4">
        <f>SUM(Tabela1[[#This Row],[set/25]:[dez/30]])</f>
        <v>0</v>
      </c>
    </row>
    <row r="1369" spans="1:128" hidden="1" x14ac:dyDescent="0.25">
      <c r="A1369" s="2" t="s">
        <v>2495</v>
      </c>
      <c r="B1369" s="2" t="s">
        <v>2463</v>
      </c>
      <c r="C1369" s="2" t="s">
        <v>1344</v>
      </c>
      <c r="D1369" s="1">
        <v>10</v>
      </c>
      <c r="E1369" s="2"/>
      <c r="F1369" s="2" t="s">
        <v>46</v>
      </c>
      <c r="G1369" s="321"/>
      <c r="H1369" s="2"/>
      <c r="I1369" s="2"/>
      <c r="J1369" s="4"/>
      <c r="K1369" s="4"/>
      <c r="L1369" s="4">
        <f>Tabela1[[#This Row],[parcela.cef
(total)]]-Tabela1[[#This Row],[parcela.cef
(realizado)]]</f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f>SUM(Tabela1[[#This Row],[set/25]:[dez/30]])</f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0</v>
      </c>
      <c r="CP1369" s="4">
        <v>0</v>
      </c>
      <c r="CQ1369" s="4">
        <v>0</v>
      </c>
      <c r="CR1369" s="4">
        <v>0</v>
      </c>
      <c r="CS1369" s="4">
        <v>0</v>
      </c>
      <c r="CT1369" s="4">
        <v>0</v>
      </c>
      <c r="CU1369" s="4">
        <v>0</v>
      </c>
      <c r="CV1369" s="4">
        <v>0</v>
      </c>
      <c r="CW1369" s="4">
        <v>0</v>
      </c>
      <c r="CX1369" s="4">
        <v>0</v>
      </c>
      <c r="CY1369" s="4">
        <v>0</v>
      </c>
      <c r="CZ1369" s="4">
        <v>0</v>
      </c>
      <c r="DA1369" s="4">
        <v>0</v>
      </c>
      <c r="DB1369" s="4">
        <v>0</v>
      </c>
      <c r="DC1369" s="4">
        <v>0</v>
      </c>
      <c r="DD1369" s="4">
        <v>0</v>
      </c>
      <c r="DE1369" s="4">
        <v>0</v>
      </c>
      <c r="DF1369" s="4">
        <v>0</v>
      </c>
      <c r="DG1369" s="4">
        <v>0</v>
      </c>
      <c r="DH1369" s="4">
        <v>0</v>
      </c>
      <c r="DI1369" s="4">
        <v>0</v>
      </c>
      <c r="DJ1369" s="4">
        <v>0</v>
      </c>
      <c r="DK1369" s="4">
        <v>0</v>
      </c>
      <c r="DL1369" s="4">
        <v>0</v>
      </c>
      <c r="DM1369" s="4">
        <v>0</v>
      </c>
      <c r="DN1369" s="4">
        <v>0</v>
      </c>
      <c r="DO1369" s="4">
        <v>0</v>
      </c>
      <c r="DP1369" s="4">
        <v>0</v>
      </c>
      <c r="DQ1369" s="4">
        <v>0</v>
      </c>
      <c r="DR1369" s="4">
        <v>0</v>
      </c>
      <c r="DS1369" s="4">
        <v>0</v>
      </c>
      <c r="DT1369" s="4">
        <v>0</v>
      </c>
      <c r="DU1369" s="6">
        <v>0</v>
      </c>
      <c r="DV1369" s="4">
        <f>SUM(Tabela1[[#This Row],[jan/25]:[mar/25]])</f>
        <v>0</v>
      </c>
      <c r="DW1369" s="4">
        <f>SUM(Tabela1[[#This Row],[abr/25]:[ago/25]])</f>
        <v>0</v>
      </c>
      <c r="DX1369" s="4">
        <f>SUM(Tabela1[[#This Row],[set/25]:[dez/30]])</f>
        <v>0</v>
      </c>
    </row>
    <row r="1370" spans="1:128" hidden="1" x14ac:dyDescent="0.25">
      <c r="A1370" s="2" t="s">
        <v>2495</v>
      </c>
      <c r="B1370" s="2" t="s">
        <v>2463</v>
      </c>
      <c r="C1370" s="2" t="s">
        <v>2467</v>
      </c>
      <c r="D1370" s="1">
        <v>100</v>
      </c>
      <c r="E1370" s="2"/>
      <c r="F1370" s="2" t="s">
        <v>16</v>
      </c>
      <c r="G1370" s="321"/>
      <c r="H1370" s="2"/>
      <c r="I1370" s="2"/>
      <c r="J1370" s="4"/>
      <c r="K1370" s="4"/>
      <c r="L1370" s="4">
        <f>Tabela1[[#This Row],[parcela.cef
(total)]]-Tabela1[[#This Row],[parcela.cef
(realizado)]]</f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f>SUM(Tabela1[[#This Row],[set/25]:[dez/30]])</f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0</v>
      </c>
      <c r="CP1370" s="4">
        <v>0</v>
      </c>
      <c r="CQ1370" s="4">
        <v>0</v>
      </c>
      <c r="CR1370" s="4">
        <v>0</v>
      </c>
      <c r="CS1370" s="4">
        <v>0</v>
      </c>
      <c r="CT1370" s="4">
        <v>0</v>
      </c>
      <c r="CU1370" s="4">
        <v>0</v>
      </c>
      <c r="CV1370" s="4">
        <v>0</v>
      </c>
      <c r="CW1370" s="4">
        <v>0</v>
      </c>
      <c r="CX1370" s="4">
        <v>0</v>
      </c>
      <c r="CY1370" s="4">
        <v>0</v>
      </c>
      <c r="CZ1370" s="4">
        <v>0</v>
      </c>
      <c r="DA1370" s="4">
        <v>0</v>
      </c>
      <c r="DB1370" s="4">
        <v>0</v>
      </c>
      <c r="DC1370" s="4">
        <v>0</v>
      </c>
      <c r="DD1370" s="4">
        <v>0</v>
      </c>
      <c r="DE1370" s="4">
        <v>0</v>
      </c>
      <c r="DF1370" s="4">
        <v>0</v>
      </c>
      <c r="DG1370" s="4">
        <v>0</v>
      </c>
      <c r="DH1370" s="4">
        <v>0</v>
      </c>
      <c r="DI1370" s="4">
        <v>0</v>
      </c>
      <c r="DJ1370" s="4">
        <v>0</v>
      </c>
      <c r="DK1370" s="4">
        <v>0</v>
      </c>
      <c r="DL1370" s="4">
        <v>0</v>
      </c>
      <c r="DM1370" s="4">
        <v>0</v>
      </c>
      <c r="DN1370" s="4">
        <v>0</v>
      </c>
      <c r="DO1370" s="4">
        <v>0</v>
      </c>
      <c r="DP1370" s="4">
        <v>0</v>
      </c>
      <c r="DQ1370" s="4">
        <v>0</v>
      </c>
      <c r="DR1370" s="4">
        <v>0</v>
      </c>
      <c r="DS1370" s="4">
        <v>0</v>
      </c>
      <c r="DT1370" s="4">
        <v>0</v>
      </c>
      <c r="DU1370" s="6">
        <v>0</v>
      </c>
      <c r="DV1370" s="4">
        <f>SUM(Tabela1[[#This Row],[jan/25]:[mar/25]])</f>
        <v>0</v>
      </c>
      <c r="DW1370" s="4">
        <f>SUM(Tabela1[[#This Row],[abr/25]:[ago/25]])</f>
        <v>0</v>
      </c>
      <c r="DX1370" s="4">
        <f>SUM(Tabela1[[#This Row],[set/25]:[dez/30]])</f>
        <v>0</v>
      </c>
    </row>
    <row r="1371" spans="1:128" hidden="1" x14ac:dyDescent="0.25">
      <c r="A1371" s="2" t="s">
        <v>2495</v>
      </c>
      <c r="B1371" s="2" t="s">
        <v>2463</v>
      </c>
      <c r="C1371" s="2" t="s">
        <v>2467</v>
      </c>
      <c r="D1371" s="1">
        <v>101</v>
      </c>
      <c r="E1371" s="2"/>
      <c r="F1371" s="2" t="s">
        <v>16</v>
      </c>
      <c r="G1371" s="321"/>
      <c r="H1371" s="2"/>
      <c r="I1371" s="2"/>
      <c r="J1371" s="4"/>
      <c r="K1371" s="4"/>
      <c r="L1371" s="4">
        <f>Tabela1[[#This Row],[parcela.cef
(total)]]-Tabela1[[#This Row],[parcela.cef
(realizado)]]</f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f>SUM(Tabela1[[#This Row],[set/25]:[dez/30]])</f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0</v>
      </c>
      <c r="CR1371" s="4">
        <v>0</v>
      </c>
      <c r="CS1371" s="4">
        <v>0</v>
      </c>
      <c r="CT1371" s="4">
        <v>0</v>
      </c>
      <c r="CU1371" s="4">
        <v>0</v>
      </c>
      <c r="CV1371" s="4">
        <v>0</v>
      </c>
      <c r="CW1371" s="4">
        <v>0</v>
      </c>
      <c r="CX1371" s="4">
        <v>0</v>
      </c>
      <c r="CY1371" s="4">
        <v>0</v>
      </c>
      <c r="CZ1371" s="4">
        <v>0</v>
      </c>
      <c r="DA1371" s="4">
        <v>0</v>
      </c>
      <c r="DB1371" s="4">
        <v>0</v>
      </c>
      <c r="DC1371" s="4">
        <v>0</v>
      </c>
      <c r="DD1371" s="4">
        <v>0</v>
      </c>
      <c r="DE1371" s="4">
        <v>0</v>
      </c>
      <c r="DF1371" s="4">
        <v>0</v>
      </c>
      <c r="DG1371" s="4">
        <v>0</v>
      </c>
      <c r="DH1371" s="4">
        <v>0</v>
      </c>
      <c r="DI1371" s="4">
        <v>0</v>
      </c>
      <c r="DJ1371" s="4">
        <v>0</v>
      </c>
      <c r="DK1371" s="4">
        <v>0</v>
      </c>
      <c r="DL1371" s="4">
        <v>0</v>
      </c>
      <c r="DM1371" s="4">
        <v>0</v>
      </c>
      <c r="DN1371" s="4">
        <v>0</v>
      </c>
      <c r="DO1371" s="4">
        <v>0</v>
      </c>
      <c r="DP1371" s="4">
        <v>0</v>
      </c>
      <c r="DQ1371" s="4">
        <v>0</v>
      </c>
      <c r="DR1371" s="4">
        <v>0</v>
      </c>
      <c r="DS1371" s="4">
        <v>0</v>
      </c>
      <c r="DT1371" s="4">
        <v>0</v>
      </c>
      <c r="DU1371" s="6">
        <v>0</v>
      </c>
      <c r="DV1371" s="4">
        <f>SUM(Tabela1[[#This Row],[jan/25]:[mar/25]])</f>
        <v>0</v>
      </c>
      <c r="DW1371" s="4">
        <f>SUM(Tabela1[[#This Row],[abr/25]:[ago/25]])</f>
        <v>0</v>
      </c>
      <c r="DX1371" s="4">
        <f>SUM(Tabela1[[#This Row],[set/25]:[dez/30]])</f>
        <v>0</v>
      </c>
    </row>
    <row r="1372" spans="1:128" hidden="1" x14ac:dyDescent="0.25">
      <c r="A1372" s="2" t="s">
        <v>2495</v>
      </c>
      <c r="B1372" s="2" t="s">
        <v>2463</v>
      </c>
      <c r="C1372" s="2" t="s">
        <v>2467</v>
      </c>
      <c r="D1372" s="1">
        <v>102</v>
      </c>
      <c r="E1372" s="2"/>
      <c r="F1372" s="2" t="s">
        <v>16</v>
      </c>
      <c r="G1372" s="321"/>
      <c r="H1372" s="2"/>
      <c r="I1372" s="2"/>
      <c r="J1372" s="4"/>
      <c r="K1372" s="4"/>
      <c r="L1372" s="4">
        <f>Tabela1[[#This Row],[parcela.cef
(total)]]-Tabela1[[#This Row],[parcela.cef
(realizado)]]</f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f>SUM(Tabela1[[#This Row],[set/25]:[dez/30]])</f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0</v>
      </c>
      <c r="CP1372" s="4">
        <v>0</v>
      </c>
      <c r="CQ1372" s="4">
        <v>0</v>
      </c>
      <c r="CR1372" s="4">
        <v>0</v>
      </c>
      <c r="CS1372" s="4">
        <v>0</v>
      </c>
      <c r="CT1372" s="4">
        <v>0</v>
      </c>
      <c r="CU1372" s="4">
        <v>0</v>
      </c>
      <c r="CV1372" s="4">
        <v>0</v>
      </c>
      <c r="CW1372" s="4">
        <v>0</v>
      </c>
      <c r="CX1372" s="4">
        <v>0</v>
      </c>
      <c r="CY1372" s="4">
        <v>0</v>
      </c>
      <c r="CZ1372" s="4">
        <v>0</v>
      </c>
      <c r="DA1372" s="4">
        <v>0</v>
      </c>
      <c r="DB1372" s="4">
        <v>0</v>
      </c>
      <c r="DC1372" s="4">
        <v>0</v>
      </c>
      <c r="DD1372" s="4">
        <v>0</v>
      </c>
      <c r="DE1372" s="4">
        <v>0</v>
      </c>
      <c r="DF1372" s="4">
        <v>0</v>
      </c>
      <c r="DG1372" s="4">
        <v>0</v>
      </c>
      <c r="DH1372" s="4">
        <v>0</v>
      </c>
      <c r="DI1372" s="4">
        <v>0</v>
      </c>
      <c r="DJ1372" s="4">
        <v>0</v>
      </c>
      <c r="DK1372" s="4">
        <v>0</v>
      </c>
      <c r="DL1372" s="4">
        <v>0</v>
      </c>
      <c r="DM1372" s="4">
        <v>0</v>
      </c>
      <c r="DN1372" s="4">
        <v>0</v>
      </c>
      <c r="DO1372" s="4">
        <v>0</v>
      </c>
      <c r="DP1372" s="4">
        <v>0</v>
      </c>
      <c r="DQ1372" s="4">
        <v>0</v>
      </c>
      <c r="DR1372" s="4">
        <v>0</v>
      </c>
      <c r="DS1372" s="4">
        <v>0</v>
      </c>
      <c r="DT1372" s="4">
        <v>0</v>
      </c>
      <c r="DU1372" s="6">
        <v>0</v>
      </c>
      <c r="DV1372" s="4">
        <f>SUM(Tabela1[[#This Row],[jan/25]:[mar/25]])</f>
        <v>0</v>
      </c>
      <c r="DW1372" s="4">
        <f>SUM(Tabela1[[#This Row],[abr/25]:[ago/25]])</f>
        <v>0</v>
      </c>
      <c r="DX1372" s="4">
        <f>SUM(Tabela1[[#This Row],[set/25]:[dez/30]])</f>
        <v>0</v>
      </c>
    </row>
    <row r="1373" spans="1:128" hidden="1" x14ac:dyDescent="0.25">
      <c r="A1373" s="2" t="s">
        <v>2495</v>
      </c>
      <c r="B1373" s="2" t="s">
        <v>2463</v>
      </c>
      <c r="C1373" s="2" t="s">
        <v>2467</v>
      </c>
      <c r="D1373" s="1">
        <v>103</v>
      </c>
      <c r="E1373" s="2"/>
      <c r="F1373" s="2" t="s">
        <v>46</v>
      </c>
      <c r="G1373" s="321"/>
      <c r="H1373" s="2"/>
      <c r="I1373" s="2"/>
      <c r="J1373" s="4"/>
      <c r="K1373" s="4"/>
      <c r="L1373" s="4">
        <f>Tabela1[[#This Row],[parcela.cef
(total)]]-Tabela1[[#This Row],[parcela.cef
(realizado)]]</f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f>SUM(Tabela1[[#This Row],[set/25]:[dez/30]])</f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0</v>
      </c>
      <c r="CR1373" s="4">
        <v>0</v>
      </c>
      <c r="CS1373" s="4">
        <v>0</v>
      </c>
      <c r="CT1373" s="4">
        <v>0</v>
      </c>
      <c r="CU1373" s="4">
        <v>0</v>
      </c>
      <c r="CV1373" s="4">
        <v>0</v>
      </c>
      <c r="CW1373" s="4">
        <v>0</v>
      </c>
      <c r="CX1373" s="4">
        <v>0</v>
      </c>
      <c r="CY1373" s="4">
        <v>0</v>
      </c>
      <c r="CZ1373" s="4">
        <v>0</v>
      </c>
      <c r="DA1373" s="4">
        <v>0</v>
      </c>
      <c r="DB1373" s="4">
        <v>0</v>
      </c>
      <c r="DC1373" s="4">
        <v>0</v>
      </c>
      <c r="DD1373" s="4">
        <v>0</v>
      </c>
      <c r="DE1373" s="4">
        <v>0</v>
      </c>
      <c r="DF1373" s="4">
        <v>0</v>
      </c>
      <c r="DG1373" s="4">
        <v>0</v>
      </c>
      <c r="DH1373" s="4">
        <v>0</v>
      </c>
      <c r="DI1373" s="4">
        <v>0</v>
      </c>
      <c r="DJ1373" s="4">
        <v>0</v>
      </c>
      <c r="DK1373" s="4">
        <v>0</v>
      </c>
      <c r="DL1373" s="4">
        <v>0</v>
      </c>
      <c r="DM1373" s="4">
        <v>0</v>
      </c>
      <c r="DN1373" s="4">
        <v>0</v>
      </c>
      <c r="DO1373" s="4">
        <v>0</v>
      </c>
      <c r="DP1373" s="4">
        <v>0</v>
      </c>
      <c r="DQ1373" s="4">
        <v>0</v>
      </c>
      <c r="DR1373" s="4">
        <v>0</v>
      </c>
      <c r="DS1373" s="4">
        <v>0</v>
      </c>
      <c r="DT1373" s="4">
        <v>0</v>
      </c>
      <c r="DU1373" s="6">
        <v>0</v>
      </c>
      <c r="DV1373" s="4">
        <f>SUM(Tabela1[[#This Row],[jan/25]:[mar/25]])</f>
        <v>0</v>
      </c>
      <c r="DW1373" s="4">
        <f>SUM(Tabela1[[#This Row],[abr/25]:[ago/25]])</f>
        <v>0</v>
      </c>
      <c r="DX1373" s="4">
        <f>SUM(Tabela1[[#This Row],[set/25]:[dez/30]])</f>
        <v>0</v>
      </c>
    </row>
    <row r="1374" spans="1:128" hidden="1" x14ac:dyDescent="0.25">
      <c r="A1374" s="2" t="s">
        <v>2495</v>
      </c>
      <c r="B1374" s="2" t="s">
        <v>2463</v>
      </c>
      <c r="C1374" s="2" t="s">
        <v>2467</v>
      </c>
      <c r="D1374" s="1">
        <v>104</v>
      </c>
      <c r="E1374" s="2"/>
      <c r="F1374" s="2" t="s">
        <v>46</v>
      </c>
      <c r="G1374" s="321"/>
      <c r="H1374" s="2"/>
      <c r="I1374" s="2"/>
      <c r="J1374" s="4"/>
      <c r="K1374" s="4"/>
      <c r="L1374" s="4">
        <f>Tabela1[[#This Row],[parcela.cef
(total)]]-Tabela1[[#This Row],[parcela.cef
(realizado)]]</f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f>SUM(Tabela1[[#This Row],[set/25]:[dez/30]])</f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0</v>
      </c>
      <c r="CP1374" s="4">
        <v>0</v>
      </c>
      <c r="CQ1374" s="4">
        <v>0</v>
      </c>
      <c r="CR1374" s="4">
        <v>0</v>
      </c>
      <c r="CS1374" s="4">
        <v>0</v>
      </c>
      <c r="CT1374" s="4">
        <v>0</v>
      </c>
      <c r="CU1374" s="4">
        <v>0</v>
      </c>
      <c r="CV1374" s="4">
        <v>0</v>
      </c>
      <c r="CW1374" s="4">
        <v>0</v>
      </c>
      <c r="CX1374" s="4">
        <v>0</v>
      </c>
      <c r="CY1374" s="4">
        <v>0</v>
      </c>
      <c r="CZ1374" s="4">
        <v>0</v>
      </c>
      <c r="DA1374" s="4">
        <v>0</v>
      </c>
      <c r="DB1374" s="4">
        <v>0</v>
      </c>
      <c r="DC1374" s="4">
        <v>0</v>
      </c>
      <c r="DD1374" s="4">
        <v>0</v>
      </c>
      <c r="DE1374" s="4">
        <v>0</v>
      </c>
      <c r="DF1374" s="4">
        <v>0</v>
      </c>
      <c r="DG1374" s="4">
        <v>0</v>
      </c>
      <c r="DH1374" s="4">
        <v>0</v>
      </c>
      <c r="DI1374" s="4">
        <v>0</v>
      </c>
      <c r="DJ1374" s="4">
        <v>0</v>
      </c>
      <c r="DK1374" s="4">
        <v>0</v>
      </c>
      <c r="DL1374" s="4">
        <v>0</v>
      </c>
      <c r="DM1374" s="4">
        <v>0</v>
      </c>
      <c r="DN1374" s="4">
        <v>0</v>
      </c>
      <c r="DO1374" s="4">
        <v>0</v>
      </c>
      <c r="DP1374" s="4">
        <v>0</v>
      </c>
      <c r="DQ1374" s="4">
        <v>0</v>
      </c>
      <c r="DR1374" s="4">
        <v>0</v>
      </c>
      <c r="DS1374" s="4">
        <v>0</v>
      </c>
      <c r="DT1374" s="4">
        <v>0</v>
      </c>
      <c r="DU1374" s="6">
        <v>0</v>
      </c>
      <c r="DV1374" s="4">
        <f>SUM(Tabela1[[#This Row],[jan/25]:[mar/25]])</f>
        <v>0</v>
      </c>
      <c r="DW1374" s="4">
        <f>SUM(Tabela1[[#This Row],[abr/25]:[ago/25]])</f>
        <v>0</v>
      </c>
      <c r="DX1374" s="4">
        <f>SUM(Tabela1[[#This Row],[set/25]:[dez/30]])</f>
        <v>0</v>
      </c>
    </row>
    <row r="1375" spans="1:128" hidden="1" x14ac:dyDescent="0.25">
      <c r="A1375" s="2" t="s">
        <v>2495</v>
      </c>
      <c r="B1375" s="2" t="s">
        <v>2463</v>
      </c>
      <c r="C1375" s="2" t="s">
        <v>2467</v>
      </c>
      <c r="D1375" s="1">
        <v>105</v>
      </c>
      <c r="E1375" s="2"/>
      <c r="F1375" s="2" t="s">
        <v>46</v>
      </c>
      <c r="G1375" s="321"/>
      <c r="H1375" s="2"/>
      <c r="I1375" s="2"/>
      <c r="J1375" s="4"/>
      <c r="K1375" s="4"/>
      <c r="L1375" s="4">
        <f>Tabela1[[#This Row],[parcela.cef
(total)]]-Tabela1[[#This Row],[parcela.cef
(realizado)]]</f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f>SUM(Tabela1[[#This Row],[set/25]:[dez/30]])</f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0</v>
      </c>
      <c r="CP1375" s="4">
        <v>0</v>
      </c>
      <c r="CQ1375" s="4">
        <v>0</v>
      </c>
      <c r="CR1375" s="4">
        <v>0</v>
      </c>
      <c r="CS1375" s="4">
        <v>0</v>
      </c>
      <c r="CT1375" s="4">
        <v>0</v>
      </c>
      <c r="CU1375" s="4">
        <v>0</v>
      </c>
      <c r="CV1375" s="4">
        <v>0</v>
      </c>
      <c r="CW1375" s="4">
        <v>0</v>
      </c>
      <c r="CX1375" s="4">
        <v>0</v>
      </c>
      <c r="CY1375" s="4">
        <v>0</v>
      </c>
      <c r="CZ1375" s="4">
        <v>0</v>
      </c>
      <c r="DA1375" s="4">
        <v>0</v>
      </c>
      <c r="DB1375" s="4">
        <v>0</v>
      </c>
      <c r="DC1375" s="4">
        <v>0</v>
      </c>
      <c r="DD1375" s="4">
        <v>0</v>
      </c>
      <c r="DE1375" s="4">
        <v>0</v>
      </c>
      <c r="DF1375" s="4">
        <v>0</v>
      </c>
      <c r="DG1375" s="4">
        <v>0</v>
      </c>
      <c r="DH1375" s="4">
        <v>0</v>
      </c>
      <c r="DI1375" s="4">
        <v>0</v>
      </c>
      <c r="DJ1375" s="4">
        <v>0</v>
      </c>
      <c r="DK1375" s="4">
        <v>0</v>
      </c>
      <c r="DL1375" s="4">
        <v>0</v>
      </c>
      <c r="DM1375" s="4">
        <v>0</v>
      </c>
      <c r="DN1375" s="4">
        <v>0</v>
      </c>
      <c r="DO1375" s="4">
        <v>0</v>
      </c>
      <c r="DP1375" s="4">
        <v>0</v>
      </c>
      <c r="DQ1375" s="4">
        <v>0</v>
      </c>
      <c r="DR1375" s="4">
        <v>0</v>
      </c>
      <c r="DS1375" s="4">
        <v>0</v>
      </c>
      <c r="DT1375" s="4">
        <v>0</v>
      </c>
      <c r="DU1375" s="6">
        <v>0</v>
      </c>
      <c r="DV1375" s="4">
        <f>SUM(Tabela1[[#This Row],[jan/25]:[mar/25]])</f>
        <v>0</v>
      </c>
      <c r="DW1375" s="4">
        <f>SUM(Tabela1[[#This Row],[abr/25]:[ago/25]])</f>
        <v>0</v>
      </c>
      <c r="DX1375" s="4">
        <f>SUM(Tabela1[[#This Row],[set/25]:[dez/30]])</f>
        <v>0</v>
      </c>
    </row>
    <row r="1376" spans="1:128" hidden="1" x14ac:dyDescent="0.25">
      <c r="A1376" s="2" t="s">
        <v>2495</v>
      </c>
      <c r="B1376" s="2" t="s">
        <v>2463</v>
      </c>
      <c r="C1376" s="2" t="s">
        <v>2467</v>
      </c>
      <c r="D1376" s="1">
        <v>106</v>
      </c>
      <c r="E1376" s="2"/>
      <c r="F1376" s="2" t="s">
        <v>46</v>
      </c>
      <c r="G1376" s="321"/>
      <c r="H1376" s="2"/>
      <c r="I1376" s="2"/>
      <c r="J1376" s="4"/>
      <c r="K1376" s="4"/>
      <c r="L1376" s="4">
        <f>Tabela1[[#This Row],[parcela.cef
(total)]]-Tabela1[[#This Row],[parcela.cef
(realizado)]]</f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f>SUM(Tabela1[[#This Row],[set/25]:[dez/30]])</f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0</v>
      </c>
      <c r="CQ1376" s="4">
        <v>0</v>
      </c>
      <c r="CR1376" s="4">
        <v>0</v>
      </c>
      <c r="CS1376" s="4">
        <v>0</v>
      </c>
      <c r="CT1376" s="4">
        <v>0</v>
      </c>
      <c r="CU1376" s="4">
        <v>0</v>
      </c>
      <c r="CV1376" s="4">
        <v>0</v>
      </c>
      <c r="CW1376" s="4">
        <v>0</v>
      </c>
      <c r="CX1376" s="4">
        <v>0</v>
      </c>
      <c r="CY1376" s="4">
        <v>0</v>
      </c>
      <c r="CZ1376" s="4">
        <v>0</v>
      </c>
      <c r="DA1376" s="4">
        <v>0</v>
      </c>
      <c r="DB1376" s="4">
        <v>0</v>
      </c>
      <c r="DC1376" s="4">
        <v>0</v>
      </c>
      <c r="DD1376" s="4">
        <v>0</v>
      </c>
      <c r="DE1376" s="4">
        <v>0</v>
      </c>
      <c r="DF1376" s="4">
        <v>0</v>
      </c>
      <c r="DG1376" s="4">
        <v>0</v>
      </c>
      <c r="DH1376" s="4">
        <v>0</v>
      </c>
      <c r="DI1376" s="4">
        <v>0</v>
      </c>
      <c r="DJ1376" s="4">
        <v>0</v>
      </c>
      <c r="DK1376" s="4">
        <v>0</v>
      </c>
      <c r="DL1376" s="4">
        <v>0</v>
      </c>
      <c r="DM1376" s="4">
        <v>0</v>
      </c>
      <c r="DN1376" s="4">
        <v>0</v>
      </c>
      <c r="DO1376" s="4">
        <v>0</v>
      </c>
      <c r="DP1376" s="4">
        <v>0</v>
      </c>
      <c r="DQ1376" s="4">
        <v>0</v>
      </c>
      <c r="DR1376" s="4">
        <v>0</v>
      </c>
      <c r="DS1376" s="4">
        <v>0</v>
      </c>
      <c r="DT1376" s="4">
        <v>0</v>
      </c>
      <c r="DU1376" s="6">
        <v>0</v>
      </c>
      <c r="DV1376" s="4">
        <f>SUM(Tabela1[[#This Row],[jan/25]:[mar/25]])</f>
        <v>0</v>
      </c>
      <c r="DW1376" s="4">
        <f>SUM(Tabela1[[#This Row],[abr/25]:[ago/25]])</f>
        <v>0</v>
      </c>
      <c r="DX1376" s="4">
        <f>SUM(Tabela1[[#This Row],[set/25]:[dez/30]])</f>
        <v>0</v>
      </c>
    </row>
    <row r="1377" spans="1:128" hidden="1" x14ac:dyDescent="0.25">
      <c r="A1377" s="2" t="s">
        <v>2495</v>
      </c>
      <c r="B1377" s="2" t="s">
        <v>2463</v>
      </c>
      <c r="C1377" s="2" t="s">
        <v>2467</v>
      </c>
      <c r="D1377" s="1">
        <v>107</v>
      </c>
      <c r="E1377" s="2"/>
      <c r="F1377" s="2" t="s">
        <v>46</v>
      </c>
      <c r="G1377" s="321"/>
      <c r="H1377" s="2"/>
      <c r="I1377" s="2"/>
      <c r="J1377" s="4"/>
      <c r="K1377" s="4"/>
      <c r="L1377" s="4">
        <f>Tabela1[[#This Row],[parcela.cef
(total)]]-Tabela1[[#This Row],[parcela.cef
(realizado)]]</f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f>SUM(Tabela1[[#This Row],[set/25]:[dez/30]])</f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4">
        <v>0</v>
      </c>
      <c r="CV1377" s="4">
        <v>0</v>
      </c>
      <c r="CW1377" s="4">
        <v>0</v>
      </c>
      <c r="CX1377" s="4">
        <v>0</v>
      </c>
      <c r="CY1377" s="4">
        <v>0</v>
      </c>
      <c r="CZ1377" s="4">
        <v>0</v>
      </c>
      <c r="DA1377" s="4">
        <v>0</v>
      </c>
      <c r="DB1377" s="4">
        <v>0</v>
      </c>
      <c r="DC1377" s="4">
        <v>0</v>
      </c>
      <c r="DD1377" s="4">
        <v>0</v>
      </c>
      <c r="DE1377" s="4">
        <v>0</v>
      </c>
      <c r="DF1377" s="4">
        <v>0</v>
      </c>
      <c r="DG1377" s="4">
        <v>0</v>
      </c>
      <c r="DH1377" s="4">
        <v>0</v>
      </c>
      <c r="DI1377" s="4">
        <v>0</v>
      </c>
      <c r="DJ1377" s="4">
        <v>0</v>
      </c>
      <c r="DK1377" s="4">
        <v>0</v>
      </c>
      <c r="DL1377" s="4">
        <v>0</v>
      </c>
      <c r="DM1377" s="4">
        <v>0</v>
      </c>
      <c r="DN1377" s="4">
        <v>0</v>
      </c>
      <c r="DO1377" s="4">
        <v>0</v>
      </c>
      <c r="DP1377" s="4">
        <v>0</v>
      </c>
      <c r="DQ1377" s="4">
        <v>0</v>
      </c>
      <c r="DR1377" s="4">
        <v>0</v>
      </c>
      <c r="DS1377" s="4">
        <v>0</v>
      </c>
      <c r="DT1377" s="4">
        <v>0</v>
      </c>
      <c r="DU1377" s="6">
        <v>0</v>
      </c>
      <c r="DV1377" s="4">
        <f>SUM(Tabela1[[#This Row],[jan/25]:[mar/25]])</f>
        <v>0</v>
      </c>
      <c r="DW1377" s="4">
        <f>SUM(Tabela1[[#This Row],[abr/25]:[ago/25]])</f>
        <v>0</v>
      </c>
      <c r="DX1377" s="4">
        <f>SUM(Tabela1[[#This Row],[set/25]:[dez/30]])</f>
        <v>0</v>
      </c>
    </row>
    <row r="1378" spans="1:128" hidden="1" x14ac:dyDescent="0.25">
      <c r="A1378" s="2" t="s">
        <v>2495</v>
      </c>
      <c r="B1378" s="2" t="s">
        <v>2463</v>
      </c>
      <c r="C1378" s="2" t="s">
        <v>2467</v>
      </c>
      <c r="D1378" s="1">
        <v>108</v>
      </c>
      <c r="E1378" s="2"/>
      <c r="F1378" s="2" t="s">
        <v>46</v>
      </c>
      <c r="G1378" s="321"/>
      <c r="H1378" s="2"/>
      <c r="I1378" s="2"/>
      <c r="J1378" s="4"/>
      <c r="K1378" s="4"/>
      <c r="L1378" s="4">
        <f>Tabela1[[#This Row],[parcela.cef
(total)]]-Tabela1[[#This Row],[parcela.cef
(realizado)]]</f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f>SUM(Tabela1[[#This Row],[set/25]:[dez/30]])</f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0</v>
      </c>
      <c r="CQ1378" s="4">
        <v>0</v>
      </c>
      <c r="CR1378" s="4">
        <v>0</v>
      </c>
      <c r="CS1378" s="4">
        <v>0</v>
      </c>
      <c r="CT1378" s="4">
        <v>0</v>
      </c>
      <c r="CU1378" s="4">
        <v>0</v>
      </c>
      <c r="CV1378" s="4">
        <v>0</v>
      </c>
      <c r="CW1378" s="4">
        <v>0</v>
      </c>
      <c r="CX1378" s="4">
        <v>0</v>
      </c>
      <c r="CY1378" s="4">
        <v>0</v>
      </c>
      <c r="CZ1378" s="4">
        <v>0</v>
      </c>
      <c r="DA1378" s="4">
        <v>0</v>
      </c>
      <c r="DB1378" s="4">
        <v>0</v>
      </c>
      <c r="DC1378" s="4">
        <v>0</v>
      </c>
      <c r="DD1378" s="4">
        <v>0</v>
      </c>
      <c r="DE1378" s="4">
        <v>0</v>
      </c>
      <c r="DF1378" s="4">
        <v>0</v>
      </c>
      <c r="DG1378" s="4">
        <v>0</v>
      </c>
      <c r="DH1378" s="4">
        <v>0</v>
      </c>
      <c r="DI1378" s="4">
        <v>0</v>
      </c>
      <c r="DJ1378" s="4">
        <v>0</v>
      </c>
      <c r="DK1378" s="4">
        <v>0</v>
      </c>
      <c r="DL1378" s="4">
        <v>0</v>
      </c>
      <c r="DM1378" s="4">
        <v>0</v>
      </c>
      <c r="DN1378" s="4">
        <v>0</v>
      </c>
      <c r="DO1378" s="4">
        <v>0</v>
      </c>
      <c r="DP1378" s="4">
        <v>0</v>
      </c>
      <c r="DQ1378" s="4">
        <v>0</v>
      </c>
      <c r="DR1378" s="4">
        <v>0</v>
      </c>
      <c r="DS1378" s="4">
        <v>0</v>
      </c>
      <c r="DT1378" s="4">
        <v>0</v>
      </c>
      <c r="DU1378" s="6">
        <v>0</v>
      </c>
      <c r="DV1378" s="4">
        <f>SUM(Tabela1[[#This Row],[jan/25]:[mar/25]])</f>
        <v>0</v>
      </c>
      <c r="DW1378" s="4">
        <f>SUM(Tabela1[[#This Row],[abr/25]:[ago/25]])</f>
        <v>0</v>
      </c>
      <c r="DX1378" s="4">
        <f>SUM(Tabela1[[#This Row],[set/25]:[dez/30]])</f>
        <v>0</v>
      </c>
    </row>
    <row r="1379" spans="1:128" hidden="1" x14ac:dyDescent="0.25">
      <c r="A1379" s="2" t="s">
        <v>2495</v>
      </c>
      <c r="B1379" s="2" t="s">
        <v>2463</v>
      </c>
      <c r="C1379" s="2" t="s">
        <v>2467</v>
      </c>
      <c r="D1379" s="1">
        <v>109</v>
      </c>
      <c r="E1379" s="2"/>
      <c r="F1379" s="2" t="s">
        <v>46</v>
      </c>
      <c r="G1379" s="321"/>
      <c r="H1379" s="2"/>
      <c r="I1379" s="2"/>
      <c r="J1379" s="4"/>
      <c r="K1379" s="4"/>
      <c r="L1379" s="4">
        <f>Tabela1[[#This Row],[parcela.cef
(total)]]-Tabela1[[#This Row],[parcela.cef
(realizado)]]</f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f>SUM(Tabela1[[#This Row],[set/25]:[dez/30]])</f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0</v>
      </c>
      <c r="CR1379" s="4">
        <v>0</v>
      </c>
      <c r="CS1379" s="4">
        <v>0</v>
      </c>
      <c r="CT1379" s="4">
        <v>0</v>
      </c>
      <c r="CU1379" s="4">
        <v>0</v>
      </c>
      <c r="CV1379" s="4">
        <v>0</v>
      </c>
      <c r="CW1379" s="4">
        <v>0</v>
      </c>
      <c r="CX1379" s="4">
        <v>0</v>
      </c>
      <c r="CY1379" s="4">
        <v>0</v>
      </c>
      <c r="CZ1379" s="4">
        <v>0</v>
      </c>
      <c r="DA1379" s="4">
        <v>0</v>
      </c>
      <c r="DB1379" s="4">
        <v>0</v>
      </c>
      <c r="DC1379" s="4">
        <v>0</v>
      </c>
      <c r="DD1379" s="4">
        <v>0</v>
      </c>
      <c r="DE1379" s="4">
        <v>0</v>
      </c>
      <c r="DF1379" s="4">
        <v>0</v>
      </c>
      <c r="DG1379" s="4">
        <v>0</v>
      </c>
      <c r="DH1379" s="4">
        <v>0</v>
      </c>
      <c r="DI1379" s="4">
        <v>0</v>
      </c>
      <c r="DJ1379" s="4">
        <v>0</v>
      </c>
      <c r="DK1379" s="4">
        <v>0</v>
      </c>
      <c r="DL1379" s="4">
        <v>0</v>
      </c>
      <c r="DM1379" s="4">
        <v>0</v>
      </c>
      <c r="DN1379" s="4">
        <v>0</v>
      </c>
      <c r="DO1379" s="4">
        <v>0</v>
      </c>
      <c r="DP1379" s="4">
        <v>0</v>
      </c>
      <c r="DQ1379" s="4">
        <v>0</v>
      </c>
      <c r="DR1379" s="4">
        <v>0</v>
      </c>
      <c r="DS1379" s="4">
        <v>0</v>
      </c>
      <c r="DT1379" s="4">
        <v>0</v>
      </c>
      <c r="DU1379" s="6">
        <v>0</v>
      </c>
      <c r="DV1379" s="4">
        <f>SUM(Tabela1[[#This Row],[jan/25]:[mar/25]])</f>
        <v>0</v>
      </c>
      <c r="DW1379" s="4">
        <f>SUM(Tabela1[[#This Row],[abr/25]:[ago/25]])</f>
        <v>0</v>
      </c>
      <c r="DX1379" s="4">
        <f>SUM(Tabela1[[#This Row],[set/25]:[dez/30]])</f>
        <v>0</v>
      </c>
    </row>
    <row r="1380" spans="1:128" hidden="1" x14ac:dyDescent="0.25">
      <c r="A1380" s="2" t="s">
        <v>2495</v>
      </c>
      <c r="B1380" s="2" t="s">
        <v>2463</v>
      </c>
      <c r="C1380" s="2" t="s">
        <v>1344</v>
      </c>
      <c r="D1380" s="1">
        <v>11</v>
      </c>
      <c r="E1380" s="2"/>
      <c r="F1380" s="2" t="s">
        <v>46</v>
      </c>
      <c r="G1380" s="321"/>
      <c r="H1380" s="2"/>
      <c r="I1380" s="2"/>
      <c r="J1380" s="4"/>
      <c r="K1380" s="4"/>
      <c r="L1380" s="4">
        <f>Tabela1[[#This Row],[parcela.cef
(total)]]-Tabela1[[#This Row],[parcela.cef
(realizado)]]</f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f>SUM(Tabela1[[#This Row],[set/25]:[dez/30]])</f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0</v>
      </c>
      <c r="CS1380" s="4">
        <v>0</v>
      </c>
      <c r="CT1380" s="4">
        <v>0</v>
      </c>
      <c r="CU1380" s="4">
        <v>0</v>
      </c>
      <c r="CV1380" s="4">
        <v>0</v>
      </c>
      <c r="CW1380" s="4">
        <v>0</v>
      </c>
      <c r="CX1380" s="4">
        <v>0</v>
      </c>
      <c r="CY1380" s="4">
        <v>0</v>
      </c>
      <c r="CZ1380" s="4">
        <v>0</v>
      </c>
      <c r="DA1380" s="4">
        <v>0</v>
      </c>
      <c r="DB1380" s="4">
        <v>0</v>
      </c>
      <c r="DC1380" s="4">
        <v>0</v>
      </c>
      <c r="DD1380" s="4">
        <v>0</v>
      </c>
      <c r="DE1380" s="4">
        <v>0</v>
      </c>
      <c r="DF1380" s="4">
        <v>0</v>
      </c>
      <c r="DG1380" s="4">
        <v>0</v>
      </c>
      <c r="DH1380" s="4">
        <v>0</v>
      </c>
      <c r="DI1380" s="4">
        <v>0</v>
      </c>
      <c r="DJ1380" s="4">
        <v>0</v>
      </c>
      <c r="DK1380" s="4">
        <v>0</v>
      </c>
      <c r="DL1380" s="4">
        <v>0</v>
      </c>
      <c r="DM1380" s="4">
        <v>0</v>
      </c>
      <c r="DN1380" s="4">
        <v>0</v>
      </c>
      <c r="DO1380" s="4">
        <v>0</v>
      </c>
      <c r="DP1380" s="4">
        <v>0</v>
      </c>
      <c r="DQ1380" s="4">
        <v>0</v>
      </c>
      <c r="DR1380" s="4">
        <v>0</v>
      </c>
      <c r="DS1380" s="4">
        <v>0</v>
      </c>
      <c r="DT1380" s="4">
        <v>0</v>
      </c>
      <c r="DU1380" s="6">
        <v>0</v>
      </c>
      <c r="DV1380" s="4">
        <f>SUM(Tabela1[[#This Row],[jan/25]:[mar/25]])</f>
        <v>0</v>
      </c>
      <c r="DW1380" s="4">
        <f>SUM(Tabela1[[#This Row],[abr/25]:[ago/25]])</f>
        <v>0</v>
      </c>
      <c r="DX1380" s="4">
        <f>SUM(Tabela1[[#This Row],[set/25]:[dez/30]])</f>
        <v>0</v>
      </c>
    </row>
    <row r="1381" spans="1:128" hidden="1" x14ac:dyDescent="0.25">
      <c r="A1381" s="2" t="s">
        <v>2495</v>
      </c>
      <c r="B1381" s="2" t="s">
        <v>2463</v>
      </c>
      <c r="C1381" s="2" t="s">
        <v>2467</v>
      </c>
      <c r="D1381" s="1">
        <v>110</v>
      </c>
      <c r="E1381" s="2"/>
      <c r="F1381" s="2" t="s">
        <v>46</v>
      </c>
      <c r="G1381" s="321"/>
      <c r="H1381" s="2"/>
      <c r="I1381" s="2"/>
      <c r="J1381" s="4"/>
      <c r="K1381" s="4"/>
      <c r="L1381" s="4">
        <f>Tabela1[[#This Row],[parcela.cef
(total)]]-Tabela1[[#This Row],[parcela.cef
(realizado)]]</f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f>SUM(Tabela1[[#This Row],[set/25]:[dez/30]])</f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0</v>
      </c>
      <c r="CR1381" s="4">
        <v>0</v>
      </c>
      <c r="CS1381" s="4">
        <v>0</v>
      </c>
      <c r="CT1381" s="4">
        <v>0</v>
      </c>
      <c r="CU1381" s="4">
        <v>0</v>
      </c>
      <c r="CV1381" s="4">
        <v>0</v>
      </c>
      <c r="CW1381" s="4">
        <v>0</v>
      </c>
      <c r="CX1381" s="4">
        <v>0</v>
      </c>
      <c r="CY1381" s="4">
        <v>0</v>
      </c>
      <c r="CZ1381" s="4">
        <v>0</v>
      </c>
      <c r="DA1381" s="4">
        <v>0</v>
      </c>
      <c r="DB1381" s="4">
        <v>0</v>
      </c>
      <c r="DC1381" s="4">
        <v>0</v>
      </c>
      <c r="DD1381" s="4">
        <v>0</v>
      </c>
      <c r="DE1381" s="4">
        <v>0</v>
      </c>
      <c r="DF1381" s="4">
        <v>0</v>
      </c>
      <c r="DG1381" s="4">
        <v>0</v>
      </c>
      <c r="DH1381" s="4">
        <v>0</v>
      </c>
      <c r="DI1381" s="4">
        <v>0</v>
      </c>
      <c r="DJ1381" s="4">
        <v>0</v>
      </c>
      <c r="DK1381" s="4">
        <v>0</v>
      </c>
      <c r="DL1381" s="4">
        <v>0</v>
      </c>
      <c r="DM1381" s="4">
        <v>0</v>
      </c>
      <c r="DN1381" s="4">
        <v>0</v>
      </c>
      <c r="DO1381" s="4">
        <v>0</v>
      </c>
      <c r="DP1381" s="4">
        <v>0</v>
      </c>
      <c r="DQ1381" s="4">
        <v>0</v>
      </c>
      <c r="DR1381" s="4">
        <v>0</v>
      </c>
      <c r="DS1381" s="4">
        <v>0</v>
      </c>
      <c r="DT1381" s="4">
        <v>0</v>
      </c>
      <c r="DU1381" s="6">
        <v>0</v>
      </c>
      <c r="DV1381" s="4">
        <f>SUM(Tabela1[[#This Row],[jan/25]:[mar/25]])</f>
        <v>0</v>
      </c>
      <c r="DW1381" s="4">
        <f>SUM(Tabela1[[#This Row],[abr/25]:[ago/25]])</f>
        <v>0</v>
      </c>
      <c r="DX1381" s="4">
        <f>SUM(Tabela1[[#This Row],[set/25]:[dez/30]])</f>
        <v>0</v>
      </c>
    </row>
    <row r="1382" spans="1:128" hidden="1" x14ac:dyDescent="0.25">
      <c r="A1382" s="2" t="s">
        <v>2495</v>
      </c>
      <c r="B1382" s="2" t="s">
        <v>2463</v>
      </c>
      <c r="C1382" s="2" t="s">
        <v>2467</v>
      </c>
      <c r="D1382" s="1">
        <v>111</v>
      </c>
      <c r="E1382" s="2"/>
      <c r="F1382" s="2" t="s">
        <v>46</v>
      </c>
      <c r="G1382" s="321"/>
      <c r="H1382" s="2"/>
      <c r="I1382" s="2"/>
      <c r="J1382" s="4"/>
      <c r="K1382" s="4"/>
      <c r="L1382" s="4">
        <f>Tabela1[[#This Row],[parcela.cef
(total)]]-Tabela1[[#This Row],[parcela.cef
(realizado)]]</f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f>SUM(Tabela1[[#This Row],[set/25]:[dez/30]])</f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0</v>
      </c>
      <c r="CP1382" s="4">
        <v>0</v>
      </c>
      <c r="CQ1382" s="4">
        <v>0</v>
      </c>
      <c r="CR1382" s="4">
        <v>0</v>
      </c>
      <c r="CS1382" s="4">
        <v>0</v>
      </c>
      <c r="CT1382" s="4">
        <v>0</v>
      </c>
      <c r="CU1382" s="4">
        <v>0</v>
      </c>
      <c r="CV1382" s="4">
        <v>0</v>
      </c>
      <c r="CW1382" s="4">
        <v>0</v>
      </c>
      <c r="CX1382" s="4">
        <v>0</v>
      </c>
      <c r="CY1382" s="4">
        <v>0</v>
      </c>
      <c r="CZ1382" s="4">
        <v>0</v>
      </c>
      <c r="DA1382" s="4">
        <v>0</v>
      </c>
      <c r="DB1382" s="4">
        <v>0</v>
      </c>
      <c r="DC1382" s="4">
        <v>0</v>
      </c>
      <c r="DD1382" s="4">
        <v>0</v>
      </c>
      <c r="DE1382" s="4">
        <v>0</v>
      </c>
      <c r="DF1382" s="4">
        <v>0</v>
      </c>
      <c r="DG1382" s="4">
        <v>0</v>
      </c>
      <c r="DH1382" s="4">
        <v>0</v>
      </c>
      <c r="DI1382" s="4">
        <v>0</v>
      </c>
      <c r="DJ1382" s="4">
        <v>0</v>
      </c>
      <c r="DK1382" s="4">
        <v>0</v>
      </c>
      <c r="DL1382" s="4">
        <v>0</v>
      </c>
      <c r="DM1382" s="4">
        <v>0</v>
      </c>
      <c r="DN1382" s="4">
        <v>0</v>
      </c>
      <c r="DO1382" s="4">
        <v>0</v>
      </c>
      <c r="DP1382" s="4">
        <v>0</v>
      </c>
      <c r="DQ1382" s="4">
        <v>0</v>
      </c>
      <c r="DR1382" s="4">
        <v>0</v>
      </c>
      <c r="DS1382" s="4">
        <v>0</v>
      </c>
      <c r="DT1382" s="4">
        <v>0</v>
      </c>
      <c r="DU1382" s="6">
        <v>0</v>
      </c>
      <c r="DV1382" s="4">
        <f>SUM(Tabela1[[#This Row],[jan/25]:[mar/25]])</f>
        <v>0</v>
      </c>
      <c r="DW1382" s="4">
        <f>SUM(Tabela1[[#This Row],[abr/25]:[ago/25]])</f>
        <v>0</v>
      </c>
      <c r="DX1382" s="4">
        <f>SUM(Tabela1[[#This Row],[set/25]:[dez/30]])</f>
        <v>0</v>
      </c>
    </row>
    <row r="1383" spans="1:128" hidden="1" x14ac:dyDescent="0.25">
      <c r="A1383" s="2" t="s">
        <v>2495</v>
      </c>
      <c r="B1383" s="2" t="s">
        <v>2463</v>
      </c>
      <c r="C1383" s="2" t="s">
        <v>2467</v>
      </c>
      <c r="D1383" s="1">
        <v>112</v>
      </c>
      <c r="E1383" s="2"/>
      <c r="F1383" s="2" t="s">
        <v>46</v>
      </c>
      <c r="G1383" s="321"/>
      <c r="H1383" s="2"/>
      <c r="I1383" s="2"/>
      <c r="J1383" s="4"/>
      <c r="K1383" s="4"/>
      <c r="L1383" s="4">
        <f>Tabela1[[#This Row],[parcela.cef
(total)]]-Tabela1[[#This Row],[parcela.cef
(realizado)]]</f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f>SUM(Tabela1[[#This Row],[set/25]:[dez/30]])</f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0</v>
      </c>
      <c r="CQ1383" s="4">
        <v>0</v>
      </c>
      <c r="CR1383" s="4">
        <v>0</v>
      </c>
      <c r="CS1383" s="4">
        <v>0</v>
      </c>
      <c r="CT1383" s="4">
        <v>0</v>
      </c>
      <c r="CU1383" s="4">
        <v>0</v>
      </c>
      <c r="CV1383" s="4">
        <v>0</v>
      </c>
      <c r="CW1383" s="4">
        <v>0</v>
      </c>
      <c r="CX1383" s="4">
        <v>0</v>
      </c>
      <c r="CY1383" s="4">
        <v>0</v>
      </c>
      <c r="CZ1383" s="4">
        <v>0</v>
      </c>
      <c r="DA1383" s="4">
        <v>0</v>
      </c>
      <c r="DB1383" s="4">
        <v>0</v>
      </c>
      <c r="DC1383" s="4">
        <v>0</v>
      </c>
      <c r="DD1383" s="4">
        <v>0</v>
      </c>
      <c r="DE1383" s="4">
        <v>0</v>
      </c>
      <c r="DF1383" s="4">
        <v>0</v>
      </c>
      <c r="DG1383" s="4">
        <v>0</v>
      </c>
      <c r="DH1383" s="4">
        <v>0</v>
      </c>
      <c r="DI1383" s="4">
        <v>0</v>
      </c>
      <c r="DJ1383" s="4">
        <v>0</v>
      </c>
      <c r="DK1383" s="4">
        <v>0</v>
      </c>
      <c r="DL1383" s="4">
        <v>0</v>
      </c>
      <c r="DM1383" s="4">
        <v>0</v>
      </c>
      <c r="DN1383" s="4">
        <v>0</v>
      </c>
      <c r="DO1383" s="4">
        <v>0</v>
      </c>
      <c r="DP1383" s="4">
        <v>0</v>
      </c>
      <c r="DQ1383" s="4">
        <v>0</v>
      </c>
      <c r="DR1383" s="4">
        <v>0</v>
      </c>
      <c r="DS1383" s="4">
        <v>0</v>
      </c>
      <c r="DT1383" s="4">
        <v>0</v>
      </c>
      <c r="DU1383" s="6">
        <v>0</v>
      </c>
      <c r="DV1383" s="4">
        <f>SUM(Tabela1[[#This Row],[jan/25]:[mar/25]])</f>
        <v>0</v>
      </c>
      <c r="DW1383" s="4">
        <f>SUM(Tabela1[[#This Row],[abr/25]:[ago/25]])</f>
        <v>0</v>
      </c>
      <c r="DX1383" s="4">
        <f>SUM(Tabela1[[#This Row],[set/25]:[dez/30]])</f>
        <v>0</v>
      </c>
    </row>
    <row r="1384" spans="1:128" hidden="1" x14ac:dyDescent="0.25">
      <c r="A1384" s="2" t="s">
        <v>2495</v>
      </c>
      <c r="B1384" s="2" t="s">
        <v>2463</v>
      </c>
      <c r="C1384" s="2" t="s">
        <v>2467</v>
      </c>
      <c r="D1384" s="1">
        <v>113</v>
      </c>
      <c r="E1384" s="2"/>
      <c r="F1384" s="2" t="s">
        <v>46</v>
      </c>
      <c r="G1384" s="321"/>
      <c r="H1384" s="2"/>
      <c r="I1384" s="2"/>
      <c r="J1384" s="4"/>
      <c r="K1384" s="4"/>
      <c r="L1384" s="4">
        <f>Tabela1[[#This Row],[parcela.cef
(total)]]-Tabela1[[#This Row],[parcela.cef
(realizado)]]</f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f>SUM(Tabela1[[#This Row],[set/25]:[dez/30]])</f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0</v>
      </c>
      <c r="CR1384" s="4">
        <v>0</v>
      </c>
      <c r="CS1384" s="4">
        <v>0</v>
      </c>
      <c r="CT1384" s="4">
        <v>0</v>
      </c>
      <c r="CU1384" s="4">
        <v>0</v>
      </c>
      <c r="CV1384" s="4">
        <v>0</v>
      </c>
      <c r="CW1384" s="4">
        <v>0</v>
      </c>
      <c r="CX1384" s="4">
        <v>0</v>
      </c>
      <c r="CY1384" s="4">
        <v>0</v>
      </c>
      <c r="CZ1384" s="4">
        <v>0</v>
      </c>
      <c r="DA1384" s="4">
        <v>0</v>
      </c>
      <c r="DB1384" s="4">
        <v>0</v>
      </c>
      <c r="DC1384" s="4">
        <v>0</v>
      </c>
      <c r="DD1384" s="4">
        <v>0</v>
      </c>
      <c r="DE1384" s="4">
        <v>0</v>
      </c>
      <c r="DF1384" s="4">
        <v>0</v>
      </c>
      <c r="DG1384" s="4">
        <v>0</v>
      </c>
      <c r="DH1384" s="4">
        <v>0</v>
      </c>
      <c r="DI1384" s="4">
        <v>0</v>
      </c>
      <c r="DJ1384" s="4">
        <v>0</v>
      </c>
      <c r="DK1384" s="4">
        <v>0</v>
      </c>
      <c r="DL1384" s="4">
        <v>0</v>
      </c>
      <c r="DM1384" s="4">
        <v>0</v>
      </c>
      <c r="DN1384" s="4">
        <v>0</v>
      </c>
      <c r="DO1384" s="4">
        <v>0</v>
      </c>
      <c r="DP1384" s="4">
        <v>0</v>
      </c>
      <c r="DQ1384" s="4">
        <v>0</v>
      </c>
      <c r="DR1384" s="4">
        <v>0</v>
      </c>
      <c r="DS1384" s="4">
        <v>0</v>
      </c>
      <c r="DT1384" s="4">
        <v>0</v>
      </c>
      <c r="DU1384" s="6">
        <v>0</v>
      </c>
      <c r="DV1384" s="4">
        <f>SUM(Tabela1[[#This Row],[jan/25]:[mar/25]])</f>
        <v>0</v>
      </c>
      <c r="DW1384" s="4">
        <f>SUM(Tabela1[[#This Row],[abr/25]:[ago/25]])</f>
        <v>0</v>
      </c>
      <c r="DX1384" s="4">
        <f>SUM(Tabela1[[#This Row],[set/25]:[dez/30]])</f>
        <v>0</v>
      </c>
    </row>
    <row r="1385" spans="1:128" hidden="1" x14ac:dyDescent="0.25">
      <c r="A1385" s="2" t="s">
        <v>2495</v>
      </c>
      <c r="B1385" s="2" t="s">
        <v>2463</v>
      </c>
      <c r="C1385" s="2" t="s">
        <v>2467</v>
      </c>
      <c r="D1385" s="1">
        <v>114</v>
      </c>
      <c r="E1385" s="2"/>
      <c r="F1385" s="2" t="s">
        <v>46</v>
      </c>
      <c r="G1385" s="321"/>
      <c r="H1385" s="2"/>
      <c r="I1385" s="2"/>
      <c r="J1385" s="4"/>
      <c r="K1385" s="4"/>
      <c r="L1385" s="4">
        <f>Tabela1[[#This Row],[parcela.cef
(total)]]-Tabela1[[#This Row],[parcela.cef
(realizado)]]</f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f>SUM(Tabela1[[#This Row],[set/25]:[dez/30]])</f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0</v>
      </c>
      <c r="CP1385" s="4">
        <v>0</v>
      </c>
      <c r="CQ1385" s="4">
        <v>0</v>
      </c>
      <c r="CR1385" s="4">
        <v>0</v>
      </c>
      <c r="CS1385" s="4">
        <v>0</v>
      </c>
      <c r="CT1385" s="4">
        <v>0</v>
      </c>
      <c r="CU1385" s="4">
        <v>0</v>
      </c>
      <c r="CV1385" s="4">
        <v>0</v>
      </c>
      <c r="CW1385" s="4">
        <v>0</v>
      </c>
      <c r="CX1385" s="4">
        <v>0</v>
      </c>
      <c r="CY1385" s="4">
        <v>0</v>
      </c>
      <c r="CZ1385" s="4">
        <v>0</v>
      </c>
      <c r="DA1385" s="4">
        <v>0</v>
      </c>
      <c r="DB1385" s="4">
        <v>0</v>
      </c>
      <c r="DC1385" s="4">
        <v>0</v>
      </c>
      <c r="DD1385" s="4">
        <v>0</v>
      </c>
      <c r="DE1385" s="4">
        <v>0</v>
      </c>
      <c r="DF1385" s="4">
        <v>0</v>
      </c>
      <c r="DG1385" s="4">
        <v>0</v>
      </c>
      <c r="DH1385" s="4">
        <v>0</v>
      </c>
      <c r="DI1385" s="4">
        <v>0</v>
      </c>
      <c r="DJ1385" s="4">
        <v>0</v>
      </c>
      <c r="DK1385" s="4">
        <v>0</v>
      </c>
      <c r="DL1385" s="4">
        <v>0</v>
      </c>
      <c r="DM1385" s="4">
        <v>0</v>
      </c>
      <c r="DN1385" s="4">
        <v>0</v>
      </c>
      <c r="DO1385" s="4">
        <v>0</v>
      </c>
      <c r="DP1385" s="4">
        <v>0</v>
      </c>
      <c r="DQ1385" s="4">
        <v>0</v>
      </c>
      <c r="DR1385" s="4">
        <v>0</v>
      </c>
      <c r="DS1385" s="4">
        <v>0</v>
      </c>
      <c r="DT1385" s="4">
        <v>0</v>
      </c>
      <c r="DU1385" s="6">
        <v>0</v>
      </c>
      <c r="DV1385" s="4">
        <f>SUM(Tabela1[[#This Row],[jan/25]:[mar/25]])</f>
        <v>0</v>
      </c>
      <c r="DW1385" s="4">
        <f>SUM(Tabela1[[#This Row],[abr/25]:[ago/25]])</f>
        <v>0</v>
      </c>
      <c r="DX1385" s="4">
        <f>SUM(Tabela1[[#This Row],[set/25]:[dez/30]])</f>
        <v>0</v>
      </c>
    </row>
    <row r="1386" spans="1:128" hidden="1" x14ac:dyDescent="0.25">
      <c r="A1386" s="2" t="s">
        <v>2495</v>
      </c>
      <c r="B1386" s="2" t="s">
        <v>2463</v>
      </c>
      <c r="C1386" s="2" t="s">
        <v>1344</v>
      </c>
      <c r="D1386" s="1">
        <v>12</v>
      </c>
      <c r="E1386" s="2"/>
      <c r="F1386" s="2" t="s">
        <v>46</v>
      </c>
      <c r="G1386" s="321"/>
      <c r="H1386" s="2"/>
      <c r="I1386" s="2"/>
      <c r="J1386" s="4"/>
      <c r="K1386" s="4"/>
      <c r="L1386" s="4">
        <f>Tabela1[[#This Row],[parcela.cef
(total)]]-Tabela1[[#This Row],[parcela.cef
(realizado)]]</f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f>SUM(Tabela1[[#This Row],[set/25]:[dez/30]])</f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0</v>
      </c>
      <c r="CR1386" s="4">
        <v>0</v>
      </c>
      <c r="CS1386" s="4">
        <v>0</v>
      </c>
      <c r="CT1386" s="4">
        <v>0</v>
      </c>
      <c r="CU1386" s="4">
        <v>0</v>
      </c>
      <c r="CV1386" s="4">
        <v>0</v>
      </c>
      <c r="CW1386" s="4">
        <v>0</v>
      </c>
      <c r="CX1386" s="4">
        <v>0</v>
      </c>
      <c r="CY1386" s="4">
        <v>0</v>
      </c>
      <c r="CZ1386" s="4">
        <v>0</v>
      </c>
      <c r="DA1386" s="4">
        <v>0</v>
      </c>
      <c r="DB1386" s="4">
        <v>0</v>
      </c>
      <c r="DC1386" s="4">
        <v>0</v>
      </c>
      <c r="DD1386" s="4">
        <v>0</v>
      </c>
      <c r="DE1386" s="4">
        <v>0</v>
      </c>
      <c r="DF1386" s="4">
        <v>0</v>
      </c>
      <c r="DG1386" s="4">
        <v>0</v>
      </c>
      <c r="DH1386" s="4">
        <v>0</v>
      </c>
      <c r="DI1386" s="4">
        <v>0</v>
      </c>
      <c r="DJ1386" s="4">
        <v>0</v>
      </c>
      <c r="DK1386" s="4">
        <v>0</v>
      </c>
      <c r="DL1386" s="4">
        <v>0</v>
      </c>
      <c r="DM1386" s="4">
        <v>0</v>
      </c>
      <c r="DN1386" s="4">
        <v>0</v>
      </c>
      <c r="DO1386" s="4">
        <v>0</v>
      </c>
      <c r="DP1386" s="4">
        <v>0</v>
      </c>
      <c r="DQ1386" s="4">
        <v>0</v>
      </c>
      <c r="DR1386" s="4">
        <v>0</v>
      </c>
      <c r="DS1386" s="4">
        <v>0</v>
      </c>
      <c r="DT1386" s="4">
        <v>0</v>
      </c>
      <c r="DU1386" s="6">
        <v>0</v>
      </c>
      <c r="DV1386" s="4">
        <f>SUM(Tabela1[[#This Row],[jan/25]:[mar/25]])</f>
        <v>0</v>
      </c>
      <c r="DW1386" s="4">
        <f>SUM(Tabela1[[#This Row],[abr/25]:[ago/25]])</f>
        <v>0</v>
      </c>
      <c r="DX1386" s="4">
        <f>SUM(Tabela1[[#This Row],[set/25]:[dez/30]])</f>
        <v>0</v>
      </c>
    </row>
    <row r="1387" spans="1:128" hidden="1" x14ac:dyDescent="0.25">
      <c r="A1387" s="2" t="s">
        <v>2495</v>
      </c>
      <c r="B1387" s="2" t="s">
        <v>2463</v>
      </c>
      <c r="C1387" s="2" t="s">
        <v>1344</v>
      </c>
      <c r="D1387" s="1">
        <v>13</v>
      </c>
      <c r="E1387" s="2"/>
      <c r="F1387" s="2" t="s">
        <v>46</v>
      </c>
      <c r="G1387" s="321"/>
      <c r="H1387" s="2"/>
      <c r="I1387" s="2"/>
      <c r="J1387" s="4"/>
      <c r="K1387" s="4"/>
      <c r="L1387" s="4">
        <f>Tabela1[[#This Row],[parcela.cef
(total)]]-Tabela1[[#This Row],[parcela.cef
(realizado)]]</f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f>SUM(Tabela1[[#This Row],[set/25]:[dez/30]])</f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0</v>
      </c>
      <c r="CR1387" s="4">
        <v>0</v>
      </c>
      <c r="CS1387" s="4">
        <v>0</v>
      </c>
      <c r="CT1387" s="4">
        <v>0</v>
      </c>
      <c r="CU1387" s="4">
        <v>0</v>
      </c>
      <c r="CV1387" s="4">
        <v>0</v>
      </c>
      <c r="CW1387" s="4">
        <v>0</v>
      </c>
      <c r="CX1387" s="4">
        <v>0</v>
      </c>
      <c r="CY1387" s="4">
        <v>0</v>
      </c>
      <c r="CZ1387" s="4">
        <v>0</v>
      </c>
      <c r="DA1387" s="4">
        <v>0</v>
      </c>
      <c r="DB1387" s="4">
        <v>0</v>
      </c>
      <c r="DC1387" s="4">
        <v>0</v>
      </c>
      <c r="DD1387" s="4">
        <v>0</v>
      </c>
      <c r="DE1387" s="4">
        <v>0</v>
      </c>
      <c r="DF1387" s="4">
        <v>0</v>
      </c>
      <c r="DG1387" s="4">
        <v>0</v>
      </c>
      <c r="DH1387" s="4">
        <v>0</v>
      </c>
      <c r="DI1387" s="4">
        <v>0</v>
      </c>
      <c r="DJ1387" s="4">
        <v>0</v>
      </c>
      <c r="DK1387" s="4">
        <v>0</v>
      </c>
      <c r="DL1387" s="4">
        <v>0</v>
      </c>
      <c r="DM1387" s="4">
        <v>0</v>
      </c>
      <c r="DN1387" s="4">
        <v>0</v>
      </c>
      <c r="DO1387" s="4">
        <v>0</v>
      </c>
      <c r="DP1387" s="4">
        <v>0</v>
      </c>
      <c r="DQ1387" s="4">
        <v>0</v>
      </c>
      <c r="DR1387" s="4">
        <v>0</v>
      </c>
      <c r="DS1387" s="4">
        <v>0</v>
      </c>
      <c r="DT1387" s="4">
        <v>0</v>
      </c>
      <c r="DU1387" s="6">
        <v>0</v>
      </c>
      <c r="DV1387" s="4">
        <f>SUM(Tabela1[[#This Row],[jan/25]:[mar/25]])</f>
        <v>0</v>
      </c>
      <c r="DW1387" s="4">
        <f>SUM(Tabela1[[#This Row],[abr/25]:[ago/25]])</f>
        <v>0</v>
      </c>
      <c r="DX1387" s="4">
        <f>SUM(Tabela1[[#This Row],[set/25]:[dez/30]])</f>
        <v>0</v>
      </c>
    </row>
    <row r="1388" spans="1:128" hidden="1" x14ac:dyDescent="0.25">
      <c r="A1388" s="2" t="s">
        <v>2495</v>
      </c>
      <c r="B1388" s="2" t="s">
        <v>2463</v>
      </c>
      <c r="C1388" s="2" t="s">
        <v>1344</v>
      </c>
      <c r="D1388" s="1">
        <v>14</v>
      </c>
      <c r="E1388" s="2"/>
      <c r="F1388" s="2" t="s">
        <v>46</v>
      </c>
      <c r="G1388" s="321"/>
      <c r="H1388" s="2"/>
      <c r="I1388" s="2"/>
      <c r="J1388" s="4"/>
      <c r="K1388" s="4"/>
      <c r="L1388" s="4">
        <f>Tabela1[[#This Row],[parcela.cef
(total)]]-Tabela1[[#This Row],[parcela.cef
(realizado)]]</f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f>SUM(Tabela1[[#This Row],[set/25]:[dez/30]])</f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6">
        <v>0</v>
      </c>
      <c r="DV1388" s="4">
        <f>SUM(Tabela1[[#This Row],[jan/25]:[mar/25]])</f>
        <v>0</v>
      </c>
      <c r="DW1388" s="4">
        <f>SUM(Tabela1[[#This Row],[abr/25]:[ago/25]])</f>
        <v>0</v>
      </c>
      <c r="DX1388" s="4">
        <f>SUM(Tabela1[[#This Row],[set/25]:[dez/30]])</f>
        <v>0</v>
      </c>
    </row>
    <row r="1389" spans="1:128" hidden="1" x14ac:dyDescent="0.25">
      <c r="A1389" s="2" t="s">
        <v>2495</v>
      </c>
      <c r="B1389" s="2" t="s">
        <v>2463</v>
      </c>
      <c r="C1389" s="2" t="s">
        <v>1344</v>
      </c>
      <c r="D1389" s="1">
        <v>15</v>
      </c>
      <c r="E1389" s="2"/>
      <c r="F1389" s="2" t="s">
        <v>42</v>
      </c>
      <c r="G1389" s="321"/>
      <c r="H1389" s="2"/>
      <c r="I1389" s="2"/>
      <c r="J1389" s="4"/>
      <c r="K1389" s="4"/>
      <c r="L1389" s="4">
        <f>Tabela1[[#This Row],[parcela.cef
(total)]]-Tabela1[[#This Row],[parcela.cef
(realizado)]]</f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f>SUM(Tabela1[[#This Row],[set/25]:[dez/30]])</f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0</v>
      </c>
      <c r="CQ1389" s="4">
        <v>0</v>
      </c>
      <c r="CR1389" s="4">
        <v>0</v>
      </c>
      <c r="CS1389" s="4">
        <v>0</v>
      </c>
      <c r="CT1389" s="4">
        <v>0</v>
      </c>
      <c r="CU1389" s="4">
        <v>0</v>
      </c>
      <c r="CV1389" s="4">
        <v>0</v>
      </c>
      <c r="CW1389" s="4">
        <v>0</v>
      </c>
      <c r="CX1389" s="4">
        <v>0</v>
      </c>
      <c r="CY1389" s="4">
        <v>0</v>
      </c>
      <c r="CZ1389" s="4">
        <v>0</v>
      </c>
      <c r="DA1389" s="4">
        <v>0</v>
      </c>
      <c r="DB1389" s="4">
        <v>0</v>
      </c>
      <c r="DC1389" s="4">
        <v>0</v>
      </c>
      <c r="DD1389" s="4">
        <v>0</v>
      </c>
      <c r="DE1389" s="4">
        <v>0</v>
      </c>
      <c r="DF1389" s="4">
        <v>0</v>
      </c>
      <c r="DG1389" s="4">
        <v>0</v>
      </c>
      <c r="DH1389" s="4">
        <v>0</v>
      </c>
      <c r="DI1389" s="4">
        <v>0</v>
      </c>
      <c r="DJ1389" s="4">
        <v>0</v>
      </c>
      <c r="DK1389" s="4">
        <v>0</v>
      </c>
      <c r="DL1389" s="4">
        <v>0</v>
      </c>
      <c r="DM1389" s="4">
        <v>0</v>
      </c>
      <c r="DN1389" s="4">
        <v>0</v>
      </c>
      <c r="DO1389" s="4">
        <v>0</v>
      </c>
      <c r="DP1389" s="4">
        <v>0</v>
      </c>
      <c r="DQ1389" s="4">
        <v>0</v>
      </c>
      <c r="DR1389" s="4">
        <v>0</v>
      </c>
      <c r="DS1389" s="4">
        <v>0</v>
      </c>
      <c r="DT1389" s="4">
        <v>0</v>
      </c>
      <c r="DU1389" s="6">
        <v>0</v>
      </c>
      <c r="DV1389" s="4">
        <f>SUM(Tabela1[[#This Row],[jan/25]:[mar/25]])</f>
        <v>0</v>
      </c>
      <c r="DW1389" s="4">
        <f>SUM(Tabela1[[#This Row],[abr/25]:[ago/25]])</f>
        <v>0</v>
      </c>
      <c r="DX1389" s="4">
        <f>SUM(Tabela1[[#This Row],[set/25]:[dez/30]])</f>
        <v>0</v>
      </c>
    </row>
    <row r="1390" spans="1:128" hidden="1" x14ac:dyDescent="0.25">
      <c r="A1390" s="2" t="s">
        <v>2495</v>
      </c>
      <c r="B1390" s="2" t="s">
        <v>2463</v>
      </c>
      <c r="C1390" s="2" t="s">
        <v>1344</v>
      </c>
      <c r="D1390" s="1">
        <v>16</v>
      </c>
      <c r="E1390" s="2" t="s">
        <v>3108</v>
      </c>
      <c r="F1390" s="2" t="s">
        <v>19</v>
      </c>
      <c r="G1390" s="321">
        <v>45872</v>
      </c>
      <c r="H1390" s="2" t="s">
        <v>3210</v>
      </c>
      <c r="I1390" s="2"/>
      <c r="J1390" s="4"/>
      <c r="K1390" s="4"/>
      <c r="L1390" s="4">
        <f>Tabela1[[#This Row],[parcela.cef
(total)]]-Tabela1[[#This Row],[parcela.cef
(realizado)]]</f>
        <v>0</v>
      </c>
      <c r="M1390" s="4">
        <v>0</v>
      </c>
      <c r="N1390" s="4">
        <v>70500</v>
      </c>
      <c r="O1390" s="4">
        <v>0</v>
      </c>
      <c r="P1390" s="4">
        <v>70500</v>
      </c>
      <c r="Q1390" s="4">
        <f>SUM(Tabela1[[#This Row],[set/25]:[dez/30]])</f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70500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6">
        <v>0</v>
      </c>
      <c r="DV1390" s="4">
        <f>SUM(Tabela1[[#This Row],[jan/25]:[mar/25]])</f>
        <v>0</v>
      </c>
      <c r="DW1390" s="4">
        <f>SUM(Tabela1[[#This Row],[abr/25]:[ago/25]])</f>
        <v>70500</v>
      </c>
      <c r="DX1390" s="4">
        <f>SUM(Tabela1[[#This Row],[set/25]:[dez/30]])</f>
        <v>0</v>
      </c>
    </row>
    <row r="1391" spans="1:128" hidden="1" x14ac:dyDescent="0.25">
      <c r="A1391" s="2" t="s">
        <v>2495</v>
      </c>
      <c r="B1391" s="2" t="s">
        <v>2463</v>
      </c>
      <c r="C1391" s="2" t="s">
        <v>1344</v>
      </c>
      <c r="D1391" s="1">
        <v>17</v>
      </c>
      <c r="E1391" s="2"/>
      <c r="F1391" s="2" t="s">
        <v>42</v>
      </c>
      <c r="G1391" s="321"/>
      <c r="H1391" s="2"/>
      <c r="I1391" s="2"/>
      <c r="J1391" s="4"/>
      <c r="K1391" s="4"/>
      <c r="L1391" s="4">
        <f>Tabela1[[#This Row],[parcela.cef
(total)]]-Tabela1[[#This Row],[parcela.cef
(realizado)]]</f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f>SUM(Tabela1[[#This Row],[set/25]:[dez/30]])</f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0</v>
      </c>
      <c r="CP1391" s="4">
        <v>0</v>
      </c>
      <c r="CQ1391" s="4">
        <v>0</v>
      </c>
      <c r="CR1391" s="4">
        <v>0</v>
      </c>
      <c r="CS1391" s="4">
        <v>0</v>
      </c>
      <c r="CT1391" s="4">
        <v>0</v>
      </c>
      <c r="CU1391" s="4">
        <v>0</v>
      </c>
      <c r="CV1391" s="4">
        <v>0</v>
      </c>
      <c r="CW1391" s="4">
        <v>0</v>
      </c>
      <c r="CX1391" s="4">
        <v>0</v>
      </c>
      <c r="CY1391" s="4">
        <v>0</v>
      </c>
      <c r="CZ1391" s="4">
        <v>0</v>
      </c>
      <c r="DA1391" s="4">
        <v>0</v>
      </c>
      <c r="DB1391" s="4">
        <v>0</v>
      </c>
      <c r="DC1391" s="4">
        <v>0</v>
      </c>
      <c r="DD1391" s="4">
        <v>0</v>
      </c>
      <c r="DE1391" s="4">
        <v>0</v>
      </c>
      <c r="DF1391" s="4">
        <v>0</v>
      </c>
      <c r="DG1391" s="4">
        <v>0</v>
      </c>
      <c r="DH1391" s="4">
        <v>0</v>
      </c>
      <c r="DI1391" s="4">
        <v>0</v>
      </c>
      <c r="DJ1391" s="4">
        <v>0</v>
      </c>
      <c r="DK1391" s="4">
        <v>0</v>
      </c>
      <c r="DL1391" s="4">
        <v>0</v>
      </c>
      <c r="DM1391" s="4">
        <v>0</v>
      </c>
      <c r="DN1391" s="4">
        <v>0</v>
      </c>
      <c r="DO1391" s="4">
        <v>0</v>
      </c>
      <c r="DP1391" s="4">
        <v>0</v>
      </c>
      <c r="DQ1391" s="4">
        <v>0</v>
      </c>
      <c r="DR1391" s="4">
        <v>0</v>
      </c>
      <c r="DS1391" s="4">
        <v>0</v>
      </c>
      <c r="DT1391" s="4">
        <v>0</v>
      </c>
      <c r="DU1391" s="6">
        <v>0</v>
      </c>
      <c r="DV1391" s="4">
        <f>SUM(Tabela1[[#This Row],[jan/25]:[mar/25]])</f>
        <v>0</v>
      </c>
      <c r="DW1391" s="4">
        <f>SUM(Tabela1[[#This Row],[abr/25]:[ago/25]])</f>
        <v>0</v>
      </c>
      <c r="DX1391" s="4">
        <f>SUM(Tabela1[[#This Row],[set/25]:[dez/30]])</f>
        <v>0</v>
      </c>
    </row>
    <row r="1392" spans="1:128" hidden="1" x14ac:dyDescent="0.25">
      <c r="A1392" s="2" t="s">
        <v>2495</v>
      </c>
      <c r="B1392" s="2" t="s">
        <v>2463</v>
      </c>
      <c r="C1392" s="2" t="s">
        <v>1344</v>
      </c>
      <c r="D1392" s="1">
        <v>18</v>
      </c>
      <c r="E1392" s="2"/>
      <c r="F1392" s="2" t="s">
        <v>16</v>
      </c>
      <c r="G1392" s="321"/>
      <c r="H1392" s="2"/>
      <c r="I1392" s="2"/>
      <c r="J1392" s="4"/>
      <c r="K1392" s="4"/>
      <c r="L1392" s="4">
        <f>Tabela1[[#This Row],[parcela.cef
(total)]]-Tabela1[[#This Row],[parcela.cef
(realizado)]]</f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f>SUM(Tabela1[[#This Row],[set/25]:[dez/30]])</f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6">
        <v>0</v>
      </c>
      <c r="DV1392" s="4">
        <f>SUM(Tabela1[[#This Row],[jan/25]:[mar/25]])</f>
        <v>0</v>
      </c>
      <c r="DW1392" s="4">
        <f>SUM(Tabela1[[#This Row],[abr/25]:[ago/25]])</f>
        <v>0</v>
      </c>
      <c r="DX1392" s="4">
        <f>SUM(Tabela1[[#This Row],[set/25]:[dez/30]])</f>
        <v>0</v>
      </c>
    </row>
    <row r="1393" spans="1:128" hidden="1" x14ac:dyDescent="0.25">
      <c r="A1393" s="2" t="s">
        <v>2495</v>
      </c>
      <c r="B1393" s="2" t="s">
        <v>2463</v>
      </c>
      <c r="C1393" s="2" t="s">
        <v>1344</v>
      </c>
      <c r="D1393" s="1">
        <v>19</v>
      </c>
      <c r="E1393" s="2"/>
      <c r="F1393" s="2" t="s">
        <v>42</v>
      </c>
      <c r="G1393" s="321"/>
      <c r="H1393" s="2"/>
      <c r="I1393" s="2"/>
      <c r="J1393" s="4"/>
      <c r="K1393" s="4"/>
      <c r="L1393" s="4">
        <f>Tabela1[[#This Row],[parcela.cef
(total)]]-Tabela1[[#This Row],[parcela.cef
(realizado)]]</f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f>SUM(Tabela1[[#This Row],[set/25]:[dez/30]])</f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0</v>
      </c>
      <c r="CR1393" s="4">
        <v>0</v>
      </c>
      <c r="CS1393" s="4">
        <v>0</v>
      </c>
      <c r="CT1393" s="4">
        <v>0</v>
      </c>
      <c r="CU1393" s="4">
        <v>0</v>
      </c>
      <c r="CV1393" s="4">
        <v>0</v>
      </c>
      <c r="CW1393" s="4">
        <v>0</v>
      </c>
      <c r="CX1393" s="4">
        <v>0</v>
      </c>
      <c r="CY1393" s="4">
        <v>0</v>
      </c>
      <c r="CZ1393" s="4">
        <v>0</v>
      </c>
      <c r="DA1393" s="4">
        <v>0</v>
      </c>
      <c r="DB1393" s="4">
        <v>0</v>
      </c>
      <c r="DC1393" s="4">
        <v>0</v>
      </c>
      <c r="DD1393" s="4">
        <v>0</v>
      </c>
      <c r="DE1393" s="4">
        <v>0</v>
      </c>
      <c r="DF1393" s="4">
        <v>0</v>
      </c>
      <c r="DG1393" s="4">
        <v>0</v>
      </c>
      <c r="DH1393" s="4">
        <v>0</v>
      </c>
      <c r="DI1393" s="4">
        <v>0</v>
      </c>
      <c r="DJ1393" s="4">
        <v>0</v>
      </c>
      <c r="DK1393" s="4">
        <v>0</v>
      </c>
      <c r="DL1393" s="4">
        <v>0</v>
      </c>
      <c r="DM1393" s="4">
        <v>0</v>
      </c>
      <c r="DN1393" s="4">
        <v>0</v>
      </c>
      <c r="DO1393" s="4">
        <v>0</v>
      </c>
      <c r="DP1393" s="4">
        <v>0</v>
      </c>
      <c r="DQ1393" s="4">
        <v>0</v>
      </c>
      <c r="DR1393" s="4">
        <v>0</v>
      </c>
      <c r="DS1393" s="4">
        <v>0</v>
      </c>
      <c r="DT1393" s="4">
        <v>0</v>
      </c>
      <c r="DU1393" s="6">
        <v>0</v>
      </c>
      <c r="DV1393" s="4">
        <f>SUM(Tabela1[[#This Row],[jan/25]:[mar/25]])</f>
        <v>0</v>
      </c>
      <c r="DW1393" s="4">
        <f>SUM(Tabela1[[#This Row],[abr/25]:[ago/25]])</f>
        <v>0</v>
      </c>
      <c r="DX1393" s="4">
        <f>SUM(Tabela1[[#This Row],[set/25]:[dez/30]])</f>
        <v>0</v>
      </c>
    </row>
    <row r="1394" spans="1:128" hidden="1" x14ac:dyDescent="0.25">
      <c r="A1394" s="2" t="s">
        <v>2495</v>
      </c>
      <c r="B1394" s="2" t="s">
        <v>2463</v>
      </c>
      <c r="C1394" s="2" t="s">
        <v>1344</v>
      </c>
      <c r="D1394" s="1">
        <v>2</v>
      </c>
      <c r="E1394" s="2"/>
      <c r="F1394" s="2" t="s">
        <v>46</v>
      </c>
      <c r="G1394" s="321"/>
      <c r="H1394" s="2"/>
      <c r="I1394" s="2"/>
      <c r="J1394" s="4"/>
      <c r="K1394" s="4"/>
      <c r="L1394" s="4">
        <f>Tabela1[[#This Row],[parcela.cef
(total)]]-Tabela1[[#This Row],[parcela.cef
(realizado)]]</f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f>SUM(Tabela1[[#This Row],[set/25]:[dez/30]])</f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6">
        <v>0</v>
      </c>
      <c r="DV1394" s="4">
        <f>SUM(Tabela1[[#This Row],[jan/25]:[mar/25]])</f>
        <v>0</v>
      </c>
      <c r="DW1394" s="4">
        <f>SUM(Tabela1[[#This Row],[abr/25]:[ago/25]])</f>
        <v>0</v>
      </c>
      <c r="DX1394" s="4">
        <f>SUM(Tabela1[[#This Row],[set/25]:[dez/30]])</f>
        <v>0</v>
      </c>
    </row>
    <row r="1395" spans="1:128" hidden="1" x14ac:dyDescent="0.25">
      <c r="A1395" s="2" t="s">
        <v>2495</v>
      </c>
      <c r="B1395" s="2" t="s">
        <v>2463</v>
      </c>
      <c r="C1395" s="2" t="s">
        <v>1344</v>
      </c>
      <c r="D1395" s="1">
        <v>20</v>
      </c>
      <c r="E1395" s="2" t="s">
        <v>2954</v>
      </c>
      <c r="F1395" s="2" t="s">
        <v>19</v>
      </c>
      <c r="G1395" s="321">
        <v>45888</v>
      </c>
      <c r="H1395" s="2" t="s">
        <v>3216</v>
      </c>
      <c r="I1395" s="2"/>
      <c r="J1395" s="4"/>
      <c r="K1395" s="4"/>
      <c r="L1395" s="4">
        <f>Tabela1[[#This Row],[parcela.cef
(total)]]-Tabela1[[#This Row],[parcela.cef
(realizado)]]</f>
        <v>0</v>
      </c>
      <c r="M1395" s="4">
        <v>0</v>
      </c>
      <c r="N1395" s="4">
        <v>76703.850000000006</v>
      </c>
      <c r="O1395" s="4">
        <v>0</v>
      </c>
      <c r="P1395" s="4">
        <v>5104.01</v>
      </c>
      <c r="Q1395" s="4">
        <f>SUM(Tabela1[[#This Row],[set/25]:[dez/30]])</f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5104.01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0</v>
      </c>
      <c r="CR1395" s="4">
        <v>0</v>
      </c>
      <c r="CS1395" s="4">
        <v>0</v>
      </c>
      <c r="CT1395" s="4">
        <v>0</v>
      </c>
      <c r="CU1395" s="4">
        <v>0</v>
      </c>
      <c r="CV1395" s="4">
        <v>0</v>
      </c>
      <c r="CW1395" s="4">
        <v>0</v>
      </c>
      <c r="CX1395" s="4">
        <v>0</v>
      </c>
      <c r="CY1395" s="4">
        <v>0</v>
      </c>
      <c r="CZ1395" s="4">
        <v>0</v>
      </c>
      <c r="DA1395" s="4">
        <v>0</v>
      </c>
      <c r="DB1395" s="4">
        <v>0</v>
      </c>
      <c r="DC1395" s="4">
        <v>0</v>
      </c>
      <c r="DD1395" s="4">
        <v>0</v>
      </c>
      <c r="DE1395" s="4">
        <v>0</v>
      </c>
      <c r="DF1395" s="4">
        <v>0</v>
      </c>
      <c r="DG1395" s="4">
        <v>0</v>
      </c>
      <c r="DH1395" s="4">
        <v>0</v>
      </c>
      <c r="DI1395" s="4">
        <v>0</v>
      </c>
      <c r="DJ1395" s="4">
        <v>0</v>
      </c>
      <c r="DK1395" s="4">
        <v>0</v>
      </c>
      <c r="DL1395" s="4">
        <v>0</v>
      </c>
      <c r="DM1395" s="4">
        <v>0</v>
      </c>
      <c r="DN1395" s="4">
        <v>0</v>
      </c>
      <c r="DO1395" s="4">
        <v>0</v>
      </c>
      <c r="DP1395" s="4">
        <v>0</v>
      </c>
      <c r="DQ1395" s="4">
        <v>0</v>
      </c>
      <c r="DR1395" s="4">
        <v>0</v>
      </c>
      <c r="DS1395" s="4">
        <v>0</v>
      </c>
      <c r="DT1395" s="4">
        <v>0</v>
      </c>
      <c r="DU1395" s="6">
        <v>0</v>
      </c>
      <c r="DV1395" s="4">
        <f>SUM(Tabela1[[#This Row],[jan/25]:[mar/25]])</f>
        <v>0</v>
      </c>
      <c r="DW1395" s="4">
        <f>SUM(Tabela1[[#This Row],[abr/25]:[ago/25]])</f>
        <v>5104.01</v>
      </c>
      <c r="DX1395" s="4">
        <f>SUM(Tabela1[[#This Row],[set/25]:[dez/30]])</f>
        <v>0</v>
      </c>
    </row>
    <row r="1396" spans="1:128" hidden="1" x14ac:dyDescent="0.25">
      <c r="A1396" s="2" t="s">
        <v>2495</v>
      </c>
      <c r="B1396" s="2" t="s">
        <v>2463</v>
      </c>
      <c r="C1396" s="2" t="s">
        <v>1344</v>
      </c>
      <c r="D1396" s="1">
        <v>21</v>
      </c>
      <c r="E1396" s="2" t="s">
        <v>2929</v>
      </c>
      <c r="F1396" s="2" t="s">
        <v>19</v>
      </c>
      <c r="G1396" s="321">
        <v>45852</v>
      </c>
      <c r="H1396" s="2" t="s">
        <v>963</v>
      </c>
      <c r="I1396" s="2"/>
      <c r="J1396" s="4"/>
      <c r="K1396" s="4"/>
      <c r="L1396" s="4">
        <f>Tabela1[[#This Row],[parcela.cef
(total)]]-Tabela1[[#This Row],[parcela.cef
(realizado)]]</f>
        <v>0</v>
      </c>
      <c r="M1396" s="4">
        <v>0</v>
      </c>
      <c r="N1396" s="4">
        <v>75200</v>
      </c>
      <c r="O1396" s="4">
        <v>0</v>
      </c>
      <c r="P1396" s="4">
        <v>1204.1400000000001</v>
      </c>
      <c r="Q1396" s="4">
        <f>SUM(Tabela1[[#This Row],[set/25]:[dez/30]])</f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600</v>
      </c>
      <c r="BI1396" s="4">
        <v>604.14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6">
        <v>0</v>
      </c>
      <c r="DV1396" s="4">
        <f>SUM(Tabela1[[#This Row],[jan/25]:[mar/25]])</f>
        <v>0</v>
      </c>
      <c r="DW1396" s="4">
        <f>SUM(Tabela1[[#This Row],[abr/25]:[ago/25]])</f>
        <v>1204.1399999999999</v>
      </c>
      <c r="DX1396" s="4">
        <f>SUM(Tabela1[[#This Row],[set/25]:[dez/30]])</f>
        <v>0</v>
      </c>
    </row>
    <row r="1397" spans="1:128" hidden="1" x14ac:dyDescent="0.25">
      <c r="A1397" s="2" t="s">
        <v>2495</v>
      </c>
      <c r="B1397" s="2" t="s">
        <v>2463</v>
      </c>
      <c r="C1397" s="2" t="s">
        <v>1344</v>
      </c>
      <c r="D1397" s="1">
        <v>22</v>
      </c>
      <c r="E1397" s="2"/>
      <c r="F1397" s="2" t="s">
        <v>42</v>
      </c>
      <c r="G1397" s="321"/>
      <c r="H1397" s="2"/>
      <c r="I1397" s="2"/>
      <c r="J1397" s="4"/>
      <c r="K1397" s="4"/>
      <c r="L1397" s="4">
        <f>Tabela1[[#This Row],[parcela.cef
(total)]]-Tabela1[[#This Row],[parcela.cef
(realizado)]]</f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f>SUM(Tabela1[[#This Row],[set/25]:[dez/30]])</f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0</v>
      </c>
      <c r="CO1397" s="4">
        <v>0</v>
      </c>
      <c r="CP1397" s="4">
        <v>0</v>
      </c>
      <c r="CQ1397" s="4">
        <v>0</v>
      </c>
      <c r="CR1397" s="4">
        <v>0</v>
      </c>
      <c r="CS1397" s="4">
        <v>0</v>
      </c>
      <c r="CT1397" s="4">
        <v>0</v>
      </c>
      <c r="CU1397" s="4">
        <v>0</v>
      </c>
      <c r="CV1397" s="4">
        <v>0</v>
      </c>
      <c r="CW1397" s="4">
        <v>0</v>
      </c>
      <c r="CX1397" s="4">
        <v>0</v>
      </c>
      <c r="CY1397" s="4">
        <v>0</v>
      </c>
      <c r="CZ1397" s="4">
        <v>0</v>
      </c>
      <c r="DA1397" s="4">
        <v>0</v>
      </c>
      <c r="DB1397" s="4">
        <v>0</v>
      </c>
      <c r="DC1397" s="4">
        <v>0</v>
      </c>
      <c r="DD1397" s="4">
        <v>0</v>
      </c>
      <c r="DE1397" s="4">
        <v>0</v>
      </c>
      <c r="DF1397" s="4">
        <v>0</v>
      </c>
      <c r="DG1397" s="4">
        <v>0</v>
      </c>
      <c r="DH1397" s="4">
        <v>0</v>
      </c>
      <c r="DI1397" s="4">
        <v>0</v>
      </c>
      <c r="DJ1397" s="4">
        <v>0</v>
      </c>
      <c r="DK1397" s="4">
        <v>0</v>
      </c>
      <c r="DL1397" s="4">
        <v>0</v>
      </c>
      <c r="DM1397" s="4">
        <v>0</v>
      </c>
      <c r="DN1397" s="4">
        <v>0</v>
      </c>
      <c r="DO1397" s="4">
        <v>0</v>
      </c>
      <c r="DP1397" s="4">
        <v>0</v>
      </c>
      <c r="DQ1397" s="4">
        <v>0</v>
      </c>
      <c r="DR1397" s="4">
        <v>0</v>
      </c>
      <c r="DS1397" s="4">
        <v>0</v>
      </c>
      <c r="DT1397" s="4">
        <v>0</v>
      </c>
      <c r="DU1397" s="6">
        <v>0</v>
      </c>
      <c r="DV1397" s="4">
        <f>SUM(Tabela1[[#This Row],[jan/25]:[mar/25]])</f>
        <v>0</v>
      </c>
      <c r="DW1397" s="4">
        <f>SUM(Tabela1[[#This Row],[abr/25]:[ago/25]])</f>
        <v>0</v>
      </c>
      <c r="DX1397" s="4">
        <f>SUM(Tabela1[[#This Row],[set/25]:[dez/30]])</f>
        <v>0</v>
      </c>
    </row>
    <row r="1398" spans="1:128" hidden="1" x14ac:dyDescent="0.25">
      <c r="A1398" s="2" t="s">
        <v>2495</v>
      </c>
      <c r="B1398" s="2" t="s">
        <v>2463</v>
      </c>
      <c r="C1398" s="2" t="s">
        <v>1344</v>
      </c>
      <c r="D1398" s="1">
        <v>23</v>
      </c>
      <c r="E1398" s="2" t="s">
        <v>3158</v>
      </c>
      <c r="F1398" s="2" t="s">
        <v>19</v>
      </c>
      <c r="G1398" s="321">
        <v>45850</v>
      </c>
      <c r="H1398" s="2" t="s">
        <v>1235</v>
      </c>
      <c r="I1398" s="2"/>
      <c r="J1398" s="4"/>
      <c r="K1398" s="4"/>
      <c r="L1398" s="4">
        <f>Tabela1[[#This Row],[parcela.cef
(total)]]-Tabela1[[#This Row],[parcela.cef
(realizado)]]</f>
        <v>0</v>
      </c>
      <c r="M1398" s="4">
        <v>0</v>
      </c>
      <c r="N1398" s="4">
        <v>75200</v>
      </c>
      <c r="O1398" s="4">
        <v>0</v>
      </c>
      <c r="P1398" s="4">
        <v>1204.1400000000001</v>
      </c>
      <c r="Q1398" s="4">
        <f>SUM(Tabela1[[#This Row],[set/25]:[dez/30]])</f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600</v>
      </c>
      <c r="BI1398" s="4">
        <v>604.14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6">
        <v>0</v>
      </c>
      <c r="DV1398" s="4">
        <f>SUM(Tabela1[[#This Row],[jan/25]:[mar/25]])</f>
        <v>0</v>
      </c>
      <c r="DW1398" s="4">
        <f>SUM(Tabela1[[#This Row],[abr/25]:[ago/25]])</f>
        <v>1204.1399999999999</v>
      </c>
      <c r="DX1398" s="4">
        <f>SUM(Tabela1[[#This Row],[set/25]:[dez/30]])</f>
        <v>0</v>
      </c>
    </row>
    <row r="1399" spans="1:128" hidden="1" x14ac:dyDescent="0.25">
      <c r="A1399" s="2" t="s">
        <v>2495</v>
      </c>
      <c r="B1399" s="2" t="s">
        <v>2463</v>
      </c>
      <c r="C1399" s="2" t="s">
        <v>1344</v>
      </c>
      <c r="D1399" s="1">
        <v>24</v>
      </c>
      <c r="E1399" s="2"/>
      <c r="F1399" s="2" t="s">
        <v>46</v>
      </c>
      <c r="G1399" s="321"/>
      <c r="H1399" s="2"/>
      <c r="I1399" s="2"/>
      <c r="J1399" s="4"/>
      <c r="K1399" s="4"/>
      <c r="L1399" s="4">
        <f>Tabela1[[#This Row],[parcela.cef
(total)]]-Tabela1[[#This Row],[parcela.cef
(realizado)]]</f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f>SUM(Tabela1[[#This Row],[set/25]:[dez/30]])</f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0</v>
      </c>
      <c r="CO1399" s="4">
        <v>0</v>
      </c>
      <c r="CP1399" s="4">
        <v>0</v>
      </c>
      <c r="CQ1399" s="4">
        <v>0</v>
      </c>
      <c r="CR1399" s="4">
        <v>0</v>
      </c>
      <c r="CS1399" s="4">
        <v>0</v>
      </c>
      <c r="CT1399" s="4">
        <v>0</v>
      </c>
      <c r="CU1399" s="4">
        <v>0</v>
      </c>
      <c r="CV1399" s="4">
        <v>0</v>
      </c>
      <c r="CW1399" s="4">
        <v>0</v>
      </c>
      <c r="CX1399" s="4">
        <v>0</v>
      </c>
      <c r="CY1399" s="4">
        <v>0</v>
      </c>
      <c r="CZ1399" s="4">
        <v>0</v>
      </c>
      <c r="DA1399" s="4">
        <v>0</v>
      </c>
      <c r="DB1399" s="4">
        <v>0</v>
      </c>
      <c r="DC1399" s="4">
        <v>0</v>
      </c>
      <c r="DD1399" s="4">
        <v>0</v>
      </c>
      <c r="DE1399" s="4">
        <v>0</v>
      </c>
      <c r="DF1399" s="4">
        <v>0</v>
      </c>
      <c r="DG1399" s="4">
        <v>0</v>
      </c>
      <c r="DH1399" s="4">
        <v>0</v>
      </c>
      <c r="DI1399" s="4">
        <v>0</v>
      </c>
      <c r="DJ1399" s="4">
        <v>0</v>
      </c>
      <c r="DK1399" s="4">
        <v>0</v>
      </c>
      <c r="DL1399" s="4">
        <v>0</v>
      </c>
      <c r="DM1399" s="4">
        <v>0</v>
      </c>
      <c r="DN1399" s="4">
        <v>0</v>
      </c>
      <c r="DO1399" s="4">
        <v>0</v>
      </c>
      <c r="DP1399" s="4">
        <v>0</v>
      </c>
      <c r="DQ1399" s="4">
        <v>0</v>
      </c>
      <c r="DR1399" s="4">
        <v>0</v>
      </c>
      <c r="DS1399" s="4">
        <v>0</v>
      </c>
      <c r="DT1399" s="4">
        <v>0</v>
      </c>
      <c r="DU1399" s="6">
        <v>0</v>
      </c>
      <c r="DV1399" s="4">
        <f>SUM(Tabela1[[#This Row],[jan/25]:[mar/25]])</f>
        <v>0</v>
      </c>
      <c r="DW1399" s="4">
        <f>SUM(Tabela1[[#This Row],[abr/25]:[ago/25]])</f>
        <v>0</v>
      </c>
      <c r="DX1399" s="4">
        <f>SUM(Tabela1[[#This Row],[set/25]:[dez/30]])</f>
        <v>0</v>
      </c>
    </row>
    <row r="1400" spans="1:128" hidden="1" x14ac:dyDescent="0.25">
      <c r="A1400" s="2" t="s">
        <v>2495</v>
      </c>
      <c r="B1400" s="2" t="s">
        <v>2463</v>
      </c>
      <c r="C1400" s="2" t="s">
        <v>1344</v>
      </c>
      <c r="D1400" s="1">
        <v>25</v>
      </c>
      <c r="E1400" s="2"/>
      <c r="F1400" s="2" t="s">
        <v>46</v>
      </c>
      <c r="G1400" s="321"/>
      <c r="H1400" s="2"/>
      <c r="I1400" s="2"/>
      <c r="J1400" s="4"/>
      <c r="K1400" s="4"/>
      <c r="L1400" s="4">
        <f>Tabela1[[#This Row],[parcela.cef
(total)]]-Tabela1[[#This Row],[parcela.cef
(realizado)]]</f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f>SUM(Tabela1[[#This Row],[set/25]:[dez/30]])</f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6">
        <v>0</v>
      </c>
      <c r="DV1400" s="4">
        <f>SUM(Tabela1[[#This Row],[jan/25]:[mar/25]])</f>
        <v>0</v>
      </c>
      <c r="DW1400" s="4">
        <f>SUM(Tabela1[[#This Row],[abr/25]:[ago/25]])</f>
        <v>0</v>
      </c>
      <c r="DX1400" s="4">
        <f>SUM(Tabela1[[#This Row],[set/25]:[dez/30]])</f>
        <v>0</v>
      </c>
    </row>
    <row r="1401" spans="1:128" hidden="1" x14ac:dyDescent="0.25">
      <c r="A1401" s="2" t="s">
        <v>2495</v>
      </c>
      <c r="B1401" s="2" t="s">
        <v>2463</v>
      </c>
      <c r="C1401" s="2" t="s">
        <v>1344</v>
      </c>
      <c r="D1401" s="1">
        <v>26</v>
      </c>
      <c r="E1401" s="2" t="s">
        <v>2952</v>
      </c>
      <c r="F1401" s="2" t="s">
        <v>19</v>
      </c>
      <c r="G1401" s="321">
        <v>45851</v>
      </c>
      <c r="H1401" s="2" t="s">
        <v>1628</v>
      </c>
      <c r="I1401" s="2"/>
      <c r="J1401" s="4"/>
      <c r="K1401" s="4"/>
      <c r="L1401" s="4">
        <f>Tabela1[[#This Row],[parcela.cef
(total)]]-Tabela1[[#This Row],[parcela.cef
(realizado)]]</f>
        <v>0</v>
      </c>
      <c r="M1401" s="4">
        <v>0</v>
      </c>
      <c r="N1401" s="4">
        <v>74200</v>
      </c>
      <c r="O1401" s="4">
        <v>0</v>
      </c>
      <c r="P1401" s="4">
        <v>1805.4</v>
      </c>
      <c r="Q1401" s="4">
        <f>SUM(Tabela1[[#This Row],[set/25]:[dez/30]])</f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1500</v>
      </c>
      <c r="BI1401" s="4">
        <v>305.39999999999998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0</v>
      </c>
      <c r="CP1401" s="4">
        <v>0</v>
      </c>
      <c r="CQ1401" s="4">
        <v>0</v>
      </c>
      <c r="CR1401" s="4">
        <v>0</v>
      </c>
      <c r="CS1401" s="4">
        <v>0</v>
      </c>
      <c r="CT1401" s="4">
        <v>0</v>
      </c>
      <c r="CU1401" s="4">
        <v>0</v>
      </c>
      <c r="CV1401" s="4">
        <v>0</v>
      </c>
      <c r="CW1401" s="4">
        <v>0</v>
      </c>
      <c r="CX1401" s="4">
        <v>0</v>
      </c>
      <c r="CY1401" s="4">
        <v>0</v>
      </c>
      <c r="CZ1401" s="4">
        <v>0</v>
      </c>
      <c r="DA1401" s="4">
        <v>0</v>
      </c>
      <c r="DB1401" s="4">
        <v>0</v>
      </c>
      <c r="DC1401" s="4">
        <v>0</v>
      </c>
      <c r="DD1401" s="4">
        <v>0</v>
      </c>
      <c r="DE1401" s="4">
        <v>0</v>
      </c>
      <c r="DF1401" s="4">
        <v>0</v>
      </c>
      <c r="DG1401" s="4">
        <v>0</v>
      </c>
      <c r="DH1401" s="4">
        <v>0</v>
      </c>
      <c r="DI1401" s="4">
        <v>0</v>
      </c>
      <c r="DJ1401" s="4">
        <v>0</v>
      </c>
      <c r="DK1401" s="4">
        <v>0</v>
      </c>
      <c r="DL1401" s="4">
        <v>0</v>
      </c>
      <c r="DM1401" s="4">
        <v>0</v>
      </c>
      <c r="DN1401" s="4">
        <v>0</v>
      </c>
      <c r="DO1401" s="4">
        <v>0</v>
      </c>
      <c r="DP1401" s="4">
        <v>0</v>
      </c>
      <c r="DQ1401" s="4">
        <v>0</v>
      </c>
      <c r="DR1401" s="4">
        <v>0</v>
      </c>
      <c r="DS1401" s="4">
        <v>0</v>
      </c>
      <c r="DT1401" s="4">
        <v>0</v>
      </c>
      <c r="DU1401" s="6">
        <v>0</v>
      </c>
      <c r="DV1401" s="4">
        <f>SUM(Tabela1[[#This Row],[jan/25]:[mar/25]])</f>
        <v>0</v>
      </c>
      <c r="DW1401" s="4">
        <f>SUM(Tabela1[[#This Row],[abr/25]:[ago/25]])</f>
        <v>1805.4</v>
      </c>
      <c r="DX1401" s="4">
        <f>SUM(Tabela1[[#This Row],[set/25]:[dez/30]])</f>
        <v>0</v>
      </c>
    </row>
    <row r="1402" spans="1:128" hidden="1" x14ac:dyDescent="0.25">
      <c r="A1402" s="2" t="s">
        <v>2495</v>
      </c>
      <c r="B1402" s="2" t="s">
        <v>2463</v>
      </c>
      <c r="C1402" s="2" t="s">
        <v>1344</v>
      </c>
      <c r="D1402" s="1">
        <v>27</v>
      </c>
      <c r="E1402" s="2"/>
      <c r="F1402" s="2" t="s">
        <v>16</v>
      </c>
      <c r="G1402" s="321"/>
      <c r="H1402" s="2"/>
      <c r="I1402" s="2"/>
      <c r="J1402" s="4"/>
      <c r="K1402" s="4"/>
      <c r="L1402" s="4">
        <f>Tabela1[[#This Row],[parcela.cef
(total)]]-Tabela1[[#This Row],[parcela.cef
(realizado)]]</f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f>SUM(Tabela1[[#This Row],[set/25]:[dez/30]])</f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6">
        <v>0</v>
      </c>
      <c r="DV1402" s="4">
        <f>SUM(Tabela1[[#This Row],[jan/25]:[mar/25]])</f>
        <v>0</v>
      </c>
      <c r="DW1402" s="4">
        <f>SUM(Tabela1[[#This Row],[abr/25]:[ago/25]])</f>
        <v>0</v>
      </c>
      <c r="DX1402" s="4">
        <f>SUM(Tabela1[[#This Row],[set/25]:[dez/30]])</f>
        <v>0</v>
      </c>
    </row>
    <row r="1403" spans="1:128" hidden="1" x14ac:dyDescent="0.25">
      <c r="A1403" s="2" t="s">
        <v>2495</v>
      </c>
      <c r="B1403" s="2" t="s">
        <v>2463</v>
      </c>
      <c r="C1403" s="2" t="s">
        <v>1344</v>
      </c>
      <c r="D1403" s="1">
        <v>28</v>
      </c>
      <c r="E1403" s="2"/>
      <c r="F1403" s="2" t="s">
        <v>16</v>
      </c>
      <c r="G1403" s="321"/>
      <c r="H1403" s="2"/>
      <c r="I1403" s="2"/>
      <c r="J1403" s="4"/>
      <c r="K1403" s="4"/>
      <c r="L1403" s="4">
        <f>Tabela1[[#This Row],[parcela.cef
(total)]]-Tabela1[[#This Row],[parcela.cef
(realizado)]]</f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f>SUM(Tabela1[[#This Row],[set/25]:[dez/30]])</f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0</v>
      </c>
      <c r="CS1403" s="4">
        <v>0</v>
      </c>
      <c r="CT1403" s="4">
        <v>0</v>
      </c>
      <c r="CU1403" s="4">
        <v>0</v>
      </c>
      <c r="CV1403" s="4">
        <v>0</v>
      </c>
      <c r="CW1403" s="4">
        <v>0</v>
      </c>
      <c r="CX1403" s="4">
        <v>0</v>
      </c>
      <c r="CY1403" s="4">
        <v>0</v>
      </c>
      <c r="CZ1403" s="4">
        <v>0</v>
      </c>
      <c r="DA1403" s="4">
        <v>0</v>
      </c>
      <c r="DB1403" s="4">
        <v>0</v>
      </c>
      <c r="DC1403" s="4">
        <v>0</v>
      </c>
      <c r="DD1403" s="4">
        <v>0</v>
      </c>
      <c r="DE1403" s="4">
        <v>0</v>
      </c>
      <c r="DF1403" s="4">
        <v>0</v>
      </c>
      <c r="DG1403" s="4">
        <v>0</v>
      </c>
      <c r="DH1403" s="4">
        <v>0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0</v>
      </c>
      <c r="DO1403" s="4">
        <v>0</v>
      </c>
      <c r="DP1403" s="4">
        <v>0</v>
      </c>
      <c r="DQ1403" s="4">
        <v>0</v>
      </c>
      <c r="DR1403" s="4">
        <v>0</v>
      </c>
      <c r="DS1403" s="4">
        <v>0</v>
      </c>
      <c r="DT1403" s="4">
        <v>0</v>
      </c>
      <c r="DU1403" s="6">
        <v>0</v>
      </c>
      <c r="DV1403" s="4">
        <f>SUM(Tabela1[[#This Row],[jan/25]:[mar/25]])</f>
        <v>0</v>
      </c>
      <c r="DW1403" s="4">
        <f>SUM(Tabela1[[#This Row],[abr/25]:[ago/25]])</f>
        <v>0</v>
      </c>
      <c r="DX1403" s="4">
        <f>SUM(Tabela1[[#This Row],[set/25]:[dez/30]])</f>
        <v>0</v>
      </c>
    </row>
    <row r="1404" spans="1:128" hidden="1" x14ac:dyDescent="0.25">
      <c r="A1404" s="2" t="s">
        <v>2495</v>
      </c>
      <c r="B1404" s="2" t="s">
        <v>2463</v>
      </c>
      <c r="C1404" s="2" t="s">
        <v>1344</v>
      </c>
      <c r="D1404" s="1">
        <v>29</v>
      </c>
      <c r="E1404" s="2"/>
      <c r="F1404" s="2" t="s">
        <v>42</v>
      </c>
      <c r="G1404" s="321"/>
      <c r="H1404" s="2"/>
      <c r="I1404" s="2"/>
      <c r="J1404" s="4"/>
      <c r="K1404" s="4"/>
      <c r="L1404" s="4">
        <f>Tabela1[[#This Row],[parcela.cef
(total)]]-Tabela1[[#This Row],[parcela.cef
(realizado)]]</f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f>SUM(Tabela1[[#This Row],[set/25]:[dez/30]])</f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6">
        <v>0</v>
      </c>
      <c r="DV1404" s="4">
        <f>SUM(Tabela1[[#This Row],[jan/25]:[mar/25]])</f>
        <v>0</v>
      </c>
      <c r="DW1404" s="4">
        <f>SUM(Tabela1[[#This Row],[abr/25]:[ago/25]])</f>
        <v>0</v>
      </c>
      <c r="DX1404" s="4">
        <f>SUM(Tabela1[[#This Row],[set/25]:[dez/30]])</f>
        <v>0</v>
      </c>
    </row>
    <row r="1405" spans="1:128" hidden="1" x14ac:dyDescent="0.25">
      <c r="A1405" s="2" t="s">
        <v>2495</v>
      </c>
      <c r="B1405" s="2" t="s">
        <v>2463</v>
      </c>
      <c r="C1405" s="2" t="s">
        <v>1344</v>
      </c>
      <c r="D1405" s="1">
        <v>3</v>
      </c>
      <c r="E1405" s="2"/>
      <c r="F1405" s="2" t="s">
        <v>46</v>
      </c>
      <c r="G1405" s="321"/>
      <c r="H1405" s="2"/>
      <c r="I1405" s="2"/>
      <c r="J1405" s="4"/>
      <c r="K1405" s="4"/>
      <c r="L1405" s="4">
        <f>Tabela1[[#This Row],[parcela.cef
(total)]]-Tabela1[[#This Row],[parcela.cef
(realizado)]]</f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f>SUM(Tabela1[[#This Row],[set/25]:[dez/30]])</f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0</v>
      </c>
      <c r="CR1405" s="4">
        <v>0</v>
      </c>
      <c r="CS1405" s="4">
        <v>0</v>
      </c>
      <c r="CT1405" s="4">
        <v>0</v>
      </c>
      <c r="CU1405" s="4">
        <v>0</v>
      </c>
      <c r="CV1405" s="4">
        <v>0</v>
      </c>
      <c r="CW1405" s="4">
        <v>0</v>
      </c>
      <c r="CX1405" s="4">
        <v>0</v>
      </c>
      <c r="CY1405" s="4">
        <v>0</v>
      </c>
      <c r="CZ1405" s="4">
        <v>0</v>
      </c>
      <c r="DA1405" s="4">
        <v>0</v>
      </c>
      <c r="DB1405" s="4">
        <v>0</v>
      </c>
      <c r="DC1405" s="4">
        <v>0</v>
      </c>
      <c r="DD1405" s="4">
        <v>0</v>
      </c>
      <c r="DE1405" s="4">
        <v>0</v>
      </c>
      <c r="DF1405" s="4">
        <v>0</v>
      </c>
      <c r="DG1405" s="4">
        <v>0</v>
      </c>
      <c r="DH1405" s="4">
        <v>0</v>
      </c>
      <c r="DI1405" s="4">
        <v>0</v>
      </c>
      <c r="DJ1405" s="4">
        <v>0</v>
      </c>
      <c r="DK1405" s="4">
        <v>0</v>
      </c>
      <c r="DL1405" s="4">
        <v>0</v>
      </c>
      <c r="DM1405" s="4">
        <v>0</v>
      </c>
      <c r="DN1405" s="4">
        <v>0</v>
      </c>
      <c r="DO1405" s="4">
        <v>0</v>
      </c>
      <c r="DP1405" s="4">
        <v>0</v>
      </c>
      <c r="DQ1405" s="4">
        <v>0</v>
      </c>
      <c r="DR1405" s="4">
        <v>0</v>
      </c>
      <c r="DS1405" s="4">
        <v>0</v>
      </c>
      <c r="DT1405" s="4">
        <v>0</v>
      </c>
      <c r="DU1405" s="6">
        <v>0</v>
      </c>
      <c r="DV1405" s="4">
        <f>SUM(Tabela1[[#This Row],[jan/25]:[mar/25]])</f>
        <v>0</v>
      </c>
      <c r="DW1405" s="4">
        <f>SUM(Tabela1[[#This Row],[abr/25]:[ago/25]])</f>
        <v>0</v>
      </c>
      <c r="DX1405" s="4">
        <f>SUM(Tabela1[[#This Row],[set/25]:[dez/30]])</f>
        <v>0</v>
      </c>
    </row>
    <row r="1406" spans="1:128" hidden="1" x14ac:dyDescent="0.25">
      <c r="A1406" s="2" t="s">
        <v>2495</v>
      </c>
      <c r="B1406" s="2" t="s">
        <v>2463</v>
      </c>
      <c r="C1406" s="2" t="s">
        <v>1344</v>
      </c>
      <c r="D1406" s="1">
        <v>30</v>
      </c>
      <c r="E1406" s="2" t="s">
        <v>2604</v>
      </c>
      <c r="F1406" s="2" t="s">
        <v>19</v>
      </c>
      <c r="G1406" s="321">
        <v>45850</v>
      </c>
      <c r="H1406" s="2" t="s">
        <v>3228</v>
      </c>
      <c r="I1406" s="2"/>
      <c r="J1406" s="4"/>
      <c r="K1406" s="4"/>
      <c r="L1406" s="4">
        <f>Tabela1[[#This Row],[parcela.cef
(total)]]-Tabela1[[#This Row],[parcela.cef
(realizado)]]</f>
        <v>0</v>
      </c>
      <c r="M1406" s="4">
        <v>0</v>
      </c>
      <c r="N1406" s="4">
        <v>74199.87</v>
      </c>
      <c r="O1406" s="4">
        <v>0</v>
      </c>
      <c r="P1406" s="4">
        <v>14934.3</v>
      </c>
      <c r="Q1406" s="4">
        <f>SUM(Tabela1[[#This Row],[set/25]:[dez/30]])</f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14200.01</v>
      </c>
      <c r="BI1406" s="4">
        <v>734.29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6">
        <v>0</v>
      </c>
      <c r="DV1406" s="4">
        <f>SUM(Tabela1[[#This Row],[jan/25]:[mar/25]])</f>
        <v>0</v>
      </c>
      <c r="DW1406" s="4">
        <f>SUM(Tabela1[[#This Row],[abr/25]:[ago/25]])</f>
        <v>14934.3</v>
      </c>
      <c r="DX1406" s="4">
        <f>SUM(Tabela1[[#This Row],[set/25]:[dez/30]])</f>
        <v>0</v>
      </c>
    </row>
    <row r="1407" spans="1:128" hidden="1" x14ac:dyDescent="0.25">
      <c r="A1407" s="2" t="s">
        <v>2495</v>
      </c>
      <c r="B1407" s="2" t="s">
        <v>2463</v>
      </c>
      <c r="C1407" s="2" t="s">
        <v>1344</v>
      </c>
      <c r="D1407" s="1">
        <v>31</v>
      </c>
      <c r="E1407" s="2" t="s">
        <v>2724</v>
      </c>
      <c r="F1407" s="2" t="s">
        <v>19</v>
      </c>
      <c r="G1407" s="321">
        <v>45850</v>
      </c>
      <c r="H1407" s="2" t="s">
        <v>1484</v>
      </c>
      <c r="I1407" s="2"/>
      <c r="J1407" s="4"/>
      <c r="K1407" s="4"/>
      <c r="L1407" s="4">
        <f>Tabela1[[#This Row],[parcela.cef
(total)]]-Tabela1[[#This Row],[parcela.cef
(realizado)]]</f>
        <v>0</v>
      </c>
      <c r="M1407" s="4">
        <v>0</v>
      </c>
      <c r="N1407" s="4">
        <v>75200</v>
      </c>
      <c r="O1407" s="4">
        <v>0</v>
      </c>
      <c r="P1407" s="4">
        <v>10879.71</v>
      </c>
      <c r="Q1407" s="4">
        <f>SUM(Tabela1[[#This Row],[set/25]:[dez/30]])</f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9200</v>
      </c>
      <c r="BI1407" s="4">
        <v>1679.71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0</v>
      </c>
      <c r="CP1407" s="4">
        <v>0</v>
      </c>
      <c r="CQ1407" s="4">
        <v>0</v>
      </c>
      <c r="CR1407" s="4">
        <v>0</v>
      </c>
      <c r="CS1407" s="4">
        <v>0</v>
      </c>
      <c r="CT1407" s="4">
        <v>0</v>
      </c>
      <c r="CU1407" s="4">
        <v>0</v>
      </c>
      <c r="CV1407" s="4">
        <v>0</v>
      </c>
      <c r="CW1407" s="4">
        <v>0</v>
      </c>
      <c r="CX1407" s="4">
        <v>0</v>
      </c>
      <c r="CY1407" s="4">
        <v>0</v>
      </c>
      <c r="CZ1407" s="4">
        <v>0</v>
      </c>
      <c r="DA1407" s="4">
        <v>0</v>
      </c>
      <c r="DB1407" s="4">
        <v>0</v>
      </c>
      <c r="DC1407" s="4">
        <v>0</v>
      </c>
      <c r="DD1407" s="4">
        <v>0</v>
      </c>
      <c r="DE1407" s="4">
        <v>0</v>
      </c>
      <c r="DF1407" s="4">
        <v>0</v>
      </c>
      <c r="DG1407" s="4">
        <v>0</v>
      </c>
      <c r="DH1407" s="4">
        <v>0</v>
      </c>
      <c r="DI1407" s="4">
        <v>0</v>
      </c>
      <c r="DJ1407" s="4">
        <v>0</v>
      </c>
      <c r="DK1407" s="4">
        <v>0</v>
      </c>
      <c r="DL1407" s="4">
        <v>0</v>
      </c>
      <c r="DM1407" s="4">
        <v>0</v>
      </c>
      <c r="DN1407" s="4">
        <v>0</v>
      </c>
      <c r="DO1407" s="4">
        <v>0</v>
      </c>
      <c r="DP1407" s="4">
        <v>0</v>
      </c>
      <c r="DQ1407" s="4">
        <v>0</v>
      </c>
      <c r="DR1407" s="4">
        <v>0</v>
      </c>
      <c r="DS1407" s="4">
        <v>0</v>
      </c>
      <c r="DT1407" s="4">
        <v>0</v>
      </c>
      <c r="DU1407" s="6">
        <v>0</v>
      </c>
      <c r="DV1407" s="4">
        <f>SUM(Tabela1[[#This Row],[jan/25]:[mar/25]])</f>
        <v>0</v>
      </c>
      <c r="DW1407" s="4">
        <f>SUM(Tabela1[[#This Row],[abr/25]:[ago/25]])</f>
        <v>10879.71</v>
      </c>
      <c r="DX1407" s="4">
        <f>SUM(Tabela1[[#This Row],[set/25]:[dez/30]])</f>
        <v>0</v>
      </c>
    </row>
    <row r="1408" spans="1:128" hidden="1" x14ac:dyDescent="0.25">
      <c r="A1408" s="2" t="s">
        <v>2495</v>
      </c>
      <c r="B1408" s="2" t="s">
        <v>2463</v>
      </c>
      <c r="C1408" s="2" t="s">
        <v>1344</v>
      </c>
      <c r="D1408" s="1">
        <v>32</v>
      </c>
      <c r="E1408" s="2" t="s">
        <v>2696</v>
      </c>
      <c r="F1408" s="2" t="s">
        <v>19</v>
      </c>
      <c r="G1408" s="321">
        <v>45850</v>
      </c>
      <c r="H1408" s="2" t="s">
        <v>432</v>
      </c>
      <c r="I1408" s="2"/>
      <c r="J1408" s="4"/>
      <c r="K1408" s="4"/>
      <c r="L1408" s="4">
        <f>Tabela1[[#This Row],[parcela.cef
(total)]]-Tabela1[[#This Row],[parcela.cef
(realizado)]]</f>
        <v>0</v>
      </c>
      <c r="M1408" s="4">
        <v>0</v>
      </c>
      <c r="N1408" s="4">
        <v>74200</v>
      </c>
      <c r="O1408" s="4">
        <v>0</v>
      </c>
      <c r="P1408" s="4">
        <v>24695.77</v>
      </c>
      <c r="Q1408" s="4">
        <f>SUM(Tabela1[[#This Row],[set/25]:[dez/30]])</f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24200</v>
      </c>
      <c r="BI1408" s="4">
        <v>495.77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6">
        <v>0</v>
      </c>
      <c r="DV1408" s="4">
        <f>SUM(Tabela1[[#This Row],[jan/25]:[mar/25]])</f>
        <v>0</v>
      </c>
      <c r="DW1408" s="4">
        <f>SUM(Tabela1[[#This Row],[abr/25]:[ago/25]])</f>
        <v>24695.77</v>
      </c>
      <c r="DX1408" s="4">
        <f>SUM(Tabela1[[#This Row],[set/25]:[dez/30]])</f>
        <v>0</v>
      </c>
    </row>
    <row r="1409" spans="1:128" hidden="1" x14ac:dyDescent="0.25">
      <c r="A1409" s="2" t="s">
        <v>2495</v>
      </c>
      <c r="B1409" s="2" t="s">
        <v>2463</v>
      </c>
      <c r="C1409" s="2" t="s">
        <v>1344</v>
      </c>
      <c r="D1409" s="1">
        <v>33</v>
      </c>
      <c r="E1409" s="2"/>
      <c r="F1409" s="2" t="s">
        <v>46</v>
      </c>
      <c r="G1409" s="321"/>
      <c r="H1409" s="2"/>
      <c r="I1409" s="2"/>
      <c r="J1409" s="4"/>
      <c r="K1409" s="4"/>
      <c r="L1409" s="4">
        <f>Tabela1[[#This Row],[parcela.cef
(total)]]-Tabela1[[#This Row],[parcela.cef
(realizado)]]</f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f>SUM(Tabela1[[#This Row],[set/25]:[dez/30]])</f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0</v>
      </c>
      <c r="CP1409" s="4">
        <v>0</v>
      </c>
      <c r="CQ1409" s="4">
        <v>0</v>
      </c>
      <c r="CR1409" s="4">
        <v>0</v>
      </c>
      <c r="CS1409" s="4">
        <v>0</v>
      </c>
      <c r="CT1409" s="4">
        <v>0</v>
      </c>
      <c r="CU1409" s="4">
        <v>0</v>
      </c>
      <c r="CV1409" s="4">
        <v>0</v>
      </c>
      <c r="CW1409" s="4">
        <v>0</v>
      </c>
      <c r="CX1409" s="4">
        <v>0</v>
      </c>
      <c r="CY1409" s="4">
        <v>0</v>
      </c>
      <c r="CZ1409" s="4">
        <v>0</v>
      </c>
      <c r="DA1409" s="4">
        <v>0</v>
      </c>
      <c r="DB1409" s="4">
        <v>0</v>
      </c>
      <c r="DC1409" s="4">
        <v>0</v>
      </c>
      <c r="DD1409" s="4">
        <v>0</v>
      </c>
      <c r="DE1409" s="4">
        <v>0</v>
      </c>
      <c r="DF1409" s="4">
        <v>0</v>
      </c>
      <c r="DG1409" s="4">
        <v>0</v>
      </c>
      <c r="DH1409" s="4">
        <v>0</v>
      </c>
      <c r="DI1409" s="4">
        <v>0</v>
      </c>
      <c r="DJ1409" s="4">
        <v>0</v>
      </c>
      <c r="DK1409" s="4">
        <v>0</v>
      </c>
      <c r="DL1409" s="4">
        <v>0</v>
      </c>
      <c r="DM1409" s="4">
        <v>0</v>
      </c>
      <c r="DN1409" s="4">
        <v>0</v>
      </c>
      <c r="DO1409" s="4">
        <v>0</v>
      </c>
      <c r="DP1409" s="4">
        <v>0</v>
      </c>
      <c r="DQ1409" s="4">
        <v>0</v>
      </c>
      <c r="DR1409" s="4">
        <v>0</v>
      </c>
      <c r="DS1409" s="4">
        <v>0</v>
      </c>
      <c r="DT1409" s="4">
        <v>0</v>
      </c>
      <c r="DU1409" s="6">
        <v>0</v>
      </c>
      <c r="DV1409" s="4">
        <f>SUM(Tabela1[[#This Row],[jan/25]:[mar/25]])</f>
        <v>0</v>
      </c>
      <c r="DW1409" s="4">
        <f>SUM(Tabela1[[#This Row],[abr/25]:[ago/25]])</f>
        <v>0</v>
      </c>
      <c r="DX1409" s="4">
        <f>SUM(Tabela1[[#This Row],[set/25]:[dez/30]])</f>
        <v>0</v>
      </c>
    </row>
    <row r="1410" spans="1:128" hidden="1" x14ac:dyDescent="0.25">
      <c r="A1410" s="2" t="s">
        <v>2495</v>
      </c>
      <c r="B1410" s="2" t="s">
        <v>2463</v>
      </c>
      <c r="C1410" s="2" t="s">
        <v>1344</v>
      </c>
      <c r="D1410" s="1">
        <v>34</v>
      </c>
      <c r="E1410" s="2"/>
      <c r="F1410" s="2" t="s">
        <v>46</v>
      </c>
      <c r="G1410" s="321"/>
      <c r="H1410" s="2"/>
      <c r="I1410" s="2"/>
      <c r="J1410" s="4"/>
      <c r="K1410" s="4"/>
      <c r="L1410" s="4">
        <f>Tabela1[[#This Row],[parcela.cef
(total)]]-Tabela1[[#This Row],[parcela.cef
(realizado)]]</f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f>SUM(Tabela1[[#This Row],[set/25]:[dez/30]])</f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6">
        <v>0</v>
      </c>
      <c r="DV1410" s="4">
        <f>SUM(Tabela1[[#This Row],[jan/25]:[mar/25]])</f>
        <v>0</v>
      </c>
      <c r="DW1410" s="4">
        <f>SUM(Tabela1[[#This Row],[abr/25]:[ago/25]])</f>
        <v>0</v>
      </c>
      <c r="DX1410" s="4">
        <f>SUM(Tabela1[[#This Row],[set/25]:[dez/30]])</f>
        <v>0</v>
      </c>
    </row>
    <row r="1411" spans="1:128" hidden="1" x14ac:dyDescent="0.25">
      <c r="A1411" s="2" t="s">
        <v>2495</v>
      </c>
      <c r="B1411" s="2" t="s">
        <v>2463</v>
      </c>
      <c r="C1411" s="2" t="s">
        <v>3234</v>
      </c>
      <c r="D1411" s="1">
        <v>35</v>
      </c>
      <c r="E1411" s="2"/>
      <c r="F1411" s="2" t="s">
        <v>46</v>
      </c>
      <c r="G1411" s="321"/>
      <c r="H1411" s="2"/>
      <c r="I1411" s="2"/>
      <c r="J1411" s="4"/>
      <c r="K1411" s="4"/>
      <c r="L1411" s="4">
        <f>Tabela1[[#This Row],[parcela.cef
(total)]]-Tabela1[[#This Row],[parcela.cef
(realizado)]]</f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f>SUM(Tabela1[[#This Row],[set/25]:[dez/30]])</f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0</v>
      </c>
      <c r="CS1411" s="4">
        <v>0</v>
      </c>
      <c r="CT1411" s="4">
        <v>0</v>
      </c>
      <c r="CU1411" s="4">
        <v>0</v>
      </c>
      <c r="CV1411" s="4">
        <v>0</v>
      </c>
      <c r="CW1411" s="4">
        <v>0</v>
      </c>
      <c r="CX1411" s="4">
        <v>0</v>
      </c>
      <c r="CY1411" s="4">
        <v>0</v>
      </c>
      <c r="CZ1411" s="4">
        <v>0</v>
      </c>
      <c r="DA1411" s="4">
        <v>0</v>
      </c>
      <c r="DB1411" s="4">
        <v>0</v>
      </c>
      <c r="DC1411" s="4">
        <v>0</v>
      </c>
      <c r="DD1411" s="4">
        <v>0</v>
      </c>
      <c r="DE1411" s="4">
        <v>0</v>
      </c>
      <c r="DF1411" s="4">
        <v>0</v>
      </c>
      <c r="DG1411" s="4">
        <v>0</v>
      </c>
      <c r="DH1411" s="4">
        <v>0</v>
      </c>
      <c r="DI1411" s="4">
        <v>0</v>
      </c>
      <c r="DJ1411" s="4">
        <v>0</v>
      </c>
      <c r="DK1411" s="4">
        <v>0</v>
      </c>
      <c r="DL1411" s="4">
        <v>0</v>
      </c>
      <c r="DM1411" s="4">
        <v>0</v>
      </c>
      <c r="DN1411" s="4">
        <v>0</v>
      </c>
      <c r="DO1411" s="4">
        <v>0</v>
      </c>
      <c r="DP1411" s="4">
        <v>0</v>
      </c>
      <c r="DQ1411" s="4">
        <v>0</v>
      </c>
      <c r="DR1411" s="4">
        <v>0</v>
      </c>
      <c r="DS1411" s="4">
        <v>0</v>
      </c>
      <c r="DT1411" s="4">
        <v>0</v>
      </c>
      <c r="DU1411" s="6">
        <v>0</v>
      </c>
      <c r="DV1411" s="4">
        <f>SUM(Tabela1[[#This Row],[jan/25]:[mar/25]])</f>
        <v>0</v>
      </c>
      <c r="DW1411" s="4">
        <f>SUM(Tabela1[[#This Row],[abr/25]:[ago/25]])</f>
        <v>0</v>
      </c>
      <c r="DX1411" s="4">
        <f>SUM(Tabela1[[#This Row],[set/25]:[dez/30]])</f>
        <v>0</v>
      </c>
    </row>
    <row r="1412" spans="1:128" hidden="1" x14ac:dyDescent="0.25">
      <c r="A1412" s="2" t="s">
        <v>2495</v>
      </c>
      <c r="B1412" s="2" t="s">
        <v>2463</v>
      </c>
      <c r="C1412" s="2" t="s">
        <v>3234</v>
      </c>
      <c r="D1412" s="1">
        <v>36</v>
      </c>
      <c r="E1412" s="2"/>
      <c r="F1412" s="2" t="s">
        <v>46</v>
      </c>
      <c r="G1412" s="321"/>
      <c r="H1412" s="2"/>
      <c r="I1412" s="2"/>
      <c r="J1412" s="4"/>
      <c r="K1412" s="4"/>
      <c r="L1412" s="4">
        <f>Tabela1[[#This Row],[parcela.cef
(total)]]-Tabela1[[#This Row],[parcela.cef
(realizado)]]</f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f>SUM(Tabela1[[#This Row],[set/25]:[dez/30]])</f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6">
        <v>0</v>
      </c>
      <c r="DV1412" s="4">
        <f>SUM(Tabela1[[#This Row],[jan/25]:[mar/25]])</f>
        <v>0</v>
      </c>
      <c r="DW1412" s="4">
        <f>SUM(Tabela1[[#This Row],[abr/25]:[ago/25]])</f>
        <v>0</v>
      </c>
      <c r="DX1412" s="4">
        <f>SUM(Tabela1[[#This Row],[set/25]:[dez/30]])</f>
        <v>0</v>
      </c>
    </row>
    <row r="1413" spans="1:128" hidden="1" x14ac:dyDescent="0.25">
      <c r="A1413" s="2" t="s">
        <v>2495</v>
      </c>
      <c r="B1413" s="2" t="s">
        <v>2463</v>
      </c>
      <c r="C1413" s="2" t="s">
        <v>3234</v>
      </c>
      <c r="D1413" s="1">
        <v>37</v>
      </c>
      <c r="E1413" s="2"/>
      <c r="F1413" s="2" t="s">
        <v>46</v>
      </c>
      <c r="G1413" s="321"/>
      <c r="H1413" s="2"/>
      <c r="I1413" s="2"/>
      <c r="J1413" s="4"/>
      <c r="K1413" s="4"/>
      <c r="L1413" s="4">
        <f>Tabela1[[#This Row],[parcela.cef
(total)]]-Tabela1[[#This Row],[parcela.cef
(realizado)]]</f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f>SUM(Tabela1[[#This Row],[set/25]:[dez/30]])</f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0</v>
      </c>
      <c r="CP1413" s="4">
        <v>0</v>
      </c>
      <c r="CQ1413" s="4">
        <v>0</v>
      </c>
      <c r="CR1413" s="4">
        <v>0</v>
      </c>
      <c r="CS1413" s="4">
        <v>0</v>
      </c>
      <c r="CT1413" s="4">
        <v>0</v>
      </c>
      <c r="CU1413" s="4">
        <v>0</v>
      </c>
      <c r="CV1413" s="4">
        <v>0</v>
      </c>
      <c r="CW1413" s="4">
        <v>0</v>
      </c>
      <c r="CX1413" s="4">
        <v>0</v>
      </c>
      <c r="CY1413" s="4">
        <v>0</v>
      </c>
      <c r="CZ1413" s="4">
        <v>0</v>
      </c>
      <c r="DA1413" s="4">
        <v>0</v>
      </c>
      <c r="DB1413" s="4">
        <v>0</v>
      </c>
      <c r="DC1413" s="4">
        <v>0</v>
      </c>
      <c r="DD1413" s="4">
        <v>0</v>
      </c>
      <c r="DE1413" s="4">
        <v>0</v>
      </c>
      <c r="DF1413" s="4">
        <v>0</v>
      </c>
      <c r="DG1413" s="4">
        <v>0</v>
      </c>
      <c r="DH1413" s="4">
        <v>0</v>
      </c>
      <c r="DI1413" s="4">
        <v>0</v>
      </c>
      <c r="DJ1413" s="4">
        <v>0</v>
      </c>
      <c r="DK1413" s="4">
        <v>0</v>
      </c>
      <c r="DL1413" s="4">
        <v>0</v>
      </c>
      <c r="DM1413" s="4">
        <v>0</v>
      </c>
      <c r="DN1413" s="4">
        <v>0</v>
      </c>
      <c r="DO1413" s="4">
        <v>0</v>
      </c>
      <c r="DP1413" s="4">
        <v>0</v>
      </c>
      <c r="DQ1413" s="4">
        <v>0</v>
      </c>
      <c r="DR1413" s="4">
        <v>0</v>
      </c>
      <c r="DS1413" s="4">
        <v>0</v>
      </c>
      <c r="DT1413" s="4">
        <v>0</v>
      </c>
      <c r="DU1413" s="6">
        <v>0</v>
      </c>
      <c r="DV1413" s="4">
        <f>SUM(Tabela1[[#This Row],[jan/25]:[mar/25]])</f>
        <v>0</v>
      </c>
      <c r="DW1413" s="4">
        <f>SUM(Tabela1[[#This Row],[abr/25]:[ago/25]])</f>
        <v>0</v>
      </c>
      <c r="DX1413" s="4">
        <f>SUM(Tabela1[[#This Row],[set/25]:[dez/30]])</f>
        <v>0</v>
      </c>
    </row>
    <row r="1414" spans="1:128" hidden="1" x14ac:dyDescent="0.25">
      <c r="A1414" s="2" t="s">
        <v>2495</v>
      </c>
      <c r="B1414" s="2" t="s">
        <v>2463</v>
      </c>
      <c r="C1414" s="2" t="s">
        <v>3234</v>
      </c>
      <c r="D1414" s="1">
        <v>38</v>
      </c>
      <c r="E1414" s="2"/>
      <c r="F1414" s="2" t="s">
        <v>46</v>
      </c>
      <c r="G1414" s="321"/>
      <c r="H1414" s="2"/>
      <c r="I1414" s="2"/>
      <c r="J1414" s="4"/>
      <c r="K1414" s="4"/>
      <c r="L1414" s="4">
        <f>Tabela1[[#This Row],[parcela.cef
(total)]]-Tabela1[[#This Row],[parcela.cef
(realizado)]]</f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f>SUM(Tabela1[[#This Row],[set/25]:[dez/30]])</f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6">
        <v>0</v>
      </c>
      <c r="DV1414" s="4">
        <f>SUM(Tabela1[[#This Row],[jan/25]:[mar/25]])</f>
        <v>0</v>
      </c>
      <c r="DW1414" s="4">
        <f>SUM(Tabela1[[#This Row],[abr/25]:[ago/25]])</f>
        <v>0</v>
      </c>
      <c r="DX1414" s="4">
        <f>SUM(Tabela1[[#This Row],[set/25]:[dez/30]])</f>
        <v>0</v>
      </c>
    </row>
    <row r="1415" spans="1:128" hidden="1" x14ac:dyDescent="0.25">
      <c r="A1415" s="2" t="s">
        <v>2495</v>
      </c>
      <c r="B1415" s="2" t="s">
        <v>2463</v>
      </c>
      <c r="C1415" s="2" t="s">
        <v>3234</v>
      </c>
      <c r="D1415" s="1">
        <v>39</v>
      </c>
      <c r="E1415" s="2"/>
      <c r="F1415" s="2" t="s">
        <v>46</v>
      </c>
      <c r="G1415" s="321"/>
      <c r="H1415" s="2"/>
      <c r="I1415" s="2"/>
      <c r="J1415" s="4"/>
      <c r="K1415" s="4"/>
      <c r="L1415" s="4">
        <f>Tabela1[[#This Row],[parcela.cef
(total)]]-Tabela1[[#This Row],[parcela.cef
(realizado)]]</f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f>SUM(Tabela1[[#This Row],[set/25]:[dez/30]])</f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4">
        <v>0</v>
      </c>
      <c r="CP1415" s="4">
        <v>0</v>
      </c>
      <c r="CQ1415" s="4">
        <v>0</v>
      </c>
      <c r="CR1415" s="4">
        <v>0</v>
      </c>
      <c r="CS1415" s="4">
        <v>0</v>
      </c>
      <c r="CT1415" s="4">
        <v>0</v>
      </c>
      <c r="CU1415" s="4">
        <v>0</v>
      </c>
      <c r="CV1415" s="4">
        <v>0</v>
      </c>
      <c r="CW1415" s="4">
        <v>0</v>
      </c>
      <c r="CX1415" s="4">
        <v>0</v>
      </c>
      <c r="CY1415" s="4">
        <v>0</v>
      </c>
      <c r="CZ1415" s="4">
        <v>0</v>
      </c>
      <c r="DA1415" s="4">
        <v>0</v>
      </c>
      <c r="DB1415" s="4">
        <v>0</v>
      </c>
      <c r="DC1415" s="4">
        <v>0</v>
      </c>
      <c r="DD1415" s="4">
        <v>0</v>
      </c>
      <c r="DE1415" s="4">
        <v>0</v>
      </c>
      <c r="DF1415" s="4">
        <v>0</v>
      </c>
      <c r="DG1415" s="4">
        <v>0</v>
      </c>
      <c r="DH1415" s="4">
        <v>0</v>
      </c>
      <c r="DI1415" s="4">
        <v>0</v>
      </c>
      <c r="DJ1415" s="4">
        <v>0</v>
      </c>
      <c r="DK1415" s="4">
        <v>0</v>
      </c>
      <c r="DL1415" s="4">
        <v>0</v>
      </c>
      <c r="DM1415" s="4">
        <v>0</v>
      </c>
      <c r="DN1415" s="4">
        <v>0</v>
      </c>
      <c r="DO1415" s="4">
        <v>0</v>
      </c>
      <c r="DP1415" s="4">
        <v>0</v>
      </c>
      <c r="DQ1415" s="4">
        <v>0</v>
      </c>
      <c r="DR1415" s="4">
        <v>0</v>
      </c>
      <c r="DS1415" s="4">
        <v>0</v>
      </c>
      <c r="DT1415" s="4">
        <v>0</v>
      </c>
      <c r="DU1415" s="6">
        <v>0</v>
      </c>
      <c r="DV1415" s="4">
        <f>SUM(Tabela1[[#This Row],[jan/25]:[mar/25]])</f>
        <v>0</v>
      </c>
      <c r="DW1415" s="4">
        <f>SUM(Tabela1[[#This Row],[abr/25]:[ago/25]])</f>
        <v>0</v>
      </c>
      <c r="DX1415" s="4">
        <f>SUM(Tabela1[[#This Row],[set/25]:[dez/30]])</f>
        <v>0</v>
      </c>
    </row>
    <row r="1416" spans="1:128" hidden="1" x14ac:dyDescent="0.25">
      <c r="A1416" s="2" t="s">
        <v>2495</v>
      </c>
      <c r="B1416" s="2" t="s">
        <v>2463</v>
      </c>
      <c r="C1416" s="2" t="s">
        <v>1344</v>
      </c>
      <c r="D1416" s="1">
        <v>4</v>
      </c>
      <c r="E1416" s="2"/>
      <c r="F1416" s="2" t="s">
        <v>46</v>
      </c>
      <c r="G1416" s="321"/>
      <c r="H1416" s="2"/>
      <c r="I1416" s="2"/>
      <c r="J1416" s="4"/>
      <c r="K1416" s="4"/>
      <c r="L1416" s="4">
        <f>Tabela1[[#This Row],[parcela.cef
(total)]]-Tabela1[[#This Row],[parcela.cef
(realizado)]]</f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f>SUM(Tabela1[[#This Row],[set/25]:[dez/30]])</f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6">
        <v>0</v>
      </c>
      <c r="DV1416" s="4">
        <f>SUM(Tabela1[[#This Row],[jan/25]:[mar/25]])</f>
        <v>0</v>
      </c>
      <c r="DW1416" s="4">
        <f>SUM(Tabela1[[#This Row],[abr/25]:[ago/25]])</f>
        <v>0</v>
      </c>
      <c r="DX1416" s="4">
        <f>SUM(Tabela1[[#This Row],[set/25]:[dez/30]])</f>
        <v>0</v>
      </c>
    </row>
    <row r="1417" spans="1:128" hidden="1" x14ac:dyDescent="0.25">
      <c r="A1417" s="2" t="s">
        <v>2495</v>
      </c>
      <c r="B1417" s="2" t="s">
        <v>2463</v>
      </c>
      <c r="C1417" s="2" t="s">
        <v>3234</v>
      </c>
      <c r="D1417" s="1">
        <v>40</v>
      </c>
      <c r="E1417" s="2"/>
      <c r="F1417" s="2" t="s">
        <v>46</v>
      </c>
      <c r="G1417" s="321"/>
      <c r="H1417" s="2"/>
      <c r="I1417" s="2"/>
      <c r="J1417" s="4"/>
      <c r="K1417" s="4"/>
      <c r="L1417" s="4">
        <f>Tabela1[[#This Row],[parcela.cef
(total)]]-Tabela1[[#This Row],[parcela.cef
(realizado)]]</f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f>SUM(Tabela1[[#This Row],[set/25]:[dez/30]])</f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4">
        <v>0</v>
      </c>
      <c r="CP1417" s="4">
        <v>0</v>
      </c>
      <c r="CQ1417" s="4">
        <v>0</v>
      </c>
      <c r="CR1417" s="4">
        <v>0</v>
      </c>
      <c r="CS1417" s="4">
        <v>0</v>
      </c>
      <c r="CT1417" s="4">
        <v>0</v>
      </c>
      <c r="CU1417" s="4">
        <v>0</v>
      </c>
      <c r="CV1417" s="4">
        <v>0</v>
      </c>
      <c r="CW1417" s="4">
        <v>0</v>
      </c>
      <c r="CX1417" s="4">
        <v>0</v>
      </c>
      <c r="CY1417" s="4">
        <v>0</v>
      </c>
      <c r="CZ1417" s="4">
        <v>0</v>
      </c>
      <c r="DA1417" s="4">
        <v>0</v>
      </c>
      <c r="DB1417" s="4">
        <v>0</v>
      </c>
      <c r="DC1417" s="4">
        <v>0</v>
      </c>
      <c r="DD1417" s="4">
        <v>0</v>
      </c>
      <c r="DE1417" s="4">
        <v>0</v>
      </c>
      <c r="DF1417" s="4">
        <v>0</v>
      </c>
      <c r="DG1417" s="4">
        <v>0</v>
      </c>
      <c r="DH1417" s="4">
        <v>0</v>
      </c>
      <c r="DI1417" s="4">
        <v>0</v>
      </c>
      <c r="DJ1417" s="4">
        <v>0</v>
      </c>
      <c r="DK1417" s="4">
        <v>0</v>
      </c>
      <c r="DL1417" s="4">
        <v>0</v>
      </c>
      <c r="DM1417" s="4">
        <v>0</v>
      </c>
      <c r="DN1417" s="4">
        <v>0</v>
      </c>
      <c r="DO1417" s="4">
        <v>0</v>
      </c>
      <c r="DP1417" s="4">
        <v>0</v>
      </c>
      <c r="DQ1417" s="4">
        <v>0</v>
      </c>
      <c r="DR1417" s="4">
        <v>0</v>
      </c>
      <c r="DS1417" s="4">
        <v>0</v>
      </c>
      <c r="DT1417" s="4">
        <v>0</v>
      </c>
      <c r="DU1417" s="6">
        <v>0</v>
      </c>
      <c r="DV1417" s="4">
        <f>SUM(Tabela1[[#This Row],[jan/25]:[mar/25]])</f>
        <v>0</v>
      </c>
      <c r="DW1417" s="4">
        <f>SUM(Tabela1[[#This Row],[abr/25]:[ago/25]])</f>
        <v>0</v>
      </c>
      <c r="DX1417" s="4">
        <f>SUM(Tabela1[[#This Row],[set/25]:[dez/30]])</f>
        <v>0</v>
      </c>
    </row>
    <row r="1418" spans="1:128" hidden="1" x14ac:dyDescent="0.25">
      <c r="A1418" s="2" t="s">
        <v>2495</v>
      </c>
      <c r="B1418" s="2" t="s">
        <v>2463</v>
      </c>
      <c r="C1418" s="2" t="s">
        <v>3234</v>
      </c>
      <c r="D1418" s="1">
        <v>41</v>
      </c>
      <c r="E1418" s="2"/>
      <c r="F1418" s="2" t="s">
        <v>46</v>
      </c>
      <c r="G1418" s="321"/>
      <c r="H1418" s="2"/>
      <c r="I1418" s="2"/>
      <c r="J1418" s="4"/>
      <c r="K1418" s="4"/>
      <c r="L1418" s="4">
        <f>Tabela1[[#This Row],[parcela.cef
(total)]]-Tabela1[[#This Row],[parcela.cef
(realizado)]]</f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f>SUM(Tabela1[[#This Row],[set/25]:[dez/30]])</f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6">
        <v>0</v>
      </c>
      <c r="DV1418" s="4">
        <f>SUM(Tabela1[[#This Row],[jan/25]:[mar/25]])</f>
        <v>0</v>
      </c>
      <c r="DW1418" s="4">
        <f>SUM(Tabela1[[#This Row],[abr/25]:[ago/25]])</f>
        <v>0</v>
      </c>
      <c r="DX1418" s="4">
        <f>SUM(Tabela1[[#This Row],[set/25]:[dez/30]])</f>
        <v>0</v>
      </c>
    </row>
    <row r="1419" spans="1:128" hidden="1" x14ac:dyDescent="0.25">
      <c r="A1419" s="2" t="s">
        <v>2495</v>
      </c>
      <c r="B1419" s="2" t="s">
        <v>2463</v>
      </c>
      <c r="C1419" s="2" t="s">
        <v>3234</v>
      </c>
      <c r="D1419" s="1">
        <v>42</v>
      </c>
      <c r="E1419" s="2"/>
      <c r="F1419" s="2" t="s">
        <v>46</v>
      </c>
      <c r="G1419" s="321"/>
      <c r="H1419" s="2"/>
      <c r="I1419" s="2"/>
      <c r="J1419" s="4"/>
      <c r="K1419" s="4"/>
      <c r="L1419" s="4">
        <f>Tabela1[[#This Row],[parcela.cef
(total)]]-Tabela1[[#This Row],[parcela.cef
(realizado)]]</f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f>SUM(Tabela1[[#This Row],[set/25]:[dez/30]])</f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0</v>
      </c>
      <c r="CR1419" s="4">
        <v>0</v>
      </c>
      <c r="CS1419" s="4">
        <v>0</v>
      </c>
      <c r="CT1419" s="4">
        <v>0</v>
      </c>
      <c r="CU1419" s="4">
        <v>0</v>
      </c>
      <c r="CV1419" s="4">
        <v>0</v>
      </c>
      <c r="CW1419" s="4">
        <v>0</v>
      </c>
      <c r="CX1419" s="4">
        <v>0</v>
      </c>
      <c r="CY1419" s="4">
        <v>0</v>
      </c>
      <c r="CZ1419" s="4">
        <v>0</v>
      </c>
      <c r="DA1419" s="4">
        <v>0</v>
      </c>
      <c r="DB1419" s="4">
        <v>0</v>
      </c>
      <c r="DC1419" s="4">
        <v>0</v>
      </c>
      <c r="DD1419" s="4">
        <v>0</v>
      </c>
      <c r="DE1419" s="4">
        <v>0</v>
      </c>
      <c r="DF1419" s="4">
        <v>0</v>
      </c>
      <c r="DG1419" s="4">
        <v>0</v>
      </c>
      <c r="DH1419" s="4">
        <v>0</v>
      </c>
      <c r="DI1419" s="4">
        <v>0</v>
      </c>
      <c r="DJ1419" s="4">
        <v>0</v>
      </c>
      <c r="DK1419" s="4">
        <v>0</v>
      </c>
      <c r="DL1419" s="4">
        <v>0</v>
      </c>
      <c r="DM1419" s="4">
        <v>0</v>
      </c>
      <c r="DN1419" s="4">
        <v>0</v>
      </c>
      <c r="DO1419" s="4">
        <v>0</v>
      </c>
      <c r="DP1419" s="4">
        <v>0</v>
      </c>
      <c r="DQ1419" s="4">
        <v>0</v>
      </c>
      <c r="DR1419" s="4">
        <v>0</v>
      </c>
      <c r="DS1419" s="4">
        <v>0</v>
      </c>
      <c r="DT1419" s="4">
        <v>0</v>
      </c>
      <c r="DU1419" s="6">
        <v>0</v>
      </c>
      <c r="DV1419" s="4">
        <f>SUM(Tabela1[[#This Row],[jan/25]:[mar/25]])</f>
        <v>0</v>
      </c>
      <c r="DW1419" s="4">
        <f>SUM(Tabela1[[#This Row],[abr/25]:[ago/25]])</f>
        <v>0</v>
      </c>
      <c r="DX1419" s="4">
        <f>SUM(Tabela1[[#This Row],[set/25]:[dez/30]])</f>
        <v>0</v>
      </c>
    </row>
    <row r="1420" spans="1:128" hidden="1" x14ac:dyDescent="0.25">
      <c r="A1420" s="2" t="s">
        <v>2495</v>
      </c>
      <c r="B1420" s="2" t="s">
        <v>2463</v>
      </c>
      <c r="C1420" s="2" t="s">
        <v>3234</v>
      </c>
      <c r="D1420" s="1">
        <v>43</v>
      </c>
      <c r="E1420" s="2"/>
      <c r="F1420" s="2" t="s">
        <v>46</v>
      </c>
      <c r="G1420" s="321"/>
      <c r="H1420" s="2"/>
      <c r="I1420" s="2"/>
      <c r="J1420" s="4"/>
      <c r="K1420" s="4"/>
      <c r="L1420" s="4">
        <f>Tabela1[[#This Row],[parcela.cef
(total)]]-Tabela1[[#This Row],[parcela.cef
(realizado)]]</f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f>SUM(Tabela1[[#This Row],[set/25]:[dez/30]])</f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6">
        <v>0</v>
      </c>
      <c r="DV1420" s="4">
        <f>SUM(Tabela1[[#This Row],[jan/25]:[mar/25]])</f>
        <v>0</v>
      </c>
      <c r="DW1420" s="4">
        <f>SUM(Tabela1[[#This Row],[abr/25]:[ago/25]])</f>
        <v>0</v>
      </c>
      <c r="DX1420" s="4">
        <f>SUM(Tabela1[[#This Row],[set/25]:[dez/30]])</f>
        <v>0</v>
      </c>
    </row>
    <row r="1421" spans="1:128" hidden="1" x14ac:dyDescent="0.25">
      <c r="A1421" s="2" t="s">
        <v>2495</v>
      </c>
      <c r="B1421" s="2" t="s">
        <v>2463</v>
      </c>
      <c r="C1421" s="2" t="s">
        <v>3234</v>
      </c>
      <c r="D1421" s="1">
        <v>44</v>
      </c>
      <c r="E1421" s="2"/>
      <c r="F1421" s="2" t="s">
        <v>46</v>
      </c>
      <c r="G1421" s="321"/>
      <c r="H1421" s="2"/>
      <c r="I1421" s="2"/>
      <c r="J1421" s="4"/>
      <c r="K1421" s="4"/>
      <c r="L1421" s="4">
        <f>Tabela1[[#This Row],[parcela.cef
(total)]]-Tabela1[[#This Row],[parcela.cef
(realizado)]]</f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f>SUM(Tabela1[[#This Row],[set/25]:[dez/30]])</f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0</v>
      </c>
      <c r="CP1421" s="4">
        <v>0</v>
      </c>
      <c r="CQ1421" s="4">
        <v>0</v>
      </c>
      <c r="CR1421" s="4">
        <v>0</v>
      </c>
      <c r="CS1421" s="4">
        <v>0</v>
      </c>
      <c r="CT1421" s="4">
        <v>0</v>
      </c>
      <c r="CU1421" s="4">
        <v>0</v>
      </c>
      <c r="CV1421" s="4">
        <v>0</v>
      </c>
      <c r="CW1421" s="4">
        <v>0</v>
      </c>
      <c r="CX1421" s="4">
        <v>0</v>
      </c>
      <c r="CY1421" s="4">
        <v>0</v>
      </c>
      <c r="CZ1421" s="4">
        <v>0</v>
      </c>
      <c r="DA1421" s="4">
        <v>0</v>
      </c>
      <c r="DB1421" s="4">
        <v>0</v>
      </c>
      <c r="DC1421" s="4">
        <v>0</v>
      </c>
      <c r="DD1421" s="4">
        <v>0</v>
      </c>
      <c r="DE1421" s="4">
        <v>0</v>
      </c>
      <c r="DF1421" s="4">
        <v>0</v>
      </c>
      <c r="DG1421" s="4">
        <v>0</v>
      </c>
      <c r="DH1421" s="4">
        <v>0</v>
      </c>
      <c r="DI1421" s="4">
        <v>0</v>
      </c>
      <c r="DJ1421" s="4">
        <v>0</v>
      </c>
      <c r="DK1421" s="4">
        <v>0</v>
      </c>
      <c r="DL1421" s="4">
        <v>0</v>
      </c>
      <c r="DM1421" s="4">
        <v>0</v>
      </c>
      <c r="DN1421" s="4">
        <v>0</v>
      </c>
      <c r="DO1421" s="4">
        <v>0</v>
      </c>
      <c r="DP1421" s="4">
        <v>0</v>
      </c>
      <c r="DQ1421" s="4">
        <v>0</v>
      </c>
      <c r="DR1421" s="4">
        <v>0</v>
      </c>
      <c r="DS1421" s="4">
        <v>0</v>
      </c>
      <c r="DT1421" s="4">
        <v>0</v>
      </c>
      <c r="DU1421" s="6">
        <v>0</v>
      </c>
      <c r="DV1421" s="4">
        <f>SUM(Tabela1[[#This Row],[jan/25]:[mar/25]])</f>
        <v>0</v>
      </c>
      <c r="DW1421" s="4">
        <f>SUM(Tabela1[[#This Row],[abr/25]:[ago/25]])</f>
        <v>0</v>
      </c>
      <c r="DX1421" s="4">
        <f>SUM(Tabela1[[#This Row],[set/25]:[dez/30]])</f>
        <v>0</v>
      </c>
    </row>
    <row r="1422" spans="1:128" hidden="1" x14ac:dyDescent="0.25">
      <c r="A1422" s="2" t="s">
        <v>2495</v>
      </c>
      <c r="B1422" s="2" t="s">
        <v>2463</v>
      </c>
      <c r="C1422" s="2" t="s">
        <v>3234</v>
      </c>
      <c r="D1422" s="1">
        <v>45</v>
      </c>
      <c r="E1422" s="2"/>
      <c r="F1422" s="2" t="s">
        <v>46</v>
      </c>
      <c r="G1422" s="321"/>
      <c r="H1422" s="2"/>
      <c r="I1422" s="2"/>
      <c r="J1422" s="4"/>
      <c r="K1422" s="4"/>
      <c r="L1422" s="4">
        <f>Tabela1[[#This Row],[parcela.cef
(total)]]-Tabela1[[#This Row],[parcela.cef
(realizado)]]</f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f>SUM(Tabela1[[#This Row],[set/25]:[dez/30]])</f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6">
        <v>0</v>
      </c>
      <c r="DV1422" s="4">
        <f>SUM(Tabela1[[#This Row],[jan/25]:[mar/25]])</f>
        <v>0</v>
      </c>
      <c r="DW1422" s="4">
        <f>SUM(Tabela1[[#This Row],[abr/25]:[ago/25]])</f>
        <v>0</v>
      </c>
      <c r="DX1422" s="4">
        <f>SUM(Tabela1[[#This Row],[set/25]:[dez/30]])</f>
        <v>0</v>
      </c>
    </row>
    <row r="1423" spans="1:128" hidden="1" x14ac:dyDescent="0.25">
      <c r="A1423" s="2" t="s">
        <v>2495</v>
      </c>
      <c r="B1423" s="2" t="s">
        <v>2463</v>
      </c>
      <c r="C1423" s="2" t="s">
        <v>3234</v>
      </c>
      <c r="D1423" s="1">
        <v>46</v>
      </c>
      <c r="E1423" s="2"/>
      <c r="F1423" s="2" t="s">
        <v>46</v>
      </c>
      <c r="G1423" s="321"/>
      <c r="H1423" s="2"/>
      <c r="I1423" s="2"/>
      <c r="J1423" s="4"/>
      <c r="K1423" s="4"/>
      <c r="L1423" s="4">
        <f>Tabela1[[#This Row],[parcela.cef
(total)]]-Tabela1[[#This Row],[parcela.cef
(realizado)]]</f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f>SUM(Tabela1[[#This Row],[set/25]:[dez/30]])</f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0</v>
      </c>
      <c r="CP1423" s="4">
        <v>0</v>
      </c>
      <c r="CQ1423" s="4">
        <v>0</v>
      </c>
      <c r="CR1423" s="4">
        <v>0</v>
      </c>
      <c r="CS1423" s="4">
        <v>0</v>
      </c>
      <c r="CT1423" s="4">
        <v>0</v>
      </c>
      <c r="CU1423" s="4">
        <v>0</v>
      </c>
      <c r="CV1423" s="4">
        <v>0</v>
      </c>
      <c r="CW1423" s="4">
        <v>0</v>
      </c>
      <c r="CX1423" s="4">
        <v>0</v>
      </c>
      <c r="CY1423" s="4">
        <v>0</v>
      </c>
      <c r="CZ1423" s="4">
        <v>0</v>
      </c>
      <c r="DA1423" s="4">
        <v>0</v>
      </c>
      <c r="DB1423" s="4">
        <v>0</v>
      </c>
      <c r="DC1423" s="4">
        <v>0</v>
      </c>
      <c r="DD1423" s="4">
        <v>0</v>
      </c>
      <c r="DE1423" s="4">
        <v>0</v>
      </c>
      <c r="DF1423" s="4">
        <v>0</v>
      </c>
      <c r="DG1423" s="4">
        <v>0</v>
      </c>
      <c r="DH1423" s="4">
        <v>0</v>
      </c>
      <c r="DI1423" s="4">
        <v>0</v>
      </c>
      <c r="DJ1423" s="4">
        <v>0</v>
      </c>
      <c r="DK1423" s="4">
        <v>0</v>
      </c>
      <c r="DL1423" s="4">
        <v>0</v>
      </c>
      <c r="DM1423" s="4">
        <v>0</v>
      </c>
      <c r="DN1423" s="4">
        <v>0</v>
      </c>
      <c r="DO1423" s="4">
        <v>0</v>
      </c>
      <c r="DP1423" s="4">
        <v>0</v>
      </c>
      <c r="DQ1423" s="4">
        <v>0</v>
      </c>
      <c r="DR1423" s="4">
        <v>0</v>
      </c>
      <c r="DS1423" s="4">
        <v>0</v>
      </c>
      <c r="DT1423" s="4">
        <v>0</v>
      </c>
      <c r="DU1423" s="6">
        <v>0</v>
      </c>
      <c r="DV1423" s="4">
        <f>SUM(Tabela1[[#This Row],[jan/25]:[mar/25]])</f>
        <v>0</v>
      </c>
      <c r="DW1423" s="4">
        <f>SUM(Tabela1[[#This Row],[abr/25]:[ago/25]])</f>
        <v>0</v>
      </c>
      <c r="DX1423" s="4">
        <f>SUM(Tabela1[[#This Row],[set/25]:[dez/30]])</f>
        <v>0</v>
      </c>
    </row>
    <row r="1424" spans="1:128" hidden="1" x14ac:dyDescent="0.25">
      <c r="A1424" s="2" t="s">
        <v>2495</v>
      </c>
      <c r="B1424" s="2" t="s">
        <v>2463</v>
      </c>
      <c r="C1424" s="2" t="s">
        <v>3234</v>
      </c>
      <c r="D1424" s="1">
        <v>47</v>
      </c>
      <c r="E1424" s="2"/>
      <c r="F1424" s="2" t="s">
        <v>46</v>
      </c>
      <c r="G1424" s="321"/>
      <c r="H1424" s="2"/>
      <c r="I1424" s="2"/>
      <c r="J1424" s="4"/>
      <c r="K1424" s="4"/>
      <c r="L1424" s="4">
        <f>Tabela1[[#This Row],[parcela.cef
(total)]]-Tabela1[[#This Row],[parcela.cef
(realizado)]]</f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f>SUM(Tabela1[[#This Row],[set/25]:[dez/30]])</f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6">
        <v>0</v>
      </c>
      <c r="DV1424" s="4">
        <f>SUM(Tabela1[[#This Row],[jan/25]:[mar/25]])</f>
        <v>0</v>
      </c>
      <c r="DW1424" s="4">
        <f>SUM(Tabela1[[#This Row],[abr/25]:[ago/25]])</f>
        <v>0</v>
      </c>
      <c r="DX1424" s="4">
        <f>SUM(Tabela1[[#This Row],[set/25]:[dez/30]])</f>
        <v>0</v>
      </c>
    </row>
    <row r="1425" spans="1:128" hidden="1" x14ac:dyDescent="0.25">
      <c r="A1425" s="2" t="s">
        <v>2495</v>
      </c>
      <c r="B1425" s="2" t="s">
        <v>2463</v>
      </c>
      <c r="C1425" s="2" t="s">
        <v>3234</v>
      </c>
      <c r="D1425" s="1">
        <v>48</v>
      </c>
      <c r="E1425" s="2"/>
      <c r="F1425" s="2" t="s">
        <v>46</v>
      </c>
      <c r="G1425" s="321"/>
      <c r="H1425" s="2"/>
      <c r="I1425" s="2"/>
      <c r="J1425" s="4"/>
      <c r="K1425" s="4"/>
      <c r="L1425" s="4">
        <f>Tabela1[[#This Row],[parcela.cef
(total)]]-Tabela1[[#This Row],[parcela.cef
(realizado)]]</f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f>SUM(Tabela1[[#This Row],[set/25]:[dez/30]])</f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0</v>
      </c>
      <c r="CP1425" s="4">
        <v>0</v>
      </c>
      <c r="CQ1425" s="4">
        <v>0</v>
      </c>
      <c r="CR1425" s="4">
        <v>0</v>
      </c>
      <c r="CS1425" s="4">
        <v>0</v>
      </c>
      <c r="CT1425" s="4">
        <v>0</v>
      </c>
      <c r="CU1425" s="4">
        <v>0</v>
      </c>
      <c r="CV1425" s="4">
        <v>0</v>
      </c>
      <c r="CW1425" s="4">
        <v>0</v>
      </c>
      <c r="CX1425" s="4">
        <v>0</v>
      </c>
      <c r="CY1425" s="4">
        <v>0</v>
      </c>
      <c r="CZ1425" s="4">
        <v>0</v>
      </c>
      <c r="DA1425" s="4">
        <v>0</v>
      </c>
      <c r="DB1425" s="4">
        <v>0</v>
      </c>
      <c r="DC1425" s="4">
        <v>0</v>
      </c>
      <c r="DD1425" s="4">
        <v>0</v>
      </c>
      <c r="DE1425" s="4">
        <v>0</v>
      </c>
      <c r="DF1425" s="4">
        <v>0</v>
      </c>
      <c r="DG1425" s="4">
        <v>0</v>
      </c>
      <c r="DH1425" s="4">
        <v>0</v>
      </c>
      <c r="DI1425" s="4">
        <v>0</v>
      </c>
      <c r="DJ1425" s="4">
        <v>0</v>
      </c>
      <c r="DK1425" s="4">
        <v>0</v>
      </c>
      <c r="DL1425" s="4">
        <v>0</v>
      </c>
      <c r="DM1425" s="4">
        <v>0</v>
      </c>
      <c r="DN1425" s="4">
        <v>0</v>
      </c>
      <c r="DO1425" s="4">
        <v>0</v>
      </c>
      <c r="DP1425" s="4">
        <v>0</v>
      </c>
      <c r="DQ1425" s="4">
        <v>0</v>
      </c>
      <c r="DR1425" s="4">
        <v>0</v>
      </c>
      <c r="DS1425" s="4">
        <v>0</v>
      </c>
      <c r="DT1425" s="4">
        <v>0</v>
      </c>
      <c r="DU1425" s="6">
        <v>0</v>
      </c>
      <c r="DV1425" s="4">
        <f>SUM(Tabela1[[#This Row],[jan/25]:[mar/25]])</f>
        <v>0</v>
      </c>
      <c r="DW1425" s="4">
        <f>SUM(Tabela1[[#This Row],[abr/25]:[ago/25]])</f>
        <v>0</v>
      </c>
      <c r="DX1425" s="4">
        <f>SUM(Tabela1[[#This Row],[set/25]:[dez/30]])</f>
        <v>0</v>
      </c>
    </row>
    <row r="1426" spans="1:128" hidden="1" x14ac:dyDescent="0.25">
      <c r="A1426" s="2" t="s">
        <v>2495</v>
      </c>
      <c r="B1426" s="2" t="s">
        <v>2463</v>
      </c>
      <c r="C1426" s="2" t="s">
        <v>3234</v>
      </c>
      <c r="D1426" s="1">
        <v>49</v>
      </c>
      <c r="E1426" s="2"/>
      <c r="F1426" s="2" t="s">
        <v>42</v>
      </c>
      <c r="G1426" s="321"/>
      <c r="H1426" s="2"/>
      <c r="I1426" s="2"/>
      <c r="J1426" s="4"/>
      <c r="K1426" s="4"/>
      <c r="L1426" s="4">
        <f>Tabela1[[#This Row],[parcela.cef
(total)]]-Tabela1[[#This Row],[parcela.cef
(realizado)]]</f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f>SUM(Tabela1[[#This Row],[set/25]:[dez/30]])</f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6">
        <v>0</v>
      </c>
      <c r="DV1426" s="4">
        <f>SUM(Tabela1[[#This Row],[jan/25]:[mar/25]])</f>
        <v>0</v>
      </c>
      <c r="DW1426" s="4">
        <f>SUM(Tabela1[[#This Row],[abr/25]:[ago/25]])</f>
        <v>0</v>
      </c>
      <c r="DX1426" s="4">
        <f>SUM(Tabela1[[#This Row],[set/25]:[dez/30]])</f>
        <v>0</v>
      </c>
    </row>
    <row r="1427" spans="1:128" hidden="1" x14ac:dyDescent="0.25">
      <c r="A1427" s="2" t="s">
        <v>2495</v>
      </c>
      <c r="B1427" s="2" t="s">
        <v>2463</v>
      </c>
      <c r="C1427" s="2" t="s">
        <v>1344</v>
      </c>
      <c r="D1427" s="1">
        <v>5</v>
      </c>
      <c r="E1427" s="2"/>
      <c r="F1427" s="2" t="s">
        <v>46</v>
      </c>
      <c r="G1427" s="321"/>
      <c r="H1427" s="2"/>
      <c r="I1427" s="2"/>
      <c r="J1427" s="4"/>
      <c r="K1427" s="4"/>
      <c r="L1427" s="4">
        <f>Tabela1[[#This Row],[parcela.cef
(total)]]-Tabela1[[#This Row],[parcela.cef
(realizado)]]</f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f>SUM(Tabela1[[#This Row],[set/25]:[dez/30]])</f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0</v>
      </c>
      <c r="CR1427" s="4">
        <v>0</v>
      </c>
      <c r="CS1427" s="4">
        <v>0</v>
      </c>
      <c r="CT1427" s="4">
        <v>0</v>
      </c>
      <c r="CU1427" s="4">
        <v>0</v>
      </c>
      <c r="CV1427" s="4">
        <v>0</v>
      </c>
      <c r="CW1427" s="4">
        <v>0</v>
      </c>
      <c r="CX1427" s="4">
        <v>0</v>
      </c>
      <c r="CY1427" s="4">
        <v>0</v>
      </c>
      <c r="CZ1427" s="4">
        <v>0</v>
      </c>
      <c r="DA1427" s="4">
        <v>0</v>
      </c>
      <c r="DB1427" s="4">
        <v>0</v>
      </c>
      <c r="DC1427" s="4">
        <v>0</v>
      </c>
      <c r="DD1427" s="4">
        <v>0</v>
      </c>
      <c r="DE1427" s="4">
        <v>0</v>
      </c>
      <c r="DF1427" s="4">
        <v>0</v>
      </c>
      <c r="DG1427" s="4">
        <v>0</v>
      </c>
      <c r="DH1427" s="4">
        <v>0</v>
      </c>
      <c r="DI1427" s="4">
        <v>0</v>
      </c>
      <c r="DJ1427" s="4">
        <v>0</v>
      </c>
      <c r="DK1427" s="4">
        <v>0</v>
      </c>
      <c r="DL1427" s="4">
        <v>0</v>
      </c>
      <c r="DM1427" s="4">
        <v>0</v>
      </c>
      <c r="DN1427" s="4">
        <v>0</v>
      </c>
      <c r="DO1427" s="4">
        <v>0</v>
      </c>
      <c r="DP1427" s="4">
        <v>0</v>
      </c>
      <c r="DQ1427" s="4">
        <v>0</v>
      </c>
      <c r="DR1427" s="4">
        <v>0</v>
      </c>
      <c r="DS1427" s="4">
        <v>0</v>
      </c>
      <c r="DT1427" s="4">
        <v>0</v>
      </c>
      <c r="DU1427" s="6">
        <v>0</v>
      </c>
      <c r="DV1427" s="4">
        <f>SUM(Tabela1[[#This Row],[jan/25]:[mar/25]])</f>
        <v>0</v>
      </c>
      <c r="DW1427" s="4">
        <f>SUM(Tabela1[[#This Row],[abr/25]:[ago/25]])</f>
        <v>0</v>
      </c>
      <c r="DX1427" s="4">
        <f>SUM(Tabela1[[#This Row],[set/25]:[dez/30]])</f>
        <v>0</v>
      </c>
    </row>
    <row r="1428" spans="1:128" hidden="1" x14ac:dyDescent="0.25">
      <c r="A1428" s="2" t="s">
        <v>2495</v>
      </c>
      <c r="B1428" s="2" t="s">
        <v>2463</v>
      </c>
      <c r="C1428" s="2" t="s">
        <v>3234</v>
      </c>
      <c r="D1428" s="1">
        <v>50</v>
      </c>
      <c r="E1428" s="2"/>
      <c r="F1428" s="2" t="s">
        <v>42</v>
      </c>
      <c r="G1428" s="321"/>
      <c r="H1428" s="2"/>
      <c r="I1428" s="2"/>
      <c r="J1428" s="4"/>
      <c r="K1428" s="4"/>
      <c r="L1428" s="4">
        <f>Tabela1[[#This Row],[parcela.cef
(total)]]-Tabela1[[#This Row],[parcela.cef
(realizado)]]</f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f>SUM(Tabela1[[#This Row],[set/25]:[dez/30]])</f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6">
        <v>0</v>
      </c>
      <c r="DV1428" s="4">
        <f>SUM(Tabela1[[#This Row],[jan/25]:[mar/25]])</f>
        <v>0</v>
      </c>
      <c r="DW1428" s="4">
        <f>SUM(Tabela1[[#This Row],[abr/25]:[ago/25]])</f>
        <v>0</v>
      </c>
      <c r="DX1428" s="4">
        <f>SUM(Tabela1[[#This Row],[set/25]:[dez/30]])</f>
        <v>0</v>
      </c>
    </row>
    <row r="1429" spans="1:128" hidden="1" x14ac:dyDescent="0.25">
      <c r="A1429" s="2" t="s">
        <v>2495</v>
      </c>
      <c r="B1429" s="2" t="s">
        <v>2463</v>
      </c>
      <c r="C1429" s="2" t="s">
        <v>3234</v>
      </c>
      <c r="D1429" s="1">
        <v>51</v>
      </c>
      <c r="E1429" s="2"/>
      <c r="F1429" s="2" t="s">
        <v>42</v>
      </c>
      <c r="G1429" s="321"/>
      <c r="H1429" s="2"/>
      <c r="I1429" s="2"/>
      <c r="J1429" s="4"/>
      <c r="K1429" s="4"/>
      <c r="L1429" s="4">
        <f>Tabela1[[#This Row],[parcela.cef
(total)]]-Tabela1[[#This Row],[parcela.cef
(realizado)]]</f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f>SUM(Tabela1[[#This Row],[set/25]:[dez/30]])</f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4">
        <v>0</v>
      </c>
      <c r="CP1429" s="4">
        <v>0</v>
      </c>
      <c r="CQ1429" s="4">
        <v>0</v>
      </c>
      <c r="CR1429" s="4">
        <v>0</v>
      </c>
      <c r="CS1429" s="4">
        <v>0</v>
      </c>
      <c r="CT1429" s="4">
        <v>0</v>
      </c>
      <c r="CU1429" s="4">
        <v>0</v>
      </c>
      <c r="CV1429" s="4">
        <v>0</v>
      </c>
      <c r="CW1429" s="4">
        <v>0</v>
      </c>
      <c r="CX1429" s="4">
        <v>0</v>
      </c>
      <c r="CY1429" s="4">
        <v>0</v>
      </c>
      <c r="CZ1429" s="4">
        <v>0</v>
      </c>
      <c r="DA1429" s="4">
        <v>0</v>
      </c>
      <c r="DB1429" s="4">
        <v>0</v>
      </c>
      <c r="DC1429" s="4">
        <v>0</v>
      </c>
      <c r="DD1429" s="4">
        <v>0</v>
      </c>
      <c r="DE1429" s="4">
        <v>0</v>
      </c>
      <c r="DF1429" s="4">
        <v>0</v>
      </c>
      <c r="DG1429" s="4">
        <v>0</v>
      </c>
      <c r="DH1429" s="4">
        <v>0</v>
      </c>
      <c r="DI1429" s="4">
        <v>0</v>
      </c>
      <c r="DJ1429" s="4">
        <v>0</v>
      </c>
      <c r="DK1429" s="4">
        <v>0</v>
      </c>
      <c r="DL1429" s="4">
        <v>0</v>
      </c>
      <c r="DM1429" s="4">
        <v>0</v>
      </c>
      <c r="DN1429" s="4">
        <v>0</v>
      </c>
      <c r="DO1429" s="4">
        <v>0</v>
      </c>
      <c r="DP1429" s="4">
        <v>0</v>
      </c>
      <c r="DQ1429" s="4">
        <v>0</v>
      </c>
      <c r="DR1429" s="4">
        <v>0</v>
      </c>
      <c r="DS1429" s="4">
        <v>0</v>
      </c>
      <c r="DT1429" s="4">
        <v>0</v>
      </c>
      <c r="DU1429" s="6">
        <v>0</v>
      </c>
      <c r="DV1429" s="4">
        <f>SUM(Tabela1[[#This Row],[jan/25]:[mar/25]])</f>
        <v>0</v>
      </c>
      <c r="DW1429" s="4">
        <f>SUM(Tabela1[[#This Row],[abr/25]:[ago/25]])</f>
        <v>0</v>
      </c>
      <c r="DX1429" s="4">
        <f>SUM(Tabela1[[#This Row],[set/25]:[dez/30]])</f>
        <v>0</v>
      </c>
    </row>
    <row r="1430" spans="1:128" hidden="1" x14ac:dyDescent="0.25">
      <c r="A1430" s="2" t="s">
        <v>2495</v>
      </c>
      <c r="B1430" s="2" t="s">
        <v>2463</v>
      </c>
      <c r="C1430" s="2" t="s">
        <v>3234</v>
      </c>
      <c r="D1430" s="1">
        <v>52</v>
      </c>
      <c r="E1430" s="2"/>
      <c r="F1430" s="2" t="s">
        <v>16</v>
      </c>
      <c r="G1430" s="321"/>
      <c r="H1430" s="2"/>
      <c r="I1430" s="2"/>
      <c r="J1430" s="4"/>
      <c r="K1430" s="4"/>
      <c r="L1430" s="4">
        <f>Tabela1[[#This Row],[parcela.cef
(total)]]-Tabela1[[#This Row],[parcela.cef
(realizado)]]</f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f>SUM(Tabela1[[#This Row],[set/25]:[dez/30]])</f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6">
        <v>0</v>
      </c>
      <c r="DV1430" s="4">
        <f>SUM(Tabela1[[#This Row],[jan/25]:[mar/25]])</f>
        <v>0</v>
      </c>
      <c r="DW1430" s="4">
        <f>SUM(Tabela1[[#This Row],[abr/25]:[ago/25]])</f>
        <v>0</v>
      </c>
      <c r="DX1430" s="4">
        <f>SUM(Tabela1[[#This Row],[set/25]:[dez/30]])</f>
        <v>0</v>
      </c>
    </row>
    <row r="1431" spans="1:128" hidden="1" x14ac:dyDescent="0.25">
      <c r="A1431" s="2" t="s">
        <v>2495</v>
      </c>
      <c r="B1431" s="2" t="s">
        <v>2463</v>
      </c>
      <c r="C1431" s="2" t="s">
        <v>3234</v>
      </c>
      <c r="D1431" s="1">
        <v>53</v>
      </c>
      <c r="E1431" s="2"/>
      <c r="F1431" s="2" t="s">
        <v>42</v>
      </c>
      <c r="G1431" s="321"/>
      <c r="H1431" s="2"/>
      <c r="I1431" s="2"/>
      <c r="J1431" s="4"/>
      <c r="K1431" s="4"/>
      <c r="L1431" s="4">
        <f>Tabela1[[#This Row],[parcela.cef
(total)]]-Tabela1[[#This Row],[parcela.cef
(realizado)]]</f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f>SUM(Tabela1[[#This Row],[set/25]:[dez/30]])</f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0</v>
      </c>
      <c r="CS1431" s="4">
        <v>0</v>
      </c>
      <c r="CT1431" s="4">
        <v>0</v>
      </c>
      <c r="CU1431" s="4">
        <v>0</v>
      </c>
      <c r="CV1431" s="4">
        <v>0</v>
      </c>
      <c r="CW1431" s="4">
        <v>0</v>
      </c>
      <c r="CX1431" s="4">
        <v>0</v>
      </c>
      <c r="CY1431" s="4">
        <v>0</v>
      </c>
      <c r="CZ1431" s="4">
        <v>0</v>
      </c>
      <c r="DA1431" s="4">
        <v>0</v>
      </c>
      <c r="DB1431" s="4">
        <v>0</v>
      </c>
      <c r="DC1431" s="4">
        <v>0</v>
      </c>
      <c r="DD1431" s="4">
        <v>0</v>
      </c>
      <c r="DE1431" s="4">
        <v>0</v>
      </c>
      <c r="DF1431" s="4">
        <v>0</v>
      </c>
      <c r="DG1431" s="4">
        <v>0</v>
      </c>
      <c r="DH1431" s="4">
        <v>0</v>
      </c>
      <c r="DI1431" s="4">
        <v>0</v>
      </c>
      <c r="DJ1431" s="4">
        <v>0</v>
      </c>
      <c r="DK1431" s="4">
        <v>0</v>
      </c>
      <c r="DL1431" s="4">
        <v>0</v>
      </c>
      <c r="DM1431" s="4">
        <v>0</v>
      </c>
      <c r="DN1431" s="4">
        <v>0</v>
      </c>
      <c r="DO1431" s="4">
        <v>0</v>
      </c>
      <c r="DP1431" s="4">
        <v>0</v>
      </c>
      <c r="DQ1431" s="4">
        <v>0</v>
      </c>
      <c r="DR1431" s="4">
        <v>0</v>
      </c>
      <c r="DS1431" s="4">
        <v>0</v>
      </c>
      <c r="DT1431" s="4">
        <v>0</v>
      </c>
      <c r="DU1431" s="6">
        <v>0</v>
      </c>
      <c r="DV1431" s="4">
        <f>SUM(Tabela1[[#This Row],[jan/25]:[mar/25]])</f>
        <v>0</v>
      </c>
      <c r="DW1431" s="4">
        <f>SUM(Tabela1[[#This Row],[abr/25]:[ago/25]])</f>
        <v>0</v>
      </c>
      <c r="DX1431" s="4">
        <f>SUM(Tabela1[[#This Row],[set/25]:[dez/30]])</f>
        <v>0</v>
      </c>
    </row>
    <row r="1432" spans="1:128" hidden="1" x14ac:dyDescent="0.25">
      <c r="A1432" s="2" t="s">
        <v>2495</v>
      </c>
      <c r="B1432" s="2" t="s">
        <v>2463</v>
      </c>
      <c r="C1432" s="2" t="s">
        <v>3234</v>
      </c>
      <c r="D1432" s="1">
        <v>54</v>
      </c>
      <c r="E1432" s="2"/>
      <c r="F1432" s="2" t="s">
        <v>16</v>
      </c>
      <c r="G1432" s="321"/>
      <c r="H1432" s="2"/>
      <c r="I1432" s="2"/>
      <c r="J1432" s="4"/>
      <c r="K1432" s="4"/>
      <c r="L1432" s="4">
        <f>Tabela1[[#This Row],[parcela.cef
(total)]]-Tabela1[[#This Row],[parcela.cef
(realizado)]]</f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f>SUM(Tabela1[[#This Row],[set/25]:[dez/30]])</f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6">
        <v>0</v>
      </c>
      <c r="DV1432" s="4">
        <f>SUM(Tabela1[[#This Row],[jan/25]:[mar/25]])</f>
        <v>0</v>
      </c>
      <c r="DW1432" s="4">
        <f>SUM(Tabela1[[#This Row],[abr/25]:[ago/25]])</f>
        <v>0</v>
      </c>
      <c r="DX1432" s="4">
        <f>SUM(Tabela1[[#This Row],[set/25]:[dez/30]])</f>
        <v>0</v>
      </c>
    </row>
    <row r="1433" spans="1:128" hidden="1" x14ac:dyDescent="0.25">
      <c r="A1433" s="2" t="s">
        <v>2495</v>
      </c>
      <c r="B1433" s="2" t="s">
        <v>2463</v>
      </c>
      <c r="C1433" s="2" t="s">
        <v>3234</v>
      </c>
      <c r="D1433" s="1">
        <v>55</v>
      </c>
      <c r="E1433" s="2"/>
      <c r="F1433" s="2" t="s">
        <v>16</v>
      </c>
      <c r="G1433" s="321"/>
      <c r="H1433" s="2"/>
      <c r="I1433" s="2"/>
      <c r="J1433" s="4"/>
      <c r="K1433" s="4"/>
      <c r="L1433" s="4">
        <f>Tabela1[[#This Row],[parcela.cef
(total)]]-Tabela1[[#This Row],[parcela.cef
(realizado)]]</f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f>SUM(Tabela1[[#This Row],[set/25]:[dez/30]])</f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0</v>
      </c>
      <c r="CP1433" s="4">
        <v>0</v>
      </c>
      <c r="CQ1433" s="4">
        <v>0</v>
      </c>
      <c r="CR1433" s="4">
        <v>0</v>
      </c>
      <c r="CS1433" s="4">
        <v>0</v>
      </c>
      <c r="CT1433" s="4">
        <v>0</v>
      </c>
      <c r="CU1433" s="4">
        <v>0</v>
      </c>
      <c r="CV1433" s="4">
        <v>0</v>
      </c>
      <c r="CW1433" s="4">
        <v>0</v>
      </c>
      <c r="CX1433" s="4">
        <v>0</v>
      </c>
      <c r="CY1433" s="4">
        <v>0</v>
      </c>
      <c r="CZ1433" s="4">
        <v>0</v>
      </c>
      <c r="DA1433" s="4">
        <v>0</v>
      </c>
      <c r="DB1433" s="4">
        <v>0</v>
      </c>
      <c r="DC1433" s="4">
        <v>0</v>
      </c>
      <c r="DD1433" s="4">
        <v>0</v>
      </c>
      <c r="DE1433" s="4">
        <v>0</v>
      </c>
      <c r="DF1433" s="4">
        <v>0</v>
      </c>
      <c r="DG1433" s="4">
        <v>0</v>
      </c>
      <c r="DH1433" s="4">
        <v>0</v>
      </c>
      <c r="DI1433" s="4">
        <v>0</v>
      </c>
      <c r="DJ1433" s="4">
        <v>0</v>
      </c>
      <c r="DK1433" s="4">
        <v>0</v>
      </c>
      <c r="DL1433" s="4">
        <v>0</v>
      </c>
      <c r="DM1433" s="4">
        <v>0</v>
      </c>
      <c r="DN1433" s="4">
        <v>0</v>
      </c>
      <c r="DO1433" s="4">
        <v>0</v>
      </c>
      <c r="DP1433" s="4">
        <v>0</v>
      </c>
      <c r="DQ1433" s="4">
        <v>0</v>
      </c>
      <c r="DR1433" s="4">
        <v>0</v>
      </c>
      <c r="DS1433" s="4">
        <v>0</v>
      </c>
      <c r="DT1433" s="4">
        <v>0</v>
      </c>
      <c r="DU1433" s="6">
        <v>0</v>
      </c>
      <c r="DV1433" s="4">
        <f>SUM(Tabela1[[#This Row],[jan/25]:[mar/25]])</f>
        <v>0</v>
      </c>
      <c r="DW1433" s="4">
        <f>SUM(Tabela1[[#This Row],[abr/25]:[ago/25]])</f>
        <v>0</v>
      </c>
      <c r="DX1433" s="4">
        <f>SUM(Tabela1[[#This Row],[set/25]:[dez/30]])</f>
        <v>0</v>
      </c>
    </row>
    <row r="1434" spans="1:128" hidden="1" x14ac:dyDescent="0.25">
      <c r="A1434" s="2" t="s">
        <v>2495</v>
      </c>
      <c r="B1434" s="2" t="s">
        <v>2463</v>
      </c>
      <c r="C1434" s="2" t="s">
        <v>3234</v>
      </c>
      <c r="D1434" s="1">
        <v>56</v>
      </c>
      <c r="E1434" s="2"/>
      <c r="F1434" s="2" t="s">
        <v>42</v>
      </c>
      <c r="G1434" s="321"/>
      <c r="H1434" s="2"/>
      <c r="I1434" s="2"/>
      <c r="J1434" s="4"/>
      <c r="K1434" s="4"/>
      <c r="L1434" s="4">
        <f>Tabela1[[#This Row],[parcela.cef
(total)]]-Tabela1[[#This Row],[parcela.cef
(realizado)]]</f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f>SUM(Tabela1[[#This Row],[set/25]:[dez/30]])</f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6">
        <v>0</v>
      </c>
      <c r="DV1434" s="4">
        <f>SUM(Tabela1[[#This Row],[jan/25]:[mar/25]])</f>
        <v>0</v>
      </c>
      <c r="DW1434" s="4">
        <f>SUM(Tabela1[[#This Row],[abr/25]:[ago/25]])</f>
        <v>0</v>
      </c>
      <c r="DX1434" s="4">
        <f>SUM(Tabela1[[#This Row],[set/25]:[dez/30]])</f>
        <v>0</v>
      </c>
    </row>
    <row r="1435" spans="1:128" hidden="1" x14ac:dyDescent="0.25">
      <c r="A1435" s="2" t="s">
        <v>2495</v>
      </c>
      <c r="B1435" s="2" t="s">
        <v>2463</v>
      </c>
      <c r="C1435" s="2" t="s">
        <v>3234</v>
      </c>
      <c r="D1435" s="1">
        <v>57</v>
      </c>
      <c r="E1435" s="2" t="s">
        <v>2754</v>
      </c>
      <c r="F1435" s="2" t="s">
        <v>19</v>
      </c>
      <c r="G1435" s="321">
        <v>45916</v>
      </c>
      <c r="H1435" s="2"/>
      <c r="I1435" s="2"/>
      <c r="J1435" s="4"/>
      <c r="K1435" s="4"/>
      <c r="L1435" s="4">
        <f>Tabela1[[#This Row],[parcela.cef
(total)]]-Tabela1[[#This Row],[parcela.cef
(realizado)]]</f>
        <v>0</v>
      </c>
      <c r="M1435" s="4">
        <v>0</v>
      </c>
      <c r="N1435" s="4">
        <v>56400</v>
      </c>
      <c r="O1435" s="4">
        <v>0</v>
      </c>
      <c r="P1435" s="4">
        <v>0</v>
      </c>
      <c r="Q1435" s="4">
        <f>SUM(Tabela1[[#This Row],[set/25]:[dez/30]])</f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0</v>
      </c>
      <c r="CS1435" s="4">
        <v>0</v>
      </c>
      <c r="CT1435" s="4">
        <v>0</v>
      </c>
      <c r="CU1435" s="4">
        <v>0</v>
      </c>
      <c r="CV1435" s="4">
        <v>0</v>
      </c>
      <c r="CW1435" s="4">
        <v>0</v>
      </c>
      <c r="CX1435" s="4">
        <v>0</v>
      </c>
      <c r="CY1435" s="4">
        <v>0</v>
      </c>
      <c r="CZ1435" s="4">
        <v>0</v>
      </c>
      <c r="DA1435" s="4">
        <v>0</v>
      </c>
      <c r="DB1435" s="4">
        <v>0</v>
      </c>
      <c r="DC1435" s="4">
        <v>0</v>
      </c>
      <c r="DD1435" s="4">
        <v>0</v>
      </c>
      <c r="DE1435" s="4">
        <v>0</v>
      </c>
      <c r="DF1435" s="4">
        <v>0</v>
      </c>
      <c r="DG1435" s="4">
        <v>0</v>
      </c>
      <c r="DH1435" s="4">
        <v>0</v>
      </c>
      <c r="DI1435" s="4">
        <v>0</v>
      </c>
      <c r="DJ1435" s="4">
        <v>0</v>
      </c>
      <c r="DK1435" s="4">
        <v>0</v>
      </c>
      <c r="DL1435" s="4">
        <v>0</v>
      </c>
      <c r="DM1435" s="4">
        <v>0</v>
      </c>
      <c r="DN1435" s="4">
        <v>0</v>
      </c>
      <c r="DO1435" s="4">
        <v>0</v>
      </c>
      <c r="DP1435" s="4">
        <v>0</v>
      </c>
      <c r="DQ1435" s="4">
        <v>0</v>
      </c>
      <c r="DR1435" s="4">
        <v>0</v>
      </c>
      <c r="DS1435" s="4">
        <v>0</v>
      </c>
      <c r="DT1435" s="4">
        <v>0</v>
      </c>
      <c r="DU1435" s="6">
        <v>0</v>
      </c>
      <c r="DV1435" s="4">
        <f>SUM(Tabela1[[#This Row],[jan/25]:[mar/25]])</f>
        <v>0</v>
      </c>
      <c r="DW1435" s="4">
        <f>SUM(Tabela1[[#This Row],[abr/25]:[ago/25]])</f>
        <v>0</v>
      </c>
      <c r="DX1435" s="4">
        <f>SUM(Tabela1[[#This Row],[set/25]:[dez/30]])</f>
        <v>0</v>
      </c>
    </row>
    <row r="1436" spans="1:128" hidden="1" x14ac:dyDescent="0.25">
      <c r="A1436" s="2" t="s">
        <v>2495</v>
      </c>
      <c r="B1436" s="2" t="s">
        <v>2463</v>
      </c>
      <c r="C1436" s="2" t="s">
        <v>3234</v>
      </c>
      <c r="D1436" s="1">
        <v>58</v>
      </c>
      <c r="E1436" s="2"/>
      <c r="F1436" s="2" t="s">
        <v>42</v>
      </c>
      <c r="G1436" s="321"/>
      <c r="H1436" s="2"/>
      <c r="I1436" s="2"/>
      <c r="J1436" s="4"/>
      <c r="K1436" s="4"/>
      <c r="L1436" s="4">
        <f>Tabela1[[#This Row],[parcela.cef
(total)]]-Tabela1[[#This Row],[parcela.cef
(realizado)]]</f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f>SUM(Tabela1[[#This Row],[set/25]:[dez/30]])</f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6">
        <v>0</v>
      </c>
      <c r="DV1436" s="4">
        <f>SUM(Tabela1[[#This Row],[jan/25]:[mar/25]])</f>
        <v>0</v>
      </c>
      <c r="DW1436" s="4">
        <f>SUM(Tabela1[[#This Row],[abr/25]:[ago/25]])</f>
        <v>0</v>
      </c>
      <c r="DX1436" s="4">
        <f>SUM(Tabela1[[#This Row],[set/25]:[dez/30]])</f>
        <v>0</v>
      </c>
    </row>
    <row r="1437" spans="1:128" hidden="1" x14ac:dyDescent="0.25">
      <c r="A1437" s="2" t="s">
        <v>2495</v>
      </c>
      <c r="B1437" s="2" t="s">
        <v>2463</v>
      </c>
      <c r="C1437" s="2" t="s">
        <v>3234</v>
      </c>
      <c r="D1437" s="1">
        <v>59</v>
      </c>
      <c r="E1437" s="2"/>
      <c r="F1437" s="2" t="s">
        <v>42</v>
      </c>
      <c r="G1437" s="321"/>
      <c r="H1437" s="2"/>
      <c r="I1437" s="2"/>
      <c r="J1437" s="4"/>
      <c r="K1437" s="4"/>
      <c r="L1437" s="4">
        <f>Tabela1[[#This Row],[parcela.cef
(total)]]-Tabela1[[#This Row],[parcela.cef
(realizado)]]</f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f>SUM(Tabela1[[#This Row],[set/25]:[dez/30]])</f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0</v>
      </c>
      <c r="CP1437" s="4">
        <v>0</v>
      </c>
      <c r="CQ1437" s="4">
        <v>0</v>
      </c>
      <c r="CR1437" s="4">
        <v>0</v>
      </c>
      <c r="CS1437" s="4">
        <v>0</v>
      </c>
      <c r="CT1437" s="4">
        <v>0</v>
      </c>
      <c r="CU1437" s="4">
        <v>0</v>
      </c>
      <c r="CV1437" s="4">
        <v>0</v>
      </c>
      <c r="CW1437" s="4">
        <v>0</v>
      </c>
      <c r="CX1437" s="4">
        <v>0</v>
      </c>
      <c r="CY1437" s="4">
        <v>0</v>
      </c>
      <c r="CZ1437" s="4">
        <v>0</v>
      </c>
      <c r="DA1437" s="4">
        <v>0</v>
      </c>
      <c r="DB1437" s="4">
        <v>0</v>
      </c>
      <c r="DC1437" s="4">
        <v>0</v>
      </c>
      <c r="DD1437" s="4">
        <v>0</v>
      </c>
      <c r="DE1437" s="4">
        <v>0</v>
      </c>
      <c r="DF1437" s="4">
        <v>0</v>
      </c>
      <c r="DG1437" s="4">
        <v>0</v>
      </c>
      <c r="DH1437" s="4">
        <v>0</v>
      </c>
      <c r="DI1437" s="4">
        <v>0</v>
      </c>
      <c r="DJ1437" s="4">
        <v>0</v>
      </c>
      <c r="DK1437" s="4">
        <v>0</v>
      </c>
      <c r="DL1437" s="4">
        <v>0</v>
      </c>
      <c r="DM1437" s="4">
        <v>0</v>
      </c>
      <c r="DN1437" s="4">
        <v>0</v>
      </c>
      <c r="DO1437" s="4">
        <v>0</v>
      </c>
      <c r="DP1437" s="4">
        <v>0</v>
      </c>
      <c r="DQ1437" s="4">
        <v>0</v>
      </c>
      <c r="DR1437" s="4">
        <v>0</v>
      </c>
      <c r="DS1437" s="4">
        <v>0</v>
      </c>
      <c r="DT1437" s="4">
        <v>0</v>
      </c>
      <c r="DU1437" s="6">
        <v>0</v>
      </c>
      <c r="DV1437" s="4">
        <f>SUM(Tabela1[[#This Row],[jan/25]:[mar/25]])</f>
        <v>0</v>
      </c>
      <c r="DW1437" s="4">
        <f>SUM(Tabela1[[#This Row],[abr/25]:[ago/25]])</f>
        <v>0</v>
      </c>
      <c r="DX1437" s="4">
        <f>SUM(Tabela1[[#This Row],[set/25]:[dez/30]])</f>
        <v>0</v>
      </c>
    </row>
    <row r="1438" spans="1:128" hidden="1" x14ac:dyDescent="0.25">
      <c r="A1438" s="2" t="s">
        <v>2495</v>
      </c>
      <c r="B1438" s="2" t="s">
        <v>2463</v>
      </c>
      <c r="C1438" s="2" t="s">
        <v>1344</v>
      </c>
      <c r="D1438" s="1">
        <v>6</v>
      </c>
      <c r="E1438" s="2"/>
      <c r="F1438" s="2" t="s">
        <v>46</v>
      </c>
      <c r="G1438" s="321"/>
      <c r="H1438" s="2"/>
      <c r="I1438" s="2"/>
      <c r="J1438" s="4"/>
      <c r="K1438" s="4"/>
      <c r="L1438" s="4">
        <f>Tabela1[[#This Row],[parcela.cef
(total)]]-Tabela1[[#This Row],[parcela.cef
(realizado)]]</f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f>SUM(Tabela1[[#This Row],[set/25]:[dez/30]])</f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6">
        <v>0</v>
      </c>
      <c r="DV1438" s="4">
        <f>SUM(Tabela1[[#This Row],[jan/25]:[mar/25]])</f>
        <v>0</v>
      </c>
      <c r="DW1438" s="4">
        <f>SUM(Tabela1[[#This Row],[abr/25]:[ago/25]])</f>
        <v>0</v>
      </c>
      <c r="DX1438" s="4">
        <f>SUM(Tabela1[[#This Row],[set/25]:[dez/30]])</f>
        <v>0</v>
      </c>
    </row>
    <row r="1439" spans="1:128" hidden="1" x14ac:dyDescent="0.25">
      <c r="A1439" s="2" t="s">
        <v>2495</v>
      </c>
      <c r="B1439" s="2" t="s">
        <v>2463</v>
      </c>
      <c r="C1439" s="2" t="s">
        <v>3234</v>
      </c>
      <c r="D1439" s="1">
        <v>60</v>
      </c>
      <c r="E1439" s="2" t="s">
        <v>3181</v>
      </c>
      <c r="F1439" s="2" t="s">
        <v>19</v>
      </c>
      <c r="G1439" s="321">
        <v>45850</v>
      </c>
      <c r="H1439" s="2" t="s">
        <v>416</v>
      </c>
      <c r="I1439" s="2"/>
      <c r="J1439" s="4"/>
      <c r="K1439" s="4"/>
      <c r="L1439" s="4">
        <f>Tabela1[[#This Row],[parcela.cef
(total)]]-Tabela1[[#This Row],[parcela.cef
(realizado)]]</f>
        <v>0</v>
      </c>
      <c r="M1439" s="4">
        <v>0</v>
      </c>
      <c r="N1439" s="4">
        <v>75196.240000000005</v>
      </c>
      <c r="O1439" s="4">
        <v>0</v>
      </c>
      <c r="P1439" s="4">
        <v>6331.24</v>
      </c>
      <c r="Q1439" s="4">
        <f>SUM(Tabela1[[#This Row],[set/25]:[dez/30]])</f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5200.24</v>
      </c>
      <c r="BI1439" s="4">
        <v>1131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0</v>
      </c>
      <c r="CS1439" s="4">
        <v>0</v>
      </c>
      <c r="CT1439" s="4">
        <v>0</v>
      </c>
      <c r="CU1439" s="4">
        <v>0</v>
      </c>
      <c r="CV1439" s="4">
        <v>0</v>
      </c>
      <c r="CW1439" s="4">
        <v>0</v>
      </c>
      <c r="CX1439" s="4">
        <v>0</v>
      </c>
      <c r="CY1439" s="4">
        <v>0</v>
      </c>
      <c r="CZ1439" s="4">
        <v>0</v>
      </c>
      <c r="DA1439" s="4">
        <v>0</v>
      </c>
      <c r="DB1439" s="4">
        <v>0</v>
      </c>
      <c r="DC1439" s="4">
        <v>0</v>
      </c>
      <c r="DD1439" s="4">
        <v>0</v>
      </c>
      <c r="DE1439" s="4">
        <v>0</v>
      </c>
      <c r="DF1439" s="4">
        <v>0</v>
      </c>
      <c r="DG1439" s="4">
        <v>0</v>
      </c>
      <c r="DH1439" s="4">
        <v>0</v>
      </c>
      <c r="DI1439" s="4">
        <v>0</v>
      </c>
      <c r="DJ1439" s="4">
        <v>0</v>
      </c>
      <c r="DK1439" s="4">
        <v>0</v>
      </c>
      <c r="DL1439" s="4">
        <v>0</v>
      </c>
      <c r="DM1439" s="4">
        <v>0</v>
      </c>
      <c r="DN1439" s="4">
        <v>0</v>
      </c>
      <c r="DO1439" s="4">
        <v>0</v>
      </c>
      <c r="DP1439" s="4">
        <v>0</v>
      </c>
      <c r="DQ1439" s="4">
        <v>0</v>
      </c>
      <c r="DR1439" s="4">
        <v>0</v>
      </c>
      <c r="DS1439" s="4">
        <v>0</v>
      </c>
      <c r="DT1439" s="4">
        <v>0</v>
      </c>
      <c r="DU1439" s="6">
        <v>0</v>
      </c>
      <c r="DV1439" s="4">
        <f>SUM(Tabela1[[#This Row],[jan/25]:[mar/25]])</f>
        <v>0</v>
      </c>
      <c r="DW1439" s="4">
        <f>SUM(Tabela1[[#This Row],[abr/25]:[ago/25]])</f>
        <v>6331.24</v>
      </c>
      <c r="DX1439" s="4">
        <f>SUM(Tabela1[[#This Row],[set/25]:[dez/30]])</f>
        <v>0</v>
      </c>
    </row>
    <row r="1440" spans="1:128" hidden="1" x14ac:dyDescent="0.25">
      <c r="A1440" s="2" t="s">
        <v>2495</v>
      </c>
      <c r="B1440" s="2" t="s">
        <v>2463</v>
      </c>
      <c r="C1440" s="2" t="s">
        <v>3234</v>
      </c>
      <c r="D1440" s="1">
        <v>61</v>
      </c>
      <c r="E1440" s="2"/>
      <c r="F1440" s="2" t="s">
        <v>42</v>
      </c>
      <c r="G1440" s="321"/>
      <c r="H1440" s="2"/>
      <c r="I1440" s="2"/>
      <c r="J1440" s="4"/>
      <c r="K1440" s="4"/>
      <c r="L1440" s="4">
        <f>Tabela1[[#This Row],[parcela.cef
(total)]]-Tabela1[[#This Row],[parcela.cef
(realizado)]]</f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f>SUM(Tabela1[[#This Row],[set/25]:[dez/30]])</f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6">
        <v>0</v>
      </c>
      <c r="DV1440" s="4">
        <f>SUM(Tabela1[[#This Row],[jan/25]:[mar/25]])</f>
        <v>0</v>
      </c>
      <c r="DW1440" s="4">
        <f>SUM(Tabela1[[#This Row],[abr/25]:[ago/25]])</f>
        <v>0</v>
      </c>
      <c r="DX1440" s="4">
        <f>SUM(Tabela1[[#This Row],[set/25]:[dez/30]])</f>
        <v>0</v>
      </c>
    </row>
    <row r="1441" spans="1:128" hidden="1" x14ac:dyDescent="0.25">
      <c r="A1441" s="2" t="s">
        <v>2495</v>
      </c>
      <c r="B1441" s="2" t="s">
        <v>2463</v>
      </c>
      <c r="C1441" s="2" t="s">
        <v>3234</v>
      </c>
      <c r="D1441" s="1">
        <v>62</v>
      </c>
      <c r="E1441" s="2"/>
      <c r="F1441" s="2" t="s">
        <v>42</v>
      </c>
      <c r="G1441" s="321"/>
      <c r="H1441" s="2"/>
      <c r="I1441" s="2"/>
      <c r="J1441" s="4"/>
      <c r="K1441" s="4"/>
      <c r="L1441" s="4">
        <f>Tabela1[[#This Row],[parcela.cef
(total)]]-Tabela1[[#This Row],[parcela.cef
(realizado)]]</f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f>SUM(Tabela1[[#This Row],[set/25]:[dez/30]])</f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0</v>
      </c>
      <c r="CP1441" s="4">
        <v>0</v>
      </c>
      <c r="CQ1441" s="4">
        <v>0</v>
      </c>
      <c r="CR1441" s="4">
        <v>0</v>
      </c>
      <c r="CS1441" s="4">
        <v>0</v>
      </c>
      <c r="CT1441" s="4">
        <v>0</v>
      </c>
      <c r="CU1441" s="4">
        <v>0</v>
      </c>
      <c r="CV1441" s="4">
        <v>0</v>
      </c>
      <c r="CW1441" s="4">
        <v>0</v>
      </c>
      <c r="CX1441" s="4">
        <v>0</v>
      </c>
      <c r="CY1441" s="4">
        <v>0</v>
      </c>
      <c r="CZ1441" s="4">
        <v>0</v>
      </c>
      <c r="DA1441" s="4">
        <v>0</v>
      </c>
      <c r="DB1441" s="4">
        <v>0</v>
      </c>
      <c r="DC1441" s="4">
        <v>0</v>
      </c>
      <c r="DD1441" s="4">
        <v>0</v>
      </c>
      <c r="DE1441" s="4">
        <v>0</v>
      </c>
      <c r="DF1441" s="4">
        <v>0</v>
      </c>
      <c r="DG1441" s="4">
        <v>0</v>
      </c>
      <c r="DH1441" s="4">
        <v>0</v>
      </c>
      <c r="DI1441" s="4">
        <v>0</v>
      </c>
      <c r="DJ1441" s="4">
        <v>0</v>
      </c>
      <c r="DK1441" s="4">
        <v>0</v>
      </c>
      <c r="DL1441" s="4">
        <v>0</v>
      </c>
      <c r="DM1441" s="4">
        <v>0</v>
      </c>
      <c r="DN1441" s="4">
        <v>0</v>
      </c>
      <c r="DO1441" s="4">
        <v>0</v>
      </c>
      <c r="DP1441" s="4">
        <v>0</v>
      </c>
      <c r="DQ1441" s="4">
        <v>0</v>
      </c>
      <c r="DR1441" s="4">
        <v>0</v>
      </c>
      <c r="DS1441" s="4">
        <v>0</v>
      </c>
      <c r="DT1441" s="4">
        <v>0</v>
      </c>
      <c r="DU1441" s="6">
        <v>0</v>
      </c>
      <c r="DV1441" s="4">
        <f>SUM(Tabela1[[#This Row],[jan/25]:[mar/25]])</f>
        <v>0</v>
      </c>
      <c r="DW1441" s="4">
        <f>SUM(Tabela1[[#This Row],[abr/25]:[ago/25]])</f>
        <v>0</v>
      </c>
      <c r="DX1441" s="4">
        <f>SUM(Tabela1[[#This Row],[set/25]:[dez/30]])</f>
        <v>0</v>
      </c>
    </row>
    <row r="1442" spans="1:128" hidden="1" x14ac:dyDescent="0.25">
      <c r="A1442" s="2" t="s">
        <v>2495</v>
      </c>
      <c r="B1442" s="2" t="s">
        <v>2463</v>
      </c>
      <c r="C1442" s="2" t="s">
        <v>3234</v>
      </c>
      <c r="D1442" s="1">
        <v>63</v>
      </c>
      <c r="E1442" s="2"/>
      <c r="F1442" s="2" t="s">
        <v>46</v>
      </c>
      <c r="G1442" s="321"/>
      <c r="H1442" s="2"/>
      <c r="I1442" s="2"/>
      <c r="J1442" s="4"/>
      <c r="K1442" s="4"/>
      <c r="L1442" s="4">
        <f>Tabela1[[#This Row],[parcela.cef
(total)]]-Tabela1[[#This Row],[parcela.cef
(realizado)]]</f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f>SUM(Tabela1[[#This Row],[set/25]:[dez/30]])</f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6">
        <v>0</v>
      </c>
      <c r="DV1442" s="4">
        <f>SUM(Tabela1[[#This Row],[jan/25]:[mar/25]])</f>
        <v>0</v>
      </c>
      <c r="DW1442" s="4">
        <f>SUM(Tabela1[[#This Row],[abr/25]:[ago/25]])</f>
        <v>0</v>
      </c>
      <c r="DX1442" s="4">
        <f>SUM(Tabela1[[#This Row],[set/25]:[dez/30]])</f>
        <v>0</v>
      </c>
    </row>
    <row r="1443" spans="1:128" hidden="1" x14ac:dyDescent="0.25">
      <c r="A1443" s="2" t="s">
        <v>2495</v>
      </c>
      <c r="B1443" s="2" t="s">
        <v>2463</v>
      </c>
      <c r="C1443" s="2" t="s">
        <v>3234</v>
      </c>
      <c r="D1443" s="1">
        <v>64</v>
      </c>
      <c r="E1443" s="2"/>
      <c r="F1443" s="2" t="s">
        <v>46</v>
      </c>
      <c r="G1443" s="321"/>
      <c r="H1443" s="2"/>
      <c r="I1443" s="2"/>
      <c r="J1443" s="4"/>
      <c r="K1443" s="4"/>
      <c r="L1443" s="4">
        <f>Tabela1[[#This Row],[parcela.cef
(total)]]-Tabela1[[#This Row],[parcela.cef
(realizado)]]</f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f>SUM(Tabela1[[#This Row],[set/25]:[dez/30]])</f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0</v>
      </c>
      <c r="CS1443" s="4">
        <v>0</v>
      </c>
      <c r="CT1443" s="4">
        <v>0</v>
      </c>
      <c r="CU1443" s="4">
        <v>0</v>
      </c>
      <c r="CV1443" s="4">
        <v>0</v>
      </c>
      <c r="CW1443" s="4">
        <v>0</v>
      </c>
      <c r="CX1443" s="4">
        <v>0</v>
      </c>
      <c r="CY1443" s="4">
        <v>0</v>
      </c>
      <c r="CZ1443" s="4">
        <v>0</v>
      </c>
      <c r="DA1443" s="4">
        <v>0</v>
      </c>
      <c r="DB1443" s="4">
        <v>0</v>
      </c>
      <c r="DC1443" s="4">
        <v>0</v>
      </c>
      <c r="DD1443" s="4">
        <v>0</v>
      </c>
      <c r="DE1443" s="4">
        <v>0</v>
      </c>
      <c r="DF1443" s="4">
        <v>0</v>
      </c>
      <c r="DG1443" s="4">
        <v>0</v>
      </c>
      <c r="DH1443" s="4">
        <v>0</v>
      </c>
      <c r="DI1443" s="4">
        <v>0</v>
      </c>
      <c r="DJ1443" s="4">
        <v>0</v>
      </c>
      <c r="DK1443" s="4">
        <v>0</v>
      </c>
      <c r="DL1443" s="4">
        <v>0</v>
      </c>
      <c r="DM1443" s="4">
        <v>0</v>
      </c>
      <c r="DN1443" s="4">
        <v>0</v>
      </c>
      <c r="DO1443" s="4">
        <v>0</v>
      </c>
      <c r="DP1443" s="4">
        <v>0</v>
      </c>
      <c r="DQ1443" s="4">
        <v>0</v>
      </c>
      <c r="DR1443" s="4">
        <v>0</v>
      </c>
      <c r="DS1443" s="4">
        <v>0</v>
      </c>
      <c r="DT1443" s="4">
        <v>0</v>
      </c>
      <c r="DU1443" s="6">
        <v>0</v>
      </c>
      <c r="DV1443" s="4">
        <f>SUM(Tabela1[[#This Row],[jan/25]:[mar/25]])</f>
        <v>0</v>
      </c>
      <c r="DW1443" s="4">
        <f>SUM(Tabela1[[#This Row],[abr/25]:[ago/25]])</f>
        <v>0</v>
      </c>
      <c r="DX1443" s="4">
        <f>SUM(Tabela1[[#This Row],[set/25]:[dez/30]])</f>
        <v>0</v>
      </c>
    </row>
    <row r="1444" spans="1:128" hidden="1" x14ac:dyDescent="0.25">
      <c r="A1444" s="2" t="s">
        <v>2495</v>
      </c>
      <c r="B1444" s="2" t="s">
        <v>2463</v>
      </c>
      <c r="C1444" s="2" t="s">
        <v>3234</v>
      </c>
      <c r="D1444" s="1">
        <v>65</v>
      </c>
      <c r="E1444" s="2"/>
      <c r="F1444" s="2" t="s">
        <v>46</v>
      </c>
      <c r="G1444" s="321"/>
      <c r="H1444" s="2"/>
      <c r="I1444" s="2"/>
      <c r="J1444" s="4"/>
      <c r="K1444" s="4"/>
      <c r="L1444" s="4">
        <f>Tabela1[[#This Row],[parcela.cef
(total)]]-Tabela1[[#This Row],[parcela.cef
(realizado)]]</f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f>SUM(Tabela1[[#This Row],[set/25]:[dez/30]])</f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6">
        <v>0</v>
      </c>
      <c r="DV1444" s="4">
        <f>SUM(Tabela1[[#This Row],[jan/25]:[mar/25]])</f>
        <v>0</v>
      </c>
      <c r="DW1444" s="4">
        <f>SUM(Tabela1[[#This Row],[abr/25]:[ago/25]])</f>
        <v>0</v>
      </c>
      <c r="DX1444" s="4">
        <f>SUM(Tabela1[[#This Row],[set/25]:[dez/30]])</f>
        <v>0</v>
      </c>
    </row>
    <row r="1445" spans="1:128" hidden="1" x14ac:dyDescent="0.25">
      <c r="A1445" s="2" t="s">
        <v>2495</v>
      </c>
      <c r="B1445" s="2" t="s">
        <v>2463</v>
      </c>
      <c r="C1445" s="2" t="s">
        <v>3234</v>
      </c>
      <c r="D1445" s="1">
        <v>66</v>
      </c>
      <c r="E1445" s="2"/>
      <c r="F1445" s="2" t="s">
        <v>46</v>
      </c>
      <c r="G1445" s="321"/>
      <c r="H1445" s="2"/>
      <c r="I1445" s="2"/>
      <c r="J1445" s="4"/>
      <c r="K1445" s="4"/>
      <c r="L1445" s="4">
        <f>Tabela1[[#This Row],[parcela.cef
(total)]]-Tabela1[[#This Row],[parcela.cef
(realizado)]]</f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f>SUM(Tabela1[[#This Row],[set/25]:[dez/30]])</f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0</v>
      </c>
      <c r="CP1445" s="4">
        <v>0</v>
      </c>
      <c r="CQ1445" s="4">
        <v>0</v>
      </c>
      <c r="CR1445" s="4">
        <v>0</v>
      </c>
      <c r="CS1445" s="4">
        <v>0</v>
      </c>
      <c r="CT1445" s="4">
        <v>0</v>
      </c>
      <c r="CU1445" s="4">
        <v>0</v>
      </c>
      <c r="CV1445" s="4">
        <v>0</v>
      </c>
      <c r="CW1445" s="4">
        <v>0</v>
      </c>
      <c r="CX1445" s="4">
        <v>0</v>
      </c>
      <c r="CY1445" s="4">
        <v>0</v>
      </c>
      <c r="CZ1445" s="4">
        <v>0</v>
      </c>
      <c r="DA1445" s="4">
        <v>0</v>
      </c>
      <c r="DB1445" s="4">
        <v>0</v>
      </c>
      <c r="DC1445" s="4">
        <v>0</v>
      </c>
      <c r="DD1445" s="4">
        <v>0</v>
      </c>
      <c r="DE1445" s="4">
        <v>0</v>
      </c>
      <c r="DF1445" s="4">
        <v>0</v>
      </c>
      <c r="DG1445" s="4">
        <v>0</v>
      </c>
      <c r="DH1445" s="4">
        <v>0</v>
      </c>
      <c r="DI1445" s="4">
        <v>0</v>
      </c>
      <c r="DJ1445" s="4">
        <v>0</v>
      </c>
      <c r="DK1445" s="4">
        <v>0</v>
      </c>
      <c r="DL1445" s="4">
        <v>0</v>
      </c>
      <c r="DM1445" s="4">
        <v>0</v>
      </c>
      <c r="DN1445" s="4">
        <v>0</v>
      </c>
      <c r="DO1445" s="4">
        <v>0</v>
      </c>
      <c r="DP1445" s="4">
        <v>0</v>
      </c>
      <c r="DQ1445" s="4">
        <v>0</v>
      </c>
      <c r="DR1445" s="4">
        <v>0</v>
      </c>
      <c r="DS1445" s="4">
        <v>0</v>
      </c>
      <c r="DT1445" s="4">
        <v>0</v>
      </c>
      <c r="DU1445" s="6">
        <v>0</v>
      </c>
      <c r="DV1445" s="4">
        <f>SUM(Tabela1[[#This Row],[jan/25]:[mar/25]])</f>
        <v>0</v>
      </c>
      <c r="DW1445" s="4">
        <f>SUM(Tabela1[[#This Row],[abr/25]:[ago/25]])</f>
        <v>0</v>
      </c>
      <c r="DX1445" s="4">
        <f>SUM(Tabela1[[#This Row],[set/25]:[dez/30]])</f>
        <v>0</v>
      </c>
    </row>
    <row r="1446" spans="1:128" hidden="1" x14ac:dyDescent="0.25">
      <c r="A1446" s="2" t="s">
        <v>2495</v>
      </c>
      <c r="B1446" s="2" t="s">
        <v>2463</v>
      </c>
      <c r="C1446" s="2" t="s">
        <v>3234</v>
      </c>
      <c r="D1446" s="1">
        <v>67</v>
      </c>
      <c r="E1446" s="2"/>
      <c r="F1446" s="2" t="s">
        <v>46</v>
      </c>
      <c r="G1446" s="321"/>
      <c r="H1446" s="2"/>
      <c r="I1446" s="2"/>
      <c r="J1446" s="4"/>
      <c r="K1446" s="4"/>
      <c r="L1446" s="4">
        <f>Tabela1[[#This Row],[parcela.cef
(total)]]-Tabela1[[#This Row],[parcela.cef
(realizado)]]</f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f>SUM(Tabela1[[#This Row],[set/25]:[dez/30]])</f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6">
        <v>0</v>
      </c>
      <c r="DV1446" s="4">
        <f>SUM(Tabela1[[#This Row],[jan/25]:[mar/25]])</f>
        <v>0</v>
      </c>
      <c r="DW1446" s="4">
        <f>SUM(Tabela1[[#This Row],[abr/25]:[ago/25]])</f>
        <v>0</v>
      </c>
      <c r="DX1446" s="4">
        <f>SUM(Tabela1[[#This Row],[set/25]:[dez/30]])</f>
        <v>0</v>
      </c>
    </row>
    <row r="1447" spans="1:128" hidden="1" x14ac:dyDescent="0.25">
      <c r="A1447" s="2" t="s">
        <v>2495</v>
      </c>
      <c r="B1447" s="2" t="s">
        <v>2463</v>
      </c>
      <c r="C1447" s="2" t="s">
        <v>3234</v>
      </c>
      <c r="D1447" s="1">
        <v>68</v>
      </c>
      <c r="E1447" s="2"/>
      <c r="F1447" s="2" t="s">
        <v>46</v>
      </c>
      <c r="G1447" s="321"/>
      <c r="H1447" s="2"/>
      <c r="I1447" s="2"/>
      <c r="J1447" s="4"/>
      <c r="K1447" s="4"/>
      <c r="L1447" s="4">
        <f>Tabela1[[#This Row],[parcela.cef
(total)]]-Tabela1[[#This Row],[parcela.cef
(realizado)]]</f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f>SUM(Tabela1[[#This Row],[set/25]:[dez/30]])</f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0</v>
      </c>
      <c r="CP1447" s="4">
        <v>0</v>
      </c>
      <c r="CQ1447" s="4">
        <v>0</v>
      </c>
      <c r="CR1447" s="4">
        <v>0</v>
      </c>
      <c r="CS1447" s="4">
        <v>0</v>
      </c>
      <c r="CT1447" s="4">
        <v>0</v>
      </c>
      <c r="CU1447" s="4">
        <v>0</v>
      </c>
      <c r="CV1447" s="4">
        <v>0</v>
      </c>
      <c r="CW1447" s="4">
        <v>0</v>
      </c>
      <c r="CX1447" s="4">
        <v>0</v>
      </c>
      <c r="CY1447" s="4">
        <v>0</v>
      </c>
      <c r="CZ1447" s="4">
        <v>0</v>
      </c>
      <c r="DA1447" s="4">
        <v>0</v>
      </c>
      <c r="DB1447" s="4">
        <v>0</v>
      </c>
      <c r="DC1447" s="4">
        <v>0</v>
      </c>
      <c r="DD1447" s="4">
        <v>0</v>
      </c>
      <c r="DE1447" s="4">
        <v>0</v>
      </c>
      <c r="DF1447" s="4">
        <v>0</v>
      </c>
      <c r="DG1447" s="4">
        <v>0</v>
      </c>
      <c r="DH1447" s="4">
        <v>0</v>
      </c>
      <c r="DI1447" s="4">
        <v>0</v>
      </c>
      <c r="DJ1447" s="4">
        <v>0</v>
      </c>
      <c r="DK1447" s="4">
        <v>0</v>
      </c>
      <c r="DL1447" s="4">
        <v>0</v>
      </c>
      <c r="DM1447" s="4">
        <v>0</v>
      </c>
      <c r="DN1447" s="4">
        <v>0</v>
      </c>
      <c r="DO1447" s="4">
        <v>0</v>
      </c>
      <c r="DP1447" s="4">
        <v>0</v>
      </c>
      <c r="DQ1447" s="4">
        <v>0</v>
      </c>
      <c r="DR1447" s="4">
        <v>0</v>
      </c>
      <c r="DS1447" s="4">
        <v>0</v>
      </c>
      <c r="DT1447" s="4">
        <v>0</v>
      </c>
      <c r="DU1447" s="6">
        <v>0</v>
      </c>
      <c r="DV1447" s="4">
        <f>SUM(Tabela1[[#This Row],[jan/25]:[mar/25]])</f>
        <v>0</v>
      </c>
      <c r="DW1447" s="4">
        <f>SUM(Tabela1[[#This Row],[abr/25]:[ago/25]])</f>
        <v>0</v>
      </c>
      <c r="DX1447" s="4">
        <f>SUM(Tabela1[[#This Row],[set/25]:[dez/30]])</f>
        <v>0</v>
      </c>
    </row>
    <row r="1448" spans="1:128" hidden="1" x14ac:dyDescent="0.25">
      <c r="A1448" s="2" t="s">
        <v>2495</v>
      </c>
      <c r="B1448" s="2" t="s">
        <v>2463</v>
      </c>
      <c r="C1448" s="2" t="s">
        <v>3234</v>
      </c>
      <c r="D1448" s="1">
        <v>69</v>
      </c>
      <c r="E1448" s="2"/>
      <c r="F1448" s="2" t="s">
        <v>46</v>
      </c>
      <c r="G1448" s="321"/>
      <c r="H1448" s="2"/>
      <c r="I1448" s="2"/>
      <c r="J1448" s="4"/>
      <c r="K1448" s="4"/>
      <c r="L1448" s="4">
        <f>Tabela1[[#This Row],[parcela.cef
(total)]]-Tabela1[[#This Row],[parcela.cef
(realizado)]]</f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f>SUM(Tabela1[[#This Row],[set/25]:[dez/30]])</f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6">
        <v>0</v>
      </c>
      <c r="DV1448" s="4">
        <f>SUM(Tabela1[[#This Row],[jan/25]:[mar/25]])</f>
        <v>0</v>
      </c>
      <c r="DW1448" s="4">
        <f>SUM(Tabela1[[#This Row],[abr/25]:[ago/25]])</f>
        <v>0</v>
      </c>
      <c r="DX1448" s="4">
        <f>SUM(Tabela1[[#This Row],[set/25]:[dez/30]])</f>
        <v>0</v>
      </c>
    </row>
    <row r="1449" spans="1:128" hidden="1" x14ac:dyDescent="0.25">
      <c r="A1449" s="2" t="s">
        <v>2495</v>
      </c>
      <c r="B1449" s="2" t="s">
        <v>2463</v>
      </c>
      <c r="C1449" s="2" t="s">
        <v>1344</v>
      </c>
      <c r="D1449" s="1">
        <v>7</v>
      </c>
      <c r="E1449" s="2"/>
      <c r="F1449" s="2" t="s">
        <v>46</v>
      </c>
      <c r="G1449" s="321"/>
      <c r="H1449" s="2"/>
      <c r="I1449" s="2"/>
      <c r="J1449" s="4"/>
      <c r="K1449" s="4"/>
      <c r="L1449" s="4">
        <f>Tabela1[[#This Row],[parcela.cef
(total)]]-Tabela1[[#This Row],[parcela.cef
(realizado)]]</f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f>SUM(Tabela1[[#This Row],[set/25]:[dez/30]])</f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0</v>
      </c>
      <c r="CS1449" s="4">
        <v>0</v>
      </c>
      <c r="CT1449" s="4">
        <v>0</v>
      </c>
      <c r="CU1449" s="4">
        <v>0</v>
      </c>
      <c r="CV1449" s="4">
        <v>0</v>
      </c>
      <c r="CW1449" s="4">
        <v>0</v>
      </c>
      <c r="CX1449" s="4">
        <v>0</v>
      </c>
      <c r="CY1449" s="4">
        <v>0</v>
      </c>
      <c r="CZ1449" s="4">
        <v>0</v>
      </c>
      <c r="DA1449" s="4">
        <v>0</v>
      </c>
      <c r="DB1449" s="4">
        <v>0</v>
      </c>
      <c r="DC1449" s="4">
        <v>0</v>
      </c>
      <c r="DD1449" s="4">
        <v>0</v>
      </c>
      <c r="DE1449" s="4">
        <v>0</v>
      </c>
      <c r="DF1449" s="4">
        <v>0</v>
      </c>
      <c r="DG1449" s="4">
        <v>0</v>
      </c>
      <c r="DH1449" s="4">
        <v>0</v>
      </c>
      <c r="DI1449" s="4">
        <v>0</v>
      </c>
      <c r="DJ1449" s="4">
        <v>0</v>
      </c>
      <c r="DK1449" s="4">
        <v>0</v>
      </c>
      <c r="DL1449" s="4">
        <v>0</v>
      </c>
      <c r="DM1449" s="4">
        <v>0</v>
      </c>
      <c r="DN1449" s="4">
        <v>0</v>
      </c>
      <c r="DO1449" s="4">
        <v>0</v>
      </c>
      <c r="DP1449" s="4">
        <v>0</v>
      </c>
      <c r="DQ1449" s="4">
        <v>0</v>
      </c>
      <c r="DR1449" s="4">
        <v>0</v>
      </c>
      <c r="DS1449" s="4">
        <v>0</v>
      </c>
      <c r="DT1449" s="4">
        <v>0</v>
      </c>
      <c r="DU1449" s="6">
        <v>0</v>
      </c>
      <c r="DV1449" s="4">
        <f>SUM(Tabela1[[#This Row],[jan/25]:[mar/25]])</f>
        <v>0</v>
      </c>
      <c r="DW1449" s="4">
        <f>SUM(Tabela1[[#This Row],[abr/25]:[ago/25]])</f>
        <v>0</v>
      </c>
      <c r="DX1449" s="4">
        <f>SUM(Tabela1[[#This Row],[set/25]:[dez/30]])</f>
        <v>0</v>
      </c>
    </row>
    <row r="1450" spans="1:128" hidden="1" x14ac:dyDescent="0.25">
      <c r="A1450" s="2" t="s">
        <v>2495</v>
      </c>
      <c r="B1450" s="2" t="s">
        <v>2463</v>
      </c>
      <c r="C1450" s="2" t="s">
        <v>2467</v>
      </c>
      <c r="D1450" s="1">
        <v>70</v>
      </c>
      <c r="E1450" s="2"/>
      <c r="F1450" s="2" t="s">
        <v>46</v>
      </c>
      <c r="G1450" s="321"/>
      <c r="H1450" s="2"/>
      <c r="I1450" s="2"/>
      <c r="J1450" s="4"/>
      <c r="K1450" s="4"/>
      <c r="L1450" s="4">
        <f>Tabela1[[#This Row],[parcela.cef
(total)]]-Tabela1[[#This Row],[parcela.cef
(realizado)]]</f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f>SUM(Tabela1[[#This Row],[set/25]:[dez/30]])</f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6">
        <v>0</v>
      </c>
      <c r="DV1450" s="4">
        <f>SUM(Tabela1[[#This Row],[jan/25]:[mar/25]])</f>
        <v>0</v>
      </c>
      <c r="DW1450" s="4">
        <f>SUM(Tabela1[[#This Row],[abr/25]:[ago/25]])</f>
        <v>0</v>
      </c>
      <c r="DX1450" s="4">
        <f>SUM(Tabela1[[#This Row],[set/25]:[dez/30]])</f>
        <v>0</v>
      </c>
    </row>
    <row r="1451" spans="1:128" hidden="1" x14ac:dyDescent="0.25">
      <c r="A1451" s="2" t="s">
        <v>2495</v>
      </c>
      <c r="B1451" s="2" t="s">
        <v>2463</v>
      </c>
      <c r="C1451" s="2" t="s">
        <v>2467</v>
      </c>
      <c r="D1451" s="1">
        <v>71</v>
      </c>
      <c r="E1451" s="2"/>
      <c r="F1451" s="2" t="s">
        <v>46</v>
      </c>
      <c r="G1451" s="321"/>
      <c r="H1451" s="2"/>
      <c r="I1451" s="2"/>
      <c r="J1451" s="4"/>
      <c r="K1451" s="4"/>
      <c r="L1451" s="4">
        <f>Tabela1[[#This Row],[parcela.cef
(total)]]-Tabela1[[#This Row],[parcela.cef
(realizado)]]</f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f>SUM(Tabela1[[#This Row],[set/25]:[dez/30]])</f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0</v>
      </c>
      <c r="CS1451" s="4">
        <v>0</v>
      </c>
      <c r="CT1451" s="4">
        <v>0</v>
      </c>
      <c r="CU1451" s="4">
        <v>0</v>
      </c>
      <c r="CV1451" s="4">
        <v>0</v>
      </c>
      <c r="CW1451" s="4">
        <v>0</v>
      </c>
      <c r="CX1451" s="4">
        <v>0</v>
      </c>
      <c r="CY1451" s="4">
        <v>0</v>
      </c>
      <c r="CZ1451" s="4">
        <v>0</v>
      </c>
      <c r="DA1451" s="4">
        <v>0</v>
      </c>
      <c r="DB1451" s="4">
        <v>0</v>
      </c>
      <c r="DC1451" s="4">
        <v>0</v>
      </c>
      <c r="DD1451" s="4">
        <v>0</v>
      </c>
      <c r="DE1451" s="4">
        <v>0</v>
      </c>
      <c r="DF1451" s="4">
        <v>0</v>
      </c>
      <c r="DG1451" s="4">
        <v>0</v>
      </c>
      <c r="DH1451" s="4">
        <v>0</v>
      </c>
      <c r="DI1451" s="4">
        <v>0</v>
      </c>
      <c r="DJ1451" s="4">
        <v>0</v>
      </c>
      <c r="DK1451" s="4">
        <v>0</v>
      </c>
      <c r="DL1451" s="4">
        <v>0</v>
      </c>
      <c r="DM1451" s="4">
        <v>0</v>
      </c>
      <c r="DN1451" s="4">
        <v>0</v>
      </c>
      <c r="DO1451" s="4">
        <v>0</v>
      </c>
      <c r="DP1451" s="4">
        <v>0</v>
      </c>
      <c r="DQ1451" s="4">
        <v>0</v>
      </c>
      <c r="DR1451" s="4">
        <v>0</v>
      </c>
      <c r="DS1451" s="4">
        <v>0</v>
      </c>
      <c r="DT1451" s="4">
        <v>0</v>
      </c>
      <c r="DU1451" s="6">
        <v>0</v>
      </c>
      <c r="DV1451" s="4">
        <f>SUM(Tabela1[[#This Row],[jan/25]:[mar/25]])</f>
        <v>0</v>
      </c>
      <c r="DW1451" s="4">
        <f>SUM(Tabela1[[#This Row],[abr/25]:[ago/25]])</f>
        <v>0</v>
      </c>
      <c r="DX1451" s="4">
        <f>SUM(Tabela1[[#This Row],[set/25]:[dez/30]])</f>
        <v>0</v>
      </c>
    </row>
    <row r="1452" spans="1:128" hidden="1" x14ac:dyDescent="0.25">
      <c r="A1452" s="2" t="s">
        <v>2495</v>
      </c>
      <c r="B1452" s="2" t="s">
        <v>2463</v>
      </c>
      <c r="C1452" s="2" t="s">
        <v>2467</v>
      </c>
      <c r="D1452" s="1">
        <v>72</v>
      </c>
      <c r="E1452" s="2"/>
      <c r="F1452" s="2" t="s">
        <v>46</v>
      </c>
      <c r="G1452" s="321"/>
      <c r="H1452" s="2"/>
      <c r="I1452" s="2"/>
      <c r="J1452" s="4"/>
      <c r="K1452" s="4"/>
      <c r="L1452" s="4">
        <f>Tabela1[[#This Row],[parcela.cef
(total)]]-Tabela1[[#This Row],[parcela.cef
(realizado)]]</f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f>SUM(Tabela1[[#This Row],[set/25]:[dez/30]])</f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6">
        <v>0</v>
      </c>
      <c r="DV1452" s="4">
        <f>SUM(Tabela1[[#This Row],[jan/25]:[mar/25]])</f>
        <v>0</v>
      </c>
      <c r="DW1452" s="4">
        <f>SUM(Tabela1[[#This Row],[abr/25]:[ago/25]])</f>
        <v>0</v>
      </c>
      <c r="DX1452" s="4">
        <f>SUM(Tabela1[[#This Row],[set/25]:[dez/30]])</f>
        <v>0</v>
      </c>
    </row>
    <row r="1453" spans="1:128" hidden="1" x14ac:dyDescent="0.25">
      <c r="A1453" s="2" t="s">
        <v>2495</v>
      </c>
      <c r="B1453" s="2" t="s">
        <v>2463</v>
      </c>
      <c r="C1453" s="2" t="s">
        <v>2467</v>
      </c>
      <c r="D1453" s="1">
        <v>73</v>
      </c>
      <c r="E1453" s="2"/>
      <c r="F1453" s="2" t="s">
        <v>46</v>
      </c>
      <c r="G1453" s="321"/>
      <c r="H1453" s="2"/>
      <c r="I1453" s="2"/>
      <c r="J1453" s="4"/>
      <c r="K1453" s="4"/>
      <c r="L1453" s="4">
        <f>Tabela1[[#This Row],[parcela.cef
(total)]]-Tabela1[[#This Row],[parcela.cef
(realizado)]]</f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f>SUM(Tabela1[[#This Row],[set/25]:[dez/30]])</f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0</v>
      </c>
      <c r="CP1453" s="4">
        <v>0</v>
      </c>
      <c r="CQ1453" s="4">
        <v>0</v>
      </c>
      <c r="CR1453" s="4">
        <v>0</v>
      </c>
      <c r="CS1453" s="4">
        <v>0</v>
      </c>
      <c r="CT1453" s="4">
        <v>0</v>
      </c>
      <c r="CU1453" s="4">
        <v>0</v>
      </c>
      <c r="CV1453" s="4">
        <v>0</v>
      </c>
      <c r="CW1453" s="4">
        <v>0</v>
      </c>
      <c r="CX1453" s="4">
        <v>0</v>
      </c>
      <c r="CY1453" s="4">
        <v>0</v>
      </c>
      <c r="CZ1453" s="4">
        <v>0</v>
      </c>
      <c r="DA1453" s="4">
        <v>0</v>
      </c>
      <c r="DB1453" s="4">
        <v>0</v>
      </c>
      <c r="DC1453" s="4">
        <v>0</v>
      </c>
      <c r="DD1453" s="4">
        <v>0</v>
      </c>
      <c r="DE1453" s="4">
        <v>0</v>
      </c>
      <c r="DF1453" s="4">
        <v>0</v>
      </c>
      <c r="DG1453" s="4">
        <v>0</v>
      </c>
      <c r="DH1453" s="4">
        <v>0</v>
      </c>
      <c r="DI1453" s="4">
        <v>0</v>
      </c>
      <c r="DJ1453" s="4">
        <v>0</v>
      </c>
      <c r="DK1453" s="4">
        <v>0</v>
      </c>
      <c r="DL1453" s="4">
        <v>0</v>
      </c>
      <c r="DM1453" s="4">
        <v>0</v>
      </c>
      <c r="DN1453" s="4">
        <v>0</v>
      </c>
      <c r="DO1453" s="4">
        <v>0</v>
      </c>
      <c r="DP1453" s="4">
        <v>0</v>
      </c>
      <c r="DQ1453" s="4">
        <v>0</v>
      </c>
      <c r="DR1453" s="4">
        <v>0</v>
      </c>
      <c r="DS1453" s="4">
        <v>0</v>
      </c>
      <c r="DT1453" s="4">
        <v>0</v>
      </c>
      <c r="DU1453" s="6">
        <v>0</v>
      </c>
      <c r="DV1453" s="4">
        <f>SUM(Tabela1[[#This Row],[jan/25]:[mar/25]])</f>
        <v>0</v>
      </c>
      <c r="DW1453" s="4">
        <f>SUM(Tabela1[[#This Row],[abr/25]:[ago/25]])</f>
        <v>0</v>
      </c>
      <c r="DX1453" s="4">
        <f>SUM(Tabela1[[#This Row],[set/25]:[dez/30]])</f>
        <v>0</v>
      </c>
    </row>
    <row r="1454" spans="1:128" hidden="1" x14ac:dyDescent="0.25">
      <c r="A1454" s="2" t="s">
        <v>2495</v>
      </c>
      <c r="B1454" s="2" t="s">
        <v>2463</v>
      </c>
      <c r="C1454" s="2" t="s">
        <v>2467</v>
      </c>
      <c r="D1454" s="1">
        <v>74</v>
      </c>
      <c r="E1454" s="2"/>
      <c r="F1454" s="2" t="s">
        <v>46</v>
      </c>
      <c r="G1454" s="321"/>
      <c r="H1454" s="2"/>
      <c r="I1454" s="2"/>
      <c r="J1454" s="4"/>
      <c r="K1454" s="4"/>
      <c r="L1454" s="4">
        <f>Tabela1[[#This Row],[parcela.cef
(total)]]-Tabela1[[#This Row],[parcela.cef
(realizado)]]</f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f>SUM(Tabela1[[#This Row],[set/25]:[dez/30]])</f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6">
        <v>0</v>
      </c>
      <c r="DV1454" s="4">
        <f>SUM(Tabela1[[#This Row],[jan/25]:[mar/25]])</f>
        <v>0</v>
      </c>
      <c r="DW1454" s="4">
        <f>SUM(Tabela1[[#This Row],[abr/25]:[ago/25]])</f>
        <v>0</v>
      </c>
      <c r="DX1454" s="4">
        <f>SUM(Tabela1[[#This Row],[set/25]:[dez/30]])</f>
        <v>0</v>
      </c>
    </row>
    <row r="1455" spans="1:128" hidden="1" x14ac:dyDescent="0.25">
      <c r="A1455" s="2" t="s">
        <v>2495</v>
      </c>
      <c r="B1455" s="2" t="s">
        <v>2463</v>
      </c>
      <c r="C1455" s="2" t="s">
        <v>2467</v>
      </c>
      <c r="D1455" s="1">
        <v>75</v>
      </c>
      <c r="E1455" s="2"/>
      <c r="F1455" s="2" t="s">
        <v>46</v>
      </c>
      <c r="G1455" s="321"/>
      <c r="H1455" s="2"/>
      <c r="I1455" s="2"/>
      <c r="J1455" s="4"/>
      <c r="K1455" s="4"/>
      <c r="L1455" s="4">
        <f>Tabela1[[#This Row],[parcela.cef
(total)]]-Tabela1[[#This Row],[parcela.cef
(realizado)]]</f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f>SUM(Tabela1[[#This Row],[set/25]:[dez/30]])</f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0</v>
      </c>
      <c r="CP1455" s="4">
        <v>0</v>
      </c>
      <c r="CQ1455" s="4">
        <v>0</v>
      </c>
      <c r="CR1455" s="4">
        <v>0</v>
      </c>
      <c r="CS1455" s="4">
        <v>0</v>
      </c>
      <c r="CT1455" s="4">
        <v>0</v>
      </c>
      <c r="CU1455" s="4">
        <v>0</v>
      </c>
      <c r="CV1455" s="4">
        <v>0</v>
      </c>
      <c r="CW1455" s="4">
        <v>0</v>
      </c>
      <c r="CX1455" s="4">
        <v>0</v>
      </c>
      <c r="CY1455" s="4">
        <v>0</v>
      </c>
      <c r="CZ1455" s="4">
        <v>0</v>
      </c>
      <c r="DA1455" s="4">
        <v>0</v>
      </c>
      <c r="DB1455" s="4">
        <v>0</v>
      </c>
      <c r="DC1455" s="4">
        <v>0</v>
      </c>
      <c r="DD1455" s="4">
        <v>0</v>
      </c>
      <c r="DE1455" s="4">
        <v>0</v>
      </c>
      <c r="DF1455" s="4">
        <v>0</v>
      </c>
      <c r="DG1455" s="4">
        <v>0</v>
      </c>
      <c r="DH1455" s="4">
        <v>0</v>
      </c>
      <c r="DI1455" s="4">
        <v>0</v>
      </c>
      <c r="DJ1455" s="4">
        <v>0</v>
      </c>
      <c r="DK1455" s="4">
        <v>0</v>
      </c>
      <c r="DL1455" s="4">
        <v>0</v>
      </c>
      <c r="DM1455" s="4">
        <v>0</v>
      </c>
      <c r="DN1455" s="4">
        <v>0</v>
      </c>
      <c r="DO1455" s="4">
        <v>0</v>
      </c>
      <c r="DP1455" s="4">
        <v>0</v>
      </c>
      <c r="DQ1455" s="4">
        <v>0</v>
      </c>
      <c r="DR1455" s="4">
        <v>0</v>
      </c>
      <c r="DS1455" s="4">
        <v>0</v>
      </c>
      <c r="DT1455" s="4">
        <v>0</v>
      </c>
      <c r="DU1455" s="6">
        <v>0</v>
      </c>
      <c r="DV1455" s="4">
        <f>SUM(Tabela1[[#This Row],[jan/25]:[mar/25]])</f>
        <v>0</v>
      </c>
      <c r="DW1455" s="4">
        <f>SUM(Tabela1[[#This Row],[abr/25]:[ago/25]])</f>
        <v>0</v>
      </c>
      <c r="DX1455" s="4">
        <f>SUM(Tabela1[[#This Row],[set/25]:[dez/30]])</f>
        <v>0</v>
      </c>
    </row>
    <row r="1456" spans="1:128" hidden="1" x14ac:dyDescent="0.25">
      <c r="A1456" s="2" t="s">
        <v>2495</v>
      </c>
      <c r="B1456" s="2" t="s">
        <v>2463</v>
      </c>
      <c r="C1456" s="2" t="s">
        <v>2467</v>
      </c>
      <c r="D1456" s="1">
        <v>76</v>
      </c>
      <c r="E1456" s="2"/>
      <c r="F1456" s="2" t="s">
        <v>46</v>
      </c>
      <c r="G1456" s="321"/>
      <c r="H1456" s="2"/>
      <c r="I1456" s="2"/>
      <c r="J1456" s="4"/>
      <c r="K1456" s="4"/>
      <c r="L1456" s="4">
        <f>Tabela1[[#This Row],[parcela.cef
(total)]]-Tabela1[[#This Row],[parcela.cef
(realizado)]]</f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f>SUM(Tabela1[[#This Row],[set/25]:[dez/30]])</f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6">
        <v>0</v>
      </c>
      <c r="DV1456" s="4">
        <f>SUM(Tabela1[[#This Row],[jan/25]:[mar/25]])</f>
        <v>0</v>
      </c>
      <c r="DW1456" s="4">
        <f>SUM(Tabela1[[#This Row],[abr/25]:[ago/25]])</f>
        <v>0</v>
      </c>
      <c r="DX1456" s="4">
        <f>SUM(Tabela1[[#This Row],[set/25]:[dez/30]])</f>
        <v>0</v>
      </c>
    </row>
    <row r="1457" spans="1:128" hidden="1" x14ac:dyDescent="0.25">
      <c r="A1457" s="2" t="s">
        <v>2495</v>
      </c>
      <c r="B1457" s="2" t="s">
        <v>2463</v>
      </c>
      <c r="C1457" s="2" t="s">
        <v>2467</v>
      </c>
      <c r="D1457" s="1">
        <v>77</v>
      </c>
      <c r="E1457" s="2"/>
      <c r="F1457" s="2" t="s">
        <v>46</v>
      </c>
      <c r="G1457" s="321"/>
      <c r="H1457" s="2"/>
      <c r="I1457" s="2"/>
      <c r="J1457" s="4"/>
      <c r="K1457" s="4"/>
      <c r="L1457" s="4">
        <f>Tabela1[[#This Row],[parcela.cef
(total)]]-Tabela1[[#This Row],[parcela.cef
(realizado)]]</f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f>SUM(Tabela1[[#This Row],[set/25]:[dez/30]])</f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4">
        <v>0</v>
      </c>
      <c r="CV1457" s="4">
        <v>0</v>
      </c>
      <c r="CW1457" s="4">
        <v>0</v>
      </c>
      <c r="CX1457" s="4">
        <v>0</v>
      </c>
      <c r="CY1457" s="4">
        <v>0</v>
      </c>
      <c r="CZ1457" s="4">
        <v>0</v>
      </c>
      <c r="DA1457" s="4">
        <v>0</v>
      </c>
      <c r="DB1457" s="4">
        <v>0</v>
      </c>
      <c r="DC1457" s="4">
        <v>0</v>
      </c>
      <c r="DD1457" s="4">
        <v>0</v>
      </c>
      <c r="DE1457" s="4">
        <v>0</v>
      </c>
      <c r="DF1457" s="4">
        <v>0</v>
      </c>
      <c r="DG1457" s="4">
        <v>0</v>
      </c>
      <c r="DH1457" s="4">
        <v>0</v>
      </c>
      <c r="DI1457" s="4">
        <v>0</v>
      </c>
      <c r="DJ1457" s="4">
        <v>0</v>
      </c>
      <c r="DK1457" s="4">
        <v>0</v>
      </c>
      <c r="DL1457" s="4">
        <v>0</v>
      </c>
      <c r="DM1457" s="4">
        <v>0</v>
      </c>
      <c r="DN1457" s="4">
        <v>0</v>
      </c>
      <c r="DO1457" s="4">
        <v>0</v>
      </c>
      <c r="DP1457" s="4">
        <v>0</v>
      </c>
      <c r="DQ1457" s="4">
        <v>0</v>
      </c>
      <c r="DR1457" s="4">
        <v>0</v>
      </c>
      <c r="DS1457" s="4">
        <v>0</v>
      </c>
      <c r="DT1457" s="4">
        <v>0</v>
      </c>
      <c r="DU1457" s="6">
        <v>0</v>
      </c>
      <c r="DV1457" s="4">
        <f>SUM(Tabela1[[#This Row],[jan/25]:[mar/25]])</f>
        <v>0</v>
      </c>
      <c r="DW1457" s="4">
        <f>SUM(Tabela1[[#This Row],[abr/25]:[ago/25]])</f>
        <v>0</v>
      </c>
      <c r="DX1457" s="4">
        <f>SUM(Tabela1[[#This Row],[set/25]:[dez/30]])</f>
        <v>0</v>
      </c>
    </row>
    <row r="1458" spans="1:128" hidden="1" x14ac:dyDescent="0.25">
      <c r="A1458" s="2" t="s">
        <v>2495</v>
      </c>
      <c r="B1458" s="2" t="s">
        <v>2463</v>
      </c>
      <c r="C1458" s="2" t="s">
        <v>2467</v>
      </c>
      <c r="D1458" s="1">
        <v>78</v>
      </c>
      <c r="E1458" s="2"/>
      <c r="F1458" s="2" t="s">
        <v>46</v>
      </c>
      <c r="G1458" s="321"/>
      <c r="H1458" s="2"/>
      <c r="I1458" s="2"/>
      <c r="J1458" s="4"/>
      <c r="K1458" s="4"/>
      <c r="L1458" s="4">
        <f>Tabela1[[#This Row],[parcela.cef
(total)]]-Tabela1[[#This Row],[parcela.cef
(realizado)]]</f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f>SUM(Tabela1[[#This Row],[set/25]:[dez/30]])</f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6">
        <v>0</v>
      </c>
      <c r="DV1458" s="4">
        <f>SUM(Tabela1[[#This Row],[jan/25]:[mar/25]])</f>
        <v>0</v>
      </c>
      <c r="DW1458" s="4">
        <f>SUM(Tabela1[[#This Row],[abr/25]:[ago/25]])</f>
        <v>0</v>
      </c>
      <c r="DX1458" s="4">
        <f>SUM(Tabela1[[#This Row],[set/25]:[dez/30]])</f>
        <v>0</v>
      </c>
    </row>
    <row r="1459" spans="1:128" hidden="1" x14ac:dyDescent="0.25">
      <c r="A1459" s="2" t="s">
        <v>2495</v>
      </c>
      <c r="B1459" s="2" t="s">
        <v>2463</v>
      </c>
      <c r="C1459" s="2" t="s">
        <v>2467</v>
      </c>
      <c r="D1459" s="1">
        <v>79</v>
      </c>
      <c r="E1459" s="2"/>
      <c r="F1459" s="2" t="s">
        <v>46</v>
      </c>
      <c r="G1459" s="321"/>
      <c r="H1459" s="2"/>
      <c r="I1459" s="2"/>
      <c r="J1459" s="4"/>
      <c r="K1459" s="4"/>
      <c r="L1459" s="4">
        <f>Tabela1[[#This Row],[parcela.cef
(total)]]-Tabela1[[#This Row],[parcela.cef
(realizado)]]</f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f>SUM(Tabela1[[#This Row],[set/25]:[dez/30]])</f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4">
        <v>0</v>
      </c>
      <c r="CP1459" s="4">
        <v>0</v>
      </c>
      <c r="CQ1459" s="4">
        <v>0</v>
      </c>
      <c r="CR1459" s="4">
        <v>0</v>
      </c>
      <c r="CS1459" s="4">
        <v>0</v>
      </c>
      <c r="CT1459" s="4">
        <v>0</v>
      </c>
      <c r="CU1459" s="4">
        <v>0</v>
      </c>
      <c r="CV1459" s="4">
        <v>0</v>
      </c>
      <c r="CW1459" s="4">
        <v>0</v>
      </c>
      <c r="CX1459" s="4">
        <v>0</v>
      </c>
      <c r="CY1459" s="4">
        <v>0</v>
      </c>
      <c r="CZ1459" s="4">
        <v>0</v>
      </c>
      <c r="DA1459" s="4">
        <v>0</v>
      </c>
      <c r="DB1459" s="4">
        <v>0</v>
      </c>
      <c r="DC1459" s="4">
        <v>0</v>
      </c>
      <c r="DD1459" s="4">
        <v>0</v>
      </c>
      <c r="DE1459" s="4">
        <v>0</v>
      </c>
      <c r="DF1459" s="4">
        <v>0</v>
      </c>
      <c r="DG1459" s="4">
        <v>0</v>
      </c>
      <c r="DH1459" s="4">
        <v>0</v>
      </c>
      <c r="DI1459" s="4">
        <v>0</v>
      </c>
      <c r="DJ1459" s="4">
        <v>0</v>
      </c>
      <c r="DK1459" s="4">
        <v>0</v>
      </c>
      <c r="DL1459" s="4">
        <v>0</v>
      </c>
      <c r="DM1459" s="4">
        <v>0</v>
      </c>
      <c r="DN1459" s="4">
        <v>0</v>
      </c>
      <c r="DO1459" s="4">
        <v>0</v>
      </c>
      <c r="DP1459" s="4">
        <v>0</v>
      </c>
      <c r="DQ1459" s="4">
        <v>0</v>
      </c>
      <c r="DR1459" s="4">
        <v>0</v>
      </c>
      <c r="DS1459" s="4">
        <v>0</v>
      </c>
      <c r="DT1459" s="4">
        <v>0</v>
      </c>
      <c r="DU1459" s="6">
        <v>0</v>
      </c>
      <c r="DV1459" s="4">
        <f>SUM(Tabela1[[#This Row],[jan/25]:[mar/25]])</f>
        <v>0</v>
      </c>
      <c r="DW1459" s="4">
        <f>SUM(Tabela1[[#This Row],[abr/25]:[ago/25]])</f>
        <v>0</v>
      </c>
      <c r="DX1459" s="4">
        <f>SUM(Tabela1[[#This Row],[set/25]:[dez/30]])</f>
        <v>0</v>
      </c>
    </row>
    <row r="1460" spans="1:128" hidden="1" x14ac:dyDescent="0.25">
      <c r="A1460" s="2" t="s">
        <v>2495</v>
      </c>
      <c r="B1460" s="2" t="s">
        <v>2463</v>
      </c>
      <c r="C1460" s="2" t="s">
        <v>1344</v>
      </c>
      <c r="D1460" s="1">
        <v>8</v>
      </c>
      <c r="E1460" s="2"/>
      <c r="F1460" s="2" t="s">
        <v>46</v>
      </c>
      <c r="G1460" s="321"/>
      <c r="H1460" s="2"/>
      <c r="I1460" s="2"/>
      <c r="J1460" s="4"/>
      <c r="K1460" s="4"/>
      <c r="L1460" s="4">
        <f>Tabela1[[#This Row],[parcela.cef
(total)]]-Tabela1[[#This Row],[parcela.cef
(realizado)]]</f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f>SUM(Tabela1[[#This Row],[set/25]:[dez/30]])</f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6">
        <v>0</v>
      </c>
      <c r="DV1460" s="4">
        <f>SUM(Tabela1[[#This Row],[jan/25]:[mar/25]])</f>
        <v>0</v>
      </c>
      <c r="DW1460" s="4">
        <f>SUM(Tabela1[[#This Row],[abr/25]:[ago/25]])</f>
        <v>0</v>
      </c>
      <c r="DX1460" s="4">
        <f>SUM(Tabela1[[#This Row],[set/25]:[dez/30]])</f>
        <v>0</v>
      </c>
    </row>
    <row r="1461" spans="1:128" hidden="1" x14ac:dyDescent="0.25">
      <c r="A1461" s="2" t="s">
        <v>2495</v>
      </c>
      <c r="B1461" s="2" t="s">
        <v>2463</v>
      </c>
      <c r="C1461" s="2" t="s">
        <v>2467</v>
      </c>
      <c r="D1461" s="1">
        <v>80</v>
      </c>
      <c r="E1461" s="2"/>
      <c r="F1461" s="2" t="s">
        <v>46</v>
      </c>
      <c r="G1461" s="321"/>
      <c r="H1461" s="2"/>
      <c r="I1461" s="2"/>
      <c r="J1461" s="4"/>
      <c r="K1461" s="4"/>
      <c r="L1461" s="4">
        <f>Tabela1[[#This Row],[parcela.cef
(total)]]-Tabela1[[#This Row],[parcela.cef
(realizado)]]</f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f>SUM(Tabela1[[#This Row],[set/25]:[dez/30]])</f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0</v>
      </c>
      <c r="CP1461" s="4">
        <v>0</v>
      </c>
      <c r="CQ1461" s="4">
        <v>0</v>
      </c>
      <c r="CR1461" s="4">
        <v>0</v>
      </c>
      <c r="CS1461" s="4">
        <v>0</v>
      </c>
      <c r="CT1461" s="4">
        <v>0</v>
      </c>
      <c r="CU1461" s="4">
        <v>0</v>
      </c>
      <c r="CV1461" s="4">
        <v>0</v>
      </c>
      <c r="CW1461" s="4">
        <v>0</v>
      </c>
      <c r="CX1461" s="4">
        <v>0</v>
      </c>
      <c r="CY1461" s="4">
        <v>0</v>
      </c>
      <c r="CZ1461" s="4">
        <v>0</v>
      </c>
      <c r="DA1461" s="4">
        <v>0</v>
      </c>
      <c r="DB1461" s="4">
        <v>0</v>
      </c>
      <c r="DC1461" s="4">
        <v>0</v>
      </c>
      <c r="DD1461" s="4">
        <v>0</v>
      </c>
      <c r="DE1461" s="4">
        <v>0</v>
      </c>
      <c r="DF1461" s="4">
        <v>0</v>
      </c>
      <c r="DG1461" s="4">
        <v>0</v>
      </c>
      <c r="DH1461" s="4">
        <v>0</v>
      </c>
      <c r="DI1461" s="4">
        <v>0</v>
      </c>
      <c r="DJ1461" s="4">
        <v>0</v>
      </c>
      <c r="DK1461" s="4">
        <v>0</v>
      </c>
      <c r="DL1461" s="4">
        <v>0</v>
      </c>
      <c r="DM1461" s="4">
        <v>0</v>
      </c>
      <c r="DN1461" s="4">
        <v>0</v>
      </c>
      <c r="DO1461" s="4">
        <v>0</v>
      </c>
      <c r="DP1461" s="4">
        <v>0</v>
      </c>
      <c r="DQ1461" s="4">
        <v>0</v>
      </c>
      <c r="DR1461" s="4">
        <v>0</v>
      </c>
      <c r="DS1461" s="4">
        <v>0</v>
      </c>
      <c r="DT1461" s="4">
        <v>0</v>
      </c>
      <c r="DU1461" s="6">
        <v>0</v>
      </c>
      <c r="DV1461" s="4">
        <f>SUM(Tabela1[[#This Row],[jan/25]:[mar/25]])</f>
        <v>0</v>
      </c>
      <c r="DW1461" s="4">
        <f>SUM(Tabela1[[#This Row],[abr/25]:[ago/25]])</f>
        <v>0</v>
      </c>
      <c r="DX1461" s="4">
        <f>SUM(Tabela1[[#This Row],[set/25]:[dez/30]])</f>
        <v>0</v>
      </c>
    </row>
    <row r="1462" spans="1:128" hidden="1" x14ac:dyDescent="0.25">
      <c r="A1462" s="2" t="s">
        <v>2495</v>
      </c>
      <c r="B1462" s="2" t="s">
        <v>2463</v>
      </c>
      <c r="C1462" s="2" t="s">
        <v>2467</v>
      </c>
      <c r="D1462" s="1">
        <v>81</v>
      </c>
      <c r="E1462" s="2"/>
      <c r="F1462" s="2" t="s">
        <v>46</v>
      </c>
      <c r="G1462" s="321"/>
      <c r="H1462" s="2"/>
      <c r="I1462" s="2"/>
      <c r="J1462" s="4"/>
      <c r="K1462" s="4"/>
      <c r="L1462" s="4">
        <f>Tabela1[[#This Row],[parcela.cef
(total)]]-Tabela1[[#This Row],[parcela.cef
(realizado)]]</f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f>SUM(Tabela1[[#This Row],[set/25]:[dez/30]])</f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6">
        <v>0</v>
      </c>
      <c r="DV1462" s="4">
        <f>SUM(Tabela1[[#This Row],[jan/25]:[mar/25]])</f>
        <v>0</v>
      </c>
      <c r="DW1462" s="4">
        <f>SUM(Tabela1[[#This Row],[abr/25]:[ago/25]])</f>
        <v>0</v>
      </c>
      <c r="DX1462" s="4">
        <f>SUM(Tabela1[[#This Row],[set/25]:[dez/30]])</f>
        <v>0</v>
      </c>
    </row>
    <row r="1463" spans="1:128" hidden="1" x14ac:dyDescent="0.25">
      <c r="A1463" s="2" t="s">
        <v>2495</v>
      </c>
      <c r="B1463" s="2" t="s">
        <v>2463</v>
      </c>
      <c r="C1463" s="2" t="s">
        <v>2467</v>
      </c>
      <c r="D1463" s="1">
        <v>82</v>
      </c>
      <c r="E1463" s="2"/>
      <c r="F1463" s="2" t="s">
        <v>46</v>
      </c>
      <c r="G1463" s="321"/>
      <c r="H1463" s="2"/>
      <c r="I1463" s="2"/>
      <c r="J1463" s="4"/>
      <c r="K1463" s="4"/>
      <c r="L1463" s="4">
        <f>Tabela1[[#This Row],[parcela.cef
(total)]]-Tabela1[[#This Row],[parcela.cef
(realizado)]]</f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f>SUM(Tabela1[[#This Row],[set/25]:[dez/30]])</f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0</v>
      </c>
      <c r="CO1463" s="4">
        <v>0</v>
      </c>
      <c r="CP1463" s="4">
        <v>0</v>
      </c>
      <c r="CQ1463" s="4">
        <v>0</v>
      </c>
      <c r="CR1463" s="4">
        <v>0</v>
      </c>
      <c r="CS1463" s="4">
        <v>0</v>
      </c>
      <c r="CT1463" s="4">
        <v>0</v>
      </c>
      <c r="CU1463" s="4">
        <v>0</v>
      </c>
      <c r="CV1463" s="4">
        <v>0</v>
      </c>
      <c r="CW1463" s="4">
        <v>0</v>
      </c>
      <c r="CX1463" s="4">
        <v>0</v>
      </c>
      <c r="CY1463" s="4">
        <v>0</v>
      </c>
      <c r="CZ1463" s="4">
        <v>0</v>
      </c>
      <c r="DA1463" s="4">
        <v>0</v>
      </c>
      <c r="DB1463" s="4">
        <v>0</v>
      </c>
      <c r="DC1463" s="4">
        <v>0</v>
      </c>
      <c r="DD1463" s="4">
        <v>0</v>
      </c>
      <c r="DE1463" s="4">
        <v>0</v>
      </c>
      <c r="DF1463" s="4">
        <v>0</v>
      </c>
      <c r="DG1463" s="4">
        <v>0</v>
      </c>
      <c r="DH1463" s="4">
        <v>0</v>
      </c>
      <c r="DI1463" s="4">
        <v>0</v>
      </c>
      <c r="DJ1463" s="4">
        <v>0</v>
      </c>
      <c r="DK1463" s="4">
        <v>0</v>
      </c>
      <c r="DL1463" s="4">
        <v>0</v>
      </c>
      <c r="DM1463" s="4">
        <v>0</v>
      </c>
      <c r="DN1463" s="4">
        <v>0</v>
      </c>
      <c r="DO1463" s="4">
        <v>0</v>
      </c>
      <c r="DP1463" s="4">
        <v>0</v>
      </c>
      <c r="DQ1463" s="4">
        <v>0</v>
      </c>
      <c r="DR1463" s="4">
        <v>0</v>
      </c>
      <c r="DS1463" s="4">
        <v>0</v>
      </c>
      <c r="DT1463" s="4">
        <v>0</v>
      </c>
      <c r="DU1463" s="6">
        <v>0</v>
      </c>
      <c r="DV1463" s="4">
        <f>SUM(Tabela1[[#This Row],[jan/25]:[mar/25]])</f>
        <v>0</v>
      </c>
      <c r="DW1463" s="4">
        <f>SUM(Tabela1[[#This Row],[abr/25]:[ago/25]])</f>
        <v>0</v>
      </c>
      <c r="DX1463" s="4">
        <f>SUM(Tabela1[[#This Row],[set/25]:[dez/30]])</f>
        <v>0</v>
      </c>
    </row>
    <row r="1464" spans="1:128" hidden="1" x14ac:dyDescent="0.25">
      <c r="A1464" s="2" t="s">
        <v>2495</v>
      </c>
      <c r="B1464" s="2" t="s">
        <v>2463</v>
      </c>
      <c r="C1464" s="2" t="s">
        <v>2467</v>
      </c>
      <c r="D1464" s="1">
        <v>83</v>
      </c>
      <c r="E1464" s="2"/>
      <c r="F1464" s="2" t="s">
        <v>46</v>
      </c>
      <c r="G1464" s="321"/>
      <c r="H1464" s="2"/>
      <c r="I1464" s="2"/>
      <c r="J1464" s="4"/>
      <c r="K1464" s="4"/>
      <c r="L1464" s="4">
        <f>Tabela1[[#This Row],[parcela.cef
(total)]]-Tabela1[[#This Row],[parcela.cef
(realizado)]]</f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f>SUM(Tabela1[[#This Row],[set/25]:[dez/30]])</f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6">
        <v>0</v>
      </c>
      <c r="DV1464" s="4">
        <f>SUM(Tabela1[[#This Row],[jan/25]:[mar/25]])</f>
        <v>0</v>
      </c>
      <c r="DW1464" s="4">
        <f>SUM(Tabela1[[#This Row],[abr/25]:[ago/25]])</f>
        <v>0</v>
      </c>
      <c r="DX1464" s="4">
        <f>SUM(Tabela1[[#This Row],[set/25]:[dez/30]])</f>
        <v>0</v>
      </c>
    </row>
    <row r="1465" spans="1:128" hidden="1" x14ac:dyDescent="0.25">
      <c r="A1465" s="2" t="s">
        <v>2495</v>
      </c>
      <c r="B1465" s="2" t="s">
        <v>2463</v>
      </c>
      <c r="C1465" s="2" t="s">
        <v>2467</v>
      </c>
      <c r="D1465" s="1">
        <v>84</v>
      </c>
      <c r="E1465" s="2"/>
      <c r="F1465" s="2" t="s">
        <v>46</v>
      </c>
      <c r="G1465" s="321"/>
      <c r="H1465" s="2"/>
      <c r="I1465" s="2"/>
      <c r="J1465" s="4"/>
      <c r="K1465" s="4"/>
      <c r="L1465" s="4">
        <f>Tabela1[[#This Row],[parcela.cef
(total)]]-Tabela1[[#This Row],[parcela.cef
(realizado)]]</f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f>SUM(Tabela1[[#This Row],[set/25]:[dez/30]])</f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0</v>
      </c>
      <c r="CR1465" s="4">
        <v>0</v>
      </c>
      <c r="CS1465" s="4">
        <v>0</v>
      </c>
      <c r="CT1465" s="4">
        <v>0</v>
      </c>
      <c r="CU1465" s="4">
        <v>0</v>
      </c>
      <c r="CV1465" s="4">
        <v>0</v>
      </c>
      <c r="CW1465" s="4">
        <v>0</v>
      </c>
      <c r="CX1465" s="4">
        <v>0</v>
      </c>
      <c r="CY1465" s="4">
        <v>0</v>
      </c>
      <c r="CZ1465" s="4">
        <v>0</v>
      </c>
      <c r="DA1465" s="4">
        <v>0</v>
      </c>
      <c r="DB1465" s="4">
        <v>0</v>
      </c>
      <c r="DC1465" s="4">
        <v>0</v>
      </c>
      <c r="DD1465" s="4">
        <v>0</v>
      </c>
      <c r="DE1465" s="4">
        <v>0</v>
      </c>
      <c r="DF1465" s="4">
        <v>0</v>
      </c>
      <c r="DG1465" s="4">
        <v>0</v>
      </c>
      <c r="DH1465" s="4">
        <v>0</v>
      </c>
      <c r="DI1465" s="4">
        <v>0</v>
      </c>
      <c r="DJ1465" s="4">
        <v>0</v>
      </c>
      <c r="DK1465" s="4">
        <v>0</v>
      </c>
      <c r="DL1465" s="4">
        <v>0</v>
      </c>
      <c r="DM1465" s="4">
        <v>0</v>
      </c>
      <c r="DN1465" s="4">
        <v>0</v>
      </c>
      <c r="DO1465" s="4">
        <v>0</v>
      </c>
      <c r="DP1465" s="4">
        <v>0</v>
      </c>
      <c r="DQ1465" s="4">
        <v>0</v>
      </c>
      <c r="DR1465" s="4">
        <v>0</v>
      </c>
      <c r="DS1465" s="4">
        <v>0</v>
      </c>
      <c r="DT1465" s="4">
        <v>0</v>
      </c>
      <c r="DU1465" s="6">
        <v>0</v>
      </c>
      <c r="DV1465" s="4">
        <f>SUM(Tabela1[[#This Row],[jan/25]:[mar/25]])</f>
        <v>0</v>
      </c>
      <c r="DW1465" s="4">
        <f>SUM(Tabela1[[#This Row],[abr/25]:[ago/25]])</f>
        <v>0</v>
      </c>
      <c r="DX1465" s="4">
        <f>SUM(Tabela1[[#This Row],[set/25]:[dez/30]])</f>
        <v>0</v>
      </c>
    </row>
    <row r="1466" spans="1:128" hidden="1" x14ac:dyDescent="0.25">
      <c r="A1466" s="2" t="s">
        <v>2495</v>
      </c>
      <c r="B1466" s="2" t="s">
        <v>2463</v>
      </c>
      <c r="C1466" s="2" t="s">
        <v>2467</v>
      </c>
      <c r="D1466" s="1">
        <v>85</v>
      </c>
      <c r="E1466" s="2"/>
      <c r="F1466" s="2" t="s">
        <v>46</v>
      </c>
      <c r="G1466" s="321"/>
      <c r="H1466" s="2"/>
      <c r="I1466" s="2"/>
      <c r="J1466" s="4"/>
      <c r="K1466" s="4"/>
      <c r="L1466" s="4">
        <f>Tabela1[[#This Row],[parcela.cef
(total)]]-Tabela1[[#This Row],[parcela.cef
(realizado)]]</f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f>SUM(Tabela1[[#This Row],[set/25]:[dez/30]])</f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6">
        <v>0</v>
      </c>
      <c r="DV1466" s="4">
        <f>SUM(Tabela1[[#This Row],[jan/25]:[mar/25]])</f>
        <v>0</v>
      </c>
      <c r="DW1466" s="4">
        <f>SUM(Tabela1[[#This Row],[abr/25]:[ago/25]])</f>
        <v>0</v>
      </c>
      <c r="DX1466" s="4">
        <f>SUM(Tabela1[[#This Row],[set/25]:[dez/30]])</f>
        <v>0</v>
      </c>
    </row>
    <row r="1467" spans="1:128" hidden="1" x14ac:dyDescent="0.25">
      <c r="A1467" s="2" t="s">
        <v>2495</v>
      </c>
      <c r="B1467" s="2" t="s">
        <v>2463</v>
      </c>
      <c r="C1467" s="2" t="s">
        <v>2467</v>
      </c>
      <c r="D1467" s="1">
        <v>86</v>
      </c>
      <c r="E1467" s="2"/>
      <c r="F1467" s="2" t="s">
        <v>46</v>
      </c>
      <c r="G1467" s="321"/>
      <c r="H1467" s="2"/>
      <c r="I1467" s="2"/>
      <c r="J1467" s="4"/>
      <c r="K1467" s="4"/>
      <c r="L1467" s="4">
        <f>Tabela1[[#This Row],[parcela.cef
(total)]]-Tabela1[[#This Row],[parcela.cef
(realizado)]]</f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f>SUM(Tabela1[[#This Row],[set/25]:[dez/30]])</f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0</v>
      </c>
      <c r="CP1467" s="4">
        <v>0</v>
      </c>
      <c r="CQ1467" s="4">
        <v>0</v>
      </c>
      <c r="CR1467" s="4">
        <v>0</v>
      </c>
      <c r="CS1467" s="4">
        <v>0</v>
      </c>
      <c r="CT1467" s="4">
        <v>0</v>
      </c>
      <c r="CU1467" s="4">
        <v>0</v>
      </c>
      <c r="CV1467" s="4">
        <v>0</v>
      </c>
      <c r="CW1467" s="4">
        <v>0</v>
      </c>
      <c r="CX1467" s="4">
        <v>0</v>
      </c>
      <c r="CY1467" s="4">
        <v>0</v>
      </c>
      <c r="CZ1467" s="4">
        <v>0</v>
      </c>
      <c r="DA1467" s="4">
        <v>0</v>
      </c>
      <c r="DB1467" s="4">
        <v>0</v>
      </c>
      <c r="DC1467" s="4">
        <v>0</v>
      </c>
      <c r="DD1467" s="4">
        <v>0</v>
      </c>
      <c r="DE1467" s="4">
        <v>0</v>
      </c>
      <c r="DF1467" s="4">
        <v>0</v>
      </c>
      <c r="DG1467" s="4">
        <v>0</v>
      </c>
      <c r="DH1467" s="4">
        <v>0</v>
      </c>
      <c r="DI1467" s="4">
        <v>0</v>
      </c>
      <c r="DJ1467" s="4">
        <v>0</v>
      </c>
      <c r="DK1467" s="4">
        <v>0</v>
      </c>
      <c r="DL1467" s="4">
        <v>0</v>
      </c>
      <c r="DM1467" s="4">
        <v>0</v>
      </c>
      <c r="DN1467" s="4">
        <v>0</v>
      </c>
      <c r="DO1467" s="4">
        <v>0</v>
      </c>
      <c r="DP1467" s="4">
        <v>0</v>
      </c>
      <c r="DQ1467" s="4">
        <v>0</v>
      </c>
      <c r="DR1467" s="4">
        <v>0</v>
      </c>
      <c r="DS1467" s="4">
        <v>0</v>
      </c>
      <c r="DT1467" s="4">
        <v>0</v>
      </c>
      <c r="DU1467" s="6">
        <v>0</v>
      </c>
      <c r="DV1467" s="4">
        <f>SUM(Tabela1[[#This Row],[jan/25]:[mar/25]])</f>
        <v>0</v>
      </c>
      <c r="DW1467" s="4">
        <f>SUM(Tabela1[[#This Row],[abr/25]:[ago/25]])</f>
        <v>0</v>
      </c>
      <c r="DX1467" s="4">
        <f>SUM(Tabela1[[#This Row],[set/25]:[dez/30]])</f>
        <v>0</v>
      </c>
    </row>
    <row r="1468" spans="1:128" hidden="1" x14ac:dyDescent="0.25">
      <c r="A1468" s="2" t="s">
        <v>2495</v>
      </c>
      <c r="B1468" s="2" t="s">
        <v>2463</v>
      </c>
      <c r="C1468" s="2" t="s">
        <v>2467</v>
      </c>
      <c r="D1468" s="1">
        <v>87</v>
      </c>
      <c r="E1468" s="2"/>
      <c r="F1468" s="2" t="s">
        <v>42</v>
      </c>
      <c r="G1468" s="321"/>
      <c r="H1468" s="2"/>
      <c r="I1468" s="2"/>
      <c r="J1468" s="4"/>
      <c r="K1468" s="4"/>
      <c r="L1468" s="4">
        <f>Tabela1[[#This Row],[parcela.cef
(total)]]-Tabela1[[#This Row],[parcela.cef
(realizado)]]</f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f>SUM(Tabela1[[#This Row],[set/25]:[dez/30]])</f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6">
        <v>0</v>
      </c>
      <c r="DV1468" s="4">
        <f>SUM(Tabela1[[#This Row],[jan/25]:[mar/25]])</f>
        <v>0</v>
      </c>
      <c r="DW1468" s="4">
        <f>SUM(Tabela1[[#This Row],[abr/25]:[ago/25]])</f>
        <v>0</v>
      </c>
      <c r="DX1468" s="4">
        <f>SUM(Tabela1[[#This Row],[set/25]:[dez/30]])</f>
        <v>0</v>
      </c>
    </row>
    <row r="1469" spans="1:128" hidden="1" x14ac:dyDescent="0.25">
      <c r="A1469" s="2" t="s">
        <v>2495</v>
      </c>
      <c r="B1469" s="2" t="s">
        <v>2463</v>
      </c>
      <c r="C1469" s="2" t="s">
        <v>2467</v>
      </c>
      <c r="D1469" s="1">
        <v>88</v>
      </c>
      <c r="E1469" s="2"/>
      <c r="F1469" s="2" t="s">
        <v>42</v>
      </c>
      <c r="G1469" s="321"/>
      <c r="H1469" s="2"/>
      <c r="I1469" s="2"/>
      <c r="J1469" s="4"/>
      <c r="K1469" s="4"/>
      <c r="L1469" s="4">
        <f>Tabela1[[#This Row],[parcela.cef
(total)]]-Tabela1[[#This Row],[parcela.cef
(realizado)]]</f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f>SUM(Tabela1[[#This Row],[set/25]:[dez/30]])</f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0</v>
      </c>
      <c r="CP1469" s="4">
        <v>0</v>
      </c>
      <c r="CQ1469" s="4">
        <v>0</v>
      </c>
      <c r="CR1469" s="4">
        <v>0</v>
      </c>
      <c r="CS1469" s="4">
        <v>0</v>
      </c>
      <c r="CT1469" s="4">
        <v>0</v>
      </c>
      <c r="CU1469" s="4">
        <v>0</v>
      </c>
      <c r="CV1469" s="4">
        <v>0</v>
      </c>
      <c r="CW1469" s="4">
        <v>0</v>
      </c>
      <c r="CX1469" s="4">
        <v>0</v>
      </c>
      <c r="CY1469" s="4">
        <v>0</v>
      </c>
      <c r="CZ1469" s="4">
        <v>0</v>
      </c>
      <c r="DA1469" s="4">
        <v>0</v>
      </c>
      <c r="DB1469" s="4">
        <v>0</v>
      </c>
      <c r="DC1469" s="4">
        <v>0</v>
      </c>
      <c r="DD1469" s="4">
        <v>0</v>
      </c>
      <c r="DE1469" s="4">
        <v>0</v>
      </c>
      <c r="DF1469" s="4">
        <v>0</v>
      </c>
      <c r="DG1469" s="4">
        <v>0</v>
      </c>
      <c r="DH1469" s="4">
        <v>0</v>
      </c>
      <c r="DI1469" s="4">
        <v>0</v>
      </c>
      <c r="DJ1469" s="4">
        <v>0</v>
      </c>
      <c r="DK1469" s="4">
        <v>0</v>
      </c>
      <c r="DL1469" s="4">
        <v>0</v>
      </c>
      <c r="DM1469" s="4">
        <v>0</v>
      </c>
      <c r="DN1469" s="4">
        <v>0</v>
      </c>
      <c r="DO1469" s="4">
        <v>0</v>
      </c>
      <c r="DP1469" s="4">
        <v>0</v>
      </c>
      <c r="DQ1469" s="4">
        <v>0</v>
      </c>
      <c r="DR1469" s="4">
        <v>0</v>
      </c>
      <c r="DS1469" s="4">
        <v>0</v>
      </c>
      <c r="DT1469" s="4">
        <v>0</v>
      </c>
      <c r="DU1469" s="6">
        <v>0</v>
      </c>
      <c r="DV1469" s="4">
        <f>SUM(Tabela1[[#This Row],[jan/25]:[mar/25]])</f>
        <v>0</v>
      </c>
      <c r="DW1469" s="4">
        <f>SUM(Tabela1[[#This Row],[abr/25]:[ago/25]])</f>
        <v>0</v>
      </c>
      <c r="DX1469" s="4">
        <f>SUM(Tabela1[[#This Row],[set/25]:[dez/30]])</f>
        <v>0</v>
      </c>
    </row>
    <row r="1470" spans="1:128" hidden="1" x14ac:dyDescent="0.25">
      <c r="A1470" s="2" t="s">
        <v>2495</v>
      </c>
      <c r="B1470" s="2" t="s">
        <v>2463</v>
      </c>
      <c r="C1470" s="2" t="s">
        <v>2467</v>
      </c>
      <c r="D1470" s="1">
        <v>89</v>
      </c>
      <c r="E1470" s="2"/>
      <c r="F1470" s="2" t="s">
        <v>16</v>
      </c>
      <c r="G1470" s="321"/>
      <c r="H1470" s="2"/>
      <c r="I1470" s="2"/>
      <c r="J1470" s="4"/>
      <c r="K1470" s="4"/>
      <c r="L1470" s="4">
        <f>Tabela1[[#This Row],[parcela.cef
(total)]]-Tabela1[[#This Row],[parcela.cef
(realizado)]]</f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f>SUM(Tabela1[[#This Row],[set/25]:[dez/30]])</f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6">
        <v>0</v>
      </c>
      <c r="DV1470" s="4">
        <f>SUM(Tabela1[[#This Row],[jan/25]:[mar/25]])</f>
        <v>0</v>
      </c>
      <c r="DW1470" s="4">
        <f>SUM(Tabela1[[#This Row],[abr/25]:[ago/25]])</f>
        <v>0</v>
      </c>
      <c r="DX1470" s="4">
        <f>SUM(Tabela1[[#This Row],[set/25]:[dez/30]])</f>
        <v>0</v>
      </c>
    </row>
    <row r="1471" spans="1:128" hidden="1" x14ac:dyDescent="0.25">
      <c r="A1471" s="2" t="s">
        <v>2495</v>
      </c>
      <c r="B1471" s="2" t="s">
        <v>2463</v>
      </c>
      <c r="C1471" s="2" t="s">
        <v>1344</v>
      </c>
      <c r="D1471" s="1">
        <v>9</v>
      </c>
      <c r="E1471" s="2"/>
      <c r="F1471" s="2" t="s">
        <v>46</v>
      </c>
      <c r="G1471" s="321"/>
      <c r="H1471" s="2"/>
      <c r="I1471" s="2"/>
      <c r="J1471" s="4"/>
      <c r="K1471" s="4"/>
      <c r="L1471" s="4">
        <f>Tabela1[[#This Row],[parcela.cef
(total)]]-Tabela1[[#This Row],[parcela.cef
(realizado)]]</f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f>SUM(Tabela1[[#This Row],[set/25]:[dez/30]])</f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0</v>
      </c>
      <c r="CS1471" s="4">
        <v>0</v>
      </c>
      <c r="CT1471" s="4">
        <v>0</v>
      </c>
      <c r="CU1471" s="4">
        <v>0</v>
      </c>
      <c r="CV1471" s="4">
        <v>0</v>
      </c>
      <c r="CW1471" s="4">
        <v>0</v>
      </c>
      <c r="CX1471" s="4">
        <v>0</v>
      </c>
      <c r="CY1471" s="4">
        <v>0</v>
      </c>
      <c r="CZ1471" s="4">
        <v>0</v>
      </c>
      <c r="DA1471" s="4">
        <v>0</v>
      </c>
      <c r="DB1471" s="4">
        <v>0</v>
      </c>
      <c r="DC1471" s="4">
        <v>0</v>
      </c>
      <c r="DD1471" s="4">
        <v>0</v>
      </c>
      <c r="DE1471" s="4">
        <v>0</v>
      </c>
      <c r="DF1471" s="4">
        <v>0</v>
      </c>
      <c r="DG1471" s="4">
        <v>0</v>
      </c>
      <c r="DH1471" s="4">
        <v>0</v>
      </c>
      <c r="DI1471" s="4">
        <v>0</v>
      </c>
      <c r="DJ1471" s="4">
        <v>0</v>
      </c>
      <c r="DK1471" s="4">
        <v>0</v>
      </c>
      <c r="DL1471" s="4">
        <v>0</v>
      </c>
      <c r="DM1471" s="4">
        <v>0</v>
      </c>
      <c r="DN1471" s="4">
        <v>0</v>
      </c>
      <c r="DO1471" s="4">
        <v>0</v>
      </c>
      <c r="DP1471" s="4">
        <v>0</v>
      </c>
      <c r="DQ1471" s="4">
        <v>0</v>
      </c>
      <c r="DR1471" s="4">
        <v>0</v>
      </c>
      <c r="DS1471" s="4">
        <v>0</v>
      </c>
      <c r="DT1471" s="4">
        <v>0</v>
      </c>
      <c r="DU1471" s="6">
        <v>0</v>
      </c>
      <c r="DV1471" s="4">
        <f>SUM(Tabela1[[#This Row],[jan/25]:[mar/25]])</f>
        <v>0</v>
      </c>
      <c r="DW1471" s="4">
        <f>SUM(Tabela1[[#This Row],[abr/25]:[ago/25]])</f>
        <v>0</v>
      </c>
      <c r="DX1471" s="4">
        <f>SUM(Tabela1[[#This Row],[set/25]:[dez/30]])</f>
        <v>0</v>
      </c>
    </row>
    <row r="1472" spans="1:128" hidden="1" x14ac:dyDescent="0.25">
      <c r="A1472" s="2" t="s">
        <v>2495</v>
      </c>
      <c r="B1472" s="2" t="s">
        <v>2463</v>
      </c>
      <c r="C1472" s="2" t="s">
        <v>2467</v>
      </c>
      <c r="D1472" s="1">
        <v>90</v>
      </c>
      <c r="E1472" s="2"/>
      <c r="F1472" s="2" t="s">
        <v>16</v>
      </c>
      <c r="G1472" s="321"/>
      <c r="H1472" s="2"/>
      <c r="I1472" s="2"/>
      <c r="J1472" s="4"/>
      <c r="K1472" s="4"/>
      <c r="L1472" s="4">
        <f>Tabela1[[#This Row],[parcela.cef
(total)]]-Tabela1[[#This Row],[parcela.cef
(realizado)]]</f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f>SUM(Tabela1[[#This Row],[set/25]:[dez/30]])</f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6">
        <v>0</v>
      </c>
      <c r="DV1472" s="4">
        <f>SUM(Tabela1[[#This Row],[jan/25]:[mar/25]])</f>
        <v>0</v>
      </c>
      <c r="DW1472" s="4">
        <f>SUM(Tabela1[[#This Row],[abr/25]:[ago/25]])</f>
        <v>0</v>
      </c>
      <c r="DX1472" s="4">
        <f>SUM(Tabela1[[#This Row],[set/25]:[dez/30]])</f>
        <v>0</v>
      </c>
    </row>
    <row r="1473" spans="1:128" hidden="1" x14ac:dyDescent="0.25">
      <c r="A1473" s="2" t="s">
        <v>2495</v>
      </c>
      <c r="B1473" s="2" t="s">
        <v>2463</v>
      </c>
      <c r="C1473" s="2" t="s">
        <v>2467</v>
      </c>
      <c r="D1473" s="1">
        <v>91</v>
      </c>
      <c r="E1473" s="2"/>
      <c r="F1473" s="2" t="s">
        <v>42</v>
      </c>
      <c r="G1473" s="321"/>
      <c r="H1473" s="2"/>
      <c r="I1473" s="2"/>
      <c r="J1473" s="4"/>
      <c r="K1473" s="4"/>
      <c r="L1473" s="4">
        <f>Tabela1[[#This Row],[parcela.cef
(total)]]-Tabela1[[#This Row],[parcela.cef
(realizado)]]</f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f>SUM(Tabela1[[#This Row],[set/25]:[dez/30]])</f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0</v>
      </c>
      <c r="CP1473" s="4">
        <v>0</v>
      </c>
      <c r="CQ1473" s="4">
        <v>0</v>
      </c>
      <c r="CR1473" s="4">
        <v>0</v>
      </c>
      <c r="CS1473" s="4">
        <v>0</v>
      </c>
      <c r="CT1473" s="4">
        <v>0</v>
      </c>
      <c r="CU1473" s="4">
        <v>0</v>
      </c>
      <c r="CV1473" s="4">
        <v>0</v>
      </c>
      <c r="CW1473" s="4">
        <v>0</v>
      </c>
      <c r="CX1473" s="4">
        <v>0</v>
      </c>
      <c r="CY1473" s="4">
        <v>0</v>
      </c>
      <c r="CZ1473" s="4">
        <v>0</v>
      </c>
      <c r="DA1473" s="4">
        <v>0</v>
      </c>
      <c r="DB1473" s="4">
        <v>0</v>
      </c>
      <c r="DC1473" s="4">
        <v>0</v>
      </c>
      <c r="DD1473" s="4">
        <v>0</v>
      </c>
      <c r="DE1473" s="4">
        <v>0</v>
      </c>
      <c r="DF1473" s="4">
        <v>0</v>
      </c>
      <c r="DG1473" s="4">
        <v>0</v>
      </c>
      <c r="DH1473" s="4">
        <v>0</v>
      </c>
      <c r="DI1473" s="4">
        <v>0</v>
      </c>
      <c r="DJ1473" s="4">
        <v>0</v>
      </c>
      <c r="DK1473" s="4">
        <v>0</v>
      </c>
      <c r="DL1473" s="4">
        <v>0</v>
      </c>
      <c r="DM1473" s="4">
        <v>0</v>
      </c>
      <c r="DN1473" s="4">
        <v>0</v>
      </c>
      <c r="DO1473" s="4">
        <v>0</v>
      </c>
      <c r="DP1473" s="4">
        <v>0</v>
      </c>
      <c r="DQ1473" s="4">
        <v>0</v>
      </c>
      <c r="DR1473" s="4">
        <v>0</v>
      </c>
      <c r="DS1473" s="4">
        <v>0</v>
      </c>
      <c r="DT1473" s="4">
        <v>0</v>
      </c>
      <c r="DU1473" s="6">
        <v>0</v>
      </c>
      <c r="DV1473" s="4">
        <f>SUM(Tabela1[[#This Row],[jan/25]:[mar/25]])</f>
        <v>0</v>
      </c>
      <c r="DW1473" s="4">
        <f>SUM(Tabela1[[#This Row],[abr/25]:[ago/25]])</f>
        <v>0</v>
      </c>
      <c r="DX1473" s="4">
        <f>SUM(Tabela1[[#This Row],[set/25]:[dez/30]])</f>
        <v>0</v>
      </c>
    </row>
    <row r="1474" spans="1:128" hidden="1" x14ac:dyDescent="0.25">
      <c r="A1474" s="2" t="s">
        <v>2495</v>
      </c>
      <c r="B1474" s="2" t="s">
        <v>2463</v>
      </c>
      <c r="C1474" s="2" t="s">
        <v>2467</v>
      </c>
      <c r="D1474" s="1">
        <v>92</v>
      </c>
      <c r="E1474" s="2"/>
      <c r="F1474" s="2" t="s">
        <v>42</v>
      </c>
      <c r="G1474" s="321"/>
      <c r="H1474" s="2"/>
      <c r="I1474" s="2"/>
      <c r="J1474" s="4"/>
      <c r="K1474" s="4"/>
      <c r="L1474" s="4">
        <f>Tabela1[[#This Row],[parcela.cef
(total)]]-Tabela1[[#This Row],[parcela.cef
(realizado)]]</f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f>SUM(Tabela1[[#This Row],[set/25]:[dez/30]])</f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6">
        <v>0</v>
      </c>
      <c r="DV1474" s="4">
        <f>SUM(Tabela1[[#This Row],[jan/25]:[mar/25]])</f>
        <v>0</v>
      </c>
      <c r="DW1474" s="4">
        <f>SUM(Tabela1[[#This Row],[abr/25]:[ago/25]])</f>
        <v>0</v>
      </c>
      <c r="DX1474" s="4">
        <f>SUM(Tabela1[[#This Row],[set/25]:[dez/30]])</f>
        <v>0</v>
      </c>
    </row>
    <row r="1475" spans="1:128" hidden="1" x14ac:dyDescent="0.25">
      <c r="A1475" s="2" t="s">
        <v>2495</v>
      </c>
      <c r="B1475" s="2" t="s">
        <v>2463</v>
      </c>
      <c r="C1475" s="2" t="s">
        <v>2467</v>
      </c>
      <c r="D1475" s="1">
        <v>93</v>
      </c>
      <c r="E1475" s="2"/>
      <c r="F1475" s="2" t="s">
        <v>42</v>
      </c>
      <c r="G1475" s="321"/>
      <c r="H1475" s="2"/>
      <c r="I1475" s="2"/>
      <c r="J1475" s="4"/>
      <c r="K1475" s="4"/>
      <c r="L1475" s="4">
        <f>Tabela1[[#This Row],[parcela.cef
(total)]]-Tabela1[[#This Row],[parcela.cef
(realizado)]]</f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f>SUM(Tabela1[[#This Row],[set/25]:[dez/30]])</f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0</v>
      </c>
      <c r="CP1475" s="4">
        <v>0</v>
      </c>
      <c r="CQ1475" s="4">
        <v>0</v>
      </c>
      <c r="CR1475" s="4">
        <v>0</v>
      </c>
      <c r="CS1475" s="4">
        <v>0</v>
      </c>
      <c r="CT1475" s="4">
        <v>0</v>
      </c>
      <c r="CU1475" s="4">
        <v>0</v>
      </c>
      <c r="CV1475" s="4">
        <v>0</v>
      </c>
      <c r="CW1475" s="4">
        <v>0</v>
      </c>
      <c r="CX1475" s="4">
        <v>0</v>
      </c>
      <c r="CY1475" s="4">
        <v>0</v>
      </c>
      <c r="CZ1475" s="4">
        <v>0</v>
      </c>
      <c r="DA1475" s="4">
        <v>0</v>
      </c>
      <c r="DB1475" s="4">
        <v>0</v>
      </c>
      <c r="DC1475" s="4">
        <v>0</v>
      </c>
      <c r="DD1475" s="4">
        <v>0</v>
      </c>
      <c r="DE1475" s="4">
        <v>0</v>
      </c>
      <c r="DF1475" s="4">
        <v>0</v>
      </c>
      <c r="DG1475" s="4">
        <v>0</v>
      </c>
      <c r="DH1475" s="4">
        <v>0</v>
      </c>
      <c r="DI1475" s="4">
        <v>0</v>
      </c>
      <c r="DJ1475" s="4">
        <v>0</v>
      </c>
      <c r="DK1475" s="4">
        <v>0</v>
      </c>
      <c r="DL1475" s="4">
        <v>0</v>
      </c>
      <c r="DM1475" s="4">
        <v>0</v>
      </c>
      <c r="DN1475" s="4">
        <v>0</v>
      </c>
      <c r="DO1475" s="4">
        <v>0</v>
      </c>
      <c r="DP1475" s="4">
        <v>0</v>
      </c>
      <c r="DQ1475" s="4">
        <v>0</v>
      </c>
      <c r="DR1475" s="4">
        <v>0</v>
      </c>
      <c r="DS1475" s="4">
        <v>0</v>
      </c>
      <c r="DT1475" s="4">
        <v>0</v>
      </c>
      <c r="DU1475" s="6">
        <v>0</v>
      </c>
      <c r="DV1475" s="4">
        <f>SUM(Tabela1[[#This Row],[jan/25]:[mar/25]])</f>
        <v>0</v>
      </c>
      <c r="DW1475" s="4">
        <f>SUM(Tabela1[[#This Row],[abr/25]:[ago/25]])</f>
        <v>0</v>
      </c>
      <c r="DX1475" s="4">
        <f>SUM(Tabela1[[#This Row],[set/25]:[dez/30]])</f>
        <v>0</v>
      </c>
    </row>
    <row r="1476" spans="1:128" hidden="1" x14ac:dyDescent="0.25">
      <c r="A1476" s="2" t="s">
        <v>2495</v>
      </c>
      <c r="B1476" s="2" t="s">
        <v>2463</v>
      </c>
      <c r="C1476" s="2" t="s">
        <v>2467</v>
      </c>
      <c r="D1476" s="1">
        <v>94</v>
      </c>
      <c r="E1476" s="2" t="s">
        <v>3083</v>
      </c>
      <c r="F1476" s="2" t="s">
        <v>19</v>
      </c>
      <c r="G1476" s="321">
        <v>45850</v>
      </c>
      <c r="H1476" s="2" t="s">
        <v>3300</v>
      </c>
      <c r="I1476" s="2"/>
      <c r="J1476" s="4"/>
      <c r="K1476" s="4"/>
      <c r="L1476" s="4">
        <f>Tabela1[[#This Row],[parcela.cef
(total)]]-Tabela1[[#This Row],[parcela.cef
(realizado)]]</f>
        <v>0</v>
      </c>
      <c r="M1476" s="4">
        <v>0</v>
      </c>
      <c r="N1476" s="4">
        <v>74512.86</v>
      </c>
      <c r="O1476" s="4">
        <v>0</v>
      </c>
      <c r="P1476" s="4">
        <v>15243.86</v>
      </c>
      <c r="Q1476" s="4">
        <f>SUM(Tabela1[[#This Row],[set/25]:[dez/30]])</f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15243.86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6">
        <v>0</v>
      </c>
      <c r="DV1476" s="4">
        <f>SUM(Tabela1[[#This Row],[jan/25]:[mar/25]])</f>
        <v>0</v>
      </c>
      <c r="DW1476" s="4">
        <f>SUM(Tabela1[[#This Row],[abr/25]:[ago/25]])</f>
        <v>15243.86</v>
      </c>
      <c r="DX1476" s="4">
        <f>SUM(Tabela1[[#This Row],[set/25]:[dez/30]])</f>
        <v>0</v>
      </c>
    </row>
    <row r="1477" spans="1:128" hidden="1" x14ac:dyDescent="0.25">
      <c r="A1477" s="2" t="s">
        <v>2495</v>
      </c>
      <c r="B1477" s="2" t="s">
        <v>2463</v>
      </c>
      <c r="C1477" s="2" t="s">
        <v>2467</v>
      </c>
      <c r="D1477" s="1">
        <v>95</v>
      </c>
      <c r="E1477" s="2"/>
      <c r="F1477" s="2" t="s">
        <v>42</v>
      </c>
      <c r="G1477" s="321"/>
      <c r="H1477" s="2"/>
      <c r="I1477" s="2"/>
      <c r="J1477" s="4"/>
      <c r="K1477" s="4"/>
      <c r="L1477" s="4">
        <f>Tabela1[[#This Row],[parcela.cef
(total)]]-Tabela1[[#This Row],[parcela.cef
(realizado)]]</f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f>SUM(Tabela1[[#This Row],[set/25]:[dez/30]])</f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0</v>
      </c>
      <c r="CS1477" s="4">
        <v>0</v>
      </c>
      <c r="CT1477" s="4">
        <v>0</v>
      </c>
      <c r="CU1477" s="4">
        <v>0</v>
      </c>
      <c r="CV1477" s="4">
        <v>0</v>
      </c>
      <c r="CW1477" s="4">
        <v>0</v>
      </c>
      <c r="CX1477" s="4">
        <v>0</v>
      </c>
      <c r="CY1477" s="4">
        <v>0</v>
      </c>
      <c r="CZ1477" s="4">
        <v>0</v>
      </c>
      <c r="DA1477" s="4">
        <v>0</v>
      </c>
      <c r="DB1477" s="4">
        <v>0</v>
      </c>
      <c r="DC1477" s="4">
        <v>0</v>
      </c>
      <c r="DD1477" s="4">
        <v>0</v>
      </c>
      <c r="DE1477" s="4">
        <v>0</v>
      </c>
      <c r="DF1477" s="4">
        <v>0</v>
      </c>
      <c r="DG1477" s="4">
        <v>0</v>
      </c>
      <c r="DH1477" s="4">
        <v>0</v>
      </c>
      <c r="DI1477" s="4">
        <v>0</v>
      </c>
      <c r="DJ1477" s="4">
        <v>0</v>
      </c>
      <c r="DK1477" s="4">
        <v>0</v>
      </c>
      <c r="DL1477" s="4">
        <v>0</v>
      </c>
      <c r="DM1477" s="4">
        <v>0</v>
      </c>
      <c r="DN1477" s="4">
        <v>0</v>
      </c>
      <c r="DO1477" s="4">
        <v>0</v>
      </c>
      <c r="DP1477" s="4">
        <v>0</v>
      </c>
      <c r="DQ1477" s="4">
        <v>0</v>
      </c>
      <c r="DR1477" s="4">
        <v>0</v>
      </c>
      <c r="DS1477" s="4">
        <v>0</v>
      </c>
      <c r="DT1477" s="4">
        <v>0</v>
      </c>
      <c r="DU1477" s="6">
        <v>0</v>
      </c>
      <c r="DV1477" s="4">
        <f>SUM(Tabela1[[#This Row],[jan/25]:[mar/25]])</f>
        <v>0</v>
      </c>
      <c r="DW1477" s="4">
        <f>SUM(Tabela1[[#This Row],[abr/25]:[ago/25]])</f>
        <v>0</v>
      </c>
      <c r="DX1477" s="4">
        <f>SUM(Tabela1[[#This Row],[set/25]:[dez/30]])</f>
        <v>0</v>
      </c>
    </row>
    <row r="1478" spans="1:128" hidden="1" x14ac:dyDescent="0.25">
      <c r="A1478" s="2" t="s">
        <v>2495</v>
      </c>
      <c r="B1478" s="2" t="s">
        <v>2463</v>
      </c>
      <c r="C1478" s="2" t="s">
        <v>2467</v>
      </c>
      <c r="D1478" s="1">
        <v>96</v>
      </c>
      <c r="E1478" s="2" t="s">
        <v>3005</v>
      </c>
      <c r="F1478" s="2" t="s">
        <v>19</v>
      </c>
      <c r="G1478" s="321">
        <v>45850</v>
      </c>
      <c r="H1478" s="2" t="s">
        <v>832</v>
      </c>
      <c r="I1478" s="2"/>
      <c r="J1478" s="4"/>
      <c r="K1478" s="4"/>
      <c r="L1478" s="4">
        <f>Tabela1[[#This Row],[parcela.cef
(total)]]-Tabela1[[#This Row],[parcela.cef
(realizado)]]</f>
        <v>0</v>
      </c>
      <c r="M1478" s="4">
        <v>0</v>
      </c>
      <c r="N1478" s="4">
        <v>75000</v>
      </c>
      <c r="O1478" s="4">
        <v>0</v>
      </c>
      <c r="P1478" s="4">
        <v>75000</v>
      </c>
      <c r="Q1478" s="4">
        <f>SUM(Tabela1[[#This Row],[set/25]:[dez/30]])</f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75000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6">
        <v>0</v>
      </c>
      <c r="DV1478" s="4">
        <f>SUM(Tabela1[[#This Row],[jan/25]:[mar/25]])</f>
        <v>0</v>
      </c>
      <c r="DW1478" s="4">
        <f>SUM(Tabela1[[#This Row],[abr/25]:[ago/25]])</f>
        <v>75000</v>
      </c>
      <c r="DX1478" s="4">
        <f>SUM(Tabela1[[#This Row],[set/25]:[dez/30]])</f>
        <v>0</v>
      </c>
    </row>
    <row r="1479" spans="1:128" hidden="1" x14ac:dyDescent="0.25">
      <c r="A1479" s="2" t="s">
        <v>2495</v>
      </c>
      <c r="B1479" s="2" t="s">
        <v>2463</v>
      </c>
      <c r="C1479" s="2" t="s">
        <v>2467</v>
      </c>
      <c r="D1479" s="1">
        <v>97</v>
      </c>
      <c r="E1479" s="2" t="s">
        <v>2540</v>
      </c>
      <c r="F1479" s="2" t="s">
        <v>19</v>
      </c>
      <c r="G1479" s="321">
        <v>45850</v>
      </c>
      <c r="H1479" s="2" t="s">
        <v>3304</v>
      </c>
      <c r="I1479" s="2"/>
      <c r="J1479" s="4"/>
      <c r="K1479" s="4"/>
      <c r="L1479" s="4">
        <f>Tabela1[[#This Row],[parcela.cef
(total)]]-Tabela1[[#This Row],[parcela.cef
(realizado)]]</f>
        <v>0</v>
      </c>
      <c r="M1479" s="4">
        <v>0</v>
      </c>
      <c r="N1479" s="4">
        <v>75000</v>
      </c>
      <c r="O1479" s="4">
        <v>0</v>
      </c>
      <c r="P1479" s="4">
        <v>10000</v>
      </c>
      <c r="Q1479" s="4">
        <f>SUM(Tabela1[[#This Row],[set/25]:[dez/30]])</f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10000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0</v>
      </c>
      <c r="CP1479" s="4">
        <v>0</v>
      </c>
      <c r="CQ1479" s="4">
        <v>0</v>
      </c>
      <c r="CR1479" s="4">
        <v>0</v>
      </c>
      <c r="CS1479" s="4">
        <v>0</v>
      </c>
      <c r="CT1479" s="4">
        <v>0</v>
      </c>
      <c r="CU1479" s="4">
        <v>0</v>
      </c>
      <c r="CV1479" s="4">
        <v>0</v>
      </c>
      <c r="CW1479" s="4">
        <v>0</v>
      </c>
      <c r="CX1479" s="4">
        <v>0</v>
      </c>
      <c r="CY1479" s="4">
        <v>0</v>
      </c>
      <c r="CZ1479" s="4">
        <v>0</v>
      </c>
      <c r="DA1479" s="4">
        <v>0</v>
      </c>
      <c r="DB1479" s="4">
        <v>0</v>
      </c>
      <c r="DC1479" s="4">
        <v>0</v>
      </c>
      <c r="DD1479" s="4">
        <v>0</v>
      </c>
      <c r="DE1479" s="4">
        <v>0</v>
      </c>
      <c r="DF1479" s="4">
        <v>0</v>
      </c>
      <c r="DG1479" s="4">
        <v>0</v>
      </c>
      <c r="DH1479" s="4">
        <v>0</v>
      </c>
      <c r="DI1479" s="4">
        <v>0</v>
      </c>
      <c r="DJ1479" s="4">
        <v>0</v>
      </c>
      <c r="DK1479" s="4">
        <v>0</v>
      </c>
      <c r="DL1479" s="4">
        <v>0</v>
      </c>
      <c r="DM1479" s="4">
        <v>0</v>
      </c>
      <c r="DN1479" s="4">
        <v>0</v>
      </c>
      <c r="DO1479" s="4">
        <v>0</v>
      </c>
      <c r="DP1479" s="4">
        <v>0</v>
      </c>
      <c r="DQ1479" s="4">
        <v>0</v>
      </c>
      <c r="DR1479" s="4">
        <v>0</v>
      </c>
      <c r="DS1479" s="4">
        <v>0</v>
      </c>
      <c r="DT1479" s="4">
        <v>0</v>
      </c>
      <c r="DU1479" s="6">
        <v>0</v>
      </c>
      <c r="DV1479" s="4">
        <f>SUM(Tabela1[[#This Row],[jan/25]:[mar/25]])</f>
        <v>0</v>
      </c>
      <c r="DW1479" s="4">
        <f>SUM(Tabela1[[#This Row],[abr/25]:[ago/25]])</f>
        <v>10000</v>
      </c>
      <c r="DX1479" s="4">
        <f>SUM(Tabela1[[#This Row],[set/25]:[dez/30]])</f>
        <v>0</v>
      </c>
    </row>
    <row r="1480" spans="1:128" hidden="1" x14ac:dyDescent="0.25">
      <c r="A1480" s="2" t="s">
        <v>2495</v>
      </c>
      <c r="B1480" s="2" t="s">
        <v>2463</v>
      </c>
      <c r="C1480" s="2" t="s">
        <v>2467</v>
      </c>
      <c r="D1480" s="1">
        <v>98</v>
      </c>
      <c r="E1480" s="2"/>
      <c r="F1480" s="2" t="s">
        <v>42</v>
      </c>
      <c r="G1480" s="321"/>
      <c r="H1480" s="2"/>
      <c r="I1480" s="2"/>
      <c r="J1480" s="4"/>
      <c r="K1480" s="4"/>
      <c r="L1480" s="4">
        <f>Tabela1[[#This Row],[parcela.cef
(total)]]-Tabela1[[#This Row],[parcela.cef
(realizado)]]</f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f>SUM(Tabela1[[#This Row],[set/25]:[dez/30]])</f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6">
        <v>0</v>
      </c>
      <c r="DV1480" s="4">
        <f>SUM(Tabela1[[#This Row],[jan/25]:[mar/25]])</f>
        <v>0</v>
      </c>
      <c r="DW1480" s="4">
        <f>SUM(Tabela1[[#This Row],[abr/25]:[ago/25]])</f>
        <v>0</v>
      </c>
      <c r="DX1480" s="4">
        <f>SUM(Tabela1[[#This Row],[set/25]:[dez/30]])</f>
        <v>0</v>
      </c>
    </row>
    <row r="1481" spans="1:128" hidden="1" x14ac:dyDescent="0.25">
      <c r="A1481" s="2" t="s">
        <v>2495</v>
      </c>
      <c r="B1481" s="2" t="s">
        <v>2463</v>
      </c>
      <c r="C1481" s="2" t="s">
        <v>2467</v>
      </c>
      <c r="D1481" s="1">
        <v>99</v>
      </c>
      <c r="E1481" s="2"/>
      <c r="F1481" s="2" t="s">
        <v>42</v>
      </c>
      <c r="G1481" s="321"/>
      <c r="H1481" s="2"/>
      <c r="I1481" s="2"/>
      <c r="J1481" s="4"/>
      <c r="K1481" s="4"/>
      <c r="L1481" s="4">
        <f>Tabela1[[#This Row],[parcela.cef
(total)]]-Tabela1[[#This Row],[parcela.cef
(realizado)]]</f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f>SUM(Tabela1[[#This Row],[set/25]:[dez/30]])</f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0</v>
      </c>
      <c r="CS1481" s="4">
        <v>0</v>
      </c>
      <c r="CT1481" s="4">
        <v>0</v>
      </c>
      <c r="CU1481" s="4">
        <v>0</v>
      </c>
      <c r="CV1481" s="4">
        <v>0</v>
      </c>
      <c r="CW1481" s="4">
        <v>0</v>
      </c>
      <c r="CX1481" s="4">
        <v>0</v>
      </c>
      <c r="CY1481" s="4">
        <v>0</v>
      </c>
      <c r="CZ1481" s="4">
        <v>0</v>
      </c>
      <c r="DA1481" s="4">
        <v>0</v>
      </c>
      <c r="DB1481" s="4">
        <v>0</v>
      </c>
      <c r="DC1481" s="4">
        <v>0</v>
      </c>
      <c r="DD1481" s="4">
        <v>0</v>
      </c>
      <c r="DE1481" s="4">
        <v>0</v>
      </c>
      <c r="DF1481" s="4">
        <v>0</v>
      </c>
      <c r="DG1481" s="4">
        <v>0</v>
      </c>
      <c r="DH1481" s="4">
        <v>0</v>
      </c>
      <c r="DI1481" s="4">
        <v>0</v>
      </c>
      <c r="DJ1481" s="4">
        <v>0</v>
      </c>
      <c r="DK1481" s="4">
        <v>0</v>
      </c>
      <c r="DL1481" s="4">
        <v>0</v>
      </c>
      <c r="DM1481" s="4">
        <v>0</v>
      </c>
      <c r="DN1481" s="4">
        <v>0</v>
      </c>
      <c r="DO1481" s="4">
        <v>0</v>
      </c>
      <c r="DP1481" s="4">
        <v>0</v>
      </c>
      <c r="DQ1481" s="4">
        <v>0</v>
      </c>
      <c r="DR1481" s="4">
        <v>0</v>
      </c>
      <c r="DS1481" s="4">
        <v>0</v>
      </c>
      <c r="DT1481" s="4">
        <v>0</v>
      </c>
      <c r="DU1481" s="6">
        <v>0</v>
      </c>
      <c r="DV1481" s="4">
        <f>SUM(Tabela1[[#This Row],[jan/25]:[mar/25]])</f>
        <v>0</v>
      </c>
      <c r="DW1481" s="4">
        <f>SUM(Tabela1[[#This Row],[abr/25]:[ago/25]])</f>
        <v>0</v>
      </c>
      <c r="DX1481" s="4">
        <f>SUM(Tabela1[[#This Row],[set/25]:[dez/30]])</f>
        <v>0</v>
      </c>
    </row>
    <row r="1482" spans="1:128" hidden="1" x14ac:dyDescent="0.25">
      <c r="A1482" s="2" t="s">
        <v>2495</v>
      </c>
      <c r="B1482" s="2" t="s">
        <v>3308</v>
      </c>
      <c r="C1482" s="2" t="s">
        <v>1344</v>
      </c>
      <c r="D1482" s="1">
        <v>1</v>
      </c>
      <c r="E1482" s="2"/>
      <c r="F1482" s="2" t="s">
        <v>46</v>
      </c>
      <c r="G1482" s="321"/>
      <c r="H1482" s="2"/>
      <c r="I1482" s="2"/>
      <c r="J1482" s="4"/>
      <c r="K1482" s="4"/>
      <c r="L1482" s="4">
        <f>Tabela1[[#This Row],[parcela.cef
(total)]]-Tabela1[[#This Row],[parcela.cef
(realizado)]]</f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f>SUM(Tabela1[[#This Row],[set/25]:[dez/30]])</f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6">
        <v>0</v>
      </c>
      <c r="DV1482" s="4">
        <f>SUM(Tabela1[[#This Row],[jan/25]:[mar/25]])</f>
        <v>0</v>
      </c>
      <c r="DW1482" s="4">
        <f>SUM(Tabela1[[#This Row],[abr/25]:[ago/25]])</f>
        <v>0</v>
      </c>
      <c r="DX1482" s="4">
        <f>SUM(Tabela1[[#This Row],[set/25]:[dez/30]])</f>
        <v>0</v>
      </c>
    </row>
    <row r="1483" spans="1:128" hidden="1" x14ac:dyDescent="0.25">
      <c r="A1483" s="2" t="s">
        <v>2495</v>
      </c>
      <c r="B1483" s="2" t="s">
        <v>3308</v>
      </c>
      <c r="C1483" s="2" t="s">
        <v>3234</v>
      </c>
      <c r="D1483" s="1">
        <v>2</v>
      </c>
      <c r="E1483" s="2"/>
      <c r="F1483" s="2" t="s">
        <v>46</v>
      </c>
      <c r="G1483" s="321"/>
      <c r="H1483" s="2"/>
      <c r="I1483" s="2"/>
      <c r="J1483" s="4"/>
      <c r="K1483" s="4"/>
      <c r="L1483" s="4">
        <f>Tabela1[[#This Row],[parcela.cef
(total)]]-Tabela1[[#This Row],[parcela.cef
(realizado)]]</f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f>SUM(Tabela1[[#This Row],[set/25]:[dez/30]])</f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0</v>
      </c>
      <c r="CR1483" s="4">
        <v>0</v>
      </c>
      <c r="CS1483" s="4">
        <v>0</v>
      </c>
      <c r="CT1483" s="4">
        <v>0</v>
      </c>
      <c r="CU1483" s="4">
        <v>0</v>
      </c>
      <c r="CV1483" s="4">
        <v>0</v>
      </c>
      <c r="CW1483" s="4">
        <v>0</v>
      </c>
      <c r="CX1483" s="4">
        <v>0</v>
      </c>
      <c r="CY1483" s="4">
        <v>0</v>
      </c>
      <c r="CZ1483" s="4">
        <v>0</v>
      </c>
      <c r="DA1483" s="4">
        <v>0</v>
      </c>
      <c r="DB1483" s="4">
        <v>0</v>
      </c>
      <c r="DC1483" s="4">
        <v>0</v>
      </c>
      <c r="DD1483" s="4">
        <v>0</v>
      </c>
      <c r="DE1483" s="4">
        <v>0</v>
      </c>
      <c r="DF1483" s="4">
        <v>0</v>
      </c>
      <c r="DG1483" s="4">
        <v>0</v>
      </c>
      <c r="DH1483" s="4">
        <v>0</v>
      </c>
      <c r="DI1483" s="4">
        <v>0</v>
      </c>
      <c r="DJ1483" s="4">
        <v>0</v>
      </c>
      <c r="DK1483" s="4">
        <v>0</v>
      </c>
      <c r="DL1483" s="4">
        <v>0</v>
      </c>
      <c r="DM1483" s="4">
        <v>0</v>
      </c>
      <c r="DN1483" s="4">
        <v>0</v>
      </c>
      <c r="DO1483" s="4">
        <v>0</v>
      </c>
      <c r="DP1483" s="4">
        <v>0</v>
      </c>
      <c r="DQ1483" s="4">
        <v>0</v>
      </c>
      <c r="DR1483" s="4">
        <v>0</v>
      </c>
      <c r="DS1483" s="4">
        <v>0</v>
      </c>
      <c r="DT1483" s="4">
        <v>0</v>
      </c>
      <c r="DU1483" s="6">
        <v>0</v>
      </c>
      <c r="DV1483" s="4">
        <f>SUM(Tabela1[[#This Row],[jan/25]:[mar/25]])</f>
        <v>0</v>
      </c>
      <c r="DW1483" s="4">
        <f>SUM(Tabela1[[#This Row],[abr/25]:[ago/25]])</f>
        <v>0</v>
      </c>
      <c r="DX1483" s="4">
        <f>SUM(Tabela1[[#This Row],[set/25]:[dez/30]])</f>
        <v>0</v>
      </c>
    </row>
    <row r="1484" spans="1:128" hidden="1" x14ac:dyDescent="0.25">
      <c r="A1484" s="2" t="s">
        <v>2495</v>
      </c>
      <c r="B1484" s="2" t="s">
        <v>3308</v>
      </c>
      <c r="C1484" s="2" t="s">
        <v>3234</v>
      </c>
      <c r="D1484" s="1">
        <v>3</v>
      </c>
      <c r="E1484" s="2"/>
      <c r="F1484" s="2" t="s">
        <v>46</v>
      </c>
      <c r="G1484" s="321"/>
      <c r="H1484" s="2"/>
      <c r="I1484" s="2"/>
      <c r="J1484" s="4"/>
      <c r="K1484" s="4"/>
      <c r="L1484" s="4">
        <f>Tabela1[[#This Row],[parcela.cef
(total)]]-Tabela1[[#This Row],[parcela.cef
(realizado)]]</f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f>SUM(Tabela1[[#This Row],[set/25]:[dez/30]])</f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6">
        <v>0</v>
      </c>
      <c r="DV1484" s="4">
        <f>SUM(Tabela1[[#This Row],[jan/25]:[mar/25]])</f>
        <v>0</v>
      </c>
      <c r="DW1484" s="4">
        <f>SUM(Tabela1[[#This Row],[abr/25]:[ago/25]])</f>
        <v>0</v>
      </c>
      <c r="DX1484" s="4">
        <f>SUM(Tabela1[[#This Row],[set/25]:[dez/30]])</f>
        <v>0</v>
      </c>
    </row>
    <row r="1485" spans="1:128" hidden="1" x14ac:dyDescent="0.25">
      <c r="A1485" s="2" t="s">
        <v>2495</v>
      </c>
      <c r="B1485" s="2" t="s">
        <v>3308</v>
      </c>
      <c r="C1485" s="2" t="s">
        <v>3234</v>
      </c>
      <c r="D1485" s="1">
        <v>4</v>
      </c>
      <c r="E1485" s="2"/>
      <c r="F1485" s="2" t="s">
        <v>46</v>
      </c>
      <c r="G1485" s="321"/>
      <c r="H1485" s="2"/>
      <c r="I1485" s="2"/>
      <c r="J1485" s="4"/>
      <c r="K1485" s="4"/>
      <c r="L1485" s="4">
        <f>Tabela1[[#This Row],[parcela.cef
(total)]]-Tabela1[[#This Row],[parcela.cef
(realizado)]]</f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f>SUM(Tabela1[[#This Row],[set/25]:[dez/30]])</f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0</v>
      </c>
      <c r="CP1485" s="4">
        <v>0</v>
      </c>
      <c r="CQ1485" s="4">
        <v>0</v>
      </c>
      <c r="CR1485" s="4">
        <v>0</v>
      </c>
      <c r="CS1485" s="4">
        <v>0</v>
      </c>
      <c r="CT1485" s="4">
        <v>0</v>
      </c>
      <c r="CU1485" s="4">
        <v>0</v>
      </c>
      <c r="CV1485" s="4">
        <v>0</v>
      </c>
      <c r="CW1485" s="4">
        <v>0</v>
      </c>
      <c r="CX1485" s="4">
        <v>0</v>
      </c>
      <c r="CY1485" s="4">
        <v>0</v>
      </c>
      <c r="CZ1485" s="4">
        <v>0</v>
      </c>
      <c r="DA1485" s="4">
        <v>0</v>
      </c>
      <c r="DB1485" s="4">
        <v>0</v>
      </c>
      <c r="DC1485" s="4">
        <v>0</v>
      </c>
      <c r="DD1485" s="4">
        <v>0</v>
      </c>
      <c r="DE1485" s="4">
        <v>0</v>
      </c>
      <c r="DF1485" s="4">
        <v>0</v>
      </c>
      <c r="DG1485" s="4">
        <v>0</v>
      </c>
      <c r="DH1485" s="4">
        <v>0</v>
      </c>
      <c r="DI1485" s="4">
        <v>0</v>
      </c>
      <c r="DJ1485" s="4">
        <v>0</v>
      </c>
      <c r="DK1485" s="4">
        <v>0</v>
      </c>
      <c r="DL1485" s="4">
        <v>0</v>
      </c>
      <c r="DM1485" s="4">
        <v>0</v>
      </c>
      <c r="DN1485" s="4">
        <v>0</v>
      </c>
      <c r="DO1485" s="4">
        <v>0</v>
      </c>
      <c r="DP1485" s="4">
        <v>0</v>
      </c>
      <c r="DQ1485" s="4">
        <v>0</v>
      </c>
      <c r="DR1485" s="4">
        <v>0</v>
      </c>
      <c r="DS1485" s="4">
        <v>0</v>
      </c>
      <c r="DT1485" s="4">
        <v>0</v>
      </c>
      <c r="DU1485" s="6">
        <v>0</v>
      </c>
      <c r="DV1485" s="4">
        <f>SUM(Tabela1[[#This Row],[jan/25]:[mar/25]])</f>
        <v>0</v>
      </c>
      <c r="DW1485" s="4">
        <f>SUM(Tabela1[[#This Row],[abr/25]:[ago/25]])</f>
        <v>0</v>
      </c>
      <c r="DX1485" s="4">
        <f>SUM(Tabela1[[#This Row],[set/25]:[dez/30]])</f>
        <v>0</v>
      </c>
    </row>
    <row r="1486" spans="1:128" hidden="1" x14ac:dyDescent="0.25">
      <c r="A1486" s="2" t="s">
        <v>2495</v>
      </c>
      <c r="B1486" s="2" t="s">
        <v>3308</v>
      </c>
      <c r="C1486" s="2" t="s">
        <v>3234</v>
      </c>
      <c r="D1486" s="1">
        <v>5</v>
      </c>
      <c r="E1486" s="2"/>
      <c r="F1486" s="2" t="s">
        <v>46</v>
      </c>
      <c r="G1486" s="321"/>
      <c r="H1486" s="2"/>
      <c r="I1486" s="2"/>
      <c r="J1486" s="4"/>
      <c r="K1486" s="4"/>
      <c r="L1486" s="4">
        <f>Tabela1[[#This Row],[parcela.cef
(total)]]-Tabela1[[#This Row],[parcela.cef
(realizado)]]</f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f>SUM(Tabela1[[#This Row],[set/25]:[dez/30]])</f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6">
        <v>0</v>
      </c>
      <c r="DV1486" s="4">
        <f>SUM(Tabela1[[#This Row],[jan/25]:[mar/25]])</f>
        <v>0</v>
      </c>
      <c r="DW1486" s="4">
        <f>SUM(Tabela1[[#This Row],[abr/25]:[ago/25]])</f>
        <v>0</v>
      </c>
      <c r="DX1486" s="4">
        <f>SUM(Tabela1[[#This Row],[set/25]:[dez/30]])</f>
        <v>0</v>
      </c>
    </row>
    <row r="1487" spans="1:128" hidden="1" x14ac:dyDescent="0.25">
      <c r="A1487" s="2" t="s">
        <v>2495</v>
      </c>
      <c r="B1487" s="2" t="s">
        <v>3308</v>
      </c>
      <c r="C1487" s="2" t="s">
        <v>2467</v>
      </c>
      <c r="D1487" s="1">
        <v>6</v>
      </c>
      <c r="E1487" s="2"/>
      <c r="F1487" s="2" t="s">
        <v>46</v>
      </c>
      <c r="G1487" s="321"/>
      <c r="H1487" s="2"/>
      <c r="I1487" s="2"/>
      <c r="J1487" s="4"/>
      <c r="K1487" s="4"/>
      <c r="L1487" s="4">
        <f>Tabela1[[#This Row],[parcela.cef
(total)]]-Tabela1[[#This Row],[parcela.cef
(realizado)]]</f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f>SUM(Tabela1[[#This Row],[set/25]:[dez/30]])</f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0</v>
      </c>
      <c r="CS1487" s="4">
        <v>0</v>
      </c>
      <c r="CT1487" s="4">
        <v>0</v>
      </c>
      <c r="CU1487" s="4">
        <v>0</v>
      </c>
      <c r="CV1487" s="4">
        <v>0</v>
      </c>
      <c r="CW1487" s="4">
        <v>0</v>
      </c>
      <c r="CX1487" s="4">
        <v>0</v>
      </c>
      <c r="CY1487" s="4">
        <v>0</v>
      </c>
      <c r="CZ1487" s="4">
        <v>0</v>
      </c>
      <c r="DA1487" s="4">
        <v>0</v>
      </c>
      <c r="DB1487" s="4">
        <v>0</v>
      </c>
      <c r="DC1487" s="4">
        <v>0</v>
      </c>
      <c r="DD1487" s="4">
        <v>0</v>
      </c>
      <c r="DE1487" s="4">
        <v>0</v>
      </c>
      <c r="DF1487" s="4">
        <v>0</v>
      </c>
      <c r="DG1487" s="4">
        <v>0</v>
      </c>
      <c r="DH1487" s="4">
        <v>0</v>
      </c>
      <c r="DI1487" s="4">
        <v>0</v>
      </c>
      <c r="DJ1487" s="4">
        <v>0</v>
      </c>
      <c r="DK1487" s="4">
        <v>0</v>
      </c>
      <c r="DL1487" s="4">
        <v>0</v>
      </c>
      <c r="DM1487" s="4">
        <v>0</v>
      </c>
      <c r="DN1487" s="4">
        <v>0</v>
      </c>
      <c r="DO1487" s="4">
        <v>0</v>
      </c>
      <c r="DP1487" s="4">
        <v>0</v>
      </c>
      <c r="DQ1487" s="4">
        <v>0</v>
      </c>
      <c r="DR1487" s="4">
        <v>0</v>
      </c>
      <c r="DS1487" s="4">
        <v>0</v>
      </c>
      <c r="DT1487" s="4">
        <v>0</v>
      </c>
      <c r="DU1487" s="6">
        <v>0</v>
      </c>
      <c r="DV1487" s="4">
        <f>SUM(Tabela1[[#This Row],[jan/25]:[mar/25]])</f>
        <v>0</v>
      </c>
      <c r="DW1487" s="4">
        <f>SUM(Tabela1[[#This Row],[abr/25]:[ago/25]])</f>
        <v>0</v>
      </c>
      <c r="DX1487" s="4">
        <f>SUM(Tabela1[[#This Row],[set/25]:[dez/30]])</f>
        <v>0</v>
      </c>
    </row>
    <row r="1488" spans="1:128" hidden="1" x14ac:dyDescent="0.25">
      <c r="A1488" s="15" t="s">
        <v>2495</v>
      </c>
      <c r="B1488" s="15" t="s">
        <v>14</v>
      </c>
      <c r="C1488" s="15" t="s">
        <v>2270</v>
      </c>
      <c r="D1488" s="16"/>
      <c r="E1488" s="15"/>
      <c r="F1488" s="15" t="s">
        <v>42</v>
      </c>
      <c r="G1488" s="344"/>
      <c r="H1488" s="15"/>
      <c r="I1488" s="15"/>
      <c r="J1488" s="17"/>
      <c r="K1488" s="17"/>
      <c r="L1488" s="17">
        <f>Tabela1[[#This Row],[parcela.cef
(total)]]-Tabela1[[#This Row],[parcela.cef
(realizado)]]</f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f>SUM(Tabela1[[#This Row],[set/25]:[dez/30]])</f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  <c r="AE1488" s="17">
        <v>0</v>
      </c>
      <c r="AF1488" s="17">
        <v>0</v>
      </c>
      <c r="AG1488" s="17">
        <v>0</v>
      </c>
      <c r="AH1488" s="17">
        <v>0</v>
      </c>
      <c r="AI1488" s="17">
        <v>0</v>
      </c>
      <c r="AJ1488" s="17">
        <v>0</v>
      </c>
      <c r="AK1488" s="17">
        <v>0</v>
      </c>
      <c r="AL1488" s="17">
        <v>0</v>
      </c>
      <c r="AM1488" s="17">
        <v>0</v>
      </c>
      <c r="AN1488" s="17">
        <v>0</v>
      </c>
      <c r="AO1488" s="17">
        <v>0</v>
      </c>
      <c r="AP1488" s="17">
        <v>0</v>
      </c>
      <c r="AQ1488" s="17">
        <v>0</v>
      </c>
      <c r="AR1488" s="17">
        <v>0</v>
      </c>
      <c r="AS1488" s="17">
        <v>0</v>
      </c>
      <c r="AT1488" s="17">
        <v>0</v>
      </c>
      <c r="AU1488" s="17">
        <v>0</v>
      </c>
      <c r="AV1488" s="17">
        <v>0</v>
      </c>
      <c r="AW1488" s="17">
        <v>0</v>
      </c>
      <c r="AX1488" s="17">
        <v>0</v>
      </c>
      <c r="AY1488" s="17">
        <v>0</v>
      </c>
      <c r="AZ1488" s="17">
        <v>0</v>
      </c>
      <c r="BA1488" s="17">
        <v>0</v>
      </c>
      <c r="BB1488" s="17">
        <v>0</v>
      </c>
      <c r="BC1488" s="17">
        <v>0</v>
      </c>
      <c r="BD1488" s="17">
        <v>0</v>
      </c>
      <c r="BE1488" s="17">
        <v>0</v>
      </c>
      <c r="BF1488" s="17">
        <v>0</v>
      </c>
      <c r="BG1488" s="17">
        <v>0</v>
      </c>
      <c r="BH1488" s="17">
        <v>0</v>
      </c>
      <c r="BI1488" s="17">
        <v>0</v>
      </c>
      <c r="BJ1488" s="17">
        <v>0</v>
      </c>
      <c r="BK1488" s="17">
        <v>0</v>
      </c>
      <c r="BL1488" s="17">
        <v>0</v>
      </c>
      <c r="BM1488" s="17">
        <v>0</v>
      </c>
      <c r="BN1488" s="17">
        <v>0</v>
      </c>
      <c r="BO1488" s="17">
        <v>0</v>
      </c>
      <c r="BP1488" s="17">
        <v>0</v>
      </c>
      <c r="BQ1488" s="17">
        <v>0</v>
      </c>
      <c r="BR1488" s="17">
        <v>0</v>
      </c>
      <c r="BS1488" s="17">
        <v>0</v>
      </c>
      <c r="BT1488" s="17">
        <v>0</v>
      </c>
      <c r="BU1488" s="17">
        <v>0</v>
      </c>
      <c r="BV1488" s="17">
        <v>0</v>
      </c>
      <c r="BW1488" s="17">
        <v>0</v>
      </c>
      <c r="BX1488" s="17">
        <v>0</v>
      </c>
      <c r="BY1488" s="17">
        <v>0</v>
      </c>
      <c r="BZ1488" s="17">
        <v>0</v>
      </c>
      <c r="CA1488" s="17">
        <v>0</v>
      </c>
      <c r="CB1488" s="17">
        <v>0</v>
      </c>
      <c r="CC1488" s="17">
        <v>0</v>
      </c>
      <c r="CD1488" s="17">
        <v>0</v>
      </c>
      <c r="CE1488" s="17">
        <v>0</v>
      </c>
      <c r="CF1488" s="17">
        <v>0</v>
      </c>
      <c r="CG1488" s="17">
        <v>0</v>
      </c>
      <c r="CH1488" s="17">
        <v>0</v>
      </c>
      <c r="CI1488" s="17">
        <v>0</v>
      </c>
      <c r="CJ1488" s="17">
        <v>0</v>
      </c>
      <c r="CK1488" s="17">
        <v>0</v>
      </c>
      <c r="CL1488" s="17">
        <v>0</v>
      </c>
      <c r="CM1488" s="17">
        <v>0</v>
      </c>
      <c r="CN1488" s="17">
        <v>0</v>
      </c>
      <c r="CO1488" s="17">
        <v>0</v>
      </c>
      <c r="CP1488" s="17">
        <v>0</v>
      </c>
      <c r="CQ1488" s="17">
        <v>0</v>
      </c>
      <c r="CR1488" s="17">
        <v>0</v>
      </c>
      <c r="CS1488" s="17">
        <v>0</v>
      </c>
      <c r="CT1488" s="17">
        <v>0</v>
      </c>
      <c r="CU1488" s="17">
        <v>0</v>
      </c>
      <c r="CV1488" s="17">
        <v>0</v>
      </c>
      <c r="CW1488" s="17">
        <v>0</v>
      </c>
      <c r="CX1488" s="17">
        <v>0</v>
      </c>
      <c r="CY1488" s="17">
        <v>0</v>
      </c>
      <c r="CZ1488" s="17">
        <v>0</v>
      </c>
      <c r="DA1488" s="17">
        <v>0</v>
      </c>
      <c r="DB1488" s="17">
        <v>0</v>
      </c>
      <c r="DC1488" s="17">
        <v>0</v>
      </c>
      <c r="DD1488" s="17">
        <v>0</v>
      </c>
      <c r="DE1488" s="17">
        <v>0</v>
      </c>
      <c r="DF1488" s="17">
        <v>0</v>
      </c>
      <c r="DG1488" s="17">
        <v>0</v>
      </c>
      <c r="DH1488" s="17">
        <v>0</v>
      </c>
      <c r="DI1488" s="17">
        <v>0</v>
      </c>
      <c r="DJ1488" s="17">
        <v>0</v>
      </c>
      <c r="DK1488" s="17">
        <v>0</v>
      </c>
      <c r="DL1488" s="17">
        <v>0</v>
      </c>
      <c r="DM1488" s="17">
        <v>0</v>
      </c>
      <c r="DN1488" s="17">
        <v>0</v>
      </c>
      <c r="DO1488" s="17">
        <v>0</v>
      </c>
      <c r="DP1488" s="17">
        <v>0</v>
      </c>
      <c r="DQ1488" s="17">
        <v>0</v>
      </c>
      <c r="DR1488" s="17">
        <v>0</v>
      </c>
      <c r="DS1488" s="17">
        <v>0</v>
      </c>
      <c r="DT1488" s="17">
        <v>0</v>
      </c>
      <c r="DU1488" s="18">
        <v>0</v>
      </c>
      <c r="DV1488" s="17">
        <f>SUM(Tabela1[[#This Row],[jan/25]:[mar/25]])</f>
        <v>0</v>
      </c>
      <c r="DW1488" s="17">
        <f>SUM(Tabela1[[#This Row],[abr/25]:[ago/25]])</f>
        <v>0</v>
      </c>
      <c r="DX1488" s="17">
        <f>SUM(Tabela1[[#This Row],[set/25]:[dez/30]])</f>
        <v>0</v>
      </c>
    </row>
    <row r="1489" spans="7:128" x14ac:dyDescent="0.25">
      <c r="G1489" s="345"/>
    </row>
    <row r="1490" spans="7:128" x14ac:dyDescent="0.25">
      <c r="J1490" s="3">
        <f>SUBTOTAL(9,J$2:J$1488)</f>
        <v>13666917.02</v>
      </c>
      <c r="K1490" s="3">
        <f>SUBTOTAL(9,K$2:K$1488)</f>
        <v>10198443.08</v>
      </c>
      <c r="L1490" s="3">
        <f>SUBTOTAL(9,L$2:L$1488)</f>
        <v>3468473.9400000009</v>
      </c>
      <c r="M1490" s="3">
        <f t="shared" ref="M1490:BX1490" si="0">SUBTOTAL(9,M$2:M$1488)</f>
        <v>1399472.71</v>
      </c>
      <c r="N1490" s="3">
        <f t="shared" si="0"/>
        <v>22800895.489999991</v>
      </c>
      <c r="O1490" s="3">
        <f t="shared" si="0"/>
        <v>340539.82000000007</v>
      </c>
      <c r="P1490" s="3">
        <f t="shared" si="0"/>
        <v>7939723.669999999</v>
      </c>
      <c r="Q1490" s="3">
        <f t="shared" si="0"/>
        <v>1685718.9699999997</v>
      </c>
      <c r="R1490" s="3">
        <f t="shared" si="0"/>
        <v>0</v>
      </c>
      <c r="S1490" s="3">
        <f t="shared" si="0"/>
        <v>0</v>
      </c>
      <c r="T1490" s="3">
        <f t="shared" si="0"/>
        <v>0</v>
      </c>
      <c r="U1490" s="3">
        <f t="shared" si="0"/>
        <v>0</v>
      </c>
      <c r="V1490" s="3">
        <f t="shared" si="0"/>
        <v>0</v>
      </c>
      <c r="W1490" s="3">
        <f t="shared" si="0"/>
        <v>0</v>
      </c>
      <c r="X1490" s="3">
        <f t="shared" si="0"/>
        <v>0</v>
      </c>
      <c r="Y1490" s="3">
        <f t="shared" si="0"/>
        <v>0</v>
      </c>
      <c r="Z1490" s="3">
        <f t="shared" si="0"/>
        <v>0</v>
      </c>
      <c r="AA1490" s="3">
        <f t="shared" si="0"/>
        <v>0</v>
      </c>
      <c r="AB1490" s="3">
        <f t="shared" si="0"/>
        <v>0</v>
      </c>
      <c r="AC1490" s="3">
        <f t="shared" si="0"/>
        <v>0</v>
      </c>
      <c r="AD1490" s="3">
        <f t="shared" si="0"/>
        <v>0</v>
      </c>
      <c r="AE1490" s="3">
        <f t="shared" si="0"/>
        <v>0</v>
      </c>
      <c r="AF1490" s="3">
        <f t="shared" si="0"/>
        <v>0</v>
      </c>
      <c r="AG1490" s="3">
        <f t="shared" si="0"/>
        <v>252528.24</v>
      </c>
      <c r="AH1490" s="3">
        <f t="shared" si="0"/>
        <v>4342.5</v>
      </c>
      <c r="AI1490" s="3">
        <f t="shared" si="0"/>
        <v>249066.31</v>
      </c>
      <c r="AJ1490" s="3">
        <f t="shared" si="0"/>
        <v>54720.17</v>
      </c>
      <c r="AK1490" s="3">
        <f t="shared" si="0"/>
        <v>42121.710000000006</v>
      </c>
      <c r="AL1490" s="3">
        <f t="shared" si="0"/>
        <v>134549.29999999999</v>
      </c>
      <c r="AM1490" s="3">
        <f t="shared" si="0"/>
        <v>90998.489999999991</v>
      </c>
      <c r="AN1490" s="3">
        <f t="shared" si="0"/>
        <v>79131.87999999999</v>
      </c>
      <c r="AO1490" s="3">
        <f t="shared" si="0"/>
        <v>250221.95999999996</v>
      </c>
      <c r="AP1490" s="3">
        <f t="shared" si="0"/>
        <v>288782.82000000012</v>
      </c>
      <c r="AQ1490" s="3">
        <f t="shared" si="0"/>
        <v>85078.89</v>
      </c>
      <c r="AR1490" s="3">
        <f t="shared" si="0"/>
        <v>356149.13999999996</v>
      </c>
      <c r="AS1490" s="3">
        <f t="shared" si="0"/>
        <v>594301.00999999978</v>
      </c>
      <c r="AT1490" s="3">
        <f t="shared" si="0"/>
        <v>498416.82999999978</v>
      </c>
      <c r="AU1490" s="3">
        <f t="shared" si="0"/>
        <v>105007.90999999999</v>
      </c>
      <c r="AV1490" s="3">
        <f t="shared" si="0"/>
        <v>361693.89000000007</v>
      </c>
      <c r="AW1490" s="3">
        <f t="shared" si="0"/>
        <v>184142.74</v>
      </c>
      <c r="AX1490" s="3">
        <f t="shared" si="0"/>
        <v>393264.03999999992</v>
      </c>
      <c r="AY1490" s="3">
        <f t="shared" si="0"/>
        <v>322109.47999999992</v>
      </c>
      <c r="AZ1490" s="3">
        <f t="shared" si="0"/>
        <v>198353.57</v>
      </c>
      <c r="BA1490" s="3">
        <f t="shared" si="0"/>
        <v>425551.34</v>
      </c>
      <c r="BB1490" s="3">
        <f t="shared" si="0"/>
        <v>154764.90999999997</v>
      </c>
      <c r="BC1490" s="3">
        <f t="shared" si="0"/>
        <v>154873.91000000003</v>
      </c>
      <c r="BD1490" s="3">
        <f t="shared" si="0"/>
        <v>161197.07999999999</v>
      </c>
      <c r="BE1490" s="3">
        <f t="shared" si="0"/>
        <v>141631.15000000002</v>
      </c>
      <c r="BF1490" s="3">
        <f t="shared" si="0"/>
        <v>134552.06000000003</v>
      </c>
      <c r="BG1490" s="3">
        <f t="shared" si="0"/>
        <v>196651.56999999998</v>
      </c>
      <c r="BH1490" s="3">
        <f t="shared" si="0"/>
        <v>190600.24000000005</v>
      </c>
      <c r="BI1490" s="3">
        <f t="shared" si="0"/>
        <v>149201.56</v>
      </c>
      <c r="BJ1490" s="3">
        <f t="shared" si="0"/>
        <v>88331.97</v>
      </c>
      <c r="BK1490" s="3">
        <f t="shared" si="0"/>
        <v>164093.26</v>
      </c>
      <c r="BL1490" s="3">
        <f t="shared" si="0"/>
        <v>169403.8</v>
      </c>
      <c r="BM1490" s="3">
        <f t="shared" si="0"/>
        <v>430166.74</v>
      </c>
      <c r="BN1490" s="3">
        <f t="shared" si="0"/>
        <v>457363.72000000003</v>
      </c>
      <c r="BO1490" s="3">
        <f t="shared" si="0"/>
        <v>128264.18999999999</v>
      </c>
      <c r="BP1490" s="3">
        <f t="shared" si="0"/>
        <v>21281.730000000003</v>
      </c>
      <c r="BQ1490" s="3">
        <f t="shared" si="0"/>
        <v>29042.140000000003</v>
      </c>
      <c r="BR1490" s="3">
        <f t="shared" si="0"/>
        <v>9576.0400000000009</v>
      </c>
      <c r="BS1490" s="3">
        <f t="shared" si="0"/>
        <v>11137.169999999998</v>
      </c>
      <c r="BT1490" s="3">
        <f t="shared" si="0"/>
        <v>18343.72</v>
      </c>
      <c r="BU1490" s="3">
        <f t="shared" si="0"/>
        <v>8588.3200000000015</v>
      </c>
      <c r="BV1490" s="3">
        <f t="shared" si="0"/>
        <v>8987.4</v>
      </c>
      <c r="BW1490" s="3">
        <f t="shared" si="0"/>
        <v>14185.339999999998</v>
      </c>
      <c r="BX1490" s="3">
        <f t="shared" si="0"/>
        <v>5432.14</v>
      </c>
      <c r="BY1490" s="3">
        <f t="shared" ref="BY1490:DX1490" si="1">SUBTOTAL(9,BY$2:BY$1488)</f>
        <v>5319.32</v>
      </c>
      <c r="BZ1490" s="3">
        <f t="shared" si="1"/>
        <v>5207.4799999999996</v>
      </c>
      <c r="CA1490" s="3">
        <f t="shared" si="1"/>
        <v>4948.7</v>
      </c>
      <c r="CB1490" s="3">
        <f t="shared" si="1"/>
        <v>5085.16</v>
      </c>
      <c r="CC1490" s="3">
        <f t="shared" si="1"/>
        <v>4425.54</v>
      </c>
      <c r="CD1490" s="3">
        <f t="shared" si="1"/>
        <v>5260.99</v>
      </c>
      <c r="CE1490" s="3">
        <f t="shared" si="1"/>
        <v>4646.47</v>
      </c>
      <c r="CF1490" s="3">
        <f t="shared" si="1"/>
        <v>10422.969999999999</v>
      </c>
      <c r="CG1490" s="3">
        <f t="shared" si="1"/>
        <v>4222.95</v>
      </c>
      <c r="CH1490" s="3">
        <f t="shared" si="1"/>
        <v>4733.22</v>
      </c>
      <c r="CI1490" s="3">
        <f t="shared" si="1"/>
        <v>3983.8</v>
      </c>
      <c r="CJ1490" s="3">
        <f t="shared" si="1"/>
        <v>4090.4700000000003</v>
      </c>
      <c r="CK1490" s="3">
        <f t="shared" si="1"/>
        <v>3983.8</v>
      </c>
      <c r="CL1490" s="3">
        <f t="shared" si="1"/>
        <v>3983.8</v>
      </c>
      <c r="CM1490" s="3">
        <f t="shared" si="1"/>
        <v>3983.8</v>
      </c>
      <c r="CN1490" s="3">
        <f t="shared" si="1"/>
        <v>4088.2</v>
      </c>
      <c r="CO1490" s="3">
        <f t="shared" si="1"/>
        <v>3983.8</v>
      </c>
      <c r="CP1490" s="3">
        <f t="shared" si="1"/>
        <v>4325.4400000000005</v>
      </c>
      <c r="CQ1490" s="3">
        <f t="shared" si="1"/>
        <v>3983.8</v>
      </c>
      <c r="CR1490" s="3">
        <f t="shared" si="1"/>
        <v>3983.8</v>
      </c>
      <c r="CS1490" s="3">
        <f t="shared" si="1"/>
        <v>3983.8</v>
      </c>
      <c r="CT1490" s="3">
        <f t="shared" si="1"/>
        <v>3983.8</v>
      </c>
      <c r="CU1490" s="3">
        <f t="shared" si="1"/>
        <v>3983.8</v>
      </c>
      <c r="CV1490" s="3">
        <f t="shared" si="1"/>
        <v>3842.59</v>
      </c>
      <c r="CW1490" s="3">
        <f t="shared" si="1"/>
        <v>3983.8</v>
      </c>
      <c r="CX1490" s="3">
        <f t="shared" si="1"/>
        <v>3983.5199999999995</v>
      </c>
      <c r="CY1490" s="3">
        <f t="shared" si="1"/>
        <v>986.03</v>
      </c>
      <c r="CZ1490" s="3">
        <f t="shared" si="1"/>
        <v>986.04</v>
      </c>
      <c r="DA1490" s="3">
        <f t="shared" si="1"/>
        <v>562.20000000000005</v>
      </c>
      <c r="DB1490" s="3">
        <f t="shared" si="1"/>
        <v>562.20000000000005</v>
      </c>
      <c r="DC1490" s="3">
        <f t="shared" si="1"/>
        <v>0</v>
      </c>
      <c r="DD1490" s="3">
        <f t="shared" si="1"/>
        <v>0</v>
      </c>
      <c r="DE1490" s="3">
        <f t="shared" si="1"/>
        <v>0</v>
      </c>
      <c r="DF1490" s="3">
        <f t="shared" si="1"/>
        <v>0</v>
      </c>
      <c r="DG1490" s="3">
        <f t="shared" si="1"/>
        <v>0</v>
      </c>
      <c r="DH1490" s="3">
        <f t="shared" si="1"/>
        <v>0</v>
      </c>
      <c r="DI1490" s="3">
        <f t="shared" si="1"/>
        <v>0</v>
      </c>
      <c r="DJ1490" s="3">
        <f t="shared" si="1"/>
        <v>0</v>
      </c>
      <c r="DK1490" s="3">
        <f t="shared" si="1"/>
        <v>0</v>
      </c>
      <c r="DL1490" s="3">
        <f t="shared" si="1"/>
        <v>0</v>
      </c>
      <c r="DM1490" s="3">
        <f t="shared" si="1"/>
        <v>0</v>
      </c>
      <c r="DN1490" s="3">
        <f t="shared" si="1"/>
        <v>0</v>
      </c>
      <c r="DO1490" s="3">
        <f t="shared" si="1"/>
        <v>0</v>
      </c>
      <c r="DP1490" s="3">
        <f t="shared" si="1"/>
        <v>0</v>
      </c>
      <c r="DQ1490" s="3">
        <f t="shared" si="1"/>
        <v>0</v>
      </c>
      <c r="DR1490" s="3">
        <f t="shared" si="1"/>
        <v>0</v>
      </c>
      <c r="DS1490" s="3">
        <f t="shared" si="1"/>
        <v>0</v>
      </c>
      <c r="DT1490" s="3">
        <f t="shared" si="1"/>
        <v>0</v>
      </c>
      <c r="DU1490" s="3">
        <f t="shared" si="1"/>
        <v>0</v>
      </c>
      <c r="DV1490" s="3">
        <f t="shared" si="1"/>
        <v>470835.90000000008</v>
      </c>
      <c r="DW1490" s="3">
        <f t="shared" si="1"/>
        <v>812636.58000000019</v>
      </c>
      <c r="DX1490" s="3">
        <f t="shared" si="1"/>
        <v>1685718.9699999997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808E-542E-4B8A-9EF6-7A5AFB3C5482}">
  <sheetPr>
    <tabColor theme="0" tint="-0.249977111117893"/>
  </sheetPr>
  <dimension ref="A1:O153"/>
  <sheetViews>
    <sheetView showGridLines="0" workbookViewId="0"/>
  </sheetViews>
  <sheetFormatPr defaultRowHeight="12.75" x14ac:dyDescent="0.2"/>
  <cols>
    <col min="1" max="1" width="62" style="317" bestFit="1" customWidth="1"/>
    <col min="2" max="4" width="9.140625" style="317"/>
    <col min="5" max="5" width="52.140625" style="317" bestFit="1" customWidth="1"/>
    <col min="6" max="6" width="22.7109375" style="317" customWidth="1"/>
    <col min="7" max="11" width="12.42578125" style="317" customWidth="1"/>
    <col min="12" max="14" width="12.42578125" style="317" bestFit="1" customWidth="1"/>
    <col min="15" max="15" width="14.28515625" style="317" bestFit="1" customWidth="1"/>
    <col min="16" max="16384" width="9.140625" style="317"/>
  </cols>
  <sheetData>
    <row r="1" spans="1:15" x14ac:dyDescent="0.2">
      <c r="E1" s="317" t="s">
        <v>3432</v>
      </c>
      <c r="F1" s="317" t="s">
        <v>4121</v>
      </c>
      <c r="G1" s="347" t="s">
        <v>4230</v>
      </c>
      <c r="H1" s="347" t="s">
        <v>3696</v>
      </c>
      <c r="I1" s="347" t="s">
        <v>3636</v>
      </c>
      <c r="J1" s="348" t="s">
        <v>4231</v>
      </c>
      <c r="K1" s="348" t="s">
        <v>4232</v>
      </c>
      <c r="L1" s="348" t="s">
        <v>4233</v>
      </c>
      <c r="M1" s="348" t="s">
        <v>4234</v>
      </c>
      <c r="N1" s="348" t="s">
        <v>3674</v>
      </c>
      <c r="O1" s="317" t="s">
        <v>4235</v>
      </c>
    </row>
    <row r="2" spans="1:15" x14ac:dyDescent="0.2">
      <c r="A2" s="317" t="s">
        <v>4227</v>
      </c>
      <c r="E2" s="317" t="s">
        <v>1634</v>
      </c>
      <c r="F2" s="317" t="str">
        <f>VLOOKUP(E2,[1]!Tabela1[[Participante]:[Empreendimento]],14,)</f>
        <v>Up Estação São Lucas</v>
      </c>
      <c r="G2" s="349">
        <f>SUMIFS([1]!Pgto[Total],[1]!Pgto[Cliente],$E2,[1]!Pgto[Data ref],G$1)</f>
        <v>0</v>
      </c>
      <c r="H2" s="349">
        <f>SUMIFS([1]!Pgto[Total],[1]!Pgto[Cliente],$E2,[1]!Pgto[Data ref],H$1)</f>
        <v>0</v>
      </c>
      <c r="I2" s="349">
        <f>SUMIFS([1]!Pgto[Total],[1]!Pgto[Cliente],$E2,[1]!Pgto[Data ref],I$1)</f>
        <v>600</v>
      </c>
      <c r="J2" s="350">
        <f>SUMIFS([1]!Pgto[Total],[1]!Pgto[Cliente],$E2,[1]!Pgto[Data ref],J$1)</f>
        <v>0</v>
      </c>
      <c r="K2" s="350">
        <f>SUMIFS([1]!Pgto[Total],[1]!Pgto[Cliente],$E2,[1]!Pgto[Data ref],K$1)</f>
        <v>381.8</v>
      </c>
      <c r="L2" s="350">
        <f>SUMIFS([1]!Pgto[Total],[1]!Pgto[Cliente],$E2,[1]!Pgto[Data ref],L$1)</f>
        <v>383.4</v>
      </c>
      <c r="M2" s="350">
        <f>SUMIFS([1]!Pgto[Total],[1]!Pgto[Cliente],$E2,[1]!Pgto[Data ref],M$1)</f>
        <v>385.21</v>
      </c>
      <c r="N2" s="350">
        <f>SUMIFS([1]!Pgto[Total],[1]!Pgto[Cliente],$E2,[1]!Pgto[Data ref],N$1)</f>
        <v>777.42</v>
      </c>
      <c r="O2" s="350">
        <f>SUM(Tabela3[[#This Row],[01/04/2025]:[01/08/2025]])</f>
        <v>1927.83</v>
      </c>
    </row>
    <row r="3" spans="1:15" x14ac:dyDescent="0.2">
      <c r="A3" s="351" t="s">
        <v>4236</v>
      </c>
      <c r="E3" s="317" t="s">
        <v>4237</v>
      </c>
      <c r="F3" s="317" t="str">
        <f>VLOOKUP(E3,[1]!Tabela1[[Participante]:[Empreendimento]],14,)</f>
        <v>Up Estação São Lucas</v>
      </c>
      <c r="G3" s="349">
        <f>SUMIFS([1]!Pgto[Total],[1]!Pgto[Cliente],$E3,[1]!Pgto[Data ref],G$1)</f>
        <v>0</v>
      </c>
      <c r="H3" s="349">
        <f>SUMIFS([1]!Pgto[Total],[1]!Pgto[Cliente],$E3,[1]!Pgto[Data ref],H$1)</f>
        <v>0</v>
      </c>
      <c r="I3" s="349">
        <f>SUMIFS([1]!Pgto[Total],[1]!Pgto[Cliente],$E3,[1]!Pgto[Data ref],I$1)</f>
        <v>900</v>
      </c>
      <c r="J3" s="350">
        <f>SUMIFS([1]!Pgto[Total],[1]!Pgto[Cliente],$E3,[1]!Pgto[Data ref],J$1)</f>
        <v>0</v>
      </c>
      <c r="K3" s="350">
        <f>SUMIFS([1]!Pgto[Total],[1]!Pgto[Cliente],$E3,[1]!Pgto[Data ref],K$1)</f>
        <v>0</v>
      </c>
      <c r="L3" s="350">
        <f>SUMIFS([1]!Pgto[Total],[1]!Pgto[Cliente],$E3,[1]!Pgto[Data ref],L$1)</f>
        <v>0</v>
      </c>
      <c r="M3" s="350">
        <f>SUMIFS([1]!Pgto[Total],[1]!Pgto[Cliente],$E3,[1]!Pgto[Data ref],M$1)</f>
        <v>0</v>
      </c>
      <c r="N3" s="350">
        <f>SUMIFS([1]!Pgto[Total],[1]!Pgto[Cliente],$E3,[1]!Pgto[Data ref],N$1)</f>
        <v>0</v>
      </c>
      <c r="O3" s="350">
        <f>SUM(Tabela3[[#This Row],[01/04/2025]:[01/08/2025]])</f>
        <v>0</v>
      </c>
    </row>
    <row r="4" spans="1:15" x14ac:dyDescent="0.2">
      <c r="A4" s="352" t="s">
        <v>4238</v>
      </c>
      <c r="E4" s="317" t="s">
        <v>3921</v>
      </c>
      <c r="F4" s="317" t="str">
        <f>VLOOKUP(E4,[1]!Tabela1[[Participante]:[Empreendimento]],14,)</f>
        <v>Up Estação São Lucas</v>
      </c>
      <c r="G4" s="349">
        <f>SUMIFS([1]!Pgto[Total],[1]!Pgto[Cliente],$E4,[1]!Pgto[Data ref],G$1)</f>
        <v>60.24</v>
      </c>
      <c r="H4" s="349">
        <f>SUMIFS([1]!Pgto[Total],[1]!Pgto[Cliente],$E4,[1]!Pgto[Data ref],H$1)</f>
        <v>60.54</v>
      </c>
      <c r="I4" s="349">
        <f>SUMIFS([1]!Pgto[Total],[1]!Pgto[Cliente],$E4,[1]!Pgto[Data ref],I$1)</f>
        <v>61.04</v>
      </c>
      <c r="J4" s="350">
        <f>SUMIFS([1]!Pgto[Total],[1]!Pgto[Cliente],$E4,[1]!Pgto[Data ref],J$1)</f>
        <v>61.29</v>
      </c>
      <c r="K4" s="350">
        <f>SUMIFS([1]!Pgto[Total],[1]!Pgto[Cliente],$E4,[1]!Pgto[Data ref],K$1)</f>
        <v>61.53</v>
      </c>
      <c r="L4" s="350">
        <f>SUMIFS([1]!Pgto[Total],[1]!Pgto[Cliente],$E4,[1]!Pgto[Data ref],L$1)</f>
        <v>0</v>
      </c>
      <c r="M4" s="350">
        <f>SUMIFS([1]!Pgto[Total],[1]!Pgto[Cliente],$E4,[1]!Pgto[Data ref],M$1)</f>
        <v>0</v>
      </c>
      <c r="N4" s="350">
        <f>SUMIFS([1]!Pgto[Total],[1]!Pgto[Cliente],$E4,[1]!Pgto[Data ref],N$1)</f>
        <v>0</v>
      </c>
      <c r="O4" s="350">
        <f>SUM(Tabela3[[#This Row],[01/04/2025]:[01/08/2025]])</f>
        <v>122.82</v>
      </c>
    </row>
    <row r="5" spans="1:15" x14ac:dyDescent="0.2">
      <c r="A5" s="353" t="s">
        <v>4239</v>
      </c>
      <c r="E5" s="317" t="s">
        <v>3922</v>
      </c>
      <c r="F5" s="317" t="str">
        <f>VLOOKUP(E5,[1]!Tabela1[[Participante]:[Empreendimento]],14,)</f>
        <v>Up Estação São Lucas</v>
      </c>
      <c r="G5" s="349">
        <f>SUMIFS([1]!Pgto[Total],[1]!Pgto[Cliente],$E5,[1]!Pgto[Data ref],G$1)</f>
        <v>0</v>
      </c>
      <c r="H5" s="349">
        <f>SUMIFS([1]!Pgto[Total],[1]!Pgto[Cliente],$E5,[1]!Pgto[Data ref],H$1)</f>
        <v>6000</v>
      </c>
      <c r="I5" s="349">
        <f>SUMIFS([1]!Pgto[Total],[1]!Pgto[Cliente],$E5,[1]!Pgto[Data ref],I$1)</f>
        <v>0</v>
      </c>
      <c r="J5" s="350">
        <f>SUMIFS([1]!Pgto[Total],[1]!Pgto[Cliente],$E5,[1]!Pgto[Data ref],J$1)</f>
        <v>0</v>
      </c>
      <c r="K5" s="350">
        <f>SUMIFS([1]!Pgto[Total],[1]!Pgto[Cliente],$E5,[1]!Pgto[Data ref],K$1)</f>
        <v>0</v>
      </c>
      <c r="L5" s="350">
        <f>SUMIFS([1]!Pgto[Total],[1]!Pgto[Cliente],$E5,[1]!Pgto[Data ref],L$1)</f>
        <v>0</v>
      </c>
      <c r="M5" s="350">
        <f>SUMIFS([1]!Pgto[Total],[1]!Pgto[Cliente],$E5,[1]!Pgto[Data ref],M$1)</f>
        <v>0</v>
      </c>
      <c r="N5" s="350">
        <f>SUMIFS([1]!Pgto[Total],[1]!Pgto[Cliente],$E5,[1]!Pgto[Data ref],N$1)</f>
        <v>0</v>
      </c>
      <c r="O5" s="350">
        <f>SUM(Tabela3[[#This Row],[01/04/2025]:[01/08/2025]])</f>
        <v>0</v>
      </c>
    </row>
    <row r="6" spans="1:15" x14ac:dyDescent="0.2">
      <c r="A6" s="354" t="s">
        <v>1634</v>
      </c>
      <c r="E6" s="317" t="s">
        <v>4240</v>
      </c>
      <c r="F6" s="317" t="str">
        <f>VLOOKUP(E6,[1]!Tabela1[[Participante]:[Empreendimento]],14,)</f>
        <v>Up Estação São Lucas</v>
      </c>
      <c r="G6" s="349">
        <f>SUMIFS([1]!Pgto[Total],[1]!Pgto[Cliente],$E6,[1]!Pgto[Data ref],G$1)</f>
        <v>0</v>
      </c>
      <c r="H6" s="349">
        <f>SUMIFS([1]!Pgto[Total],[1]!Pgto[Cliente],$E6,[1]!Pgto[Data ref],H$1)</f>
        <v>0</v>
      </c>
      <c r="I6" s="349">
        <f>SUMIFS([1]!Pgto[Total],[1]!Pgto[Cliente],$E6,[1]!Pgto[Data ref],I$1)</f>
        <v>0</v>
      </c>
      <c r="J6" s="350">
        <f>SUMIFS([1]!Pgto[Total],[1]!Pgto[Cliente],$E6,[1]!Pgto[Data ref],J$1)</f>
        <v>0</v>
      </c>
      <c r="K6" s="350">
        <f>SUMIFS([1]!Pgto[Total],[1]!Pgto[Cliente],$E6,[1]!Pgto[Data ref],K$1)</f>
        <v>0</v>
      </c>
      <c r="L6" s="350">
        <f>SUMIFS([1]!Pgto[Total],[1]!Pgto[Cliente],$E6,[1]!Pgto[Data ref],L$1)</f>
        <v>0</v>
      </c>
      <c r="M6" s="350">
        <f>SUMIFS([1]!Pgto[Total],[1]!Pgto[Cliente],$E6,[1]!Pgto[Data ref],M$1)</f>
        <v>0</v>
      </c>
      <c r="N6" s="350">
        <f>SUMIFS([1]!Pgto[Total],[1]!Pgto[Cliente],$E6,[1]!Pgto[Data ref],N$1)</f>
        <v>0</v>
      </c>
      <c r="O6" s="350">
        <f>SUM(Tabela3[[#This Row],[01/04/2025]:[01/08/2025]])</f>
        <v>0</v>
      </c>
    </row>
    <row r="7" spans="1:15" x14ac:dyDescent="0.2">
      <c r="A7" s="353" t="s">
        <v>4241</v>
      </c>
      <c r="E7" s="317" t="s">
        <v>3924</v>
      </c>
      <c r="F7" s="317" t="str">
        <f>VLOOKUP(E7,[1]!Tabela1[[Participante]:[Empreendimento]],14,)</f>
        <v>Up Estação São Lucas</v>
      </c>
      <c r="G7" s="349">
        <f>SUMIFS([1]!Pgto[Total],[1]!Pgto[Cliente],$E7,[1]!Pgto[Data ref],G$1)</f>
        <v>0</v>
      </c>
      <c r="H7" s="349">
        <f>SUMIFS([1]!Pgto[Total],[1]!Pgto[Cliente],$E7,[1]!Pgto[Data ref],H$1)</f>
        <v>0</v>
      </c>
      <c r="I7" s="349">
        <f>SUMIFS([1]!Pgto[Total],[1]!Pgto[Cliente],$E7,[1]!Pgto[Data ref],I$1)</f>
        <v>0</v>
      </c>
      <c r="J7" s="350">
        <f>SUMIFS([1]!Pgto[Total],[1]!Pgto[Cliente],$E7,[1]!Pgto[Data ref],J$1)</f>
        <v>0</v>
      </c>
      <c r="K7" s="350">
        <f>SUMIFS([1]!Pgto[Total],[1]!Pgto[Cliente],$E7,[1]!Pgto[Data ref],K$1)</f>
        <v>0</v>
      </c>
      <c r="L7" s="350">
        <f>SUMIFS([1]!Pgto[Total],[1]!Pgto[Cliente],$E7,[1]!Pgto[Data ref],L$1)</f>
        <v>0</v>
      </c>
      <c r="M7" s="350">
        <f>SUMIFS([1]!Pgto[Total],[1]!Pgto[Cliente],$E7,[1]!Pgto[Data ref],M$1)</f>
        <v>0</v>
      </c>
      <c r="N7" s="350">
        <f>SUMIFS([1]!Pgto[Total],[1]!Pgto[Cliente],$E7,[1]!Pgto[Data ref],N$1)</f>
        <v>0</v>
      </c>
      <c r="O7" s="350">
        <f>SUM(Tabela3[[#This Row],[01/04/2025]:[01/08/2025]])</f>
        <v>0</v>
      </c>
    </row>
    <row r="8" spans="1:15" x14ac:dyDescent="0.2">
      <c r="A8" s="354" t="s">
        <v>4237</v>
      </c>
      <c r="E8" s="317" t="s">
        <v>3926</v>
      </c>
      <c r="F8" s="317" t="str">
        <f>VLOOKUP(E8,[1]!Tabela1[[Participante]:[Empreendimento]],14,)</f>
        <v>Up Estação São Lucas</v>
      </c>
      <c r="G8" s="349">
        <f>SUMIFS([1]!Pgto[Total],[1]!Pgto[Cliente],$E8,[1]!Pgto[Data ref],G$1)</f>
        <v>0</v>
      </c>
      <c r="H8" s="349">
        <f>SUMIFS([1]!Pgto[Total],[1]!Pgto[Cliente],$E8,[1]!Pgto[Data ref],H$1)</f>
        <v>206.64</v>
      </c>
      <c r="I8" s="349">
        <f>SUMIFS([1]!Pgto[Total],[1]!Pgto[Cliente],$E8,[1]!Pgto[Data ref],I$1)</f>
        <v>0</v>
      </c>
      <c r="J8" s="350">
        <f>SUMIFS([1]!Pgto[Total],[1]!Pgto[Cliente],$E8,[1]!Pgto[Data ref],J$1)</f>
        <v>0</v>
      </c>
      <c r="K8" s="350">
        <f>SUMIFS([1]!Pgto[Total],[1]!Pgto[Cliente],$E8,[1]!Pgto[Data ref],K$1)</f>
        <v>0</v>
      </c>
      <c r="L8" s="350">
        <f>SUMIFS([1]!Pgto[Total],[1]!Pgto[Cliente],$E8,[1]!Pgto[Data ref],L$1)</f>
        <v>0</v>
      </c>
      <c r="M8" s="350">
        <f>SUMIFS([1]!Pgto[Total],[1]!Pgto[Cliente],$E8,[1]!Pgto[Data ref],M$1)</f>
        <v>0</v>
      </c>
      <c r="N8" s="350">
        <f>SUMIFS([1]!Pgto[Total],[1]!Pgto[Cliente],$E8,[1]!Pgto[Data ref],N$1)</f>
        <v>0</v>
      </c>
      <c r="O8" s="350">
        <f>SUM(Tabela3[[#This Row],[01/04/2025]:[01/08/2025]])</f>
        <v>0</v>
      </c>
    </row>
    <row r="9" spans="1:15" x14ac:dyDescent="0.2">
      <c r="A9" s="353" t="s">
        <v>4242</v>
      </c>
      <c r="E9" s="317" t="s">
        <v>3919</v>
      </c>
      <c r="F9" s="317" t="str">
        <f>VLOOKUP(E9,[1]!Tabela1[[Participante]:[Empreendimento]],14,)</f>
        <v>Up Estação São Lucas</v>
      </c>
      <c r="G9" s="349">
        <f>SUMIFS([1]!Pgto[Total],[1]!Pgto[Cliente],$E9,[1]!Pgto[Data ref],G$1)</f>
        <v>500</v>
      </c>
      <c r="H9" s="349">
        <f>SUMIFS([1]!Pgto[Total],[1]!Pgto[Cliente],$E9,[1]!Pgto[Data ref],H$1)</f>
        <v>816.06</v>
      </c>
      <c r="I9" s="349">
        <f>SUMIFS([1]!Pgto[Total],[1]!Pgto[Cliente],$E9,[1]!Pgto[Data ref],I$1)</f>
        <v>822.83</v>
      </c>
      <c r="J9" s="350">
        <f>SUMIFS([1]!Pgto[Total],[1]!Pgto[Cliente],$E9,[1]!Pgto[Data ref],J$1)</f>
        <v>826.12</v>
      </c>
      <c r="K9" s="350">
        <f>SUMIFS([1]!Pgto[Total],[1]!Pgto[Cliente],$E9,[1]!Pgto[Data ref],K$1)</f>
        <v>829.35</v>
      </c>
      <c r="L9" s="350">
        <f>SUMIFS([1]!Pgto[Total],[1]!Pgto[Cliente],$E9,[1]!Pgto[Data ref],L$1)</f>
        <v>833.66</v>
      </c>
      <c r="M9" s="350">
        <f>SUMIFS([1]!Pgto[Total],[1]!Pgto[Cliente],$E9,[1]!Pgto[Data ref],M$1)</f>
        <v>838.49</v>
      </c>
      <c r="N9" s="350">
        <f>SUMIFS([1]!Pgto[Total],[1]!Pgto[Cliente],$E9,[1]!Pgto[Data ref],N$1)</f>
        <v>0</v>
      </c>
      <c r="O9" s="350">
        <f>SUM(Tabela3[[#This Row],[01/04/2025]:[01/08/2025]])</f>
        <v>3327.62</v>
      </c>
    </row>
    <row r="10" spans="1:15" x14ac:dyDescent="0.2">
      <c r="A10" s="354" t="s">
        <v>3921</v>
      </c>
      <c r="E10" s="317" t="s">
        <v>3916</v>
      </c>
      <c r="F10" s="317" t="str">
        <f>VLOOKUP(E10,[1]!Tabela1[[Participante]:[Empreendimento]],14,)</f>
        <v>Up Estação São Lucas</v>
      </c>
      <c r="G10" s="349">
        <f>SUMIFS([1]!Pgto[Total],[1]!Pgto[Cliente],$E10,[1]!Pgto[Data ref],G$1)</f>
        <v>454.87</v>
      </c>
      <c r="H10" s="349">
        <f>SUMIFS([1]!Pgto[Total],[1]!Pgto[Cliente],$E10,[1]!Pgto[Data ref],H$1)</f>
        <v>457.15</v>
      </c>
      <c r="I10" s="349">
        <f>SUMIFS([1]!Pgto[Total],[1]!Pgto[Cliente],$E10,[1]!Pgto[Data ref],I$1)</f>
        <v>460.94</v>
      </c>
      <c r="J10" s="350">
        <f>SUMIFS([1]!Pgto[Total],[1]!Pgto[Cliente],$E10,[1]!Pgto[Data ref],J$1)</f>
        <v>861.78</v>
      </c>
      <c r="K10" s="350">
        <f>SUMIFS([1]!Pgto[Total],[1]!Pgto[Cliente],$E10,[1]!Pgto[Data ref],K$1)</f>
        <v>872.22</v>
      </c>
      <c r="L10" s="350">
        <f>SUMIFS([1]!Pgto[Total],[1]!Pgto[Cliente],$E10,[1]!Pgto[Data ref],L$1)</f>
        <v>885.65</v>
      </c>
      <c r="M10" s="350">
        <f>SUMIFS([1]!Pgto[Total],[1]!Pgto[Cliente],$E10,[1]!Pgto[Data ref],M$1)</f>
        <v>887.81999999999994</v>
      </c>
      <c r="N10" s="350">
        <f>SUMIFS([1]!Pgto[Total],[1]!Pgto[Cliente],$E10,[1]!Pgto[Data ref],N$1)</f>
        <v>0</v>
      </c>
      <c r="O10" s="350">
        <f>SUM(Tabela3[[#This Row],[01/04/2025]:[01/08/2025]])</f>
        <v>3507.4700000000003</v>
      </c>
    </row>
    <row r="11" spans="1:15" x14ac:dyDescent="0.2">
      <c r="A11" s="354" t="s">
        <v>3922</v>
      </c>
      <c r="E11" s="317" t="s">
        <v>3927</v>
      </c>
      <c r="F11" s="317" t="str">
        <f>VLOOKUP(E11,[1]!Tabela1[[Participante]:[Empreendimento]],14,)</f>
        <v>Up Estação São Lucas</v>
      </c>
      <c r="G11" s="349">
        <f>SUMIFS([1]!Pgto[Total],[1]!Pgto[Cliente],$E11,[1]!Pgto[Data ref],G$1)</f>
        <v>0</v>
      </c>
      <c r="H11" s="349">
        <f>SUMIFS([1]!Pgto[Total],[1]!Pgto[Cliente],$E11,[1]!Pgto[Data ref],H$1)</f>
        <v>0</v>
      </c>
      <c r="I11" s="349">
        <f>SUMIFS([1]!Pgto[Total],[1]!Pgto[Cliente],$E11,[1]!Pgto[Data ref],I$1)</f>
        <v>0</v>
      </c>
      <c r="J11" s="350">
        <f>SUMIFS([1]!Pgto[Total],[1]!Pgto[Cliente],$E11,[1]!Pgto[Data ref],J$1)</f>
        <v>0</v>
      </c>
      <c r="K11" s="350">
        <f>SUMIFS([1]!Pgto[Total],[1]!Pgto[Cliente],$E11,[1]!Pgto[Data ref],K$1)</f>
        <v>0</v>
      </c>
      <c r="L11" s="350">
        <f>SUMIFS([1]!Pgto[Total],[1]!Pgto[Cliente],$E11,[1]!Pgto[Data ref],L$1)</f>
        <v>0</v>
      </c>
      <c r="M11" s="350">
        <f>SUMIFS([1]!Pgto[Total],[1]!Pgto[Cliente],$E11,[1]!Pgto[Data ref],M$1)</f>
        <v>4500</v>
      </c>
      <c r="N11" s="350">
        <f>SUMIFS([1]!Pgto[Total],[1]!Pgto[Cliente],$E11,[1]!Pgto[Data ref],N$1)</f>
        <v>0</v>
      </c>
      <c r="O11" s="350">
        <f>SUM(Tabela3[[#This Row],[01/04/2025]:[01/08/2025]])</f>
        <v>4500</v>
      </c>
    </row>
    <row r="12" spans="1:15" x14ac:dyDescent="0.2">
      <c r="A12" s="354" t="s">
        <v>4240</v>
      </c>
      <c r="E12" s="317" t="s">
        <v>4243</v>
      </c>
      <c r="F12" s="317" t="str">
        <f>VLOOKUP(E12,[1]!Tabela1[[Participante]:[Empreendimento]],14,)</f>
        <v>Up Estação São Lucas</v>
      </c>
      <c r="G12" s="349">
        <f>SUMIFS([1]!Pgto[Total],[1]!Pgto[Cliente],$E12,[1]!Pgto[Data ref],G$1)</f>
        <v>0</v>
      </c>
      <c r="H12" s="349">
        <f>SUMIFS([1]!Pgto[Total],[1]!Pgto[Cliente],$E12,[1]!Pgto[Data ref],H$1)</f>
        <v>0</v>
      </c>
      <c r="I12" s="349">
        <f>SUMIFS([1]!Pgto[Total],[1]!Pgto[Cliente],$E12,[1]!Pgto[Data ref],I$1)</f>
        <v>0</v>
      </c>
      <c r="J12" s="350">
        <f>SUMIFS([1]!Pgto[Total],[1]!Pgto[Cliente],$E12,[1]!Pgto[Data ref],J$1)</f>
        <v>0</v>
      </c>
      <c r="K12" s="350">
        <f>SUMIFS([1]!Pgto[Total],[1]!Pgto[Cliente],$E12,[1]!Pgto[Data ref],K$1)</f>
        <v>0</v>
      </c>
      <c r="L12" s="350">
        <f>SUMIFS([1]!Pgto[Total],[1]!Pgto[Cliente],$E12,[1]!Pgto[Data ref],L$1)</f>
        <v>0</v>
      </c>
      <c r="M12" s="350">
        <f>SUMIFS([1]!Pgto[Total],[1]!Pgto[Cliente],$E12,[1]!Pgto[Data ref],M$1)</f>
        <v>0</v>
      </c>
      <c r="N12" s="350">
        <f>SUMIFS([1]!Pgto[Total],[1]!Pgto[Cliente],$E12,[1]!Pgto[Data ref],N$1)</f>
        <v>0</v>
      </c>
      <c r="O12" s="350">
        <f>SUM(Tabela3[[#This Row],[01/04/2025]:[01/08/2025]])</f>
        <v>0</v>
      </c>
    </row>
    <row r="13" spans="1:15" x14ac:dyDescent="0.2">
      <c r="A13" s="353" t="s">
        <v>4244</v>
      </c>
      <c r="E13" s="317" t="s">
        <v>4245</v>
      </c>
      <c r="F13" s="317" t="str">
        <f>VLOOKUP(E13,[1]!Tabela1[[Participante]:[Empreendimento]],14,)</f>
        <v>Up Estação São Lucas</v>
      </c>
      <c r="G13" s="349">
        <f>SUMIFS([1]!Pgto[Total],[1]!Pgto[Cliente],$E13,[1]!Pgto[Data ref],G$1)</f>
        <v>0</v>
      </c>
      <c r="H13" s="349">
        <f>SUMIFS([1]!Pgto[Total],[1]!Pgto[Cliente],$E13,[1]!Pgto[Data ref],H$1)</f>
        <v>0</v>
      </c>
      <c r="I13" s="349">
        <f>SUMIFS([1]!Pgto[Total],[1]!Pgto[Cliente],$E13,[1]!Pgto[Data ref],I$1)</f>
        <v>0</v>
      </c>
      <c r="J13" s="350">
        <f>SUMIFS([1]!Pgto[Total],[1]!Pgto[Cliente],$E13,[1]!Pgto[Data ref],J$1)</f>
        <v>0</v>
      </c>
      <c r="K13" s="350">
        <f>SUMIFS([1]!Pgto[Total],[1]!Pgto[Cliente],$E13,[1]!Pgto[Data ref],K$1)</f>
        <v>0</v>
      </c>
      <c r="L13" s="350">
        <f>SUMIFS([1]!Pgto[Total],[1]!Pgto[Cliente],$E13,[1]!Pgto[Data ref],L$1)</f>
        <v>0</v>
      </c>
      <c r="M13" s="350">
        <f>SUMIFS([1]!Pgto[Total],[1]!Pgto[Cliente],$E13,[1]!Pgto[Data ref],M$1)</f>
        <v>0</v>
      </c>
      <c r="N13" s="350">
        <f>SUMIFS([1]!Pgto[Total],[1]!Pgto[Cliente],$E13,[1]!Pgto[Data ref],N$1)</f>
        <v>0</v>
      </c>
      <c r="O13" s="350">
        <f>SUM(Tabela3[[#This Row],[01/04/2025]:[01/08/2025]])</f>
        <v>0</v>
      </c>
    </row>
    <row r="14" spans="1:15" x14ac:dyDescent="0.2">
      <c r="A14" s="354" t="s">
        <v>3924</v>
      </c>
      <c r="E14" s="317" t="s">
        <v>3787</v>
      </c>
      <c r="F14" s="317" t="str">
        <f>VLOOKUP(E14,[1]!Tabela1[[Participante]:[Empreendimento]],14,)</f>
        <v>Up Estação São Lucas</v>
      </c>
      <c r="G14" s="349">
        <f>SUMIFS([1]!Pgto[Total],[1]!Pgto[Cliente],$E14,[1]!Pgto[Data ref],G$1)</f>
        <v>217.33</v>
      </c>
      <c r="H14" s="349">
        <f>SUMIFS([1]!Pgto[Total],[1]!Pgto[Cliente],$E14,[1]!Pgto[Data ref],H$1)</f>
        <v>218.41</v>
      </c>
      <c r="I14" s="349">
        <f>SUMIFS([1]!Pgto[Total],[1]!Pgto[Cliente],$E14,[1]!Pgto[Data ref],I$1)</f>
        <v>220.23</v>
      </c>
      <c r="J14" s="350">
        <f>SUMIFS([1]!Pgto[Total],[1]!Pgto[Cliente],$E14,[1]!Pgto[Data ref],J$1)</f>
        <v>218.02</v>
      </c>
      <c r="K14" s="350">
        <f>SUMIFS([1]!Pgto[Total],[1]!Pgto[Cliente],$E14,[1]!Pgto[Data ref],K$1)</f>
        <v>218.87</v>
      </c>
      <c r="L14" s="350">
        <f>SUMIFS([1]!Pgto[Total],[1]!Pgto[Cliente],$E14,[1]!Pgto[Data ref],L$1)</f>
        <v>220.01</v>
      </c>
      <c r="M14" s="350">
        <f>SUMIFS([1]!Pgto[Total],[1]!Pgto[Cliente],$E14,[1]!Pgto[Data ref],M$1)</f>
        <v>221.29</v>
      </c>
      <c r="N14" s="350">
        <f>SUMIFS([1]!Pgto[Total],[1]!Pgto[Cliente],$E14,[1]!Pgto[Data ref],N$1)</f>
        <v>222.81</v>
      </c>
      <c r="O14" s="350">
        <f>SUM(Tabela3[[#This Row],[01/04/2025]:[01/08/2025]])</f>
        <v>1101</v>
      </c>
    </row>
    <row r="15" spans="1:15" x14ac:dyDescent="0.2">
      <c r="A15" s="354" t="s">
        <v>3926</v>
      </c>
      <c r="E15" s="317" t="s">
        <v>4246</v>
      </c>
      <c r="F15" s="317" t="str">
        <f>VLOOKUP(E15,[1]!Tabela1[[Participante]:[Empreendimento]],14,)</f>
        <v>Up Estação Vila Sônia</v>
      </c>
      <c r="G15" s="349">
        <f>SUMIFS([1]!Pgto[Total],[1]!Pgto[Cliente],$E15,[1]!Pgto[Data ref],G$1)</f>
        <v>0</v>
      </c>
      <c r="H15" s="349">
        <f>SUMIFS([1]!Pgto[Total],[1]!Pgto[Cliente],$E15,[1]!Pgto[Data ref],H$1)</f>
        <v>0</v>
      </c>
      <c r="I15" s="349">
        <f>SUMIFS([1]!Pgto[Total],[1]!Pgto[Cliente],$E15,[1]!Pgto[Data ref],I$1)</f>
        <v>0</v>
      </c>
      <c r="J15" s="350">
        <f>SUMIFS([1]!Pgto[Total],[1]!Pgto[Cliente],$E15,[1]!Pgto[Data ref],J$1)</f>
        <v>0</v>
      </c>
      <c r="K15" s="350">
        <f>SUMIFS([1]!Pgto[Total],[1]!Pgto[Cliente],$E15,[1]!Pgto[Data ref],K$1)</f>
        <v>0</v>
      </c>
      <c r="L15" s="350">
        <f>SUMIFS([1]!Pgto[Total],[1]!Pgto[Cliente],$E15,[1]!Pgto[Data ref],L$1)</f>
        <v>0</v>
      </c>
      <c r="M15" s="350">
        <f>SUMIFS([1]!Pgto[Total],[1]!Pgto[Cliente],$E15,[1]!Pgto[Data ref],M$1)</f>
        <v>0</v>
      </c>
      <c r="N15" s="350">
        <f>SUMIFS([1]!Pgto[Total],[1]!Pgto[Cliente],$E15,[1]!Pgto[Data ref],N$1)</f>
        <v>0</v>
      </c>
      <c r="O15" s="350">
        <f>SUM(Tabela3[[#This Row],[01/04/2025]:[01/08/2025]])</f>
        <v>0</v>
      </c>
    </row>
    <row r="16" spans="1:15" x14ac:dyDescent="0.2">
      <c r="A16" s="353" t="s">
        <v>4247</v>
      </c>
      <c r="E16" s="317" t="s">
        <v>4248</v>
      </c>
      <c r="F16" s="317" t="str">
        <f>VLOOKUP(E16,[1]!Tabela1[[Participante]:[Empreendimento]],14,)</f>
        <v>Up Estação Vila Sônia</v>
      </c>
      <c r="G16" s="349">
        <f>SUMIFS([1]!Pgto[Total],[1]!Pgto[Cliente],$E16,[1]!Pgto[Data ref],G$1)</f>
        <v>0</v>
      </c>
      <c r="H16" s="349">
        <f>SUMIFS([1]!Pgto[Total],[1]!Pgto[Cliente],$E16,[1]!Pgto[Data ref],H$1)</f>
        <v>0</v>
      </c>
      <c r="I16" s="349">
        <f>SUMIFS([1]!Pgto[Total],[1]!Pgto[Cliente],$E16,[1]!Pgto[Data ref],I$1)</f>
        <v>0</v>
      </c>
      <c r="J16" s="350">
        <f>SUMIFS([1]!Pgto[Total],[1]!Pgto[Cliente],$E16,[1]!Pgto[Data ref],J$1)</f>
        <v>0</v>
      </c>
      <c r="K16" s="350">
        <f>SUMIFS([1]!Pgto[Total],[1]!Pgto[Cliente],$E16,[1]!Pgto[Data ref],K$1)</f>
        <v>0</v>
      </c>
      <c r="L16" s="350">
        <f>SUMIFS([1]!Pgto[Total],[1]!Pgto[Cliente],$E16,[1]!Pgto[Data ref],L$1)</f>
        <v>0</v>
      </c>
      <c r="M16" s="350">
        <f>SUMIFS([1]!Pgto[Total],[1]!Pgto[Cliente],$E16,[1]!Pgto[Data ref],M$1)</f>
        <v>0</v>
      </c>
      <c r="N16" s="350">
        <f>SUMIFS([1]!Pgto[Total],[1]!Pgto[Cliente],$E16,[1]!Pgto[Data ref],N$1)</f>
        <v>0</v>
      </c>
      <c r="O16" s="350">
        <f>SUM(Tabela3[[#This Row],[01/04/2025]:[01/08/2025]])</f>
        <v>0</v>
      </c>
    </row>
    <row r="17" spans="1:15" x14ac:dyDescent="0.2">
      <c r="A17" s="354" t="s">
        <v>3919</v>
      </c>
      <c r="E17" s="317" t="s">
        <v>4249</v>
      </c>
      <c r="F17" s="317" t="str">
        <f>VLOOKUP(E17,[1]!Tabela1[[Participante]:[Empreendimento]],14,)</f>
        <v>Up Estação Vila Sônia</v>
      </c>
      <c r="G17" s="349">
        <f>SUMIFS([1]!Pgto[Total],[1]!Pgto[Cliente],$E17,[1]!Pgto[Data ref],G$1)</f>
        <v>0</v>
      </c>
      <c r="H17" s="349">
        <f>SUMIFS([1]!Pgto[Total],[1]!Pgto[Cliente],$E17,[1]!Pgto[Data ref],H$1)</f>
        <v>0</v>
      </c>
      <c r="I17" s="349">
        <f>SUMIFS([1]!Pgto[Total],[1]!Pgto[Cliente],$E17,[1]!Pgto[Data ref],I$1)</f>
        <v>0</v>
      </c>
      <c r="J17" s="350">
        <f>SUMIFS([1]!Pgto[Total],[1]!Pgto[Cliente],$E17,[1]!Pgto[Data ref],J$1)</f>
        <v>0</v>
      </c>
      <c r="K17" s="350">
        <f>SUMIFS([1]!Pgto[Total],[1]!Pgto[Cliente],$E17,[1]!Pgto[Data ref],K$1)</f>
        <v>0</v>
      </c>
      <c r="L17" s="350">
        <f>SUMIFS([1]!Pgto[Total],[1]!Pgto[Cliente],$E17,[1]!Pgto[Data ref],L$1)</f>
        <v>0</v>
      </c>
      <c r="M17" s="350">
        <f>SUMIFS([1]!Pgto[Total],[1]!Pgto[Cliente],$E17,[1]!Pgto[Data ref],M$1)</f>
        <v>0</v>
      </c>
      <c r="N17" s="350">
        <f>SUMIFS([1]!Pgto[Total],[1]!Pgto[Cliente],$E17,[1]!Pgto[Data ref],N$1)</f>
        <v>0</v>
      </c>
      <c r="O17" s="350">
        <f>SUM(Tabela3[[#This Row],[01/04/2025]:[01/08/2025]])</f>
        <v>0</v>
      </c>
    </row>
    <row r="18" spans="1:15" x14ac:dyDescent="0.2">
      <c r="A18" s="353" t="s">
        <v>4250</v>
      </c>
      <c r="E18" s="317" t="s">
        <v>4251</v>
      </c>
      <c r="F18" s="317" t="str">
        <f>VLOOKUP(E18,[1]!Tabela1[[Participante]:[Empreendimento]],14,)</f>
        <v>Up Estação Vila Sônia</v>
      </c>
      <c r="G18" s="349">
        <f>SUMIFS([1]!Pgto[Total],[1]!Pgto[Cliente],$E18,[1]!Pgto[Data ref],G$1)</f>
        <v>0</v>
      </c>
      <c r="H18" s="349">
        <f>SUMIFS([1]!Pgto[Total],[1]!Pgto[Cliente],$E18,[1]!Pgto[Data ref],H$1)</f>
        <v>0</v>
      </c>
      <c r="I18" s="349">
        <f>SUMIFS([1]!Pgto[Total],[1]!Pgto[Cliente],$E18,[1]!Pgto[Data ref],I$1)</f>
        <v>0</v>
      </c>
      <c r="J18" s="350">
        <f>SUMIFS([1]!Pgto[Total],[1]!Pgto[Cliente],$E18,[1]!Pgto[Data ref],J$1)</f>
        <v>0</v>
      </c>
      <c r="K18" s="350">
        <f>SUMIFS([1]!Pgto[Total],[1]!Pgto[Cliente],$E18,[1]!Pgto[Data ref],K$1)</f>
        <v>0</v>
      </c>
      <c r="L18" s="350">
        <f>SUMIFS([1]!Pgto[Total],[1]!Pgto[Cliente],$E18,[1]!Pgto[Data ref],L$1)</f>
        <v>0</v>
      </c>
      <c r="M18" s="350">
        <f>SUMIFS([1]!Pgto[Total],[1]!Pgto[Cliente],$E18,[1]!Pgto[Data ref],M$1)</f>
        <v>0</v>
      </c>
      <c r="N18" s="350">
        <f>SUMIFS([1]!Pgto[Total],[1]!Pgto[Cliente],$E18,[1]!Pgto[Data ref],N$1)</f>
        <v>0</v>
      </c>
      <c r="O18" s="350">
        <f>SUM(Tabela3[[#This Row],[01/04/2025]:[01/08/2025]])</f>
        <v>0</v>
      </c>
    </row>
    <row r="19" spans="1:15" x14ac:dyDescent="0.2">
      <c r="A19" s="354" t="s">
        <v>3916</v>
      </c>
      <c r="E19" s="317" t="s">
        <v>4252</v>
      </c>
      <c r="F19" s="317" t="str">
        <f>VLOOKUP(E19,[1]!Tabela1[[Participante]:[Empreendimento]],14,)</f>
        <v>Up Estação Vila Sônia</v>
      </c>
      <c r="G19" s="349">
        <f>SUMIFS([1]!Pgto[Total],[1]!Pgto[Cliente],$E19,[1]!Pgto[Data ref],G$1)</f>
        <v>0</v>
      </c>
      <c r="H19" s="349">
        <f>SUMIFS([1]!Pgto[Total],[1]!Pgto[Cliente],$E19,[1]!Pgto[Data ref],H$1)</f>
        <v>0</v>
      </c>
      <c r="I19" s="349">
        <f>SUMIFS([1]!Pgto[Total],[1]!Pgto[Cliente],$E19,[1]!Pgto[Data ref],I$1)</f>
        <v>0</v>
      </c>
      <c r="J19" s="350">
        <f>SUMIFS([1]!Pgto[Total],[1]!Pgto[Cliente],$E19,[1]!Pgto[Data ref],J$1)</f>
        <v>0</v>
      </c>
      <c r="K19" s="350">
        <f>SUMIFS([1]!Pgto[Total],[1]!Pgto[Cliente],$E19,[1]!Pgto[Data ref],K$1)</f>
        <v>0</v>
      </c>
      <c r="L19" s="350">
        <f>SUMIFS([1]!Pgto[Total],[1]!Pgto[Cliente],$E19,[1]!Pgto[Data ref],L$1)</f>
        <v>0</v>
      </c>
      <c r="M19" s="350">
        <f>SUMIFS([1]!Pgto[Total],[1]!Pgto[Cliente],$E19,[1]!Pgto[Data ref],M$1)</f>
        <v>0</v>
      </c>
      <c r="N19" s="350">
        <f>SUMIFS([1]!Pgto[Total],[1]!Pgto[Cliente],$E19,[1]!Pgto[Data ref],N$1)</f>
        <v>0</v>
      </c>
      <c r="O19" s="350">
        <f>SUM(Tabela3[[#This Row],[01/04/2025]:[01/08/2025]])</f>
        <v>0</v>
      </c>
    </row>
    <row r="20" spans="1:15" x14ac:dyDescent="0.2">
      <c r="A20" s="354" t="s">
        <v>3927</v>
      </c>
      <c r="E20" s="317" t="s">
        <v>4253</v>
      </c>
      <c r="F20" s="317" t="str">
        <f>VLOOKUP(E20,[1]!Tabela1[[Participante]:[Empreendimento]],14,)</f>
        <v>Up Estação Vila Sônia</v>
      </c>
      <c r="G20" s="349">
        <f>SUMIFS([1]!Pgto[Total],[1]!Pgto[Cliente],$E20,[1]!Pgto[Data ref],G$1)</f>
        <v>0</v>
      </c>
      <c r="H20" s="349">
        <f>SUMIFS([1]!Pgto[Total],[1]!Pgto[Cliente],$E20,[1]!Pgto[Data ref],H$1)</f>
        <v>0</v>
      </c>
      <c r="I20" s="349">
        <f>SUMIFS([1]!Pgto[Total],[1]!Pgto[Cliente],$E20,[1]!Pgto[Data ref],I$1)</f>
        <v>0</v>
      </c>
      <c r="J20" s="350">
        <f>SUMIFS([1]!Pgto[Total],[1]!Pgto[Cliente],$E20,[1]!Pgto[Data ref],J$1)</f>
        <v>0</v>
      </c>
      <c r="K20" s="350">
        <f>SUMIFS([1]!Pgto[Total],[1]!Pgto[Cliente],$E20,[1]!Pgto[Data ref],K$1)</f>
        <v>0</v>
      </c>
      <c r="L20" s="350">
        <f>SUMIFS([1]!Pgto[Total],[1]!Pgto[Cliente],$E20,[1]!Pgto[Data ref],L$1)</f>
        <v>0</v>
      </c>
      <c r="M20" s="350">
        <f>SUMIFS([1]!Pgto[Total],[1]!Pgto[Cliente],$E20,[1]!Pgto[Data ref],M$1)</f>
        <v>0</v>
      </c>
      <c r="N20" s="350">
        <f>SUMIFS([1]!Pgto[Total],[1]!Pgto[Cliente],$E20,[1]!Pgto[Data ref],N$1)</f>
        <v>0</v>
      </c>
      <c r="O20" s="350">
        <f>SUM(Tabela3[[#This Row],[01/04/2025]:[01/08/2025]])</f>
        <v>0</v>
      </c>
    </row>
    <row r="21" spans="1:15" x14ac:dyDescent="0.2">
      <c r="A21" s="354" t="s">
        <v>4243</v>
      </c>
      <c r="E21" s="317" t="s">
        <v>4254</v>
      </c>
      <c r="F21" s="317" t="str">
        <f>VLOOKUP(E21,[1]!Tabela1[[Participante]:[Empreendimento]],14,)</f>
        <v>Up Estação Vila Sônia</v>
      </c>
      <c r="G21" s="349">
        <f>SUMIFS([1]!Pgto[Total],[1]!Pgto[Cliente],$E21,[1]!Pgto[Data ref],G$1)</f>
        <v>0</v>
      </c>
      <c r="H21" s="349">
        <f>SUMIFS([1]!Pgto[Total],[1]!Pgto[Cliente],$E21,[1]!Pgto[Data ref],H$1)</f>
        <v>0</v>
      </c>
      <c r="I21" s="349">
        <f>SUMIFS([1]!Pgto[Total],[1]!Pgto[Cliente],$E21,[1]!Pgto[Data ref],I$1)</f>
        <v>0</v>
      </c>
      <c r="J21" s="350">
        <f>SUMIFS([1]!Pgto[Total],[1]!Pgto[Cliente],$E21,[1]!Pgto[Data ref],J$1)</f>
        <v>0</v>
      </c>
      <c r="K21" s="350">
        <f>SUMIFS([1]!Pgto[Total],[1]!Pgto[Cliente],$E21,[1]!Pgto[Data ref],K$1)</f>
        <v>0</v>
      </c>
      <c r="L21" s="350">
        <f>SUMIFS([1]!Pgto[Total],[1]!Pgto[Cliente],$E21,[1]!Pgto[Data ref],L$1)</f>
        <v>0</v>
      </c>
      <c r="M21" s="350">
        <f>SUMIFS([1]!Pgto[Total],[1]!Pgto[Cliente],$E21,[1]!Pgto[Data ref],M$1)</f>
        <v>0</v>
      </c>
      <c r="N21" s="350">
        <f>SUMIFS([1]!Pgto[Total],[1]!Pgto[Cliente],$E21,[1]!Pgto[Data ref],N$1)</f>
        <v>0</v>
      </c>
      <c r="O21" s="350">
        <f>SUM(Tabela3[[#This Row],[01/04/2025]:[01/08/2025]])</f>
        <v>0</v>
      </c>
    </row>
    <row r="22" spans="1:15" x14ac:dyDescent="0.2">
      <c r="A22" s="354" t="s">
        <v>4245</v>
      </c>
      <c r="E22" s="317" t="s">
        <v>4255</v>
      </c>
      <c r="F22" s="317" t="str">
        <f>VLOOKUP(E22,[1]!Tabela1[[Participante]:[Empreendimento]],14,)</f>
        <v>Up Estação Vila Sônia</v>
      </c>
      <c r="G22" s="349">
        <f>SUMIFS([1]!Pgto[Total],[1]!Pgto[Cliente],$E22,[1]!Pgto[Data ref],G$1)</f>
        <v>0</v>
      </c>
      <c r="H22" s="349">
        <f>SUMIFS([1]!Pgto[Total],[1]!Pgto[Cliente],$E22,[1]!Pgto[Data ref],H$1)</f>
        <v>0</v>
      </c>
      <c r="I22" s="349">
        <f>SUMIFS([1]!Pgto[Total],[1]!Pgto[Cliente],$E22,[1]!Pgto[Data ref],I$1)</f>
        <v>0</v>
      </c>
      <c r="J22" s="350">
        <f>SUMIFS([1]!Pgto[Total],[1]!Pgto[Cliente],$E22,[1]!Pgto[Data ref],J$1)</f>
        <v>0</v>
      </c>
      <c r="K22" s="350">
        <f>SUMIFS([1]!Pgto[Total],[1]!Pgto[Cliente],$E22,[1]!Pgto[Data ref],K$1)</f>
        <v>0</v>
      </c>
      <c r="L22" s="350">
        <f>SUMIFS([1]!Pgto[Total],[1]!Pgto[Cliente],$E22,[1]!Pgto[Data ref],L$1)</f>
        <v>0</v>
      </c>
      <c r="M22" s="350">
        <f>SUMIFS([1]!Pgto[Total],[1]!Pgto[Cliente],$E22,[1]!Pgto[Data ref],M$1)</f>
        <v>0</v>
      </c>
      <c r="N22" s="350">
        <f>SUMIFS([1]!Pgto[Total],[1]!Pgto[Cliente],$E22,[1]!Pgto[Data ref],N$1)</f>
        <v>0</v>
      </c>
      <c r="O22" s="350">
        <f>SUM(Tabela3[[#This Row],[01/04/2025]:[01/08/2025]])</f>
        <v>0</v>
      </c>
    </row>
    <row r="23" spans="1:15" x14ac:dyDescent="0.2">
      <c r="A23" s="353" t="s">
        <v>4256</v>
      </c>
      <c r="E23" s="317" t="s">
        <v>4257</v>
      </c>
      <c r="F23" s="317" t="str">
        <f>VLOOKUP(E23,[1]!Tabela1[[Participante]:[Empreendimento]],14,)</f>
        <v>Up Estação Vila Sônia</v>
      </c>
      <c r="G23" s="349">
        <f>SUMIFS([1]!Pgto[Total],[1]!Pgto[Cliente],$E23,[1]!Pgto[Data ref],G$1)</f>
        <v>0</v>
      </c>
      <c r="H23" s="349">
        <f>SUMIFS([1]!Pgto[Total],[1]!Pgto[Cliente],$E23,[1]!Pgto[Data ref],H$1)</f>
        <v>0</v>
      </c>
      <c r="I23" s="349">
        <f>SUMIFS([1]!Pgto[Total],[1]!Pgto[Cliente],$E23,[1]!Pgto[Data ref],I$1)</f>
        <v>0</v>
      </c>
      <c r="J23" s="350">
        <f>SUMIFS([1]!Pgto[Total],[1]!Pgto[Cliente],$E23,[1]!Pgto[Data ref],J$1)</f>
        <v>0</v>
      </c>
      <c r="K23" s="350">
        <f>SUMIFS([1]!Pgto[Total],[1]!Pgto[Cliente],$E23,[1]!Pgto[Data ref],K$1)</f>
        <v>0</v>
      </c>
      <c r="L23" s="350">
        <f>SUMIFS([1]!Pgto[Total],[1]!Pgto[Cliente],$E23,[1]!Pgto[Data ref],L$1)</f>
        <v>0</v>
      </c>
      <c r="M23" s="350">
        <f>SUMIFS([1]!Pgto[Total],[1]!Pgto[Cliente],$E23,[1]!Pgto[Data ref],M$1)</f>
        <v>0</v>
      </c>
      <c r="N23" s="350">
        <f>SUMIFS([1]!Pgto[Total],[1]!Pgto[Cliente],$E23,[1]!Pgto[Data ref],N$1)</f>
        <v>0</v>
      </c>
      <c r="O23" s="350">
        <f>SUM(Tabela3[[#This Row],[01/04/2025]:[01/08/2025]])</f>
        <v>0</v>
      </c>
    </row>
    <row r="24" spans="1:15" x14ac:dyDescent="0.2">
      <c r="A24" s="354" t="s">
        <v>3787</v>
      </c>
      <c r="E24" s="317" t="s">
        <v>4258</v>
      </c>
      <c r="F24" s="317" t="str">
        <f>VLOOKUP(E24,[1]!Tabela1[[Participante]:[Empreendimento]],14,)</f>
        <v>Up Estação Vila Sônia</v>
      </c>
      <c r="G24" s="349">
        <f>SUMIFS([1]!Pgto[Total],[1]!Pgto[Cliente],$E24,[1]!Pgto[Data ref],G$1)</f>
        <v>0</v>
      </c>
      <c r="H24" s="349">
        <f>SUMIFS([1]!Pgto[Total],[1]!Pgto[Cliente],$E24,[1]!Pgto[Data ref],H$1)</f>
        <v>0</v>
      </c>
      <c r="I24" s="349">
        <f>SUMIFS([1]!Pgto[Total],[1]!Pgto[Cliente],$E24,[1]!Pgto[Data ref],I$1)</f>
        <v>0</v>
      </c>
      <c r="J24" s="350">
        <f>SUMIFS([1]!Pgto[Total],[1]!Pgto[Cliente],$E24,[1]!Pgto[Data ref],J$1)</f>
        <v>0</v>
      </c>
      <c r="K24" s="350">
        <f>SUMIFS([1]!Pgto[Total],[1]!Pgto[Cliente],$E24,[1]!Pgto[Data ref],K$1)</f>
        <v>0</v>
      </c>
      <c r="L24" s="350">
        <f>SUMIFS([1]!Pgto[Total],[1]!Pgto[Cliente],$E24,[1]!Pgto[Data ref],L$1)</f>
        <v>0</v>
      </c>
      <c r="M24" s="350">
        <f>SUMIFS([1]!Pgto[Total],[1]!Pgto[Cliente],$E24,[1]!Pgto[Data ref],M$1)</f>
        <v>0</v>
      </c>
      <c r="N24" s="350">
        <f>SUMIFS([1]!Pgto[Total],[1]!Pgto[Cliente],$E24,[1]!Pgto[Data ref],N$1)</f>
        <v>0</v>
      </c>
      <c r="O24" s="350">
        <f>SUM(Tabela3[[#This Row],[01/04/2025]:[01/08/2025]])</f>
        <v>0</v>
      </c>
    </row>
    <row r="25" spans="1:15" x14ac:dyDescent="0.2">
      <c r="A25" s="351" t="s">
        <v>4259</v>
      </c>
      <c r="E25" s="317" t="s">
        <v>4260</v>
      </c>
      <c r="F25" s="317" t="str">
        <f>VLOOKUP(E25,[1]!Tabela1[[Participante]:[Empreendimento]],14,)</f>
        <v>Up Estação Vila Sônia</v>
      </c>
      <c r="G25" s="349">
        <f>SUMIFS([1]!Pgto[Total],[1]!Pgto[Cliente],$E25,[1]!Pgto[Data ref],G$1)</f>
        <v>0</v>
      </c>
      <c r="H25" s="349">
        <f>SUMIFS([1]!Pgto[Total],[1]!Pgto[Cliente],$E25,[1]!Pgto[Data ref],H$1)</f>
        <v>0</v>
      </c>
      <c r="I25" s="349">
        <f>SUMIFS([1]!Pgto[Total],[1]!Pgto[Cliente],$E25,[1]!Pgto[Data ref],I$1)</f>
        <v>0</v>
      </c>
      <c r="J25" s="350">
        <f>SUMIFS([1]!Pgto[Total],[1]!Pgto[Cliente],$E25,[1]!Pgto[Data ref],J$1)</f>
        <v>0</v>
      </c>
      <c r="K25" s="350">
        <f>SUMIFS([1]!Pgto[Total],[1]!Pgto[Cliente],$E25,[1]!Pgto[Data ref],K$1)</f>
        <v>0</v>
      </c>
      <c r="L25" s="350">
        <f>SUMIFS([1]!Pgto[Total],[1]!Pgto[Cliente],$E25,[1]!Pgto[Data ref],L$1)</f>
        <v>0</v>
      </c>
      <c r="M25" s="350">
        <f>SUMIFS([1]!Pgto[Total],[1]!Pgto[Cliente],$E25,[1]!Pgto[Data ref],M$1)</f>
        <v>0</v>
      </c>
      <c r="N25" s="350">
        <f>SUMIFS([1]!Pgto[Total],[1]!Pgto[Cliente],$E25,[1]!Pgto[Data ref],N$1)</f>
        <v>0</v>
      </c>
      <c r="O25" s="350">
        <f>SUM(Tabela3[[#This Row],[01/04/2025]:[01/08/2025]])</f>
        <v>0</v>
      </c>
    </row>
    <row r="26" spans="1:15" x14ac:dyDescent="0.2">
      <c r="A26" s="352" t="s">
        <v>4261</v>
      </c>
      <c r="E26" s="317" t="s">
        <v>2721</v>
      </c>
      <c r="F26" s="317" t="str">
        <f>VLOOKUP(E26,[1]!Tabela1[[Participante]:[Empreendimento]],14,)</f>
        <v>Up Estação Vila Sônia</v>
      </c>
      <c r="G26" s="349">
        <f>SUMIFS([1]!Pgto[Total],[1]!Pgto[Cliente],$E26,[1]!Pgto[Data ref],G$1)</f>
        <v>0</v>
      </c>
      <c r="H26" s="349">
        <f>SUMIFS([1]!Pgto[Total],[1]!Pgto[Cliente],$E26,[1]!Pgto[Data ref],H$1)</f>
        <v>0</v>
      </c>
      <c r="I26" s="349">
        <f>SUMIFS([1]!Pgto[Total],[1]!Pgto[Cliente],$E26,[1]!Pgto[Data ref],I$1)</f>
        <v>0</v>
      </c>
      <c r="J26" s="350">
        <f>SUMIFS([1]!Pgto[Total],[1]!Pgto[Cliente],$E26,[1]!Pgto[Data ref],J$1)</f>
        <v>0</v>
      </c>
      <c r="K26" s="350">
        <f>SUMIFS([1]!Pgto[Total],[1]!Pgto[Cliente],$E26,[1]!Pgto[Data ref],K$1)</f>
        <v>0</v>
      </c>
      <c r="L26" s="350">
        <f>SUMIFS([1]!Pgto[Total],[1]!Pgto[Cliente],$E26,[1]!Pgto[Data ref],L$1)</f>
        <v>0</v>
      </c>
      <c r="M26" s="350">
        <f>SUMIFS([1]!Pgto[Total],[1]!Pgto[Cliente],$E26,[1]!Pgto[Data ref],M$1)</f>
        <v>0</v>
      </c>
      <c r="N26" s="350">
        <f>SUMIFS([1]!Pgto[Total],[1]!Pgto[Cliente],$E26,[1]!Pgto[Data ref],N$1)</f>
        <v>589.72</v>
      </c>
      <c r="O26" s="350">
        <f>SUM(Tabela3[[#This Row],[01/04/2025]:[01/08/2025]])</f>
        <v>589.72</v>
      </c>
    </row>
    <row r="27" spans="1:15" x14ac:dyDescent="0.2">
      <c r="A27" s="353" t="s">
        <v>4242</v>
      </c>
      <c r="E27" s="317" t="s">
        <v>4262</v>
      </c>
      <c r="F27" s="317" t="str">
        <f>VLOOKUP(E27,[1]!Tabela1[[Participante]:[Empreendimento]],14,)</f>
        <v>Up Estação Vila Sônia</v>
      </c>
      <c r="G27" s="349">
        <f>SUMIFS([1]!Pgto[Total],[1]!Pgto[Cliente],$E27,[1]!Pgto[Data ref],G$1)</f>
        <v>0</v>
      </c>
      <c r="H27" s="349">
        <f>SUMIFS([1]!Pgto[Total],[1]!Pgto[Cliente],$E27,[1]!Pgto[Data ref],H$1)</f>
        <v>0</v>
      </c>
      <c r="I27" s="349">
        <f>SUMIFS([1]!Pgto[Total],[1]!Pgto[Cliente],$E27,[1]!Pgto[Data ref],I$1)</f>
        <v>0</v>
      </c>
      <c r="J27" s="350">
        <f>SUMIFS([1]!Pgto[Total],[1]!Pgto[Cliente],$E27,[1]!Pgto[Data ref],J$1)</f>
        <v>0</v>
      </c>
      <c r="K27" s="350">
        <f>SUMIFS([1]!Pgto[Total],[1]!Pgto[Cliente],$E27,[1]!Pgto[Data ref],K$1)</f>
        <v>0</v>
      </c>
      <c r="L27" s="350">
        <f>SUMIFS([1]!Pgto[Total],[1]!Pgto[Cliente],$E27,[1]!Pgto[Data ref],L$1)</f>
        <v>0</v>
      </c>
      <c r="M27" s="350">
        <f>SUMIFS([1]!Pgto[Total],[1]!Pgto[Cliente],$E27,[1]!Pgto[Data ref],M$1)</f>
        <v>0</v>
      </c>
      <c r="N27" s="350">
        <f>SUMIFS([1]!Pgto[Total],[1]!Pgto[Cliente],$E27,[1]!Pgto[Data ref],N$1)</f>
        <v>0</v>
      </c>
      <c r="O27" s="350">
        <f>SUM(Tabela3[[#This Row],[01/04/2025]:[01/08/2025]])</f>
        <v>0</v>
      </c>
    </row>
    <row r="28" spans="1:15" x14ac:dyDescent="0.2">
      <c r="A28" s="354" t="s">
        <v>4246</v>
      </c>
      <c r="E28" s="317" t="s">
        <v>4263</v>
      </c>
      <c r="F28" s="317" t="str">
        <f>VLOOKUP(E28,[1]!Tabela1[[Participante]:[Empreendimento]],14,)</f>
        <v>Up Estação Vila Sônia</v>
      </c>
      <c r="G28" s="349">
        <f>SUMIFS([1]!Pgto[Total],[1]!Pgto[Cliente],$E28,[1]!Pgto[Data ref],G$1)</f>
        <v>0</v>
      </c>
      <c r="H28" s="349">
        <f>SUMIFS([1]!Pgto[Total],[1]!Pgto[Cliente],$E28,[1]!Pgto[Data ref],H$1)</f>
        <v>0</v>
      </c>
      <c r="I28" s="349">
        <f>SUMIFS([1]!Pgto[Total],[1]!Pgto[Cliente],$E28,[1]!Pgto[Data ref],I$1)</f>
        <v>0</v>
      </c>
      <c r="J28" s="350">
        <f>SUMIFS([1]!Pgto[Total],[1]!Pgto[Cliente],$E28,[1]!Pgto[Data ref],J$1)</f>
        <v>0</v>
      </c>
      <c r="K28" s="350">
        <f>SUMIFS([1]!Pgto[Total],[1]!Pgto[Cliente],$E28,[1]!Pgto[Data ref],K$1)</f>
        <v>0</v>
      </c>
      <c r="L28" s="350">
        <f>SUMIFS([1]!Pgto[Total],[1]!Pgto[Cliente],$E28,[1]!Pgto[Data ref],L$1)</f>
        <v>0</v>
      </c>
      <c r="M28" s="350">
        <f>SUMIFS([1]!Pgto[Total],[1]!Pgto[Cliente],$E28,[1]!Pgto[Data ref],M$1)</f>
        <v>0</v>
      </c>
      <c r="N28" s="350">
        <f>SUMIFS([1]!Pgto[Total],[1]!Pgto[Cliente],$E28,[1]!Pgto[Data ref],N$1)</f>
        <v>0</v>
      </c>
      <c r="O28" s="350">
        <f>SUM(Tabela3[[#This Row],[01/04/2025]:[01/08/2025]])</f>
        <v>0</v>
      </c>
    </row>
    <row r="29" spans="1:15" x14ac:dyDescent="0.2">
      <c r="A29" s="354" t="s">
        <v>4248</v>
      </c>
      <c r="E29" s="317" t="s">
        <v>4264</v>
      </c>
      <c r="F29" s="317" t="str">
        <f>VLOOKUP(E29,[1]!Tabela1[[Participante]:[Empreendimento]],14,)</f>
        <v>Up Estação Vila Sônia</v>
      </c>
      <c r="G29" s="349">
        <f>SUMIFS([1]!Pgto[Total],[1]!Pgto[Cliente],$E29,[1]!Pgto[Data ref],G$1)</f>
        <v>0</v>
      </c>
      <c r="H29" s="349">
        <f>SUMIFS([1]!Pgto[Total],[1]!Pgto[Cliente],$E29,[1]!Pgto[Data ref],H$1)</f>
        <v>235</v>
      </c>
      <c r="I29" s="349">
        <f>SUMIFS([1]!Pgto[Total],[1]!Pgto[Cliente],$E29,[1]!Pgto[Data ref],I$1)</f>
        <v>0</v>
      </c>
      <c r="J29" s="350">
        <f>SUMIFS([1]!Pgto[Total],[1]!Pgto[Cliente],$E29,[1]!Pgto[Data ref],J$1)</f>
        <v>0</v>
      </c>
      <c r="K29" s="350">
        <f>SUMIFS([1]!Pgto[Total],[1]!Pgto[Cliente],$E29,[1]!Pgto[Data ref],K$1)</f>
        <v>0</v>
      </c>
      <c r="L29" s="350">
        <f>SUMIFS([1]!Pgto[Total],[1]!Pgto[Cliente],$E29,[1]!Pgto[Data ref],L$1)</f>
        <v>0</v>
      </c>
      <c r="M29" s="350">
        <f>SUMIFS([1]!Pgto[Total],[1]!Pgto[Cliente],$E29,[1]!Pgto[Data ref],M$1)</f>
        <v>0</v>
      </c>
      <c r="N29" s="350">
        <f>SUMIFS([1]!Pgto[Total],[1]!Pgto[Cliente],$E29,[1]!Pgto[Data ref],N$1)</f>
        <v>0</v>
      </c>
      <c r="O29" s="350">
        <f>SUM(Tabela3[[#This Row],[01/04/2025]:[01/08/2025]])</f>
        <v>0</v>
      </c>
    </row>
    <row r="30" spans="1:15" x14ac:dyDescent="0.2">
      <c r="A30" s="353" t="s">
        <v>4244</v>
      </c>
      <c r="E30" s="317" t="s">
        <v>4265</v>
      </c>
      <c r="F30" s="317" t="str">
        <f>VLOOKUP(E30,[1]!Tabela1[[Participante]:[Empreendimento]],14,)</f>
        <v>Up Estação Vila Sônia</v>
      </c>
      <c r="G30" s="349">
        <f>SUMIFS([1]!Pgto[Total],[1]!Pgto[Cliente],$E30,[1]!Pgto[Data ref],G$1)</f>
        <v>1900.49</v>
      </c>
      <c r="H30" s="349">
        <f>SUMIFS([1]!Pgto[Total],[1]!Pgto[Cliente],$E30,[1]!Pgto[Data ref],H$1)</f>
        <v>1909.99</v>
      </c>
      <c r="I30" s="349">
        <f>SUMIFS([1]!Pgto[Total],[1]!Pgto[Cliente],$E30,[1]!Pgto[Data ref],I$1)</f>
        <v>0</v>
      </c>
      <c r="J30" s="350">
        <f>SUMIFS([1]!Pgto[Total],[1]!Pgto[Cliente],$E30,[1]!Pgto[Data ref],J$1)</f>
        <v>0</v>
      </c>
      <c r="K30" s="350">
        <f>SUMIFS([1]!Pgto[Total],[1]!Pgto[Cliente],$E30,[1]!Pgto[Data ref],K$1)</f>
        <v>0</v>
      </c>
      <c r="L30" s="350">
        <f>SUMIFS([1]!Pgto[Total],[1]!Pgto[Cliente],$E30,[1]!Pgto[Data ref],L$1)</f>
        <v>0</v>
      </c>
      <c r="M30" s="350">
        <f>SUMIFS([1]!Pgto[Total],[1]!Pgto[Cliente],$E30,[1]!Pgto[Data ref],M$1)</f>
        <v>0</v>
      </c>
      <c r="N30" s="350">
        <f>SUMIFS([1]!Pgto[Total],[1]!Pgto[Cliente],$E30,[1]!Pgto[Data ref],N$1)</f>
        <v>0</v>
      </c>
      <c r="O30" s="350">
        <f>SUM(Tabela3[[#This Row],[01/04/2025]:[01/08/2025]])</f>
        <v>0</v>
      </c>
    </row>
    <row r="31" spans="1:15" x14ac:dyDescent="0.2">
      <c r="A31" s="354" t="s">
        <v>4249</v>
      </c>
      <c r="E31" s="317" t="s">
        <v>4266</v>
      </c>
      <c r="F31" s="317" t="str">
        <f>VLOOKUP(E31,[1]!Tabela1[[Participante]:[Empreendimento]],14,)</f>
        <v>Up Estação Vila Sônia</v>
      </c>
      <c r="G31" s="349">
        <f>SUMIFS([1]!Pgto[Total],[1]!Pgto[Cliente],$E31,[1]!Pgto[Data ref],G$1)</f>
        <v>0</v>
      </c>
      <c r="H31" s="349">
        <f>SUMIFS([1]!Pgto[Total],[1]!Pgto[Cliente],$E31,[1]!Pgto[Data ref],H$1)</f>
        <v>0</v>
      </c>
      <c r="I31" s="349">
        <f>SUMIFS([1]!Pgto[Total],[1]!Pgto[Cliente],$E31,[1]!Pgto[Data ref],I$1)</f>
        <v>0</v>
      </c>
      <c r="J31" s="350">
        <f>SUMIFS([1]!Pgto[Total],[1]!Pgto[Cliente],$E31,[1]!Pgto[Data ref],J$1)</f>
        <v>0</v>
      </c>
      <c r="K31" s="350">
        <f>SUMIFS([1]!Pgto[Total],[1]!Pgto[Cliente],$E31,[1]!Pgto[Data ref],K$1)</f>
        <v>0</v>
      </c>
      <c r="L31" s="350">
        <f>SUMIFS([1]!Pgto[Total],[1]!Pgto[Cliente],$E31,[1]!Pgto[Data ref],L$1)</f>
        <v>0</v>
      </c>
      <c r="M31" s="350">
        <f>SUMIFS([1]!Pgto[Total],[1]!Pgto[Cliente],$E31,[1]!Pgto[Data ref],M$1)</f>
        <v>0</v>
      </c>
      <c r="N31" s="350">
        <f>SUMIFS([1]!Pgto[Total],[1]!Pgto[Cliente],$E31,[1]!Pgto[Data ref],N$1)</f>
        <v>0</v>
      </c>
      <c r="O31" s="350">
        <f>SUM(Tabela3[[#This Row],[01/04/2025]:[01/08/2025]])</f>
        <v>0</v>
      </c>
    </row>
    <row r="32" spans="1:15" x14ac:dyDescent="0.2">
      <c r="A32" s="353" t="s">
        <v>4247</v>
      </c>
      <c r="E32" s="317" t="s">
        <v>4267</v>
      </c>
      <c r="F32" s="317" t="str">
        <f>VLOOKUP(E32,[1]!Tabela1[[Participante]:[Empreendimento]],14,)</f>
        <v>Up Estação Vila Sônia</v>
      </c>
      <c r="G32" s="349">
        <f>SUMIFS([1]!Pgto[Total],[1]!Pgto[Cliente],$E32,[1]!Pgto[Data ref],G$1)</f>
        <v>158.58000000000001</v>
      </c>
      <c r="H32" s="349">
        <f>SUMIFS([1]!Pgto[Total],[1]!Pgto[Cliente],$E32,[1]!Pgto[Data ref],H$1)</f>
        <v>349.98</v>
      </c>
      <c r="I32" s="349">
        <f>SUMIFS([1]!Pgto[Total],[1]!Pgto[Cliente],$E32,[1]!Pgto[Data ref],I$1)</f>
        <v>353.25</v>
      </c>
      <c r="J32" s="350">
        <f>SUMIFS([1]!Pgto[Total],[1]!Pgto[Cliente],$E32,[1]!Pgto[Data ref],J$1)</f>
        <v>354.3</v>
      </c>
      <c r="K32" s="350">
        <f>SUMIFS([1]!Pgto[Total],[1]!Pgto[Cliente],$E32,[1]!Pgto[Data ref],K$1)</f>
        <v>0</v>
      </c>
      <c r="L32" s="350">
        <f>SUMIFS([1]!Pgto[Total],[1]!Pgto[Cliente],$E32,[1]!Pgto[Data ref],L$1)</f>
        <v>0</v>
      </c>
      <c r="M32" s="350">
        <f>SUMIFS([1]!Pgto[Total],[1]!Pgto[Cliente],$E32,[1]!Pgto[Data ref],M$1)</f>
        <v>0</v>
      </c>
      <c r="N32" s="350">
        <f>SUMIFS([1]!Pgto[Total],[1]!Pgto[Cliente],$E32,[1]!Pgto[Data ref],N$1)</f>
        <v>0</v>
      </c>
      <c r="O32" s="350">
        <f>SUM(Tabela3[[#This Row],[01/04/2025]:[01/08/2025]])</f>
        <v>354.3</v>
      </c>
    </row>
    <row r="33" spans="1:15" x14ac:dyDescent="0.2">
      <c r="A33" s="354" t="s">
        <v>4251</v>
      </c>
      <c r="E33" s="317" t="s">
        <v>4268</v>
      </c>
      <c r="F33" s="317" t="str">
        <f>VLOOKUP(E33,[1]!Tabela1[[Participante]:[Empreendimento]],14,)</f>
        <v>Up Estação Vila Sônia</v>
      </c>
      <c r="G33" s="349">
        <f>SUMIFS([1]!Pgto[Total],[1]!Pgto[Cliente],$E33,[1]!Pgto[Data ref],G$1)</f>
        <v>0</v>
      </c>
      <c r="H33" s="349">
        <f>SUMIFS([1]!Pgto[Total],[1]!Pgto[Cliente],$E33,[1]!Pgto[Data ref],H$1)</f>
        <v>0</v>
      </c>
      <c r="I33" s="349">
        <f>SUMIFS([1]!Pgto[Total],[1]!Pgto[Cliente],$E33,[1]!Pgto[Data ref],I$1)</f>
        <v>0</v>
      </c>
      <c r="J33" s="350">
        <f>SUMIFS([1]!Pgto[Total],[1]!Pgto[Cliente],$E33,[1]!Pgto[Data ref],J$1)</f>
        <v>0</v>
      </c>
      <c r="K33" s="350">
        <f>SUMIFS([1]!Pgto[Total],[1]!Pgto[Cliente],$E33,[1]!Pgto[Data ref],K$1)</f>
        <v>0</v>
      </c>
      <c r="L33" s="350">
        <f>SUMIFS([1]!Pgto[Total],[1]!Pgto[Cliente],$E33,[1]!Pgto[Data ref],L$1)</f>
        <v>0</v>
      </c>
      <c r="M33" s="350">
        <f>SUMIFS([1]!Pgto[Total],[1]!Pgto[Cliente],$E33,[1]!Pgto[Data ref],M$1)</f>
        <v>0</v>
      </c>
      <c r="N33" s="350">
        <f>SUMIFS([1]!Pgto[Total],[1]!Pgto[Cliente],$E33,[1]!Pgto[Data ref],N$1)</f>
        <v>0</v>
      </c>
      <c r="O33" s="350">
        <f>SUM(Tabela3[[#This Row],[01/04/2025]:[01/08/2025]])</f>
        <v>0</v>
      </c>
    </row>
    <row r="34" spans="1:15" x14ac:dyDescent="0.2">
      <c r="A34" s="354" t="s">
        <v>4252</v>
      </c>
      <c r="E34" s="317" t="s">
        <v>3948</v>
      </c>
      <c r="F34" s="317" t="str">
        <f>VLOOKUP(E34,[1]!Tabela1[[Participante]:[Empreendimento]],14,)</f>
        <v>Up Estação Vila Sônia</v>
      </c>
      <c r="G34" s="349">
        <f>SUMIFS([1]!Pgto[Total],[1]!Pgto[Cliente],$E34,[1]!Pgto[Data ref],G$1)</f>
        <v>0</v>
      </c>
      <c r="H34" s="349">
        <f>SUMIFS([1]!Pgto[Total],[1]!Pgto[Cliente],$E34,[1]!Pgto[Data ref],H$1)</f>
        <v>4811.43</v>
      </c>
      <c r="I34" s="349">
        <f>SUMIFS([1]!Pgto[Total],[1]!Pgto[Cliente],$E34,[1]!Pgto[Data ref],I$1)</f>
        <v>2367.5100000000002</v>
      </c>
      <c r="J34" s="350">
        <f>SUMIFS([1]!Pgto[Total],[1]!Pgto[Cliente],$E34,[1]!Pgto[Data ref],J$1)</f>
        <v>0</v>
      </c>
      <c r="K34" s="350">
        <f>SUMIFS([1]!Pgto[Total],[1]!Pgto[Cliente],$E34,[1]!Pgto[Data ref],K$1)</f>
        <v>0</v>
      </c>
      <c r="L34" s="350">
        <f>SUMIFS([1]!Pgto[Total],[1]!Pgto[Cliente],$E34,[1]!Pgto[Data ref],L$1)</f>
        <v>0</v>
      </c>
      <c r="M34" s="350">
        <f>SUMIFS([1]!Pgto[Total],[1]!Pgto[Cliente],$E34,[1]!Pgto[Data ref],M$1)</f>
        <v>0</v>
      </c>
      <c r="N34" s="350">
        <f>SUMIFS([1]!Pgto[Total],[1]!Pgto[Cliente],$E34,[1]!Pgto[Data ref],N$1)</f>
        <v>0</v>
      </c>
      <c r="O34" s="350">
        <f>SUM(Tabela3[[#This Row],[01/04/2025]:[01/08/2025]])</f>
        <v>0</v>
      </c>
    </row>
    <row r="35" spans="1:15" x14ac:dyDescent="0.2">
      <c r="A35" s="354" t="s">
        <v>4253</v>
      </c>
      <c r="E35" s="317" t="s">
        <v>3951</v>
      </c>
      <c r="F35" s="317" t="str">
        <f>VLOOKUP(E35,[1]!Tabela1[[Participante]:[Empreendimento]],14,)</f>
        <v>Up Estação Vila Sônia</v>
      </c>
      <c r="G35" s="349">
        <f>SUMIFS([1]!Pgto[Total],[1]!Pgto[Cliente],$E35,[1]!Pgto[Data ref],G$1)</f>
        <v>1327.98</v>
      </c>
      <c r="H35" s="349">
        <f>SUMIFS([1]!Pgto[Total],[1]!Pgto[Cliente],$E35,[1]!Pgto[Data ref],H$1)</f>
        <v>1334.62</v>
      </c>
      <c r="I35" s="349">
        <f>SUMIFS([1]!Pgto[Total],[1]!Pgto[Cliente],$E35,[1]!Pgto[Data ref],I$1)</f>
        <v>1345.69</v>
      </c>
      <c r="J35" s="350">
        <f>SUMIFS([1]!Pgto[Total],[1]!Pgto[Cliente],$E35,[1]!Pgto[Data ref],J$1)</f>
        <v>1351.08</v>
      </c>
      <c r="K35" s="350">
        <f>SUMIFS([1]!Pgto[Total],[1]!Pgto[Cliente],$E35,[1]!Pgto[Data ref],K$1)</f>
        <v>1356.34</v>
      </c>
      <c r="L35" s="350">
        <f>SUMIFS([1]!Pgto[Total],[1]!Pgto[Cliente],$E35,[1]!Pgto[Data ref],L$1)</f>
        <v>1363.4</v>
      </c>
      <c r="M35" s="350">
        <f>SUMIFS([1]!Pgto[Total],[1]!Pgto[Cliente],$E35,[1]!Pgto[Data ref],M$1)</f>
        <v>0</v>
      </c>
      <c r="N35" s="350">
        <f>SUMIFS([1]!Pgto[Total],[1]!Pgto[Cliente],$E35,[1]!Pgto[Data ref],N$1)</f>
        <v>0</v>
      </c>
      <c r="O35" s="350">
        <f>SUM(Tabela3[[#This Row],[01/04/2025]:[01/08/2025]])</f>
        <v>4070.82</v>
      </c>
    </row>
    <row r="36" spans="1:15" x14ac:dyDescent="0.2">
      <c r="A36" s="353" t="s">
        <v>4269</v>
      </c>
      <c r="E36" s="317" t="s">
        <v>3944</v>
      </c>
      <c r="F36" s="317" t="str">
        <f>VLOOKUP(E36,[1]!Tabela1[[Participante]:[Empreendimento]],14,)</f>
        <v>Up Estação Vila Sônia</v>
      </c>
      <c r="G36" s="349">
        <f>SUMIFS([1]!Pgto[Total],[1]!Pgto[Cliente],$E36,[1]!Pgto[Data ref],G$1)</f>
        <v>0</v>
      </c>
      <c r="H36" s="349">
        <f>SUMIFS([1]!Pgto[Total],[1]!Pgto[Cliente],$E36,[1]!Pgto[Data ref],H$1)</f>
        <v>0</v>
      </c>
      <c r="I36" s="349">
        <f>SUMIFS([1]!Pgto[Total],[1]!Pgto[Cliente],$E36,[1]!Pgto[Data ref],I$1)</f>
        <v>0</v>
      </c>
      <c r="J36" s="350">
        <f>SUMIFS([1]!Pgto[Total],[1]!Pgto[Cliente],$E36,[1]!Pgto[Data ref],J$1)</f>
        <v>0</v>
      </c>
      <c r="K36" s="350">
        <f>SUMIFS([1]!Pgto[Total],[1]!Pgto[Cliente],$E36,[1]!Pgto[Data ref],K$1)</f>
        <v>0</v>
      </c>
      <c r="L36" s="350">
        <f>SUMIFS([1]!Pgto[Total],[1]!Pgto[Cliente],$E36,[1]!Pgto[Data ref],L$1)</f>
        <v>0</v>
      </c>
      <c r="M36" s="350">
        <f>SUMIFS([1]!Pgto[Total],[1]!Pgto[Cliente],$E36,[1]!Pgto[Data ref],M$1)</f>
        <v>0</v>
      </c>
      <c r="N36" s="350">
        <f>SUMIFS([1]!Pgto[Total],[1]!Pgto[Cliente],$E36,[1]!Pgto[Data ref],N$1)</f>
        <v>0</v>
      </c>
      <c r="O36" s="350">
        <f>SUM(Tabela3[[#This Row],[01/04/2025]:[01/08/2025]])</f>
        <v>0</v>
      </c>
    </row>
    <row r="37" spans="1:15" x14ac:dyDescent="0.2">
      <c r="A37" s="354" t="s">
        <v>4254</v>
      </c>
      <c r="E37" s="317" t="s">
        <v>4270</v>
      </c>
      <c r="F37" s="317" t="str">
        <f>VLOOKUP(E37,[1]!Tabela1[[Participante]:[Empreendimento]],14,)</f>
        <v>Up Estação Vila Sônia</v>
      </c>
      <c r="G37" s="349">
        <f>SUMIFS([1]!Pgto[Total],[1]!Pgto[Cliente],$E37,[1]!Pgto[Data ref],G$1)</f>
        <v>0</v>
      </c>
      <c r="H37" s="349">
        <f>SUMIFS([1]!Pgto[Total],[1]!Pgto[Cliente],$E37,[1]!Pgto[Data ref],H$1)</f>
        <v>0</v>
      </c>
      <c r="I37" s="349">
        <f>SUMIFS([1]!Pgto[Total],[1]!Pgto[Cliente],$E37,[1]!Pgto[Data ref],I$1)</f>
        <v>0</v>
      </c>
      <c r="J37" s="350">
        <f>SUMIFS([1]!Pgto[Total],[1]!Pgto[Cliente],$E37,[1]!Pgto[Data ref],J$1)</f>
        <v>0</v>
      </c>
      <c r="K37" s="350">
        <f>SUMIFS([1]!Pgto[Total],[1]!Pgto[Cliente],$E37,[1]!Pgto[Data ref],K$1)</f>
        <v>0</v>
      </c>
      <c r="L37" s="350">
        <f>SUMIFS([1]!Pgto[Total],[1]!Pgto[Cliente],$E37,[1]!Pgto[Data ref],L$1)</f>
        <v>0</v>
      </c>
      <c r="M37" s="350">
        <f>SUMIFS([1]!Pgto[Total],[1]!Pgto[Cliente],$E37,[1]!Pgto[Data ref],M$1)</f>
        <v>0</v>
      </c>
      <c r="N37" s="350">
        <f>SUMIFS([1]!Pgto[Total],[1]!Pgto[Cliente],$E37,[1]!Pgto[Data ref],N$1)</f>
        <v>0</v>
      </c>
      <c r="O37" s="350">
        <f>SUM(Tabela3[[#This Row],[01/04/2025]:[01/08/2025]])</f>
        <v>0</v>
      </c>
    </row>
    <row r="38" spans="1:15" x14ac:dyDescent="0.2">
      <c r="A38" s="353" t="s">
        <v>4271</v>
      </c>
      <c r="E38" s="317" t="s">
        <v>4272</v>
      </c>
      <c r="F38" s="317" t="str">
        <f>VLOOKUP(E38,[1]!Tabela1[[Participante]:[Empreendimento]],14,)</f>
        <v>Up Jardim Prudência</v>
      </c>
      <c r="G38" s="349">
        <f>SUMIFS([1]!Pgto[Total],[1]!Pgto[Cliente],$E38,[1]!Pgto[Data ref],G$1)</f>
        <v>0</v>
      </c>
      <c r="H38" s="349">
        <f>SUMIFS([1]!Pgto[Total],[1]!Pgto[Cliente],$E38,[1]!Pgto[Data ref],H$1)</f>
        <v>0</v>
      </c>
      <c r="I38" s="349">
        <f>SUMIFS([1]!Pgto[Total],[1]!Pgto[Cliente],$E38,[1]!Pgto[Data ref],I$1)</f>
        <v>0</v>
      </c>
      <c r="J38" s="350">
        <f>SUMIFS([1]!Pgto[Total],[1]!Pgto[Cliente],$E38,[1]!Pgto[Data ref],J$1)</f>
        <v>0</v>
      </c>
      <c r="K38" s="350">
        <f>SUMIFS([1]!Pgto[Total],[1]!Pgto[Cliente],$E38,[1]!Pgto[Data ref],K$1)</f>
        <v>0</v>
      </c>
      <c r="L38" s="350">
        <f>SUMIFS([1]!Pgto[Total],[1]!Pgto[Cliente],$E38,[1]!Pgto[Data ref],L$1)</f>
        <v>0</v>
      </c>
      <c r="M38" s="350">
        <f>SUMIFS([1]!Pgto[Total],[1]!Pgto[Cliente],$E38,[1]!Pgto[Data ref],M$1)</f>
        <v>0</v>
      </c>
      <c r="N38" s="350">
        <f>SUMIFS([1]!Pgto[Total],[1]!Pgto[Cliente],$E38,[1]!Pgto[Data ref],N$1)</f>
        <v>0</v>
      </c>
      <c r="O38" s="350">
        <f>SUM(Tabela3[[#This Row],[01/04/2025]:[01/08/2025]])</f>
        <v>0</v>
      </c>
    </row>
    <row r="39" spans="1:15" x14ac:dyDescent="0.2">
      <c r="A39" s="354" t="s">
        <v>4255</v>
      </c>
      <c r="E39" s="317" t="s">
        <v>88</v>
      </c>
      <c r="F39" s="317" t="str">
        <f>VLOOKUP(E39,[1]!Tabela1[[Participante]:[Empreendimento]],14,)</f>
        <v>Up Jardim Prudência</v>
      </c>
      <c r="G39" s="349">
        <f>SUMIFS([1]!Pgto[Total],[1]!Pgto[Cliente],$E39,[1]!Pgto[Data ref],G$1)</f>
        <v>639.04</v>
      </c>
      <c r="H39" s="349">
        <f>SUMIFS([1]!Pgto[Total],[1]!Pgto[Cliente],$E39,[1]!Pgto[Data ref],H$1)</f>
        <v>1642.73</v>
      </c>
      <c r="I39" s="349">
        <f>SUMIFS([1]!Pgto[Total],[1]!Pgto[Cliente],$E39,[1]!Pgto[Data ref],I$1)</f>
        <v>4565.25</v>
      </c>
      <c r="J39" s="350">
        <f>SUMIFS([1]!Pgto[Total],[1]!Pgto[Cliente],$E39,[1]!Pgto[Data ref],J$1)</f>
        <v>0</v>
      </c>
      <c r="K39" s="350">
        <f>SUMIFS([1]!Pgto[Total],[1]!Pgto[Cliente],$E39,[1]!Pgto[Data ref],K$1)</f>
        <v>4600.8</v>
      </c>
      <c r="L39" s="350">
        <f>SUMIFS([1]!Pgto[Total],[1]!Pgto[Cliente],$E39,[1]!Pgto[Data ref],L$1)</f>
        <v>1643.88</v>
      </c>
      <c r="M39" s="350">
        <f>SUMIFS([1]!Pgto[Total],[1]!Pgto[Cliente],$E39,[1]!Pgto[Data ref],M$1)</f>
        <v>1690.88</v>
      </c>
      <c r="N39" s="350">
        <f>SUMIFS([1]!Pgto[Total],[1]!Pgto[Cliente],$E39,[1]!Pgto[Data ref],N$1)</f>
        <v>1664.82</v>
      </c>
      <c r="O39" s="350">
        <f>SUM(Tabela3[[#This Row],[01/04/2025]:[01/08/2025]])</f>
        <v>9600.380000000001</v>
      </c>
    </row>
    <row r="40" spans="1:15" x14ac:dyDescent="0.2">
      <c r="A40" s="354" t="s">
        <v>4257</v>
      </c>
      <c r="E40" s="317" t="s">
        <v>4273</v>
      </c>
      <c r="F40" s="317" t="str">
        <f>VLOOKUP(E40,[1]!Tabela1[[Participante]:[Empreendimento]],14,)</f>
        <v>Up Jardim Prudência</v>
      </c>
      <c r="G40" s="349">
        <f>SUMIFS([1]!Pgto[Total],[1]!Pgto[Cliente],$E40,[1]!Pgto[Data ref],G$1)</f>
        <v>0</v>
      </c>
      <c r="H40" s="349">
        <f>SUMIFS([1]!Pgto[Total],[1]!Pgto[Cliente],$E40,[1]!Pgto[Data ref],H$1)</f>
        <v>0</v>
      </c>
      <c r="I40" s="349">
        <f>SUMIFS([1]!Pgto[Total],[1]!Pgto[Cliente],$E40,[1]!Pgto[Data ref],I$1)</f>
        <v>0</v>
      </c>
      <c r="J40" s="350">
        <f>SUMIFS([1]!Pgto[Total],[1]!Pgto[Cliente],$E40,[1]!Pgto[Data ref],J$1)</f>
        <v>0</v>
      </c>
      <c r="K40" s="350">
        <f>SUMIFS([1]!Pgto[Total],[1]!Pgto[Cliente],$E40,[1]!Pgto[Data ref],K$1)</f>
        <v>0</v>
      </c>
      <c r="L40" s="350">
        <f>SUMIFS([1]!Pgto[Total],[1]!Pgto[Cliente],$E40,[1]!Pgto[Data ref],L$1)</f>
        <v>0</v>
      </c>
      <c r="M40" s="350">
        <f>SUMIFS([1]!Pgto[Total],[1]!Pgto[Cliente],$E40,[1]!Pgto[Data ref],M$1)</f>
        <v>0</v>
      </c>
      <c r="N40" s="350">
        <f>SUMIFS([1]!Pgto[Total],[1]!Pgto[Cliente],$E40,[1]!Pgto[Data ref],N$1)</f>
        <v>0</v>
      </c>
      <c r="O40" s="350">
        <f>SUM(Tabela3[[#This Row],[01/04/2025]:[01/08/2025]])</f>
        <v>0</v>
      </c>
    </row>
    <row r="41" spans="1:15" x14ac:dyDescent="0.2">
      <c r="A41" s="354" t="s">
        <v>4258</v>
      </c>
      <c r="E41" s="317" t="s">
        <v>130</v>
      </c>
      <c r="F41" s="317" t="str">
        <f>VLOOKUP(E41,[1]!Tabela1[[Participante]:[Empreendimento]],14,)</f>
        <v>Up Jardim Prudência</v>
      </c>
      <c r="G41" s="349">
        <f>SUMIFS([1]!Pgto[Total],[1]!Pgto[Cliente],$E41,[1]!Pgto[Data ref],G$1)</f>
        <v>1703.95</v>
      </c>
      <c r="H41" s="349">
        <f>SUMIFS([1]!Pgto[Total],[1]!Pgto[Cliente],$E41,[1]!Pgto[Data ref],H$1)</f>
        <v>1709.28</v>
      </c>
      <c r="I41" s="349">
        <f>SUMIFS([1]!Pgto[Total],[1]!Pgto[Cliente],$E41,[1]!Pgto[Data ref],I$1)</f>
        <v>1718.18</v>
      </c>
      <c r="J41" s="350">
        <f>SUMIFS([1]!Pgto[Total],[1]!Pgto[Cliente],$E41,[1]!Pgto[Data ref],J$1)</f>
        <v>1722.5</v>
      </c>
      <c r="K41" s="350">
        <f>SUMIFS([1]!Pgto[Total],[1]!Pgto[Cliente],$E41,[1]!Pgto[Data ref],K$1)</f>
        <v>1726.73</v>
      </c>
      <c r="L41" s="350">
        <f>SUMIFS([1]!Pgto[Total],[1]!Pgto[Cliente],$E41,[1]!Pgto[Data ref],L$1)</f>
        <v>1094.6500000000001</v>
      </c>
      <c r="M41" s="350">
        <f>SUMIFS([1]!Pgto[Total],[1]!Pgto[Cliente],$E41,[1]!Pgto[Data ref],M$1)</f>
        <v>1101</v>
      </c>
      <c r="N41" s="350">
        <f>SUMIFS([1]!Pgto[Total],[1]!Pgto[Cliente],$E41,[1]!Pgto[Data ref],N$1)</f>
        <v>1108.5999999999999</v>
      </c>
      <c r="O41" s="350">
        <f>SUM(Tabela3[[#This Row],[01/04/2025]:[01/08/2025]])</f>
        <v>6753.48</v>
      </c>
    </row>
    <row r="42" spans="1:15" x14ac:dyDescent="0.2">
      <c r="A42" s="354" t="s">
        <v>4260</v>
      </c>
      <c r="E42" s="317" t="s">
        <v>4274</v>
      </c>
      <c r="F42" s="317" t="str">
        <f>VLOOKUP(E42,[1]!Tabela1[[Participante]:[Empreendimento]],14,)</f>
        <v>Up Jardim Prudência</v>
      </c>
      <c r="G42" s="349">
        <f>SUMIFS([1]!Pgto[Total],[1]!Pgto[Cliente],$E42,[1]!Pgto[Data ref],G$1)</f>
        <v>0</v>
      </c>
      <c r="H42" s="349">
        <f>SUMIFS([1]!Pgto[Total],[1]!Pgto[Cliente],$E42,[1]!Pgto[Data ref],H$1)</f>
        <v>0</v>
      </c>
      <c r="I42" s="349">
        <f>SUMIFS([1]!Pgto[Total],[1]!Pgto[Cliente],$E42,[1]!Pgto[Data ref],I$1)</f>
        <v>0</v>
      </c>
      <c r="J42" s="350">
        <f>SUMIFS([1]!Pgto[Total],[1]!Pgto[Cliente],$E42,[1]!Pgto[Data ref],J$1)</f>
        <v>0</v>
      </c>
      <c r="K42" s="350">
        <f>SUMIFS([1]!Pgto[Total],[1]!Pgto[Cliente],$E42,[1]!Pgto[Data ref],K$1)</f>
        <v>0</v>
      </c>
      <c r="L42" s="350">
        <f>SUMIFS([1]!Pgto[Total],[1]!Pgto[Cliente],$E42,[1]!Pgto[Data ref],L$1)</f>
        <v>0</v>
      </c>
      <c r="M42" s="350">
        <f>SUMIFS([1]!Pgto[Total],[1]!Pgto[Cliente],$E42,[1]!Pgto[Data ref],M$1)</f>
        <v>0</v>
      </c>
      <c r="N42" s="350">
        <f>SUMIFS([1]!Pgto[Total],[1]!Pgto[Cliente],$E42,[1]!Pgto[Data ref],N$1)</f>
        <v>0</v>
      </c>
      <c r="O42" s="350">
        <f>SUM(Tabela3[[#This Row],[01/04/2025]:[01/08/2025]])</f>
        <v>0</v>
      </c>
    </row>
    <row r="43" spans="1:15" x14ac:dyDescent="0.2">
      <c r="A43" s="353" t="s">
        <v>4275</v>
      </c>
      <c r="E43" s="317" t="s">
        <v>4276</v>
      </c>
      <c r="F43" s="317" t="str">
        <f>VLOOKUP(E43,[1]!Tabela1[[Participante]:[Empreendimento]],14,)</f>
        <v>Up Jardim Prudência</v>
      </c>
      <c r="G43" s="349">
        <f>SUMIFS([1]!Pgto[Total],[1]!Pgto[Cliente],$E43,[1]!Pgto[Data ref],G$1)</f>
        <v>0</v>
      </c>
      <c r="H43" s="349">
        <f>SUMIFS([1]!Pgto[Total],[1]!Pgto[Cliente],$E43,[1]!Pgto[Data ref],H$1)</f>
        <v>0</v>
      </c>
      <c r="I43" s="349">
        <f>SUMIFS([1]!Pgto[Total],[1]!Pgto[Cliente],$E43,[1]!Pgto[Data ref],I$1)</f>
        <v>0</v>
      </c>
      <c r="J43" s="350">
        <f>SUMIFS([1]!Pgto[Total],[1]!Pgto[Cliente],$E43,[1]!Pgto[Data ref],J$1)</f>
        <v>0</v>
      </c>
      <c r="K43" s="350">
        <f>SUMIFS([1]!Pgto[Total],[1]!Pgto[Cliente],$E43,[1]!Pgto[Data ref],K$1)</f>
        <v>0</v>
      </c>
      <c r="L43" s="350">
        <f>SUMIFS([1]!Pgto[Total],[1]!Pgto[Cliente],$E43,[1]!Pgto[Data ref],L$1)</f>
        <v>0</v>
      </c>
      <c r="M43" s="350">
        <f>SUMIFS([1]!Pgto[Total],[1]!Pgto[Cliente],$E43,[1]!Pgto[Data ref],M$1)</f>
        <v>0</v>
      </c>
      <c r="N43" s="350">
        <f>SUMIFS([1]!Pgto[Total],[1]!Pgto[Cliente],$E43,[1]!Pgto[Data ref],N$1)</f>
        <v>0</v>
      </c>
      <c r="O43" s="350">
        <f>SUM(Tabela3[[#This Row],[01/04/2025]:[01/08/2025]])</f>
        <v>0</v>
      </c>
    </row>
    <row r="44" spans="1:15" x14ac:dyDescent="0.2">
      <c r="A44" s="354" t="s">
        <v>2721</v>
      </c>
      <c r="E44" s="317" t="s">
        <v>4277</v>
      </c>
      <c r="F44" s="317" t="str">
        <f>VLOOKUP(E44,[1]!Tabela1[[Participante]:[Empreendimento]],14,)</f>
        <v>Up Jardim Prudência</v>
      </c>
      <c r="G44" s="349">
        <f>SUMIFS([1]!Pgto[Total],[1]!Pgto[Cliente],$E44,[1]!Pgto[Data ref],G$1)</f>
        <v>0</v>
      </c>
      <c r="H44" s="349">
        <f>SUMIFS([1]!Pgto[Total],[1]!Pgto[Cliente],$E44,[1]!Pgto[Data ref],H$1)</f>
        <v>0</v>
      </c>
      <c r="I44" s="349">
        <f>SUMIFS([1]!Pgto[Total],[1]!Pgto[Cliente],$E44,[1]!Pgto[Data ref],I$1)</f>
        <v>0</v>
      </c>
      <c r="J44" s="350">
        <f>SUMIFS([1]!Pgto[Total],[1]!Pgto[Cliente],$E44,[1]!Pgto[Data ref],J$1)</f>
        <v>0</v>
      </c>
      <c r="K44" s="350">
        <f>SUMIFS([1]!Pgto[Total],[1]!Pgto[Cliente],$E44,[1]!Pgto[Data ref],K$1)</f>
        <v>0</v>
      </c>
      <c r="L44" s="350">
        <f>SUMIFS([1]!Pgto[Total],[1]!Pgto[Cliente],$E44,[1]!Pgto[Data ref],L$1)</f>
        <v>0</v>
      </c>
      <c r="M44" s="350">
        <f>SUMIFS([1]!Pgto[Total],[1]!Pgto[Cliente],$E44,[1]!Pgto[Data ref],M$1)</f>
        <v>0</v>
      </c>
      <c r="N44" s="350">
        <f>SUMIFS([1]!Pgto[Total],[1]!Pgto[Cliente],$E44,[1]!Pgto[Data ref],N$1)</f>
        <v>0</v>
      </c>
      <c r="O44" s="350">
        <f>SUM(Tabela3[[#This Row],[01/04/2025]:[01/08/2025]])</f>
        <v>0</v>
      </c>
    </row>
    <row r="45" spans="1:15" x14ac:dyDescent="0.2">
      <c r="A45" s="352" t="s">
        <v>4238</v>
      </c>
      <c r="E45" s="317" t="s">
        <v>4151</v>
      </c>
      <c r="F45" s="317" t="str">
        <f>VLOOKUP(E45,[1]!Tabela1[[Participante]:[Empreendimento]],14,)</f>
        <v>Up Jardim Prudência</v>
      </c>
      <c r="G45" s="349">
        <f>SUMIFS([1]!Pgto[Total],[1]!Pgto[Cliente],$E45,[1]!Pgto[Data ref],G$1)</f>
        <v>0</v>
      </c>
      <c r="H45" s="349">
        <f>SUMIFS([1]!Pgto[Total],[1]!Pgto[Cliente],$E45,[1]!Pgto[Data ref],H$1)</f>
        <v>0</v>
      </c>
      <c r="I45" s="349">
        <f>SUMIFS([1]!Pgto[Total],[1]!Pgto[Cliente],$E45,[1]!Pgto[Data ref],I$1)</f>
        <v>11259.93</v>
      </c>
      <c r="J45" s="350">
        <f>SUMIFS([1]!Pgto[Total],[1]!Pgto[Cliente],$E45,[1]!Pgto[Data ref],J$1)</f>
        <v>1105.6199999999999</v>
      </c>
      <c r="K45" s="350">
        <f>SUMIFS([1]!Pgto[Total],[1]!Pgto[Cliente],$E45,[1]!Pgto[Data ref],K$1)</f>
        <v>1109.93</v>
      </c>
      <c r="L45" s="350">
        <f>SUMIFS([1]!Pgto[Total],[1]!Pgto[Cliente],$E45,[1]!Pgto[Data ref],L$1)</f>
        <v>0</v>
      </c>
      <c r="M45" s="350">
        <f>SUMIFS([1]!Pgto[Total],[1]!Pgto[Cliente],$E45,[1]!Pgto[Data ref],M$1)</f>
        <v>0</v>
      </c>
      <c r="N45" s="350">
        <f>SUMIFS([1]!Pgto[Total],[1]!Pgto[Cliente],$E45,[1]!Pgto[Data ref],N$1)</f>
        <v>0</v>
      </c>
      <c r="O45" s="350">
        <f>SUM(Tabela3[[#This Row],[01/04/2025]:[01/08/2025]])</f>
        <v>2215.5500000000002</v>
      </c>
    </row>
    <row r="46" spans="1:15" x14ac:dyDescent="0.2">
      <c r="A46" s="353" t="s">
        <v>4278</v>
      </c>
      <c r="E46" s="317" t="s">
        <v>4148</v>
      </c>
      <c r="F46" s="317" t="str">
        <f>VLOOKUP(E46,[1]!Tabela1[[Participante]:[Empreendimento]],14,)</f>
        <v>Up Jardim Prudência</v>
      </c>
      <c r="G46" s="349">
        <f>SUMIFS([1]!Pgto[Total],[1]!Pgto[Cliente],$E46,[1]!Pgto[Data ref],G$1)</f>
        <v>0</v>
      </c>
      <c r="H46" s="349">
        <f>SUMIFS([1]!Pgto[Total],[1]!Pgto[Cliente],$E46,[1]!Pgto[Data ref],H$1)</f>
        <v>2271.75</v>
      </c>
      <c r="I46" s="349">
        <f>SUMIFS([1]!Pgto[Total],[1]!Pgto[Cliente],$E46,[1]!Pgto[Data ref],I$1)</f>
        <v>0</v>
      </c>
      <c r="J46" s="350">
        <f>SUMIFS([1]!Pgto[Total],[1]!Pgto[Cliente],$E46,[1]!Pgto[Data ref],J$1)</f>
        <v>4579.38</v>
      </c>
      <c r="K46" s="350">
        <f>SUMIFS([1]!Pgto[Total],[1]!Pgto[Cliente],$E46,[1]!Pgto[Data ref],K$1)</f>
        <v>806.5</v>
      </c>
      <c r="L46" s="350">
        <f>SUMIFS([1]!Pgto[Total],[1]!Pgto[Cliente],$E46,[1]!Pgto[Data ref],L$1)</f>
        <v>808.6</v>
      </c>
      <c r="M46" s="350">
        <f>SUMIFS([1]!Pgto[Total],[1]!Pgto[Cliente],$E46,[1]!Pgto[Data ref],M$1)</f>
        <v>0</v>
      </c>
      <c r="N46" s="350">
        <f>SUMIFS([1]!Pgto[Total],[1]!Pgto[Cliente],$E46,[1]!Pgto[Data ref],N$1)</f>
        <v>0</v>
      </c>
      <c r="O46" s="350">
        <f>SUM(Tabela3[[#This Row],[01/04/2025]:[01/08/2025]])</f>
        <v>6194.4800000000005</v>
      </c>
    </row>
    <row r="47" spans="1:15" x14ac:dyDescent="0.2">
      <c r="A47" s="354" t="s">
        <v>4262</v>
      </c>
      <c r="E47" s="317" t="s">
        <v>1844</v>
      </c>
      <c r="F47" s="317" t="str">
        <f>VLOOKUP(E47,[1]!Tabela1[[Participante]:[Empreendimento]],14,)</f>
        <v>Up Pompeia</v>
      </c>
      <c r="G47" s="349">
        <f>SUMIFS([1]!Pgto[Total],[1]!Pgto[Cliente],$E47,[1]!Pgto[Data ref],G$1)</f>
        <v>1584.27</v>
      </c>
      <c r="H47" s="349">
        <f>SUMIFS([1]!Pgto[Total],[1]!Pgto[Cliente],$E47,[1]!Pgto[Data ref],H$1)</f>
        <v>1591.66</v>
      </c>
      <c r="I47" s="349">
        <f>SUMIFS([1]!Pgto[Total],[1]!Pgto[Cliente],$E47,[1]!Pgto[Data ref],I$1)</f>
        <v>1604.87</v>
      </c>
      <c r="J47" s="350">
        <f>SUMIFS([1]!Pgto[Total],[1]!Pgto[Cliente],$E47,[1]!Pgto[Data ref],J$1)</f>
        <v>1611.29</v>
      </c>
      <c r="K47" s="350">
        <f>SUMIFS([1]!Pgto[Total],[1]!Pgto[Cliente],$E47,[1]!Pgto[Data ref],K$1)</f>
        <v>1617.57</v>
      </c>
      <c r="L47" s="350">
        <f>SUMIFS([1]!Pgto[Total],[1]!Pgto[Cliente],$E47,[1]!Pgto[Data ref],L$1)</f>
        <v>1625.98</v>
      </c>
      <c r="M47" s="350">
        <f>SUMIFS([1]!Pgto[Total],[1]!Pgto[Cliente],$E47,[1]!Pgto[Data ref],M$1)</f>
        <v>1635.41</v>
      </c>
      <c r="N47" s="350">
        <f>SUMIFS([1]!Pgto[Total],[1]!Pgto[Cliente],$E47,[1]!Pgto[Data ref],N$1)</f>
        <v>1646.7</v>
      </c>
      <c r="O47" s="350">
        <f>SUM(Tabela3[[#This Row],[01/04/2025]:[01/08/2025]])</f>
        <v>8136.95</v>
      </c>
    </row>
    <row r="48" spans="1:15" x14ac:dyDescent="0.2">
      <c r="A48" s="354" t="s">
        <v>4263</v>
      </c>
      <c r="E48" s="317" t="s">
        <v>4279</v>
      </c>
      <c r="F48" s="317" t="str">
        <f>VLOOKUP(E48,[1]!Tabela1[[Participante]:[Empreendimento]],14,)</f>
        <v>Up Pompeia</v>
      </c>
      <c r="G48" s="349">
        <f>SUMIFS([1]!Pgto[Total],[1]!Pgto[Cliente],$E48,[1]!Pgto[Data ref],G$1)</f>
        <v>0</v>
      </c>
      <c r="H48" s="349">
        <f>SUMIFS([1]!Pgto[Total],[1]!Pgto[Cliente],$E48,[1]!Pgto[Data ref],H$1)</f>
        <v>0</v>
      </c>
      <c r="I48" s="349">
        <f>SUMIFS([1]!Pgto[Total],[1]!Pgto[Cliente],$E48,[1]!Pgto[Data ref],I$1)</f>
        <v>0</v>
      </c>
      <c r="J48" s="350">
        <f>SUMIFS([1]!Pgto[Total],[1]!Pgto[Cliente],$E48,[1]!Pgto[Data ref],J$1)</f>
        <v>0</v>
      </c>
      <c r="K48" s="350">
        <f>SUMIFS([1]!Pgto[Total],[1]!Pgto[Cliente],$E48,[1]!Pgto[Data ref],K$1)</f>
        <v>0</v>
      </c>
      <c r="L48" s="350">
        <f>SUMIFS([1]!Pgto[Total],[1]!Pgto[Cliente],$E48,[1]!Pgto[Data ref],L$1)</f>
        <v>0</v>
      </c>
      <c r="M48" s="350">
        <f>SUMIFS([1]!Pgto[Total],[1]!Pgto[Cliente],$E48,[1]!Pgto[Data ref],M$1)</f>
        <v>0</v>
      </c>
      <c r="N48" s="350">
        <f>SUMIFS([1]!Pgto[Total],[1]!Pgto[Cliente],$E48,[1]!Pgto[Data ref],N$1)</f>
        <v>0</v>
      </c>
      <c r="O48" s="350">
        <f>SUM(Tabela3[[#This Row],[01/04/2025]:[01/08/2025]])</f>
        <v>0</v>
      </c>
    </row>
    <row r="49" spans="1:15" x14ac:dyDescent="0.2">
      <c r="A49" s="353" t="s">
        <v>4280</v>
      </c>
      <c r="E49" s="317" t="s">
        <v>4281</v>
      </c>
      <c r="F49" s="317" t="str">
        <f>VLOOKUP(E49,[1]!Tabela1[[Participante]:[Empreendimento]],14,)</f>
        <v>Up Pompeia</v>
      </c>
      <c r="G49" s="349">
        <f>SUMIFS([1]!Pgto[Total],[1]!Pgto[Cliente],$E49,[1]!Pgto[Data ref],G$1)</f>
        <v>0</v>
      </c>
      <c r="H49" s="349">
        <f>SUMIFS([1]!Pgto[Total],[1]!Pgto[Cliente],$E49,[1]!Pgto[Data ref],H$1)</f>
        <v>0</v>
      </c>
      <c r="I49" s="349">
        <f>SUMIFS([1]!Pgto[Total],[1]!Pgto[Cliente],$E49,[1]!Pgto[Data ref],I$1)</f>
        <v>0</v>
      </c>
      <c r="J49" s="350">
        <f>SUMIFS([1]!Pgto[Total],[1]!Pgto[Cliente],$E49,[1]!Pgto[Data ref],J$1)</f>
        <v>0</v>
      </c>
      <c r="K49" s="350">
        <f>SUMIFS([1]!Pgto[Total],[1]!Pgto[Cliente],$E49,[1]!Pgto[Data ref],K$1)</f>
        <v>0</v>
      </c>
      <c r="L49" s="350">
        <f>SUMIFS([1]!Pgto[Total],[1]!Pgto[Cliente],$E49,[1]!Pgto[Data ref],L$1)</f>
        <v>0</v>
      </c>
      <c r="M49" s="350">
        <f>SUMIFS([1]!Pgto[Total],[1]!Pgto[Cliente],$E49,[1]!Pgto[Data ref],M$1)</f>
        <v>0</v>
      </c>
      <c r="N49" s="350">
        <f>SUMIFS([1]!Pgto[Total],[1]!Pgto[Cliente],$E49,[1]!Pgto[Data ref],N$1)</f>
        <v>0</v>
      </c>
      <c r="O49" s="350">
        <f>SUM(Tabela3[[#This Row],[01/04/2025]:[01/08/2025]])</f>
        <v>0</v>
      </c>
    </row>
    <row r="50" spans="1:15" x14ac:dyDescent="0.2">
      <c r="A50" s="354" t="s">
        <v>4264</v>
      </c>
      <c r="E50" s="317" t="s">
        <v>4282</v>
      </c>
      <c r="F50" s="317" t="str">
        <f>VLOOKUP(E50,[1]!Tabela1[[Participante]:[Empreendimento]],14,)</f>
        <v>Up Select Vila Sônia</v>
      </c>
      <c r="G50" s="349">
        <f>SUMIFS([1]!Pgto[Total],[1]!Pgto[Cliente],$E50,[1]!Pgto[Data ref],G$1)</f>
        <v>0</v>
      </c>
      <c r="H50" s="349">
        <f>SUMIFS([1]!Pgto[Total],[1]!Pgto[Cliente],$E50,[1]!Pgto[Data ref],H$1)</f>
        <v>0</v>
      </c>
      <c r="I50" s="349">
        <f>SUMIFS([1]!Pgto[Total],[1]!Pgto[Cliente],$E50,[1]!Pgto[Data ref],I$1)</f>
        <v>0</v>
      </c>
      <c r="J50" s="350">
        <f>SUMIFS([1]!Pgto[Total],[1]!Pgto[Cliente],$E50,[1]!Pgto[Data ref],J$1)</f>
        <v>0</v>
      </c>
      <c r="K50" s="350">
        <f>SUMIFS([1]!Pgto[Total],[1]!Pgto[Cliente],$E50,[1]!Pgto[Data ref],K$1)</f>
        <v>0</v>
      </c>
      <c r="L50" s="350">
        <f>SUMIFS([1]!Pgto[Total],[1]!Pgto[Cliente],$E50,[1]!Pgto[Data ref],L$1)</f>
        <v>0</v>
      </c>
      <c r="M50" s="350">
        <f>SUMIFS([1]!Pgto[Total],[1]!Pgto[Cliente],$E50,[1]!Pgto[Data ref],M$1)</f>
        <v>0</v>
      </c>
      <c r="N50" s="350">
        <f>SUMIFS([1]!Pgto[Total],[1]!Pgto[Cliente],$E50,[1]!Pgto[Data ref],N$1)</f>
        <v>0</v>
      </c>
      <c r="O50" s="350">
        <f>SUM(Tabela3[[#This Row],[01/04/2025]:[01/08/2025]])</f>
        <v>0</v>
      </c>
    </row>
    <row r="51" spans="1:15" x14ac:dyDescent="0.2">
      <c r="A51" s="354" t="s">
        <v>4265</v>
      </c>
      <c r="E51" s="317" t="s">
        <v>4283</v>
      </c>
      <c r="F51" s="317" t="str">
        <f>VLOOKUP(E51,[1]!Tabela1[[Participante]:[Empreendimento]],14,)</f>
        <v>Up Select Vila Sônia</v>
      </c>
      <c r="G51" s="349">
        <f>SUMIFS([1]!Pgto[Total],[1]!Pgto[Cliente],$E51,[1]!Pgto[Data ref],G$1)</f>
        <v>527.1</v>
      </c>
      <c r="H51" s="349">
        <f>SUMIFS([1]!Pgto[Total],[1]!Pgto[Cliente],$E51,[1]!Pgto[Data ref],H$1)</f>
        <v>0</v>
      </c>
      <c r="I51" s="349">
        <f>SUMIFS([1]!Pgto[Total],[1]!Pgto[Cliente],$E51,[1]!Pgto[Data ref],I$1)</f>
        <v>0</v>
      </c>
      <c r="J51" s="350">
        <f>SUMIFS([1]!Pgto[Total],[1]!Pgto[Cliente],$E51,[1]!Pgto[Data ref],J$1)</f>
        <v>0</v>
      </c>
      <c r="K51" s="350">
        <f>SUMIFS([1]!Pgto[Total],[1]!Pgto[Cliente],$E51,[1]!Pgto[Data ref],K$1)</f>
        <v>0</v>
      </c>
      <c r="L51" s="350">
        <f>SUMIFS([1]!Pgto[Total],[1]!Pgto[Cliente],$E51,[1]!Pgto[Data ref],L$1)</f>
        <v>0</v>
      </c>
      <c r="M51" s="350">
        <f>SUMIFS([1]!Pgto[Total],[1]!Pgto[Cliente],$E51,[1]!Pgto[Data ref],M$1)</f>
        <v>0</v>
      </c>
      <c r="N51" s="350">
        <f>SUMIFS([1]!Pgto[Total],[1]!Pgto[Cliente],$E51,[1]!Pgto[Data ref],N$1)</f>
        <v>0</v>
      </c>
      <c r="O51" s="350">
        <f>SUM(Tabela3[[#This Row],[01/04/2025]:[01/08/2025]])</f>
        <v>0</v>
      </c>
    </row>
    <row r="52" spans="1:15" x14ac:dyDescent="0.2">
      <c r="A52" s="353" t="s">
        <v>4239</v>
      </c>
      <c r="E52" s="317" t="s">
        <v>4284</v>
      </c>
      <c r="F52" s="317" t="str">
        <f>VLOOKUP(E52,[1]!Tabela1[[Participante]:[Empreendimento]],14,)</f>
        <v>Up Select Vila Sônia</v>
      </c>
      <c r="G52" s="349">
        <f>SUMIFS([1]!Pgto[Total],[1]!Pgto[Cliente],$E52,[1]!Pgto[Data ref],G$1)</f>
        <v>915.53</v>
      </c>
      <c r="H52" s="349">
        <f>SUMIFS([1]!Pgto[Total],[1]!Pgto[Cliente],$E52,[1]!Pgto[Data ref],H$1)</f>
        <v>0</v>
      </c>
      <c r="I52" s="349">
        <f>SUMIFS([1]!Pgto[Total],[1]!Pgto[Cliente],$E52,[1]!Pgto[Data ref],I$1)</f>
        <v>0</v>
      </c>
      <c r="J52" s="350">
        <f>SUMIFS([1]!Pgto[Total],[1]!Pgto[Cliente],$E52,[1]!Pgto[Data ref],J$1)</f>
        <v>0</v>
      </c>
      <c r="K52" s="350">
        <f>SUMIFS([1]!Pgto[Total],[1]!Pgto[Cliente],$E52,[1]!Pgto[Data ref],K$1)</f>
        <v>0</v>
      </c>
      <c r="L52" s="350">
        <f>SUMIFS([1]!Pgto[Total],[1]!Pgto[Cliente],$E52,[1]!Pgto[Data ref],L$1)</f>
        <v>0</v>
      </c>
      <c r="M52" s="350">
        <f>SUMIFS([1]!Pgto[Total],[1]!Pgto[Cliente],$E52,[1]!Pgto[Data ref],M$1)</f>
        <v>0</v>
      </c>
      <c r="N52" s="350">
        <f>SUMIFS([1]!Pgto[Total],[1]!Pgto[Cliente],$E52,[1]!Pgto[Data ref],N$1)</f>
        <v>0</v>
      </c>
      <c r="O52" s="350">
        <f>SUM(Tabela3[[#This Row],[01/04/2025]:[01/08/2025]])</f>
        <v>0</v>
      </c>
    </row>
    <row r="53" spans="1:15" x14ac:dyDescent="0.2">
      <c r="A53" s="354" t="s">
        <v>4266</v>
      </c>
      <c r="E53" s="317" t="s">
        <v>4285</v>
      </c>
      <c r="F53" s="317" t="str">
        <f>VLOOKUP(E53,[1]!Tabela1[[Participante]:[Empreendimento]],14,)</f>
        <v>Up Select Vila Sônia</v>
      </c>
      <c r="G53" s="349">
        <f>SUMIFS([1]!Pgto[Total],[1]!Pgto[Cliente],$E53,[1]!Pgto[Data ref],G$1)</f>
        <v>0</v>
      </c>
      <c r="H53" s="349">
        <f>SUMIFS([1]!Pgto[Total],[1]!Pgto[Cliente],$E53,[1]!Pgto[Data ref],H$1)</f>
        <v>0</v>
      </c>
      <c r="I53" s="349">
        <f>SUMIFS([1]!Pgto[Total],[1]!Pgto[Cliente],$E53,[1]!Pgto[Data ref],I$1)</f>
        <v>0</v>
      </c>
      <c r="J53" s="350">
        <f>SUMIFS([1]!Pgto[Total],[1]!Pgto[Cliente],$E53,[1]!Pgto[Data ref],J$1)</f>
        <v>0</v>
      </c>
      <c r="K53" s="350">
        <f>SUMIFS([1]!Pgto[Total],[1]!Pgto[Cliente],$E53,[1]!Pgto[Data ref],K$1)</f>
        <v>0</v>
      </c>
      <c r="L53" s="350">
        <f>SUMIFS([1]!Pgto[Total],[1]!Pgto[Cliente],$E53,[1]!Pgto[Data ref],L$1)</f>
        <v>0</v>
      </c>
      <c r="M53" s="350">
        <f>SUMIFS([1]!Pgto[Total],[1]!Pgto[Cliente],$E53,[1]!Pgto[Data ref],M$1)</f>
        <v>0</v>
      </c>
      <c r="N53" s="350">
        <f>SUMIFS([1]!Pgto[Total],[1]!Pgto[Cliente],$E53,[1]!Pgto[Data ref],N$1)</f>
        <v>0</v>
      </c>
      <c r="O53" s="350">
        <f>SUM(Tabela3[[#This Row],[01/04/2025]:[01/08/2025]])</f>
        <v>0</v>
      </c>
    </row>
    <row r="54" spans="1:15" x14ac:dyDescent="0.2">
      <c r="A54" s="353" t="s">
        <v>4241</v>
      </c>
      <c r="E54" s="317" t="s">
        <v>4286</v>
      </c>
      <c r="F54" s="317" t="str">
        <f>VLOOKUP(E54,[1]!Tabela1[[Participante]:[Empreendimento]],14,)</f>
        <v>Up Select Vila Sônia</v>
      </c>
      <c r="G54" s="349">
        <f>SUMIFS([1]!Pgto[Total],[1]!Pgto[Cliente],$E54,[1]!Pgto[Data ref],G$1)</f>
        <v>308.43</v>
      </c>
      <c r="H54" s="349">
        <f>SUMIFS([1]!Pgto[Total],[1]!Pgto[Cliente],$E54,[1]!Pgto[Data ref],H$1)</f>
        <v>309.98</v>
      </c>
      <c r="I54" s="349">
        <f>SUMIFS([1]!Pgto[Total],[1]!Pgto[Cliente],$E54,[1]!Pgto[Data ref],I$1)</f>
        <v>312.55</v>
      </c>
      <c r="J54" s="350">
        <f>SUMIFS([1]!Pgto[Total],[1]!Pgto[Cliente],$E54,[1]!Pgto[Data ref],J$1)</f>
        <v>0</v>
      </c>
      <c r="K54" s="350">
        <f>SUMIFS([1]!Pgto[Total],[1]!Pgto[Cliente],$E54,[1]!Pgto[Data ref],K$1)</f>
        <v>0</v>
      </c>
      <c r="L54" s="350">
        <f>SUMIFS([1]!Pgto[Total],[1]!Pgto[Cliente],$E54,[1]!Pgto[Data ref],L$1)</f>
        <v>0</v>
      </c>
      <c r="M54" s="350">
        <f>SUMIFS([1]!Pgto[Total],[1]!Pgto[Cliente],$E54,[1]!Pgto[Data ref],M$1)</f>
        <v>0</v>
      </c>
      <c r="N54" s="350">
        <f>SUMIFS([1]!Pgto[Total],[1]!Pgto[Cliente],$E54,[1]!Pgto[Data ref],N$1)</f>
        <v>0</v>
      </c>
      <c r="O54" s="350">
        <f>SUM(Tabela3[[#This Row],[01/04/2025]:[01/08/2025]])</f>
        <v>0</v>
      </c>
    </row>
    <row r="55" spans="1:15" x14ac:dyDescent="0.2">
      <c r="A55" s="354" t="s">
        <v>4267</v>
      </c>
      <c r="E55" s="317" t="s">
        <v>4287</v>
      </c>
      <c r="F55" s="317" t="str">
        <f>VLOOKUP(E55,[1]!Tabela1[[Participante]:[Empreendimento]],14,)</f>
        <v>Up Select Vila Sônia</v>
      </c>
      <c r="G55" s="349">
        <f>SUMIFS([1]!Pgto[Total],[1]!Pgto[Cliente],$E55,[1]!Pgto[Data ref],G$1)</f>
        <v>1172.56</v>
      </c>
      <c r="H55" s="349">
        <f>SUMIFS([1]!Pgto[Total],[1]!Pgto[Cliente],$E55,[1]!Pgto[Data ref],H$1)</f>
        <v>1178.42</v>
      </c>
      <c r="I55" s="349">
        <f>SUMIFS([1]!Pgto[Total],[1]!Pgto[Cliente],$E55,[1]!Pgto[Data ref],I$1)</f>
        <v>1188.2</v>
      </c>
      <c r="J55" s="350">
        <f>SUMIFS([1]!Pgto[Total],[1]!Pgto[Cliente],$E55,[1]!Pgto[Data ref],J$1)</f>
        <v>0</v>
      </c>
      <c r="K55" s="350">
        <f>SUMIFS([1]!Pgto[Total],[1]!Pgto[Cliente],$E55,[1]!Pgto[Data ref],K$1)</f>
        <v>0</v>
      </c>
      <c r="L55" s="350">
        <f>SUMIFS([1]!Pgto[Total],[1]!Pgto[Cliente],$E55,[1]!Pgto[Data ref],L$1)</f>
        <v>0</v>
      </c>
      <c r="M55" s="350">
        <f>SUMIFS([1]!Pgto[Total],[1]!Pgto[Cliente],$E55,[1]!Pgto[Data ref],M$1)</f>
        <v>0</v>
      </c>
      <c r="N55" s="350">
        <f>SUMIFS([1]!Pgto[Total],[1]!Pgto[Cliente],$E55,[1]!Pgto[Data ref],N$1)</f>
        <v>0</v>
      </c>
      <c r="O55" s="350">
        <f>SUM(Tabela3[[#This Row],[01/04/2025]:[01/08/2025]])</f>
        <v>0</v>
      </c>
    </row>
    <row r="56" spans="1:15" x14ac:dyDescent="0.2">
      <c r="A56" s="355">
        <v>45761</v>
      </c>
      <c r="E56" s="317" t="s">
        <v>4191</v>
      </c>
      <c r="F56" s="317" t="str">
        <f>VLOOKUP(E56,[1]!Tabela1[[Participante]:[Empreendimento]],14,)</f>
        <v>Up Select Vila Sônia</v>
      </c>
      <c r="G56" s="349">
        <f>SUMIFS([1]!Pgto[Total],[1]!Pgto[Cliente],$E56,[1]!Pgto[Data ref],G$1)</f>
        <v>454.87</v>
      </c>
      <c r="H56" s="349">
        <f>SUMIFS([1]!Pgto[Total],[1]!Pgto[Cliente],$E56,[1]!Pgto[Data ref],H$1)</f>
        <v>457.15</v>
      </c>
      <c r="I56" s="349">
        <f>SUMIFS([1]!Pgto[Total],[1]!Pgto[Cliente],$E56,[1]!Pgto[Data ref],I$1)</f>
        <v>441.34</v>
      </c>
      <c r="J56" s="350">
        <f>SUMIFS([1]!Pgto[Total],[1]!Pgto[Cliente],$E56,[1]!Pgto[Data ref],J$1)</f>
        <v>443.1</v>
      </c>
      <c r="K56" s="350">
        <f>SUMIFS([1]!Pgto[Total],[1]!Pgto[Cliente],$E56,[1]!Pgto[Data ref],K$1)</f>
        <v>0</v>
      </c>
      <c r="L56" s="350">
        <f>SUMIFS([1]!Pgto[Total],[1]!Pgto[Cliente],$E56,[1]!Pgto[Data ref],L$1)</f>
        <v>0</v>
      </c>
      <c r="M56" s="350">
        <f>SUMIFS([1]!Pgto[Total],[1]!Pgto[Cliente],$E56,[1]!Pgto[Data ref],M$1)</f>
        <v>0</v>
      </c>
      <c r="N56" s="350">
        <f>SUMIFS([1]!Pgto[Total],[1]!Pgto[Cliente],$E56,[1]!Pgto[Data ref],N$1)</f>
        <v>0</v>
      </c>
      <c r="O56" s="350">
        <f>SUM(Tabela3[[#This Row],[01/04/2025]:[01/08/2025]])</f>
        <v>443.1</v>
      </c>
    </row>
    <row r="57" spans="1:15" x14ac:dyDescent="0.2">
      <c r="A57" s="354" t="s">
        <v>4268</v>
      </c>
      <c r="E57" s="317" t="s">
        <v>3587</v>
      </c>
      <c r="F57" s="317" t="str">
        <f>VLOOKUP(E57,[1]!Tabela1[[Participante]:[Empreendimento]],14,)</f>
        <v>Up Select Vila Sônia</v>
      </c>
      <c r="G57" s="349">
        <f>SUMIFS([1]!Pgto[Total],[1]!Pgto[Cliente],$E57,[1]!Pgto[Data ref],G$1)</f>
        <v>332.65</v>
      </c>
      <c r="H57" s="349">
        <f>SUMIFS([1]!Pgto[Total],[1]!Pgto[Cliente],$E57,[1]!Pgto[Data ref],H$1)</f>
        <v>334.31</v>
      </c>
      <c r="I57" s="349">
        <f>SUMIFS([1]!Pgto[Total],[1]!Pgto[Cliente],$E57,[1]!Pgto[Data ref],I$1)</f>
        <v>337.09</v>
      </c>
      <c r="J57" s="350">
        <f>SUMIFS([1]!Pgto[Total],[1]!Pgto[Cliente],$E57,[1]!Pgto[Data ref],J$1)</f>
        <v>338.44</v>
      </c>
      <c r="K57" s="350">
        <f>SUMIFS([1]!Pgto[Total],[1]!Pgto[Cliente],$E57,[1]!Pgto[Data ref],K$1)</f>
        <v>0</v>
      </c>
      <c r="L57" s="350">
        <f>SUMIFS([1]!Pgto[Total],[1]!Pgto[Cliente],$E57,[1]!Pgto[Data ref],L$1)</f>
        <v>0</v>
      </c>
      <c r="M57" s="350">
        <f>SUMIFS([1]!Pgto[Total],[1]!Pgto[Cliente],$E57,[1]!Pgto[Data ref],M$1)</f>
        <v>0</v>
      </c>
      <c r="N57" s="350">
        <f>SUMIFS([1]!Pgto[Total],[1]!Pgto[Cliente],$E57,[1]!Pgto[Data ref],N$1)</f>
        <v>0</v>
      </c>
      <c r="O57" s="350">
        <f>SUM(Tabela3[[#This Row],[01/04/2025]:[01/08/2025]])</f>
        <v>338.44</v>
      </c>
    </row>
    <row r="58" spans="1:15" x14ac:dyDescent="0.2">
      <c r="A58" s="355">
        <v>45757</v>
      </c>
      <c r="E58" s="317" t="s">
        <v>4192</v>
      </c>
      <c r="F58" s="317" t="str">
        <f>VLOOKUP(E58,[1]!Tabela1[[Participante]:[Empreendimento]],14,)</f>
        <v>Up Select Vila Sônia</v>
      </c>
      <c r="G58" s="349">
        <f>SUMIFS([1]!Pgto[Total],[1]!Pgto[Cliente],$E58,[1]!Pgto[Data ref],G$1)</f>
        <v>250.8</v>
      </c>
      <c r="H58" s="349">
        <f>SUMIFS([1]!Pgto[Total],[1]!Pgto[Cliente],$E58,[1]!Pgto[Data ref],H$1)</f>
        <v>252.05</v>
      </c>
      <c r="I58" s="349">
        <f>SUMIFS([1]!Pgto[Total],[1]!Pgto[Cliente],$E58,[1]!Pgto[Data ref],I$1)</f>
        <v>259.38</v>
      </c>
      <c r="J58" s="350">
        <f>SUMIFS([1]!Pgto[Total],[1]!Pgto[Cliente],$E58,[1]!Pgto[Data ref],J$1)</f>
        <v>255.16</v>
      </c>
      <c r="K58" s="350">
        <f>SUMIFS([1]!Pgto[Total],[1]!Pgto[Cliente],$E58,[1]!Pgto[Data ref],K$1)</f>
        <v>0</v>
      </c>
      <c r="L58" s="350">
        <f>SUMIFS([1]!Pgto[Total],[1]!Pgto[Cliente],$E58,[1]!Pgto[Data ref],L$1)</f>
        <v>0</v>
      </c>
      <c r="M58" s="350">
        <f>SUMIFS([1]!Pgto[Total],[1]!Pgto[Cliente],$E58,[1]!Pgto[Data ref],M$1)</f>
        <v>0</v>
      </c>
      <c r="N58" s="350">
        <f>SUMIFS([1]!Pgto[Total],[1]!Pgto[Cliente],$E58,[1]!Pgto[Data ref],N$1)</f>
        <v>0</v>
      </c>
      <c r="O58" s="350">
        <f>SUM(Tabela3[[#This Row],[01/04/2025]:[01/08/2025]])</f>
        <v>255.16</v>
      </c>
    </row>
    <row r="59" spans="1:15" x14ac:dyDescent="0.2">
      <c r="A59" s="353" t="s">
        <v>4244</v>
      </c>
      <c r="E59" s="317" t="s">
        <v>3505</v>
      </c>
      <c r="F59" s="317" t="str">
        <f>VLOOKUP(E59,[1]!Tabela1[[Participante]:[Empreendimento]],14,)</f>
        <v>Up Select Vila Sônia</v>
      </c>
      <c r="G59" s="349">
        <f>SUMIFS([1]!Pgto[Total],[1]!Pgto[Cliente],$E59,[1]!Pgto[Data ref],G$1)</f>
        <v>765.65</v>
      </c>
      <c r="H59" s="349">
        <f>SUMIFS([1]!Pgto[Total],[1]!Pgto[Cliente],$E59,[1]!Pgto[Data ref],H$1)</f>
        <v>769.48</v>
      </c>
      <c r="I59" s="349">
        <f>SUMIFS([1]!Pgto[Total],[1]!Pgto[Cliente],$E59,[1]!Pgto[Data ref],I$1)</f>
        <v>775.86</v>
      </c>
      <c r="J59" s="350">
        <f>SUMIFS([1]!Pgto[Total],[1]!Pgto[Cliente],$E59,[1]!Pgto[Data ref],J$1)</f>
        <v>778.97</v>
      </c>
      <c r="K59" s="350">
        <f>SUMIFS([1]!Pgto[Total],[1]!Pgto[Cliente],$E59,[1]!Pgto[Data ref],K$1)</f>
        <v>782.01</v>
      </c>
      <c r="L59" s="350">
        <f>SUMIFS([1]!Pgto[Total],[1]!Pgto[Cliente],$E59,[1]!Pgto[Data ref],L$1)</f>
        <v>0</v>
      </c>
      <c r="M59" s="350">
        <f>SUMIFS([1]!Pgto[Total],[1]!Pgto[Cliente],$E59,[1]!Pgto[Data ref],M$1)</f>
        <v>0</v>
      </c>
      <c r="N59" s="350">
        <f>SUMIFS([1]!Pgto[Total],[1]!Pgto[Cliente],$E59,[1]!Pgto[Data ref],N$1)</f>
        <v>0</v>
      </c>
      <c r="O59" s="350">
        <f>SUM(Tabela3[[#This Row],[01/04/2025]:[01/08/2025]])</f>
        <v>1560.98</v>
      </c>
    </row>
    <row r="60" spans="1:15" x14ac:dyDescent="0.2">
      <c r="A60" s="354" t="s">
        <v>3948</v>
      </c>
      <c r="E60" s="317" t="s">
        <v>3532</v>
      </c>
      <c r="F60" s="317" t="str">
        <f>VLOOKUP(E60,[1]!Tabela1[[Participante]:[Empreendimento]],14,)</f>
        <v>Up Select Vila Sônia</v>
      </c>
      <c r="G60" s="349">
        <f>SUMIFS([1]!Pgto[Total],[1]!Pgto[Cliente],$E60,[1]!Pgto[Data ref],G$1)</f>
        <v>0</v>
      </c>
      <c r="H60" s="349">
        <f>SUMIFS([1]!Pgto[Total],[1]!Pgto[Cliente],$E60,[1]!Pgto[Data ref],H$1)</f>
        <v>0</v>
      </c>
      <c r="I60" s="349">
        <f>SUMIFS([1]!Pgto[Total],[1]!Pgto[Cliente],$E60,[1]!Pgto[Data ref],I$1)</f>
        <v>0</v>
      </c>
      <c r="J60" s="350">
        <f>SUMIFS([1]!Pgto[Total],[1]!Pgto[Cliente],$E60,[1]!Pgto[Data ref],J$1)</f>
        <v>0</v>
      </c>
      <c r="K60" s="350">
        <f>SUMIFS([1]!Pgto[Total],[1]!Pgto[Cliente],$E60,[1]!Pgto[Data ref],K$1)</f>
        <v>0</v>
      </c>
      <c r="L60" s="350">
        <f>SUMIFS([1]!Pgto[Total],[1]!Pgto[Cliente],$E60,[1]!Pgto[Data ref],L$1)</f>
        <v>0</v>
      </c>
      <c r="M60" s="350">
        <f>SUMIFS([1]!Pgto[Total],[1]!Pgto[Cliente],$E60,[1]!Pgto[Data ref],M$1)</f>
        <v>0</v>
      </c>
      <c r="N60" s="350">
        <f>SUMIFS([1]!Pgto[Total],[1]!Pgto[Cliente],$E60,[1]!Pgto[Data ref],N$1)</f>
        <v>0</v>
      </c>
      <c r="O60" s="350">
        <f>SUM(Tabela3[[#This Row],[01/04/2025]:[01/08/2025]])</f>
        <v>0</v>
      </c>
    </row>
    <row r="61" spans="1:15" x14ac:dyDescent="0.2">
      <c r="A61" s="353" t="s">
        <v>4247</v>
      </c>
      <c r="E61" s="317" t="s">
        <v>3538</v>
      </c>
      <c r="F61" s="317" t="str">
        <f>VLOOKUP(E61,[1]!Tabela1[[Participante]:[Empreendimento]],14,)</f>
        <v>Up Select Vila Sônia</v>
      </c>
      <c r="G61" s="349">
        <f>SUMIFS([1]!Pgto[Total],[1]!Pgto[Cliente],$E61,[1]!Pgto[Data ref],G$1)</f>
        <v>236.56</v>
      </c>
      <c r="H61" s="349">
        <f>SUMIFS([1]!Pgto[Total],[1]!Pgto[Cliente],$E61,[1]!Pgto[Data ref],H$1)</f>
        <v>237.75</v>
      </c>
      <c r="I61" s="349">
        <f>SUMIFS([1]!Pgto[Total],[1]!Pgto[Cliente],$E61,[1]!Pgto[Data ref],I$1)</f>
        <v>239.72</v>
      </c>
      <c r="J61" s="350">
        <f>SUMIFS([1]!Pgto[Total],[1]!Pgto[Cliente],$E61,[1]!Pgto[Data ref],J$1)</f>
        <v>240.68</v>
      </c>
      <c r="K61" s="350">
        <f>SUMIFS([1]!Pgto[Total],[1]!Pgto[Cliente],$E61,[1]!Pgto[Data ref],K$1)</f>
        <v>241.62</v>
      </c>
      <c r="L61" s="350">
        <f>SUMIFS([1]!Pgto[Total],[1]!Pgto[Cliente],$E61,[1]!Pgto[Data ref],L$1)</f>
        <v>0</v>
      </c>
      <c r="M61" s="350">
        <f>SUMIFS([1]!Pgto[Total],[1]!Pgto[Cliente],$E61,[1]!Pgto[Data ref],M$1)</f>
        <v>0</v>
      </c>
      <c r="N61" s="350">
        <f>SUMIFS([1]!Pgto[Total],[1]!Pgto[Cliente],$E61,[1]!Pgto[Data ref],N$1)</f>
        <v>0</v>
      </c>
      <c r="O61" s="350">
        <f>SUM(Tabela3[[#This Row],[01/04/2025]:[01/08/2025]])</f>
        <v>482.3</v>
      </c>
    </row>
    <row r="62" spans="1:15" x14ac:dyDescent="0.2">
      <c r="A62" s="354" t="s">
        <v>3951</v>
      </c>
      <c r="E62" s="317" t="s">
        <v>3609</v>
      </c>
      <c r="F62" s="317" t="str">
        <f>VLOOKUP(E62,[1]!Tabela1[[Participante]:[Empreendimento]],14,)</f>
        <v>Up Select Vila Sônia</v>
      </c>
      <c r="G62" s="349">
        <f>SUMIFS([1]!Pgto[Total],[1]!Pgto[Cliente],$E62,[1]!Pgto[Data ref],G$1)</f>
        <v>3012</v>
      </c>
      <c r="H62" s="349">
        <f>SUMIFS([1]!Pgto[Total],[1]!Pgto[Cliente],$E62,[1]!Pgto[Data ref],H$1)</f>
        <v>3027.06</v>
      </c>
      <c r="I62" s="349">
        <f>SUMIFS([1]!Pgto[Total],[1]!Pgto[Cliente],$E62,[1]!Pgto[Data ref],I$1)</f>
        <v>3052.18</v>
      </c>
      <c r="J62" s="350">
        <f>SUMIFS([1]!Pgto[Total],[1]!Pgto[Cliente],$E62,[1]!Pgto[Data ref],J$1)</f>
        <v>3064.39</v>
      </c>
      <c r="K62" s="350">
        <f>SUMIFS([1]!Pgto[Total],[1]!Pgto[Cliente],$E62,[1]!Pgto[Data ref],K$1)</f>
        <v>3076.34</v>
      </c>
      <c r="L62" s="350">
        <f>SUMIFS([1]!Pgto[Total],[1]!Pgto[Cliente],$E62,[1]!Pgto[Data ref],L$1)</f>
        <v>3092.34</v>
      </c>
      <c r="M62" s="350">
        <f>SUMIFS([1]!Pgto[Total],[1]!Pgto[Cliente],$E62,[1]!Pgto[Data ref],M$1)</f>
        <v>0</v>
      </c>
      <c r="N62" s="350">
        <f>SUMIFS([1]!Pgto[Total],[1]!Pgto[Cliente],$E62,[1]!Pgto[Data ref],N$1)</f>
        <v>0</v>
      </c>
      <c r="O62" s="350">
        <f>SUM(Tabela3[[#This Row],[01/04/2025]:[01/08/2025]])</f>
        <v>9233.07</v>
      </c>
    </row>
    <row r="63" spans="1:15" x14ac:dyDescent="0.2">
      <c r="A63" s="353" t="s">
        <v>4256</v>
      </c>
      <c r="E63" s="317" t="s">
        <v>3571</v>
      </c>
      <c r="F63" s="317" t="str">
        <f>VLOOKUP(E63,[1]!Tabela1[[Participante]:[Empreendimento]],14,)</f>
        <v>Up Select Vila Sônia</v>
      </c>
      <c r="G63" s="349">
        <f>SUMIFS([1]!Pgto[Total],[1]!Pgto[Cliente],$E63,[1]!Pgto[Data ref],G$1)</f>
        <v>0</v>
      </c>
      <c r="H63" s="349">
        <f>SUMIFS([1]!Pgto[Total],[1]!Pgto[Cliente],$E63,[1]!Pgto[Data ref],H$1)</f>
        <v>0</v>
      </c>
      <c r="I63" s="349">
        <f>SUMIFS([1]!Pgto[Total],[1]!Pgto[Cliente],$E63,[1]!Pgto[Data ref],I$1)</f>
        <v>0</v>
      </c>
      <c r="J63" s="350">
        <f>SUMIFS([1]!Pgto[Total],[1]!Pgto[Cliente],$E63,[1]!Pgto[Data ref],J$1)</f>
        <v>0</v>
      </c>
      <c r="K63" s="350">
        <f>SUMIFS([1]!Pgto[Total],[1]!Pgto[Cliente],$E63,[1]!Pgto[Data ref],K$1)</f>
        <v>0</v>
      </c>
      <c r="L63" s="350">
        <f>SUMIFS([1]!Pgto[Total],[1]!Pgto[Cliente],$E63,[1]!Pgto[Data ref],L$1)</f>
        <v>0</v>
      </c>
      <c r="M63" s="350">
        <f>SUMIFS([1]!Pgto[Total],[1]!Pgto[Cliente],$E63,[1]!Pgto[Data ref],M$1)</f>
        <v>0</v>
      </c>
      <c r="N63" s="350">
        <f>SUMIFS([1]!Pgto[Total],[1]!Pgto[Cliente],$E63,[1]!Pgto[Data ref],N$1)</f>
        <v>0</v>
      </c>
      <c r="O63" s="350">
        <f>SUM(Tabela3[[#This Row],[01/04/2025]:[01/08/2025]])</f>
        <v>0</v>
      </c>
    </row>
    <row r="64" spans="1:15" x14ac:dyDescent="0.2">
      <c r="A64" s="354" t="s">
        <v>3944</v>
      </c>
      <c r="E64" s="317" t="s">
        <v>4288</v>
      </c>
      <c r="F64" s="317" t="str">
        <f>VLOOKUP(E64,[1]!Tabela1[[Participante]:[Empreendimento]],14,)</f>
        <v>Up Select Vila Sônia</v>
      </c>
      <c r="G64" s="349">
        <f>SUMIFS([1]!Pgto[Total],[1]!Pgto[Cliente],$E64,[1]!Pgto[Data ref],G$1)</f>
        <v>0</v>
      </c>
      <c r="H64" s="349">
        <f>SUMIFS([1]!Pgto[Total],[1]!Pgto[Cliente],$E64,[1]!Pgto[Data ref],H$1)</f>
        <v>0</v>
      </c>
      <c r="I64" s="349">
        <f>SUMIFS([1]!Pgto[Total],[1]!Pgto[Cliente],$E64,[1]!Pgto[Data ref],I$1)</f>
        <v>0</v>
      </c>
      <c r="J64" s="350">
        <f>SUMIFS([1]!Pgto[Total],[1]!Pgto[Cliente],$E64,[1]!Pgto[Data ref],J$1)</f>
        <v>0</v>
      </c>
      <c r="K64" s="350">
        <f>SUMIFS([1]!Pgto[Total],[1]!Pgto[Cliente],$E64,[1]!Pgto[Data ref],K$1)</f>
        <v>0</v>
      </c>
      <c r="L64" s="350">
        <f>SUMIFS([1]!Pgto[Total],[1]!Pgto[Cliente],$E64,[1]!Pgto[Data ref],L$1)</f>
        <v>0</v>
      </c>
      <c r="M64" s="350">
        <f>SUMIFS([1]!Pgto[Total],[1]!Pgto[Cliente],$E64,[1]!Pgto[Data ref],M$1)</f>
        <v>0</v>
      </c>
      <c r="N64" s="350">
        <f>SUMIFS([1]!Pgto[Total],[1]!Pgto[Cliente],$E64,[1]!Pgto[Data ref],N$1)</f>
        <v>0</v>
      </c>
      <c r="O64" s="350">
        <f>SUM(Tabela3[[#This Row],[01/04/2025]:[01/08/2025]])</f>
        <v>0</v>
      </c>
    </row>
    <row r="65" spans="1:15" x14ac:dyDescent="0.2">
      <c r="A65" s="354" t="s">
        <v>4270</v>
      </c>
      <c r="E65" s="317" t="s">
        <v>3535</v>
      </c>
      <c r="F65" s="317" t="str">
        <f>VLOOKUP(E65,[1]!Tabela1[[Participante]:[Empreendimento]],14,)</f>
        <v>Up Select Vila Sônia</v>
      </c>
      <c r="G65" s="349">
        <f>SUMIFS([1]!Pgto[Total],[1]!Pgto[Cliente],$E65,[1]!Pgto[Data ref],G$1)</f>
        <v>1246.2</v>
      </c>
      <c r="H65" s="349">
        <f>SUMIFS([1]!Pgto[Total],[1]!Pgto[Cliente],$E65,[1]!Pgto[Data ref],H$1)</f>
        <v>1252.43</v>
      </c>
      <c r="I65" s="349">
        <f>SUMIFS([1]!Pgto[Total],[1]!Pgto[Cliente],$E65,[1]!Pgto[Data ref],I$1)</f>
        <v>1262.83</v>
      </c>
      <c r="J65" s="350">
        <f>SUMIFS([1]!Pgto[Total],[1]!Pgto[Cliente],$E65,[1]!Pgto[Data ref],J$1)</f>
        <v>1267.8800000000001</v>
      </c>
      <c r="K65" s="350">
        <f>SUMIFS([1]!Pgto[Total],[1]!Pgto[Cliente],$E65,[1]!Pgto[Data ref],K$1)</f>
        <v>1272.82</v>
      </c>
      <c r="L65" s="350">
        <f>SUMIFS([1]!Pgto[Total],[1]!Pgto[Cliente],$E65,[1]!Pgto[Data ref],L$1)</f>
        <v>1279.44</v>
      </c>
      <c r="M65" s="350">
        <f>SUMIFS([1]!Pgto[Total],[1]!Pgto[Cliente],$E65,[1]!Pgto[Data ref],M$1)</f>
        <v>5576.4</v>
      </c>
      <c r="N65" s="350">
        <f>SUMIFS([1]!Pgto[Total],[1]!Pgto[Cliente],$E65,[1]!Pgto[Data ref],N$1)</f>
        <v>0</v>
      </c>
      <c r="O65" s="350">
        <f>SUM(Tabela3[[#This Row],[01/04/2025]:[01/08/2025]])</f>
        <v>9396.5399999999991</v>
      </c>
    </row>
    <row r="66" spans="1:15" x14ac:dyDescent="0.2">
      <c r="A66" s="351" t="s">
        <v>4289</v>
      </c>
      <c r="E66" s="317" t="s">
        <v>3541</v>
      </c>
      <c r="F66" s="317" t="str">
        <f>VLOOKUP(E66,[1]!Tabela1[[Participante]:[Empreendimento]],14,)</f>
        <v>Up Select Vila Sônia</v>
      </c>
      <c r="G66" s="349">
        <f>SUMIFS([1]!Pgto[Total],[1]!Pgto[Cliente],$E66,[1]!Pgto[Data ref],G$1)</f>
        <v>352.16</v>
      </c>
      <c r="H66" s="349">
        <f>SUMIFS([1]!Pgto[Total],[1]!Pgto[Cliente],$E66,[1]!Pgto[Data ref],H$1)</f>
        <v>353.92</v>
      </c>
      <c r="I66" s="349">
        <f>SUMIFS([1]!Pgto[Total],[1]!Pgto[Cliente],$E66,[1]!Pgto[Data ref],I$1)</f>
        <v>356.86</v>
      </c>
      <c r="J66" s="350">
        <f>SUMIFS([1]!Pgto[Total],[1]!Pgto[Cliente],$E66,[1]!Pgto[Data ref],J$1)</f>
        <v>365.7</v>
      </c>
      <c r="K66" s="350">
        <f>SUMIFS([1]!Pgto[Total],[1]!Pgto[Cliente],$E66,[1]!Pgto[Data ref],K$1)</f>
        <v>0</v>
      </c>
      <c r="L66" s="350">
        <f>SUMIFS([1]!Pgto[Total],[1]!Pgto[Cliente],$E66,[1]!Pgto[Data ref],L$1)</f>
        <v>730.6</v>
      </c>
      <c r="M66" s="350">
        <f>SUMIFS([1]!Pgto[Total],[1]!Pgto[Cliente],$E66,[1]!Pgto[Data ref],M$1)</f>
        <v>363.65</v>
      </c>
      <c r="N66" s="350">
        <f>SUMIFS([1]!Pgto[Total],[1]!Pgto[Cliente],$E66,[1]!Pgto[Data ref],N$1)</f>
        <v>0</v>
      </c>
      <c r="O66" s="350">
        <f>SUM(Tabela3[[#This Row],[01/04/2025]:[01/08/2025]])</f>
        <v>1459.9499999999998</v>
      </c>
    </row>
    <row r="67" spans="1:15" x14ac:dyDescent="0.2">
      <c r="A67" s="352" t="s">
        <v>4290</v>
      </c>
      <c r="E67" s="317" t="s">
        <v>4291</v>
      </c>
      <c r="F67" s="317" t="str">
        <f>VLOOKUP(E67,[1]!Tabela1[[Participante]:[Empreendimento]],14,)</f>
        <v>Up Vila Sonia</v>
      </c>
      <c r="G67" s="349">
        <f>SUMIFS([1]!Pgto[Total],[1]!Pgto[Cliente],$E67,[1]!Pgto[Data ref],G$1)</f>
        <v>0</v>
      </c>
      <c r="H67" s="349">
        <f>SUMIFS([1]!Pgto[Total],[1]!Pgto[Cliente],$E67,[1]!Pgto[Data ref],H$1)</f>
        <v>0</v>
      </c>
      <c r="I67" s="349">
        <f>SUMIFS([1]!Pgto[Total],[1]!Pgto[Cliente],$E67,[1]!Pgto[Data ref],I$1)</f>
        <v>0</v>
      </c>
      <c r="J67" s="350">
        <f>SUMIFS([1]!Pgto[Total],[1]!Pgto[Cliente],$E67,[1]!Pgto[Data ref],J$1)</f>
        <v>0</v>
      </c>
      <c r="K67" s="350">
        <f>SUMIFS([1]!Pgto[Total],[1]!Pgto[Cliente],$E67,[1]!Pgto[Data ref],K$1)</f>
        <v>0</v>
      </c>
      <c r="L67" s="350">
        <f>SUMIFS([1]!Pgto[Total],[1]!Pgto[Cliente],$E67,[1]!Pgto[Data ref],L$1)</f>
        <v>0</v>
      </c>
      <c r="M67" s="350">
        <f>SUMIFS([1]!Pgto[Total],[1]!Pgto[Cliente],$E67,[1]!Pgto[Data ref],M$1)</f>
        <v>0</v>
      </c>
      <c r="N67" s="350">
        <f>SUMIFS([1]!Pgto[Total],[1]!Pgto[Cliente],$E67,[1]!Pgto[Data ref],N$1)</f>
        <v>0</v>
      </c>
      <c r="O67" s="350">
        <f>SUM(Tabela3[[#This Row],[01/04/2025]:[01/08/2025]])</f>
        <v>0</v>
      </c>
    </row>
    <row r="68" spans="1:15" x14ac:dyDescent="0.2">
      <c r="A68" s="353" t="s">
        <v>4247</v>
      </c>
      <c r="E68" s="317" t="s">
        <v>4292</v>
      </c>
      <c r="F68" s="317" t="str">
        <f>VLOOKUP(E68,[1]!Tabela1[[Participante]:[Empreendimento]],14,)</f>
        <v>Up Vila Sonia</v>
      </c>
      <c r="G68" s="349">
        <f>SUMIFS([1]!Pgto[Total],[1]!Pgto[Cliente],$E68,[1]!Pgto[Data ref],G$1)</f>
        <v>0</v>
      </c>
      <c r="H68" s="349">
        <f>SUMIFS([1]!Pgto[Total],[1]!Pgto[Cliente],$E68,[1]!Pgto[Data ref],H$1)</f>
        <v>0</v>
      </c>
      <c r="I68" s="349">
        <f>SUMIFS([1]!Pgto[Total],[1]!Pgto[Cliente],$E68,[1]!Pgto[Data ref],I$1)</f>
        <v>0</v>
      </c>
      <c r="J68" s="350">
        <f>SUMIFS([1]!Pgto[Total],[1]!Pgto[Cliente],$E68,[1]!Pgto[Data ref],J$1)</f>
        <v>0</v>
      </c>
      <c r="K68" s="350">
        <f>SUMIFS([1]!Pgto[Total],[1]!Pgto[Cliente],$E68,[1]!Pgto[Data ref],K$1)</f>
        <v>0</v>
      </c>
      <c r="L68" s="350">
        <f>SUMIFS([1]!Pgto[Total],[1]!Pgto[Cliente],$E68,[1]!Pgto[Data ref],L$1)</f>
        <v>0</v>
      </c>
      <c r="M68" s="350">
        <f>SUMIFS([1]!Pgto[Total],[1]!Pgto[Cliente],$E68,[1]!Pgto[Data ref],M$1)</f>
        <v>0</v>
      </c>
      <c r="N68" s="350">
        <f>SUMIFS([1]!Pgto[Total],[1]!Pgto[Cliente],$E68,[1]!Pgto[Data ref],N$1)</f>
        <v>0</v>
      </c>
      <c r="O68" s="350">
        <f>SUM(Tabela3[[#This Row],[01/04/2025]:[01/08/2025]])</f>
        <v>0</v>
      </c>
    </row>
    <row r="69" spans="1:15" x14ac:dyDescent="0.2">
      <c r="A69" s="354" t="s">
        <v>4272</v>
      </c>
      <c r="E69" s="317" t="s">
        <v>4293</v>
      </c>
      <c r="F69" s="317" t="str">
        <f>VLOOKUP(E69,[1]!Tabela1[[Participante]:[Empreendimento]],14,)</f>
        <v>Up Vila Sonia</v>
      </c>
      <c r="G69" s="349">
        <f>SUMIFS([1]!Pgto[Total],[1]!Pgto[Cliente],$E69,[1]!Pgto[Data ref],G$1)</f>
        <v>0</v>
      </c>
      <c r="H69" s="349">
        <f>SUMIFS([1]!Pgto[Total],[1]!Pgto[Cliente],$E69,[1]!Pgto[Data ref],H$1)</f>
        <v>0</v>
      </c>
      <c r="I69" s="349">
        <f>SUMIFS([1]!Pgto[Total],[1]!Pgto[Cliente],$E69,[1]!Pgto[Data ref],I$1)</f>
        <v>0</v>
      </c>
      <c r="J69" s="350">
        <f>SUMIFS([1]!Pgto[Total],[1]!Pgto[Cliente],$E69,[1]!Pgto[Data ref],J$1)</f>
        <v>0</v>
      </c>
      <c r="K69" s="350">
        <f>SUMIFS([1]!Pgto[Total],[1]!Pgto[Cliente],$E69,[1]!Pgto[Data ref],K$1)</f>
        <v>0</v>
      </c>
      <c r="L69" s="350">
        <f>SUMIFS([1]!Pgto[Total],[1]!Pgto[Cliente],$E69,[1]!Pgto[Data ref],L$1)</f>
        <v>0</v>
      </c>
      <c r="M69" s="350">
        <f>SUMIFS([1]!Pgto[Total],[1]!Pgto[Cliente],$E69,[1]!Pgto[Data ref],M$1)</f>
        <v>0</v>
      </c>
      <c r="N69" s="350">
        <f>SUMIFS([1]!Pgto[Total],[1]!Pgto[Cliente],$E69,[1]!Pgto[Data ref],N$1)</f>
        <v>0</v>
      </c>
      <c r="O69" s="350">
        <f>SUM(Tabela3[[#This Row],[01/04/2025]:[01/08/2025]])</f>
        <v>0</v>
      </c>
    </row>
    <row r="70" spans="1:15" x14ac:dyDescent="0.2">
      <c r="A70" s="353" t="s">
        <v>4250</v>
      </c>
      <c r="E70" s="317" t="s">
        <v>4294</v>
      </c>
      <c r="F70" s="317" t="str">
        <f>VLOOKUP(E70,[1]!Tabela1[[Participante]:[Empreendimento]],14,)</f>
        <v>Up Vila Sonia</v>
      </c>
      <c r="G70" s="349">
        <f>SUMIFS([1]!Pgto[Total],[1]!Pgto[Cliente],$E70,[1]!Pgto[Data ref],G$1)</f>
        <v>0</v>
      </c>
      <c r="H70" s="349">
        <f>SUMIFS([1]!Pgto[Total],[1]!Pgto[Cliente],$E70,[1]!Pgto[Data ref],H$1)</f>
        <v>0</v>
      </c>
      <c r="I70" s="349">
        <f>SUMIFS([1]!Pgto[Total],[1]!Pgto[Cliente],$E70,[1]!Pgto[Data ref],I$1)</f>
        <v>0</v>
      </c>
      <c r="J70" s="350">
        <f>SUMIFS([1]!Pgto[Total],[1]!Pgto[Cliente],$E70,[1]!Pgto[Data ref],J$1)</f>
        <v>0</v>
      </c>
      <c r="K70" s="350">
        <f>SUMIFS([1]!Pgto[Total],[1]!Pgto[Cliente],$E70,[1]!Pgto[Data ref],K$1)</f>
        <v>0</v>
      </c>
      <c r="L70" s="350">
        <f>SUMIFS([1]!Pgto[Total],[1]!Pgto[Cliente],$E70,[1]!Pgto[Data ref],L$1)</f>
        <v>0</v>
      </c>
      <c r="M70" s="350">
        <f>SUMIFS([1]!Pgto[Total],[1]!Pgto[Cliente],$E70,[1]!Pgto[Data ref],M$1)</f>
        <v>0</v>
      </c>
      <c r="N70" s="350">
        <f>SUMIFS([1]!Pgto[Total],[1]!Pgto[Cliente],$E70,[1]!Pgto[Data ref],N$1)</f>
        <v>0</v>
      </c>
      <c r="O70" s="350">
        <f>SUM(Tabela3[[#This Row],[01/04/2025]:[01/08/2025]])</f>
        <v>0</v>
      </c>
    </row>
    <row r="71" spans="1:15" x14ac:dyDescent="0.2">
      <c r="A71" s="354" t="s">
        <v>88</v>
      </c>
      <c r="E71" s="317" t="s">
        <v>4295</v>
      </c>
      <c r="F71" s="317" t="str">
        <f>VLOOKUP(E71,[1]!Tabela1[[Participante]:[Empreendimento]],14,)</f>
        <v>Up Vila Sonia</v>
      </c>
      <c r="G71" s="349">
        <f>SUMIFS([1]!Pgto[Total],[1]!Pgto[Cliente],$E71,[1]!Pgto[Data ref],G$1)</f>
        <v>0</v>
      </c>
      <c r="H71" s="349">
        <f>SUMIFS([1]!Pgto[Total],[1]!Pgto[Cliente],$E71,[1]!Pgto[Data ref],H$1)</f>
        <v>0</v>
      </c>
      <c r="I71" s="349">
        <f>SUMIFS([1]!Pgto[Total],[1]!Pgto[Cliente],$E71,[1]!Pgto[Data ref],I$1)</f>
        <v>0</v>
      </c>
      <c r="J71" s="350">
        <f>SUMIFS([1]!Pgto[Total],[1]!Pgto[Cliente],$E71,[1]!Pgto[Data ref],J$1)</f>
        <v>0</v>
      </c>
      <c r="K71" s="350">
        <f>SUMIFS([1]!Pgto[Total],[1]!Pgto[Cliente],$E71,[1]!Pgto[Data ref],K$1)</f>
        <v>0</v>
      </c>
      <c r="L71" s="350">
        <f>SUMIFS([1]!Pgto[Total],[1]!Pgto[Cliente],$E71,[1]!Pgto[Data ref],L$1)</f>
        <v>0</v>
      </c>
      <c r="M71" s="350">
        <f>SUMIFS([1]!Pgto[Total],[1]!Pgto[Cliente],$E71,[1]!Pgto[Data ref],M$1)</f>
        <v>0</v>
      </c>
      <c r="N71" s="350">
        <f>SUMIFS([1]!Pgto[Total],[1]!Pgto[Cliente],$E71,[1]!Pgto[Data ref],N$1)</f>
        <v>0</v>
      </c>
      <c r="O71" s="350">
        <f>SUM(Tabela3[[#This Row],[01/04/2025]:[01/08/2025]])</f>
        <v>0</v>
      </c>
    </row>
    <row r="72" spans="1:15" x14ac:dyDescent="0.2">
      <c r="A72" s="354" t="s">
        <v>4273</v>
      </c>
      <c r="E72" s="317" t="s">
        <v>4296</v>
      </c>
      <c r="F72" s="317" t="str">
        <f>VLOOKUP(E72,[1]!Tabela1[[Participante]:[Empreendimento]],14,)</f>
        <v>Up Vila Sonia</v>
      </c>
      <c r="G72" s="349">
        <f>SUMIFS([1]!Pgto[Total],[1]!Pgto[Cliente],$E72,[1]!Pgto[Data ref],G$1)</f>
        <v>0</v>
      </c>
      <c r="H72" s="349">
        <f>SUMIFS([1]!Pgto[Total],[1]!Pgto[Cliente],$E72,[1]!Pgto[Data ref],H$1)</f>
        <v>0</v>
      </c>
      <c r="I72" s="349">
        <f>SUMIFS([1]!Pgto[Total],[1]!Pgto[Cliente],$E72,[1]!Pgto[Data ref],I$1)</f>
        <v>0</v>
      </c>
      <c r="J72" s="350">
        <f>SUMIFS([1]!Pgto[Total],[1]!Pgto[Cliente],$E72,[1]!Pgto[Data ref],J$1)</f>
        <v>0</v>
      </c>
      <c r="K72" s="350">
        <f>SUMIFS([1]!Pgto[Total],[1]!Pgto[Cliente],$E72,[1]!Pgto[Data ref],K$1)</f>
        <v>0</v>
      </c>
      <c r="L72" s="350">
        <f>SUMIFS([1]!Pgto[Total],[1]!Pgto[Cliente],$E72,[1]!Pgto[Data ref],L$1)</f>
        <v>0</v>
      </c>
      <c r="M72" s="350">
        <f>SUMIFS([1]!Pgto[Total],[1]!Pgto[Cliente],$E72,[1]!Pgto[Data ref],M$1)</f>
        <v>0</v>
      </c>
      <c r="N72" s="350">
        <f>SUMIFS([1]!Pgto[Total],[1]!Pgto[Cliente],$E72,[1]!Pgto[Data ref],N$1)</f>
        <v>0</v>
      </c>
      <c r="O72" s="350">
        <f>SUM(Tabela3[[#This Row],[01/04/2025]:[01/08/2025]])</f>
        <v>0</v>
      </c>
    </row>
    <row r="73" spans="1:15" x14ac:dyDescent="0.2">
      <c r="A73" s="354" t="s">
        <v>130</v>
      </c>
      <c r="E73" s="317" t="s">
        <v>4297</v>
      </c>
      <c r="F73" s="317" t="str">
        <f>VLOOKUP(E73,[1]!Tabela1[[Participante]:[Empreendimento]],14,)</f>
        <v>Up Vila Sonia</v>
      </c>
      <c r="G73" s="349">
        <f>SUMIFS([1]!Pgto[Total],[1]!Pgto[Cliente],$E73,[1]!Pgto[Data ref],G$1)</f>
        <v>0</v>
      </c>
      <c r="H73" s="349">
        <f>SUMIFS([1]!Pgto[Total],[1]!Pgto[Cliente],$E73,[1]!Pgto[Data ref],H$1)</f>
        <v>0</v>
      </c>
      <c r="I73" s="349">
        <f>SUMIFS([1]!Pgto[Total],[1]!Pgto[Cliente],$E73,[1]!Pgto[Data ref],I$1)</f>
        <v>0</v>
      </c>
      <c r="J73" s="350">
        <f>SUMIFS([1]!Pgto[Total],[1]!Pgto[Cliente],$E73,[1]!Pgto[Data ref],J$1)</f>
        <v>0</v>
      </c>
      <c r="K73" s="350">
        <f>SUMIFS([1]!Pgto[Total],[1]!Pgto[Cliente],$E73,[1]!Pgto[Data ref],K$1)</f>
        <v>0</v>
      </c>
      <c r="L73" s="350">
        <f>SUMIFS([1]!Pgto[Total],[1]!Pgto[Cliente],$E73,[1]!Pgto[Data ref],L$1)</f>
        <v>0</v>
      </c>
      <c r="M73" s="350">
        <f>SUMIFS([1]!Pgto[Total],[1]!Pgto[Cliente],$E73,[1]!Pgto[Data ref],M$1)</f>
        <v>0</v>
      </c>
      <c r="N73" s="350">
        <f>SUMIFS([1]!Pgto[Total],[1]!Pgto[Cliente],$E73,[1]!Pgto[Data ref],N$1)</f>
        <v>0</v>
      </c>
      <c r="O73" s="350">
        <f>SUM(Tabela3[[#This Row],[01/04/2025]:[01/08/2025]])</f>
        <v>0</v>
      </c>
    </row>
    <row r="74" spans="1:15" x14ac:dyDescent="0.2">
      <c r="A74" s="352" t="s">
        <v>4261</v>
      </c>
      <c r="E74" s="317" t="s">
        <v>4298</v>
      </c>
      <c r="F74" s="317" t="str">
        <f>VLOOKUP(E74,[1]!Tabela1[[Participante]:[Empreendimento]],14,)</f>
        <v>Up Vila Sonia</v>
      </c>
      <c r="G74" s="349">
        <f>SUMIFS([1]!Pgto[Total],[1]!Pgto[Cliente],$E74,[1]!Pgto[Data ref],G$1)</f>
        <v>0</v>
      </c>
      <c r="H74" s="349">
        <f>SUMIFS([1]!Pgto[Total],[1]!Pgto[Cliente],$E74,[1]!Pgto[Data ref],H$1)</f>
        <v>0</v>
      </c>
      <c r="I74" s="349">
        <f>SUMIFS([1]!Pgto[Total],[1]!Pgto[Cliente],$E74,[1]!Pgto[Data ref],I$1)</f>
        <v>0</v>
      </c>
      <c r="J74" s="350">
        <f>SUMIFS([1]!Pgto[Total],[1]!Pgto[Cliente],$E74,[1]!Pgto[Data ref],J$1)</f>
        <v>0</v>
      </c>
      <c r="K74" s="350">
        <f>SUMIFS([1]!Pgto[Total],[1]!Pgto[Cliente],$E74,[1]!Pgto[Data ref],K$1)</f>
        <v>0</v>
      </c>
      <c r="L74" s="350">
        <f>SUMIFS([1]!Pgto[Total],[1]!Pgto[Cliente],$E74,[1]!Pgto[Data ref],L$1)</f>
        <v>0</v>
      </c>
      <c r="M74" s="350">
        <f>SUMIFS([1]!Pgto[Total],[1]!Pgto[Cliente],$E74,[1]!Pgto[Data ref],M$1)</f>
        <v>0</v>
      </c>
      <c r="N74" s="350">
        <f>SUMIFS([1]!Pgto[Total],[1]!Pgto[Cliente],$E74,[1]!Pgto[Data ref],N$1)</f>
        <v>0</v>
      </c>
      <c r="O74" s="350">
        <f>SUM(Tabela3[[#This Row],[01/04/2025]:[01/08/2025]])</f>
        <v>0</v>
      </c>
    </row>
    <row r="75" spans="1:15" x14ac:dyDescent="0.2">
      <c r="A75" s="353" t="s">
        <v>4278</v>
      </c>
      <c r="E75" s="317" t="s">
        <v>4299</v>
      </c>
      <c r="F75" s="317" t="str">
        <f>VLOOKUP(E75,[1]!Tabela1[[Participante]:[Empreendimento]],14,)</f>
        <v>Up Vila Sonia</v>
      </c>
      <c r="G75" s="349">
        <f>SUMIFS([1]!Pgto[Total],[1]!Pgto[Cliente],$E75,[1]!Pgto[Data ref],G$1)</f>
        <v>0</v>
      </c>
      <c r="H75" s="349">
        <f>SUMIFS([1]!Pgto[Total],[1]!Pgto[Cliente],$E75,[1]!Pgto[Data ref],H$1)</f>
        <v>0</v>
      </c>
      <c r="I75" s="349">
        <f>SUMIFS([1]!Pgto[Total],[1]!Pgto[Cliente],$E75,[1]!Pgto[Data ref],I$1)</f>
        <v>0</v>
      </c>
      <c r="J75" s="350">
        <f>SUMIFS([1]!Pgto[Total],[1]!Pgto[Cliente],$E75,[1]!Pgto[Data ref],J$1)</f>
        <v>0</v>
      </c>
      <c r="K75" s="350">
        <f>SUMIFS([1]!Pgto[Total],[1]!Pgto[Cliente],$E75,[1]!Pgto[Data ref],K$1)</f>
        <v>0</v>
      </c>
      <c r="L75" s="350">
        <f>SUMIFS([1]!Pgto[Total],[1]!Pgto[Cliente],$E75,[1]!Pgto[Data ref],L$1)</f>
        <v>0</v>
      </c>
      <c r="M75" s="350">
        <f>SUMIFS([1]!Pgto[Total],[1]!Pgto[Cliente],$E75,[1]!Pgto[Data ref],M$1)</f>
        <v>0</v>
      </c>
      <c r="N75" s="350">
        <f>SUMIFS([1]!Pgto[Total],[1]!Pgto[Cliente],$E75,[1]!Pgto[Data ref],N$1)</f>
        <v>0</v>
      </c>
      <c r="O75" s="350">
        <f>SUM(Tabela3[[#This Row],[01/04/2025]:[01/08/2025]])</f>
        <v>0</v>
      </c>
    </row>
    <row r="76" spans="1:15" x14ac:dyDescent="0.2">
      <c r="A76" s="354" t="s">
        <v>4274</v>
      </c>
      <c r="E76" s="317" t="s">
        <v>4300</v>
      </c>
      <c r="F76" s="317" t="str">
        <f>VLOOKUP(E76,[1]!Tabela1[[Participante]:[Empreendimento]],14,)</f>
        <v>Up Vila Sonia</v>
      </c>
      <c r="G76" s="349">
        <f>SUMIFS([1]!Pgto[Total],[1]!Pgto[Cliente],$E76,[1]!Pgto[Data ref],G$1)</f>
        <v>0</v>
      </c>
      <c r="H76" s="349">
        <f>SUMIFS([1]!Pgto[Total],[1]!Pgto[Cliente],$E76,[1]!Pgto[Data ref],H$1)</f>
        <v>0</v>
      </c>
      <c r="I76" s="349">
        <f>SUMIFS([1]!Pgto[Total],[1]!Pgto[Cliente],$E76,[1]!Pgto[Data ref],I$1)</f>
        <v>0</v>
      </c>
      <c r="J76" s="350">
        <f>SUMIFS([1]!Pgto[Total],[1]!Pgto[Cliente],$E76,[1]!Pgto[Data ref],J$1)</f>
        <v>0</v>
      </c>
      <c r="K76" s="350">
        <f>SUMIFS([1]!Pgto[Total],[1]!Pgto[Cliente],$E76,[1]!Pgto[Data ref],K$1)</f>
        <v>0</v>
      </c>
      <c r="L76" s="350">
        <f>SUMIFS([1]!Pgto[Total],[1]!Pgto[Cliente],$E76,[1]!Pgto[Data ref],L$1)</f>
        <v>0</v>
      </c>
      <c r="M76" s="350">
        <f>SUMIFS([1]!Pgto[Total],[1]!Pgto[Cliente],$E76,[1]!Pgto[Data ref],M$1)</f>
        <v>0</v>
      </c>
      <c r="N76" s="350">
        <f>SUMIFS([1]!Pgto[Total],[1]!Pgto[Cliente],$E76,[1]!Pgto[Data ref],N$1)</f>
        <v>0</v>
      </c>
      <c r="O76" s="350">
        <f>SUM(Tabela3[[#This Row],[01/04/2025]:[01/08/2025]])</f>
        <v>0</v>
      </c>
    </row>
    <row r="77" spans="1:15" x14ac:dyDescent="0.2">
      <c r="A77" s="353" t="s">
        <v>4244</v>
      </c>
      <c r="E77" s="317" t="s">
        <v>4301</v>
      </c>
      <c r="F77" s="317" t="str">
        <f>VLOOKUP(E77,[1]!Tabela1[[Participante]:[Empreendimento]],14,)</f>
        <v>Up Vila Sonia</v>
      </c>
      <c r="G77" s="349">
        <f>SUMIFS([1]!Pgto[Total],[1]!Pgto[Cliente],$E77,[1]!Pgto[Data ref],G$1)</f>
        <v>0</v>
      </c>
      <c r="H77" s="349">
        <f>SUMIFS([1]!Pgto[Total],[1]!Pgto[Cliente],$E77,[1]!Pgto[Data ref],H$1)</f>
        <v>0</v>
      </c>
      <c r="I77" s="349">
        <f>SUMIFS([1]!Pgto[Total],[1]!Pgto[Cliente],$E77,[1]!Pgto[Data ref],I$1)</f>
        <v>0</v>
      </c>
      <c r="J77" s="350">
        <f>SUMIFS([1]!Pgto[Total],[1]!Pgto[Cliente],$E77,[1]!Pgto[Data ref],J$1)</f>
        <v>0</v>
      </c>
      <c r="K77" s="350">
        <f>SUMIFS([1]!Pgto[Total],[1]!Pgto[Cliente],$E77,[1]!Pgto[Data ref],K$1)</f>
        <v>0</v>
      </c>
      <c r="L77" s="350">
        <f>SUMIFS([1]!Pgto[Total],[1]!Pgto[Cliente],$E77,[1]!Pgto[Data ref],L$1)</f>
        <v>0</v>
      </c>
      <c r="M77" s="350">
        <f>SUMIFS([1]!Pgto[Total],[1]!Pgto[Cliente],$E77,[1]!Pgto[Data ref],M$1)</f>
        <v>0</v>
      </c>
      <c r="N77" s="350">
        <f>SUMIFS([1]!Pgto[Total],[1]!Pgto[Cliente],$E77,[1]!Pgto[Data ref],N$1)</f>
        <v>0</v>
      </c>
      <c r="O77" s="350">
        <f>SUM(Tabela3[[#This Row],[01/04/2025]:[01/08/2025]])</f>
        <v>0</v>
      </c>
    </row>
    <row r="78" spans="1:15" x14ac:dyDescent="0.2">
      <c r="A78" s="354" t="s">
        <v>4276</v>
      </c>
      <c r="E78" s="317" t="s">
        <v>4302</v>
      </c>
      <c r="F78" s="317" t="str">
        <f>VLOOKUP(E78,[1]!Tabela1[[Participante]:[Empreendimento]],14,)</f>
        <v>Up Vila Sonia</v>
      </c>
      <c r="G78" s="349">
        <f>SUMIFS([1]!Pgto[Total],[1]!Pgto[Cliente],$E78,[1]!Pgto[Data ref],G$1)</f>
        <v>0</v>
      </c>
      <c r="H78" s="349">
        <f>SUMIFS([1]!Pgto[Total],[1]!Pgto[Cliente],$E78,[1]!Pgto[Data ref],H$1)</f>
        <v>0</v>
      </c>
      <c r="I78" s="349">
        <f>SUMIFS([1]!Pgto[Total],[1]!Pgto[Cliente],$E78,[1]!Pgto[Data ref],I$1)</f>
        <v>0</v>
      </c>
      <c r="J78" s="350">
        <f>SUMIFS([1]!Pgto[Total],[1]!Pgto[Cliente],$E78,[1]!Pgto[Data ref],J$1)</f>
        <v>0</v>
      </c>
      <c r="K78" s="350">
        <f>SUMIFS([1]!Pgto[Total],[1]!Pgto[Cliente],$E78,[1]!Pgto[Data ref],K$1)</f>
        <v>0</v>
      </c>
      <c r="L78" s="350">
        <f>SUMIFS([1]!Pgto[Total],[1]!Pgto[Cliente],$E78,[1]!Pgto[Data ref],L$1)</f>
        <v>0</v>
      </c>
      <c r="M78" s="350">
        <f>SUMIFS([1]!Pgto[Total],[1]!Pgto[Cliente],$E78,[1]!Pgto[Data ref],M$1)</f>
        <v>0</v>
      </c>
      <c r="N78" s="350">
        <f>SUMIFS([1]!Pgto[Total],[1]!Pgto[Cliente],$E78,[1]!Pgto[Data ref],N$1)</f>
        <v>0</v>
      </c>
      <c r="O78" s="350">
        <f>SUM(Tabela3[[#This Row],[01/04/2025]:[01/08/2025]])</f>
        <v>0</v>
      </c>
    </row>
    <row r="79" spans="1:15" x14ac:dyDescent="0.2">
      <c r="A79" s="354" t="s">
        <v>4277</v>
      </c>
      <c r="E79" s="317" t="s">
        <v>1818</v>
      </c>
      <c r="F79" s="317" t="str">
        <f>VLOOKUP(E79,[1]!Tabela1[[Participante]:[Empreendimento]],14,)</f>
        <v>Up Vila Sonia</v>
      </c>
      <c r="G79" s="349">
        <f>SUMIFS([1]!Pgto[Total],[1]!Pgto[Cliente],$E79,[1]!Pgto[Data ref],G$1)</f>
        <v>0</v>
      </c>
      <c r="H79" s="349">
        <f>SUMIFS([1]!Pgto[Total],[1]!Pgto[Cliente],$E79,[1]!Pgto[Data ref],H$1)</f>
        <v>0</v>
      </c>
      <c r="I79" s="349">
        <f>SUMIFS([1]!Pgto[Total],[1]!Pgto[Cliente],$E79,[1]!Pgto[Data ref],I$1)</f>
        <v>0</v>
      </c>
      <c r="J79" s="350">
        <f>SUMIFS([1]!Pgto[Total],[1]!Pgto[Cliente],$E79,[1]!Pgto[Data ref],J$1)</f>
        <v>0</v>
      </c>
      <c r="K79" s="350">
        <f>SUMIFS([1]!Pgto[Total],[1]!Pgto[Cliente],$E79,[1]!Pgto[Data ref],K$1)</f>
        <v>0</v>
      </c>
      <c r="L79" s="350">
        <f>SUMIFS([1]!Pgto[Total],[1]!Pgto[Cliente],$E79,[1]!Pgto[Data ref],L$1)</f>
        <v>466626.72</v>
      </c>
      <c r="M79" s="350">
        <f>SUMIFS([1]!Pgto[Total],[1]!Pgto[Cliente],$E79,[1]!Pgto[Data ref],M$1)</f>
        <v>0</v>
      </c>
      <c r="N79" s="350">
        <f>SUMIFS([1]!Pgto[Total],[1]!Pgto[Cliente],$E79,[1]!Pgto[Data ref],N$1)</f>
        <v>0</v>
      </c>
      <c r="O79" s="350">
        <f>SUM(Tabela3[[#This Row],[01/04/2025]:[01/08/2025]])</f>
        <v>466626.72</v>
      </c>
    </row>
    <row r="80" spans="1:15" x14ac:dyDescent="0.2">
      <c r="A80" s="352" t="s">
        <v>4238</v>
      </c>
      <c r="E80" s="317" t="s">
        <v>3135</v>
      </c>
      <c r="F80" s="317" t="str">
        <f>VLOOKUP(E80,[1]!Tabela1[[Participante]:[Empreendimento]],14,)</f>
        <v>Up Vila Sônia 4</v>
      </c>
      <c r="G80" s="349">
        <f>SUMIFS([1]!Pgto[Total],[1]!Pgto[Cliente],$E80,[1]!Pgto[Data ref],G$1)</f>
        <v>0</v>
      </c>
      <c r="H80" s="349">
        <f>SUMIFS([1]!Pgto[Total],[1]!Pgto[Cliente],$E80,[1]!Pgto[Data ref],H$1)</f>
        <v>0</v>
      </c>
      <c r="I80" s="349">
        <f>SUMIFS([1]!Pgto[Total],[1]!Pgto[Cliente],$E80,[1]!Pgto[Data ref],I$1)</f>
        <v>0</v>
      </c>
      <c r="J80" s="350">
        <f>SUMIFS([1]!Pgto[Total],[1]!Pgto[Cliente],$E80,[1]!Pgto[Data ref],J$1)</f>
        <v>0</v>
      </c>
      <c r="K80" s="350">
        <f>SUMIFS([1]!Pgto[Total],[1]!Pgto[Cliente],$E80,[1]!Pgto[Data ref],K$1)</f>
        <v>0</v>
      </c>
      <c r="L80" s="350">
        <f>SUMIFS([1]!Pgto[Total],[1]!Pgto[Cliente],$E80,[1]!Pgto[Data ref],L$1)</f>
        <v>0</v>
      </c>
      <c r="M80" s="350">
        <f>SUMIFS([1]!Pgto[Total],[1]!Pgto[Cliente],$E80,[1]!Pgto[Data ref],M$1)</f>
        <v>600</v>
      </c>
      <c r="N80" s="350">
        <f>SUMIFS([1]!Pgto[Total],[1]!Pgto[Cliente],$E80,[1]!Pgto[Data ref],N$1)</f>
        <v>604.14</v>
      </c>
      <c r="O80" s="350">
        <f>SUM(Tabela3[[#This Row],[01/04/2025]:[01/08/2025]])</f>
        <v>1204.1399999999999</v>
      </c>
    </row>
    <row r="81" spans="1:15" x14ac:dyDescent="0.2">
      <c r="A81" s="353" t="s">
        <v>4247</v>
      </c>
      <c r="E81" s="317" t="s">
        <v>4303</v>
      </c>
      <c r="F81" s="317" t="str">
        <f>VLOOKUP(E81,[1]!Tabela1[[Participante]:[Empreendimento]],14,)</f>
        <v>Up Vila Sônia 4</v>
      </c>
      <c r="G81" s="349">
        <f>SUMIFS([1]!Pgto[Total],[1]!Pgto[Cliente],$E81,[1]!Pgto[Data ref],G$1)</f>
        <v>0</v>
      </c>
      <c r="H81" s="349">
        <f>SUMIFS([1]!Pgto[Total],[1]!Pgto[Cliente],$E81,[1]!Pgto[Data ref],H$1)</f>
        <v>0</v>
      </c>
      <c r="I81" s="349">
        <f>SUMIFS([1]!Pgto[Total],[1]!Pgto[Cliente],$E81,[1]!Pgto[Data ref],I$1)</f>
        <v>0</v>
      </c>
      <c r="J81" s="350">
        <f>SUMIFS([1]!Pgto[Total],[1]!Pgto[Cliente],$E81,[1]!Pgto[Data ref],J$1)</f>
        <v>0</v>
      </c>
      <c r="K81" s="350">
        <f>SUMIFS([1]!Pgto[Total],[1]!Pgto[Cliente],$E81,[1]!Pgto[Data ref],K$1)</f>
        <v>0</v>
      </c>
      <c r="L81" s="350">
        <f>SUMIFS([1]!Pgto[Total],[1]!Pgto[Cliente],$E81,[1]!Pgto[Data ref],L$1)</f>
        <v>0</v>
      </c>
      <c r="M81" s="350">
        <f>SUMIFS([1]!Pgto[Total],[1]!Pgto[Cliente],$E81,[1]!Pgto[Data ref],M$1)</f>
        <v>0</v>
      </c>
      <c r="N81" s="350">
        <f>SUMIFS([1]!Pgto[Total],[1]!Pgto[Cliente],$E81,[1]!Pgto[Data ref],N$1)</f>
        <v>941.76</v>
      </c>
      <c r="O81" s="350">
        <f>SUM(Tabela3[[#This Row],[01/04/2025]:[01/08/2025]])</f>
        <v>941.76</v>
      </c>
    </row>
    <row r="82" spans="1:15" x14ac:dyDescent="0.2">
      <c r="A82" s="354" t="s">
        <v>4151</v>
      </c>
      <c r="E82" s="317" t="s">
        <v>4304</v>
      </c>
      <c r="F82" s="317" t="str">
        <f>VLOOKUP(E82,[1]!Tabela1[[Participante]:[Empreendimento]],14,)</f>
        <v>Up Vila Sônia 4</v>
      </c>
      <c r="G82" s="349">
        <f>SUMIFS([1]!Pgto[Total],[1]!Pgto[Cliente],$E82,[1]!Pgto[Data ref],G$1)</f>
        <v>0</v>
      </c>
      <c r="H82" s="349">
        <f>SUMIFS([1]!Pgto[Total],[1]!Pgto[Cliente],$E82,[1]!Pgto[Data ref],H$1)</f>
        <v>0</v>
      </c>
      <c r="I82" s="349">
        <f>SUMIFS([1]!Pgto[Total],[1]!Pgto[Cliente],$E82,[1]!Pgto[Data ref],I$1)</f>
        <v>0</v>
      </c>
      <c r="J82" s="350">
        <f>SUMIFS([1]!Pgto[Total],[1]!Pgto[Cliente],$E82,[1]!Pgto[Data ref],J$1)</f>
        <v>0</v>
      </c>
      <c r="K82" s="350">
        <f>SUMIFS([1]!Pgto[Total],[1]!Pgto[Cliente],$E82,[1]!Pgto[Data ref],K$1)</f>
        <v>0</v>
      </c>
      <c r="L82" s="350">
        <f>SUMIFS([1]!Pgto[Total],[1]!Pgto[Cliente],$E82,[1]!Pgto[Data ref],L$1)</f>
        <v>0</v>
      </c>
      <c r="M82" s="350">
        <f>SUMIFS([1]!Pgto[Total],[1]!Pgto[Cliente],$E82,[1]!Pgto[Data ref],M$1)</f>
        <v>0</v>
      </c>
      <c r="N82" s="350">
        <f>SUMIFS([1]!Pgto[Total],[1]!Pgto[Cliente],$E82,[1]!Pgto[Data ref],N$1)</f>
        <v>0</v>
      </c>
      <c r="O82" s="350">
        <f>SUM(Tabela3[[#This Row],[01/04/2025]:[01/08/2025]])</f>
        <v>0</v>
      </c>
    </row>
    <row r="83" spans="1:15" x14ac:dyDescent="0.2">
      <c r="A83" s="353" t="s">
        <v>4250</v>
      </c>
    </row>
    <row r="84" spans="1:15" x14ac:dyDescent="0.2">
      <c r="A84" s="354" t="s">
        <v>4148</v>
      </c>
    </row>
    <row r="85" spans="1:15" x14ac:dyDescent="0.2">
      <c r="A85" s="351" t="s">
        <v>4305</v>
      </c>
      <c r="O85" s="102">
        <f>SUM(O2:O82)</f>
        <v>544344.57999999996</v>
      </c>
    </row>
    <row r="86" spans="1:15" x14ac:dyDescent="0.2">
      <c r="A86" s="352" t="s">
        <v>4261</v>
      </c>
    </row>
    <row r="87" spans="1:15" x14ac:dyDescent="0.2">
      <c r="A87" s="353" t="s">
        <v>4241</v>
      </c>
    </row>
    <row r="88" spans="1:15" x14ac:dyDescent="0.2">
      <c r="A88" s="354" t="s">
        <v>1844</v>
      </c>
    </row>
    <row r="89" spans="1:15" x14ac:dyDescent="0.2">
      <c r="A89" s="353" t="s">
        <v>4256</v>
      </c>
    </row>
    <row r="90" spans="1:15" x14ac:dyDescent="0.2">
      <c r="A90" s="354" t="s">
        <v>4279</v>
      </c>
    </row>
    <row r="91" spans="1:15" x14ac:dyDescent="0.2">
      <c r="A91" s="353" t="s">
        <v>4271</v>
      </c>
    </row>
    <row r="92" spans="1:15" x14ac:dyDescent="0.2">
      <c r="A92" s="354" t="s">
        <v>4281</v>
      </c>
    </row>
    <row r="93" spans="1:15" x14ac:dyDescent="0.2">
      <c r="A93" s="351" t="s">
        <v>4306</v>
      </c>
    </row>
    <row r="94" spans="1:15" x14ac:dyDescent="0.2">
      <c r="A94" s="352" t="s">
        <v>4261</v>
      </c>
    </row>
    <row r="95" spans="1:15" x14ac:dyDescent="0.2">
      <c r="A95" s="353" t="s">
        <v>4269</v>
      </c>
    </row>
    <row r="96" spans="1:15" x14ac:dyDescent="0.2">
      <c r="A96" s="354" t="s">
        <v>4282</v>
      </c>
    </row>
    <row r="97" spans="1:1" x14ac:dyDescent="0.2">
      <c r="A97" s="352" t="s">
        <v>4238</v>
      </c>
    </row>
    <row r="98" spans="1:1" x14ac:dyDescent="0.2">
      <c r="A98" s="353" t="s">
        <v>4280</v>
      </c>
    </row>
    <row r="99" spans="1:1" x14ac:dyDescent="0.2">
      <c r="A99" s="354" t="s">
        <v>4283</v>
      </c>
    </row>
    <row r="100" spans="1:1" x14ac:dyDescent="0.2">
      <c r="A100" s="354" t="s">
        <v>4284</v>
      </c>
    </row>
    <row r="101" spans="1:1" x14ac:dyDescent="0.2">
      <c r="A101" s="353" t="s">
        <v>4239</v>
      </c>
    </row>
    <row r="102" spans="1:1" x14ac:dyDescent="0.2">
      <c r="A102" s="354" t="s">
        <v>4285</v>
      </c>
    </row>
    <row r="103" spans="1:1" x14ac:dyDescent="0.2">
      <c r="A103" s="354" t="s">
        <v>4286</v>
      </c>
    </row>
    <row r="104" spans="1:1" x14ac:dyDescent="0.2">
      <c r="A104" s="353" t="s">
        <v>4241</v>
      </c>
    </row>
    <row r="105" spans="1:1" x14ac:dyDescent="0.2">
      <c r="A105" s="354" t="s">
        <v>4287</v>
      </c>
    </row>
    <row r="106" spans="1:1" x14ac:dyDescent="0.2">
      <c r="A106" s="354" t="s">
        <v>4191</v>
      </c>
    </row>
    <row r="107" spans="1:1" x14ac:dyDescent="0.2">
      <c r="A107" s="354" t="s">
        <v>3587</v>
      </c>
    </row>
    <row r="108" spans="1:1" x14ac:dyDescent="0.2">
      <c r="A108" s="354" t="s">
        <v>4192</v>
      </c>
    </row>
    <row r="109" spans="1:1" x14ac:dyDescent="0.2">
      <c r="A109" s="353" t="s">
        <v>4242</v>
      </c>
    </row>
    <row r="110" spans="1:1" x14ac:dyDescent="0.2">
      <c r="A110" s="354" t="s">
        <v>3505</v>
      </c>
    </row>
    <row r="111" spans="1:1" x14ac:dyDescent="0.2">
      <c r="A111" s="353" t="s">
        <v>4244</v>
      </c>
    </row>
    <row r="112" spans="1:1" x14ac:dyDescent="0.2">
      <c r="A112" s="354" t="s">
        <v>3532</v>
      </c>
    </row>
    <row r="113" spans="1:1" x14ac:dyDescent="0.2">
      <c r="A113" s="354" t="s">
        <v>3538</v>
      </c>
    </row>
    <row r="114" spans="1:1" x14ac:dyDescent="0.2">
      <c r="A114" s="353" t="s">
        <v>4247</v>
      </c>
    </row>
    <row r="115" spans="1:1" x14ac:dyDescent="0.2">
      <c r="A115" s="354" t="s">
        <v>3609</v>
      </c>
    </row>
    <row r="116" spans="1:1" x14ac:dyDescent="0.2">
      <c r="A116" s="354" t="s">
        <v>3571</v>
      </c>
    </row>
    <row r="117" spans="1:1" x14ac:dyDescent="0.2">
      <c r="A117" s="354" t="s">
        <v>4288</v>
      </c>
    </row>
    <row r="118" spans="1:1" x14ac:dyDescent="0.2">
      <c r="A118" s="353" t="s">
        <v>4250</v>
      </c>
    </row>
    <row r="119" spans="1:1" x14ac:dyDescent="0.2">
      <c r="A119" s="354" t="s">
        <v>3535</v>
      </c>
    </row>
    <row r="120" spans="1:1" x14ac:dyDescent="0.2">
      <c r="A120" s="353" t="s">
        <v>4256</v>
      </c>
    </row>
    <row r="121" spans="1:1" x14ac:dyDescent="0.2">
      <c r="A121" s="354" t="s">
        <v>3541</v>
      </c>
    </row>
    <row r="122" spans="1:1" x14ac:dyDescent="0.2">
      <c r="A122" s="351" t="s">
        <v>4307</v>
      </c>
    </row>
    <row r="123" spans="1:1" x14ac:dyDescent="0.2">
      <c r="A123" s="352" t="s">
        <v>4308</v>
      </c>
    </row>
    <row r="124" spans="1:1" x14ac:dyDescent="0.2">
      <c r="A124" s="353" t="s">
        <v>4250</v>
      </c>
    </row>
    <row r="125" spans="1:1" x14ac:dyDescent="0.2">
      <c r="A125" s="354" t="s">
        <v>4291</v>
      </c>
    </row>
    <row r="126" spans="1:1" x14ac:dyDescent="0.2">
      <c r="A126" s="353" t="s">
        <v>4271</v>
      </c>
    </row>
    <row r="127" spans="1:1" x14ac:dyDescent="0.2">
      <c r="A127" s="354" t="s">
        <v>4292</v>
      </c>
    </row>
    <row r="128" spans="1:1" x14ac:dyDescent="0.2">
      <c r="A128" s="354" t="s">
        <v>4293</v>
      </c>
    </row>
    <row r="129" spans="1:1" x14ac:dyDescent="0.2">
      <c r="A129" s="354" t="s">
        <v>4294</v>
      </c>
    </row>
    <row r="130" spans="1:1" x14ac:dyDescent="0.2">
      <c r="A130" s="354" t="s">
        <v>4295</v>
      </c>
    </row>
    <row r="131" spans="1:1" x14ac:dyDescent="0.2">
      <c r="A131" s="353" t="s">
        <v>4275</v>
      </c>
    </row>
    <row r="132" spans="1:1" x14ac:dyDescent="0.2">
      <c r="A132" s="354" t="s">
        <v>4296</v>
      </c>
    </row>
    <row r="133" spans="1:1" x14ac:dyDescent="0.2">
      <c r="A133" s="354" t="s">
        <v>4297</v>
      </c>
    </row>
    <row r="134" spans="1:1" x14ac:dyDescent="0.2">
      <c r="A134" s="352" t="s">
        <v>4261</v>
      </c>
    </row>
    <row r="135" spans="1:1" x14ac:dyDescent="0.2">
      <c r="A135" s="353" t="s">
        <v>4242</v>
      </c>
    </row>
    <row r="136" spans="1:1" x14ac:dyDescent="0.2">
      <c r="A136" s="354" t="s">
        <v>4298</v>
      </c>
    </row>
    <row r="137" spans="1:1" x14ac:dyDescent="0.2">
      <c r="A137" s="353" t="s">
        <v>4244</v>
      </c>
    </row>
    <row r="138" spans="1:1" x14ac:dyDescent="0.2">
      <c r="A138" s="354" t="s">
        <v>4299</v>
      </c>
    </row>
    <row r="139" spans="1:1" x14ac:dyDescent="0.2">
      <c r="A139" s="353" t="s">
        <v>4256</v>
      </c>
    </row>
    <row r="140" spans="1:1" x14ac:dyDescent="0.2">
      <c r="A140" s="354" t="s">
        <v>4300</v>
      </c>
    </row>
    <row r="141" spans="1:1" x14ac:dyDescent="0.2">
      <c r="A141" s="353" t="s">
        <v>4271</v>
      </c>
    </row>
    <row r="142" spans="1:1" x14ac:dyDescent="0.2">
      <c r="A142" s="354" t="s">
        <v>4301</v>
      </c>
    </row>
    <row r="143" spans="1:1" x14ac:dyDescent="0.2">
      <c r="A143" s="354" t="s">
        <v>4302</v>
      </c>
    </row>
    <row r="144" spans="1:1" x14ac:dyDescent="0.2">
      <c r="A144" s="352" t="s">
        <v>4238</v>
      </c>
    </row>
    <row r="145" spans="1:1" x14ac:dyDescent="0.2">
      <c r="A145" s="353" t="s">
        <v>4244</v>
      </c>
    </row>
    <row r="146" spans="1:1" x14ac:dyDescent="0.2">
      <c r="A146" s="354" t="s">
        <v>1818</v>
      </c>
    </row>
    <row r="147" spans="1:1" x14ac:dyDescent="0.2">
      <c r="A147" s="351" t="s">
        <v>4309</v>
      </c>
    </row>
    <row r="148" spans="1:1" x14ac:dyDescent="0.2">
      <c r="A148" s="352" t="s">
        <v>4238</v>
      </c>
    </row>
    <row r="149" spans="1:1" x14ac:dyDescent="0.2">
      <c r="A149" s="353" t="s">
        <v>4256</v>
      </c>
    </row>
    <row r="150" spans="1:1" x14ac:dyDescent="0.2">
      <c r="A150" s="354" t="s">
        <v>3135</v>
      </c>
    </row>
    <row r="151" spans="1:1" x14ac:dyDescent="0.2">
      <c r="A151" s="354" t="s">
        <v>4303</v>
      </c>
    </row>
    <row r="152" spans="1:1" x14ac:dyDescent="0.2">
      <c r="A152" s="354" t="s">
        <v>4304</v>
      </c>
    </row>
    <row r="153" spans="1:1" x14ac:dyDescent="0.2">
      <c r="A153" s="351" t="s">
        <v>4228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ED94-FAED-47B7-952A-145A523DA20E}">
  <sheetPr>
    <tabColor rgb="FFFFFF00"/>
  </sheetPr>
  <dimension ref="A1:U6"/>
  <sheetViews>
    <sheetView showGridLines="0" zoomScale="75" zoomScaleNormal="75" workbookViewId="0">
      <selection activeCell="H28" sqref="H28"/>
    </sheetView>
  </sheetViews>
  <sheetFormatPr defaultRowHeight="15" x14ac:dyDescent="0.25"/>
  <cols>
    <col min="1" max="1" width="27.85546875" bestFit="1" customWidth="1"/>
    <col min="2" max="3" width="11.28515625" customWidth="1"/>
    <col min="4" max="4" width="8.7109375" customWidth="1"/>
    <col min="5" max="6" width="11.28515625" customWidth="1"/>
    <col min="7" max="7" width="8.7109375" customWidth="1"/>
    <col min="8" max="9" width="11.28515625" customWidth="1"/>
    <col min="10" max="10" width="8.7109375" customWidth="1"/>
    <col min="11" max="12" width="11.28515625" customWidth="1"/>
    <col min="13" max="13" width="8.7109375" customWidth="1"/>
    <col min="14" max="15" width="11.28515625" customWidth="1"/>
    <col min="16" max="16" width="8.7109375" customWidth="1"/>
    <col min="17" max="18" width="11.28515625" customWidth="1"/>
    <col min="19" max="19" width="8.7109375" customWidth="1"/>
    <col min="20" max="21" width="11.28515625" customWidth="1"/>
  </cols>
  <sheetData>
    <row r="1" spans="1:21" ht="15.75" thickBot="1" x14ac:dyDescent="0.3">
      <c r="B1" s="342" t="s">
        <v>4205</v>
      </c>
      <c r="C1" s="322" t="s">
        <v>4206</v>
      </c>
      <c r="D1" s="343" t="s">
        <v>4199</v>
      </c>
      <c r="E1" s="342" t="s">
        <v>4207</v>
      </c>
      <c r="F1" s="322" t="s">
        <v>4208</v>
      </c>
      <c r="G1" s="343" t="s">
        <v>4200</v>
      </c>
      <c r="H1" s="342" t="s">
        <v>4209</v>
      </c>
      <c r="I1" s="322" t="s">
        <v>4210</v>
      </c>
      <c r="J1" s="343" t="s">
        <v>4201</v>
      </c>
      <c r="K1" s="342" t="s">
        <v>4211</v>
      </c>
      <c r="L1" s="322" t="s">
        <v>4212</v>
      </c>
      <c r="M1" s="343" t="s">
        <v>4202</v>
      </c>
      <c r="N1" s="342" t="s">
        <v>4213</v>
      </c>
      <c r="O1" s="322" t="s">
        <v>4214</v>
      </c>
      <c r="P1" s="343" t="s">
        <v>4203</v>
      </c>
      <c r="Q1" s="342" t="s">
        <v>4215</v>
      </c>
      <c r="R1" s="322" t="s">
        <v>4216</v>
      </c>
      <c r="S1" s="343" t="s">
        <v>4204</v>
      </c>
      <c r="T1" s="342" t="s">
        <v>4217</v>
      </c>
      <c r="U1" s="322" t="s">
        <v>4218</v>
      </c>
    </row>
    <row r="2" spans="1:21" x14ac:dyDescent="0.25">
      <c r="A2" t="s">
        <v>3316</v>
      </c>
      <c r="B2" s="327">
        <f>COUNTIF(Consolidado!$A:$A,LEFT(Comparação!B1,3))</f>
        <v>106</v>
      </c>
      <c r="C2" s="328">
        <f>COUNTA('F-AMP-1T'!F:F)-1</f>
        <v>106</v>
      </c>
      <c r="D2" s="339">
        <f>IFERROR(B2/C2,)</f>
        <v>1</v>
      </c>
      <c r="E2" s="337">
        <f>COUNTIF(Consolidado!$A:$A,LEFT(Comparação!E1,3))</f>
        <v>179</v>
      </c>
      <c r="F2" s="328">
        <f>COUNTA('F-AVS-1T'!A:A)-1</f>
        <v>180</v>
      </c>
      <c r="G2" s="339">
        <f>IFERROR(E2/F2,)</f>
        <v>0.99444444444444446</v>
      </c>
      <c r="H2" s="328">
        <f>COUNTIF(Consolidado!$A:$A,LEFT(Comparação!H1,3))</f>
        <v>141</v>
      </c>
      <c r="I2" s="328">
        <f>COUNTA('F-GRA-1T'!A:A)-1</f>
        <v>141</v>
      </c>
      <c r="J2" s="339">
        <f>IFERROR(H2/I2,)</f>
        <v>1</v>
      </c>
      <c r="K2" s="328">
        <f>COUNTIF(Consolidado!$A:$A,LEFT(Comparação!K1,3))</f>
        <v>225</v>
      </c>
      <c r="L2" s="328">
        <v>226</v>
      </c>
      <c r="M2" s="339">
        <f>IFERROR(K2/L2,)</f>
        <v>0.99557522123893805</v>
      </c>
      <c r="N2" s="328">
        <f>COUNTIF(Consolidado!$A:$A,LEFT(Comparação!N1,3))</f>
        <v>72</v>
      </c>
      <c r="O2" s="328">
        <f>COUNTA('F-POM-2T'!A:A)-1</f>
        <v>72</v>
      </c>
      <c r="P2" s="339">
        <f>IFERROR(N2/O2,)</f>
        <v>1</v>
      </c>
      <c r="Q2" s="328">
        <f>COUNTIF(Consolidado!$A:$A,LEFT(Comparação!Q1,3))</f>
        <v>234</v>
      </c>
      <c r="R2" s="328">
        <f>COUNTA('F-SN2-1T'!A:A)-1</f>
        <v>234</v>
      </c>
      <c r="S2" s="339">
        <f>IFERROR(Q2/R2,)</f>
        <v>1</v>
      </c>
      <c r="T2" s="328">
        <f>COUNTIF(Consolidado!$A:$A,LEFT(Comparação!T1,3))</f>
        <v>530</v>
      </c>
      <c r="U2" s="329"/>
    </row>
    <row r="3" spans="1:21" x14ac:dyDescent="0.25">
      <c r="A3" t="s">
        <v>3315</v>
      </c>
      <c r="B3" s="330">
        <f>COUNTIFS(Consolidado!$A:$A,LEFT(Comparação!B1,3),Consolidado!$F:$F,"Disponível")</f>
        <v>7</v>
      </c>
      <c r="C3" s="324">
        <f>COUNTIFS('F-AMP-1T'!B:B,"disponivel")</f>
        <v>4</v>
      </c>
      <c r="D3" s="340">
        <f t="shared" ref="D3:D6" si="0">IFERROR(B3/C3,)</f>
        <v>1.75</v>
      </c>
      <c r="E3" s="323">
        <f>COUNTIFS(Consolidado!$A:$A,LEFT(Comparação!E1,3),Consolidado!$F:$F,"Disponível")</f>
        <v>1</v>
      </c>
      <c r="F3" s="324">
        <f>COUNTIFS('F-AVS-1T'!D:D,"disponivel")</f>
        <v>0</v>
      </c>
      <c r="G3" s="340">
        <f t="shared" ref="G3:G6" si="1">IFERROR(E3/F3,)</f>
        <v>0</v>
      </c>
      <c r="H3" s="324">
        <f>COUNTIFS(Consolidado!$A:$A,LEFT(Comparação!H1,3),Consolidado!$F:$F,"Disponível")</f>
        <v>15</v>
      </c>
      <c r="I3" s="324">
        <f>COUNTIFS('F-GRA-1T'!B:B,"Disponível")</f>
        <v>13</v>
      </c>
      <c r="J3" s="340">
        <f t="shared" ref="J3:J6" si="2">IFERROR(H3/I3,)</f>
        <v>1.1538461538461537</v>
      </c>
      <c r="K3" s="324">
        <f>COUNTIFS(Consolidado!$A:$A,LEFT(Comparação!K1,3),Consolidado!$F:$F,"Disponível")</f>
        <v>100</v>
      </c>
      <c r="L3" s="324">
        <f>COUNTIFS('F-LUC-2T'!A:A,"Disponível")</f>
        <v>105</v>
      </c>
      <c r="M3" s="340">
        <f t="shared" ref="M3:M6" si="3">IFERROR(K3/L3,)</f>
        <v>0.95238095238095233</v>
      </c>
      <c r="N3" s="324">
        <f>COUNTIFS(Consolidado!$A:$A,LEFT(Comparação!N1,3),Consolidado!$F:$F,"Disponível")</f>
        <v>3</v>
      </c>
      <c r="O3" s="324">
        <f>COUNTIFS('F-POM-2T'!D:D,"Disponível")</f>
        <v>0</v>
      </c>
      <c r="P3" s="340">
        <f t="shared" ref="P3:P6" si="4">IFERROR(N3/O3,)</f>
        <v>0</v>
      </c>
      <c r="Q3" s="324">
        <f>COUNTIFS(Consolidado!$A:$A,LEFT(Comparação!Q1,3),Consolidado!$F:$F,"Disponível")</f>
        <v>8</v>
      </c>
      <c r="R3" s="324">
        <f>COUNTIFS('F-SN2-1T'!E:E,"Disponível")</f>
        <v>9</v>
      </c>
      <c r="S3" s="340">
        <f t="shared" ref="S3:S6" si="5">IFERROR(Q3/R3,)</f>
        <v>0.88888888888888884</v>
      </c>
      <c r="T3" s="324">
        <f>COUNTIFS(Consolidado!$A:$A,LEFT(Comparação!T1,3),Consolidado!$F:$F,"Disponível")</f>
        <v>156</v>
      </c>
      <c r="U3" s="331"/>
    </row>
    <row r="4" spans="1:21" x14ac:dyDescent="0.25">
      <c r="A4" t="s">
        <v>4197</v>
      </c>
      <c r="B4" s="332">
        <f>SUMIF(Consolidado!$A:$A,LEFT(Comparação!B1,3),Consolidado!$DV:$DV)</f>
        <v>470835.90000000008</v>
      </c>
      <c r="C4" s="326">
        <f>'F-AMP-1T'!L108</f>
        <v>0</v>
      </c>
      <c r="D4" s="340">
        <f t="shared" si="0"/>
        <v>0</v>
      </c>
      <c r="E4" s="325">
        <f>SUMIF(Consolidado!$A:$A,LEFT(Comparação!E1,3),Consolidado!$DV:$DV)</f>
        <v>845228.63000000012</v>
      </c>
      <c r="F4" s="326">
        <f>'F-AVS-1T'!J182</f>
        <v>301553.00000000006</v>
      </c>
      <c r="G4" s="340">
        <f t="shared" si="1"/>
        <v>2.8029189893650535</v>
      </c>
      <c r="H4" s="326">
        <f>SUMIF(Consolidado!$A:$A,LEFT(Comparação!H1,3),Consolidado!$DV:$DV)</f>
        <v>165640.69999999995</v>
      </c>
      <c r="I4" s="326">
        <f>'F-GRA-1T'!J143</f>
        <v>411906.55</v>
      </c>
      <c r="J4" s="340">
        <f t="shared" si="2"/>
        <v>0.40213174565930054</v>
      </c>
      <c r="K4" s="326">
        <f>SUMIF(Consolidado!$A:$A,LEFT(Comparação!K1,3),Consolidado!$DV:$DV)</f>
        <v>329449.4200000001</v>
      </c>
      <c r="L4" s="326">
        <f>'F-LUC-1T'!J228</f>
        <v>328549.42000000004</v>
      </c>
      <c r="M4" s="340">
        <f t="shared" si="3"/>
        <v>1.0027393139211753</v>
      </c>
      <c r="N4" s="326">
        <f>SUMIF(Consolidado!$A:$A,LEFT(Comparação!N1,3),Consolidado!$DV:$DV)</f>
        <v>470653.45999999996</v>
      </c>
      <c r="O4" s="326">
        <f>'F-POM-1T'!K74</f>
        <v>531604.06000000006</v>
      </c>
      <c r="P4" s="340">
        <f t="shared" si="4"/>
        <v>0.8853458718881867</v>
      </c>
      <c r="Q4" s="326">
        <f>SUMIF(Consolidado!$A:$A,LEFT(Comparação!Q1,3),Consolidado!$DV:$DV)</f>
        <v>920259.91999999969</v>
      </c>
      <c r="R4" s="326">
        <f>'F-SN2-1T'!K236</f>
        <v>1262679.5999999999</v>
      </c>
      <c r="S4" s="340">
        <f t="shared" si="5"/>
        <v>0.7288150691592703</v>
      </c>
      <c r="T4" s="326">
        <f>SUMIF(Consolidado!$A:$A,LEFT(Comparação!T1,3),Consolidado!$DV:$DV)</f>
        <v>0</v>
      </c>
      <c r="U4" s="333"/>
    </row>
    <row r="5" spans="1:21" x14ac:dyDescent="0.25">
      <c r="A5" t="s">
        <v>4229</v>
      </c>
      <c r="B5" s="332">
        <f>SUMIF(Consolidado!$A:$A,LEFT(Comparação!B1,3),Consolidado!$DW:$DW)</f>
        <v>812636.58000000019</v>
      </c>
      <c r="C5" s="326">
        <f>'F-AMP-1T'!BR108</f>
        <v>921248.45000000042</v>
      </c>
      <c r="D5" s="340">
        <f t="shared" si="0"/>
        <v>0.88210360625301443</v>
      </c>
      <c r="E5" s="325">
        <f>SUMIF(Consolidado!$A:$A,LEFT(Comparação!E1,3),Consolidado!$DW:$DW)</f>
        <v>262032.28000000003</v>
      </c>
      <c r="F5" s="326">
        <f>'F-AVS-1T'!AT182</f>
        <v>406526.49999999988</v>
      </c>
      <c r="G5" s="340">
        <f t="shared" si="1"/>
        <v>0.64456383532192885</v>
      </c>
      <c r="H5" s="326">
        <f>SUMIF(Consolidado!$A:$A,LEFT(Comparação!H1,3),Consolidado!$DW:$DW)</f>
        <v>1106445.49</v>
      </c>
      <c r="I5" s="326">
        <f>'F-GRA-2T'!BL143</f>
        <v>1244133.1599999997</v>
      </c>
      <c r="J5" s="340">
        <f t="shared" si="2"/>
        <v>0.88933043951661916</v>
      </c>
      <c r="K5" s="326">
        <f>SUMIF(Consolidado!$A:$A,LEFT(Comparação!K1,3),Consolidado!$DW:$DW)</f>
        <v>350365.29000000004</v>
      </c>
      <c r="L5" s="326">
        <f>'F-LUC-2T'!BT228</f>
        <v>235012.31000000006</v>
      </c>
      <c r="M5" s="340">
        <f t="shared" si="3"/>
        <v>1.4908380331226052</v>
      </c>
      <c r="N5" s="326">
        <f>SUMIF(Consolidado!$A:$A,LEFT(Comparação!N1,3),Consolidado!$DW:$DW)</f>
        <v>1102398.0200000003</v>
      </c>
      <c r="O5" s="326">
        <f>'F-POM-2T'!AV74</f>
        <v>854338.71000000008</v>
      </c>
      <c r="P5" s="340">
        <f t="shared" si="4"/>
        <v>1.2903524177196655</v>
      </c>
      <c r="Q5" s="326">
        <f>SUMIF(Consolidado!$A:$A,LEFT(Comparação!Q1,3),Consolidado!$DW:$DW)</f>
        <v>1718634.1899999995</v>
      </c>
      <c r="R5" s="326">
        <f>'F-SN2-1T'!BA236</f>
        <v>2312561.2299999991</v>
      </c>
      <c r="S5" s="340">
        <f t="shared" si="5"/>
        <v>0.74317348561620578</v>
      </c>
      <c r="T5" s="326">
        <f>SUMIF(Consolidado!$A:$A,LEFT(Comparação!T1,3),Consolidado!$DW:$DW)</f>
        <v>2807331.129999999</v>
      </c>
      <c r="U5" s="333"/>
    </row>
    <row r="6" spans="1:21" ht="15.75" thickBot="1" x14ac:dyDescent="0.3">
      <c r="A6" t="s">
        <v>4198</v>
      </c>
      <c r="B6" s="334">
        <f>SUMIF(Consolidado!$A:$A,LEFT(Comparação!B1,3),Consolidado!$DX:$DX)</f>
        <v>1685718.9699999997</v>
      </c>
      <c r="C6" s="335">
        <f>'F-AMP-1T'!BS108</f>
        <v>1985678.7700000003</v>
      </c>
      <c r="D6" s="341">
        <f t="shared" si="0"/>
        <v>0.84893840608468585</v>
      </c>
      <c r="E6" s="338">
        <f>SUMIF(Consolidado!$A:$A,LEFT(Comparação!E1,3),Consolidado!$DX:$DX)</f>
        <v>56579.969999999994</v>
      </c>
      <c r="F6" s="335">
        <f>'F-AVS-1T'!AU182</f>
        <v>226329.65</v>
      </c>
      <c r="G6" s="341">
        <f t="shared" si="1"/>
        <v>0.24998920821907336</v>
      </c>
      <c r="H6" s="335">
        <f>SUMIF(Consolidado!$A:$A,LEFT(Comparação!H1,3),Consolidado!$DX:$DX)</f>
        <v>7389729.8800000027</v>
      </c>
      <c r="I6" s="335">
        <f>'F-GRA-2T'!BM143</f>
        <v>8794491.7599999998</v>
      </c>
      <c r="J6" s="341">
        <f t="shared" si="2"/>
        <v>0.84026798610588527</v>
      </c>
      <c r="K6" s="335">
        <f>SUMIF(Consolidado!$A:$A,LEFT(Comparação!K1,3),Consolidado!$DX:$DX)</f>
        <v>5377302.4499999993</v>
      </c>
      <c r="L6" s="335">
        <f>'F-LUC-2T'!BU228</f>
        <v>22012345.820000004</v>
      </c>
      <c r="M6" s="341">
        <f t="shared" si="3"/>
        <v>0.24428575191265092</v>
      </c>
      <c r="N6" s="335">
        <f>SUMIF(Consolidado!$A:$A,LEFT(Comparação!N1,3),Consolidado!$DX:$DX)</f>
        <v>17025420.900000002</v>
      </c>
      <c r="O6" s="335">
        <f>'F-POM-2T'!AW74</f>
        <v>17104804.829999994</v>
      </c>
      <c r="P6" s="341">
        <f t="shared" si="4"/>
        <v>0.99535896896872156</v>
      </c>
      <c r="Q6" s="335">
        <f>SUMIF(Consolidado!$A:$A,LEFT(Comparação!Q1,3),Consolidado!$DX:$DX)</f>
        <v>7887041.7499999972</v>
      </c>
      <c r="R6" s="335">
        <f>'F-SN2-1T'!BB236</f>
        <v>7165714.2200000016</v>
      </c>
      <c r="S6" s="341">
        <f t="shared" si="5"/>
        <v>1.1006637311863094</v>
      </c>
      <c r="T6" s="335">
        <f>SUMIF(Consolidado!$A:$A,LEFT(Comparação!T1,3),Consolidado!$DX:$DX)</f>
        <v>9817084.4299999978</v>
      </c>
      <c r="U6" s="336"/>
    </row>
  </sheetData>
  <conditionalFormatting sqref="D4:D6 G4:G6 J4:J6 M4:M6 P4:P6 S4:S6">
    <cfRule type="colorScale" priority="1">
      <colorScale>
        <cfvo type="min"/>
        <cfvo type="max"/>
        <color rgb="FFFFFF00"/>
        <color rgb="FFC00000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8110-D9F8-4CF3-9B73-BCECD80EA6B6}">
  <dimension ref="A1:BS108"/>
  <sheetViews>
    <sheetView zoomScale="80" zoomScaleNormal="80" workbookViewId="0">
      <pane xSplit="7" ySplit="1" topLeftCell="BM83" activePane="bottomRight" state="frozen"/>
      <selection pane="topRight" activeCell="H1" sqref="H1"/>
      <selection pane="bottomLeft" activeCell="A2" sqref="A2"/>
      <selection pane="bottomRight" activeCell="F8" sqref="F8"/>
    </sheetView>
  </sheetViews>
  <sheetFormatPr defaultRowHeight="15" x14ac:dyDescent="0.25"/>
  <cols>
    <col min="1" max="1" width="21.140625" style="266" bestFit="1" customWidth="1"/>
    <col min="2" max="2" width="15.42578125" style="253" bestFit="1" customWidth="1"/>
    <col min="3" max="3" width="15.28515625" style="253" bestFit="1" customWidth="1"/>
    <col min="4" max="4" width="14.28515625" style="253" bestFit="1" customWidth="1"/>
    <col min="5" max="5" width="24.140625" style="272" hidden="1" customWidth="1"/>
    <col min="6" max="6" width="11.7109375" style="272" bestFit="1" customWidth="1"/>
    <col min="7" max="7" width="55" style="266" bestFit="1" customWidth="1"/>
    <col min="8" max="8" width="13.28515625" style="253" customWidth="1"/>
    <col min="9" max="11" width="14.28515625" style="266" customWidth="1"/>
    <col min="12" max="12" width="17.85546875" style="266" customWidth="1"/>
    <col min="13" max="13" width="15.7109375" style="266" customWidth="1"/>
    <col min="14" max="14" width="17.85546875" style="266" customWidth="1"/>
    <col min="15" max="15" width="18.7109375" style="266" customWidth="1"/>
    <col min="16" max="16" width="16.85546875" style="266" customWidth="1"/>
    <col min="17" max="27" width="14.28515625" style="266" customWidth="1"/>
    <col min="28" max="29" width="13.28515625" style="266" customWidth="1"/>
    <col min="30" max="30" width="12.140625" style="266" customWidth="1"/>
    <col min="31" max="33" width="13.28515625" style="266" customWidth="1"/>
    <col min="34" max="34" width="12.140625" style="266" customWidth="1"/>
    <col min="35" max="35" width="13.28515625" style="266" customWidth="1"/>
    <col min="36" max="43" width="12.140625" style="266" customWidth="1"/>
    <col min="44" max="44" width="13.28515625" style="266" customWidth="1"/>
    <col min="45" max="62" width="12.140625" style="266" customWidth="1"/>
    <col min="63" max="64" width="11.7109375" style="266" customWidth="1"/>
    <col min="65" max="65" width="11.42578125" style="266" customWidth="1"/>
    <col min="66" max="66" width="11.5703125" style="266" customWidth="1"/>
    <col min="67" max="67" width="21.28515625" style="266" customWidth="1"/>
    <col min="68" max="68" width="21.42578125" style="266" customWidth="1"/>
    <col min="69" max="69" width="22.85546875" style="274" customWidth="1"/>
    <col min="70" max="70" width="14.28515625" style="266" bestFit="1" customWidth="1"/>
    <col min="71" max="71" width="15.85546875" style="266" bestFit="1" customWidth="1"/>
    <col min="72" max="16384" width="9.140625" style="266"/>
  </cols>
  <sheetData>
    <row r="1" spans="1:71" s="253" customFormat="1" ht="30" x14ac:dyDescent="0.25">
      <c r="A1" s="245" t="s">
        <v>4121</v>
      </c>
      <c r="B1" s="245" t="s">
        <v>4060</v>
      </c>
      <c r="C1" s="245" t="s">
        <v>4122</v>
      </c>
      <c r="D1" s="246" t="s">
        <v>4123</v>
      </c>
      <c r="E1" s="245" t="s">
        <v>4124</v>
      </c>
      <c r="F1" s="245" t="s">
        <v>4125</v>
      </c>
      <c r="G1" s="245" t="s">
        <v>3432</v>
      </c>
      <c r="H1" s="245" t="s">
        <v>4126</v>
      </c>
      <c r="I1" s="246" t="s">
        <v>3434</v>
      </c>
      <c r="J1" s="246" t="s">
        <v>3435</v>
      </c>
      <c r="K1" s="246" t="s">
        <v>3436</v>
      </c>
      <c r="L1" s="247" t="s">
        <v>4127</v>
      </c>
      <c r="M1" s="247" t="s">
        <v>4128</v>
      </c>
      <c r="N1" s="247" t="s">
        <v>3936</v>
      </c>
      <c r="O1" s="247" t="s">
        <v>4129</v>
      </c>
      <c r="P1" s="247" t="s">
        <v>4130</v>
      </c>
      <c r="Q1" s="246" t="s">
        <v>3439</v>
      </c>
      <c r="R1" s="246" t="s">
        <v>3440</v>
      </c>
      <c r="S1" s="246" t="s">
        <v>3441</v>
      </c>
      <c r="T1" s="246" t="s">
        <v>3442</v>
      </c>
      <c r="U1" s="246" t="s">
        <v>3443</v>
      </c>
      <c r="V1" s="246" t="s">
        <v>3444</v>
      </c>
      <c r="W1" s="246" t="s">
        <v>3445</v>
      </c>
      <c r="X1" s="246" t="s">
        <v>3446</v>
      </c>
      <c r="Y1" s="246" t="s">
        <v>3447</v>
      </c>
      <c r="Z1" s="246" t="s">
        <v>3448</v>
      </c>
      <c r="AA1" s="246" t="s">
        <v>3449</v>
      </c>
      <c r="AB1" s="246" t="s">
        <v>3450</v>
      </c>
      <c r="AC1" s="246" t="s">
        <v>3451</v>
      </c>
      <c r="AD1" s="246" t="s">
        <v>3452</v>
      </c>
      <c r="AE1" s="246" t="s">
        <v>3453</v>
      </c>
      <c r="AF1" s="246" t="s">
        <v>3454</v>
      </c>
      <c r="AG1" s="248">
        <v>46235</v>
      </c>
      <c r="AH1" s="248">
        <v>46266</v>
      </c>
      <c r="AI1" s="248">
        <v>46296</v>
      </c>
      <c r="AJ1" s="248">
        <v>46327</v>
      </c>
      <c r="AK1" s="248">
        <v>46357</v>
      </c>
      <c r="AL1" s="248">
        <v>46388</v>
      </c>
      <c r="AM1" s="248">
        <v>46419</v>
      </c>
      <c r="AN1" s="248">
        <v>46447</v>
      </c>
      <c r="AO1" s="249" t="s">
        <v>3463</v>
      </c>
      <c r="AP1" s="249" t="s">
        <v>3464</v>
      </c>
      <c r="AQ1" s="249" t="s">
        <v>3465</v>
      </c>
      <c r="AR1" s="249" t="s">
        <v>3466</v>
      </c>
      <c r="AS1" s="249" t="s">
        <v>3467</v>
      </c>
      <c r="AT1" s="249" t="s">
        <v>3468</v>
      </c>
      <c r="AU1" s="249" t="s">
        <v>3469</v>
      </c>
      <c r="AV1" s="249" t="s">
        <v>3470</v>
      </c>
      <c r="AW1" s="249" t="s">
        <v>3471</v>
      </c>
      <c r="AX1" s="249" t="s">
        <v>3472</v>
      </c>
      <c r="AY1" s="249" t="s">
        <v>3473</v>
      </c>
      <c r="AZ1" s="249" t="s">
        <v>3474</v>
      </c>
      <c r="BA1" s="249" t="s">
        <v>3475</v>
      </c>
      <c r="BB1" s="249" t="s">
        <v>3627</v>
      </c>
      <c r="BC1" s="249" t="s">
        <v>3628</v>
      </c>
      <c r="BD1" s="249" t="s">
        <v>3629</v>
      </c>
      <c r="BE1" s="249" t="s">
        <v>4131</v>
      </c>
      <c r="BF1" s="249" t="s">
        <v>4132</v>
      </c>
      <c r="BG1" s="249" t="s">
        <v>4133</v>
      </c>
      <c r="BH1" s="249" t="s">
        <v>4134</v>
      </c>
      <c r="BI1" s="249" t="s">
        <v>4135</v>
      </c>
      <c r="BJ1" s="249" t="s">
        <v>4136</v>
      </c>
      <c r="BK1" s="249" t="s">
        <v>4137</v>
      </c>
      <c r="BL1" s="249" t="s">
        <v>4138</v>
      </c>
      <c r="BM1" s="249" t="s">
        <v>4139</v>
      </c>
      <c r="BN1" s="249" t="s">
        <v>4140</v>
      </c>
      <c r="BO1" s="250" t="s">
        <v>4141</v>
      </c>
      <c r="BP1" s="251" t="s">
        <v>4142</v>
      </c>
      <c r="BQ1" s="252" t="s">
        <v>4143</v>
      </c>
      <c r="BR1" s="253" t="s">
        <v>4194</v>
      </c>
      <c r="BS1" s="253" t="s">
        <v>3427</v>
      </c>
    </row>
    <row r="2" spans="1:71" x14ac:dyDescent="0.25">
      <c r="A2" s="254"/>
      <c r="B2" s="255"/>
      <c r="C2" s="255"/>
      <c r="D2" s="255"/>
      <c r="E2" s="258"/>
      <c r="F2" s="258"/>
      <c r="G2" s="254"/>
      <c r="H2" s="255"/>
      <c r="I2" s="263">
        <f>SUM(I1:I1)</f>
        <v>0</v>
      </c>
      <c r="J2" s="263">
        <f>SUM(J1:J1)</f>
        <v>0</v>
      </c>
      <c r="K2" s="263">
        <f>SUM(K1:K1)</f>
        <v>0</v>
      </c>
      <c r="L2" s="262">
        <f>SUM(L1:L1)</f>
        <v>0</v>
      </c>
      <c r="M2" s="261">
        <f>SUM(M1:M1)</f>
        <v>0</v>
      </c>
      <c r="N2" s="262">
        <f>SUM(N1:N1)</f>
        <v>0</v>
      </c>
      <c r="O2" s="262">
        <f>SUM(O1:O1)</f>
        <v>0</v>
      </c>
      <c r="P2" s="262">
        <f>SUM(P1:P1)</f>
        <v>0</v>
      </c>
      <c r="Q2" s="263">
        <f>SUM(Q1:Q1)</f>
        <v>0</v>
      </c>
      <c r="R2" s="263">
        <f>SUM(R1:R1)</f>
        <v>0</v>
      </c>
      <c r="S2" s="263">
        <f>SUM(S1:S1)</f>
        <v>0</v>
      </c>
      <c r="T2" s="263">
        <f>SUM(T1:T1)</f>
        <v>0</v>
      </c>
      <c r="U2" s="263">
        <f>SUM(U1:U1)</f>
        <v>0</v>
      </c>
      <c r="V2" s="263">
        <f>SUM(V1:V1)</f>
        <v>0</v>
      </c>
      <c r="W2" s="263">
        <f>SUM(W1:W1)</f>
        <v>0</v>
      </c>
      <c r="X2" s="263">
        <f>SUM(X1:X1)</f>
        <v>0</v>
      </c>
      <c r="Y2" s="263">
        <f>SUM(Y1:Y1)</f>
        <v>0</v>
      </c>
      <c r="Z2" s="263">
        <f>SUM(Z1:Z1)</f>
        <v>0</v>
      </c>
      <c r="AA2" s="263">
        <f>SUM(AA1:AA1)</f>
        <v>0</v>
      </c>
      <c r="AB2" s="263">
        <f>SUM(AB1:AB1)</f>
        <v>0</v>
      </c>
      <c r="AC2" s="263">
        <f>SUM(AC1:AC1)</f>
        <v>0</v>
      </c>
      <c r="AD2" s="263">
        <f>SUM(AD1:AD1)</f>
        <v>0</v>
      </c>
      <c r="AE2" s="263">
        <f>SUM(AE1:AE1)</f>
        <v>0</v>
      </c>
      <c r="AF2" s="263">
        <f>SUM(AF1:AF1)</f>
        <v>0</v>
      </c>
      <c r="AG2" s="263">
        <f>SUM(AG1:AG1)</f>
        <v>46235</v>
      </c>
      <c r="AH2" s="263">
        <f>SUM(AH1:AH1)</f>
        <v>46266</v>
      </c>
      <c r="AI2" s="263">
        <f>SUM(AI1:AI1)</f>
        <v>46296</v>
      </c>
      <c r="AJ2" s="263">
        <f>SUM(AJ1:AJ1)</f>
        <v>46327</v>
      </c>
      <c r="AK2" s="263">
        <f>SUM(AK1:AK1)</f>
        <v>46357</v>
      </c>
      <c r="AL2" s="263">
        <f>SUM(AL1:AL1)</f>
        <v>46388</v>
      </c>
      <c r="AM2" s="263">
        <f>SUM(AM1:AM1)</f>
        <v>46419</v>
      </c>
      <c r="AN2" s="263">
        <f>SUM(AN1:AN1)</f>
        <v>46447</v>
      </c>
      <c r="AO2" s="263">
        <f>SUM(AO1:AO1)</f>
        <v>0</v>
      </c>
      <c r="AP2" s="263">
        <f>SUM(AP1:AP1)</f>
        <v>0</v>
      </c>
      <c r="AQ2" s="263">
        <f>SUM(AQ1:AQ1)</f>
        <v>0</v>
      </c>
      <c r="AR2" s="263">
        <f>SUM(AR1:AR1)</f>
        <v>0</v>
      </c>
      <c r="AS2" s="263">
        <f>SUM(AS1:AS1)</f>
        <v>0</v>
      </c>
      <c r="AT2" s="263">
        <f>SUM(AT1:AT1)</f>
        <v>0</v>
      </c>
      <c r="AU2" s="263">
        <f>SUM(AU1:AU1)</f>
        <v>0</v>
      </c>
      <c r="AV2" s="263">
        <f>SUM(AV1:AV1)</f>
        <v>0</v>
      </c>
      <c r="AW2" s="263">
        <f>SUM(AW1:AW1)</f>
        <v>0</v>
      </c>
      <c r="AX2" s="263">
        <f>SUM(AX1:AX1)</f>
        <v>0</v>
      </c>
      <c r="AY2" s="263">
        <f>SUM(AY1:AY1)</f>
        <v>0</v>
      </c>
      <c r="AZ2" s="263">
        <f>SUM(AZ1:AZ1)</f>
        <v>0</v>
      </c>
      <c r="BA2" s="263">
        <f>SUM(BA1:BA1)</f>
        <v>0</v>
      </c>
      <c r="BB2" s="263">
        <f>SUM(BB1:BB1)</f>
        <v>0</v>
      </c>
      <c r="BC2" s="263">
        <f>SUM(BC1:BC1)</f>
        <v>0</v>
      </c>
      <c r="BD2" s="263">
        <f>SUM(BD1:BD1)</f>
        <v>0</v>
      </c>
      <c r="BE2" s="263">
        <f>SUM(BE1:BE1)</f>
        <v>0</v>
      </c>
      <c r="BF2" s="263">
        <f>SUM(BF1:BF1)</f>
        <v>0</v>
      </c>
      <c r="BG2" s="263">
        <f>SUM(BG1:BG1)</f>
        <v>0</v>
      </c>
      <c r="BH2" s="263">
        <f>SUM(BH1:BH1)</f>
        <v>0</v>
      </c>
      <c r="BI2" s="263">
        <f>SUM(BI1:BI1)</f>
        <v>0</v>
      </c>
      <c r="BJ2" s="263">
        <f>SUM(BJ1:BJ1)</f>
        <v>0</v>
      </c>
      <c r="BK2" s="263">
        <f>SUM(BK1:BK1)</f>
        <v>0</v>
      </c>
      <c r="BL2" s="263">
        <f>SUM(BL1:BL1)</f>
        <v>0</v>
      </c>
      <c r="BM2" s="263">
        <f>SUM(BM1:BM1)</f>
        <v>0</v>
      </c>
      <c r="BN2" s="263">
        <f>SUM(BN1:BN1)</f>
        <v>0</v>
      </c>
      <c r="BO2" s="263">
        <f>SUM(BO1:BO1)</f>
        <v>0</v>
      </c>
      <c r="BP2" s="263">
        <f>SUM(BP1:BP1)</f>
        <v>0</v>
      </c>
      <c r="BQ2" s="259">
        <f>SUM(BQ1:BQ1)</f>
        <v>0</v>
      </c>
      <c r="BR2" s="273">
        <f>SUM(Q2:U2)</f>
        <v>0</v>
      </c>
      <c r="BS2" s="273">
        <f>SUM(V2:BN2)</f>
        <v>370735</v>
      </c>
    </row>
    <row r="3" spans="1:71" x14ac:dyDescent="0.25">
      <c r="A3" s="254" t="s">
        <v>4144</v>
      </c>
      <c r="B3" s="255" t="s">
        <v>19</v>
      </c>
      <c r="C3" s="267">
        <v>45690</v>
      </c>
      <c r="D3" s="256">
        <v>33894</v>
      </c>
      <c r="E3" s="258" t="s">
        <v>4155</v>
      </c>
      <c r="F3" s="258">
        <v>501</v>
      </c>
      <c r="G3" s="254" t="s">
        <v>257</v>
      </c>
      <c r="H3" s="255" t="s">
        <v>3487</v>
      </c>
      <c r="I3" s="259"/>
      <c r="J3" s="259">
        <v>20794</v>
      </c>
      <c r="K3" s="259">
        <v>1209.96</v>
      </c>
      <c r="L3" s="260">
        <f>I3+J3+K3</f>
        <v>22003.96</v>
      </c>
      <c r="M3" s="262"/>
      <c r="N3" s="262">
        <f>BQ3</f>
        <v>0</v>
      </c>
      <c r="O3" s="262">
        <f>L3+M3+N3</f>
        <v>22003.96</v>
      </c>
      <c r="P3" s="262">
        <f>Q3+R3+S3+T3+U3+V3+W3+X3+Y3+Z3+AA3+AB3+AC3+AD3+AE3+AF3+AG3+AH3+AI3+AJ3+AK3+AL3+AM3+AN3+AO3+AP3+AQ3+AR3+AS3+AT3+AU3+AV3+AW3+AX3+AY3+AZ3+BA3+BB3+BC3+BD3+BE3+BF3+BG3+BH3+BI3+BJ3+BK3+BL3+BM3+BN3+BP3</f>
        <v>249881.25</v>
      </c>
      <c r="Q3" s="263"/>
      <c r="R3" s="264">
        <v>2125.54</v>
      </c>
      <c r="S3" s="264">
        <v>1515.82</v>
      </c>
      <c r="T3" s="264">
        <v>1515.82</v>
      </c>
      <c r="U3" s="264">
        <v>1515.82</v>
      </c>
      <c r="V3" s="264">
        <v>1515.82</v>
      </c>
      <c r="W3" s="264">
        <v>1515.82</v>
      </c>
      <c r="X3" s="264">
        <v>1515.82</v>
      </c>
      <c r="Y3" s="264">
        <v>5552.45</v>
      </c>
      <c r="Z3" s="264">
        <v>0</v>
      </c>
      <c r="AA3" s="264">
        <v>0</v>
      </c>
      <c r="AB3" s="264">
        <v>0</v>
      </c>
      <c r="AC3" s="264">
        <v>271.7</v>
      </c>
      <c r="AD3" s="264"/>
      <c r="AE3" s="264">
        <v>0</v>
      </c>
      <c r="AF3" s="264">
        <v>0</v>
      </c>
      <c r="AG3" s="264">
        <v>0</v>
      </c>
      <c r="AH3" s="264">
        <v>0</v>
      </c>
      <c r="AI3" s="264">
        <v>0</v>
      </c>
      <c r="AJ3" s="264">
        <v>0</v>
      </c>
      <c r="AK3" s="264">
        <v>0</v>
      </c>
      <c r="AL3" s="264">
        <v>0</v>
      </c>
      <c r="AM3" s="264">
        <v>0</v>
      </c>
      <c r="AN3" s="264">
        <v>0</v>
      </c>
      <c r="AO3" s="264">
        <v>0</v>
      </c>
      <c r="AP3" s="264">
        <v>0</v>
      </c>
      <c r="AQ3" s="264">
        <v>0</v>
      </c>
      <c r="AR3" s="264">
        <v>0</v>
      </c>
      <c r="AS3" s="264">
        <v>0</v>
      </c>
      <c r="AT3" s="264">
        <v>0</v>
      </c>
      <c r="AU3" s="264">
        <v>0</v>
      </c>
      <c r="AV3" s="264">
        <v>0</v>
      </c>
      <c r="AW3" s="264">
        <v>0</v>
      </c>
      <c r="AX3" s="264">
        <v>0</v>
      </c>
      <c r="AY3" s="264">
        <v>0</v>
      </c>
      <c r="AZ3" s="264">
        <v>0</v>
      </c>
      <c r="BA3" s="264">
        <v>0</v>
      </c>
      <c r="BB3" s="264">
        <v>0</v>
      </c>
      <c r="BC3" s="264">
        <v>0</v>
      </c>
      <c r="BD3" s="264">
        <v>0</v>
      </c>
      <c r="BE3" s="264">
        <v>0</v>
      </c>
      <c r="BF3" s="264">
        <v>0</v>
      </c>
      <c r="BG3" s="264">
        <v>0</v>
      </c>
      <c r="BH3" s="264">
        <v>0</v>
      </c>
      <c r="BI3" s="264">
        <v>0</v>
      </c>
      <c r="BJ3" s="264">
        <v>0</v>
      </c>
      <c r="BK3" s="264">
        <v>0</v>
      </c>
      <c r="BL3" s="264">
        <v>0</v>
      </c>
      <c r="BM3" s="264">
        <v>0</v>
      </c>
      <c r="BN3" s="264">
        <v>0</v>
      </c>
      <c r="BO3" s="263">
        <v>0</v>
      </c>
      <c r="BP3" s="265">
        <v>232836.64</v>
      </c>
      <c r="BQ3" s="259"/>
      <c r="BR3" s="273">
        <f t="shared" ref="BR3:BR66" si="0">SUM(Q3:U3)</f>
        <v>6672.9999999999991</v>
      </c>
      <c r="BS3" s="273">
        <f t="shared" ref="BS3:BS66" si="1">SUM(V3:BN3)</f>
        <v>10371.61</v>
      </c>
    </row>
    <row r="4" spans="1:71" x14ac:dyDescent="0.25">
      <c r="A4" s="254" t="s">
        <v>4144</v>
      </c>
      <c r="B4" s="255" t="s">
        <v>19</v>
      </c>
      <c r="C4" s="267">
        <v>45052</v>
      </c>
      <c r="D4" s="256">
        <v>266936.08</v>
      </c>
      <c r="E4" s="257" t="s">
        <v>4157</v>
      </c>
      <c r="F4" s="258">
        <v>1006</v>
      </c>
      <c r="G4" s="254" t="s">
        <v>35</v>
      </c>
      <c r="H4" s="255" t="s">
        <v>3487</v>
      </c>
      <c r="I4" s="259">
        <v>996.72</v>
      </c>
      <c r="J4" s="259">
        <v>1001.7</v>
      </c>
      <c r="K4" s="259">
        <v>1030.56</v>
      </c>
      <c r="L4" s="260">
        <f>I4+J4+K4</f>
        <v>3028.98</v>
      </c>
      <c r="M4" s="369"/>
      <c r="N4" s="262">
        <f>BQ4</f>
        <v>0</v>
      </c>
      <c r="O4" s="262">
        <f>L4+M4+N4</f>
        <v>3028.98</v>
      </c>
      <c r="P4" s="262">
        <f>Q4+R4+S4+T4+U4+V4+W4+X4+Y4+Z4+AA4+AB4+AC4+AD4+AE4+AF4+AG4+AH4+AI4+AJ4+AK4+AL4+AM4+AN4+AO4+AP4+AQ4+AR4+AS4+AT4+AU4+AV4+AW4+AX4+AY4+AZ4+BA4+BB4+BC4+BD4+BE4+BF4+BG4+BH4+BI4+BJ4+BK4+BL4+BM4+BN4+BP4</f>
        <v>260125.55</v>
      </c>
      <c r="Q4" s="263">
        <v>917.18</v>
      </c>
      <c r="R4" s="264">
        <v>1943.47</v>
      </c>
      <c r="S4" s="264">
        <v>1943.47</v>
      </c>
      <c r="T4" s="264">
        <v>1309.6600000000001</v>
      </c>
      <c r="U4" s="264">
        <v>1309.6600000000001</v>
      </c>
      <c r="V4" s="264">
        <v>1309.6600000000001</v>
      </c>
      <c r="W4" s="264">
        <v>1309.6600000000001</v>
      </c>
      <c r="X4" s="264">
        <v>1309.6600000000001</v>
      </c>
      <c r="Y4" s="264">
        <v>8731.09</v>
      </c>
      <c r="Z4" s="264">
        <v>1309.6600000000001</v>
      </c>
      <c r="AA4" s="264">
        <v>7639.71</v>
      </c>
      <c r="AB4" s="264">
        <v>0</v>
      </c>
      <c r="AC4" s="264">
        <v>0</v>
      </c>
      <c r="AD4" s="264">
        <v>0</v>
      </c>
      <c r="AE4" s="264">
        <v>0</v>
      </c>
      <c r="AF4" s="264"/>
      <c r="AG4" s="264">
        <v>0</v>
      </c>
      <c r="AH4" s="264">
        <v>109.14</v>
      </c>
      <c r="AI4" s="264">
        <v>0</v>
      </c>
      <c r="AJ4" s="264">
        <v>0</v>
      </c>
      <c r="AK4" s="264">
        <v>0</v>
      </c>
      <c r="AL4" s="264">
        <v>0</v>
      </c>
      <c r="AM4" s="264">
        <v>0</v>
      </c>
      <c r="AN4" s="264">
        <v>0</v>
      </c>
      <c r="AO4" s="264">
        <v>0</v>
      </c>
      <c r="AP4" s="264">
        <v>0</v>
      </c>
      <c r="AQ4" s="264">
        <v>0</v>
      </c>
      <c r="AR4" s="264">
        <v>0</v>
      </c>
      <c r="AS4" s="264">
        <v>0</v>
      </c>
      <c r="AT4" s="264">
        <v>0</v>
      </c>
      <c r="AU4" s="264">
        <v>0</v>
      </c>
      <c r="AV4" s="264">
        <v>0</v>
      </c>
      <c r="AW4" s="264">
        <v>0</v>
      </c>
      <c r="AX4" s="264">
        <v>0</v>
      </c>
      <c r="AY4" s="264">
        <v>0</v>
      </c>
      <c r="AZ4" s="264">
        <v>0</v>
      </c>
      <c r="BA4" s="264">
        <v>0</v>
      </c>
      <c r="BB4" s="264">
        <v>0</v>
      </c>
      <c r="BC4" s="264">
        <v>0</v>
      </c>
      <c r="BD4" s="264">
        <v>0</v>
      </c>
      <c r="BE4" s="264">
        <v>0</v>
      </c>
      <c r="BF4" s="264">
        <v>0</v>
      </c>
      <c r="BG4" s="264">
        <v>0</v>
      </c>
      <c r="BH4" s="264">
        <v>0</v>
      </c>
      <c r="BI4" s="264">
        <v>0</v>
      </c>
      <c r="BJ4" s="264">
        <v>0</v>
      </c>
      <c r="BK4" s="264">
        <v>0</v>
      </c>
      <c r="BL4" s="264">
        <v>0</v>
      </c>
      <c r="BM4" s="264">
        <v>0</v>
      </c>
      <c r="BN4" s="264">
        <v>0</v>
      </c>
      <c r="BO4" s="263">
        <v>230983.53</v>
      </c>
      <c r="BP4" s="265">
        <f>BO4-BQ4</f>
        <v>230983.53</v>
      </c>
      <c r="BQ4" s="259"/>
      <c r="BR4" s="273">
        <f t="shared" si="0"/>
        <v>7423.44</v>
      </c>
      <c r="BS4" s="273">
        <f t="shared" si="1"/>
        <v>21718.579999999998</v>
      </c>
    </row>
    <row r="5" spans="1:71" x14ac:dyDescent="0.25">
      <c r="A5" s="254" t="s">
        <v>4144</v>
      </c>
      <c r="B5" s="255" t="s">
        <v>19</v>
      </c>
      <c r="C5" s="267">
        <v>45164</v>
      </c>
      <c r="D5" s="256">
        <v>267140</v>
      </c>
      <c r="E5" s="257" t="s">
        <v>4157</v>
      </c>
      <c r="F5" s="258">
        <v>702</v>
      </c>
      <c r="G5" s="254" t="s">
        <v>4160</v>
      </c>
      <c r="H5" s="255" t="s">
        <v>3487</v>
      </c>
      <c r="I5" s="259">
        <v>1863.68</v>
      </c>
      <c r="J5" s="259">
        <v>1871.09</v>
      </c>
      <c r="K5" s="259">
        <v>1885.27</v>
      </c>
      <c r="L5" s="260">
        <f>I5+J5+K5</f>
        <v>5620.04</v>
      </c>
      <c r="M5" s="261"/>
      <c r="N5" s="262">
        <f>BQ5</f>
        <v>0</v>
      </c>
      <c r="O5" s="262">
        <f>L5+M5+N5</f>
        <v>5620.04</v>
      </c>
      <c r="P5" s="262">
        <f>Q5+R5+S5+T5+U5+V5+W5+X5+Y5+Z5+AA5+AB5+AC5+AD5+AE5+AF5+AG5+AH5+AI5+AJ5+AK5+AL5+AM5+AN5+AO5+AP5+AQ5+AR5+AS5+AT5+AU5+AV5+AW5+AX5+AY5+AZ5+BA5+BB5+BC5+BD5+BE5+BF5+BG5+BH5+BI5+BJ5+BK5+BL5+BM5+BN5+BP5</f>
        <v>238501.71</v>
      </c>
      <c r="Q5" s="263">
        <v>1700</v>
      </c>
      <c r="R5" s="264">
        <v>1099.1400000000001</v>
      </c>
      <c r="S5" s="264">
        <v>1099.1400000000001</v>
      </c>
      <c r="T5" s="264">
        <v>1099.1400000000001</v>
      </c>
      <c r="U5" s="264">
        <v>1099.1400000000001</v>
      </c>
      <c r="V5" s="264">
        <v>1099.1400000000001</v>
      </c>
      <c r="W5" s="264">
        <v>1099.1400000000001</v>
      </c>
      <c r="X5" s="264">
        <v>1099.1400000000001</v>
      </c>
      <c r="Y5" s="264">
        <v>5495.68</v>
      </c>
      <c r="Z5" s="264">
        <v>9892.2199999999993</v>
      </c>
      <c r="AA5" s="264">
        <v>0</v>
      </c>
      <c r="AB5" s="264">
        <v>0</v>
      </c>
      <c r="AC5" s="264">
        <v>0</v>
      </c>
      <c r="AD5" s="264">
        <v>0</v>
      </c>
      <c r="AE5" s="264">
        <v>0</v>
      </c>
      <c r="AF5" s="264">
        <v>0</v>
      </c>
      <c r="AG5" s="264">
        <v>219.83</v>
      </c>
      <c r="AH5" s="264">
        <v>0</v>
      </c>
      <c r="AI5" s="264">
        <v>0</v>
      </c>
      <c r="AJ5" s="264">
        <v>0</v>
      </c>
      <c r="AK5" s="264">
        <v>0</v>
      </c>
      <c r="AL5" s="264">
        <v>0</v>
      </c>
      <c r="AM5" s="264">
        <v>0</v>
      </c>
      <c r="AN5" s="264">
        <v>0</v>
      </c>
      <c r="AO5" s="264">
        <v>0</v>
      </c>
      <c r="AP5" s="264">
        <v>0</v>
      </c>
      <c r="AQ5" s="264">
        <v>0</v>
      </c>
      <c r="AR5" s="264">
        <v>0</v>
      </c>
      <c r="AS5" s="264">
        <v>0</v>
      </c>
      <c r="AT5" s="264">
        <v>0</v>
      </c>
      <c r="AU5" s="264">
        <v>0</v>
      </c>
      <c r="AV5" s="264">
        <v>0</v>
      </c>
      <c r="AW5" s="264">
        <v>0</v>
      </c>
      <c r="AX5" s="264">
        <v>0</v>
      </c>
      <c r="AY5" s="264">
        <v>0</v>
      </c>
      <c r="AZ5" s="264">
        <v>0</v>
      </c>
      <c r="BA5" s="264">
        <v>0</v>
      </c>
      <c r="BB5" s="264">
        <v>0</v>
      </c>
      <c r="BC5" s="264">
        <v>0</v>
      </c>
      <c r="BD5" s="264">
        <v>0</v>
      </c>
      <c r="BE5" s="264">
        <v>0</v>
      </c>
      <c r="BF5" s="264">
        <v>0</v>
      </c>
      <c r="BG5" s="264">
        <v>0</v>
      </c>
      <c r="BH5" s="264">
        <v>0</v>
      </c>
      <c r="BI5" s="264">
        <v>0</v>
      </c>
      <c r="BJ5" s="264">
        <v>0</v>
      </c>
      <c r="BK5" s="264">
        <v>0</v>
      </c>
      <c r="BL5" s="264">
        <v>0</v>
      </c>
      <c r="BM5" s="264">
        <v>0</v>
      </c>
      <c r="BN5" s="264">
        <v>0</v>
      </c>
      <c r="BO5" s="263">
        <v>213500</v>
      </c>
      <c r="BP5" s="265">
        <f>BO5-BQ5</f>
        <v>213500</v>
      </c>
      <c r="BQ5" s="259"/>
      <c r="BR5" s="273">
        <f t="shared" si="0"/>
        <v>6096.5600000000013</v>
      </c>
      <c r="BS5" s="273">
        <f t="shared" si="1"/>
        <v>18905.150000000001</v>
      </c>
    </row>
    <row r="6" spans="1:71" x14ac:dyDescent="0.25">
      <c r="A6" s="254" t="s">
        <v>4144</v>
      </c>
      <c r="B6" s="255" t="s">
        <v>19</v>
      </c>
      <c r="C6" s="267">
        <v>45114</v>
      </c>
      <c r="D6" s="256">
        <v>272667.57</v>
      </c>
      <c r="E6" s="257" t="s">
        <v>4157</v>
      </c>
      <c r="F6" s="258">
        <v>704</v>
      </c>
      <c r="G6" s="254" t="s">
        <v>313</v>
      </c>
      <c r="H6" s="255" t="s">
        <v>3487</v>
      </c>
      <c r="I6" s="259">
        <v>2593.3200000000002</v>
      </c>
      <c r="J6" s="259">
        <v>2597.85</v>
      </c>
      <c r="K6" s="259">
        <v>2611.65</v>
      </c>
      <c r="L6" s="260">
        <f>I6+J6+K6</f>
        <v>7802.82</v>
      </c>
      <c r="M6" s="262"/>
      <c r="N6" s="262">
        <f>BQ6</f>
        <v>0</v>
      </c>
      <c r="O6" s="262">
        <f>L6+M6+N6</f>
        <v>7802.82</v>
      </c>
      <c r="P6" s="262">
        <f>Q6+R6+S6+T6+U6+V6+W6+X6+Y6+Z6+AA6+AB6+AC6+AD6+AE6+AF6+AG6+AH6+AI6+AJ6+AK6+AL6+AM6+AN6+AO6+AP6+AQ6+AR6+AS6+AT6+AU6+AV6+AW6+AX6+AY6+AZ6+BA6+BB6+BC6+BD6+BE6+BF6+BG6+BH6+BI6+BJ6+BK6+BL6+BM6+BN6+BP6</f>
        <v>279345.51</v>
      </c>
      <c r="Q6" s="263">
        <v>2350.56</v>
      </c>
      <c r="R6" s="264">
        <v>5528.1</v>
      </c>
      <c r="S6" s="264">
        <v>5528.1</v>
      </c>
      <c r="T6" s="264">
        <v>5528.1</v>
      </c>
      <c r="U6" s="264">
        <v>5528.1</v>
      </c>
      <c r="V6" s="264">
        <v>5528.1</v>
      </c>
      <c r="W6" s="264">
        <v>5528.1</v>
      </c>
      <c r="X6" s="264">
        <v>5528.1</v>
      </c>
      <c r="Y6" s="264">
        <v>13543.85</v>
      </c>
      <c r="Z6" s="264">
        <v>13543.85</v>
      </c>
      <c r="AA6" s="264">
        <v>0</v>
      </c>
      <c r="AB6" s="264">
        <v>0</v>
      </c>
      <c r="AC6" s="264">
        <v>0</v>
      </c>
      <c r="AD6" s="264">
        <v>0</v>
      </c>
      <c r="AE6" s="264">
        <v>110.56</v>
      </c>
      <c r="AF6" s="264">
        <v>0</v>
      </c>
      <c r="AG6" s="264">
        <v>0</v>
      </c>
      <c r="AH6" s="264">
        <v>0</v>
      </c>
      <c r="AI6" s="264">
        <v>0</v>
      </c>
      <c r="AJ6" s="264">
        <v>0</v>
      </c>
      <c r="AK6" s="264">
        <v>0</v>
      </c>
      <c r="AL6" s="264">
        <v>0</v>
      </c>
      <c r="AM6" s="264">
        <v>0</v>
      </c>
      <c r="AN6" s="264">
        <v>0</v>
      </c>
      <c r="AO6" s="264">
        <v>0</v>
      </c>
      <c r="AP6" s="264">
        <v>0</v>
      </c>
      <c r="AQ6" s="264">
        <v>0</v>
      </c>
      <c r="AR6" s="264">
        <v>0</v>
      </c>
      <c r="AS6" s="264">
        <v>0</v>
      </c>
      <c r="AT6" s="264">
        <v>0</v>
      </c>
      <c r="AU6" s="264">
        <v>0</v>
      </c>
      <c r="AV6" s="264">
        <v>0</v>
      </c>
      <c r="AW6" s="264">
        <v>0</v>
      </c>
      <c r="AX6" s="264">
        <v>0</v>
      </c>
      <c r="AY6" s="264">
        <v>0</v>
      </c>
      <c r="AZ6" s="264">
        <v>0</v>
      </c>
      <c r="BA6" s="264">
        <v>0</v>
      </c>
      <c r="BB6" s="264">
        <v>0</v>
      </c>
      <c r="BC6" s="264">
        <v>0</v>
      </c>
      <c r="BD6" s="264">
        <v>0</v>
      </c>
      <c r="BE6" s="264">
        <v>0</v>
      </c>
      <c r="BF6" s="264">
        <v>0</v>
      </c>
      <c r="BG6" s="264">
        <v>0</v>
      </c>
      <c r="BH6" s="264">
        <v>0</v>
      </c>
      <c r="BI6" s="264">
        <v>0</v>
      </c>
      <c r="BJ6" s="264">
        <v>0</v>
      </c>
      <c r="BK6" s="264">
        <v>0</v>
      </c>
      <c r="BL6" s="264">
        <v>0</v>
      </c>
      <c r="BM6" s="264">
        <v>0</v>
      </c>
      <c r="BN6" s="264">
        <v>0</v>
      </c>
      <c r="BO6" s="263">
        <v>211099.99</v>
      </c>
      <c r="BP6" s="265">
        <f>BO6-BQ6</f>
        <v>211099.99</v>
      </c>
      <c r="BQ6" s="259"/>
      <c r="BR6" s="273">
        <f t="shared" si="0"/>
        <v>24462.959999999999</v>
      </c>
      <c r="BS6" s="273">
        <f t="shared" si="1"/>
        <v>43782.559999999998</v>
      </c>
    </row>
    <row r="7" spans="1:71" x14ac:dyDescent="0.25">
      <c r="A7" s="254" t="s">
        <v>4144</v>
      </c>
      <c r="B7" s="255" t="s">
        <v>19</v>
      </c>
      <c r="C7" s="267">
        <v>45052</v>
      </c>
      <c r="D7" s="256">
        <v>256432.04</v>
      </c>
      <c r="E7" s="257" t="s">
        <v>4157</v>
      </c>
      <c r="F7" s="258">
        <v>503</v>
      </c>
      <c r="G7" s="254" t="s">
        <v>265</v>
      </c>
      <c r="H7" s="255" t="s">
        <v>3487</v>
      </c>
      <c r="I7" s="259">
        <v>1240.5899999999999</v>
      </c>
      <c r="J7" s="259">
        <v>1246.79</v>
      </c>
      <c r="K7" s="259">
        <v>1257.1400000000001</v>
      </c>
      <c r="L7" s="260">
        <f>I7+J7+K7</f>
        <v>3744.5200000000004</v>
      </c>
      <c r="M7" s="262"/>
      <c r="N7" s="262">
        <f>BQ7</f>
        <v>0</v>
      </c>
      <c r="O7" s="262">
        <f>L7+M7+N7</f>
        <v>3744.5200000000004</v>
      </c>
      <c r="P7" s="262">
        <f>Q7+R7+S7+T7+U7+V7+W7+X7+Y7+Z7+AA7+AB7+AC7+AD7+AE7+AF7+AG7+AH7+AI7+AJ7+AK7+AL7+AM7+AN7+AO7+AP7+AQ7+AR7+AS7+AT7+AU7+AV7+AW7+AX7+AY7+AZ7+BA7+BB7+BC7+BD7+BE7+BF7+BG7+BH7+BI7+BJ7+BK7+BL7+BM7+BN7+BP7</f>
        <v>231369.31</v>
      </c>
      <c r="Q7" s="263">
        <v>1141.5999999999999</v>
      </c>
      <c r="R7" s="264">
        <v>1863.27</v>
      </c>
      <c r="S7" s="264">
        <v>1863.27</v>
      </c>
      <c r="T7" s="264">
        <v>6860.48</v>
      </c>
      <c r="U7" s="264">
        <v>1863.27</v>
      </c>
      <c r="V7" s="264">
        <v>1863.27</v>
      </c>
      <c r="W7" s="264">
        <v>1863.27</v>
      </c>
      <c r="X7" s="264">
        <v>1863.27</v>
      </c>
      <c r="Y7" s="264">
        <v>6860.58</v>
      </c>
      <c r="Z7" s="264">
        <v>0</v>
      </c>
      <c r="AA7" s="264">
        <v>0</v>
      </c>
      <c r="AB7" s="264">
        <v>0</v>
      </c>
      <c r="AC7" s="264">
        <v>412.09</v>
      </c>
      <c r="AD7" s="264">
        <v>0</v>
      </c>
      <c r="AE7" s="264"/>
      <c r="AF7" s="264">
        <v>0</v>
      </c>
      <c r="AG7" s="264">
        <v>0</v>
      </c>
      <c r="AH7" s="264">
        <v>0</v>
      </c>
      <c r="AI7" s="264">
        <v>0</v>
      </c>
      <c r="AJ7" s="264">
        <v>0</v>
      </c>
      <c r="AK7" s="264">
        <v>0</v>
      </c>
      <c r="AL7" s="264">
        <v>0</v>
      </c>
      <c r="AM7" s="264">
        <v>0</v>
      </c>
      <c r="AN7" s="264">
        <v>0</v>
      </c>
      <c r="AO7" s="264">
        <v>0</v>
      </c>
      <c r="AP7" s="264">
        <v>0</v>
      </c>
      <c r="AQ7" s="264">
        <v>0</v>
      </c>
      <c r="AR7" s="264">
        <v>0</v>
      </c>
      <c r="AS7" s="264">
        <v>0</v>
      </c>
      <c r="AT7" s="264">
        <v>0</v>
      </c>
      <c r="AU7" s="264">
        <v>0</v>
      </c>
      <c r="AV7" s="264">
        <v>0</v>
      </c>
      <c r="AW7" s="264">
        <v>0</v>
      </c>
      <c r="AX7" s="264">
        <v>0</v>
      </c>
      <c r="AY7" s="264">
        <v>0</v>
      </c>
      <c r="AZ7" s="264">
        <v>0</v>
      </c>
      <c r="BA7" s="264">
        <v>0</v>
      </c>
      <c r="BB7" s="264">
        <v>0</v>
      </c>
      <c r="BC7" s="264">
        <v>0</v>
      </c>
      <c r="BD7" s="264">
        <v>0</v>
      </c>
      <c r="BE7" s="264">
        <v>0</v>
      </c>
      <c r="BF7" s="264">
        <v>0</v>
      </c>
      <c r="BG7" s="264">
        <v>0</v>
      </c>
      <c r="BH7" s="264">
        <v>0</v>
      </c>
      <c r="BI7" s="264">
        <v>0</v>
      </c>
      <c r="BJ7" s="264">
        <v>0</v>
      </c>
      <c r="BK7" s="264">
        <v>0</v>
      </c>
      <c r="BL7" s="264">
        <v>0</v>
      </c>
      <c r="BM7" s="264">
        <v>0</v>
      </c>
      <c r="BN7" s="264">
        <v>0</v>
      </c>
      <c r="BO7" s="263">
        <v>204914.94</v>
      </c>
      <c r="BP7" s="265">
        <f>BO7-BQ7</f>
        <v>204914.94</v>
      </c>
      <c r="BQ7" s="259"/>
      <c r="BR7" s="273">
        <f t="shared" si="0"/>
        <v>13591.89</v>
      </c>
      <c r="BS7" s="273">
        <f t="shared" si="1"/>
        <v>12862.48</v>
      </c>
    </row>
    <row r="8" spans="1:71" x14ac:dyDescent="0.25">
      <c r="A8" s="254" t="s">
        <v>4144</v>
      </c>
      <c r="B8" s="255" t="s">
        <v>19</v>
      </c>
      <c r="C8" s="267">
        <v>45036</v>
      </c>
      <c r="D8" s="256">
        <v>262340</v>
      </c>
      <c r="E8" s="257">
        <v>878771872731</v>
      </c>
      <c r="F8" s="258">
        <v>1106</v>
      </c>
      <c r="G8" s="254" t="s">
        <v>76</v>
      </c>
      <c r="H8" s="255" t="s">
        <v>3487</v>
      </c>
      <c r="I8" s="259"/>
      <c r="J8" s="259"/>
      <c r="K8" s="259"/>
      <c r="L8" s="260">
        <f>I8+J8+K8</f>
        <v>0</v>
      </c>
      <c r="M8" s="261"/>
      <c r="N8" s="262">
        <f>BQ8</f>
        <v>21478.68</v>
      </c>
      <c r="O8" s="262">
        <f>L8+M8+N8</f>
        <v>21478.68</v>
      </c>
      <c r="P8" s="262">
        <f>Q8+R8+S8+T8+U8+V8+W8+X8+Y8+Z8+AA8+AB8+AC8+AD8+AE8+AF8+AG8+AH8+AI8+AJ8+AK8+AL8+AM8+AN8+AO8+AP8+AQ8+AR8+AS8+AT8+AU8+AV8+AW8+AX8+AY8+AZ8+BA8+BB8+BC8+BD8+BE8+BF8+BG8+BH8+BI8+BJ8+BK8+BL8+BM8+BN8+BP8</f>
        <v>239495.75</v>
      </c>
      <c r="Q8" s="263">
        <v>1500.61</v>
      </c>
      <c r="R8" s="264">
        <v>1214.8</v>
      </c>
      <c r="S8" s="264">
        <v>1214.8</v>
      </c>
      <c r="T8" s="264">
        <v>1214.8</v>
      </c>
      <c r="U8" s="264">
        <v>1214.8</v>
      </c>
      <c r="V8" s="264">
        <v>1214.8</v>
      </c>
      <c r="W8" s="264">
        <v>1214.8</v>
      </c>
      <c r="X8" s="264">
        <v>21461.46</v>
      </c>
      <c r="Y8" s="264">
        <v>1214.8</v>
      </c>
      <c r="Z8" s="264">
        <v>18222</v>
      </c>
      <c r="AA8" s="264"/>
      <c r="AB8" s="264">
        <v>0</v>
      </c>
      <c r="AC8" s="264">
        <v>0</v>
      </c>
      <c r="AD8" s="264">
        <v>0</v>
      </c>
      <c r="AE8" s="264">
        <v>0</v>
      </c>
      <c r="AF8" s="264">
        <v>0</v>
      </c>
      <c r="AG8" s="264">
        <v>0</v>
      </c>
      <c r="AH8" s="264">
        <v>0</v>
      </c>
      <c r="AI8" s="264">
        <v>0</v>
      </c>
      <c r="AJ8" s="264">
        <v>0</v>
      </c>
      <c r="AK8" s="264">
        <v>0</v>
      </c>
      <c r="AL8" s="264">
        <v>0</v>
      </c>
      <c r="AM8" s="264">
        <v>0</v>
      </c>
      <c r="AN8" s="264">
        <v>0</v>
      </c>
      <c r="AO8" s="264">
        <v>0</v>
      </c>
      <c r="AP8" s="264">
        <v>0</v>
      </c>
      <c r="AQ8" s="264">
        <v>0</v>
      </c>
      <c r="AR8" s="264">
        <v>0</v>
      </c>
      <c r="AS8" s="264">
        <v>0</v>
      </c>
      <c r="AT8" s="264">
        <v>0</v>
      </c>
      <c r="AU8" s="264">
        <v>0</v>
      </c>
      <c r="AV8" s="264">
        <v>0</v>
      </c>
      <c r="AW8" s="264">
        <v>0</v>
      </c>
      <c r="AX8" s="264">
        <v>0</v>
      </c>
      <c r="AY8" s="264">
        <v>0</v>
      </c>
      <c r="AZ8" s="264">
        <v>101.23</v>
      </c>
      <c r="BA8" s="264">
        <v>0</v>
      </c>
      <c r="BB8" s="264">
        <v>0</v>
      </c>
      <c r="BC8" s="264">
        <v>0</v>
      </c>
      <c r="BD8" s="264">
        <v>0</v>
      </c>
      <c r="BE8" s="264">
        <v>0</v>
      </c>
      <c r="BF8" s="264">
        <v>0</v>
      </c>
      <c r="BG8" s="264">
        <v>0</v>
      </c>
      <c r="BH8" s="264">
        <v>0</v>
      </c>
      <c r="BI8" s="264">
        <v>0</v>
      </c>
      <c r="BJ8" s="264">
        <v>0</v>
      </c>
      <c r="BK8" s="264">
        <v>0</v>
      </c>
      <c r="BL8" s="264">
        <v>0</v>
      </c>
      <c r="BM8" s="264">
        <v>0</v>
      </c>
      <c r="BN8" s="264">
        <v>0</v>
      </c>
      <c r="BO8" s="263">
        <v>211185.53</v>
      </c>
      <c r="BP8" s="265">
        <f>BO8-BQ8</f>
        <v>189706.85</v>
      </c>
      <c r="BQ8" s="259">
        <v>21478.68</v>
      </c>
      <c r="BR8" s="273">
        <f t="shared" si="0"/>
        <v>6359.81</v>
      </c>
      <c r="BS8" s="273">
        <f t="shared" si="1"/>
        <v>43429.090000000004</v>
      </c>
    </row>
    <row r="9" spans="1:71" x14ac:dyDescent="0.25">
      <c r="A9" s="254" t="s">
        <v>4144</v>
      </c>
      <c r="B9" s="255" t="s">
        <v>19</v>
      </c>
      <c r="C9" s="267">
        <v>45325</v>
      </c>
      <c r="D9" s="256">
        <v>375022.06400000001</v>
      </c>
      <c r="E9" s="257">
        <v>878771951769</v>
      </c>
      <c r="F9" s="258">
        <v>801</v>
      </c>
      <c r="G9" s="254" t="s">
        <v>325</v>
      </c>
      <c r="H9" s="255" t="s">
        <v>3487</v>
      </c>
      <c r="I9" s="259">
        <v>3763.19</v>
      </c>
      <c r="J9" s="259"/>
      <c r="K9" s="259">
        <v>3867.73</v>
      </c>
      <c r="L9" s="260">
        <f>I9+J9+K9</f>
        <v>7630.92</v>
      </c>
      <c r="M9" s="262">
        <v>1726.32</v>
      </c>
      <c r="N9" s="262">
        <f>BQ9</f>
        <v>33943.97</v>
      </c>
      <c r="O9" s="262">
        <f>L9+M9+N9</f>
        <v>43301.21</v>
      </c>
      <c r="P9" s="262">
        <f>Q9+R9+S9+T9+U9+V9+W9+X9+Y9+Z9+AA9+AB9+AC9+AD9+AE9+AF9+AG9+AH9+AI9+AJ9+AK9+AL9+AM9+AN9+AO9+AP9+AQ9+AR9+AS9+AT9+AU9+AV9+AW9+AX9+AY9+AZ9+BA9+BB9+BC9+BD9+BE9+BF9+BG9+BH9+BI9+BJ9+BK9+BL9+BM9+BN9+BP9</f>
        <v>302930.51</v>
      </c>
      <c r="Q9" s="263">
        <v>3550</v>
      </c>
      <c r="R9" s="264">
        <v>7240.63</v>
      </c>
      <c r="S9" s="264">
        <v>23790.63</v>
      </c>
      <c r="T9" s="264">
        <v>7240.63</v>
      </c>
      <c r="U9" s="264">
        <v>7240.63</v>
      </c>
      <c r="V9" s="264">
        <v>7240.63</v>
      </c>
      <c r="W9" s="264">
        <v>7240.63</v>
      </c>
      <c r="X9" s="264">
        <v>7240.63</v>
      </c>
      <c r="Y9" s="264">
        <v>16550</v>
      </c>
      <c r="Z9" s="264">
        <v>42409.38</v>
      </c>
      <c r="AA9" s="264">
        <v>0</v>
      </c>
      <c r="AB9" s="264">
        <v>0</v>
      </c>
      <c r="AC9" s="264">
        <v>0</v>
      </c>
      <c r="AD9" s="264">
        <v>0</v>
      </c>
      <c r="AE9" s="264">
        <v>0</v>
      </c>
      <c r="AF9" s="264">
        <v>0</v>
      </c>
      <c r="AG9" s="264">
        <v>0</v>
      </c>
      <c r="AH9" s="264">
        <v>0</v>
      </c>
      <c r="AI9" s="264">
        <v>0</v>
      </c>
      <c r="AJ9" s="264">
        <v>0</v>
      </c>
      <c r="AK9" s="264">
        <v>0</v>
      </c>
      <c r="AL9" s="264">
        <v>0</v>
      </c>
      <c r="AM9" s="264">
        <v>0</v>
      </c>
      <c r="AN9" s="264">
        <v>0</v>
      </c>
      <c r="AO9" s="264">
        <v>0</v>
      </c>
      <c r="AP9" s="264">
        <v>0</v>
      </c>
      <c r="AQ9" s="264">
        <v>0</v>
      </c>
      <c r="AR9" s="264">
        <v>0</v>
      </c>
      <c r="AS9" s="264">
        <v>0</v>
      </c>
      <c r="AT9" s="264">
        <v>0</v>
      </c>
      <c r="AU9" s="264">
        <v>0</v>
      </c>
      <c r="AV9" s="264">
        <v>103.44</v>
      </c>
      <c r="AW9" s="264">
        <v>0</v>
      </c>
      <c r="AX9" s="264">
        <v>0</v>
      </c>
      <c r="AY9" s="264">
        <v>0</v>
      </c>
      <c r="AZ9" s="264">
        <v>0</v>
      </c>
      <c r="BA9" s="264">
        <v>0</v>
      </c>
      <c r="BB9" s="264">
        <v>0</v>
      </c>
      <c r="BC9" s="264">
        <v>0</v>
      </c>
      <c r="BD9" s="264">
        <v>0</v>
      </c>
      <c r="BE9" s="264">
        <v>0</v>
      </c>
      <c r="BF9" s="264">
        <v>0</v>
      </c>
      <c r="BG9" s="264">
        <v>0</v>
      </c>
      <c r="BH9" s="264">
        <v>0</v>
      </c>
      <c r="BI9" s="264">
        <v>0</v>
      </c>
      <c r="BJ9" s="264">
        <v>0</v>
      </c>
      <c r="BK9" s="264">
        <v>0</v>
      </c>
      <c r="BL9" s="264">
        <v>0</v>
      </c>
      <c r="BM9" s="264">
        <v>0</v>
      </c>
      <c r="BN9" s="264">
        <v>0</v>
      </c>
      <c r="BO9" s="263">
        <v>207027.25</v>
      </c>
      <c r="BP9" s="265">
        <f>BO9-BQ9</f>
        <v>173083.28</v>
      </c>
      <c r="BQ9" s="263">
        <v>33943.97</v>
      </c>
      <c r="BR9" s="273">
        <f t="shared" si="0"/>
        <v>49062.52</v>
      </c>
      <c r="BS9" s="273">
        <f t="shared" si="1"/>
        <v>80784.709999999992</v>
      </c>
    </row>
    <row r="10" spans="1:71" x14ac:dyDescent="0.25">
      <c r="A10" s="254" t="s">
        <v>4144</v>
      </c>
      <c r="B10" s="255" t="s">
        <v>19</v>
      </c>
      <c r="C10" s="267">
        <v>45400</v>
      </c>
      <c r="D10" s="256">
        <v>369009</v>
      </c>
      <c r="E10" s="258" t="s">
        <v>4155</v>
      </c>
      <c r="F10" s="258">
        <v>1502</v>
      </c>
      <c r="G10" s="254" t="s">
        <v>153</v>
      </c>
      <c r="H10" s="255" t="s">
        <v>3487</v>
      </c>
      <c r="I10" s="259">
        <v>978.12999999999988</v>
      </c>
      <c r="J10" s="259">
        <v>983.03</v>
      </c>
      <c r="K10" s="259">
        <v>991.19</v>
      </c>
      <c r="L10" s="260">
        <f>I10+J10+K10</f>
        <v>2952.35</v>
      </c>
      <c r="M10" s="262">
        <v>1319.01</v>
      </c>
      <c r="N10" s="262">
        <f>BQ10</f>
        <v>49995.22</v>
      </c>
      <c r="O10" s="262">
        <f>L10+M10+N10</f>
        <v>54266.58</v>
      </c>
      <c r="P10" s="262">
        <f>Q10+R10+S10+T10+U10+V10+W10+X10+Y10+Z10+AA10+AB10+AC10+AD10+AE10+AF10+AG10+AH10+AI10+AJ10+AK10+AL10+AM10+AN10+AO10+AP10+AQ10+AR10+AS10+AT10+AU10+AV10+AW10+AX10+AY10+AZ10+BA10+BB10+BC10+BD10+BE10+BF10+BG10+BH10+BI10+BJ10+BK10+BL10+BM10+BN10+BP10</f>
        <v>185291.36999999997</v>
      </c>
      <c r="Q10" s="263">
        <v>689.48</v>
      </c>
      <c r="R10" s="264">
        <v>1014.06</v>
      </c>
      <c r="S10" s="264">
        <v>1014.06</v>
      </c>
      <c r="T10" s="264">
        <v>1014.06</v>
      </c>
      <c r="U10" s="264">
        <v>1014.06</v>
      </c>
      <c r="V10" s="264">
        <v>1014.06</v>
      </c>
      <c r="W10" s="264">
        <v>1014.06</v>
      </c>
      <c r="X10" s="264">
        <v>1014.06</v>
      </c>
      <c r="Y10" s="264">
        <v>6549.9</v>
      </c>
      <c r="Z10" s="264"/>
      <c r="AA10" s="264">
        <v>1014.06</v>
      </c>
      <c r="AB10" s="264">
        <v>1014.06</v>
      </c>
      <c r="AC10" s="264">
        <v>0</v>
      </c>
      <c r="AD10" s="264">
        <v>110.76</v>
      </c>
      <c r="AE10" s="264">
        <v>0</v>
      </c>
      <c r="AF10" s="264">
        <v>0</v>
      </c>
      <c r="AG10" s="264">
        <v>0</v>
      </c>
      <c r="AH10" s="264">
        <v>0</v>
      </c>
      <c r="AI10" s="264">
        <v>0</v>
      </c>
      <c r="AJ10" s="264">
        <v>0</v>
      </c>
      <c r="AK10" s="264">
        <v>0</v>
      </c>
      <c r="AL10" s="264">
        <v>0</v>
      </c>
      <c r="AM10" s="264">
        <v>0</v>
      </c>
      <c r="AN10" s="264">
        <v>0</v>
      </c>
      <c r="AO10" s="264">
        <v>0</v>
      </c>
      <c r="AP10" s="264">
        <v>0</v>
      </c>
      <c r="AQ10" s="264">
        <v>0</v>
      </c>
      <c r="AR10" s="264">
        <v>0</v>
      </c>
      <c r="AS10" s="264">
        <v>0</v>
      </c>
      <c r="AT10" s="264">
        <v>0</v>
      </c>
      <c r="AU10" s="264">
        <v>0</v>
      </c>
      <c r="AV10" s="264">
        <v>0</v>
      </c>
      <c r="AW10" s="264">
        <v>0</v>
      </c>
      <c r="AX10" s="264">
        <v>0</v>
      </c>
      <c r="AY10" s="264">
        <v>0</v>
      </c>
      <c r="AZ10" s="264">
        <v>0</v>
      </c>
      <c r="BA10" s="264">
        <v>0</v>
      </c>
      <c r="BB10" s="264">
        <v>0</v>
      </c>
      <c r="BC10" s="264">
        <v>0</v>
      </c>
      <c r="BD10" s="264">
        <v>0</v>
      </c>
      <c r="BE10" s="264">
        <v>0</v>
      </c>
      <c r="BF10" s="264">
        <v>0</v>
      </c>
      <c r="BG10" s="264">
        <v>0</v>
      </c>
      <c r="BH10" s="264">
        <v>0</v>
      </c>
      <c r="BI10" s="264">
        <v>0</v>
      </c>
      <c r="BJ10" s="264">
        <v>0</v>
      </c>
      <c r="BK10" s="264">
        <v>0</v>
      </c>
      <c r="BL10" s="264">
        <v>0</v>
      </c>
      <c r="BM10" s="264">
        <v>0</v>
      </c>
      <c r="BN10" s="264">
        <v>0</v>
      </c>
      <c r="BO10" s="263">
        <v>218809.90999999997</v>
      </c>
      <c r="BP10" s="265">
        <f>BO10-BQ10</f>
        <v>168814.68999999997</v>
      </c>
      <c r="BQ10" s="259">
        <v>49995.22</v>
      </c>
      <c r="BR10" s="273">
        <f t="shared" si="0"/>
        <v>4745.7199999999993</v>
      </c>
      <c r="BS10" s="273">
        <f t="shared" si="1"/>
        <v>11730.96</v>
      </c>
    </row>
    <row r="11" spans="1:71" x14ac:dyDescent="0.25">
      <c r="A11" s="254" t="s">
        <v>4144</v>
      </c>
      <c r="B11" s="255" t="s">
        <v>19</v>
      </c>
      <c r="C11" s="267">
        <v>45107</v>
      </c>
      <c r="D11" s="256">
        <v>353137.54</v>
      </c>
      <c r="E11" s="257">
        <v>178770249744</v>
      </c>
      <c r="F11" s="258">
        <v>1603</v>
      </c>
      <c r="G11" s="254" t="s">
        <v>178</v>
      </c>
      <c r="H11" s="255" t="s">
        <v>3487</v>
      </c>
      <c r="I11" s="259">
        <v>4545.33</v>
      </c>
      <c r="J11" s="259">
        <v>4662.46</v>
      </c>
      <c r="K11" s="259">
        <v>4605.99</v>
      </c>
      <c r="L11" s="260">
        <f>I11+J11+K11</f>
        <v>13813.78</v>
      </c>
      <c r="M11" s="262">
        <v>3055.8</v>
      </c>
      <c r="N11" s="262">
        <f>BQ11</f>
        <v>31614.760000000002</v>
      </c>
      <c r="O11" s="262">
        <f>L11+M11+N11</f>
        <v>48484.340000000004</v>
      </c>
      <c r="P11" s="262">
        <f>Q11+R11+S11+T11+U11+V11+W11+X11+Y11+Z11+AA11+AB11+AC11+AD11+AE11+AF11+AG11+AH11+AI11+AJ11+AK11+AL11+AM11+AN11+AO11+AP11+AQ11+AR11+AS11+AT11+AU11+AV11+AW11+AX11+AY11+AZ11+BA11+BB11+BC11+BD11+BE11+BF11+BG11+BH11+BI11+BJ11+BK11+BL11+BM11+BN11+BP11</f>
        <v>201446.81999999995</v>
      </c>
      <c r="Q11" s="263">
        <v>1810.62</v>
      </c>
      <c r="R11" s="264">
        <v>2099.15</v>
      </c>
      <c r="S11" s="264">
        <v>3431.94</v>
      </c>
      <c r="T11" s="264">
        <v>2099.15</v>
      </c>
      <c r="U11" s="264">
        <v>2099.15</v>
      </c>
      <c r="V11" s="264">
        <v>1481.15</v>
      </c>
      <c r="W11" s="264">
        <v>1481.15</v>
      </c>
      <c r="X11" s="264">
        <v>1481.15</v>
      </c>
      <c r="Y11" s="264">
        <v>8144.09</v>
      </c>
      <c r="Z11" s="264">
        <v>1481.15</v>
      </c>
      <c r="AA11" s="264">
        <v>1833.68</v>
      </c>
      <c r="AB11" s="264">
        <v>1833.68</v>
      </c>
      <c r="AC11" s="264">
        <v>2146.12</v>
      </c>
      <c r="AD11" s="264"/>
      <c r="AE11" s="264">
        <v>352.53</v>
      </c>
      <c r="AF11" s="264">
        <v>352.53</v>
      </c>
      <c r="AG11" s="264">
        <v>352.53</v>
      </c>
      <c r="AH11" s="264">
        <v>352.53</v>
      </c>
      <c r="AI11" s="264">
        <v>352.53</v>
      </c>
      <c r="AJ11" s="264">
        <v>352.53</v>
      </c>
      <c r="AK11" s="264">
        <v>352.53</v>
      </c>
      <c r="AL11" s="264">
        <v>352.53</v>
      </c>
      <c r="AM11" s="264">
        <v>352.53</v>
      </c>
      <c r="AN11" s="264">
        <v>352.53</v>
      </c>
      <c r="AO11" s="264">
        <v>352.53</v>
      </c>
      <c r="AP11" s="264">
        <v>352.53</v>
      </c>
      <c r="AQ11" s="264">
        <v>352.53</v>
      </c>
      <c r="AR11" s="264">
        <v>352.53</v>
      </c>
      <c r="AS11" s="264">
        <v>352.53</v>
      </c>
      <c r="AT11" s="264">
        <v>352.53</v>
      </c>
      <c r="AU11" s="264">
        <v>352.53</v>
      </c>
      <c r="AV11" s="264">
        <v>352.53</v>
      </c>
      <c r="AW11" s="264">
        <v>352.53</v>
      </c>
      <c r="AX11" s="264">
        <v>352.53</v>
      </c>
      <c r="AY11" s="264">
        <v>352.53</v>
      </c>
      <c r="AZ11" s="264">
        <v>352.53</v>
      </c>
      <c r="BA11" s="264">
        <v>352.53</v>
      </c>
      <c r="BB11" s="264">
        <v>352.53</v>
      </c>
      <c r="BC11" s="264">
        <v>352.53</v>
      </c>
      <c r="BD11" s="264">
        <v>352.53</v>
      </c>
      <c r="BE11" s="264">
        <v>352.53</v>
      </c>
      <c r="BF11" s="264">
        <v>352.53</v>
      </c>
      <c r="BG11" s="264">
        <v>352.53</v>
      </c>
      <c r="BH11" s="264">
        <v>352.53</v>
      </c>
      <c r="BI11" s="264">
        <v>352.53</v>
      </c>
      <c r="BJ11" s="264">
        <v>352.37</v>
      </c>
      <c r="BK11" s="264">
        <v>0</v>
      </c>
      <c r="BL11" s="264">
        <v>0</v>
      </c>
      <c r="BM11" s="264">
        <v>0</v>
      </c>
      <c r="BN11" s="264">
        <v>0</v>
      </c>
      <c r="BO11" s="263">
        <v>190358.59999999998</v>
      </c>
      <c r="BP11" s="265">
        <f>BO11-BQ11</f>
        <v>158743.83999999997</v>
      </c>
      <c r="BQ11" s="259">
        <v>31614.760000000002</v>
      </c>
      <c r="BR11" s="273">
        <f t="shared" si="0"/>
        <v>11540.01</v>
      </c>
      <c r="BS11" s="273">
        <f t="shared" si="1"/>
        <v>31162.969999999961</v>
      </c>
    </row>
    <row r="12" spans="1:71" x14ac:dyDescent="0.25">
      <c r="A12" s="254" t="s">
        <v>4144</v>
      </c>
      <c r="B12" s="255" t="s">
        <v>19</v>
      </c>
      <c r="C12" s="267">
        <v>45101</v>
      </c>
      <c r="D12" s="256">
        <v>354533.78</v>
      </c>
      <c r="E12" s="257">
        <v>178770251134</v>
      </c>
      <c r="F12" s="258">
        <v>1301</v>
      </c>
      <c r="G12" s="254" t="s">
        <v>4165</v>
      </c>
      <c r="H12" s="255" t="s">
        <v>3487</v>
      </c>
      <c r="I12" s="259">
        <v>1086.72</v>
      </c>
      <c r="J12" s="259">
        <v>44836.150000000016</v>
      </c>
      <c r="K12" s="259">
        <v>1101.22</v>
      </c>
      <c r="L12" s="260">
        <f>I12+J12+K12</f>
        <v>47024.090000000018</v>
      </c>
      <c r="M12" s="262"/>
      <c r="N12" s="262">
        <f>BQ12</f>
        <v>31810.5</v>
      </c>
      <c r="O12" s="262">
        <f>L12+M12+N12</f>
        <v>78834.590000000026</v>
      </c>
      <c r="P12" s="262">
        <f>Q12+R12+S12+T12+U12+V12+W12+X12+Y12+Z12+AA12+AB12+AC12+AD12+AE12+AF12+AG12+AH12+AI12+AJ12+AK12+AL12+AM12+AN12+AO12+AP12+AQ12+AR12+AS12+AT12+AU12+AV12+AW12+AX12+AY12+AZ12+BA12+BB12+BC12+BD12+BE12+BF12+BG12+BH12+BI12+BJ12+BK12+BL12+BM12+BN12+BP12</f>
        <v>198965.07999999996</v>
      </c>
      <c r="Q12" s="263">
        <v>1000</v>
      </c>
      <c r="R12" s="264">
        <v>1747.12</v>
      </c>
      <c r="S12" s="264">
        <v>1747.12</v>
      </c>
      <c r="T12" s="264">
        <v>10961.25</v>
      </c>
      <c r="U12" s="264">
        <v>1747.12</v>
      </c>
      <c r="V12" s="264">
        <v>1747.12</v>
      </c>
      <c r="W12" s="264">
        <v>1747.12</v>
      </c>
      <c r="X12" s="264">
        <v>1747.12</v>
      </c>
      <c r="Y12" s="264">
        <v>7282.96</v>
      </c>
      <c r="Z12" s="264">
        <v>4078.54</v>
      </c>
      <c r="AA12" s="264">
        <v>196.45</v>
      </c>
      <c r="AB12" s="264">
        <v>196.45</v>
      </c>
      <c r="AC12" s="264">
        <v>196.45</v>
      </c>
      <c r="AD12" s="264"/>
      <c r="AE12" s="264">
        <v>196.45</v>
      </c>
      <c r="AF12" s="264">
        <v>4625.12</v>
      </c>
      <c r="AG12" s="264">
        <v>196.45</v>
      </c>
      <c r="AH12" s="264">
        <v>196.45</v>
      </c>
      <c r="AI12" s="264">
        <v>196.45</v>
      </c>
      <c r="AJ12" s="264">
        <v>196.45</v>
      </c>
      <c r="AK12" s="264">
        <v>196.45</v>
      </c>
      <c r="AL12" s="264">
        <v>196.45</v>
      </c>
      <c r="AM12" s="264">
        <v>196.45</v>
      </c>
      <c r="AN12" s="264">
        <v>196.45</v>
      </c>
      <c r="AO12" s="264">
        <v>196.45</v>
      </c>
      <c r="AP12" s="264">
        <v>196.45</v>
      </c>
      <c r="AQ12" s="264">
        <v>196.45</v>
      </c>
      <c r="AR12" s="264">
        <v>196.45</v>
      </c>
      <c r="AS12" s="264">
        <v>0</v>
      </c>
      <c r="AT12" s="264">
        <v>0</v>
      </c>
      <c r="AU12" s="264">
        <v>0</v>
      </c>
      <c r="AV12" s="264">
        <v>0</v>
      </c>
      <c r="AW12" s="264">
        <v>0</v>
      </c>
      <c r="AX12" s="264">
        <v>0</v>
      </c>
      <c r="AY12" s="264">
        <v>0</v>
      </c>
      <c r="AZ12" s="264">
        <v>0</v>
      </c>
      <c r="BA12" s="264">
        <v>0</v>
      </c>
      <c r="BB12" s="264">
        <v>0</v>
      </c>
      <c r="BC12" s="264">
        <v>0</v>
      </c>
      <c r="BD12" s="264">
        <v>0</v>
      </c>
      <c r="BE12" s="264">
        <v>0</v>
      </c>
      <c r="BF12" s="264">
        <v>0</v>
      </c>
      <c r="BG12" s="264">
        <v>0</v>
      </c>
      <c r="BH12" s="264">
        <v>0</v>
      </c>
      <c r="BI12" s="264">
        <v>0</v>
      </c>
      <c r="BJ12" s="264">
        <v>0</v>
      </c>
      <c r="BK12" s="264">
        <v>0</v>
      </c>
      <c r="BL12" s="264">
        <v>0</v>
      </c>
      <c r="BM12" s="264">
        <v>0</v>
      </c>
      <c r="BN12" s="264">
        <v>0</v>
      </c>
      <c r="BO12" s="263">
        <v>189201.79</v>
      </c>
      <c r="BP12" s="265">
        <f>BO12-BQ12</f>
        <v>157391.29</v>
      </c>
      <c r="BQ12" s="259">
        <v>31810.5</v>
      </c>
      <c r="BR12" s="273">
        <f t="shared" si="0"/>
        <v>17202.61</v>
      </c>
      <c r="BS12" s="273">
        <f t="shared" si="1"/>
        <v>24371.180000000011</v>
      </c>
    </row>
    <row r="13" spans="1:71" x14ac:dyDescent="0.25">
      <c r="A13" s="254" t="s">
        <v>4144</v>
      </c>
      <c r="B13" s="255" t="s">
        <v>19</v>
      </c>
      <c r="C13" s="267">
        <v>45126</v>
      </c>
      <c r="D13" s="256">
        <v>253840.77</v>
      </c>
      <c r="E13" s="257" t="s">
        <v>4157</v>
      </c>
      <c r="F13" s="258">
        <v>306</v>
      </c>
      <c r="G13" s="254" t="s">
        <v>232</v>
      </c>
      <c r="H13" s="255" t="s">
        <v>3487</v>
      </c>
      <c r="I13" s="259">
        <v>3263.92</v>
      </c>
      <c r="J13" s="259">
        <v>6150.3399999999992</v>
      </c>
      <c r="K13" s="259">
        <v>5582.5099999999993</v>
      </c>
      <c r="L13" s="260">
        <f>I13+J13+K13</f>
        <v>14996.769999999997</v>
      </c>
      <c r="M13" s="262"/>
      <c r="N13" s="262">
        <f>BQ13</f>
        <v>0</v>
      </c>
      <c r="O13" s="262">
        <f>L13+M13+N13</f>
        <v>14996.769999999997</v>
      </c>
      <c r="P13" s="262">
        <f>Q13+R13+S13+T13+U13+V13+W13+X13+Y13+Z13+AA13+AB13+AC13+AD13+AE13+AF13+AG13+AH13+AI13+AJ13+AK13+AL13+AM13+AN13+AO13+AP13+AQ13+AR13+AS13+AT13+AU13+AV13+AW13+AX13+AY13+AZ13+BA13+BB13+BC13+BD13+BE13+BF13+BG13+BH13+BI13+BJ13+BK13+BL13+BM13+BN13+BP13</f>
        <v>155216.81</v>
      </c>
      <c r="Q13" s="263">
        <v>2300</v>
      </c>
      <c r="R13" s="264">
        <v>0</v>
      </c>
      <c r="S13" s="264">
        <v>0</v>
      </c>
      <c r="T13" s="264">
        <v>0</v>
      </c>
      <c r="U13" s="264">
        <v>0</v>
      </c>
      <c r="V13" s="264">
        <v>0</v>
      </c>
      <c r="W13" s="264">
        <v>0</v>
      </c>
      <c r="X13" s="264">
        <v>0</v>
      </c>
      <c r="Y13" s="264">
        <v>0</v>
      </c>
      <c r="Z13" s="264">
        <v>0</v>
      </c>
      <c r="AA13" s="264">
        <v>0</v>
      </c>
      <c r="AB13" s="264">
        <v>0</v>
      </c>
      <c r="AC13" s="264">
        <v>0</v>
      </c>
      <c r="AD13" s="264"/>
      <c r="AE13" s="264">
        <v>0</v>
      </c>
      <c r="AF13" s="264">
        <v>0</v>
      </c>
      <c r="AG13" s="264">
        <v>0</v>
      </c>
      <c r="AH13" s="264">
        <v>0</v>
      </c>
      <c r="AI13" s="264">
        <v>0</v>
      </c>
      <c r="AJ13" s="264">
        <v>0</v>
      </c>
      <c r="AK13" s="264">
        <v>0</v>
      </c>
      <c r="AL13" s="264">
        <v>0</v>
      </c>
      <c r="AM13" s="264">
        <v>0</v>
      </c>
      <c r="AN13" s="264">
        <v>0</v>
      </c>
      <c r="AO13" s="264">
        <v>0</v>
      </c>
      <c r="AP13" s="264">
        <v>0</v>
      </c>
      <c r="AQ13" s="264">
        <v>0</v>
      </c>
      <c r="AR13" s="264">
        <v>0</v>
      </c>
      <c r="AS13" s="264">
        <v>0</v>
      </c>
      <c r="AT13" s="264">
        <v>0</v>
      </c>
      <c r="AU13" s="264">
        <v>0</v>
      </c>
      <c r="AV13" s="264">
        <v>0</v>
      </c>
      <c r="AW13" s="264">
        <v>0</v>
      </c>
      <c r="AX13" s="264">
        <v>0</v>
      </c>
      <c r="AY13" s="264">
        <v>0</v>
      </c>
      <c r="AZ13" s="264">
        <v>0</v>
      </c>
      <c r="BA13" s="264">
        <v>0</v>
      </c>
      <c r="BB13" s="264">
        <v>0</v>
      </c>
      <c r="BC13" s="264">
        <v>0</v>
      </c>
      <c r="BD13" s="264">
        <v>0</v>
      </c>
      <c r="BE13" s="264">
        <v>0</v>
      </c>
      <c r="BF13" s="264">
        <v>0</v>
      </c>
      <c r="BG13" s="264">
        <v>0</v>
      </c>
      <c r="BH13" s="264">
        <v>0</v>
      </c>
      <c r="BI13" s="264">
        <v>0</v>
      </c>
      <c r="BJ13" s="264">
        <v>0</v>
      </c>
      <c r="BK13" s="264">
        <v>0</v>
      </c>
      <c r="BL13" s="264">
        <v>0</v>
      </c>
      <c r="BM13" s="264">
        <v>0</v>
      </c>
      <c r="BN13" s="264">
        <v>0</v>
      </c>
      <c r="BO13" s="263">
        <v>152916.81</v>
      </c>
      <c r="BP13" s="265">
        <f>BO13-BQ13</f>
        <v>152916.81</v>
      </c>
      <c r="BQ13" s="259"/>
      <c r="BR13" s="273">
        <f t="shared" si="0"/>
        <v>2300</v>
      </c>
      <c r="BS13" s="273">
        <f t="shared" si="1"/>
        <v>0</v>
      </c>
    </row>
    <row r="14" spans="1:71" x14ac:dyDescent="0.25">
      <c r="A14" s="254" t="s">
        <v>4144</v>
      </c>
      <c r="B14" s="255" t="s">
        <v>19</v>
      </c>
      <c r="C14" s="267">
        <v>45139</v>
      </c>
      <c r="D14" s="256">
        <v>357072.16</v>
      </c>
      <c r="E14" s="257">
        <v>178770249792</v>
      </c>
      <c r="F14" s="258">
        <v>1402</v>
      </c>
      <c r="G14" s="254" t="s">
        <v>130</v>
      </c>
      <c r="H14" s="255" t="s">
        <v>3487</v>
      </c>
      <c r="I14" s="259">
        <v>1066.21</v>
      </c>
      <c r="J14" s="259">
        <v>1071.54</v>
      </c>
      <c r="K14" s="259">
        <v>1080.44</v>
      </c>
      <c r="L14" s="260">
        <f>I14+J14+K14</f>
        <v>3218.19</v>
      </c>
      <c r="M14" s="369">
        <v>1913.22</v>
      </c>
      <c r="N14" s="262">
        <f>BQ14</f>
        <v>32524.36</v>
      </c>
      <c r="O14" s="262">
        <f>L14+M14+N14</f>
        <v>37655.770000000004</v>
      </c>
      <c r="P14" s="262">
        <f>Q14+R14+S14+T14+U14+V14+W14+X14+Y14+Z14+AA14+AB14+AC14+AD14+AE14+AF14+AG14+AH14+AI14+AJ14+AK14+AL14+AM14+AN14+AO14+AP14+AQ14+AR14+AS14+AT14+AU14+AV14+AW14+AX14+AY14+AZ14+BA14+BB14+BC14+BD14+BE14+BF14+BG14+BH14+BI14+BJ14+BK14+BL14+BM14+BN14+BP14</f>
        <v>186251.62000000005</v>
      </c>
      <c r="Q14" s="263">
        <v>1000</v>
      </c>
      <c r="R14" s="264">
        <v>1365.41</v>
      </c>
      <c r="S14" s="264">
        <v>1365.41</v>
      </c>
      <c r="T14" s="264">
        <v>1365.41</v>
      </c>
      <c r="U14" s="264">
        <v>1365.41</v>
      </c>
      <c r="V14" s="264">
        <v>1365.41</v>
      </c>
      <c r="W14" s="264">
        <v>1365.41</v>
      </c>
      <c r="X14" s="264">
        <v>1365.41</v>
      </c>
      <c r="Y14" s="264">
        <v>8328.68</v>
      </c>
      <c r="Z14" s="264">
        <v>0</v>
      </c>
      <c r="AA14" s="264">
        <v>410.97</v>
      </c>
      <c r="AB14" s="264">
        <v>410.97</v>
      </c>
      <c r="AC14" s="264">
        <v>751.64</v>
      </c>
      <c r="AD14" s="264"/>
      <c r="AE14" s="264">
        <v>410.97</v>
      </c>
      <c r="AF14" s="264">
        <v>410.97</v>
      </c>
      <c r="AG14" s="264">
        <v>410.97</v>
      </c>
      <c r="AH14" s="264">
        <v>410.97</v>
      </c>
      <c r="AI14" s="264">
        <v>410.97</v>
      </c>
      <c r="AJ14" s="264">
        <v>410.97</v>
      </c>
      <c r="AK14" s="264">
        <v>410.97</v>
      </c>
      <c r="AL14" s="264">
        <v>410.97</v>
      </c>
      <c r="AM14" s="264">
        <v>410.97</v>
      </c>
      <c r="AN14" s="264">
        <v>410.97</v>
      </c>
      <c r="AO14" s="264">
        <v>410.97</v>
      </c>
      <c r="AP14" s="264">
        <v>410.97</v>
      </c>
      <c r="AQ14" s="264">
        <v>410.97</v>
      </c>
      <c r="AR14" s="264">
        <v>410.97</v>
      </c>
      <c r="AS14" s="264">
        <v>410.97</v>
      </c>
      <c r="AT14" s="264">
        <v>410.97</v>
      </c>
      <c r="AU14" s="264">
        <v>410.97</v>
      </c>
      <c r="AV14" s="264">
        <v>410.97</v>
      </c>
      <c r="AW14" s="264">
        <v>410.97</v>
      </c>
      <c r="AX14" s="264">
        <v>410.97</v>
      </c>
      <c r="AY14" s="264">
        <v>410.97</v>
      </c>
      <c r="AZ14" s="264">
        <v>410.97</v>
      </c>
      <c r="BA14" s="264">
        <v>410.97</v>
      </c>
      <c r="BB14" s="264">
        <v>410.97</v>
      </c>
      <c r="BC14" s="264">
        <v>410.97</v>
      </c>
      <c r="BD14" s="264">
        <v>410.97</v>
      </c>
      <c r="BE14" s="264">
        <v>410.97</v>
      </c>
      <c r="BF14" s="264">
        <v>410.97</v>
      </c>
      <c r="BG14" s="264">
        <v>410.97</v>
      </c>
      <c r="BH14" s="264">
        <v>410.97</v>
      </c>
      <c r="BI14" s="264">
        <v>410.97</v>
      </c>
      <c r="BJ14" s="264">
        <v>410.97</v>
      </c>
      <c r="BK14" s="264">
        <v>410.97</v>
      </c>
      <c r="BL14" s="264">
        <v>410.98</v>
      </c>
      <c r="BM14" s="264">
        <v>0</v>
      </c>
      <c r="BN14" s="264">
        <v>0</v>
      </c>
      <c r="BO14" s="263">
        <v>184342.86</v>
      </c>
      <c r="BP14" s="265">
        <f>BO14-BQ14</f>
        <v>151818.5</v>
      </c>
      <c r="BQ14" s="259">
        <v>32524.36</v>
      </c>
      <c r="BR14" s="273">
        <f t="shared" si="0"/>
        <v>6461.6399999999994</v>
      </c>
      <c r="BS14" s="273">
        <f t="shared" si="1"/>
        <v>27971.480000000025</v>
      </c>
    </row>
    <row r="15" spans="1:71" x14ac:dyDescent="0.25">
      <c r="A15" s="254" t="s">
        <v>4144</v>
      </c>
      <c r="B15" s="255" t="s">
        <v>19</v>
      </c>
      <c r="C15" s="267">
        <v>45119</v>
      </c>
      <c r="D15" s="256">
        <v>356271.5</v>
      </c>
      <c r="E15" s="257" t="s">
        <v>4157</v>
      </c>
      <c r="F15" s="258">
        <v>1401</v>
      </c>
      <c r="G15" s="254" t="s">
        <v>127</v>
      </c>
      <c r="H15" s="255" t="s">
        <v>3487</v>
      </c>
      <c r="I15" s="259"/>
      <c r="J15" s="259"/>
      <c r="K15" s="259"/>
      <c r="L15" s="260">
        <f>I15+J15+K15</f>
        <v>0</v>
      </c>
      <c r="M15" s="369"/>
      <c r="N15" s="262">
        <f>BQ15</f>
        <v>44743.17</v>
      </c>
      <c r="O15" s="262">
        <f>L15+M15+N15</f>
        <v>44743.17</v>
      </c>
      <c r="P15" s="262">
        <f>Q15+R15+S15+T15+U15+V15+W15+X15+Y15+Z15+AA15+AB15+AC15+AD15+AE15+AF15+AG15+AH15+AI15+AJ15+AK15+AL15+AM15+AN15+AO15+AP15+AQ15+AR15+AS15+AT15+AU15+AV15+AW15+AX15+AY15+AZ15+BA15+BB15+BC15+BD15+BE15+BF15+BG15+BH15+BI15+BJ15+BK15+BL15+BM15+BN15+BP15</f>
        <v>172484.03000000003</v>
      </c>
      <c r="Q15" s="263">
        <v>1000</v>
      </c>
      <c r="R15" s="264">
        <v>3013.48</v>
      </c>
      <c r="S15" s="264">
        <v>3013.48</v>
      </c>
      <c r="T15" s="264">
        <v>3013.48</v>
      </c>
      <c r="U15" s="264">
        <v>3013.48</v>
      </c>
      <c r="V15" s="264">
        <v>3013.48</v>
      </c>
      <c r="W15" s="264">
        <v>3013.48</v>
      </c>
      <c r="X15" s="264">
        <v>3013.48</v>
      </c>
      <c r="Y15" s="264">
        <v>6344.42</v>
      </c>
      <c r="Z15" s="264">
        <v>361.63</v>
      </c>
      <c r="AA15" s="264">
        <v>361.63</v>
      </c>
      <c r="AB15" s="264">
        <v>361.63</v>
      </c>
      <c r="AC15" s="264"/>
      <c r="AD15" s="264">
        <v>361.63</v>
      </c>
      <c r="AE15" s="264">
        <v>361.63</v>
      </c>
      <c r="AF15" s="264">
        <v>361.63</v>
      </c>
      <c r="AG15" s="264">
        <v>361.63</v>
      </c>
      <c r="AH15" s="264">
        <v>0</v>
      </c>
      <c r="AI15" s="264">
        <v>0</v>
      </c>
      <c r="AJ15" s="264">
        <v>0</v>
      </c>
      <c r="AK15" s="264">
        <v>0</v>
      </c>
      <c r="AL15" s="264">
        <v>0</v>
      </c>
      <c r="AM15" s="264">
        <v>0</v>
      </c>
      <c r="AN15" s="264">
        <v>0</v>
      </c>
      <c r="AO15" s="264">
        <v>0</v>
      </c>
      <c r="AP15" s="264">
        <v>0</v>
      </c>
      <c r="AQ15" s="264">
        <v>0</v>
      </c>
      <c r="AR15" s="264">
        <v>0</v>
      </c>
      <c r="AS15" s="264">
        <v>0</v>
      </c>
      <c r="AT15" s="264">
        <v>0</v>
      </c>
      <c r="AU15" s="264">
        <v>0</v>
      </c>
      <c r="AV15" s="264">
        <v>0</v>
      </c>
      <c r="AW15" s="264">
        <v>0</v>
      </c>
      <c r="AX15" s="264">
        <v>0</v>
      </c>
      <c r="AY15" s="264">
        <v>0</v>
      </c>
      <c r="AZ15" s="264">
        <v>0</v>
      </c>
      <c r="BA15" s="264">
        <v>0</v>
      </c>
      <c r="BB15" s="264">
        <v>0</v>
      </c>
      <c r="BC15" s="264">
        <v>0</v>
      </c>
      <c r="BD15" s="264">
        <v>0</v>
      </c>
      <c r="BE15" s="264">
        <v>0</v>
      </c>
      <c r="BF15" s="264">
        <v>0</v>
      </c>
      <c r="BG15" s="264">
        <v>0</v>
      </c>
      <c r="BH15" s="264">
        <v>0</v>
      </c>
      <c r="BI15" s="264">
        <v>0</v>
      </c>
      <c r="BJ15" s="264">
        <v>0</v>
      </c>
      <c r="BK15" s="264">
        <v>0</v>
      </c>
      <c r="BL15" s="264">
        <v>0</v>
      </c>
      <c r="BM15" s="264">
        <v>0</v>
      </c>
      <c r="BN15" s="264">
        <v>0</v>
      </c>
      <c r="BO15" s="263">
        <v>186257.01</v>
      </c>
      <c r="BP15" s="265">
        <f>BO15-BQ15</f>
        <v>141513.84000000003</v>
      </c>
      <c r="BQ15" s="259">
        <v>44743.17</v>
      </c>
      <c r="BR15" s="273">
        <f t="shared" si="0"/>
        <v>13053.92</v>
      </c>
      <c r="BS15" s="273">
        <f t="shared" si="1"/>
        <v>17916.270000000004</v>
      </c>
    </row>
    <row r="16" spans="1:71" x14ac:dyDescent="0.25">
      <c r="A16" s="254" t="s">
        <v>4144</v>
      </c>
      <c r="B16" s="255" t="s">
        <v>19</v>
      </c>
      <c r="C16" s="267">
        <v>45235</v>
      </c>
      <c r="D16" s="256">
        <v>353020</v>
      </c>
      <c r="E16" s="257">
        <v>178770262040</v>
      </c>
      <c r="F16" s="258">
        <v>601</v>
      </c>
      <c r="G16" s="254" t="s">
        <v>281</v>
      </c>
      <c r="H16" s="255" t="s">
        <v>3487</v>
      </c>
      <c r="I16" s="259">
        <v>852.96</v>
      </c>
      <c r="J16" s="259">
        <v>857.23</v>
      </c>
      <c r="K16" s="259">
        <v>864.34</v>
      </c>
      <c r="L16" s="260">
        <f>I16+J16+K16</f>
        <v>2574.5300000000002</v>
      </c>
      <c r="M16" s="262">
        <v>3086.43</v>
      </c>
      <c r="N16" s="262">
        <f>BQ16</f>
        <v>43280.79</v>
      </c>
      <c r="O16" s="262">
        <f>L16+M16+N16</f>
        <v>48941.75</v>
      </c>
      <c r="P16" s="262">
        <f>Q16+R16+S16+T16+U16+V16+W16+X16+Y16+Z16+AA16+AB16+AC16+AD16+AE16+AF16+AG16+AH16+AI16+AJ16+AK16+AL16+AM16+AN16+AO16+AP16+AQ16+AR16+AS16+AT16+AU16+AV16+AW16+AX16+AY16+AZ16+BA16+BB16+BC16+BD16+BE16+BF16+BG16+BH16+BI16+BJ16+BK16+BL16+BM16+BN16+BP16</f>
        <v>166098.33000000002</v>
      </c>
      <c r="Q16" s="263">
        <v>800</v>
      </c>
      <c r="R16" s="264">
        <v>3337.81</v>
      </c>
      <c r="S16" s="264">
        <v>3337.81</v>
      </c>
      <c r="T16" s="264">
        <v>3337.81</v>
      </c>
      <c r="U16" s="264">
        <v>3337.81</v>
      </c>
      <c r="V16" s="264">
        <v>3337.81</v>
      </c>
      <c r="W16" s="264">
        <v>2714.84</v>
      </c>
      <c r="X16" s="264">
        <v>2714.85</v>
      </c>
      <c r="Y16" s="264">
        <v>4441.96</v>
      </c>
      <c r="Z16" s="264">
        <v>0</v>
      </c>
      <c r="AA16" s="264">
        <v>0</v>
      </c>
      <c r="AB16" s="264">
        <v>0</v>
      </c>
      <c r="AC16" s="264"/>
      <c r="AD16" s="264">
        <v>0</v>
      </c>
      <c r="AE16" s="264">
        <v>0</v>
      </c>
      <c r="AF16" s="264">
        <v>0</v>
      </c>
      <c r="AG16" s="264">
        <v>0</v>
      </c>
      <c r="AH16" s="264">
        <v>0</v>
      </c>
      <c r="AI16" s="264">
        <v>0</v>
      </c>
      <c r="AJ16" s="264">
        <v>0</v>
      </c>
      <c r="AK16" s="264">
        <v>0</v>
      </c>
      <c r="AL16" s="264">
        <v>0</v>
      </c>
      <c r="AM16" s="264">
        <v>0</v>
      </c>
      <c r="AN16" s="264">
        <v>0</v>
      </c>
      <c r="AO16" s="264">
        <v>0</v>
      </c>
      <c r="AP16" s="264">
        <v>0</v>
      </c>
      <c r="AQ16" s="264">
        <v>0</v>
      </c>
      <c r="AR16" s="264">
        <v>0</v>
      </c>
      <c r="AS16" s="264">
        <v>0</v>
      </c>
      <c r="AT16" s="264">
        <v>0</v>
      </c>
      <c r="AU16" s="264">
        <v>0</v>
      </c>
      <c r="AV16" s="264">
        <v>0</v>
      </c>
      <c r="AW16" s="264">
        <v>0</v>
      </c>
      <c r="AX16" s="264">
        <v>0</v>
      </c>
      <c r="AY16" s="264">
        <v>0</v>
      </c>
      <c r="AZ16" s="264">
        <v>0</v>
      </c>
      <c r="BA16" s="264">
        <v>0</v>
      </c>
      <c r="BB16" s="264">
        <v>0</v>
      </c>
      <c r="BC16" s="264">
        <v>0</v>
      </c>
      <c r="BD16" s="264">
        <v>0</v>
      </c>
      <c r="BE16" s="264">
        <v>0</v>
      </c>
      <c r="BF16" s="264">
        <v>0</v>
      </c>
      <c r="BG16" s="264">
        <v>0</v>
      </c>
      <c r="BH16" s="264">
        <v>0</v>
      </c>
      <c r="BI16" s="264">
        <v>0</v>
      </c>
      <c r="BJ16" s="264">
        <v>0</v>
      </c>
      <c r="BK16" s="264">
        <v>0</v>
      </c>
      <c r="BL16" s="264">
        <v>0</v>
      </c>
      <c r="BM16" s="264">
        <v>0</v>
      </c>
      <c r="BN16" s="264">
        <v>0</v>
      </c>
      <c r="BO16" s="263">
        <v>182018.42</v>
      </c>
      <c r="BP16" s="265">
        <f>BO16-BQ16</f>
        <v>138737.63</v>
      </c>
      <c r="BQ16" s="263">
        <v>43280.79</v>
      </c>
      <c r="BR16" s="273">
        <f t="shared" si="0"/>
        <v>14151.239999999998</v>
      </c>
      <c r="BS16" s="273">
        <f t="shared" si="1"/>
        <v>13209.46</v>
      </c>
    </row>
    <row r="17" spans="1:71" x14ac:dyDescent="0.25">
      <c r="A17" s="254" t="s">
        <v>4144</v>
      </c>
      <c r="B17" s="255" t="s">
        <v>19</v>
      </c>
      <c r="C17" s="267">
        <v>45460</v>
      </c>
      <c r="D17" s="256">
        <v>366371.53</v>
      </c>
      <c r="E17" s="258" t="s">
        <v>4155</v>
      </c>
      <c r="F17" s="258">
        <v>301</v>
      </c>
      <c r="G17" s="254" t="s">
        <v>213</v>
      </c>
      <c r="H17" s="255" t="s">
        <v>3487</v>
      </c>
      <c r="I17" s="259">
        <v>1047.43</v>
      </c>
      <c r="J17" s="259">
        <v>1052.67</v>
      </c>
      <c r="K17" s="259">
        <v>1061.4000000000001</v>
      </c>
      <c r="L17" s="260">
        <f>I17+J17+K17</f>
        <v>3161.5000000000005</v>
      </c>
      <c r="M17" s="262"/>
      <c r="N17" s="262">
        <f>BQ17</f>
        <v>43293.36</v>
      </c>
      <c r="O17" s="262">
        <f>L17+M17+N17</f>
        <v>46454.86</v>
      </c>
      <c r="P17" s="262">
        <f>Q17+R17+S17+T17+U17+V17+W17+X17+Y17+Z17+AA17+AB17+AC17+AD17+AE17+AF17+AG17+AH17+AI17+AJ17+AK17+AL17+AM17+AN17+AO17+AP17+AQ17+AR17+AS17+AT17+AU17+AV17+AW17+AX17+AY17+AZ17+BA17+BB17+BC17+BD17+BE17+BF17+BG17+BH17+BI17+BJ17+BK17+BL17+BM17+BN17+BP17</f>
        <v>136861.74</v>
      </c>
      <c r="Q17" s="263">
        <v>1000</v>
      </c>
      <c r="R17" s="264">
        <v>0</v>
      </c>
      <c r="S17" s="264">
        <v>0</v>
      </c>
      <c r="T17" s="264">
        <v>0</v>
      </c>
      <c r="U17" s="264">
        <v>0</v>
      </c>
      <c r="V17" s="264">
        <v>0</v>
      </c>
      <c r="W17" s="264">
        <v>0</v>
      </c>
      <c r="X17" s="264">
        <v>0</v>
      </c>
      <c r="Y17" s="264">
        <v>0</v>
      </c>
      <c r="Z17" s="264">
        <v>0</v>
      </c>
      <c r="AA17" s="264">
        <v>0</v>
      </c>
      <c r="AB17" s="264">
        <v>0</v>
      </c>
      <c r="AC17" s="264">
        <v>0</v>
      </c>
      <c r="AD17" s="264">
        <v>0</v>
      </c>
      <c r="AE17" s="264">
        <v>0</v>
      </c>
      <c r="AF17" s="264">
        <v>0</v>
      </c>
      <c r="AG17" s="264">
        <v>0</v>
      </c>
      <c r="AH17" s="264">
        <v>0</v>
      </c>
      <c r="AI17" s="264">
        <v>0</v>
      </c>
      <c r="AJ17" s="264">
        <v>0</v>
      </c>
      <c r="AK17" s="264">
        <v>0</v>
      </c>
      <c r="AL17" s="264">
        <v>0</v>
      </c>
      <c r="AM17" s="264">
        <v>0</v>
      </c>
      <c r="AN17" s="264">
        <v>0</v>
      </c>
      <c r="AO17" s="264">
        <v>0</v>
      </c>
      <c r="AP17" s="264">
        <v>0</v>
      </c>
      <c r="AQ17" s="264">
        <v>0</v>
      </c>
      <c r="AR17" s="264">
        <v>0</v>
      </c>
      <c r="AS17" s="264">
        <v>0</v>
      </c>
      <c r="AT17" s="264">
        <v>0</v>
      </c>
      <c r="AU17" s="264">
        <v>0</v>
      </c>
      <c r="AV17" s="264">
        <v>0</v>
      </c>
      <c r="AW17" s="264">
        <v>0</v>
      </c>
      <c r="AX17" s="264">
        <v>0</v>
      </c>
      <c r="AY17" s="264">
        <v>0</v>
      </c>
      <c r="AZ17" s="264">
        <v>0</v>
      </c>
      <c r="BA17" s="264">
        <v>0</v>
      </c>
      <c r="BB17" s="264">
        <v>0</v>
      </c>
      <c r="BC17" s="264">
        <v>0</v>
      </c>
      <c r="BD17" s="264">
        <v>0</v>
      </c>
      <c r="BE17" s="264">
        <v>0</v>
      </c>
      <c r="BF17" s="264">
        <v>0</v>
      </c>
      <c r="BG17" s="264">
        <v>0</v>
      </c>
      <c r="BH17" s="264">
        <v>0</v>
      </c>
      <c r="BI17" s="264">
        <v>0</v>
      </c>
      <c r="BJ17" s="264">
        <v>0</v>
      </c>
      <c r="BK17" s="264">
        <v>0</v>
      </c>
      <c r="BL17" s="264">
        <v>0</v>
      </c>
      <c r="BM17" s="264">
        <v>0</v>
      </c>
      <c r="BN17" s="264">
        <v>0</v>
      </c>
      <c r="BO17" s="263">
        <v>179155.1</v>
      </c>
      <c r="BP17" s="265">
        <f>BO17-BQ17</f>
        <v>135861.74</v>
      </c>
      <c r="BQ17" s="259">
        <v>43293.36</v>
      </c>
      <c r="BR17" s="273">
        <f t="shared" si="0"/>
        <v>1000</v>
      </c>
      <c r="BS17" s="273">
        <f t="shared" si="1"/>
        <v>0</v>
      </c>
    </row>
    <row r="18" spans="1:71" x14ac:dyDescent="0.25">
      <c r="A18" s="254" t="s">
        <v>4144</v>
      </c>
      <c r="B18" s="255" t="s">
        <v>19</v>
      </c>
      <c r="C18" s="267">
        <v>45414</v>
      </c>
      <c r="D18" s="256">
        <v>299000</v>
      </c>
      <c r="E18" s="258" t="s">
        <v>4155</v>
      </c>
      <c r="F18" s="258">
        <v>1002</v>
      </c>
      <c r="G18" s="254" t="s">
        <v>4163</v>
      </c>
      <c r="H18" s="255" t="s">
        <v>3487</v>
      </c>
      <c r="I18" s="270">
        <v>600.14</v>
      </c>
      <c r="J18" s="270">
        <v>603.14</v>
      </c>
      <c r="K18" s="270">
        <v>608.15</v>
      </c>
      <c r="L18" s="260">
        <f>I18+J18+K18</f>
        <v>1811.4299999999998</v>
      </c>
      <c r="M18" s="369">
        <v>2245.4700000000003</v>
      </c>
      <c r="N18" s="262">
        <f>BQ18</f>
        <v>39097.93</v>
      </c>
      <c r="O18" s="262">
        <f>L18+M18+N18</f>
        <v>43154.83</v>
      </c>
      <c r="P18" s="262">
        <f>Q18+R18+S18+T18+U18+V18+W18+X18+Y18+Z18+AA18+AB18+AC18+AD18+AE18+AF18+AG18+AH18+AI18+AJ18+AK18+AL18+AM18+AN18+AO18+AP18+AQ18+AR18+AS18+AT18+AU18+AV18+AW18+AX18+AY18+AZ18+BA18+BB18+BC18+BD18+BE18+BF18+BG18+BH18+BI18+BJ18+BK18+BL18+BM18+BN18+BP18</f>
        <v>140138.51000000004</v>
      </c>
      <c r="Q18" s="263">
        <v>572.96</v>
      </c>
      <c r="R18" s="264">
        <v>1105.6199999999999</v>
      </c>
      <c r="S18" s="264">
        <v>1105.6199999999999</v>
      </c>
      <c r="T18" s="264">
        <v>1105.6199999999999</v>
      </c>
      <c r="U18" s="264">
        <v>1105.6199999999999</v>
      </c>
      <c r="V18" s="264">
        <v>1105.6199999999999</v>
      </c>
      <c r="W18" s="264">
        <v>1105.6199999999999</v>
      </c>
      <c r="X18" s="264">
        <v>1105.6199999999999</v>
      </c>
      <c r="Y18" s="264">
        <v>5528.1</v>
      </c>
      <c r="Z18" s="264"/>
      <c r="AA18" s="264">
        <v>0</v>
      </c>
      <c r="AB18" s="264">
        <v>0</v>
      </c>
      <c r="AC18" s="264">
        <v>0</v>
      </c>
      <c r="AD18" s="264">
        <v>0</v>
      </c>
      <c r="AE18" s="264">
        <v>414.63</v>
      </c>
      <c r="AF18" s="264">
        <v>0</v>
      </c>
      <c r="AG18" s="264">
        <v>0</v>
      </c>
      <c r="AH18" s="264">
        <v>0</v>
      </c>
      <c r="AI18" s="264">
        <v>0</v>
      </c>
      <c r="AJ18" s="264">
        <v>0</v>
      </c>
      <c r="AK18" s="264">
        <v>0</v>
      </c>
      <c r="AL18" s="264">
        <v>0</v>
      </c>
      <c r="AM18" s="264">
        <v>0</v>
      </c>
      <c r="AN18" s="264">
        <v>0</v>
      </c>
      <c r="AO18" s="264">
        <v>0</v>
      </c>
      <c r="AP18" s="264">
        <v>0</v>
      </c>
      <c r="AQ18" s="264">
        <v>0</v>
      </c>
      <c r="AR18" s="264">
        <v>0</v>
      </c>
      <c r="AS18" s="264">
        <v>0</v>
      </c>
      <c r="AT18" s="264">
        <v>0</v>
      </c>
      <c r="AU18" s="264">
        <v>0</v>
      </c>
      <c r="AV18" s="264">
        <v>0</v>
      </c>
      <c r="AW18" s="264">
        <v>0</v>
      </c>
      <c r="AX18" s="264">
        <v>0</v>
      </c>
      <c r="AY18" s="264">
        <v>0</v>
      </c>
      <c r="AZ18" s="264">
        <v>0</v>
      </c>
      <c r="BA18" s="264">
        <v>0</v>
      </c>
      <c r="BB18" s="264">
        <v>0</v>
      </c>
      <c r="BC18" s="264">
        <v>0</v>
      </c>
      <c r="BD18" s="264">
        <v>0</v>
      </c>
      <c r="BE18" s="264">
        <v>0</v>
      </c>
      <c r="BF18" s="264">
        <v>0</v>
      </c>
      <c r="BG18" s="264">
        <v>0</v>
      </c>
      <c r="BH18" s="264">
        <v>0</v>
      </c>
      <c r="BI18" s="264">
        <v>0</v>
      </c>
      <c r="BJ18" s="264">
        <v>0</v>
      </c>
      <c r="BK18" s="264">
        <v>0</v>
      </c>
      <c r="BL18" s="264">
        <v>0</v>
      </c>
      <c r="BM18" s="264">
        <v>0</v>
      </c>
      <c r="BN18" s="264">
        <v>0</v>
      </c>
      <c r="BO18" s="263">
        <v>164981.41000000003</v>
      </c>
      <c r="BP18" s="265">
        <f>BO18-BQ18</f>
        <v>125883.48000000004</v>
      </c>
      <c r="BQ18" s="259">
        <v>39097.93</v>
      </c>
      <c r="BR18" s="273">
        <f t="shared" si="0"/>
        <v>4995.4399999999996</v>
      </c>
      <c r="BS18" s="273">
        <f t="shared" si="1"/>
        <v>9259.5899999999983</v>
      </c>
    </row>
    <row r="19" spans="1:71" x14ac:dyDescent="0.25">
      <c r="A19" s="254" t="s">
        <v>4144</v>
      </c>
      <c r="B19" s="255" t="s">
        <v>19</v>
      </c>
      <c r="C19" s="267">
        <v>45412</v>
      </c>
      <c r="D19" s="256">
        <v>357300.87</v>
      </c>
      <c r="E19" s="258" t="s">
        <v>4155</v>
      </c>
      <c r="F19" s="258">
        <v>1602</v>
      </c>
      <c r="G19" s="254" t="s">
        <v>174</v>
      </c>
      <c r="H19" s="255" t="s">
        <v>3487</v>
      </c>
      <c r="I19" s="259">
        <v>3537.02</v>
      </c>
      <c r="J19" s="259">
        <v>3554.7</v>
      </c>
      <c r="K19" s="259">
        <v>3584.2</v>
      </c>
      <c r="L19" s="260">
        <f>I19+J19+K19</f>
        <v>10675.919999999998</v>
      </c>
      <c r="M19" s="262"/>
      <c r="N19" s="262">
        <f>BQ19</f>
        <v>39967.33</v>
      </c>
      <c r="O19" s="262">
        <f>L19+M19+N19</f>
        <v>50643.25</v>
      </c>
      <c r="P19" s="262">
        <f>Q19+R19+S19+T19+U19+V19+W19+X19+Y19+Z19+AA19+AB19+AC19+AD19+AE19+AF19+AG19+AH19+AI19+AJ19+AK19+AL19+AM19+AN19+AO19+AP19+AQ19+AR19+AS19+AT19+AU19+AV19+AW19+AX19+AY19+AZ19+BA19+BB19+BC19+BD19+BE19+BF19+BG19+BH19+BI19+BJ19+BK19+BL19+BM19+BN19+BP19</f>
        <v>265754.95</v>
      </c>
      <c r="Q19" s="263">
        <v>14465.01</v>
      </c>
      <c r="R19" s="264">
        <v>1622.75</v>
      </c>
      <c r="S19" s="264">
        <v>13463.03</v>
      </c>
      <c r="T19" s="264">
        <v>1622.75</v>
      </c>
      <c r="U19" s="264">
        <v>1622.75</v>
      </c>
      <c r="V19" s="264">
        <v>1622.75</v>
      </c>
      <c r="W19" s="264">
        <v>1622.75</v>
      </c>
      <c r="X19" s="264">
        <v>1622.75</v>
      </c>
      <c r="Y19" s="264">
        <v>1622.75</v>
      </c>
      <c r="Z19" s="264">
        <v>98987.92</v>
      </c>
      <c r="AA19" s="264">
        <v>1622.75</v>
      </c>
      <c r="AB19" s="264">
        <v>1622.75</v>
      </c>
      <c r="AC19" s="264">
        <v>0</v>
      </c>
      <c r="AD19" s="264"/>
      <c r="AE19" s="264">
        <v>0</v>
      </c>
      <c r="AF19" s="264">
        <v>0</v>
      </c>
      <c r="AG19" s="264">
        <v>0</v>
      </c>
      <c r="AH19" s="264">
        <v>0</v>
      </c>
      <c r="AI19" s="264">
        <v>0</v>
      </c>
      <c r="AJ19" s="264">
        <v>0</v>
      </c>
      <c r="AK19" s="264">
        <v>0</v>
      </c>
      <c r="AL19" s="264">
        <v>0</v>
      </c>
      <c r="AM19" s="264">
        <v>0</v>
      </c>
      <c r="AN19" s="264">
        <v>0</v>
      </c>
      <c r="AO19" s="264">
        <v>0</v>
      </c>
      <c r="AP19" s="264">
        <v>0</v>
      </c>
      <c r="AQ19" s="264">
        <v>0</v>
      </c>
      <c r="AR19" s="264">
        <v>0</v>
      </c>
      <c r="AS19" s="264">
        <v>0</v>
      </c>
      <c r="AT19" s="264">
        <v>0</v>
      </c>
      <c r="AU19" s="264">
        <v>0</v>
      </c>
      <c r="AV19" s="264">
        <v>0</v>
      </c>
      <c r="AW19" s="264">
        <v>0</v>
      </c>
      <c r="AX19" s="264">
        <v>0</v>
      </c>
      <c r="AY19" s="264">
        <v>0</v>
      </c>
      <c r="AZ19" s="264">
        <v>0</v>
      </c>
      <c r="BA19" s="264">
        <v>0</v>
      </c>
      <c r="BB19" s="264">
        <v>0</v>
      </c>
      <c r="BC19" s="264">
        <v>0</v>
      </c>
      <c r="BD19" s="264">
        <v>0</v>
      </c>
      <c r="BE19" s="264">
        <v>0</v>
      </c>
      <c r="BF19" s="264">
        <v>0</v>
      </c>
      <c r="BG19" s="264">
        <v>0</v>
      </c>
      <c r="BH19" s="264">
        <v>0</v>
      </c>
      <c r="BI19" s="264">
        <v>0</v>
      </c>
      <c r="BJ19" s="264">
        <v>0</v>
      </c>
      <c r="BK19" s="264">
        <v>0</v>
      </c>
      <c r="BL19" s="264">
        <v>0</v>
      </c>
      <c r="BM19" s="264">
        <v>0</v>
      </c>
      <c r="BN19" s="264">
        <v>0</v>
      </c>
      <c r="BO19" s="263">
        <v>164201.57000000004</v>
      </c>
      <c r="BP19" s="265">
        <f>BO19-BQ19</f>
        <v>124234.24000000003</v>
      </c>
      <c r="BQ19" s="259">
        <v>39967.33</v>
      </c>
      <c r="BR19" s="273">
        <f t="shared" si="0"/>
        <v>32796.29</v>
      </c>
      <c r="BS19" s="273">
        <f t="shared" si="1"/>
        <v>108724.42</v>
      </c>
    </row>
    <row r="20" spans="1:71" x14ac:dyDescent="0.25">
      <c r="A20" s="254" t="s">
        <v>4144</v>
      </c>
      <c r="B20" s="255" t="s">
        <v>19</v>
      </c>
      <c r="C20" s="267">
        <v>45387</v>
      </c>
      <c r="D20" s="256">
        <v>351157</v>
      </c>
      <c r="E20" s="258" t="s">
        <v>4155</v>
      </c>
      <c r="F20" s="258">
        <v>1501</v>
      </c>
      <c r="G20" s="254" t="s">
        <v>149</v>
      </c>
      <c r="H20" s="255" t="s">
        <v>3487</v>
      </c>
      <c r="I20" s="259">
        <v>1920.29</v>
      </c>
      <c r="J20" s="259">
        <v>1929.89</v>
      </c>
      <c r="K20" s="259">
        <v>1945.91</v>
      </c>
      <c r="L20" s="260">
        <f>I20+J20+K20</f>
        <v>5796.09</v>
      </c>
      <c r="M20" s="369">
        <v>3126.8999999999996</v>
      </c>
      <c r="N20" s="262">
        <f>BQ20</f>
        <v>39191.96</v>
      </c>
      <c r="O20" s="262">
        <f>L20+M20+N20</f>
        <v>48114.95</v>
      </c>
      <c r="P20" s="262">
        <f>Q20+R20+S20+T20+U20+V20+W20+X20+Y20+Z20+AA20+AB20+AC20+AD20+AE20+AF20+AG20+AH20+AI20+AJ20+AK20+AL20+AM20+AN20+AO20+AP20+AQ20+AR20+AS20+AT20+AU20+AV20+AW20+AX20+AY20+AZ20+BA20+BB20+BC20+BD20+BE20+BF20+BG20+BH20+BI20+BJ20+BK20+BL20+BM20+BN20+BP20</f>
        <v>134354.56000000003</v>
      </c>
      <c r="Q20" s="263">
        <v>1833.34</v>
      </c>
      <c r="R20" s="264">
        <v>0</v>
      </c>
      <c r="S20" s="264">
        <v>0</v>
      </c>
      <c r="T20" s="264">
        <v>0</v>
      </c>
      <c r="U20" s="264">
        <v>0</v>
      </c>
      <c r="V20" s="264">
        <v>0</v>
      </c>
      <c r="W20" s="264">
        <v>0</v>
      </c>
      <c r="X20" s="264">
        <v>0</v>
      </c>
      <c r="Y20" s="264">
        <v>0</v>
      </c>
      <c r="Z20" s="264">
        <v>794.11</v>
      </c>
      <c r="AA20" s="264">
        <v>794.11</v>
      </c>
      <c r="AB20" s="264">
        <v>794.11</v>
      </c>
      <c r="AC20" s="264">
        <v>794.11</v>
      </c>
      <c r="AD20" s="264"/>
      <c r="AE20" s="264">
        <v>794.11</v>
      </c>
      <c r="AF20" s="264">
        <v>794.11</v>
      </c>
      <c r="AG20" s="264">
        <v>794.11</v>
      </c>
      <c r="AH20" s="264">
        <v>794.11</v>
      </c>
      <c r="AI20" s="264">
        <v>794.11</v>
      </c>
      <c r="AJ20" s="264">
        <v>794.11</v>
      </c>
      <c r="AK20" s="264">
        <v>794.11</v>
      </c>
      <c r="AL20" s="264">
        <v>0</v>
      </c>
      <c r="AM20" s="264">
        <v>0</v>
      </c>
      <c r="AN20" s="264">
        <v>0</v>
      </c>
      <c r="AO20" s="264">
        <v>0</v>
      </c>
      <c r="AP20" s="264">
        <v>0</v>
      </c>
      <c r="AQ20" s="264">
        <v>0</v>
      </c>
      <c r="AR20" s="264">
        <v>0</v>
      </c>
      <c r="AS20" s="264">
        <v>0</v>
      </c>
      <c r="AT20" s="264">
        <v>0</v>
      </c>
      <c r="AU20" s="264">
        <v>0</v>
      </c>
      <c r="AV20" s="264">
        <v>0</v>
      </c>
      <c r="AW20" s="264">
        <v>0</v>
      </c>
      <c r="AX20" s="264">
        <v>0</v>
      </c>
      <c r="AY20" s="264">
        <v>0</v>
      </c>
      <c r="AZ20" s="264">
        <v>0</v>
      </c>
      <c r="BA20" s="264">
        <v>0</v>
      </c>
      <c r="BB20" s="264">
        <v>0</v>
      </c>
      <c r="BC20" s="264">
        <v>0</v>
      </c>
      <c r="BD20" s="264">
        <v>0</v>
      </c>
      <c r="BE20" s="264">
        <v>0</v>
      </c>
      <c r="BF20" s="264">
        <v>0</v>
      </c>
      <c r="BG20" s="264">
        <v>0</v>
      </c>
      <c r="BH20" s="264">
        <v>0</v>
      </c>
      <c r="BI20" s="264">
        <v>0</v>
      </c>
      <c r="BJ20" s="264">
        <v>0</v>
      </c>
      <c r="BK20" s="264">
        <v>0</v>
      </c>
      <c r="BL20" s="264">
        <v>0</v>
      </c>
      <c r="BM20" s="264">
        <v>0</v>
      </c>
      <c r="BN20" s="264">
        <v>0</v>
      </c>
      <c r="BO20" s="263">
        <v>162977.97000000003</v>
      </c>
      <c r="BP20" s="265">
        <f>BO20-BQ20</f>
        <v>123786.01000000004</v>
      </c>
      <c r="BQ20" s="259">
        <v>39191.96</v>
      </c>
      <c r="BR20" s="273">
        <f t="shared" si="0"/>
        <v>1833.34</v>
      </c>
      <c r="BS20" s="273">
        <f t="shared" si="1"/>
        <v>8735.2099999999991</v>
      </c>
    </row>
    <row r="21" spans="1:71" x14ac:dyDescent="0.25">
      <c r="A21" s="254" t="s">
        <v>4144</v>
      </c>
      <c r="B21" s="255" t="s">
        <v>19</v>
      </c>
      <c r="C21" s="267">
        <v>45039</v>
      </c>
      <c r="D21" s="256">
        <v>350704.34</v>
      </c>
      <c r="E21" s="257">
        <v>878771787101</v>
      </c>
      <c r="F21" s="258">
        <v>1605</v>
      </c>
      <c r="G21" s="254" t="s">
        <v>186</v>
      </c>
      <c r="H21" s="255" t="s">
        <v>3487</v>
      </c>
      <c r="I21" s="259">
        <v>1831.41</v>
      </c>
      <c r="J21" s="259">
        <v>1840.57</v>
      </c>
      <c r="K21" s="259">
        <v>1855.85</v>
      </c>
      <c r="L21" s="260">
        <f>I21+J21+K21</f>
        <v>5527.83</v>
      </c>
      <c r="M21" s="369"/>
      <c r="N21" s="262">
        <f>BQ21</f>
        <v>35239.899999999994</v>
      </c>
      <c r="O21" s="262">
        <f>L21+M21+N21</f>
        <v>40767.729999999996</v>
      </c>
      <c r="P21" s="262">
        <f>Q21+R21+S21+T21+U21+V21+W21+X21+Y21+Z21+AA21+AB21+AC21+AD21+AE21+AF21+AG21+AH21+AI21+AJ21+AK21+AL21+AM21+AN21+AO21+AP21+AQ21+AR21+AS21+AT21+AU21+AV21+AW21+AX21+AY21+AZ21+BA21+BB21+BC21+BD21+BE21+BF21+BG21+BH21+BI21+BJ21+BK21+BL21+BM21+BN21+BP21</f>
        <v>157468.76000000007</v>
      </c>
      <c r="Q21" s="263">
        <v>1342.03</v>
      </c>
      <c r="R21" s="264">
        <v>2630.75</v>
      </c>
      <c r="S21" s="264">
        <v>2630.75</v>
      </c>
      <c r="T21" s="264">
        <v>2630.75</v>
      </c>
      <c r="U21" s="264">
        <v>2630.75</v>
      </c>
      <c r="V21" s="264">
        <v>1996.94</v>
      </c>
      <c r="W21" s="264">
        <v>1996.94</v>
      </c>
      <c r="X21" s="264">
        <v>1996.94</v>
      </c>
      <c r="Y21" s="264">
        <v>7907.89</v>
      </c>
      <c r="Z21" s="264">
        <v>3329.62</v>
      </c>
      <c r="AA21" s="264">
        <v>1996.94</v>
      </c>
      <c r="AB21" s="264">
        <v>1996.94</v>
      </c>
      <c r="AC21" s="264">
        <v>2108.0100000000002</v>
      </c>
      <c r="AD21" s="264"/>
      <c r="AE21" s="264">
        <v>0</v>
      </c>
      <c r="AF21" s="264">
        <v>0</v>
      </c>
      <c r="AG21" s="264">
        <v>0</v>
      </c>
      <c r="AH21" s="264">
        <v>0</v>
      </c>
      <c r="AI21" s="264">
        <v>0</v>
      </c>
      <c r="AJ21" s="264">
        <v>0</v>
      </c>
      <c r="AK21" s="264">
        <v>0</v>
      </c>
      <c r="AL21" s="264">
        <v>0</v>
      </c>
      <c r="AM21" s="264">
        <v>0</v>
      </c>
      <c r="AN21" s="264">
        <v>0</v>
      </c>
      <c r="AO21" s="264">
        <v>0</v>
      </c>
      <c r="AP21" s="264">
        <v>0</v>
      </c>
      <c r="AQ21" s="264">
        <v>0</v>
      </c>
      <c r="AR21" s="264">
        <v>0</v>
      </c>
      <c r="AS21" s="264">
        <v>0</v>
      </c>
      <c r="AT21" s="264">
        <v>0</v>
      </c>
      <c r="AU21" s="264">
        <v>0</v>
      </c>
      <c r="AV21" s="264">
        <v>0</v>
      </c>
      <c r="AW21" s="264">
        <v>0</v>
      </c>
      <c r="AX21" s="264">
        <v>0</v>
      </c>
      <c r="AY21" s="264">
        <v>0</v>
      </c>
      <c r="AZ21" s="264">
        <v>0</v>
      </c>
      <c r="BA21" s="264">
        <v>0</v>
      </c>
      <c r="BB21" s="264">
        <v>0</v>
      </c>
      <c r="BC21" s="264">
        <v>0</v>
      </c>
      <c r="BD21" s="264">
        <v>0</v>
      </c>
      <c r="BE21" s="264">
        <v>0</v>
      </c>
      <c r="BF21" s="264">
        <v>0</v>
      </c>
      <c r="BG21" s="264">
        <v>0</v>
      </c>
      <c r="BH21" s="264">
        <v>0</v>
      </c>
      <c r="BI21" s="264">
        <v>0</v>
      </c>
      <c r="BJ21" s="264">
        <v>0</v>
      </c>
      <c r="BK21" s="264">
        <v>0</v>
      </c>
      <c r="BL21" s="264">
        <v>0</v>
      </c>
      <c r="BM21" s="264">
        <v>0</v>
      </c>
      <c r="BN21" s="264">
        <v>0</v>
      </c>
      <c r="BO21" s="263">
        <v>157513.41000000006</v>
      </c>
      <c r="BP21" s="265">
        <f>BO21-BQ21</f>
        <v>122273.51000000007</v>
      </c>
      <c r="BQ21" s="259">
        <v>35239.899999999994</v>
      </c>
      <c r="BR21" s="273">
        <f t="shared" si="0"/>
        <v>11865.029999999999</v>
      </c>
      <c r="BS21" s="273">
        <f t="shared" si="1"/>
        <v>23330.219999999994</v>
      </c>
    </row>
    <row r="22" spans="1:71" x14ac:dyDescent="0.25">
      <c r="A22" s="254" t="s">
        <v>4144</v>
      </c>
      <c r="B22" s="255" t="s">
        <v>19</v>
      </c>
      <c r="C22" s="267">
        <v>45167</v>
      </c>
      <c r="D22" s="256">
        <v>326844.99</v>
      </c>
      <c r="E22" s="257">
        <v>178770250140</v>
      </c>
      <c r="F22" s="258">
        <v>1101</v>
      </c>
      <c r="G22" s="254" t="s">
        <v>56</v>
      </c>
      <c r="H22" s="255" t="s">
        <v>3487</v>
      </c>
      <c r="I22" s="259">
        <v>1632.36</v>
      </c>
      <c r="J22" s="259">
        <v>1640.52</v>
      </c>
      <c r="K22" s="259">
        <v>9724.2199999999993</v>
      </c>
      <c r="L22" s="260">
        <f>I22+J22+K22</f>
        <v>12997.099999999999</v>
      </c>
      <c r="M22" s="262">
        <v>977.15000000000009</v>
      </c>
      <c r="N22" s="262">
        <f>BQ22</f>
        <v>31810.5</v>
      </c>
      <c r="O22" s="262">
        <f>L22+M22+N22</f>
        <v>45784.75</v>
      </c>
      <c r="P22" s="262">
        <f>Q22+R22+S22+T22+U22+V22+W22+X22+Y22+Z22+AA22+AB22+AC22+AD22+AE22+AF22+AG22+AH22+AI22+AJ22+AK22+AL22+AM22+AN22+AO22+AP22+AQ22+AR22+AS22+AT22+AU22+AV22+AW22+AX22+AY22+AZ22+BA22+BB22+BC22+BD22+BE22+BF22+BG22+BH22+BI22+BJ22+BK22+BL22+BM22+BN22+BP22</f>
        <v>271694.42000000004</v>
      </c>
      <c r="Q22" s="263">
        <v>1502.1</v>
      </c>
      <c r="R22" s="264">
        <v>5658.84</v>
      </c>
      <c r="S22" s="264">
        <v>5658.84</v>
      </c>
      <c r="T22" s="264">
        <v>27486.57</v>
      </c>
      <c r="U22" s="264">
        <v>5658.84</v>
      </c>
      <c r="V22" s="264">
        <v>5658.84</v>
      </c>
      <c r="W22" s="264">
        <v>5658.84</v>
      </c>
      <c r="X22" s="264">
        <v>5658.84</v>
      </c>
      <c r="Y22" s="264">
        <v>0</v>
      </c>
      <c r="Z22" s="264">
        <v>0</v>
      </c>
      <c r="AA22" s="264">
        <v>87310.92</v>
      </c>
      <c r="AB22" s="264">
        <v>0</v>
      </c>
      <c r="AC22" s="264">
        <v>0</v>
      </c>
      <c r="AD22" s="264">
        <v>0</v>
      </c>
      <c r="AE22" s="264">
        <v>0</v>
      </c>
      <c r="AF22" s="264">
        <v>0</v>
      </c>
      <c r="AG22" s="264">
        <v>0</v>
      </c>
      <c r="AH22" s="264">
        <v>109.14</v>
      </c>
      <c r="AI22" s="264">
        <v>0</v>
      </c>
      <c r="AJ22" s="264">
        <v>0</v>
      </c>
      <c r="AK22" s="264">
        <v>0</v>
      </c>
      <c r="AL22" s="264">
        <v>0</v>
      </c>
      <c r="AM22" s="264">
        <v>0</v>
      </c>
      <c r="AN22" s="264">
        <v>0</v>
      </c>
      <c r="AO22" s="264">
        <v>0</v>
      </c>
      <c r="AP22" s="264">
        <v>0</v>
      </c>
      <c r="AQ22" s="264">
        <v>0</v>
      </c>
      <c r="AR22" s="264">
        <v>0</v>
      </c>
      <c r="AS22" s="264">
        <v>0</v>
      </c>
      <c r="AT22" s="264">
        <v>0</v>
      </c>
      <c r="AU22" s="264">
        <v>0</v>
      </c>
      <c r="AV22" s="264">
        <v>0</v>
      </c>
      <c r="AW22" s="264">
        <v>0</v>
      </c>
      <c r="AX22" s="264">
        <v>0</v>
      </c>
      <c r="AY22" s="264">
        <v>0</v>
      </c>
      <c r="AZ22" s="264">
        <v>0</v>
      </c>
      <c r="BA22" s="264">
        <v>0</v>
      </c>
      <c r="BB22" s="264">
        <v>0</v>
      </c>
      <c r="BC22" s="264">
        <v>0</v>
      </c>
      <c r="BD22" s="264">
        <v>0</v>
      </c>
      <c r="BE22" s="264">
        <v>0</v>
      </c>
      <c r="BF22" s="264">
        <v>0</v>
      </c>
      <c r="BG22" s="264">
        <v>0</v>
      </c>
      <c r="BH22" s="264">
        <v>0</v>
      </c>
      <c r="BI22" s="264">
        <v>0</v>
      </c>
      <c r="BJ22" s="264">
        <v>0</v>
      </c>
      <c r="BK22" s="264">
        <v>0</v>
      </c>
      <c r="BL22" s="264">
        <v>0</v>
      </c>
      <c r="BM22" s="264">
        <v>0</v>
      </c>
      <c r="BN22" s="264">
        <v>0</v>
      </c>
      <c r="BO22" s="263">
        <v>153143.15000000002</v>
      </c>
      <c r="BP22" s="265">
        <f>BO22-BQ22</f>
        <v>121332.65000000002</v>
      </c>
      <c r="BQ22" s="259">
        <v>31810.5</v>
      </c>
      <c r="BR22" s="273">
        <f t="shared" si="0"/>
        <v>45965.19</v>
      </c>
      <c r="BS22" s="273">
        <f t="shared" si="1"/>
        <v>104396.58</v>
      </c>
    </row>
    <row r="23" spans="1:71" x14ac:dyDescent="0.25">
      <c r="A23" s="254" t="s">
        <v>4144</v>
      </c>
      <c r="B23" s="255" t="s">
        <v>19</v>
      </c>
      <c r="C23" s="267">
        <v>45087</v>
      </c>
      <c r="D23" s="256">
        <v>272695.67999999999</v>
      </c>
      <c r="E23" s="257">
        <v>178770250440</v>
      </c>
      <c r="F23" s="258">
        <v>502</v>
      </c>
      <c r="G23" s="254" t="s">
        <v>261</v>
      </c>
      <c r="H23" s="255" t="s">
        <v>3487</v>
      </c>
      <c r="I23" s="259">
        <v>1536.41</v>
      </c>
      <c r="J23" s="259">
        <v>1544.1</v>
      </c>
      <c r="K23" s="259">
        <v>1556.9099999999999</v>
      </c>
      <c r="L23" s="260">
        <f>I23+J23+K23</f>
        <v>4637.42</v>
      </c>
      <c r="M23" s="262"/>
      <c r="N23" s="262">
        <f>BQ23</f>
        <v>28706.92</v>
      </c>
      <c r="O23" s="262">
        <f>L23+M23+N23</f>
        <v>33344.339999999997</v>
      </c>
      <c r="P23" s="262">
        <f>Q23+R23+S23+T23+U23+V23+W23+X23+Y23+Z23+AA23+AB23+AC23+AD23+AE23+AF23+AG23+AH23+AI23+AJ23+AK23+AL23+AM23+AN23+AO23+AP23+AQ23+AR23+AS23+AT23+AU23+AV23+AW23+AX23+AY23+AZ23+BA23+BB23+BC23+BD23+BE23+BF23+BG23+BH23+BI23+BJ23+BK23+BL23+BM23+BN23+BP23</f>
        <v>139269.51000000004</v>
      </c>
      <c r="Q23" s="263">
        <v>926.17</v>
      </c>
      <c r="R23" s="264">
        <v>1096.81</v>
      </c>
      <c r="S23" s="264">
        <v>6649.26</v>
      </c>
      <c r="T23" s="264">
        <v>1096.81</v>
      </c>
      <c r="U23" s="264">
        <v>1096.81</v>
      </c>
      <c r="V23" s="264">
        <v>1096.81</v>
      </c>
      <c r="W23" s="264">
        <v>1096.81</v>
      </c>
      <c r="X23" s="264">
        <v>1096.81</v>
      </c>
      <c r="Y23" s="264">
        <v>5552.45</v>
      </c>
      <c r="Z23" s="264">
        <v>0</v>
      </c>
      <c r="AA23" s="264">
        <v>0</v>
      </c>
      <c r="AB23" s="264">
        <v>0</v>
      </c>
      <c r="AC23" s="264">
        <v>333.15</v>
      </c>
      <c r="AD23" s="264"/>
      <c r="AE23" s="264">
        <v>0</v>
      </c>
      <c r="AF23" s="264">
        <v>0</v>
      </c>
      <c r="AG23" s="264">
        <v>0</v>
      </c>
      <c r="AH23" s="264">
        <v>0</v>
      </c>
      <c r="AI23" s="264">
        <v>0</v>
      </c>
      <c r="AJ23" s="264">
        <v>0</v>
      </c>
      <c r="AK23" s="264">
        <v>0</v>
      </c>
      <c r="AL23" s="264">
        <v>0</v>
      </c>
      <c r="AM23" s="264">
        <v>0</v>
      </c>
      <c r="AN23" s="264">
        <v>0</v>
      </c>
      <c r="AO23" s="264">
        <v>0</v>
      </c>
      <c r="AP23" s="264">
        <v>0</v>
      </c>
      <c r="AQ23" s="264">
        <v>0</v>
      </c>
      <c r="AR23" s="264">
        <v>0</v>
      </c>
      <c r="AS23" s="264">
        <v>0</v>
      </c>
      <c r="AT23" s="264">
        <v>0</v>
      </c>
      <c r="AU23" s="264">
        <v>0</v>
      </c>
      <c r="AV23" s="264">
        <v>0</v>
      </c>
      <c r="AW23" s="264">
        <v>0</v>
      </c>
      <c r="AX23" s="264">
        <v>0</v>
      </c>
      <c r="AY23" s="264">
        <v>0</v>
      </c>
      <c r="AZ23" s="264">
        <v>0</v>
      </c>
      <c r="BA23" s="264">
        <v>0</v>
      </c>
      <c r="BB23" s="264">
        <v>0</v>
      </c>
      <c r="BC23" s="264">
        <v>0</v>
      </c>
      <c r="BD23" s="264">
        <v>0</v>
      </c>
      <c r="BE23" s="264">
        <v>0</v>
      </c>
      <c r="BF23" s="264">
        <v>0</v>
      </c>
      <c r="BG23" s="264">
        <v>0</v>
      </c>
      <c r="BH23" s="264">
        <v>0</v>
      </c>
      <c r="BI23" s="264">
        <v>0</v>
      </c>
      <c r="BJ23" s="264">
        <v>0</v>
      </c>
      <c r="BK23" s="264">
        <v>0</v>
      </c>
      <c r="BL23" s="264">
        <v>0</v>
      </c>
      <c r="BM23" s="264">
        <v>0</v>
      </c>
      <c r="BN23" s="264">
        <v>0</v>
      </c>
      <c r="BO23" s="263">
        <v>147934.54000000004</v>
      </c>
      <c r="BP23" s="265">
        <f>BO23-BQ23</f>
        <v>119227.62000000004</v>
      </c>
      <c r="BQ23" s="259">
        <v>28706.92</v>
      </c>
      <c r="BR23" s="273">
        <f t="shared" si="0"/>
        <v>10865.859999999999</v>
      </c>
      <c r="BS23" s="273">
        <f t="shared" si="1"/>
        <v>9176.0299999999988</v>
      </c>
    </row>
    <row r="24" spans="1:71" x14ac:dyDescent="0.25">
      <c r="A24" s="254" t="s">
        <v>4144</v>
      </c>
      <c r="B24" s="255" t="s">
        <v>19</v>
      </c>
      <c r="C24" s="267">
        <v>45107</v>
      </c>
      <c r="D24" s="256">
        <v>267583.63</v>
      </c>
      <c r="E24" s="257">
        <v>878771786220</v>
      </c>
      <c r="F24" s="258">
        <v>606</v>
      </c>
      <c r="G24" s="254" t="s">
        <v>300</v>
      </c>
      <c r="H24" s="255" t="s">
        <v>3487</v>
      </c>
      <c r="I24" s="259">
        <v>6293.3</v>
      </c>
      <c r="J24" s="259">
        <v>1519.31</v>
      </c>
      <c r="K24" s="259">
        <v>1531.92</v>
      </c>
      <c r="L24" s="260">
        <f>I24+J24+K24</f>
        <v>9344.5300000000007</v>
      </c>
      <c r="M24" s="262">
        <v>1878.03</v>
      </c>
      <c r="N24" s="262">
        <f>BQ24</f>
        <v>28427.82</v>
      </c>
      <c r="O24" s="262">
        <f>L24+M24+N24</f>
        <v>39650.380000000005</v>
      </c>
      <c r="P24" s="262">
        <f>Q24+R24+S24+T24+U24+V24+W24+X24+Y24+Z24+AA24+AB24+AC24+AD24+AE24+AF24+AG24+AH24+AI24+AJ24+AK24+AL24+AM24+AN24+AO24+AP24+AQ24+AR24+AS24+AT24+AU24+AV24+AW24+AX24+AY24+AZ24+BA24+BB24+BC24+BD24+BE24+BF24+BG24+BH24+BI24+BJ24+BK24+BL24+BM24+BN24+BP24</f>
        <v>141612.75</v>
      </c>
      <c r="Q24" s="263">
        <v>1000</v>
      </c>
      <c r="R24" s="264">
        <v>2323.34</v>
      </c>
      <c r="S24" s="264">
        <v>1689.53</v>
      </c>
      <c r="T24" s="264">
        <v>1689.53</v>
      </c>
      <c r="U24" s="264">
        <v>1689.53</v>
      </c>
      <c r="V24" s="264">
        <v>1689.53</v>
      </c>
      <c r="W24" s="264">
        <v>1689.53</v>
      </c>
      <c r="X24" s="264">
        <v>1689.54</v>
      </c>
      <c r="Y24" s="264">
        <v>5528.1</v>
      </c>
      <c r="Z24" s="264">
        <v>5528.1</v>
      </c>
      <c r="AA24" s="264">
        <v>0</v>
      </c>
      <c r="AB24" s="264">
        <v>0</v>
      </c>
      <c r="AC24" s="264">
        <v>0</v>
      </c>
      <c r="AD24" s="264">
        <v>0</v>
      </c>
      <c r="AE24" s="264"/>
      <c r="AF24" s="264">
        <v>0</v>
      </c>
      <c r="AG24" s="264">
        <v>0</v>
      </c>
      <c r="AH24" s="264">
        <v>0</v>
      </c>
      <c r="AI24" s="264">
        <v>0</v>
      </c>
      <c r="AJ24" s="264">
        <v>0</v>
      </c>
      <c r="AK24" s="264">
        <v>0</v>
      </c>
      <c r="AL24" s="264">
        <v>0</v>
      </c>
      <c r="AM24" s="264">
        <v>0</v>
      </c>
      <c r="AN24" s="264">
        <v>0</v>
      </c>
      <c r="AO24" s="264">
        <v>0</v>
      </c>
      <c r="AP24" s="264">
        <v>0</v>
      </c>
      <c r="AQ24" s="264">
        <v>0</v>
      </c>
      <c r="AR24" s="264">
        <v>0</v>
      </c>
      <c r="AS24" s="264">
        <v>0</v>
      </c>
      <c r="AT24" s="264">
        <v>0</v>
      </c>
      <c r="AU24" s="264">
        <v>0</v>
      </c>
      <c r="AV24" s="264">
        <v>0</v>
      </c>
      <c r="AW24" s="264">
        <v>0</v>
      </c>
      <c r="AX24" s="264">
        <v>0</v>
      </c>
      <c r="AY24" s="264">
        <v>0</v>
      </c>
      <c r="AZ24" s="264">
        <v>0</v>
      </c>
      <c r="BA24" s="264">
        <v>0</v>
      </c>
      <c r="BB24" s="264">
        <v>0</v>
      </c>
      <c r="BC24" s="264">
        <v>0</v>
      </c>
      <c r="BD24" s="264">
        <v>0</v>
      </c>
      <c r="BE24" s="264">
        <v>0</v>
      </c>
      <c r="BF24" s="264">
        <v>0</v>
      </c>
      <c r="BG24" s="264">
        <v>0</v>
      </c>
      <c r="BH24" s="264">
        <v>0</v>
      </c>
      <c r="BI24" s="264">
        <v>0</v>
      </c>
      <c r="BJ24" s="264">
        <v>0</v>
      </c>
      <c r="BK24" s="264">
        <v>0</v>
      </c>
      <c r="BL24" s="264">
        <v>0</v>
      </c>
      <c r="BM24" s="264">
        <v>0</v>
      </c>
      <c r="BN24" s="264">
        <v>0</v>
      </c>
      <c r="BO24" s="263">
        <v>145523.84</v>
      </c>
      <c r="BP24" s="265">
        <f>BO24-BQ24</f>
        <v>117096.01999999999</v>
      </c>
      <c r="BQ24" s="259">
        <v>28427.82</v>
      </c>
      <c r="BR24" s="273">
        <f t="shared" si="0"/>
        <v>8391.93</v>
      </c>
      <c r="BS24" s="273">
        <f t="shared" si="1"/>
        <v>16124.800000000001</v>
      </c>
    </row>
    <row r="25" spans="1:71" x14ac:dyDescent="0.25">
      <c r="A25" s="254" t="s">
        <v>4144</v>
      </c>
      <c r="B25" s="255" t="s">
        <v>19</v>
      </c>
      <c r="C25" s="267">
        <v>45088</v>
      </c>
      <c r="D25" s="256">
        <v>264651.78999999998</v>
      </c>
      <c r="E25" s="257" t="s">
        <v>4157</v>
      </c>
      <c r="F25" s="258">
        <v>804</v>
      </c>
      <c r="G25" s="254" t="s">
        <v>337</v>
      </c>
      <c r="H25" s="255" t="s">
        <v>3487</v>
      </c>
      <c r="I25" s="259">
        <v>105.92</v>
      </c>
      <c r="J25" s="259">
        <v>106.45</v>
      </c>
      <c r="K25" s="259">
        <v>107.34</v>
      </c>
      <c r="L25" s="260">
        <f>I25+J25+K25</f>
        <v>319.71000000000004</v>
      </c>
      <c r="M25" s="261">
        <v>2503.59</v>
      </c>
      <c r="N25" s="262">
        <f>BQ25</f>
        <v>37174.269999999997</v>
      </c>
      <c r="O25" s="262">
        <f>L25+M25+N25</f>
        <v>39997.57</v>
      </c>
      <c r="P25" s="262">
        <f>Q25+R25+S25+T25+U25+V25+W25+X25+Y25+Z25+AA25+AB25+AC25+AD25+AE25+AF25+AG25+AH25+AI25+AJ25+AK25+AL25+AM25+AN25+AO25+AP25+AQ25+AR25+AS25+AT25+AU25+AV25+AW25+AX25+AY25+AZ25+BA25+BB25+BC25+BD25+BE25+BF25+BG25+BH25+BI25+BJ25+BK25+BL25+BM25+BN25+BP25</f>
        <v>140329.47999999998</v>
      </c>
      <c r="Q25" s="263">
        <v>97.47</v>
      </c>
      <c r="R25" s="264">
        <v>3759.67</v>
      </c>
      <c r="S25" s="264">
        <v>3759.67</v>
      </c>
      <c r="T25" s="264">
        <v>3759.67</v>
      </c>
      <c r="U25" s="264">
        <v>3759.67</v>
      </c>
      <c r="V25" s="264">
        <v>3759.67</v>
      </c>
      <c r="W25" s="264">
        <v>3759.67</v>
      </c>
      <c r="X25" s="264">
        <v>3759.67</v>
      </c>
      <c r="Y25" s="264">
        <v>3759.67</v>
      </c>
      <c r="Z25" s="264"/>
      <c r="AA25" s="264">
        <v>0</v>
      </c>
      <c r="AB25" s="264">
        <v>0</v>
      </c>
      <c r="AC25" s="264">
        <v>0</v>
      </c>
      <c r="AD25" s="264">
        <v>0</v>
      </c>
      <c r="AE25" s="264">
        <v>0</v>
      </c>
      <c r="AF25" s="264">
        <v>0</v>
      </c>
      <c r="AG25" s="264">
        <v>0</v>
      </c>
      <c r="AH25" s="264">
        <v>0</v>
      </c>
      <c r="AI25" s="264">
        <v>0</v>
      </c>
      <c r="AJ25" s="264">
        <v>0</v>
      </c>
      <c r="AK25" s="264">
        <v>0</v>
      </c>
      <c r="AL25" s="264">
        <v>0</v>
      </c>
      <c r="AM25" s="264">
        <v>0</v>
      </c>
      <c r="AN25" s="264">
        <v>0</v>
      </c>
      <c r="AO25" s="264">
        <v>0</v>
      </c>
      <c r="AP25" s="264">
        <v>0</v>
      </c>
      <c r="AQ25" s="264">
        <v>0</v>
      </c>
      <c r="AR25" s="264">
        <v>0</v>
      </c>
      <c r="AS25" s="264">
        <v>0</v>
      </c>
      <c r="AT25" s="264">
        <v>0</v>
      </c>
      <c r="AU25" s="264">
        <v>0</v>
      </c>
      <c r="AV25" s="264">
        <v>0</v>
      </c>
      <c r="AW25" s="264">
        <v>0</v>
      </c>
      <c r="AX25" s="264">
        <v>0</v>
      </c>
      <c r="AY25" s="264">
        <v>0</v>
      </c>
      <c r="AZ25" s="264">
        <v>0</v>
      </c>
      <c r="BA25" s="264">
        <v>0</v>
      </c>
      <c r="BB25" s="264">
        <v>0</v>
      </c>
      <c r="BC25" s="264">
        <v>0</v>
      </c>
      <c r="BD25" s="264">
        <v>0</v>
      </c>
      <c r="BE25" s="264">
        <v>0</v>
      </c>
      <c r="BF25" s="264">
        <v>0</v>
      </c>
      <c r="BG25" s="264">
        <v>0</v>
      </c>
      <c r="BH25" s="264">
        <v>0</v>
      </c>
      <c r="BI25" s="264">
        <v>0</v>
      </c>
      <c r="BJ25" s="264">
        <v>0</v>
      </c>
      <c r="BK25" s="264">
        <v>0</v>
      </c>
      <c r="BL25" s="264">
        <v>0</v>
      </c>
      <c r="BM25" s="264">
        <v>0</v>
      </c>
      <c r="BN25" s="264">
        <v>0</v>
      </c>
      <c r="BO25" s="263">
        <v>147328.91999999998</v>
      </c>
      <c r="BP25" s="265">
        <f>BO25-BQ25</f>
        <v>110154.65</v>
      </c>
      <c r="BQ25" s="259">
        <v>37174.269999999997</v>
      </c>
      <c r="BR25" s="273">
        <f t="shared" si="0"/>
        <v>15136.15</v>
      </c>
      <c r="BS25" s="273">
        <f t="shared" si="1"/>
        <v>15038.68</v>
      </c>
    </row>
    <row r="26" spans="1:71" x14ac:dyDescent="0.25">
      <c r="A26" s="254" t="s">
        <v>4144</v>
      </c>
      <c r="B26" s="255" t="s">
        <v>19</v>
      </c>
      <c r="C26" s="267">
        <v>45050</v>
      </c>
      <c r="D26" s="256">
        <v>329640.5</v>
      </c>
      <c r="E26" s="257">
        <v>178770249973</v>
      </c>
      <c r="F26" s="258">
        <v>1604</v>
      </c>
      <c r="G26" s="254" t="s">
        <v>182</v>
      </c>
      <c r="H26" s="255" t="s">
        <v>3487</v>
      </c>
      <c r="I26" s="259"/>
      <c r="J26" s="259"/>
      <c r="K26" s="259"/>
      <c r="L26" s="260">
        <f>I26+J26+K26</f>
        <v>0</v>
      </c>
      <c r="M26" s="262"/>
      <c r="N26" s="262">
        <f>BQ26</f>
        <v>35580.300000000003</v>
      </c>
      <c r="O26" s="262">
        <f>L26+M26+N26</f>
        <v>35580.300000000003</v>
      </c>
      <c r="P26" s="262">
        <f>Q26+R26+S26+T26+U26+V26+W26+X26+Y26+Z26+AA26+AB26+AC26+AD26+AE26+AF26+AG26+AH26+AI26+AJ26+AK26+AL26+AM26+AN26+AO26+AP26+AQ26+AR26+AS26+AT26+AU26+AV26+AW26+AX26+AY26+AZ26+BA26+BB26+BC26+BD26+BE26+BF26+BG26+BH26+BI26+BJ26+BK26+BL26+BM26+BN26+BP26</f>
        <v>162676.08999999994</v>
      </c>
      <c r="Q26" s="263">
        <v>1502.1</v>
      </c>
      <c r="R26" s="264">
        <v>2988.98</v>
      </c>
      <c r="S26" s="264">
        <v>2988.98</v>
      </c>
      <c r="T26" s="264">
        <v>1953.7</v>
      </c>
      <c r="U26" s="264">
        <v>1953.7</v>
      </c>
      <c r="V26" s="264">
        <v>1953.7</v>
      </c>
      <c r="W26" s="264">
        <v>1953.7</v>
      </c>
      <c r="X26" s="264">
        <v>1953.7</v>
      </c>
      <c r="Y26" s="264">
        <v>10547.23</v>
      </c>
      <c r="Z26" s="264">
        <v>1953.7</v>
      </c>
      <c r="AA26" s="264">
        <v>1953.7</v>
      </c>
      <c r="AB26" s="264">
        <v>1953.7</v>
      </c>
      <c r="AC26" s="264">
        <v>1953.7</v>
      </c>
      <c r="AD26" s="264">
        <v>1953.7</v>
      </c>
      <c r="AE26" s="264">
        <v>1953.7</v>
      </c>
      <c r="AF26" s="264">
        <v>1953.7</v>
      </c>
      <c r="AG26" s="264">
        <v>1953.7</v>
      </c>
      <c r="AH26" s="264">
        <v>1953.7</v>
      </c>
      <c r="AI26" s="264">
        <v>8593.5300000000007</v>
      </c>
      <c r="AJ26" s="264"/>
      <c r="AK26" s="264">
        <v>0</v>
      </c>
      <c r="AL26" s="264">
        <v>0</v>
      </c>
      <c r="AM26" s="264">
        <v>0</v>
      </c>
      <c r="AN26" s="264">
        <v>0</v>
      </c>
      <c r="AO26" s="264">
        <v>0</v>
      </c>
      <c r="AP26" s="264">
        <v>402.99</v>
      </c>
      <c r="AQ26" s="264">
        <v>0</v>
      </c>
      <c r="AR26" s="264">
        <v>0</v>
      </c>
      <c r="AS26" s="264">
        <v>0</v>
      </c>
      <c r="AT26" s="264">
        <v>0</v>
      </c>
      <c r="AU26" s="264">
        <v>0</v>
      </c>
      <c r="AV26" s="264">
        <v>0</v>
      </c>
      <c r="AW26" s="264">
        <v>0</v>
      </c>
      <c r="AX26" s="264">
        <v>0</v>
      </c>
      <c r="AY26" s="264">
        <v>0</v>
      </c>
      <c r="AZ26" s="264">
        <v>0</v>
      </c>
      <c r="BA26" s="264">
        <v>0</v>
      </c>
      <c r="BB26" s="264">
        <v>0</v>
      </c>
      <c r="BC26" s="264">
        <v>0</v>
      </c>
      <c r="BD26" s="264">
        <v>0</v>
      </c>
      <c r="BE26" s="264">
        <v>0</v>
      </c>
      <c r="BF26" s="264">
        <v>0</v>
      </c>
      <c r="BG26" s="264">
        <v>0</v>
      </c>
      <c r="BH26" s="264">
        <v>0</v>
      </c>
      <c r="BI26" s="264">
        <v>0</v>
      </c>
      <c r="BJ26" s="264">
        <v>0</v>
      </c>
      <c r="BK26" s="264">
        <v>0</v>
      </c>
      <c r="BL26" s="264">
        <v>0</v>
      </c>
      <c r="BM26" s="264">
        <v>0</v>
      </c>
      <c r="BN26" s="264">
        <v>0</v>
      </c>
      <c r="BO26" s="263">
        <v>143880.77999999997</v>
      </c>
      <c r="BP26" s="265">
        <f>BO26-BQ26</f>
        <v>108300.47999999997</v>
      </c>
      <c r="BQ26" s="259">
        <v>35580.300000000003</v>
      </c>
      <c r="BR26" s="273">
        <f t="shared" si="0"/>
        <v>11387.460000000001</v>
      </c>
      <c r="BS26" s="273">
        <f t="shared" si="1"/>
        <v>42988.15</v>
      </c>
    </row>
    <row r="27" spans="1:71" x14ac:dyDescent="0.25">
      <c r="A27" s="254" t="s">
        <v>4144</v>
      </c>
      <c r="B27" s="255" t="s">
        <v>19</v>
      </c>
      <c r="C27" s="267">
        <v>45220</v>
      </c>
      <c r="D27" s="256">
        <v>277875</v>
      </c>
      <c r="E27" s="257">
        <v>878771885931</v>
      </c>
      <c r="F27" s="258">
        <v>1103</v>
      </c>
      <c r="G27" s="254" t="s">
        <v>64</v>
      </c>
      <c r="H27" s="255" t="s">
        <v>3487</v>
      </c>
      <c r="I27" s="259">
        <v>2839.92</v>
      </c>
      <c r="J27" s="259">
        <v>2854.12</v>
      </c>
      <c r="K27" s="259">
        <v>1287.79</v>
      </c>
      <c r="L27" s="260">
        <f>I27+J27+K27</f>
        <v>6981.83</v>
      </c>
      <c r="M27" s="262">
        <v>1861.8600000000001</v>
      </c>
      <c r="N27" s="262">
        <f>BQ27</f>
        <v>26788.809999999998</v>
      </c>
      <c r="O27" s="262">
        <f>L27+M27+N27</f>
        <v>35632.5</v>
      </c>
      <c r="P27" s="262">
        <f>Q27+R27+S27+T27+U27+V27+W27+X27+Y27+Z27+AA27+AB27+AC27+AD27+AE27+AF27+AG27+AH27+AI27+AJ27+AK27+AL27+AM27+AN27+AO27+AP27+AQ27+AR27+AS27+AT27+AU27+AV27+AW27+AX27+AY27+AZ27+BA27+BB27+BC27+BD27+BE27+BF27+BG27+BH27+BI27+BJ27+BK27+BL27+BM27+BN27+BP27</f>
        <v>151016.97</v>
      </c>
      <c r="Q27" s="263">
        <v>2200</v>
      </c>
      <c r="R27" s="264">
        <v>3046.44</v>
      </c>
      <c r="S27" s="264">
        <v>3046.44</v>
      </c>
      <c r="T27" s="264">
        <v>3046.44</v>
      </c>
      <c r="U27" s="264">
        <v>3046.44</v>
      </c>
      <c r="V27" s="264">
        <v>3046.44</v>
      </c>
      <c r="W27" s="264">
        <v>3046.44</v>
      </c>
      <c r="X27" s="264">
        <v>3046.44</v>
      </c>
      <c r="Y27" s="264">
        <v>6481.49</v>
      </c>
      <c r="Z27" s="264">
        <v>12621.63</v>
      </c>
      <c r="AA27" s="264"/>
      <c r="AB27" s="264">
        <v>0</v>
      </c>
      <c r="AC27" s="264">
        <v>0</v>
      </c>
      <c r="AD27" s="264">
        <v>0</v>
      </c>
      <c r="AE27" s="264">
        <v>0</v>
      </c>
      <c r="AF27" s="264">
        <v>0</v>
      </c>
      <c r="AG27" s="264">
        <v>216.05</v>
      </c>
      <c r="AH27" s="264">
        <v>0</v>
      </c>
      <c r="AI27" s="264">
        <v>0</v>
      </c>
      <c r="AJ27" s="264">
        <v>0</v>
      </c>
      <c r="AK27" s="264">
        <v>0</v>
      </c>
      <c r="AL27" s="264">
        <v>0</v>
      </c>
      <c r="AM27" s="264">
        <v>0</v>
      </c>
      <c r="AN27" s="264">
        <v>0</v>
      </c>
      <c r="AO27" s="264">
        <v>0</v>
      </c>
      <c r="AP27" s="264">
        <v>0</v>
      </c>
      <c r="AQ27" s="264">
        <v>0</v>
      </c>
      <c r="AR27" s="264">
        <v>0</v>
      </c>
      <c r="AS27" s="264">
        <v>0</v>
      </c>
      <c r="AT27" s="264">
        <v>0</v>
      </c>
      <c r="AU27" s="264">
        <v>0</v>
      </c>
      <c r="AV27" s="264">
        <v>0</v>
      </c>
      <c r="AW27" s="264">
        <v>0</v>
      </c>
      <c r="AX27" s="264">
        <v>0</v>
      </c>
      <c r="AY27" s="264">
        <v>0</v>
      </c>
      <c r="AZ27" s="264">
        <v>0</v>
      </c>
      <c r="BA27" s="264">
        <v>0</v>
      </c>
      <c r="BB27" s="264">
        <v>0</v>
      </c>
      <c r="BC27" s="264">
        <v>0</v>
      </c>
      <c r="BD27" s="264">
        <v>0</v>
      </c>
      <c r="BE27" s="264">
        <v>0</v>
      </c>
      <c r="BF27" s="264">
        <v>0</v>
      </c>
      <c r="BG27" s="264">
        <v>0</v>
      </c>
      <c r="BH27" s="264">
        <v>0</v>
      </c>
      <c r="BI27" s="264">
        <v>0</v>
      </c>
      <c r="BJ27" s="264">
        <v>0</v>
      </c>
      <c r="BK27" s="264">
        <v>0</v>
      </c>
      <c r="BL27" s="264">
        <v>0</v>
      </c>
      <c r="BM27" s="264">
        <v>0</v>
      </c>
      <c r="BN27" s="264">
        <v>0</v>
      </c>
      <c r="BO27" s="263">
        <v>134961.53</v>
      </c>
      <c r="BP27" s="265">
        <f>BO27-BQ27</f>
        <v>108172.72</v>
      </c>
      <c r="BQ27" s="259">
        <v>26788.809999999998</v>
      </c>
      <c r="BR27" s="273">
        <f t="shared" si="0"/>
        <v>14385.760000000002</v>
      </c>
      <c r="BS27" s="273">
        <f t="shared" si="1"/>
        <v>28458.489999999998</v>
      </c>
    </row>
    <row r="28" spans="1:71" x14ac:dyDescent="0.25">
      <c r="A28" s="254" t="s">
        <v>4144</v>
      </c>
      <c r="B28" s="255" t="s">
        <v>19</v>
      </c>
      <c r="C28" s="267">
        <v>45230</v>
      </c>
      <c r="D28" s="256">
        <v>266515.07</v>
      </c>
      <c r="E28" s="257">
        <v>178770251132</v>
      </c>
      <c r="F28" s="258">
        <v>1202</v>
      </c>
      <c r="G28" s="254" t="s">
        <v>88</v>
      </c>
      <c r="H28" s="255" t="s">
        <v>3487</v>
      </c>
      <c r="I28" s="259"/>
      <c r="J28" s="259">
        <v>1642.73</v>
      </c>
      <c r="K28" s="259">
        <v>3271.45</v>
      </c>
      <c r="L28" s="260">
        <f>I28+J28+K28</f>
        <v>4914.18</v>
      </c>
      <c r="M28" s="369">
        <v>1932.84</v>
      </c>
      <c r="N28" s="262">
        <f>BQ28</f>
        <v>32880.769999999997</v>
      </c>
      <c r="O28" s="262">
        <f>L28+M28+N28</f>
        <v>39727.789999999994</v>
      </c>
      <c r="P28" s="262">
        <f>Q28+R28+S28+T28+U28+V28+W28+X28+Y28+Z28+AA28+AB28+AC28+AD28+AE28+AF28+AG28+AH28+AI28+AJ28+AK28+AL28+AM28+AN28+AO28+AP28+AQ28+AR28+AS28+AT28+AU28+AV28+AW28+AX28+AY28+AZ28+BA28+BB28+BC28+BD28+BE28+BF28+BG28+BH28+BI28+BJ28+BK28+BL28+BM28+BN28+BP28</f>
        <v>174937.83000000002</v>
      </c>
      <c r="Q28" s="263">
        <v>1494.11</v>
      </c>
      <c r="R28" s="264">
        <v>4691.8100000000004</v>
      </c>
      <c r="S28" s="264">
        <v>13319.74</v>
      </c>
      <c r="T28" s="264">
        <v>4691.8100000000004</v>
      </c>
      <c r="U28" s="264">
        <v>4691.8100000000004</v>
      </c>
      <c r="V28" s="264">
        <v>3828.65</v>
      </c>
      <c r="W28" s="264">
        <v>3828.65</v>
      </c>
      <c r="X28" s="264">
        <v>3828.65</v>
      </c>
      <c r="Y28" s="264">
        <v>12456.58</v>
      </c>
      <c r="Z28" s="264">
        <v>14613.57</v>
      </c>
      <c r="AA28" s="264"/>
      <c r="AB28" s="264">
        <v>0</v>
      </c>
      <c r="AC28" s="264">
        <v>0</v>
      </c>
      <c r="AD28" s="264">
        <v>0</v>
      </c>
      <c r="AE28" s="264">
        <v>0</v>
      </c>
      <c r="AF28" s="264">
        <v>0</v>
      </c>
      <c r="AG28" s="264">
        <v>0</v>
      </c>
      <c r="AH28" s="264">
        <v>0</v>
      </c>
      <c r="AI28" s="264">
        <v>0</v>
      </c>
      <c r="AJ28" s="264">
        <v>0</v>
      </c>
      <c r="AK28" s="264">
        <v>0</v>
      </c>
      <c r="AL28" s="264">
        <v>0</v>
      </c>
      <c r="AM28" s="264">
        <v>0</v>
      </c>
      <c r="AN28" s="264">
        <v>132.27000000000001</v>
      </c>
      <c r="AO28" s="264">
        <v>0</v>
      </c>
      <c r="AP28" s="264">
        <v>0</v>
      </c>
      <c r="AQ28" s="264">
        <v>0</v>
      </c>
      <c r="AR28" s="264">
        <v>0</v>
      </c>
      <c r="AS28" s="264">
        <v>0</v>
      </c>
      <c r="AT28" s="264">
        <v>0</v>
      </c>
      <c r="AU28" s="264">
        <v>0</v>
      </c>
      <c r="AV28" s="264">
        <v>0</v>
      </c>
      <c r="AW28" s="264">
        <v>0</v>
      </c>
      <c r="AX28" s="264">
        <v>0</v>
      </c>
      <c r="AY28" s="264">
        <v>0</v>
      </c>
      <c r="AZ28" s="264">
        <v>0</v>
      </c>
      <c r="BA28" s="264">
        <v>0</v>
      </c>
      <c r="BB28" s="264">
        <v>0</v>
      </c>
      <c r="BC28" s="264">
        <v>0</v>
      </c>
      <c r="BD28" s="264">
        <v>0</v>
      </c>
      <c r="BE28" s="264">
        <v>0</v>
      </c>
      <c r="BF28" s="264">
        <v>0</v>
      </c>
      <c r="BG28" s="264">
        <v>0</v>
      </c>
      <c r="BH28" s="264">
        <v>0</v>
      </c>
      <c r="BI28" s="264">
        <v>0</v>
      </c>
      <c r="BJ28" s="264">
        <v>0</v>
      </c>
      <c r="BK28" s="264">
        <v>0</v>
      </c>
      <c r="BL28" s="264">
        <v>0</v>
      </c>
      <c r="BM28" s="264">
        <v>0</v>
      </c>
      <c r="BN28" s="264">
        <v>0</v>
      </c>
      <c r="BO28" s="263">
        <v>140240.94999999998</v>
      </c>
      <c r="BP28" s="265">
        <f>BO28-BQ28</f>
        <v>107360.18</v>
      </c>
      <c r="BQ28" s="259">
        <v>32880.769999999997</v>
      </c>
      <c r="BR28" s="273">
        <f t="shared" si="0"/>
        <v>28889.280000000002</v>
      </c>
      <c r="BS28" s="273">
        <f t="shared" si="1"/>
        <v>38688.369999999995</v>
      </c>
    </row>
    <row r="29" spans="1:71" x14ac:dyDescent="0.25">
      <c r="A29" s="254" t="s">
        <v>4144</v>
      </c>
      <c r="B29" s="255" t="s">
        <v>19</v>
      </c>
      <c r="C29" s="267">
        <v>45159</v>
      </c>
      <c r="D29" s="256">
        <v>272340.02</v>
      </c>
      <c r="E29" s="257">
        <v>878771788905</v>
      </c>
      <c r="F29" s="258">
        <v>703</v>
      </c>
      <c r="G29" s="254" t="s">
        <v>309</v>
      </c>
      <c r="H29" s="255" t="s">
        <v>3487</v>
      </c>
      <c r="I29" s="259">
        <v>1338.23</v>
      </c>
      <c r="J29" s="259">
        <v>1344.92</v>
      </c>
      <c r="K29" s="259">
        <v>1356.08</v>
      </c>
      <c r="L29" s="260">
        <f>I29+J29+K29</f>
        <v>4039.23</v>
      </c>
      <c r="M29" s="369">
        <v>1901.4299999999998</v>
      </c>
      <c r="N29" s="262">
        <f>BQ29</f>
        <v>30899.909999999996</v>
      </c>
      <c r="O29" s="262">
        <f>L29+M29+N29</f>
        <v>36840.569999999992</v>
      </c>
      <c r="P29" s="262">
        <f>Q29+R29+S29+T29+U29+V29+W29+X29+Y29+Z29+AA29+AB29+AC29+AD29+AE29+AF29+AG29+AH29+AI29+AJ29+AK29+AL29+AM29+AN29+AO29+AP29+AQ29+AR29+AS29+AT29+AU29+AV29+AW29+AX29+AY29+AZ29+BA29+BB29+BC29+BD29+BE29+BF29+BG29+BH29+BI29+BJ29+BK29+BL29+BM29+BN29+BP29</f>
        <v>124946.47000000002</v>
      </c>
      <c r="Q29" s="263">
        <v>1175</v>
      </c>
      <c r="R29" s="264">
        <v>882.66</v>
      </c>
      <c r="S29" s="264">
        <v>882.66</v>
      </c>
      <c r="T29" s="264">
        <v>882.66</v>
      </c>
      <c r="U29" s="264">
        <v>882.66</v>
      </c>
      <c r="V29" s="264">
        <v>882.66</v>
      </c>
      <c r="W29" s="264">
        <v>882.66</v>
      </c>
      <c r="X29" s="264">
        <v>882.66</v>
      </c>
      <c r="Y29" s="264">
        <v>0</v>
      </c>
      <c r="Z29" s="264">
        <v>10402.34</v>
      </c>
      <c r="AA29" s="264">
        <v>0</v>
      </c>
      <c r="AB29" s="264">
        <v>0</v>
      </c>
      <c r="AC29" s="264">
        <v>262.24</v>
      </c>
      <c r="AD29" s="264"/>
      <c r="AE29" s="264">
        <v>0</v>
      </c>
      <c r="AF29" s="264">
        <v>0</v>
      </c>
      <c r="AG29" s="264">
        <v>0</v>
      </c>
      <c r="AH29" s="264">
        <v>0</v>
      </c>
      <c r="AI29" s="264">
        <v>0</v>
      </c>
      <c r="AJ29" s="264">
        <v>0</v>
      </c>
      <c r="AK29" s="264">
        <v>0</v>
      </c>
      <c r="AL29" s="264">
        <v>0</v>
      </c>
      <c r="AM29" s="264">
        <v>0</v>
      </c>
      <c r="AN29" s="264">
        <v>0</v>
      </c>
      <c r="AO29" s="264">
        <v>0</v>
      </c>
      <c r="AP29" s="264">
        <v>0</v>
      </c>
      <c r="AQ29" s="264">
        <v>0</v>
      </c>
      <c r="AR29" s="264">
        <v>0</v>
      </c>
      <c r="AS29" s="264">
        <v>0</v>
      </c>
      <c r="AT29" s="264">
        <v>0</v>
      </c>
      <c r="AU29" s="264">
        <v>0</v>
      </c>
      <c r="AV29" s="264">
        <v>0</v>
      </c>
      <c r="AW29" s="264">
        <v>0</v>
      </c>
      <c r="AX29" s="264">
        <v>0</v>
      </c>
      <c r="AY29" s="264">
        <v>0</v>
      </c>
      <c r="AZ29" s="264">
        <v>0</v>
      </c>
      <c r="BA29" s="264">
        <v>0</v>
      </c>
      <c r="BB29" s="264">
        <v>0</v>
      </c>
      <c r="BC29" s="264">
        <v>0</v>
      </c>
      <c r="BD29" s="264">
        <v>0</v>
      </c>
      <c r="BE29" s="264">
        <v>0</v>
      </c>
      <c r="BF29" s="264">
        <v>0</v>
      </c>
      <c r="BG29" s="264">
        <v>0</v>
      </c>
      <c r="BH29" s="264">
        <v>0</v>
      </c>
      <c r="BI29" s="264">
        <v>0</v>
      </c>
      <c r="BJ29" s="264">
        <v>0</v>
      </c>
      <c r="BK29" s="264">
        <v>0</v>
      </c>
      <c r="BL29" s="264">
        <v>0</v>
      </c>
      <c r="BM29" s="264">
        <v>0</v>
      </c>
      <c r="BN29" s="264">
        <v>0</v>
      </c>
      <c r="BO29" s="263">
        <v>137828.18000000002</v>
      </c>
      <c r="BP29" s="265">
        <f>BO29-BQ29</f>
        <v>106928.27000000002</v>
      </c>
      <c r="BQ29" s="259">
        <v>30899.909999999996</v>
      </c>
      <c r="BR29" s="273">
        <f t="shared" si="0"/>
        <v>4705.6399999999994</v>
      </c>
      <c r="BS29" s="273">
        <f t="shared" si="1"/>
        <v>13312.56</v>
      </c>
    </row>
    <row r="30" spans="1:71" x14ac:dyDescent="0.25">
      <c r="A30" s="254" t="s">
        <v>4144</v>
      </c>
      <c r="B30" s="255" t="s">
        <v>19</v>
      </c>
      <c r="C30" s="267">
        <v>45036</v>
      </c>
      <c r="D30" s="256">
        <v>265241.27</v>
      </c>
      <c r="E30" s="257">
        <v>178770254390</v>
      </c>
      <c r="F30" s="258">
        <v>1205</v>
      </c>
      <c r="G30" s="271" t="s">
        <v>96</v>
      </c>
      <c r="H30" s="255" t="s">
        <v>3487</v>
      </c>
      <c r="I30" s="259"/>
      <c r="J30" s="259"/>
      <c r="K30" s="259"/>
      <c r="L30" s="260">
        <f>I30+J30+K30</f>
        <v>0</v>
      </c>
      <c r="M30" s="369"/>
      <c r="N30" s="262">
        <f>BQ30</f>
        <v>33673.360000000001</v>
      </c>
      <c r="O30" s="262">
        <f>L30+M30+N30</f>
        <v>33673.360000000001</v>
      </c>
      <c r="P30" s="262">
        <f>Q30+R30+S30+T30+U30+V30+W30+X30+Y30+Z30+AA30+AB30+AC30+AD30+AE30+AF30+AG30+AH30+AI30+AJ30+AK30+AL30+AM30+AN30+AO30+AP30+AQ30+AR30+AS30+AT30+AU30+AV30+AW30+AX30+AY30+AZ30+BA30+BB30+BC30+BD30+BE30+BF30+BG30+BH30+BI30+BJ30+BK30+BL30+BM30+BN30+BP30</f>
        <v>121764.13999999998</v>
      </c>
      <c r="Q30" s="263">
        <v>814.52</v>
      </c>
      <c r="R30" s="264">
        <v>1065.6500000000001</v>
      </c>
      <c r="S30" s="264">
        <v>1065.6500000000001</v>
      </c>
      <c r="T30" s="264">
        <v>1065.6500000000001</v>
      </c>
      <c r="U30" s="264">
        <v>1065.6500000000001</v>
      </c>
      <c r="V30" s="264">
        <v>1065.6500000000001</v>
      </c>
      <c r="W30" s="264">
        <v>1065.6500000000001</v>
      </c>
      <c r="X30" s="264">
        <v>1065.6500000000001</v>
      </c>
      <c r="Y30" s="264">
        <v>5754.51</v>
      </c>
      <c r="Z30" s="264">
        <v>1065.6500000000001</v>
      </c>
      <c r="AA30" s="264"/>
      <c r="AB30" s="264">
        <v>0</v>
      </c>
      <c r="AC30" s="264">
        <v>0</v>
      </c>
      <c r="AD30" s="264">
        <v>0</v>
      </c>
      <c r="AE30" s="264">
        <v>0</v>
      </c>
      <c r="AF30" s="264">
        <v>0</v>
      </c>
      <c r="AG30" s="264">
        <v>0</v>
      </c>
      <c r="AH30" s="264">
        <v>0</v>
      </c>
      <c r="AI30" s="264">
        <v>0</v>
      </c>
      <c r="AJ30" s="264">
        <v>0</v>
      </c>
      <c r="AK30" s="264">
        <v>0</v>
      </c>
      <c r="AL30" s="264">
        <v>0</v>
      </c>
      <c r="AM30" s="264">
        <v>0</v>
      </c>
      <c r="AN30" s="264">
        <v>0</v>
      </c>
      <c r="AO30" s="264">
        <v>0</v>
      </c>
      <c r="AP30" s="264">
        <v>0</v>
      </c>
      <c r="AQ30" s="264">
        <v>0</v>
      </c>
      <c r="AR30" s="264">
        <v>358.6</v>
      </c>
      <c r="AS30" s="264">
        <v>0</v>
      </c>
      <c r="AT30" s="264">
        <v>0</v>
      </c>
      <c r="AU30" s="264">
        <v>0</v>
      </c>
      <c r="AV30" s="264">
        <v>0</v>
      </c>
      <c r="AW30" s="264">
        <v>0</v>
      </c>
      <c r="AX30" s="264">
        <v>0</v>
      </c>
      <c r="AY30" s="264">
        <v>0</v>
      </c>
      <c r="AZ30" s="264">
        <v>0</v>
      </c>
      <c r="BA30" s="264">
        <v>0</v>
      </c>
      <c r="BB30" s="264">
        <v>0</v>
      </c>
      <c r="BC30" s="264">
        <v>0</v>
      </c>
      <c r="BD30" s="264">
        <v>0</v>
      </c>
      <c r="BE30" s="264">
        <v>0</v>
      </c>
      <c r="BF30" s="264">
        <v>0</v>
      </c>
      <c r="BG30" s="264">
        <v>0</v>
      </c>
      <c r="BH30" s="264">
        <v>0</v>
      </c>
      <c r="BI30" s="264">
        <v>0</v>
      </c>
      <c r="BJ30" s="264">
        <v>0</v>
      </c>
      <c r="BK30" s="264">
        <v>0</v>
      </c>
      <c r="BL30" s="264">
        <v>0</v>
      </c>
      <c r="BM30" s="264">
        <v>0</v>
      </c>
      <c r="BN30" s="264">
        <v>0</v>
      </c>
      <c r="BO30" s="263">
        <v>139984.66999999998</v>
      </c>
      <c r="BP30" s="265">
        <f>BO30-BQ30</f>
        <v>106311.30999999998</v>
      </c>
      <c r="BQ30" s="259">
        <v>33673.360000000001</v>
      </c>
      <c r="BR30" s="273">
        <f t="shared" si="0"/>
        <v>5077.1200000000008</v>
      </c>
      <c r="BS30" s="273">
        <f t="shared" si="1"/>
        <v>10375.710000000001</v>
      </c>
    </row>
    <row r="31" spans="1:71" x14ac:dyDescent="0.25">
      <c r="A31" s="254" t="s">
        <v>4144</v>
      </c>
      <c r="B31" s="255" t="s">
        <v>19</v>
      </c>
      <c r="C31" s="267">
        <v>45124</v>
      </c>
      <c r="D31" s="256">
        <v>267879.49</v>
      </c>
      <c r="E31" s="257">
        <v>878771806686</v>
      </c>
      <c r="F31" s="258">
        <v>303</v>
      </c>
      <c r="G31" s="254" t="s">
        <v>221</v>
      </c>
      <c r="H31" s="255" t="s">
        <v>3487</v>
      </c>
      <c r="I31" s="259">
        <v>331.58</v>
      </c>
      <c r="J31" s="259">
        <v>2009.88</v>
      </c>
      <c r="K31" s="259">
        <v>1822.4899999999998</v>
      </c>
      <c r="L31" s="260">
        <f>I31+J31+K31</f>
        <v>4163.95</v>
      </c>
      <c r="M31" s="369"/>
      <c r="N31" s="262">
        <f>BQ31</f>
        <v>28337.51</v>
      </c>
      <c r="O31" s="262">
        <f>L31+M31+N31</f>
        <v>32501.46</v>
      </c>
      <c r="P31" s="262">
        <f>Q31+R31+S31+T31+U31+V31+W31+X31+Y31+Z31+AA31+AB31+AC31+AD31+AE31+AF31+AG31+AH31+AI31+AJ31+AK31+AL31+AM31+AN31+AO31+AP31+AQ31+AR31+AS31+AT31+AU31+AV31+AW31+AX31+AY31+AZ31+BA31+BB31+BC31+BD31+BE31+BF31+BG31+BH31+BI31+BJ31+BK31+BL31+BM31+BN31+BP31</f>
        <v>105382.98</v>
      </c>
      <c r="Q31" s="263"/>
      <c r="R31" s="264">
        <v>0</v>
      </c>
      <c r="S31" s="264">
        <v>0</v>
      </c>
      <c r="T31" s="264">
        <v>0</v>
      </c>
      <c r="U31" s="264">
        <v>0</v>
      </c>
      <c r="V31" s="264">
        <v>0</v>
      </c>
      <c r="W31" s="264">
        <v>0</v>
      </c>
      <c r="X31" s="264">
        <v>0</v>
      </c>
      <c r="Y31" s="264">
        <v>0</v>
      </c>
      <c r="Z31" s="264">
        <v>0</v>
      </c>
      <c r="AA31" s="264">
        <v>0</v>
      </c>
      <c r="AB31" s="264">
        <v>0</v>
      </c>
      <c r="AC31" s="264">
        <v>0</v>
      </c>
      <c r="AD31" s="264">
        <v>0</v>
      </c>
      <c r="AE31" s="264">
        <v>0</v>
      </c>
      <c r="AF31" s="264">
        <v>0</v>
      </c>
      <c r="AG31" s="264">
        <v>0</v>
      </c>
      <c r="AH31" s="264">
        <v>0</v>
      </c>
      <c r="AI31" s="264">
        <v>0</v>
      </c>
      <c r="AJ31" s="264">
        <v>0</v>
      </c>
      <c r="AK31" s="264">
        <v>0</v>
      </c>
      <c r="AL31" s="264">
        <v>0</v>
      </c>
      <c r="AM31" s="264">
        <v>0</v>
      </c>
      <c r="AN31" s="264">
        <v>0</v>
      </c>
      <c r="AO31" s="264">
        <v>0</v>
      </c>
      <c r="AP31" s="264">
        <v>0</v>
      </c>
      <c r="AQ31" s="264">
        <v>0</v>
      </c>
      <c r="AR31" s="264">
        <v>0</v>
      </c>
      <c r="AS31" s="264">
        <v>0</v>
      </c>
      <c r="AT31" s="264">
        <v>0</v>
      </c>
      <c r="AU31" s="264">
        <v>0</v>
      </c>
      <c r="AV31" s="264">
        <v>0</v>
      </c>
      <c r="AW31" s="264">
        <v>0</v>
      </c>
      <c r="AX31" s="264">
        <v>0</v>
      </c>
      <c r="AY31" s="264">
        <v>0</v>
      </c>
      <c r="AZ31" s="264">
        <v>0</v>
      </c>
      <c r="BA31" s="264">
        <v>0</v>
      </c>
      <c r="BB31" s="264">
        <v>0</v>
      </c>
      <c r="BC31" s="264">
        <v>0</v>
      </c>
      <c r="BD31" s="264">
        <v>0</v>
      </c>
      <c r="BE31" s="264">
        <v>0</v>
      </c>
      <c r="BF31" s="264">
        <v>0</v>
      </c>
      <c r="BG31" s="264">
        <v>0</v>
      </c>
      <c r="BH31" s="264">
        <v>0</v>
      </c>
      <c r="BI31" s="264">
        <v>0</v>
      </c>
      <c r="BJ31" s="264">
        <v>0</v>
      </c>
      <c r="BK31" s="264">
        <v>0</v>
      </c>
      <c r="BL31" s="264">
        <v>0</v>
      </c>
      <c r="BM31" s="264">
        <v>0</v>
      </c>
      <c r="BN31" s="264">
        <v>0</v>
      </c>
      <c r="BO31" s="263">
        <v>133720.49</v>
      </c>
      <c r="BP31" s="265">
        <f>BO31-BQ31</f>
        <v>105382.98</v>
      </c>
      <c r="BQ31" s="259">
        <v>28337.51</v>
      </c>
      <c r="BR31" s="273">
        <f t="shared" si="0"/>
        <v>0</v>
      </c>
      <c r="BS31" s="273">
        <f t="shared" si="1"/>
        <v>0</v>
      </c>
    </row>
    <row r="32" spans="1:71" x14ac:dyDescent="0.25">
      <c r="A32" s="254" t="s">
        <v>4144</v>
      </c>
      <c r="B32" s="255" t="s">
        <v>19</v>
      </c>
      <c r="C32" s="267">
        <v>45037</v>
      </c>
      <c r="D32" s="256">
        <v>266241.36</v>
      </c>
      <c r="E32" s="257">
        <v>878771785787</v>
      </c>
      <c r="F32" s="258">
        <v>705</v>
      </c>
      <c r="G32" s="254" t="s">
        <v>316</v>
      </c>
      <c r="H32" s="255" t="s">
        <v>3487</v>
      </c>
      <c r="I32" s="259">
        <v>867.57</v>
      </c>
      <c r="J32" s="259">
        <v>871.91</v>
      </c>
      <c r="K32" s="259">
        <v>879.14</v>
      </c>
      <c r="L32" s="260">
        <f>I32+J32+K32</f>
        <v>2618.62</v>
      </c>
      <c r="M32" s="262"/>
      <c r="N32" s="262">
        <f>BQ32</f>
        <v>28151.989999999998</v>
      </c>
      <c r="O32" s="262">
        <f>L32+M32+N32</f>
        <v>30770.609999999997</v>
      </c>
      <c r="P32" s="262">
        <f>Q32+R32+S32+T32+U32+V32+W32+X32+Y32+Z32+AA32+AB32+AC32+AD32+AE32+AF32+AG32+AH32+AI32+AJ32+AK32+AL32+AM32+AN32+AO32+AP32+AQ32+AR32+AS32+AT32+AU32+AV32+AW32+AX32+AY32+AZ32+BA32+BB32+BC32+BD32+BE32+BF32+BG32+BH32+BI32+BJ32+BK32+BL32+BM32+BN32+BP32</f>
        <v>138085.06</v>
      </c>
      <c r="Q32" s="263">
        <v>502.2</v>
      </c>
      <c r="R32" s="264">
        <v>1538.05</v>
      </c>
      <c r="S32" s="264">
        <v>1538.05</v>
      </c>
      <c r="T32" s="264">
        <v>1538.05</v>
      </c>
      <c r="U32" s="264">
        <v>1538.05</v>
      </c>
      <c r="V32" s="264">
        <v>1538.05</v>
      </c>
      <c r="W32" s="264">
        <v>1538.05</v>
      </c>
      <c r="X32" s="264">
        <v>1538.05</v>
      </c>
      <c r="Y32" s="264">
        <v>1538.01</v>
      </c>
      <c r="Z32" s="264">
        <v>19563.919999999998</v>
      </c>
      <c r="AA32" s="264">
        <v>0</v>
      </c>
      <c r="AB32" s="264">
        <v>0</v>
      </c>
      <c r="AC32" s="264">
        <v>0</v>
      </c>
      <c r="AD32" s="264"/>
      <c r="AE32" s="264">
        <v>331.68</v>
      </c>
      <c r="AF32" s="264">
        <v>0</v>
      </c>
      <c r="AG32" s="264">
        <v>0</v>
      </c>
      <c r="AH32" s="264">
        <v>0</v>
      </c>
      <c r="AI32" s="264">
        <v>0</v>
      </c>
      <c r="AJ32" s="264">
        <v>0</v>
      </c>
      <c r="AK32" s="264">
        <v>0</v>
      </c>
      <c r="AL32" s="264">
        <v>0</v>
      </c>
      <c r="AM32" s="264">
        <v>0</v>
      </c>
      <c r="AN32" s="264">
        <v>0</v>
      </c>
      <c r="AO32" s="264">
        <v>0</v>
      </c>
      <c r="AP32" s="264">
        <v>0</v>
      </c>
      <c r="AQ32" s="264">
        <v>0</v>
      </c>
      <c r="AR32" s="264">
        <v>0</v>
      </c>
      <c r="AS32" s="264">
        <v>0</v>
      </c>
      <c r="AT32" s="264">
        <v>0</v>
      </c>
      <c r="AU32" s="264">
        <v>0</v>
      </c>
      <c r="AV32" s="264">
        <v>0</v>
      </c>
      <c r="AW32" s="264">
        <v>0</v>
      </c>
      <c r="AX32" s="264">
        <v>0</v>
      </c>
      <c r="AY32" s="264">
        <v>0</v>
      </c>
      <c r="AZ32" s="264">
        <v>0</v>
      </c>
      <c r="BA32" s="264">
        <v>0</v>
      </c>
      <c r="BB32" s="264">
        <v>0</v>
      </c>
      <c r="BC32" s="264">
        <v>0</v>
      </c>
      <c r="BD32" s="264">
        <v>0</v>
      </c>
      <c r="BE32" s="264">
        <v>0</v>
      </c>
      <c r="BF32" s="264">
        <v>0</v>
      </c>
      <c r="BG32" s="264">
        <v>0</v>
      </c>
      <c r="BH32" s="264">
        <v>0</v>
      </c>
      <c r="BI32" s="264">
        <v>0</v>
      </c>
      <c r="BJ32" s="264">
        <v>0</v>
      </c>
      <c r="BK32" s="264">
        <v>0</v>
      </c>
      <c r="BL32" s="264">
        <v>0</v>
      </c>
      <c r="BM32" s="264">
        <v>0</v>
      </c>
      <c r="BN32" s="264">
        <v>0</v>
      </c>
      <c r="BO32" s="263">
        <v>133534.88999999998</v>
      </c>
      <c r="BP32" s="265">
        <f>BO32-BQ32</f>
        <v>105382.9</v>
      </c>
      <c r="BQ32" s="259">
        <v>28151.989999999998</v>
      </c>
      <c r="BR32" s="273">
        <f t="shared" si="0"/>
        <v>6654.4000000000005</v>
      </c>
      <c r="BS32" s="273">
        <f t="shared" si="1"/>
        <v>26047.759999999998</v>
      </c>
    </row>
    <row r="33" spans="1:71" x14ac:dyDescent="0.25">
      <c r="A33" s="254" t="s">
        <v>4144</v>
      </c>
      <c r="B33" s="255" t="s">
        <v>19</v>
      </c>
      <c r="C33" s="267">
        <v>45397</v>
      </c>
      <c r="D33" s="256">
        <v>284050.14</v>
      </c>
      <c r="E33" s="258" t="s">
        <v>4155</v>
      </c>
      <c r="F33" s="258">
        <v>603</v>
      </c>
      <c r="G33" s="254" t="s">
        <v>289</v>
      </c>
      <c r="H33" s="255" t="s">
        <v>3487</v>
      </c>
      <c r="I33" s="259"/>
      <c r="J33" s="259"/>
      <c r="K33" s="259"/>
      <c r="L33" s="260">
        <f>I33+J33+K33</f>
        <v>0</v>
      </c>
      <c r="M33" s="369"/>
      <c r="N33" s="262">
        <f>BQ33</f>
        <v>32568.44</v>
      </c>
      <c r="O33" s="262">
        <f>L33+M33+N33</f>
        <v>32568.44</v>
      </c>
      <c r="P33" s="262">
        <f>Q33+R33+S33+T33+U33+V33+W33+X33+Y33+Z33+AA33+AB33+AC33+AD33+AE33+AF33+AG33+AH33+AI33+AJ33+AK33+AL33+AM33+AN33+AO33+AP33+AQ33+AR33+AS33+AT33+AU33+AV33+AW33+AX33+AY33+AZ33+BA33+BB33+BC33+BD33+BE33+BF33+BG33+BH33+BI33+BJ33+BK33+BL33+BM33+BN33+BP33</f>
        <v>129991.20999999999</v>
      </c>
      <c r="Q33" s="263">
        <v>604.80999999999995</v>
      </c>
      <c r="R33" s="264">
        <v>2800.39</v>
      </c>
      <c r="S33" s="264">
        <v>2800.39</v>
      </c>
      <c r="T33" s="264">
        <v>2800.39</v>
      </c>
      <c r="U33" s="264">
        <v>2800.39</v>
      </c>
      <c r="V33" s="264">
        <v>2800.39</v>
      </c>
      <c r="W33" s="264">
        <v>2800.39</v>
      </c>
      <c r="X33" s="264">
        <v>2800.39</v>
      </c>
      <c r="Y33" s="264">
        <v>2800.39</v>
      </c>
      <c r="Z33" s="264">
        <v>2011.68</v>
      </c>
      <c r="AA33" s="264">
        <v>0</v>
      </c>
      <c r="AB33" s="264">
        <v>0</v>
      </c>
      <c r="AC33" s="264">
        <v>111.05</v>
      </c>
      <c r="AD33" s="264">
        <v>0</v>
      </c>
      <c r="AE33" s="264"/>
      <c r="AF33" s="264">
        <v>0</v>
      </c>
      <c r="AG33" s="264">
        <v>0</v>
      </c>
      <c r="AH33" s="264">
        <v>0</v>
      </c>
      <c r="AI33" s="264">
        <v>0</v>
      </c>
      <c r="AJ33" s="264">
        <v>0</v>
      </c>
      <c r="AK33" s="264">
        <v>0</v>
      </c>
      <c r="AL33" s="264">
        <v>0</v>
      </c>
      <c r="AM33" s="264">
        <v>0</v>
      </c>
      <c r="AN33" s="264">
        <v>0</v>
      </c>
      <c r="AO33" s="264">
        <v>0</v>
      </c>
      <c r="AP33" s="264">
        <v>0</v>
      </c>
      <c r="AQ33" s="264">
        <v>0</v>
      </c>
      <c r="AR33" s="264">
        <v>0</v>
      </c>
      <c r="AS33" s="264">
        <v>0</v>
      </c>
      <c r="AT33" s="264">
        <v>0</v>
      </c>
      <c r="AU33" s="264">
        <v>0</v>
      </c>
      <c r="AV33" s="264">
        <v>0</v>
      </c>
      <c r="AW33" s="264">
        <v>0</v>
      </c>
      <c r="AX33" s="264">
        <v>0</v>
      </c>
      <c r="AY33" s="264">
        <v>0</v>
      </c>
      <c r="AZ33" s="264">
        <v>0</v>
      </c>
      <c r="BA33" s="264">
        <v>0</v>
      </c>
      <c r="BB33" s="264">
        <v>0</v>
      </c>
      <c r="BC33" s="264">
        <v>0</v>
      </c>
      <c r="BD33" s="264">
        <v>0</v>
      </c>
      <c r="BE33" s="264">
        <v>0</v>
      </c>
      <c r="BF33" s="264">
        <v>0</v>
      </c>
      <c r="BG33" s="264">
        <v>0</v>
      </c>
      <c r="BH33" s="264">
        <v>0</v>
      </c>
      <c r="BI33" s="264">
        <v>0</v>
      </c>
      <c r="BJ33" s="264">
        <v>0</v>
      </c>
      <c r="BK33" s="264">
        <v>0</v>
      </c>
      <c r="BL33" s="264">
        <v>0</v>
      </c>
      <c r="BM33" s="264">
        <v>0</v>
      </c>
      <c r="BN33" s="264">
        <v>0</v>
      </c>
      <c r="BO33" s="263">
        <v>137428.99</v>
      </c>
      <c r="BP33" s="265">
        <f>BO33-BQ33</f>
        <v>104860.54999999999</v>
      </c>
      <c r="BQ33" s="259">
        <v>32568.44</v>
      </c>
      <c r="BR33" s="273">
        <f t="shared" si="0"/>
        <v>11806.369999999999</v>
      </c>
      <c r="BS33" s="273">
        <f t="shared" si="1"/>
        <v>13324.289999999999</v>
      </c>
    </row>
    <row r="34" spans="1:71" x14ac:dyDescent="0.25">
      <c r="A34" s="254" t="s">
        <v>4144</v>
      </c>
      <c r="B34" s="255" t="s">
        <v>19</v>
      </c>
      <c r="C34" s="267">
        <v>45095</v>
      </c>
      <c r="D34" s="256">
        <v>260250</v>
      </c>
      <c r="E34" s="257">
        <v>878771789974</v>
      </c>
      <c r="F34" s="258">
        <v>1306</v>
      </c>
      <c r="G34" s="254" t="s">
        <v>122</v>
      </c>
      <c r="H34" s="255" t="s">
        <v>3487</v>
      </c>
      <c r="I34" s="259">
        <v>1050.05</v>
      </c>
      <c r="J34" s="259">
        <v>1055.3</v>
      </c>
      <c r="K34" s="259">
        <v>1064.06</v>
      </c>
      <c r="L34" s="260">
        <f>I34+J34+K34</f>
        <v>3169.41</v>
      </c>
      <c r="M34" s="262">
        <v>2224.77</v>
      </c>
      <c r="N34" s="262">
        <f>BQ34</f>
        <v>29281.89</v>
      </c>
      <c r="O34" s="262">
        <f>L34+M34+N34</f>
        <v>34676.07</v>
      </c>
      <c r="P34" s="262">
        <f>Q34+R34+S34+T34+U34+V34+W34+X34+Y34+Z34+AA34+AB34+AC34+AD34+AE34+AF34+AG34+AH34+AI34+AJ34+AK34+AL34+AM34+AN34+AO34+AP34+AQ34+AR34+AS34+AT34+AU34+AV34+AW34+AX34+AY34+AZ34+BA34+BB34+BC34+BD34+BE34+BF34+BG34+BH34+BI34+BJ34+BK34+BL34+BM34+BN34+BP34</f>
        <v>147595.24</v>
      </c>
      <c r="Q34" s="263">
        <v>823.12</v>
      </c>
      <c r="R34" s="264">
        <v>1981.93</v>
      </c>
      <c r="S34" s="264">
        <v>1981.93</v>
      </c>
      <c r="T34" s="264">
        <v>1981.93</v>
      </c>
      <c r="U34" s="264">
        <v>1981.93</v>
      </c>
      <c r="V34" s="264">
        <v>1981.93</v>
      </c>
      <c r="W34" s="264">
        <v>1981.93</v>
      </c>
      <c r="X34" s="264">
        <v>1981.93</v>
      </c>
      <c r="Y34" s="264">
        <v>10254.129999999999</v>
      </c>
      <c r="Z34" s="264">
        <v>17039.419999999998</v>
      </c>
      <c r="AA34" s="264">
        <v>321.18</v>
      </c>
      <c r="AB34" s="264">
        <v>321.18</v>
      </c>
      <c r="AC34" s="264">
        <v>321.18</v>
      </c>
      <c r="AD34" s="264"/>
      <c r="AE34" s="264">
        <v>0</v>
      </c>
      <c r="AF34" s="264">
        <v>0</v>
      </c>
      <c r="AG34" s="264">
        <v>0</v>
      </c>
      <c r="AH34" s="264">
        <v>0</v>
      </c>
      <c r="AI34" s="264">
        <v>0</v>
      </c>
      <c r="AJ34" s="264">
        <v>0</v>
      </c>
      <c r="AK34" s="264">
        <v>0</v>
      </c>
      <c r="AL34" s="264">
        <v>0</v>
      </c>
      <c r="AM34" s="264">
        <v>0</v>
      </c>
      <c r="AN34" s="264">
        <v>0</v>
      </c>
      <c r="AO34" s="264">
        <v>0</v>
      </c>
      <c r="AP34" s="264">
        <v>0</v>
      </c>
      <c r="AQ34" s="264">
        <v>0</v>
      </c>
      <c r="AR34" s="264">
        <v>0</v>
      </c>
      <c r="AS34" s="264">
        <v>0</v>
      </c>
      <c r="AT34" s="264">
        <v>0</v>
      </c>
      <c r="AU34" s="264">
        <v>0</v>
      </c>
      <c r="AV34" s="264">
        <v>0</v>
      </c>
      <c r="AW34" s="264">
        <v>0</v>
      </c>
      <c r="AX34" s="264">
        <v>0</v>
      </c>
      <c r="AY34" s="264">
        <v>0</v>
      </c>
      <c r="AZ34" s="264">
        <v>0</v>
      </c>
      <c r="BA34" s="264">
        <v>0</v>
      </c>
      <c r="BB34" s="264">
        <v>0</v>
      </c>
      <c r="BC34" s="264">
        <v>0</v>
      </c>
      <c r="BD34" s="264">
        <v>0</v>
      </c>
      <c r="BE34" s="264">
        <v>0</v>
      </c>
      <c r="BF34" s="264">
        <v>0</v>
      </c>
      <c r="BG34" s="264">
        <v>0</v>
      </c>
      <c r="BH34" s="264">
        <v>0</v>
      </c>
      <c r="BI34" s="264">
        <v>0</v>
      </c>
      <c r="BJ34" s="264">
        <v>0</v>
      </c>
      <c r="BK34" s="264">
        <v>0</v>
      </c>
      <c r="BL34" s="264">
        <v>0</v>
      </c>
      <c r="BM34" s="264">
        <v>0</v>
      </c>
      <c r="BN34" s="264">
        <v>0</v>
      </c>
      <c r="BO34" s="263">
        <v>133923.40999999997</v>
      </c>
      <c r="BP34" s="265">
        <f>BO34-BQ34</f>
        <v>104641.51999999997</v>
      </c>
      <c r="BQ34" s="259">
        <v>29281.89</v>
      </c>
      <c r="BR34" s="273">
        <f t="shared" si="0"/>
        <v>8750.84</v>
      </c>
      <c r="BS34" s="273">
        <f t="shared" si="1"/>
        <v>34202.879999999997</v>
      </c>
    </row>
    <row r="35" spans="1:71" x14ac:dyDescent="0.25">
      <c r="A35" s="254" t="s">
        <v>4144</v>
      </c>
      <c r="B35" s="255" t="s">
        <v>19</v>
      </c>
      <c r="C35" s="267">
        <v>45133</v>
      </c>
      <c r="D35" s="256">
        <v>265214.21999999997</v>
      </c>
      <c r="E35" s="257">
        <v>878771784415</v>
      </c>
      <c r="F35" s="258">
        <v>504</v>
      </c>
      <c r="G35" s="254" t="s">
        <v>268</v>
      </c>
      <c r="H35" s="255" t="s">
        <v>3487</v>
      </c>
      <c r="I35" s="269">
        <v>1218.6500000000001</v>
      </c>
      <c r="J35" s="269">
        <v>1287.47</v>
      </c>
      <c r="K35" s="269"/>
      <c r="L35" s="260">
        <f>I35+J35+K35</f>
        <v>2506.12</v>
      </c>
      <c r="M35" s="369">
        <v>1297.1799999999998</v>
      </c>
      <c r="N35" s="262">
        <f>BQ35</f>
        <v>32036.35</v>
      </c>
      <c r="O35" s="262">
        <f>L35+M35+N35</f>
        <v>35839.65</v>
      </c>
      <c r="P35" s="262">
        <f>Q35+R35+S35+T35+U35+V35+W35+X35+Y35+Z35+AA35+AB35+AC35+AD35+AE35+AF35+AG35+AH35+AI35+AJ35+AK35+AL35+AM35+AN35+AO35+AP35+AQ35+AR35+AS35+AT35+AU35+AV35+AW35+AX35+AY35+AZ35+BA35+BB35+BC35+BD35+BE35+BF35+BG35+BH35+BI35+BJ35+BK35+BL35+BM35+BN35+BP35</f>
        <v>126251.27999999997</v>
      </c>
      <c r="Q35" s="263">
        <v>1004.4</v>
      </c>
      <c r="R35" s="264">
        <v>1915.47</v>
      </c>
      <c r="S35" s="264">
        <v>1915.47</v>
      </c>
      <c r="T35" s="264">
        <v>1915.47</v>
      </c>
      <c r="U35" s="264">
        <v>1915.47</v>
      </c>
      <c r="V35" s="264">
        <v>1915.47</v>
      </c>
      <c r="W35" s="264">
        <v>1915.47</v>
      </c>
      <c r="X35" s="264">
        <v>1915.47</v>
      </c>
      <c r="Y35" s="264">
        <v>7074.65</v>
      </c>
      <c r="Z35" s="264">
        <v>0</v>
      </c>
      <c r="AA35" s="264">
        <v>0</v>
      </c>
      <c r="AB35" s="264">
        <v>0</v>
      </c>
      <c r="AC35" s="264">
        <v>414.4</v>
      </c>
      <c r="AD35" s="264"/>
      <c r="AE35" s="264">
        <v>0</v>
      </c>
      <c r="AF35" s="264">
        <v>0</v>
      </c>
      <c r="AG35" s="264">
        <v>0</v>
      </c>
      <c r="AH35" s="264">
        <v>0</v>
      </c>
      <c r="AI35" s="264">
        <v>0</v>
      </c>
      <c r="AJ35" s="264">
        <v>0</v>
      </c>
      <c r="AK35" s="264">
        <v>0</v>
      </c>
      <c r="AL35" s="264">
        <v>0</v>
      </c>
      <c r="AM35" s="264">
        <v>0</v>
      </c>
      <c r="AN35" s="264">
        <v>0</v>
      </c>
      <c r="AO35" s="264">
        <v>0</v>
      </c>
      <c r="AP35" s="264">
        <v>0</v>
      </c>
      <c r="AQ35" s="264">
        <v>0</v>
      </c>
      <c r="AR35" s="264">
        <v>0</v>
      </c>
      <c r="AS35" s="264">
        <v>0</v>
      </c>
      <c r="AT35" s="264">
        <v>0</v>
      </c>
      <c r="AU35" s="264">
        <v>0</v>
      </c>
      <c r="AV35" s="264">
        <v>0</v>
      </c>
      <c r="AW35" s="264">
        <v>0</v>
      </c>
      <c r="AX35" s="264">
        <v>0</v>
      </c>
      <c r="AY35" s="264">
        <v>0</v>
      </c>
      <c r="AZ35" s="264">
        <v>0</v>
      </c>
      <c r="BA35" s="264">
        <v>0</v>
      </c>
      <c r="BB35" s="264">
        <v>0</v>
      </c>
      <c r="BC35" s="264">
        <v>0</v>
      </c>
      <c r="BD35" s="264">
        <v>0</v>
      </c>
      <c r="BE35" s="264">
        <v>0</v>
      </c>
      <c r="BF35" s="264">
        <v>0</v>
      </c>
      <c r="BG35" s="264">
        <v>0</v>
      </c>
      <c r="BH35" s="264">
        <v>0</v>
      </c>
      <c r="BI35" s="264">
        <v>0</v>
      </c>
      <c r="BJ35" s="264">
        <v>0</v>
      </c>
      <c r="BK35" s="264">
        <v>0</v>
      </c>
      <c r="BL35" s="264">
        <v>0</v>
      </c>
      <c r="BM35" s="264">
        <v>0</v>
      </c>
      <c r="BN35" s="264">
        <v>0</v>
      </c>
      <c r="BO35" s="263">
        <v>136385.88999999998</v>
      </c>
      <c r="BP35" s="265">
        <f>BO35-BQ35</f>
        <v>104349.53999999998</v>
      </c>
      <c r="BQ35" s="259">
        <v>32036.35</v>
      </c>
      <c r="BR35" s="273">
        <f t="shared" si="0"/>
        <v>8666.2800000000007</v>
      </c>
      <c r="BS35" s="273">
        <f t="shared" si="1"/>
        <v>13235.46</v>
      </c>
    </row>
    <row r="36" spans="1:71" x14ac:dyDescent="0.25">
      <c r="A36" s="254" t="s">
        <v>4144</v>
      </c>
      <c r="B36" s="255" t="s">
        <v>19</v>
      </c>
      <c r="C36" s="267">
        <v>45037</v>
      </c>
      <c r="D36" s="256">
        <v>262840.02</v>
      </c>
      <c r="E36" s="257">
        <v>878771790243</v>
      </c>
      <c r="F36" s="258">
        <v>803</v>
      </c>
      <c r="G36" s="254" t="s">
        <v>333</v>
      </c>
      <c r="H36" s="255" t="s">
        <v>3487</v>
      </c>
      <c r="I36" s="259">
        <v>1609.09</v>
      </c>
      <c r="J36" s="259">
        <v>1617.14</v>
      </c>
      <c r="K36" s="259">
        <v>1630.56</v>
      </c>
      <c r="L36" s="260">
        <f>I36+J36+K36</f>
        <v>4856.79</v>
      </c>
      <c r="M36" s="262">
        <v>736.91</v>
      </c>
      <c r="N36" s="262">
        <f>BQ36</f>
        <v>25477.39</v>
      </c>
      <c r="O36" s="262">
        <f>L36+M36+N36</f>
        <v>31071.09</v>
      </c>
      <c r="P36" s="262">
        <f>Q36+R36+S36+T36+U36+V36+W36+X36+Y36+Z36+AA36+AB36+AC36+AD36+AE36+AF36+AG36+AH36+AI36+AJ36+AK36+AL36+AM36+AN36+AO36+AP36+AQ36+AR36+AS36+AT36+AU36+AV36+AW36+AX36+AY36+AZ36+BA36+BB36+BC36+BD36+BE36+BF36+BG36+BH36+BI36+BJ36+BK36+BL36+BM36+BN36+BP36</f>
        <v>119423.27999999998</v>
      </c>
      <c r="Q36" s="263">
        <v>1500</v>
      </c>
      <c r="R36" s="264">
        <v>2214.34</v>
      </c>
      <c r="S36" s="264">
        <v>2214.34</v>
      </c>
      <c r="T36" s="264">
        <v>2214.34</v>
      </c>
      <c r="U36" s="264">
        <v>2214.34</v>
      </c>
      <c r="V36" s="264">
        <v>2214.34</v>
      </c>
      <c r="W36" s="264">
        <v>2214.34</v>
      </c>
      <c r="X36" s="264">
        <v>2214.34</v>
      </c>
      <c r="Y36" s="264">
        <v>0</v>
      </c>
      <c r="Z36" s="264"/>
      <c r="AA36" s="264">
        <v>0</v>
      </c>
      <c r="AB36" s="264">
        <v>0</v>
      </c>
      <c r="AC36" s="264">
        <v>0</v>
      </c>
      <c r="AD36" s="264">
        <v>219.67</v>
      </c>
      <c r="AE36" s="264">
        <v>0</v>
      </c>
      <c r="AF36" s="264">
        <v>0</v>
      </c>
      <c r="AG36" s="264">
        <v>0</v>
      </c>
      <c r="AH36" s="264">
        <v>0</v>
      </c>
      <c r="AI36" s="264">
        <v>0</v>
      </c>
      <c r="AJ36" s="264">
        <v>0</v>
      </c>
      <c r="AK36" s="264">
        <v>0</v>
      </c>
      <c r="AL36" s="264">
        <v>0</v>
      </c>
      <c r="AM36" s="264">
        <v>0</v>
      </c>
      <c r="AN36" s="264">
        <v>0</v>
      </c>
      <c r="AO36" s="264">
        <v>0</v>
      </c>
      <c r="AP36" s="264">
        <v>0</v>
      </c>
      <c r="AQ36" s="264">
        <v>0</v>
      </c>
      <c r="AR36" s="264">
        <v>0</v>
      </c>
      <c r="AS36" s="264">
        <v>0</v>
      </c>
      <c r="AT36" s="264">
        <v>0</v>
      </c>
      <c r="AU36" s="264">
        <v>0</v>
      </c>
      <c r="AV36" s="264">
        <v>0</v>
      </c>
      <c r="AW36" s="264">
        <v>0</v>
      </c>
      <c r="AX36" s="264">
        <v>0</v>
      </c>
      <c r="AY36" s="264">
        <v>0</v>
      </c>
      <c r="AZ36" s="264">
        <v>0</v>
      </c>
      <c r="BA36" s="264">
        <v>0</v>
      </c>
      <c r="BB36" s="264">
        <v>0</v>
      </c>
      <c r="BC36" s="264">
        <v>0</v>
      </c>
      <c r="BD36" s="264">
        <v>0</v>
      </c>
      <c r="BE36" s="264">
        <v>0</v>
      </c>
      <c r="BF36" s="264">
        <v>0</v>
      </c>
      <c r="BG36" s="264">
        <v>0</v>
      </c>
      <c r="BH36" s="264">
        <v>0</v>
      </c>
      <c r="BI36" s="264">
        <v>0</v>
      </c>
      <c r="BJ36" s="264">
        <v>0</v>
      </c>
      <c r="BK36" s="264">
        <v>0</v>
      </c>
      <c r="BL36" s="264">
        <v>0</v>
      </c>
      <c r="BM36" s="264">
        <v>0</v>
      </c>
      <c r="BN36" s="264">
        <v>0</v>
      </c>
      <c r="BO36" s="263">
        <v>127680.61999999998</v>
      </c>
      <c r="BP36" s="265">
        <f>BO36-BQ36</f>
        <v>102203.22999999998</v>
      </c>
      <c r="BQ36" s="259">
        <v>25477.39</v>
      </c>
      <c r="BR36" s="273">
        <f>SUM(Q36:U36)</f>
        <v>10357.36</v>
      </c>
      <c r="BS36" s="273">
        <f t="shared" si="1"/>
        <v>6862.6900000000005</v>
      </c>
    </row>
    <row r="37" spans="1:71" x14ac:dyDescent="0.25">
      <c r="A37" s="254" t="s">
        <v>4144</v>
      </c>
      <c r="B37" s="255" t="s">
        <v>19</v>
      </c>
      <c r="C37" s="267">
        <v>45151</v>
      </c>
      <c r="D37" s="256">
        <v>265888.59000000003</v>
      </c>
      <c r="E37" s="257">
        <v>878771786283</v>
      </c>
      <c r="F37" s="258">
        <v>1406</v>
      </c>
      <c r="G37" s="254" t="s">
        <v>144</v>
      </c>
      <c r="H37" s="255" t="s">
        <v>3487</v>
      </c>
      <c r="I37" s="259">
        <v>1455.83</v>
      </c>
      <c r="J37" s="259">
        <v>1463.11</v>
      </c>
      <c r="K37" s="259">
        <v>1475.25</v>
      </c>
      <c r="L37" s="260">
        <f>I37+J37+K37</f>
        <v>4394.1899999999996</v>
      </c>
      <c r="M37" s="369">
        <v>1854</v>
      </c>
      <c r="N37" s="262">
        <f>BQ37</f>
        <v>26537.89</v>
      </c>
      <c r="O37" s="262">
        <f>L37+M37+N37</f>
        <v>32786.080000000002</v>
      </c>
      <c r="P37" s="262">
        <f>Q37+R37+S37+T37+U37+V37+W37+X37+Y37+Z37+AA37+AB37+AC37+AD37+AE37+AF37+AG37+AH37+AI37+AJ37+AK37+AL37+AM37+AN37+AO37+AP37+AQ37+AR37+AS37+AT37+AU37+AV37+AW37+AX37+AY37+AZ37+BA37+BB37+BC37+BD37+BE37+BF37+BG37+BH37+BI37+BJ37+BK37+BL37+BM37+BN37+BP37</f>
        <v>120862.24999999999</v>
      </c>
      <c r="Q37" s="263">
        <v>1142.23</v>
      </c>
      <c r="R37" s="264">
        <v>1434.82</v>
      </c>
      <c r="S37" s="264">
        <v>1434.82</v>
      </c>
      <c r="T37" s="264">
        <v>1434.82</v>
      </c>
      <c r="U37" s="264">
        <v>1434.82</v>
      </c>
      <c r="V37" s="264">
        <v>1434.82</v>
      </c>
      <c r="W37" s="264">
        <v>1434.82</v>
      </c>
      <c r="X37" s="264">
        <v>1434.82</v>
      </c>
      <c r="Y37" s="264">
        <v>1434.82</v>
      </c>
      <c r="Z37" s="264"/>
      <c r="AA37" s="264">
        <v>1053.48</v>
      </c>
      <c r="AB37" s="264">
        <v>700.07</v>
      </c>
      <c r="AC37" s="264">
        <v>700.07</v>
      </c>
      <c r="AD37" s="264">
        <v>700.07</v>
      </c>
      <c r="AE37" s="264">
        <v>700.07</v>
      </c>
      <c r="AF37" s="264">
        <v>700.07</v>
      </c>
      <c r="AG37" s="264">
        <v>700.07</v>
      </c>
      <c r="AH37" s="264">
        <v>700.07</v>
      </c>
      <c r="AI37" s="264">
        <v>439.67</v>
      </c>
      <c r="AJ37" s="264">
        <v>0</v>
      </c>
      <c r="AK37" s="264">
        <v>0</v>
      </c>
      <c r="AL37" s="264">
        <v>0</v>
      </c>
      <c r="AM37" s="264">
        <v>0</v>
      </c>
      <c r="AN37" s="264">
        <v>0</v>
      </c>
      <c r="AO37" s="264">
        <v>0</v>
      </c>
      <c r="AP37" s="264">
        <v>0</v>
      </c>
      <c r="AQ37" s="264">
        <v>0</v>
      </c>
      <c r="AR37" s="264">
        <v>0</v>
      </c>
      <c r="AS37" s="264">
        <v>0</v>
      </c>
      <c r="AT37" s="264">
        <v>0</v>
      </c>
      <c r="AU37" s="264">
        <v>0</v>
      </c>
      <c r="AV37" s="264">
        <v>0</v>
      </c>
      <c r="AW37" s="264">
        <v>0</v>
      </c>
      <c r="AX37" s="264">
        <v>0</v>
      </c>
      <c r="AY37" s="264">
        <v>0</v>
      </c>
      <c r="AZ37" s="264">
        <v>0</v>
      </c>
      <c r="BA37" s="264">
        <v>0</v>
      </c>
      <c r="BB37" s="264">
        <v>0</v>
      </c>
      <c r="BC37" s="264">
        <v>0</v>
      </c>
      <c r="BD37" s="264">
        <v>0</v>
      </c>
      <c r="BE37" s="264">
        <v>0</v>
      </c>
      <c r="BF37" s="264">
        <v>0</v>
      </c>
      <c r="BG37" s="264">
        <v>0</v>
      </c>
      <c r="BH37" s="264">
        <v>0</v>
      </c>
      <c r="BI37" s="264">
        <v>0</v>
      </c>
      <c r="BJ37" s="264">
        <v>0</v>
      </c>
      <c r="BK37" s="264">
        <v>0</v>
      </c>
      <c r="BL37" s="264">
        <v>0</v>
      </c>
      <c r="BM37" s="264">
        <v>0</v>
      </c>
      <c r="BN37" s="264">
        <v>0</v>
      </c>
      <c r="BO37" s="263">
        <v>128385.70999999999</v>
      </c>
      <c r="BP37" s="265">
        <f>BO37-BQ37</f>
        <v>101847.81999999999</v>
      </c>
      <c r="BQ37" s="259">
        <v>26537.89</v>
      </c>
      <c r="BR37" s="273">
        <f t="shared" si="0"/>
        <v>6881.5099999999993</v>
      </c>
      <c r="BS37" s="273">
        <f t="shared" si="1"/>
        <v>12132.919999999998</v>
      </c>
    </row>
    <row r="38" spans="1:71" x14ac:dyDescent="0.25">
      <c r="A38" s="254" t="s">
        <v>4144</v>
      </c>
      <c r="B38" s="255" t="s">
        <v>19</v>
      </c>
      <c r="C38" s="267">
        <v>45098</v>
      </c>
      <c r="D38" s="256">
        <v>254600</v>
      </c>
      <c r="E38" s="257">
        <v>878771787456</v>
      </c>
      <c r="F38" s="258">
        <v>806</v>
      </c>
      <c r="G38" s="254" t="s">
        <v>345</v>
      </c>
      <c r="H38" s="255" t="s">
        <v>3487</v>
      </c>
      <c r="I38" s="259"/>
      <c r="J38" s="259"/>
      <c r="K38" s="259"/>
      <c r="L38" s="260">
        <f>I38+J38+K38</f>
        <v>0</v>
      </c>
      <c r="M38" s="262"/>
      <c r="N38" s="262">
        <f>BQ38</f>
        <v>28427.82</v>
      </c>
      <c r="O38" s="262">
        <f>L38+M38+N38</f>
        <v>28427.82</v>
      </c>
      <c r="P38" s="262">
        <f>Q38+R38+S38+T38+U38+V38+W38+X38+Y38+Z38+AA38+AB38+AC38+AD38+AE38+AF38+AG38+AH38+AI38+AJ38+AK38+AL38+AM38+AN38+AO38+AP38+AQ38+AR38+AS38+AT38+AU38+AV38+AW38+AX38+AY38+AZ38+BA38+BB38+BC38+BD38+BE38+BF38+BG38+BH38+BI38+BJ38+BK38+BL38+BM38+BN38+BP38</f>
        <v>136171.23000000001</v>
      </c>
      <c r="Q38" s="263">
        <v>800</v>
      </c>
      <c r="R38" s="264">
        <v>4316.21</v>
      </c>
      <c r="S38" s="264">
        <v>3509.95</v>
      </c>
      <c r="T38" s="264">
        <v>3509.95</v>
      </c>
      <c r="U38" s="264">
        <v>3509.95</v>
      </c>
      <c r="V38" s="264">
        <v>3509.95</v>
      </c>
      <c r="W38" s="264">
        <v>3509.95</v>
      </c>
      <c r="X38" s="264">
        <v>3509.96</v>
      </c>
      <c r="Y38" s="264">
        <v>8457.42</v>
      </c>
      <c r="Z38" s="264"/>
      <c r="AA38" s="264">
        <v>0</v>
      </c>
      <c r="AB38" s="264">
        <v>0</v>
      </c>
      <c r="AC38" s="264">
        <v>0</v>
      </c>
      <c r="AD38" s="264">
        <v>0</v>
      </c>
      <c r="AE38" s="264">
        <v>0</v>
      </c>
      <c r="AF38" s="264">
        <v>0</v>
      </c>
      <c r="AG38" s="264">
        <v>0</v>
      </c>
      <c r="AH38" s="264">
        <v>0</v>
      </c>
      <c r="AI38" s="264">
        <v>0</v>
      </c>
      <c r="AJ38" s="264">
        <v>108.85</v>
      </c>
      <c r="AK38" s="264">
        <v>0</v>
      </c>
      <c r="AL38" s="264">
        <v>0</v>
      </c>
      <c r="AM38" s="264">
        <v>0</v>
      </c>
      <c r="AN38" s="264">
        <v>0</v>
      </c>
      <c r="AO38" s="264">
        <v>0</v>
      </c>
      <c r="AP38" s="264">
        <v>0</v>
      </c>
      <c r="AQ38" s="264">
        <v>0</v>
      </c>
      <c r="AR38" s="264">
        <v>0</v>
      </c>
      <c r="AS38" s="264">
        <v>0</v>
      </c>
      <c r="AT38" s="264">
        <v>0</v>
      </c>
      <c r="AU38" s="264">
        <v>0</v>
      </c>
      <c r="AV38" s="264">
        <v>0</v>
      </c>
      <c r="AW38" s="264">
        <v>0</v>
      </c>
      <c r="AX38" s="264">
        <v>0</v>
      </c>
      <c r="AY38" s="264">
        <v>0</v>
      </c>
      <c r="AZ38" s="264">
        <v>0</v>
      </c>
      <c r="BA38" s="264">
        <v>0</v>
      </c>
      <c r="BB38" s="264">
        <v>0</v>
      </c>
      <c r="BC38" s="264">
        <v>0</v>
      </c>
      <c r="BD38" s="264">
        <v>0</v>
      </c>
      <c r="BE38" s="264">
        <v>0</v>
      </c>
      <c r="BF38" s="264">
        <v>0</v>
      </c>
      <c r="BG38" s="264">
        <v>0</v>
      </c>
      <c r="BH38" s="264">
        <v>0</v>
      </c>
      <c r="BI38" s="264">
        <v>0</v>
      </c>
      <c r="BJ38" s="264">
        <v>0</v>
      </c>
      <c r="BK38" s="264">
        <v>0</v>
      </c>
      <c r="BL38" s="264">
        <v>0</v>
      </c>
      <c r="BM38" s="264">
        <v>0</v>
      </c>
      <c r="BN38" s="264">
        <v>0</v>
      </c>
      <c r="BO38" s="263">
        <v>129856.86000000002</v>
      </c>
      <c r="BP38" s="265">
        <f>BO38-BQ38</f>
        <v>101429.04000000001</v>
      </c>
      <c r="BQ38" s="263">
        <v>28427.82</v>
      </c>
      <c r="BR38" s="273">
        <f t="shared" si="0"/>
        <v>15646.060000000001</v>
      </c>
      <c r="BS38" s="273">
        <f t="shared" si="1"/>
        <v>19096.129999999997</v>
      </c>
    </row>
    <row r="39" spans="1:71" x14ac:dyDescent="0.25">
      <c r="A39" s="254" t="s">
        <v>4144</v>
      </c>
      <c r="B39" s="255" t="s">
        <v>19</v>
      </c>
      <c r="C39" s="267">
        <v>45148</v>
      </c>
      <c r="D39" s="256">
        <v>271707.32</v>
      </c>
      <c r="E39" s="257">
        <v>878771783838</v>
      </c>
      <c r="F39" s="258">
        <v>604</v>
      </c>
      <c r="G39" s="254" t="s">
        <v>292</v>
      </c>
      <c r="H39" s="255" t="s">
        <v>3487</v>
      </c>
      <c r="I39" s="269">
        <v>5605.87</v>
      </c>
      <c r="J39" s="269"/>
      <c r="K39" s="269">
        <v>7551.0499999999993</v>
      </c>
      <c r="L39" s="260">
        <f>I39+J39+K39</f>
        <v>13156.919999999998</v>
      </c>
      <c r="M39" s="262">
        <v>2596.06</v>
      </c>
      <c r="N39" s="262">
        <f>BQ39</f>
        <v>28151.989999999998</v>
      </c>
      <c r="O39" s="262">
        <f>L39+M39+N39</f>
        <v>43904.969999999994</v>
      </c>
      <c r="P39" s="262">
        <f>Q39+R39+S39+T39+U39+V39+W39+X39+Y39+Z39+AA39+AB39+AC39+AD39+AE39+AF39+AG39+AH39+AI39+AJ39+AK39+AL39+AM39+AN39+AO39+AP39+AQ39+AR39+AS39+AT39+AU39+AV39+AW39+AX39+AY39+AZ39+BA39+BB39+BC39+BD39+BE39+BF39+BG39+BH39+BI39+BJ39+BK39+BL39+BM39+BN39+BP39</f>
        <v>122729.98999999998</v>
      </c>
      <c r="Q39" s="263">
        <v>1508.85</v>
      </c>
      <c r="R39" s="264">
        <v>1361.5</v>
      </c>
      <c r="S39" s="264">
        <v>1361.5</v>
      </c>
      <c r="T39" s="264">
        <v>1361.5</v>
      </c>
      <c r="U39" s="264">
        <v>1361.5</v>
      </c>
      <c r="V39" s="264">
        <v>1361.5</v>
      </c>
      <c r="W39" s="264">
        <v>1361.5</v>
      </c>
      <c r="X39" s="264">
        <v>1361.5</v>
      </c>
      <c r="Y39" s="264">
        <v>6272.74</v>
      </c>
      <c r="Z39" s="264">
        <v>4635.66</v>
      </c>
      <c r="AA39" s="264">
        <v>0</v>
      </c>
      <c r="AB39" s="264">
        <v>0</v>
      </c>
      <c r="AC39" s="264">
        <v>0</v>
      </c>
      <c r="AD39" s="264"/>
      <c r="AE39" s="264">
        <v>0</v>
      </c>
      <c r="AF39" s="264">
        <v>0</v>
      </c>
      <c r="AG39" s="264">
        <v>0</v>
      </c>
      <c r="AH39" s="264">
        <v>109.14</v>
      </c>
      <c r="AI39" s="264">
        <v>0</v>
      </c>
      <c r="AJ39" s="264">
        <v>0</v>
      </c>
      <c r="AK39" s="264">
        <v>0</v>
      </c>
      <c r="AL39" s="264">
        <v>0</v>
      </c>
      <c r="AM39" s="264">
        <v>0</v>
      </c>
      <c r="AN39" s="264">
        <v>0</v>
      </c>
      <c r="AO39" s="264">
        <v>0</v>
      </c>
      <c r="AP39" s="264">
        <v>0</v>
      </c>
      <c r="AQ39" s="264">
        <v>0</v>
      </c>
      <c r="AR39" s="264">
        <v>0</v>
      </c>
      <c r="AS39" s="264">
        <v>0</v>
      </c>
      <c r="AT39" s="264">
        <v>0</v>
      </c>
      <c r="AU39" s="264">
        <v>0</v>
      </c>
      <c r="AV39" s="264">
        <v>0</v>
      </c>
      <c r="AW39" s="264">
        <v>0</v>
      </c>
      <c r="AX39" s="264">
        <v>0</v>
      </c>
      <c r="AY39" s="264">
        <v>0</v>
      </c>
      <c r="AZ39" s="264">
        <v>0</v>
      </c>
      <c r="BA39" s="264">
        <v>0</v>
      </c>
      <c r="BB39" s="264">
        <v>0</v>
      </c>
      <c r="BC39" s="264">
        <v>0</v>
      </c>
      <c r="BD39" s="264">
        <v>0</v>
      </c>
      <c r="BE39" s="264">
        <v>0</v>
      </c>
      <c r="BF39" s="264">
        <v>0</v>
      </c>
      <c r="BG39" s="264">
        <v>0</v>
      </c>
      <c r="BH39" s="264">
        <v>0</v>
      </c>
      <c r="BI39" s="264">
        <v>0</v>
      </c>
      <c r="BJ39" s="264">
        <v>0</v>
      </c>
      <c r="BK39" s="264">
        <v>0</v>
      </c>
      <c r="BL39" s="264">
        <v>0</v>
      </c>
      <c r="BM39" s="264">
        <v>0</v>
      </c>
      <c r="BN39" s="264">
        <v>0</v>
      </c>
      <c r="BO39" s="263">
        <v>128825.08999999997</v>
      </c>
      <c r="BP39" s="265">
        <f>BO39-BQ39</f>
        <v>100673.09999999998</v>
      </c>
      <c r="BQ39" s="259">
        <v>28151.989999999998</v>
      </c>
      <c r="BR39" s="273">
        <f t="shared" si="0"/>
        <v>6954.85</v>
      </c>
      <c r="BS39" s="273">
        <f t="shared" si="1"/>
        <v>15102.039999999999</v>
      </c>
    </row>
    <row r="40" spans="1:71" x14ac:dyDescent="0.25">
      <c r="A40" s="254" t="s">
        <v>4144</v>
      </c>
      <c r="B40" s="255" t="s">
        <v>19</v>
      </c>
      <c r="C40" s="267">
        <v>45036</v>
      </c>
      <c r="D40" s="256">
        <v>271667.58</v>
      </c>
      <c r="E40" s="257">
        <v>878771785462</v>
      </c>
      <c r="F40" s="258">
        <v>1504</v>
      </c>
      <c r="G40" s="254" t="s">
        <v>158</v>
      </c>
      <c r="H40" s="255" t="s">
        <v>3487</v>
      </c>
      <c r="I40" s="259"/>
      <c r="J40" s="259"/>
      <c r="K40" s="259"/>
      <c r="L40" s="260">
        <f>I40+J40+K40</f>
        <v>0</v>
      </c>
      <c r="M40" s="262"/>
      <c r="N40" s="262">
        <f>BQ40</f>
        <v>28743.409999999996</v>
      </c>
      <c r="O40" s="262">
        <f>L40+M40+N40</f>
        <v>28743.409999999996</v>
      </c>
      <c r="P40" s="262">
        <f>Q40+R40+S40+T40+U40+V40+W40+X40+Y40+Z40+AA40+AB40+AC40+AD40+AE40+AF40+AG40+AH40+AI40+AJ40+AK40+AL40+AM40+AN40+AO40+AP40+AQ40+AR40+AS40+AT40+AU40+AV40+AW40+AX40+AY40+AZ40+BA40+BB40+BC40+BD40+BE40+BF40+BG40+BH40+BI40+BJ40+BK40+BL40+BM40+BN40+BP40</f>
        <v>118898.12999999998</v>
      </c>
      <c r="Q40" s="263">
        <v>1460.63</v>
      </c>
      <c r="R40" s="264">
        <v>1722.5</v>
      </c>
      <c r="S40" s="264">
        <v>1084.76</v>
      </c>
      <c r="T40" s="264">
        <v>1084.76</v>
      </c>
      <c r="U40" s="264">
        <v>1084.76</v>
      </c>
      <c r="V40" s="264">
        <v>1084.76</v>
      </c>
      <c r="W40" s="264">
        <v>1084.76</v>
      </c>
      <c r="X40" s="264">
        <v>1084.76</v>
      </c>
      <c r="Y40" s="264">
        <v>5784.18</v>
      </c>
      <c r="Z40" s="264">
        <v>1084.76</v>
      </c>
      <c r="AA40" s="264">
        <v>1084.76</v>
      </c>
      <c r="AB40" s="264">
        <v>1084.76</v>
      </c>
      <c r="AC40" s="264">
        <v>0</v>
      </c>
      <c r="AD40" s="264">
        <v>0</v>
      </c>
      <c r="AE40" s="264"/>
      <c r="AF40" s="264">
        <v>0</v>
      </c>
      <c r="AG40" s="264">
        <v>0</v>
      </c>
      <c r="AH40" s="264">
        <v>0</v>
      </c>
      <c r="AI40" s="264">
        <v>0</v>
      </c>
      <c r="AJ40" s="264">
        <v>0</v>
      </c>
      <c r="AK40" s="264">
        <v>0</v>
      </c>
      <c r="AL40" s="264">
        <v>0</v>
      </c>
      <c r="AM40" s="264">
        <v>0</v>
      </c>
      <c r="AN40" s="264">
        <v>0</v>
      </c>
      <c r="AO40" s="264">
        <v>0</v>
      </c>
      <c r="AP40" s="264">
        <v>0</v>
      </c>
      <c r="AQ40" s="264">
        <v>0</v>
      </c>
      <c r="AR40" s="264">
        <v>0</v>
      </c>
      <c r="AS40" s="264">
        <v>0</v>
      </c>
      <c r="AT40" s="264">
        <v>0</v>
      </c>
      <c r="AU40" s="264">
        <v>0</v>
      </c>
      <c r="AV40" s="264">
        <v>0</v>
      </c>
      <c r="AW40" s="264">
        <v>0</v>
      </c>
      <c r="AX40" s="264">
        <v>0</v>
      </c>
      <c r="AY40" s="264">
        <v>0</v>
      </c>
      <c r="AZ40" s="264">
        <v>0</v>
      </c>
      <c r="BA40" s="264">
        <v>0</v>
      </c>
      <c r="BB40" s="264">
        <v>0</v>
      </c>
      <c r="BC40" s="264">
        <v>0</v>
      </c>
      <c r="BD40" s="264">
        <v>0</v>
      </c>
      <c r="BE40" s="264">
        <v>0</v>
      </c>
      <c r="BF40" s="264">
        <v>0</v>
      </c>
      <c r="BG40" s="264">
        <v>0</v>
      </c>
      <c r="BH40" s="264">
        <v>0</v>
      </c>
      <c r="BI40" s="264">
        <v>0</v>
      </c>
      <c r="BJ40" s="264">
        <v>0</v>
      </c>
      <c r="BK40" s="264">
        <v>0</v>
      </c>
      <c r="BL40" s="264">
        <v>0</v>
      </c>
      <c r="BM40" s="264">
        <v>0</v>
      </c>
      <c r="BN40" s="264">
        <v>0</v>
      </c>
      <c r="BO40" s="263">
        <v>128911.38999999998</v>
      </c>
      <c r="BP40" s="265">
        <f>BO40-BQ40</f>
        <v>100167.97999999998</v>
      </c>
      <c r="BQ40" s="259">
        <v>28743.409999999996</v>
      </c>
      <c r="BR40" s="273">
        <f t="shared" si="0"/>
        <v>6437.4100000000008</v>
      </c>
      <c r="BS40" s="273">
        <f t="shared" si="1"/>
        <v>12292.74</v>
      </c>
    </row>
    <row r="41" spans="1:71" x14ac:dyDescent="0.25">
      <c r="A41" s="254" t="s">
        <v>4144</v>
      </c>
      <c r="B41" s="255" t="s">
        <v>19</v>
      </c>
      <c r="C41" s="267">
        <v>45038</v>
      </c>
      <c r="D41" s="256">
        <v>259896.52</v>
      </c>
      <c r="E41" s="257">
        <v>878771807797</v>
      </c>
      <c r="F41" s="258">
        <v>305</v>
      </c>
      <c r="G41" s="254" t="s">
        <v>228</v>
      </c>
      <c r="H41" s="255" t="s">
        <v>3487</v>
      </c>
      <c r="I41" s="259">
        <v>4403.42</v>
      </c>
      <c r="J41" s="259"/>
      <c r="K41" s="259">
        <v>2348.83</v>
      </c>
      <c r="L41" s="260">
        <f>I41+J41+K41</f>
        <v>6752.25</v>
      </c>
      <c r="M41" s="262">
        <v>1305.8499999999999</v>
      </c>
      <c r="N41" s="262">
        <f>BQ41</f>
        <v>30433.07</v>
      </c>
      <c r="O41" s="262">
        <f>L41+M41+N41</f>
        <v>38491.17</v>
      </c>
      <c r="P41" s="262">
        <f>Q41+R41+S41+T41+U41+V41+W41+X41+Y41+Z41+AA41+AB41+AC41+AD41+AE41+AF41+AG41+AH41+AI41+AJ41+AK41+AL41+AM41+AN41+AO41+AP41+AQ41+AR41+AS41+AT41+AU41+AV41+AW41+AX41+AY41+AZ41+BA41+BB41+BC41+BD41+BE41+BF41+BG41+BH41+BI41+BJ41+BK41+BL41+BM41+BN41+BP41</f>
        <v>100385.99</v>
      </c>
      <c r="Q41" s="263">
        <v>1038.83</v>
      </c>
      <c r="R41" s="264">
        <v>0</v>
      </c>
      <c r="S41" s="264">
        <v>0</v>
      </c>
      <c r="T41" s="264">
        <v>0</v>
      </c>
      <c r="U41" s="264">
        <v>0</v>
      </c>
      <c r="V41" s="264">
        <v>0</v>
      </c>
      <c r="W41" s="264">
        <v>0</v>
      </c>
      <c r="X41" s="264">
        <v>0</v>
      </c>
      <c r="Y41" s="264">
        <v>0</v>
      </c>
      <c r="Z41" s="264">
        <v>0</v>
      </c>
      <c r="AA41" s="264">
        <v>0</v>
      </c>
      <c r="AB41" s="264">
        <v>0</v>
      </c>
      <c r="AC41" s="264">
        <v>0</v>
      </c>
      <c r="AD41" s="264">
        <v>0</v>
      </c>
      <c r="AE41" s="264">
        <v>0</v>
      </c>
      <c r="AF41" s="264">
        <v>0</v>
      </c>
      <c r="AG41" s="264">
        <v>0</v>
      </c>
      <c r="AH41" s="264">
        <v>0</v>
      </c>
      <c r="AI41" s="264">
        <v>0</v>
      </c>
      <c r="AJ41" s="264">
        <v>0</v>
      </c>
      <c r="AK41" s="264">
        <v>0</v>
      </c>
      <c r="AL41" s="264">
        <v>0</v>
      </c>
      <c r="AM41" s="264">
        <v>0</v>
      </c>
      <c r="AN41" s="264">
        <v>0</v>
      </c>
      <c r="AO41" s="264">
        <v>0</v>
      </c>
      <c r="AP41" s="264">
        <v>0</v>
      </c>
      <c r="AQ41" s="264">
        <v>0</v>
      </c>
      <c r="AR41" s="264">
        <v>0</v>
      </c>
      <c r="AS41" s="264">
        <v>0</v>
      </c>
      <c r="AT41" s="264">
        <v>0</v>
      </c>
      <c r="AU41" s="264">
        <v>0</v>
      </c>
      <c r="AV41" s="264">
        <v>0</v>
      </c>
      <c r="AW41" s="264">
        <v>0</v>
      </c>
      <c r="AX41" s="264">
        <v>0</v>
      </c>
      <c r="AY41" s="264">
        <v>0</v>
      </c>
      <c r="AZ41" s="264">
        <v>0</v>
      </c>
      <c r="BA41" s="264">
        <v>0</v>
      </c>
      <c r="BB41" s="264">
        <v>0</v>
      </c>
      <c r="BC41" s="264">
        <v>0</v>
      </c>
      <c r="BD41" s="264">
        <v>0</v>
      </c>
      <c r="BE41" s="264">
        <v>0</v>
      </c>
      <c r="BF41" s="264">
        <v>0</v>
      </c>
      <c r="BG41" s="264">
        <v>0</v>
      </c>
      <c r="BH41" s="264">
        <v>0</v>
      </c>
      <c r="BI41" s="264">
        <v>0</v>
      </c>
      <c r="BJ41" s="264">
        <v>0</v>
      </c>
      <c r="BK41" s="264">
        <v>0</v>
      </c>
      <c r="BL41" s="264">
        <v>0</v>
      </c>
      <c r="BM41" s="264">
        <v>0</v>
      </c>
      <c r="BN41" s="264">
        <v>0</v>
      </c>
      <c r="BO41" s="263">
        <v>129780.23</v>
      </c>
      <c r="BP41" s="265">
        <f>BO41-BQ41</f>
        <v>99347.16</v>
      </c>
      <c r="BQ41" s="259">
        <v>30433.07</v>
      </c>
      <c r="BR41" s="273">
        <f t="shared" si="0"/>
        <v>1038.83</v>
      </c>
      <c r="BS41" s="273">
        <f t="shared" si="1"/>
        <v>0</v>
      </c>
    </row>
    <row r="42" spans="1:71" x14ac:dyDescent="0.25">
      <c r="A42" s="254" t="s">
        <v>4144</v>
      </c>
      <c r="B42" s="255" t="s">
        <v>19</v>
      </c>
      <c r="C42" s="267">
        <v>45026</v>
      </c>
      <c r="D42" s="256">
        <v>265241.36</v>
      </c>
      <c r="E42" s="257">
        <v>878771789503</v>
      </c>
      <c r="F42" s="258">
        <v>905</v>
      </c>
      <c r="G42" s="254" t="s">
        <v>361</v>
      </c>
      <c r="H42" s="255" t="s">
        <v>3487</v>
      </c>
      <c r="I42" s="259">
        <v>1489.9</v>
      </c>
      <c r="J42" s="259">
        <v>1497.35</v>
      </c>
      <c r="K42" s="259">
        <v>1509.78</v>
      </c>
      <c r="L42" s="260">
        <f>I42+J42+K42</f>
        <v>4497.03</v>
      </c>
      <c r="M42" s="369">
        <v>1829.16</v>
      </c>
      <c r="N42" s="262">
        <f>BQ42</f>
        <v>18170.739999999998</v>
      </c>
      <c r="O42" s="262">
        <f>L42+M42+N42</f>
        <v>24496.929999999997</v>
      </c>
      <c r="P42" s="262">
        <f>Q42+R42+S42+T42+U42+V42+W42+X42+Y42+Z42+AA42+AB42+AC42+AD42+AE42+AF42+AG42+AH42+AI42+AJ42+AK42+AL42+AM42+AN42+AO42+AP42+AQ42+AR42+AS42+AT42+AU42+AV42+AW42+AX42+AY42+AZ42+BA42+BB42+BC42+BD42+BE42+BF42+BG42+BH42+BI42+BJ42+BK42+BL42+BM42+BN42+BP42</f>
        <v>120071.87999999999</v>
      </c>
      <c r="Q42" s="263">
        <v>6393.03</v>
      </c>
      <c r="R42" s="264">
        <v>1094.8499999999999</v>
      </c>
      <c r="S42" s="264">
        <v>1094.8499999999999</v>
      </c>
      <c r="T42" s="264">
        <v>1094.8499999999999</v>
      </c>
      <c r="U42" s="264">
        <v>1094.8499999999999</v>
      </c>
      <c r="V42" s="264">
        <v>1094.8499999999999</v>
      </c>
      <c r="W42" s="264">
        <v>1094.8499999999999</v>
      </c>
      <c r="X42" s="264">
        <v>1094.8499999999999</v>
      </c>
      <c r="Y42" s="264">
        <v>6630.69</v>
      </c>
      <c r="Z42" s="264"/>
      <c r="AA42" s="264">
        <v>0</v>
      </c>
      <c r="AB42" s="264">
        <v>0</v>
      </c>
      <c r="AC42" s="264">
        <v>0</v>
      </c>
      <c r="AD42" s="264">
        <v>110.72</v>
      </c>
      <c r="AE42" s="264">
        <v>0</v>
      </c>
      <c r="AF42" s="264">
        <v>0</v>
      </c>
      <c r="AG42" s="264">
        <v>0</v>
      </c>
      <c r="AH42" s="264">
        <v>0</v>
      </c>
      <c r="AI42" s="264">
        <v>0</v>
      </c>
      <c r="AJ42" s="264">
        <v>0</v>
      </c>
      <c r="AK42" s="264">
        <v>0</v>
      </c>
      <c r="AL42" s="264">
        <v>0</v>
      </c>
      <c r="AM42" s="264">
        <v>0</v>
      </c>
      <c r="AN42" s="264">
        <v>0</v>
      </c>
      <c r="AO42" s="264">
        <v>0</v>
      </c>
      <c r="AP42" s="264">
        <v>0</v>
      </c>
      <c r="AQ42" s="264">
        <v>0</v>
      </c>
      <c r="AR42" s="264">
        <v>0</v>
      </c>
      <c r="AS42" s="264">
        <v>0</v>
      </c>
      <c r="AT42" s="264">
        <v>0</v>
      </c>
      <c r="AU42" s="264">
        <v>0</v>
      </c>
      <c r="AV42" s="264">
        <v>0</v>
      </c>
      <c r="AW42" s="264">
        <v>0</v>
      </c>
      <c r="AX42" s="264">
        <v>0</v>
      </c>
      <c r="AY42" s="264">
        <v>0</v>
      </c>
      <c r="AZ42" s="264">
        <v>0</v>
      </c>
      <c r="BA42" s="264">
        <v>0</v>
      </c>
      <c r="BB42" s="264">
        <v>0</v>
      </c>
      <c r="BC42" s="264">
        <v>0</v>
      </c>
      <c r="BD42" s="264">
        <v>0</v>
      </c>
      <c r="BE42" s="264">
        <v>0</v>
      </c>
      <c r="BF42" s="264">
        <v>0</v>
      </c>
      <c r="BG42" s="264">
        <v>0</v>
      </c>
      <c r="BH42" s="264">
        <v>0</v>
      </c>
      <c r="BI42" s="264">
        <v>0</v>
      </c>
      <c r="BJ42" s="264">
        <v>0</v>
      </c>
      <c r="BK42" s="264">
        <v>0</v>
      </c>
      <c r="BL42" s="264">
        <v>0</v>
      </c>
      <c r="BM42" s="264">
        <v>0</v>
      </c>
      <c r="BN42" s="264">
        <v>0</v>
      </c>
      <c r="BO42" s="263">
        <v>117444.22999999998</v>
      </c>
      <c r="BP42" s="265">
        <f>BO42-BQ42</f>
        <v>99273.489999999991</v>
      </c>
      <c r="BQ42" s="259">
        <v>18170.739999999998</v>
      </c>
      <c r="BR42" s="273">
        <f t="shared" si="0"/>
        <v>10772.43</v>
      </c>
      <c r="BS42" s="273">
        <f t="shared" si="1"/>
        <v>10025.959999999999</v>
      </c>
    </row>
    <row r="43" spans="1:71" x14ac:dyDescent="0.25">
      <c r="A43" s="254" t="s">
        <v>4144</v>
      </c>
      <c r="B43" s="255" t="s">
        <v>19</v>
      </c>
      <c r="C43" s="267">
        <v>45045</v>
      </c>
      <c r="D43" s="256">
        <v>271667.58</v>
      </c>
      <c r="E43" s="257">
        <v>878771786796</v>
      </c>
      <c r="F43" s="258">
        <v>1104</v>
      </c>
      <c r="G43" s="254" t="s">
        <v>68</v>
      </c>
      <c r="H43" s="255" t="s">
        <v>3487</v>
      </c>
      <c r="I43" s="259">
        <v>1962.8</v>
      </c>
      <c r="J43" s="259">
        <v>1972.61</v>
      </c>
      <c r="K43" s="259">
        <v>2029.43</v>
      </c>
      <c r="L43" s="260">
        <f>I43+J43+K43</f>
        <v>5964.84</v>
      </c>
      <c r="M43" s="262">
        <v>1901.4299999999998</v>
      </c>
      <c r="N43" s="262">
        <f>BQ43</f>
        <v>28051.010000000002</v>
      </c>
      <c r="O43" s="262">
        <f>L43+M43+N43</f>
        <v>35917.279999999999</v>
      </c>
      <c r="P43" s="262">
        <f>Q43+R43+S43+T43+U43+V43+W43+X43+Y43+Z43+AA43+AB43+AC43+AD43+AE43+AF43+AG43+AH43+AI43+AJ43+AK43+AL43+AM43+AN43+AO43+AP43+AQ43+AR43+AS43+AT43+AU43+AV43+AW43+AX43+AY43+AZ43+BA43+BB43+BC43+BD43+BE43+BF43+BG43+BH43+BI43+BJ43+BK43+BL43+BM43+BN43+BP43</f>
        <v>149783.74</v>
      </c>
      <c r="Q43" s="263">
        <v>1536.74</v>
      </c>
      <c r="R43" s="264">
        <v>1473.37</v>
      </c>
      <c r="S43" s="264">
        <v>3656.14</v>
      </c>
      <c r="T43" s="264">
        <v>1473.37</v>
      </c>
      <c r="U43" s="264">
        <v>1473.37</v>
      </c>
      <c r="V43" s="264">
        <v>1473.37</v>
      </c>
      <c r="W43" s="264">
        <v>1473.37</v>
      </c>
      <c r="X43" s="264">
        <v>1473.37</v>
      </c>
      <c r="Y43" s="264">
        <v>12387.24</v>
      </c>
      <c r="Z43" s="264">
        <v>24228.78</v>
      </c>
      <c r="AA43" s="264"/>
      <c r="AB43" s="264">
        <v>0</v>
      </c>
      <c r="AC43" s="264">
        <v>0</v>
      </c>
      <c r="AD43" s="264">
        <v>0</v>
      </c>
      <c r="AE43" s="264">
        <v>0</v>
      </c>
      <c r="AF43" s="264">
        <v>0</v>
      </c>
      <c r="AG43" s="264">
        <v>0</v>
      </c>
      <c r="AH43" s="264">
        <v>109.14</v>
      </c>
      <c r="AI43" s="264">
        <v>0</v>
      </c>
      <c r="AJ43" s="264">
        <v>0</v>
      </c>
      <c r="AK43" s="264">
        <v>0</v>
      </c>
      <c r="AL43" s="264">
        <v>0</v>
      </c>
      <c r="AM43" s="264">
        <v>0</v>
      </c>
      <c r="AN43" s="264">
        <v>0</v>
      </c>
      <c r="AO43" s="264">
        <v>0</v>
      </c>
      <c r="AP43" s="264">
        <v>0</v>
      </c>
      <c r="AQ43" s="264">
        <v>0</v>
      </c>
      <c r="AR43" s="264">
        <v>0</v>
      </c>
      <c r="AS43" s="264">
        <v>0</v>
      </c>
      <c r="AT43" s="264">
        <v>0</v>
      </c>
      <c r="AU43" s="264">
        <v>0</v>
      </c>
      <c r="AV43" s="264">
        <v>0</v>
      </c>
      <c r="AW43" s="264">
        <v>0</v>
      </c>
      <c r="AX43" s="264">
        <v>0</v>
      </c>
      <c r="AY43" s="264">
        <v>0</v>
      </c>
      <c r="AZ43" s="264">
        <v>0</v>
      </c>
      <c r="BA43" s="264">
        <v>0</v>
      </c>
      <c r="BB43" s="264">
        <v>0</v>
      </c>
      <c r="BC43" s="264">
        <v>0</v>
      </c>
      <c r="BD43" s="264">
        <v>0</v>
      </c>
      <c r="BE43" s="264">
        <v>0</v>
      </c>
      <c r="BF43" s="264">
        <v>0</v>
      </c>
      <c r="BG43" s="264">
        <v>0</v>
      </c>
      <c r="BH43" s="264">
        <v>0</v>
      </c>
      <c r="BI43" s="264">
        <v>0</v>
      </c>
      <c r="BJ43" s="264">
        <v>0</v>
      </c>
      <c r="BK43" s="264">
        <v>0</v>
      </c>
      <c r="BL43" s="264">
        <v>0</v>
      </c>
      <c r="BM43" s="264">
        <v>0</v>
      </c>
      <c r="BN43" s="264">
        <v>0</v>
      </c>
      <c r="BO43" s="263">
        <v>127076.48999999999</v>
      </c>
      <c r="BP43" s="265">
        <f>BO43-BQ43</f>
        <v>99025.479999999981</v>
      </c>
      <c r="BQ43" s="259">
        <v>28051.010000000002</v>
      </c>
      <c r="BR43" s="273">
        <f t="shared" si="0"/>
        <v>9612.99</v>
      </c>
      <c r="BS43" s="273">
        <f t="shared" si="1"/>
        <v>41145.269999999997</v>
      </c>
    </row>
    <row r="44" spans="1:71" x14ac:dyDescent="0.25">
      <c r="A44" s="254" t="s">
        <v>4144</v>
      </c>
      <c r="B44" s="255" t="s">
        <v>19</v>
      </c>
      <c r="C44" s="267">
        <v>45079</v>
      </c>
      <c r="D44" s="256">
        <v>261250</v>
      </c>
      <c r="E44" s="257">
        <v>878771783642</v>
      </c>
      <c r="F44" s="258">
        <v>1003</v>
      </c>
      <c r="G44" s="254" t="s">
        <v>23</v>
      </c>
      <c r="H44" s="255" t="s">
        <v>3487</v>
      </c>
      <c r="I44" s="259"/>
      <c r="J44" s="259"/>
      <c r="K44" s="259">
        <v>3465.34</v>
      </c>
      <c r="L44" s="260">
        <f>I44+J44+K44</f>
        <v>3465.34</v>
      </c>
      <c r="M44" s="262">
        <v>1901.4299999999998</v>
      </c>
      <c r="N44" s="262">
        <f>BQ44</f>
        <v>28993.670000000002</v>
      </c>
      <c r="O44" s="262">
        <f>L44+M44+N44</f>
        <v>34360.44</v>
      </c>
      <c r="P44" s="262">
        <f>Q44+R44+S44+T44+U44+V44+W44+X44+Y44+Z44+AA44+AB44+AC44+AD44+AE44+AF44+AG44+AH44+AI44+AJ44+AK44+AL44+AM44+AN44+AO44+AP44+AQ44+AR44+AS44+AT44+AU44+AV44+AW44+AX44+AY44+AZ44+BA44+BB44+BC44+BD44+BE44+BF44+BG44+BH44+BI44+BJ44+BK44+BL44+BM44+BN44+BP44</f>
        <v>97519.249999999985</v>
      </c>
      <c r="Q44" s="263">
        <v>1321.51</v>
      </c>
      <c r="R44" s="264">
        <v>0</v>
      </c>
      <c r="S44" s="264">
        <v>0</v>
      </c>
      <c r="T44" s="264">
        <v>0</v>
      </c>
      <c r="U44" s="264">
        <v>0</v>
      </c>
      <c r="V44" s="264">
        <v>0</v>
      </c>
      <c r="W44" s="264">
        <v>0</v>
      </c>
      <c r="X44" s="264">
        <v>0</v>
      </c>
      <c r="Y44" s="264">
        <v>0</v>
      </c>
      <c r="Z44" s="264"/>
      <c r="AA44" s="264">
        <v>0</v>
      </c>
      <c r="AB44" s="264">
        <v>0</v>
      </c>
      <c r="AC44" s="264">
        <v>0</v>
      </c>
      <c r="AD44" s="264">
        <v>0</v>
      </c>
      <c r="AE44" s="264">
        <v>0</v>
      </c>
      <c r="AF44" s="264">
        <v>0</v>
      </c>
      <c r="AG44" s="264">
        <v>0</v>
      </c>
      <c r="AH44" s="264">
        <v>0</v>
      </c>
      <c r="AI44" s="264">
        <v>0</v>
      </c>
      <c r="AJ44" s="264">
        <v>0</v>
      </c>
      <c r="AK44" s="264">
        <v>0</v>
      </c>
      <c r="AL44" s="264">
        <v>0</v>
      </c>
      <c r="AM44" s="264">
        <v>0</v>
      </c>
      <c r="AN44" s="264">
        <v>0</v>
      </c>
      <c r="AO44" s="264">
        <v>0</v>
      </c>
      <c r="AP44" s="264">
        <v>0</v>
      </c>
      <c r="AQ44" s="264">
        <v>0</v>
      </c>
      <c r="AR44" s="264">
        <v>0</v>
      </c>
      <c r="AS44" s="264">
        <v>0</v>
      </c>
      <c r="AT44" s="264">
        <v>0</v>
      </c>
      <c r="AU44" s="264">
        <v>0</v>
      </c>
      <c r="AV44" s="264">
        <v>0</v>
      </c>
      <c r="AW44" s="264">
        <v>0</v>
      </c>
      <c r="AX44" s="264">
        <v>0</v>
      </c>
      <c r="AY44" s="264">
        <v>0</v>
      </c>
      <c r="AZ44" s="264">
        <v>0</v>
      </c>
      <c r="BA44" s="264">
        <v>0</v>
      </c>
      <c r="BB44" s="264">
        <v>0</v>
      </c>
      <c r="BC44" s="264">
        <v>0</v>
      </c>
      <c r="BD44" s="264">
        <v>0</v>
      </c>
      <c r="BE44" s="264">
        <v>0</v>
      </c>
      <c r="BF44" s="264">
        <v>0</v>
      </c>
      <c r="BG44" s="264">
        <v>0</v>
      </c>
      <c r="BH44" s="264">
        <v>0</v>
      </c>
      <c r="BI44" s="264">
        <v>0</v>
      </c>
      <c r="BJ44" s="264">
        <v>0</v>
      </c>
      <c r="BK44" s="264">
        <v>0</v>
      </c>
      <c r="BL44" s="264">
        <v>0</v>
      </c>
      <c r="BM44" s="264">
        <v>0</v>
      </c>
      <c r="BN44" s="264">
        <v>0</v>
      </c>
      <c r="BO44" s="263">
        <v>125191.40999999999</v>
      </c>
      <c r="BP44" s="265">
        <f>BO44-BQ44</f>
        <v>96197.739999999991</v>
      </c>
      <c r="BQ44" s="259">
        <v>28993.670000000002</v>
      </c>
      <c r="BR44" s="273">
        <f t="shared" si="0"/>
        <v>1321.51</v>
      </c>
      <c r="BS44" s="273">
        <f t="shared" si="1"/>
        <v>0</v>
      </c>
    </row>
    <row r="45" spans="1:71" x14ac:dyDescent="0.25">
      <c r="A45" s="254" t="s">
        <v>4144</v>
      </c>
      <c r="B45" s="255" t="s">
        <v>19</v>
      </c>
      <c r="C45" s="267">
        <v>45046</v>
      </c>
      <c r="D45" s="256">
        <v>265241.36</v>
      </c>
      <c r="E45" s="257">
        <v>878771787944</v>
      </c>
      <c r="F45" s="258">
        <v>1005</v>
      </c>
      <c r="G45" s="254" t="s">
        <v>4164</v>
      </c>
      <c r="H45" s="255" t="s">
        <v>3487</v>
      </c>
      <c r="I45" s="259">
        <v>1585.15</v>
      </c>
      <c r="J45" s="259">
        <v>1593.07</v>
      </c>
      <c r="K45" s="259">
        <v>1606.29</v>
      </c>
      <c r="L45" s="260">
        <f>I45+J45+K45</f>
        <v>4784.51</v>
      </c>
      <c r="M45" s="261"/>
      <c r="N45" s="262">
        <f>BQ45</f>
        <v>28151.989999999998</v>
      </c>
      <c r="O45" s="262">
        <f>L45+M45+N45</f>
        <v>32936.5</v>
      </c>
      <c r="P45" s="262">
        <f>Q45+R45+S45+T45+U45+V45+W45+X45+Y45+Z45+AA45+AB45+AC45+AD45+AE45+AF45+AG45+AH45+AI45+AJ45+AK45+AL45+AM45+AN45+AO45+AP45+AQ45+AR45+AS45+AT45+AU45+AV45+AW45+AX45+AY45+AZ45+BA45+BB45+BC45+BD45+BE45+BF45+BG45+BH45+BI45+BJ45+BK45+BL45+BM45+BN45+BP45</f>
        <v>114366.69999999998</v>
      </c>
      <c r="Q45" s="263">
        <v>1357.29</v>
      </c>
      <c r="R45" s="264">
        <v>2268.06</v>
      </c>
      <c r="S45" s="264">
        <v>1629.02</v>
      </c>
      <c r="T45" s="264">
        <v>1629.02</v>
      </c>
      <c r="U45" s="264">
        <v>1629.02</v>
      </c>
      <c r="V45" s="264">
        <v>1629.02</v>
      </c>
      <c r="W45" s="264">
        <v>1629.02</v>
      </c>
      <c r="X45" s="264">
        <v>1629.02</v>
      </c>
      <c r="Y45" s="264">
        <v>1629.02</v>
      </c>
      <c r="Z45" s="264">
        <v>1629.02</v>
      </c>
      <c r="AA45" s="264">
        <v>1629.06</v>
      </c>
      <c r="AB45" s="264">
        <v>0</v>
      </c>
      <c r="AC45" s="264">
        <v>0</v>
      </c>
      <c r="AD45" s="264">
        <v>0</v>
      </c>
      <c r="AE45" s="264"/>
      <c r="AF45" s="264">
        <v>0</v>
      </c>
      <c r="AG45" s="264">
        <v>0</v>
      </c>
      <c r="AH45" s="264">
        <v>0</v>
      </c>
      <c r="AI45" s="264">
        <v>0</v>
      </c>
      <c r="AJ45" s="264">
        <v>109.03</v>
      </c>
      <c r="AK45" s="264">
        <v>0</v>
      </c>
      <c r="AL45" s="264">
        <v>0</v>
      </c>
      <c r="AM45" s="264">
        <v>0</v>
      </c>
      <c r="AN45" s="264">
        <v>0</v>
      </c>
      <c r="AO45" s="264">
        <v>0</v>
      </c>
      <c r="AP45" s="264">
        <v>0</v>
      </c>
      <c r="AQ45" s="264">
        <v>0</v>
      </c>
      <c r="AR45" s="264">
        <v>0</v>
      </c>
      <c r="AS45" s="264">
        <v>0</v>
      </c>
      <c r="AT45" s="264">
        <v>0</v>
      </c>
      <c r="AU45" s="264">
        <v>0</v>
      </c>
      <c r="AV45" s="264">
        <v>0</v>
      </c>
      <c r="AW45" s="264">
        <v>0</v>
      </c>
      <c r="AX45" s="264">
        <v>0</v>
      </c>
      <c r="AY45" s="264">
        <v>0</v>
      </c>
      <c r="AZ45" s="264">
        <v>0</v>
      </c>
      <c r="BA45" s="264">
        <v>0</v>
      </c>
      <c r="BB45" s="264">
        <v>0</v>
      </c>
      <c r="BC45" s="264">
        <v>0</v>
      </c>
      <c r="BD45" s="264">
        <v>0</v>
      </c>
      <c r="BE45" s="264">
        <v>0</v>
      </c>
      <c r="BF45" s="264">
        <v>0</v>
      </c>
      <c r="BG45" s="264">
        <v>0</v>
      </c>
      <c r="BH45" s="264">
        <v>0</v>
      </c>
      <c r="BI45" s="264">
        <v>0</v>
      </c>
      <c r="BJ45" s="264">
        <v>0</v>
      </c>
      <c r="BK45" s="264">
        <v>0</v>
      </c>
      <c r="BL45" s="264">
        <v>0</v>
      </c>
      <c r="BM45" s="264">
        <v>0</v>
      </c>
      <c r="BN45" s="264">
        <v>0</v>
      </c>
      <c r="BO45" s="263">
        <v>124123.08999999997</v>
      </c>
      <c r="BP45" s="265">
        <f>BO45-BQ45</f>
        <v>95971.099999999977</v>
      </c>
      <c r="BQ45" s="259">
        <v>28151.989999999998</v>
      </c>
      <c r="BR45" s="273">
        <f t="shared" si="0"/>
        <v>8512.41</v>
      </c>
      <c r="BS45" s="273">
        <f t="shared" si="1"/>
        <v>9883.19</v>
      </c>
    </row>
    <row r="46" spans="1:71" x14ac:dyDescent="0.25">
      <c r="A46" s="254" t="s">
        <v>4144</v>
      </c>
      <c r="B46" s="255" t="s">
        <v>19</v>
      </c>
      <c r="C46" s="267">
        <v>45058</v>
      </c>
      <c r="D46" s="256">
        <v>266241.36</v>
      </c>
      <c r="E46" s="257">
        <v>878771784787</v>
      </c>
      <c r="F46" s="258">
        <v>805</v>
      </c>
      <c r="G46" s="254" t="s">
        <v>341</v>
      </c>
      <c r="H46" s="255" t="s">
        <v>3487</v>
      </c>
      <c r="I46" s="259"/>
      <c r="J46" s="259"/>
      <c r="K46" s="259"/>
      <c r="L46" s="260">
        <f>I46+J46+K46</f>
        <v>0</v>
      </c>
      <c r="M46" s="262"/>
      <c r="N46" s="262">
        <f>BQ46</f>
        <v>28151.989999999998</v>
      </c>
      <c r="O46" s="262">
        <f>L46+M46+N46</f>
        <v>28151.989999999998</v>
      </c>
      <c r="P46" s="262">
        <f>Q46+R46+S46+T46+U46+V46+W46+X46+Y46+Z46+AA46+AB46+AC46+AD46+AE46+AF46+AG46+AH46+AI46+AJ46+AK46+AL46+AM46+AN46+AO46+AP46+AQ46+AR46+AS46+AT46+AU46+AV46+AW46+AX46+AY46+AZ46+BA46+BB46+BC46+BD46+BE46+BF46+BG46+BH46+BI46+BJ46+BK46+BL46+BM46+BN46+BP46</f>
        <v>120332.85999999999</v>
      </c>
      <c r="Q46" s="263">
        <v>1086.9100000000001</v>
      </c>
      <c r="R46" s="264">
        <v>2043.83</v>
      </c>
      <c r="S46" s="264">
        <v>2043.83</v>
      </c>
      <c r="T46" s="264">
        <v>6472.5</v>
      </c>
      <c r="U46" s="264">
        <v>2043.83</v>
      </c>
      <c r="V46" s="264">
        <v>2043.83</v>
      </c>
      <c r="W46" s="264">
        <v>2043.83</v>
      </c>
      <c r="X46" s="264">
        <v>2043.83</v>
      </c>
      <c r="Y46" s="264">
        <v>4428.67</v>
      </c>
      <c r="Z46" s="264"/>
      <c r="AA46" s="264">
        <v>0</v>
      </c>
      <c r="AB46" s="264">
        <v>0</v>
      </c>
      <c r="AC46" s="264">
        <v>0</v>
      </c>
      <c r="AD46" s="264">
        <v>110.72</v>
      </c>
      <c r="AE46" s="264">
        <v>0</v>
      </c>
      <c r="AF46" s="264">
        <v>0</v>
      </c>
      <c r="AG46" s="264">
        <v>0</v>
      </c>
      <c r="AH46" s="264">
        <v>0</v>
      </c>
      <c r="AI46" s="264">
        <v>0</v>
      </c>
      <c r="AJ46" s="264">
        <v>0</v>
      </c>
      <c r="AK46" s="264">
        <v>0</v>
      </c>
      <c r="AL46" s="264">
        <v>0</v>
      </c>
      <c r="AM46" s="264">
        <v>0</v>
      </c>
      <c r="AN46" s="264">
        <v>0</v>
      </c>
      <c r="AO46" s="264">
        <v>0</v>
      </c>
      <c r="AP46" s="264">
        <v>0</v>
      </c>
      <c r="AQ46" s="264">
        <v>0</v>
      </c>
      <c r="AR46" s="264">
        <v>0</v>
      </c>
      <c r="AS46" s="264">
        <v>0</v>
      </c>
      <c r="AT46" s="264">
        <v>0</v>
      </c>
      <c r="AU46" s="264">
        <v>0</v>
      </c>
      <c r="AV46" s="264">
        <v>0</v>
      </c>
      <c r="AW46" s="264">
        <v>0</v>
      </c>
      <c r="AX46" s="264">
        <v>0</v>
      </c>
      <c r="AY46" s="264">
        <v>0</v>
      </c>
      <c r="AZ46" s="264">
        <v>0</v>
      </c>
      <c r="BA46" s="264">
        <v>0</v>
      </c>
      <c r="BB46" s="264">
        <v>0</v>
      </c>
      <c r="BC46" s="264">
        <v>0</v>
      </c>
      <c r="BD46" s="264">
        <v>0</v>
      </c>
      <c r="BE46" s="264">
        <v>0</v>
      </c>
      <c r="BF46" s="264">
        <v>0</v>
      </c>
      <c r="BG46" s="264">
        <v>0</v>
      </c>
      <c r="BH46" s="264">
        <v>0</v>
      </c>
      <c r="BI46" s="264">
        <v>0</v>
      </c>
      <c r="BJ46" s="264">
        <v>0</v>
      </c>
      <c r="BK46" s="264">
        <v>0</v>
      </c>
      <c r="BL46" s="264">
        <v>0</v>
      </c>
      <c r="BM46" s="264">
        <v>0</v>
      </c>
      <c r="BN46" s="264">
        <v>0</v>
      </c>
      <c r="BO46" s="263">
        <v>124123.06999999998</v>
      </c>
      <c r="BP46" s="265">
        <f>BO46-BQ46</f>
        <v>95971.079999999987</v>
      </c>
      <c r="BQ46" s="259">
        <v>28151.989999999998</v>
      </c>
      <c r="BR46" s="273">
        <f t="shared" si="0"/>
        <v>13690.9</v>
      </c>
      <c r="BS46" s="273">
        <f t="shared" si="1"/>
        <v>10670.88</v>
      </c>
    </row>
    <row r="47" spans="1:71" x14ac:dyDescent="0.25">
      <c r="A47" s="254" t="s">
        <v>4144</v>
      </c>
      <c r="B47" s="255" t="s">
        <v>19</v>
      </c>
      <c r="C47" s="267">
        <v>45036</v>
      </c>
      <c r="D47" s="256">
        <v>265235</v>
      </c>
      <c r="E47" s="257">
        <v>878771786173</v>
      </c>
      <c r="F47" s="258">
        <v>1405</v>
      </c>
      <c r="G47" s="254" t="s">
        <v>140</v>
      </c>
      <c r="H47" s="255" t="s">
        <v>3487</v>
      </c>
      <c r="I47" s="259"/>
      <c r="J47" s="259">
        <v>5406.74</v>
      </c>
      <c r="K47" s="259"/>
      <c r="L47" s="260">
        <f>I47+J47+K47</f>
        <v>5406.74</v>
      </c>
      <c r="M47" s="262">
        <v>2564.1799999999998</v>
      </c>
      <c r="N47" s="262">
        <f>BQ47</f>
        <v>28151.989999999998</v>
      </c>
      <c r="O47" s="262">
        <f>L47+M47+N47</f>
        <v>36122.909999999996</v>
      </c>
      <c r="P47" s="262">
        <f>Q47+R47+S47+T47+U47+V47+W47+X47+Y47+Z47+AA47+AB47+AC47+AD47+AE47+AF47+AG47+AH47+AI47+AJ47+AK47+AL47+AM47+AN47+AO47+AP47+AQ47+AR47+AS47+AT47+AU47+AV47+AW47+AX47+AY47+AZ47+BA47+BB47+BC47+BD47+BE47+BF47+BG47+BH47+BI47+BJ47+BK47+BL47+BM47+BN47+BP47</f>
        <v>135965.83999999997</v>
      </c>
      <c r="Q47" s="263">
        <v>2084.14</v>
      </c>
      <c r="R47" s="264">
        <v>1791.58</v>
      </c>
      <c r="S47" s="264">
        <v>1791.58</v>
      </c>
      <c r="T47" s="264">
        <v>1791.58</v>
      </c>
      <c r="U47" s="264">
        <v>1791.58</v>
      </c>
      <c r="V47" s="264">
        <v>1791.58</v>
      </c>
      <c r="W47" s="264">
        <v>1791.58</v>
      </c>
      <c r="X47" s="264">
        <v>1791.58</v>
      </c>
      <c r="Y47" s="264">
        <v>7287.26</v>
      </c>
      <c r="Z47" s="264">
        <v>15104.41</v>
      </c>
      <c r="AA47" s="264"/>
      <c r="AB47" s="264">
        <v>692.45</v>
      </c>
      <c r="AC47" s="264">
        <v>692.45</v>
      </c>
      <c r="AD47" s="264">
        <v>692.45</v>
      </c>
      <c r="AE47" s="264">
        <v>692.37</v>
      </c>
      <c r="AF47" s="264">
        <v>0</v>
      </c>
      <c r="AG47" s="264">
        <v>308.58999999999997</v>
      </c>
      <c r="AH47" s="264">
        <v>0</v>
      </c>
      <c r="AI47" s="264">
        <v>0</v>
      </c>
      <c r="AJ47" s="264">
        <v>0</v>
      </c>
      <c r="AK47" s="264">
        <v>0</v>
      </c>
      <c r="AL47" s="264">
        <v>0</v>
      </c>
      <c r="AM47" s="264">
        <v>0</v>
      </c>
      <c r="AN47" s="264">
        <v>0</v>
      </c>
      <c r="AO47" s="264">
        <v>0</v>
      </c>
      <c r="AP47" s="264">
        <v>0</v>
      </c>
      <c r="AQ47" s="264">
        <v>0</v>
      </c>
      <c r="AR47" s="264">
        <v>0</v>
      </c>
      <c r="AS47" s="264">
        <v>0</v>
      </c>
      <c r="AT47" s="264">
        <v>0</v>
      </c>
      <c r="AU47" s="264">
        <v>0</v>
      </c>
      <c r="AV47" s="264">
        <v>0</v>
      </c>
      <c r="AW47" s="264">
        <v>0</v>
      </c>
      <c r="AX47" s="264">
        <v>0</v>
      </c>
      <c r="AY47" s="264">
        <v>0</v>
      </c>
      <c r="AZ47" s="264">
        <v>0</v>
      </c>
      <c r="BA47" s="264">
        <v>0</v>
      </c>
      <c r="BB47" s="264">
        <v>0</v>
      </c>
      <c r="BC47" s="264">
        <v>0</v>
      </c>
      <c r="BD47" s="264">
        <v>0</v>
      </c>
      <c r="BE47" s="264">
        <v>0</v>
      </c>
      <c r="BF47" s="264">
        <v>0</v>
      </c>
      <c r="BG47" s="264">
        <v>0</v>
      </c>
      <c r="BH47" s="264">
        <v>0</v>
      </c>
      <c r="BI47" s="264">
        <v>0</v>
      </c>
      <c r="BJ47" s="264">
        <v>0</v>
      </c>
      <c r="BK47" s="264">
        <v>0</v>
      </c>
      <c r="BL47" s="264">
        <v>0</v>
      </c>
      <c r="BM47" s="264">
        <v>0</v>
      </c>
      <c r="BN47" s="264">
        <v>0</v>
      </c>
      <c r="BO47" s="263">
        <v>124022.64999999997</v>
      </c>
      <c r="BP47" s="265">
        <f>BO47-BQ47</f>
        <v>95870.659999999974</v>
      </c>
      <c r="BQ47" s="259">
        <v>28151.989999999998</v>
      </c>
      <c r="BR47" s="273">
        <f t="shared" si="0"/>
        <v>9250.4599999999991</v>
      </c>
      <c r="BS47" s="273">
        <f t="shared" si="1"/>
        <v>30844.720000000001</v>
      </c>
    </row>
    <row r="48" spans="1:71" x14ac:dyDescent="0.25">
      <c r="A48" s="254" t="s">
        <v>4144</v>
      </c>
      <c r="B48" s="255" t="s">
        <v>19</v>
      </c>
      <c r="C48" s="267">
        <v>45036</v>
      </c>
      <c r="D48" s="256">
        <v>260896.49</v>
      </c>
      <c r="E48" s="257">
        <v>878771824340</v>
      </c>
      <c r="F48" s="258">
        <v>505</v>
      </c>
      <c r="G48" s="254" t="s">
        <v>272</v>
      </c>
      <c r="H48" s="255" t="s">
        <v>3487</v>
      </c>
      <c r="I48" s="259"/>
      <c r="J48" s="259">
        <v>2215.3000000000002</v>
      </c>
      <c r="K48" s="259">
        <v>4403.41</v>
      </c>
      <c r="L48" s="260">
        <f>I48+J48+K48</f>
        <v>6618.71</v>
      </c>
      <c r="M48" s="262">
        <v>1303.73</v>
      </c>
      <c r="N48" s="262">
        <f>BQ48</f>
        <v>28151.989999999998</v>
      </c>
      <c r="O48" s="262">
        <f>L48+M48+N48</f>
        <v>36074.43</v>
      </c>
      <c r="P48" s="262">
        <f>Q48+R48+S48+T48+U48+V48+W48+X48+Y48+Z48+AA48+AB48+AC48+AD48+AE48+AF48+AG48+AH48+AI48+AJ48+AK48+AL48+AM48+AN48+AO48+AP48+AQ48+AR48+AS48+AT48+AU48+AV48+AW48+AX48+AY48+AZ48+BA48+BB48+BC48+BD48+BE48+BF48+BG48+BH48+BI48+BJ48+BK48+BL48+BM48+BN48+BP48</f>
        <v>124842.45999999999</v>
      </c>
      <c r="Q48" s="263">
        <v>1846.69</v>
      </c>
      <c r="R48" s="264">
        <v>1851.64</v>
      </c>
      <c r="S48" s="264">
        <v>1851.64</v>
      </c>
      <c r="T48" s="264">
        <v>1851.64</v>
      </c>
      <c r="U48" s="264">
        <v>1851.64</v>
      </c>
      <c r="V48" s="264">
        <v>1851.64</v>
      </c>
      <c r="W48" s="264">
        <v>1851.64</v>
      </c>
      <c r="X48" s="264">
        <v>1851.64</v>
      </c>
      <c r="Y48" s="264">
        <v>6323.28</v>
      </c>
      <c r="Z48" s="264">
        <v>0</v>
      </c>
      <c r="AA48" s="264">
        <v>0</v>
      </c>
      <c r="AB48" s="264">
        <v>0</v>
      </c>
      <c r="AC48" s="264">
        <v>475.13</v>
      </c>
      <c r="AD48" s="264"/>
      <c r="AE48" s="264">
        <v>0</v>
      </c>
      <c r="AF48" s="264">
        <v>0</v>
      </c>
      <c r="AG48" s="264">
        <v>0</v>
      </c>
      <c r="AH48" s="264">
        <v>0</v>
      </c>
      <c r="AI48" s="264">
        <v>0</v>
      </c>
      <c r="AJ48" s="264">
        <v>0</v>
      </c>
      <c r="AK48" s="264">
        <v>0</v>
      </c>
      <c r="AL48" s="264">
        <v>0</v>
      </c>
      <c r="AM48" s="264">
        <v>613.77</v>
      </c>
      <c r="AN48" s="264">
        <v>613.77</v>
      </c>
      <c r="AO48" s="264">
        <v>613.77</v>
      </c>
      <c r="AP48" s="264">
        <v>613.77</v>
      </c>
      <c r="AQ48" s="264">
        <v>613.77</v>
      </c>
      <c r="AR48" s="264">
        <v>613.77</v>
      </c>
      <c r="AS48" s="264">
        <v>613.77</v>
      </c>
      <c r="AT48" s="264">
        <v>613.77</v>
      </c>
      <c r="AU48" s="264">
        <v>613.77</v>
      </c>
      <c r="AV48" s="264">
        <v>613.77</v>
      </c>
      <c r="AW48" s="264">
        <v>613.77</v>
      </c>
      <c r="AX48" s="264">
        <v>613.77</v>
      </c>
      <c r="AY48" s="264">
        <v>0</v>
      </c>
      <c r="AZ48" s="264">
        <v>0</v>
      </c>
      <c r="BA48" s="264">
        <v>0</v>
      </c>
      <c r="BB48" s="264">
        <v>0</v>
      </c>
      <c r="BC48" s="264">
        <v>0</v>
      </c>
      <c r="BD48" s="264">
        <v>0</v>
      </c>
      <c r="BE48" s="264">
        <v>0</v>
      </c>
      <c r="BF48" s="264">
        <v>0</v>
      </c>
      <c r="BG48" s="264">
        <v>0</v>
      </c>
      <c r="BH48" s="264">
        <v>0</v>
      </c>
      <c r="BI48" s="264">
        <v>0</v>
      </c>
      <c r="BJ48" s="264">
        <v>0</v>
      </c>
      <c r="BK48" s="264">
        <v>0</v>
      </c>
      <c r="BL48" s="264">
        <v>0</v>
      </c>
      <c r="BM48" s="264">
        <v>0</v>
      </c>
      <c r="BN48" s="264">
        <v>0</v>
      </c>
      <c r="BO48" s="263">
        <v>124022.62999999998</v>
      </c>
      <c r="BP48" s="265">
        <f>BO48-BQ48</f>
        <v>95870.639999999985</v>
      </c>
      <c r="BQ48" s="259">
        <v>28151.989999999998</v>
      </c>
      <c r="BR48" s="273">
        <f t="shared" si="0"/>
        <v>9253.25</v>
      </c>
      <c r="BS48" s="273">
        <f t="shared" si="1"/>
        <v>19718.570000000003</v>
      </c>
    </row>
    <row r="49" spans="1:71" x14ac:dyDescent="0.25">
      <c r="A49" s="254" t="s">
        <v>4144</v>
      </c>
      <c r="B49" s="255" t="s">
        <v>19</v>
      </c>
      <c r="C49" s="267">
        <v>45094</v>
      </c>
      <c r="D49" s="256">
        <v>271667</v>
      </c>
      <c r="E49" s="257">
        <v>178770250115</v>
      </c>
      <c r="F49" s="258">
        <v>904</v>
      </c>
      <c r="G49" s="254" t="s">
        <v>357</v>
      </c>
      <c r="H49" s="255" t="s">
        <v>3487</v>
      </c>
      <c r="I49" s="259">
        <v>1248.46</v>
      </c>
      <c r="J49" s="259">
        <v>1254.7</v>
      </c>
      <c r="K49" s="259">
        <v>1265.1199999999999</v>
      </c>
      <c r="L49" s="260">
        <f>I49+J49+K49</f>
        <v>3768.2799999999997</v>
      </c>
      <c r="M49" s="369">
        <v>3146.2200000000003</v>
      </c>
      <c r="N49" s="262">
        <f>BQ49</f>
        <v>29764.69</v>
      </c>
      <c r="O49" s="262">
        <f>L49+M49+N49</f>
        <v>36679.19</v>
      </c>
      <c r="P49" s="262">
        <f>Q49+R49+S49+T49+U49+V49+W49+X49+Y49+Z49+AA49+AB49+AC49+AD49+AE49+AF49+AG49+AH49+AI49+AJ49+AK49+AL49+AM49+AN49+AO49+AP49+AQ49+AR49+AS49+AT49+AU49+AV49+AW49+AX49+AY49+AZ49+BA49+BB49+BC49+BD49+BE49+BF49+BG49+BH49+BI49+BJ49+BK49+BL49+BM49+BN49+BP49</f>
        <v>123728.35999999999</v>
      </c>
      <c r="Q49" s="263">
        <v>855.95</v>
      </c>
      <c r="R49" s="264">
        <v>9179.8799999999992</v>
      </c>
      <c r="S49" s="264">
        <v>1938.83</v>
      </c>
      <c r="T49" s="264">
        <v>1938.83</v>
      </c>
      <c r="U49" s="264">
        <v>1938.83</v>
      </c>
      <c r="V49" s="264">
        <v>1938.83</v>
      </c>
      <c r="W49" s="264">
        <v>1938.83</v>
      </c>
      <c r="X49" s="264">
        <v>2211.36</v>
      </c>
      <c r="Y49" s="264">
        <v>5842.54</v>
      </c>
      <c r="Z49" s="264"/>
      <c r="AA49" s="264">
        <v>0</v>
      </c>
      <c r="AB49" s="264">
        <v>0</v>
      </c>
      <c r="AC49" s="264">
        <v>0</v>
      </c>
      <c r="AD49" s="264">
        <v>111.39</v>
      </c>
      <c r="AE49" s="264">
        <v>0</v>
      </c>
      <c r="AF49" s="264">
        <v>0</v>
      </c>
      <c r="AG49" s="264">
        <v>0</v>
      </c>
      <c r="AH49" s="264">
        <v>0</v>
      </c>
      <c r="AI49" s="264">
        <v>0</v>
      </c>
      <c r="AJ49" s="264">
        <v>0</v>
      </c>
      <c r="AK49" s="264">
        <v>0</v>
      </c>
      <c r="AL49" s="264">
        <v>0</v>
      </c>
      <c r="AM49" s="264">
        <v>0</v>
      </c>
      <c r="AN49" s="264">
        <v>0</v>
      </c>
      <c r="AO49" s="264">
        <v>0</v>
      </c>
      <c r="AP49" s="264">
        <v>0</v>
      </c>
      <c r="AQ49" s="264">
        <v>0</v>
      </c>
      <c r="AR49" s="264">
        <v>0</v>
      </c>
      <c r="AS49" s="264">
        <v>0</v>
      </c>
      <c r="AT49" s="264">
        <v>0</v>
      </c>
      <c r="AU49" s="264">
        <v>0</v>
      </c>
      <c r="AV49" s="264">
        <v>0</v>
      </c>
      <c r="AW49" s="264">
        <v>0</v>
      </c>
      <c r="AX49" s="264">
        <v>0</v>
      </c>
      <c r="AY49" s="264">
        <v>0</v>
      </c>
      <c r="AZ49" s="264">
        <v>0</v>
      </c>
      <c r="BA49" s="264">
        <v>0</v>
      </c>
      <c r="BB49" s="264">
        <v>0</v>
      </c>
      <c r="BC49" s="264">
        <v>0</v>
      </c>
      <c r="BD49" s="264">
        <v>0</v>
      </c>
      <c r="BE49" s="264">
        <v>0</v>
      </c>
      <c r="BF49" s="264">
        <v>0</v>
      </c>
      <c r="BG49" s="264">
        <v>0</v>
      </c>
      <c r="BH49" s="264">
        <v>0</v>
      </c>
      <c r="BI49" s="264">
        <v>0</v>
      </c>
      <c r="BJ49" s="264">
        <v>0</v>
      </c>
      <c r="BK49" s="264">
        <v>0</v>
      </c>
      <c r="BL49" s="264">
        <v>0</v>
      </c>
      <c r="BM49" s="264">
        <v>0</v>
      </c>
      <c r="BN49" s="264">
        <v>0</v>
      </c>
      <c r="BO49" s="263">
        <v>125597.77999999998</v>
      </c>
      <c r="BP49" s="265">
        <f>BO49-BQ49</f>
        <v>95833.089999999982</v>
      </c>
      <c r="BQ49" s="259">
        <v>29764.69</v>
      </c>
      <c r="BR49" s="273">
        <f t="shared" si="0"/>
        <v>15852.32</v>
      </c>
      <c r="BS49" s="273">
        <f t="shared" si="1"/>
        <v>12042.95</v>
      </c>
    </row>
    <row r="50" spans="1:71" x14ac:dyDescent="0.25">
      <c r="A50" s="254" t="s">
        <v>4144</v>
      </c>
      <c r="B50" s="255" t="s">
        <v>19</v>
      </c>
      <c r="C50" s="267">
        <v>45036</v>
      </c>
      <c r="D50" s="256">
        <v>265241.36</v>
      </c>
      <c r="E50" s="257">
        <v>878771784545</v>
      </c>
      <c r="F50" s="258">
        <v>1305</v>
      </c>
      <c r="G50" s="254" t="s">
        <v>118</v>
      </c>
      <c r="H50" s="255" t="s">
        <v>3487</v>
      </c>
      <c r="I50" s="259">
        <v>8267.869999999999</v>
      </c>
      <c r="J50" s="259">
        <v>1623.4</v>
      </c>
      <c r="K50" s="259">
        <v>1631.52</v>
      </c>
      <c r="L50" s="260">
        <f>I50+J50+K50</f>
        <v>11522.789999999999</v>
      </c>
      <c r="M50" s="262">
        <v>1828.31</v>
      </c>
      <c r="N50" s="262">
        <f>BQ50</f>
        <v>28151.989999999998</v>
      </c>
      <c r="O50" s="262">
        <f>L50+M50+N50</f>
        <v>41503.089999999997</v>
      </c>
      <c r="P50" s="262">
        <f>Q50+R50+S50+T50+U50+V50+W50+X50+Y50+Z50+AA50+AB50+AC50+AD50+AE50+AF50+AG50+AH50+AI50+AJ50+AK50+AL50+AM50+AN50+AO50+AP50+AQ50+AR50+AS50+AT50+AU50+AV50+AW50+AX50+AY50+AZ50+BA50+BB50+BC50+BD50+BE50+BF50+BG50+BH50+BI50+BJ50+BK50+BL50+BM50+BN50+BP50</f>
        <v>117119.63999999998</v>
      </c>
      <c r="Q50" s="263">
        <v>1205.29</v>
      </c>
      <c r="R50" s="264">
        <v>2261.09</v>
      </c>
      <c r="S50" s="264">
        <v>1651.64</v>
      </c>
      <c r="T50" s="264">
        <v>1651.64</v>
      </c>
      <c r="U50" s="264">
        <v>1651.64</v>
      </c>
      <c r="V50" s="264">
        <v>1651.64</v>
      </c>
      <c r="W50" s="264">
        <v>1651.64</v>
      </c>
      <c r="X50" s="264">
        <v>1651.64</v>
      </c>
      <c r="Y50" s="264">
        <v>7112.75</v>
      </c>
      <c r="Z50" s="264">
        <v>0</v>
      </c>
      <c r="AA50" s="264">
        <v>319.17</v>
      </c>
      <c r="AB50" s="264">
        <v>319.14999999999998</v>
      </c>
      <c r="AC50" s="264">
        <v>222.15</v>
      </c>
      <c r="AD50" s="264"/>
      <c r="AE50" s="264">
        <v>0</v>
      </c>
      <c r="AF50" s="264">
        <v>0</v>
      </c>
      <c r="AG50" s="264">
        <v>0</v>
      </c>
      <c r="AH50" s="264">
        <v>0</v>
      </c>
      <c r="AI50" s="264">
        <v>0</v>
      </c>
      <c r="AJ50" s="264">
        <v>0</v>
      </c>
      <c r="AK50" s="264">
        <v>0</v>
      </c>
      <c r="AL50" s="264">
        <v>0</v>
      </c>
      <c r="AM50" s="264">
        <v>0</v>
      </c>
      <c r="AN50" s="264">
        <v>0</v>
      </c>
      <c r="AO50" s="264">
        <v>0</v>
      </c>
      <c r="AP50" s="264">
        <v>0</v>
      </c>
      <c r="AQ50" s="264">
        <v>0</v>
      </c>
      <c r="AR50" s="264">
        <v>0</v>
      </c>
      <c r="AS50" s="264">
        <v>0</v>
      </c>
      <c r="AT50" s="264">
        <v>0</v>
      </c>
      <c r="AU50" s="264">
        <v>0</v>
      </c>
      <c r="AV50" s="264">
        <v>0</v>
      </c>
      <c r="AW50" s="264">
        <v>0</v>
      </c>
      <c r="AX50" s="264">
        <v>0</v>
      </c>
      <c r="AY50" s="264">
        <v>0</v>
      </c>
      <c r="AZ50" s="264">
        <v>0</v>
      </c>
      <c r="BA50" s="264">
        <v>0</v>
      </c>
      <c r="BB50" s="264">
        <v>0</v>
      </c>
      <c r="BC50" s="264">
        <v>0</v>
      </c>
      <c r="BD50" s="264">
        <v>0</v>
      </c>
      <c r="BE50" s="264">
        <v>0</v>
      </c>
      <c r="BF50" s="264">
        <v>0</v>
      </c>
      <c r="BG50" s="264">
        <v>0</v>
      </c>
      <c r="BH50" s="264">
        <v>0</v>
      </c>
      <c r="BI50" s="264">
        <v>0</v>
      </c>
      <c r="BJ50" s="264">
        <v>0</v>
      </c>
      <c r="BK50" s="264">
        <v>0</v>
      </c>
      <c r="BL50" s="264">
        <v>0</v>
      </c>
      <c r="BM50" s="264">
        <v>0</v>
      </c>
      <c r="BN50" s="264">
        <v>0</v>
      </c>
      <c r="BO50" s="263">
        <v>123922.18999999997</v>
      </c>
      <c r="BP50" s="265">
        <f>BO50-BQ50</f>
        <v>95770.199999999983</v>
      </c>
      <c r="BQ50" s="259">
        <v>28151.989999999998</v>
      </c>
      <c r="BR50" s="273">
        <f t="shared" si="0"/>
        <v>8421.3000000000011</v>
      </c>
      <c r="BS50" s="273">
        <f t="shared" si="1"/>
        <v>12928.14</v>
      </c>
    </row>
    <row r="51" spans="1:71" x14ac:dyDescent="0.25">
      <c r="A51" s="254" t="s">
        <v>4144</v>
      </c>
      <c r="B51" s="255" t="s">
        <v>19</v>
      </c>
      <c r="C51" s="267">
        <v>45036</v>
      </c>
      <c r="D51" s="256">
        <v>265241.36</v>
      </c>
      <c r="E51" s="257">
        <v>878771788456</v>
      </c>
      <c r="F51" s="258">
        <v>1505</v>
      </c>
      <c r="G51" s="254" t="s">
        <v>162</v>
      </c>
      <c r="H51" s="255" t="s">
        <v>3487</v>
      </c>
      <c r="I51" s="259">
        <v>1760.59</v>
      </c>
      <c r="J51" s="259">
        <v>1769.39</v>
      </c>
      <c r="K51" s="259">
        <v>1784.08</v>
      </c>
      <c r="L51" s="260">
        <f>I51+J51+K51</f>
        <v>5314.0599999999995</v>
      </c>
      <c r="M51" s="369"/>
      <c r="N51" s="262">
        <f>BQ51</f>
        <v>27425.06</v>
      </c>
      <c r="O51" s="262">
        <f>L51+M51+N51</f>
        <v>32739.120000000003</v>
      </c>
      <c r="P51" s="262">
        <f>Q51+R51+S51+T51+U51+V51+W51+X51+Y51+Z51+AA51+AB51+AC51+AD51+AE51+AF51+AG51+AH51+AI51+AJ51+AK51+AL51+AM51+AN51+AO51+AP51+AQ51+AR51+AS51+AT51+AU51+AV51+AW51+AX51+AY51+AZ51+BA51+BB51+BC51+BD51+BE51+BF51+BG51+BH51+BI51+BJ51+BK51+BL51+BM51+BN51+BP51</f>
        <v>124944.27000000002</v>
      </c>
      <c r="Q51" s="263">
        <v>7269.87</v>
      </c>
      <c r="R51" s="264">
        <v>1782.36</v>
      </c>
      <c r="S51" s="264">
        <v>1782.36</v>
      </c>
      <c r="T51" s="264">
        <v>1782.36</v>
      </c>
      <c r="U51" s="264">
        <v>1782.36</v>
      </c>
      <c r="V51" s="264">
        <v>1782.36</v>
      </c>
      <c r="W51" s="264">
        <v>1782.36</v>
      </c>
      <c r="X51" s="264">
        <v>1148.55</v>
      </c>
      <c r="Y51" s="264">
        <v>7811.49</v>
      </c>
      <c r="Z51" s="264"/>
      <c r="AA51" s="264">
        <v>1148.55</v>
      </c>
      <c r="AB51" s="264">
        <v>1148.55</v>
      </c>
      <c r="AC51" s="264">
        <v>111.08</v>
      </c>
      <c r="AD51" s="264">
        <v>0</v>
      </c>
      <c r="AE51" s="264">
        <v>0</v>
      </c>
      <c r="AF51" s="264">
        <v>0</v>
      </c>
      <c r="AG51" s="264">
        <v>0</v>
      </c>
      <c r="AH51" s="264">
        <v>0</v>
      </c>
      <c r="AI51" s="264">
        <v>0</v>
      </c>
      <c r="AJ51" s="264">
        <v>0</v>
      </c>
      <c r="AK51" s="264">
        <v>0</v>
      </c>
      <c r="AL51" s="264">
        <v>0</v>
      </c>
      <c r="AM51" s="264">
        <v>0</v>
      </c>
      <c r="AN51" s="264">
        <v>0</v>
      </c>
      <c r="AO51" s="264">
        <v>0</v>
      </c>
      <c r="AP51" s="264">
        <v>0</v>
      </c>
      <c r="AQ51" s="264">
        <v>0</v>
      </c>
      <c r="AR51" s="264">
        <v>0</v>
      </c>
      <c r="AS51" s="264">
        <v>0</v>
      </c>
      <c r="AT51" s="264">
        <v>0</v>
      </c>
      <c r="AU51" s="264">
        <v>0</v>
      </c>
      <c r="AV51" s="264">
        <v>0</v>
      </c>
      <c r="AW51" s="264">
        <v>0</v>
      </c>
      <c r="AX51" s="264">
        <v>0</v>
      </c>
      <c r="AY51" s="264">
        <v>0</v>
      </c>
      <c r="AZ51" s="264">
        <v>0</v>
      </c>
      <c r="BA51" s="264">
        <v>0</v>
      </c>
      <c r="BB51" s="264">
        <v>0</v>
      </c>
      <c r="BC51" s="264">
        <v>0</v>
      </c>
      <c r="BD51" s="264">
        <v>0</v>
      </c>
      <c r="BE51" s="264">
        <v>0</v>
      </c>
      <c r="BF51" s="264">
        <v>0</v>
      </c>
      <c r="BG51" s="264">
        <v>0</v>
      </c>
      <c r="BH51" s="264">
        <v>0</v>
      </c>
      <c r="BI51" s="264">
        <v>0</v>
      </c>
      <c r="BJ51" s="264">
        <v>0</v>
      </c>
      <c r="BK51" s="264">
        <v>0</v>
      </c>
      <c r="BL51" s="264">
        <v>0</v>
      </c>
      <c r="BM51" s="264">
        <v>0</v>
      </c>
      <c r="BN51" s="264">
        <v>0</v>
      </c>
      <c r="BO51" s="263">
        <v>123037.08000000002</v>
      </c>
      <c r="BP51" s="265">
        <f>BO51-BQ51</f>
        <v>95612.020000000019</v>
      </c>
      <c r="BQ51" s="259">
        <v>27425.06</v>
      </c>
      <c r="BR51" s="273">
        <f t="shared" si="0"/>
        <v>14399.310000000001</v>
      </c>
      <c r="BS51" s="273">
        <f t="shared" si="1"/>
        <v>14932.939999999997</v>
      </c>
    </row>
    <row r="52" spans="1:71" x14ac:dyDescent="0.25">
      <c r="A52" s="254" t="s">
        <v>4144</v>
      </c>
      <c r="B52" s="255" t="s">
        <v>19</v>
      </c>
      <c r="C52" s="267">
        <v>45150</v>
      </c>
      <c r="D52" s="256">
        <v>262295</v>
      </c>
      <c r="E52" s="257">
        <v>878771849859</v>
      </c>
      <c r="F52" s="258">
        <v>903</v>
      </c>
      <c r="G52" s="254" t="s">
        <v>353</v>
      </c>
      <c r="H52" s="255" t="s">
        <v>3487</v>
      </c>
      <c r="I52" s="259">
        <v>1477.62</v>
      </c>
      <c r="J52" s="259">
        <v>1485.02</v>
      </c>
      <c r="K52" s="259">
        <v>1497.34</v>
      </c>
      <c r="L52" s="260">
        <f>I52+J52+K52</f>
        <v>4459.9799999999996</v>
      </c>
      <c r="M52" s="262"/>
      <c r="N52" s="262">
        <f>BQ52</f>
        <v>22720.760000000002</v>
      </c>
      <c r="O52" s="262">
        <f>L52+M52+N52</f>
        <v>27180.74</v>
      </c>
      <c r="P52" s="262">
        <f>Q52+R52+S52+T52+U52+V52+W52+X52+Y52+Z52+AA52+AB52+AC52+AD52+AE52+AF52+AG52+AH52+AI52+AJ52+AK52+AL52+AM52+AN52+AO52+AP52+AQ52+AR52+AS52+AT52+AU52+AV52+AW52+AX52+AY52+AZ52+BA52+BB52+BC52+BD52+BE52+BF52+BG52+BH52+BI52+BJ52+BK52+BL52+BM52+BN52+BP52</f>
        <v>114485.86000000002</v>
      </c>
      <c r="Q52" s="263">
        <v>1350</v>
      </c>
      <c r="R52" s="264">
        <v>1107.1600000000001</v>
      </c>
      <c r="S52" s="264">
        <v>1107.1600000000001</v>
      </c>
      <c r="T52" s="264">
        <v>1107.1600000000001</v>
      </c>
      <c r="U52" s="264">
        <v>1107.1600000000001</v>
      </c>
      <c r="V52" s="264">
        <v>1107.1600000000001</v>
      </c>
      <c r="W52" s="264">
        <v>1107.1600000000001</v>
      </c>
      <c r="X52" s="264">
        <v>1107.1600000000001</v>
      </c>
      <c r="Y52" s="264">
        <v>10518.09</v>
      </c>
      <c r="Z52" s="264"/>
      <c r="AA52" s="264">
        <v>0</v>
      </c>
      <c r="AB52" s="264">
        <v>0</v>
      </c>
      <c r="AC52" s="264">
        <v>110.72</v>
      </c>
      <c r="AD52" s="264">
        <v>0</v>
      </c>
      <c r="AE52" s="264">
        <v>0</v>
      </c>
      <c r="AF52" s="264">
        <v>0</v>
      </c>
      <c r="AG52" s="264">
        <v>0</v>
      </c>
      <c r="AH52" s="264">
        <v>0</v>
      </c>
      <c r="AI52" s="264">
        <v>0</v>
      </c>
      <c r="AJ52" s="264">
        <v>0</v>
      </c>
      <c r="AK52" s="264">
        <v>0</v>
      </c>
      <c r="AL52" s="264">
        <v>0</v>
      </c>
      <c r="AM52" s="264">
        <v>0</v>
      </c>
      <c r="AN52" s="264">
        <v>0</v>
      </c>
      <c r="AO52" s="264">
        <v>0</v>
      </c>
      <c r="AP52" s="264">
        <v>0</v>
      </c>
      <c r="AQ52" s="264">
        <v>0</v>
      </c>
      <c r="AR52" s="264">
        <v>0</v>
      </c>
      <c r="AS52" s="264">
        <v>0</v>
      </c>
      <c r="AT52" s="264">
        <v>0</v>
      </c>
      <c r="AU52" s="264">
        <v>0</v>
      </c>
      <c r="AV52" s="264">
        <v>0</v>
      </c>
      <c r="AW52" s="264">
        <v>0</v>
      </c>
      <c r="AX52" s="264">
        <v>0</v>
      </c>
      <c r="AY52" s="264">
        <v>0</v>
      </c>
      <c r="AZ52" s="264">
        <v>0</v>
      </c>
      <c r="BA52" s="264">
        <v>0</v>
      </c>
      <c r="BB52" s="264">
        <v>0</v>
      </c>
      <c r="BC52" s="264">
        <v>0</v>
      </c>
      <c r="BD52" s="264">
        <v>0</v>
      </c>
      <c r="BE52" s="264">
        <v>0</v>
      </c>
      <c r="BF52" s="264">
        <v>0</v>
      </c>
      <c r="BG52" s="264">
        <v>0</v>
      </c>
      <c r="BH52" s="264">
        <v>0</v>
      </c>
      <c r="BI52" s="264">
        <v>0</v>
      </c>
      <c r="BJ52" s="264">
        <v>0</v>
      </c>
      <c r="BK52" s="264">
        <v>0</v>
      </c>
      <c r="BL52" s="264">
        <v>0</v>
      </c>
      <c r="BM52" s="264">
        <v>0</v>
      </c>
      <c r="BN52" s="264">
        <v>0</v>
      </c>
      <c r="BO52" s="263">
        <v>117477.69000000002</v>
      </c>
      <c r="BP52" s="265">
        <f>BO52-BQ52</f>
        <v>94756.930000000022</v>
      </c>
      <c r="BQ52" s="259">
        <v>22720.760000000002</v>
      </c>
      <c r="BR52" s="273">
        <f t="shared" si="0"/>
        <v>5778.6399999999994</v>
      </c>
      <c r="BS52" s="273">
        <f t="shared" si="1"/>
        <v>13950.289999999999</v>
      </c>
    </row>
    <row r="53" spans="1:71" x14ac:dyDescent="0.25">
      <c r="A53" s="254" t="s">
        <v>4144</v>
      </c>
      <c r="B53" s="255" t="s">
        <v>19</v>
      </c>
      <c r="C53" s="267">
        <v>45146</v>
      </c>
      <c r="D53" s="256">
        <v>262295</v>
      </c>
      <c r="E53" s="257">
        <v>878771791838</v>
      </c>
      <c r="F53" s="258">
        <v>1303</v>
      </c>
      <c r="G53" s="254" t="s">
        <v>110</v>
      </c>
      <c r="H53" s="255" t="s">
        <v>3487</v>
      </c>
      <c r="I53" s="259">
        <v>1716.36</v>
      </c>
      <c r="J53" s="259">
        <v>1724.95</v>
      </c>
      <c r="K53" s="259">
        <v>1304.45</v>
      </c>
      <c r="L53" s="260">
        <f>I53+J53+K53</f>
        <v>4745.76</v>
      </c>
      <c r="M53" s="262">
        <v>1914.32</v>
      </c>
      <c r="N53" s="262">
        <f>BQ53</f>
        <v>28265.23</v>
      </c>
      <c r="O53" s="262">
        <f>L53+M53+N53</f>
        <v>34925.31</v>
      </c>
      <c r="P53" s="262">
        <f>Q53+R53+S53+T53+U53+V53+W53+X53+Y53+Z53+AA53+AB53+AC53+AD53+AE53+AF53+AG53+AH53+AI53+AJ53+AK53+AL53+AM53+AN53+AO53+AP53+AQ53+AR53+AS53+AT53+AU53+AV53+AW53+AX53+AY53+AZ53+BA53+BB53+BC53+BD53+BE53+BF53+BG53+BH53+BI53+BJ53+BK53+BL53+BM53+BN53+BP53</f>
        <v>126301.82</v>
      </c>
      <c r="Q53" s="263">
        <v>1200</v>
      </c>
      <c r="R53" s="264">
        <v>2455.9499999999998</v>
      </c>
      <c r="S53" s="264">
        <v>2455.9499999999998</v>
      </c>
      <c r="T53" s="264">
        <v>2455.9499999999998</v>
      </c>
      <c r="U53" s="264">
        <v>2455.9499999999998</v>
      </c>
      <c r="V53" s="264">
        <v>1822.14</v>
      </c>
      <c r="W53" s="264">
        <v>1822.14</v>
      </c>
      <c r="X53" s="264">
        <v>1822.14</v>
      </c>
      <c r="Y53" s="264">
        <v>7075.97</v>
      </c>
      <c r="Z53" s="264">
        <v>5042.01</v>
      </c>
      <c r="AA53" s="264">
        <v>250.58</v>
      </c>
      <c r="AB53" s="264">
        <v>250.58</v>
      </c>
      <c r="AC53" s="264">
        <v>250.58</v>
      </c>
      <c r="AD53" s="264"/>
      <c r="AE53" s="264">
        <v>582.26</v>
      </c>
      <c r="AF53" s="264">
        <v>250.58</v>
      </c>
      <c r="AG53" s="264">
        <v>250.58</v>
      </c>
      <c r="AH53" s="264">
        <v>250.58</v>
      </c>
      <c r="AI53" s="264">
        <v>250.58</v>
      </c>
      <c r="AJ53" s="264">
        <v>250.58</v>
      </c>
      <c r="AK53" s="264">
        <v>250.58</v>
      </c>
      <c r="AL53" s="264">
        <v>250.61</v>
      </c>
      <c r="AM53" s="264">
        <v>0</v>
      </c>
      <c r="AN53" s="264">
        <v>0</v>
      </c>
      <c r="AO53" s="264">
        <v>0</v>
      </c>
      <c r="AP53" s="264">
        <v>0</v>
      </c>
      <c r="AQ53" s="264">
        <v>0</v>
      </c>
      <c r="AR53" s="264">
        <v>0</v>
      </c>
      <c r="AS53" s="264">
        <v>0</v>
      </c>
      <c r="AT53" s="264">
        <v>0</v>
      </c>
      <c r="AU53" s="264">
        <v>0</v>
      </c>
      <c r="AV53" s="264">
        <v>0</v>
      </c>
      <c r="AW53" s="264">
        <v>0</v>
      </c>
      <c r="AX53" s="264">
        <v>0</v>
      </c>
      <c r="AY53" s="264">
        <v>0</v>
      </c>
      <c r="AZ53" s="264">
        <v>0</v>
      </c>
      <c r="BA53" s="264">
        <v>0</v>
      </c>
      <c r="BB53" s="264">
        <v>0</v>
      </c>
      <c r="BC53" s="264">
        <v>0</v>
      </c>
      <c r="BD53" s="264">
        <v>0</v>
      </c>
      <c r="BE53" s="264">
        <v>0</v>
      </c>
      <c r="BF53" s="264">
        <v>0</v>
      </c>
      <c r="BG53" s="264">
        <v>0</v>
      </c>
      <c r="BH53" s="264">
        <v>0</v>
      </c>
      <c r="BI53" s="264">
        <v>0</v>
      </c>
      <c r="BJ53" s="264">
        <v>0</v>
      </c>
      <c r="BK53" s="264">
        <v>0</v>
      </c>
      <c r="BL53" s="264">
        <v>0</v>
      </c>
      <c r="BM53" s="264">
        <v>0</v>
      </c>
      <c r="BN53" s="264">
        <v>0</v>
      </c>
      <c r="BO53" s="263">
        <v>122870.76</v>
      </c>
      <c r="BP53" s="265">
        <f>BO53-BQ53</f>
        <v>94605.53</v>
      </c>
      <c r="BQ53" s="259">
        <v>28265.23</v>
      </c>
      <c r="BR53" s="273">
        <f t="shared" si="0"/>
        <v>11023.8</v>
      </c>
      <c r="BS53" s="273">
        <f t="shared" si="1"/>
        <v>20672.490000000016</v>
      </c>
    </row>
    <row r="54" spans="1:71" x14ac:dyDescent="0.25">
      <c r="A54" s="254" t="s">
        <v>4144</v>
      </c>
      <c r="B54" s="255" t="s">
        <v>19</v>
      </c>
      <c r="C54" s="267">
        <v>45107</v>
      </c>
      <c r="D54" s="256">
        <v>260079.51</v>
      </c>
      <c r="E54" s="257">
        <v>878771785933</v>
      </c>
      <c r="F54" s="258">
        <v>506</v>
      </c>
      <c r="G54" s="254" t="s">
        <v>276</v>
      </c>
      <c r="H54" s="255" t="s">
        <v>3487</v>
      </c>
      <c r="I54" s="259">
        <v>1418.95</v>
      </c>
      <c r="J54" s="259">
        <v>1426.05</v>
      </c>
      <c r="K54" s="259">
        <v>1437.88</v>
      </c>
      <c r="L54" s="260">
        <f>I54+J54+K54</f>
        <v>4282.88</v>
      </c>
      <c r="M54" s="262">
        <v>2252.8500000000004</v>
      </c>
      <c r="N54" s="262">
        <f>BQ54</f>
        <v>28664.98</v>
      </c>
      <c r="O54" s="262">
        <f>L54+M54+N54</f>
        <v>35200.71</v>
      </c>
      <c r="P54" s="262">
        <f>Q54+R54+S54+T54+U54+V54+W54+X54+Y54+Z54+AA54+AB54+AC54+AD54+AE54+AF54+AG54+AH54+AI54+AJ54+AK54+AL54+AM54+AN54+AO54+AP54+AQ54+AR54+AS54+AT54+AU54+AV54+AW54+AX54+AY54+AZ54+BA54+BB54+BC54+BD54+BE54+BF54+BG54+BH54+BI54+BJ54+BK54+BL54+BM54+BN54+BP54</f>
        <v>149129.64000000001</v>
      </c>
      <c r="Q54" s="263">
        <v>1305.73</v>
      </c>
      <c r="R54" s="264">
        <v>4647.28</v>
      </c>
      <c r="S54" s="264">
        <v>4647.28</v>
      </c>
      <c r="T54" s="264">
        <v>4647.28</v>
      </c>
      <c r="U54" s="264">
        <v>4647.28</v>
      </c>
      <c r="V54" s="264">
        <v>3598.54</v>
      </c>
      <c r="W54" s="264">
        <v>15414.64</v>
      </c>
      <c r="X54" s="264">
        <v>3598.54</v>
      </c>
      <c r="Y54" s="264">
        <v>0</v>
      </c>
      <c r="Z54" s="264">
        <v>0</v>
      </c>
      <c r="AA54" s="264">
        <v>0</v>
      </c>
      <c r="AB54" s="264">
        <v>0</v>
      </c>
      <c r="AC54" s="264">
        <v>11816.1</v>
      </c>
      <c r="AD54" s="264">
        <v>0</v>
      </c>
      <c r="AE54" s="264">
        <v>0</v>
      </c>
      <c r="AF54" s="264">
        <v>0</v>
      </c>
      <c r="AG54" s="264">
        <v>0</v>
      </c>
      <c r="AH54" s="264">
        <v>0</v>
      </c>
      <c r="AI54" s="264">
        <v>0</v>
      </c>
      <c r="AJ54" s="264">
        <v>0</v>
      </c>
      <c r="AK54" s="264">
        <v>0</v>
      </c>
      <c r="AL54" s="264">
        <v>0</v>
      </c>
      <c r="AM54" s="264">
        <v>0</v>
      </c>
      <c r="AN54" s="264">
        <v>0</v>
      </c>
      <c r="AO54" s="264">
        <v>0</v>
      </c>
      <c r="AP54" s="264">
        <v>407.12</v>
      </c>
      <c r="AQ54" s="264">
        <v>0</v>
      </c>
      <c r="AR54" s="264">
        <v>0</v>
      </c>
      <c r="AS54" s="264">
        <v>0</v>
      </c>
      <c r="AT54" s="264">
        <v>0</v>
      </c>
      <c r="AU54" s="264">
        <v>0</v>
      </c>
      <c r="AV54" s="264">
        <v>0</v>
      </c>
      <c r="AW54" s="264">
        <v>0</v>
      </c>
      <c r="AX54" s="264">
        <v>0</v>
      </c>
      <c r="AY54" s="264">
        <v>0</v>
      </c>
      <c r="AZ54" s="264">
        <v>0</v>
      </c>
      <c r="BA54" s="264">
        <v>0</v>
      </c>
      <c r="BB54" s="264">
        <v>0</v>
      </c>
      <c r="BC54" s="264">
        <v>0</v>
      </c>
      <c r="BD54" s="264">
        <v>0</v>
      </c>
      <c r="BE54" s="264">
        <v>0</v>
      </c>
      <c r="BF54" s="264">
        <v>0</v>
      </c>
      <c r="BG54" s="264">
        <v>0</v>
      </c>
      <c r="BH54" s="264">
        <v>0</v>
      </c>
      <c r="BI54" s="264">
        <v>0</v>
      </c>
      <c r="BJ54" s="264">
        <v>0</v>
      </c>
      <c r="BK54" s="264">
        <v>0</v>
      </c>
      <c r="BL54" s="264">
        <v>0</v>
      </c>
      <c r="BM54" s="264">
        <v>0</v>
      </c>
      <c r="BN54" s="264">
        <v>0</v>
      </c>
      <c r="BO54" s="263">
        <v>123064.83000000002</v>
      </c>
      <c r="BP54" s="265">
        <f>BO54-BQ54</f>
        <v>94399.85000000002</v>
      </c>
      <c r="BQ54" s="259">
        <v>28664.98</v>
      </c>
      <c r="BR54" s="273">
        <f t="shared" si="0"/>
        <v>19894.849999999999</v>
      </c>
      <c r="BS54" s="273">
        <f t="shared" si="1"/>
        <v>34834.94</v>
      </c>
    </row>
    <row r="55" spans="1:71" x14ac:dyDescent="0.25">
      <c r="A55" s="254" t="s">
        <v>4144</v>
      </c>
      <c r="B55" s="255" t="s">
        <v>19</v>
      </c>
      <c r="C55" s="267">
        <v>45075</v>
      </c>
      <c r="D55" s="256">
        <v>260250</v>
      </c>
      <c r="E55" s="257">
        <v>878771856248</v>
      </c>
      <c r="F55" s="258">
        <v>1004</v>
      </c>
      <c r="G55" s="254" t="s">
        <v>27</v>
      </c>
      <c r="H55" s="255" t="s">
        <v>3487</v>
      </c>
      <c r="I55" s="259">
        <v>999.41</v>
      </c>
      <c r="J55" s="259">
        <v>1024.83</v>
      </c>
      <c r="K55" s="259">
        <v>1012.74</v>
      </c>
      <c r="L55" s="260">
        <f>I55+J55+K55</f>
        <v>3036.9799999999996</v>
      </c>
      <c r="M55" s="369"/>
      <c r="N55" s="262">
        <f>BQ55</f>
        <v>28925.119999999999</v>
      </c>
      <c r="O55" s="262">
        <f>L55+M55+N55</f>
        <v>31962.1</v>
      </c>
      <c r="P55" s="262">
        <f>Q55+R55+S55+T55+U55+V55+W55+X55+Y55+Z55+AA55+AB55+AC55+AD55+AE55+AF55+AG55+AH55+AI55+AJ55+AK55+AL55+AM55+AN55+AO55+AP55+AQ55+AR55+AS55+AT55+AU55+AV55+AW55+AX55+AY55+AZ55+BA55+BB55+BC55+BD55+BE55+BF55+BG55+BH55+BI55+BJ55+BK55+BL55+BM55+BN55+BP55</f>
        <v>98656.880000000048</v>
      </c>
      <c r="Q55" s="263">
        <v>919.66</v>
      </c>
      <c r="R55" s="264">
        <v>942.29</v>
      </c>
      <c r="S55" s="264">
        <v>942.29</v>
      </c>
      <c r="T55" s="264">
        <v>107.76</v>
      </c>
      <c r="U55" s="264">
        <v>245.58</v>
      </c>
      <c r="V55" s="264">
        <v>431.19</v>
      </c>
      <c r="W55" s="264">
        <v>431.19</v>
      </c>
      <c r="X55" s="264">
        <v>431.19</v>
      </c>
      <c r="Y55" s="264">
        <v>0</v>
      </c>
      <c r="Z55" s="264"/>
      <c r="AA55" s="264">
        <v>0</v>
      </c>
      <c r="AB55" s="264">
        <v>0</v>
      </c>
      <c r="AC55" s="264">
        <v>0</v>
      </c>
      <c r="AD55" s="264">
        <v>0</v>
      </c>
      <c r="AE55" s="264">
        <v>110.56</v>
      </c>
      <c r="AF55" s="264">
        <v>0</v>
      </c>
      <c r="AG55" s="264">
        <v>0</v>
      </c>
      <c r="AH55" s="264">
        <v>0</v>
      </c>
      <c r="AI55" s="264">
        <v>0</v>
      </c>
      <c r="AJ55" s="264">
        <v>0</v>
      </c>
      <c r="AK55" s="264">
        <v>0</v>
      </c>
      <c r="AL55" s="264">
        <v>0</v>
      </c>
      <c r="AM55" s="264">
        <v>0</v>
      </c>
      <c r="AN55" s="264">
        <v>0</v>
      </c>
      <c r="AO55" s="264">
        <v>0</v>
      </c>
      <c r="AP55" s="264">
        <v>0</v>
      </c>
      <c r="AQ55" s="264">
        <v>0</v>
      </c>
      <c r="AR55" s="264">
        <v>0</v>
      </c>
      <c r="AS55" s="264">
        <v>0</v>
      </c>
      <c r="AT55" s="264">
        <v>0</v>
      </c>
      <c r="AU55" s="264">
        <v>0</v>
      </c>
      <c r="AV55" s="264">
        <v>0</v>
      </c>
      <c r="AW55" s="264">
        <v>0</v>
      </c>
      <c r="AX55" s="264">
        <v>0</v>
      </c>
      <c r="AY55" s="264">
        <v>0</v>
      </c>
      <c r="AZ55" s="264">
        <v>0</v>
      </c>
      <c r="BA55" s="264">
        <v>0</v>
      </c>
      <c r="BB55" s="264">
        <v>0</v>
      </c>
      <c r="BC55" s="264">
        <v>0</v>
      </c>
      <c r="BD55" s="264">
        <v>0</v>
      </c>
      <c r="BE55" s="264">
        <v>0</v>
      </c>
      <c r="BF55" s="264">
        <v>0</v>
      </c>
      <c r="BG55" s="264">
        <v>0</v>
      </c>
      <c r="BH55" s="264">
        <v>0</v>
      </c>
      <c r="BI55" s="264">
        <v>0</v>
      </c>
      <c r="BJ55" s="264">
        <v>0</v>
      </c>
      <c r="BK55" s="264">
        <v>0</v>
      </c>
      <c r="BL55" s="264">
        <v>0</v>
      </c>
      <c r="BM55" s="264">
        <v>0</v>
      </c>
      <c r="BN55" s="264">
        <v>0</v>
      </c>
      <c r="BO55" s="263">
        <v>123020.29000000004</v>
      </c>
      <c r="BP55" s="265">
        <f>BO55-BQ55</f>
        <v>94095.170000000042</v>
      </c>
      <c r="BQ55" s="259">
        <v>28925.119999999999</v>
      </c>
      <c r="BR55" s="273">
        <f t="shared" si="0"/>
        <v>3157.58</v>
      </c>
      <c r="BS55" s="273">
        <f t="shared" si="1"/>
        <v>1404.1299999999999</v>
      </c>
    </row>
    <row r="56" spans="1:71" x14ac:dyDescent="0.25">
      <c r="A56" s="254" t="s">
        <v>4144</v>
      </c>
      <c r="B56" s="255" t="s">
        <v>19</v>
      </c>
      <c r="C56" s="267">
        <v>45067</v>
      </c>
      <c r="D56" s="256">
        <v>253600</v>
      </c>
      <c r="E56" s="257">
        <v>878771785483</v>
      </c>
      <c r="F56" s="258">
        <v>906</v>
      </c>
      <c r="G56" s="254" t="s">
        <v>365</v>
      </c>
      <c r="H56" s="255" t="s">
        <v>3487</v>
      </c>
      <c r="I56" s="259">
        <v>7254.2</v>
      </c>
      <c r="J56" s="259">
        <v>1725.84</v>
      </c>
      <c r="K56" s="259">
        <v>1740.16</v>
      </c>
      <c r="L56" s="260">
        <f>I56+J56+K56</f>
        <v>10720.199999999999</v>
      </c>
      <c r="M56" s="262"/>
      <c r="N56" s="262">
        <f>BQ56</f>
        <v>25153.129999999997</v>
      </c>
      <c r="O56" s="262">
        <f>L56+M56+N56</f>
        <v>35873.329999999994</v>
      </c>
      <c r="P56" s="262">
        <f>Q56+R56+S56+T56+U56+V56+W56+X56+Y56+Z56+AA56+AB56+AC56+AD56+AE56+AF56+AG56+AH56+AI56+AJ56+AK56+AL56+AM56+AN56+AO56+AP56+AQ56+AR56+AS56+AT56+AU56+AV56+AW56+AX56+AY56+AZ56+BA56+BB56+BC56+BD56+BE56+BF56+BG56+BH56+BI56+BJ56+BK56+BL56+BM56+BN56+BP56</f>
        <v>108730.94000000005</v>
      </c>
      <c r="Q56" s="263">
        <v>1401.14</v>
      </c>
      <c r="R56" s="264">
        <v>1016.8</v>
      </c>
      <c r="S56" s="264">
        <v>1016.8</v>
      </c>
      <c r="T56" s="264">
        <v>1016.8</v>
      </c>
      <c r="U56" s="264">
        <v>1016.8</v>
      </c>
      <c r="V56" s="264">
        <v>1016.8</v>
      </c>
      <c r="W56" s="264">
        <v>1016.8</v>
      </c>
      <c r="X56" s="264">
        <v>1016.8</v>
      </c>
      <c r="Y56" s="264">
        <v>6477.05</v>
      </c>
      <c r="Z56" s="264"/>
      <c r="AA56" s="264">
        <v>0</v>
      </c>
      <c r="AB56" s="264">
        <v>0</v>
      </c>
      <c r="AC56" s="264">
        <v>0</v>
      </c>
      <c r="AD56" s="264">
        <v>111.01</v>
      </c>
      <c r="AE56" s="264">
        <v>0</v>
      </c>
      <c r="AF56" s="264">
        <v>0</v>
      </c>
      <c r="AG56" s="264">
        <v>0</v>
      </c>
      <c r="AH56" s="264">
        <v>0</v>
      </c>
      <c r="AI56" s="264">
        <v>0</v>
      </c>
      <c r="AJ56" s="264">
        <v>0</v>
      </c>
      <c r="AK56" s="264">
        <v>0</v>
      </c>
      <c r="AL56" s="264">
        <v>0</v>
      </c>
      <c r="AM56" s="264">
        <v>0</v>
      </c>
      <c r="AN56" s="264">
        <v>0</v>
      </c>
      <c r="AO56" s="264">
        <v>0</v>
      </c>
      <c r="AP56" s="264">
        <v>0</v>
      </c>
      <c r="AQ56" s="264">
        <v>0</v>
      </c>
      <c r="AR56" s="264">
        <v>0</v>
      </c>
      <c r="AS56" s="264">
        <v>0</v>
      </c>
      <c r="AT56" s="264">
        <v>0</v>
      </c>
      <c r="AU56" s="264">
        <v>0</v>
      </c>
      <c r="AV56" s="264">
        <v>0</v>
      </c>
      <c r="AW56" s="264">
        <v>0</v>
      </c>
      <c r="AX56" s="264">
        <v>0</v>
      </c>
      <c r="AY56" s="264">
        <v>0</v>
      </c>
      <c r="AZ56" s="264">
        <v>0</v>
      </c>
      <c r="BA56" s="264">
        <v>0</v>
      </c>
      <c r="BB56" s="264">
        <v>0</v>
      </c>
      <c r="BC56" s="264">
        <v>0</v>
      </c>
      <c r="BD56" s="264">
        <v>0</v>
      </c>
      <c r="BE56" s="264">
        <v>0</v>
      </c>
      <c r="BF56" s="264">
        <v>0</v>
      </c>
      <c r="BG56" s="264">
        <v>0</v>
      </c>
      <c r="BH56" s="264">
        <v>0</v>
      </c>
      <c r="BI56" s="264">
        <v>0</v>
      </c>
      <c r="BJ56" s="264">
        <v>0</v>
      </c>
      <c r="BK56" s="264">
        <v>0</v>
      </c>
      <c r="BL56" s="264">
        <v>0</v>
      </c>
      <c r="BM56" s="264">
        <v>0</v>
      </c>
      <c r="BN56" s="264">
        <v>0</v>
      </c>
      <c r="BO56" s="263">
        <v>118777.27000000005</v>
      </c>
      <c r="BP56" s="265">
        <f>BO56-BQ56</f>
        <v>93624.140000000043</v>
      </c>
      <c r="BQ56" s="259">
        <v>25153.129999999997</v>
      </c>
      <c r="BR56" s="273">
        <f t="shared" si="0"/>
        <v>5468.34</v>
      </c>
      <c r="BS56" s="273">
        <f t="shared" si="1"/>
        <v>9638.4600000000009</v>
      </c>
    </row>
    <row r="57" spans="1:71" x14ac:dyDescent="0.25">
      <c r="A57" s="254" t="s">
        <v>4144</v>
      </c>
      <c r="B57" s="255" t="s">
        <v>19</v>
      </c>
      <c r="C57" s="267">
        <v>45036</v>
      </c>
      <c r="D57" s="256">
        <v>265222.14</v>
      </c>
      <c r="E57" s="257">
        <v>178770251247</v>
      </c>
      <c r="F57" s="258">
        <v>1506</v>
      </c>
      <c r="G57" s="254" t="s">
        <v>4167</v>
      </c>
      <c r="H57" s="255" t="s">
        <v>3487</v>
      </c>
      <c r="I57" s="259">
        <v>417.46</v>
      </c>
      <c r="J57" s="259">
        <v>6500.0599999999995</v>
      </c>
      <c r="K57" s="259">
        <v>1793.1</v>
      </c>
      <c r="L57" s="260">
        <f>I57+J57+K57</f>
        <v>8710.619999999999</v>
      </c>
      <c r="M57" s="369"/>
      <c r="N57" s="262">
        <f>BQ57</f>
        <v>28533.399999999998</v>
      </c>
      <c r="O57" s="262">
        <f>L57+M57+N57</f>
        <v>37244.019999999997</v>
      </c>
      <c r="P57" s="262">
        <f>Q57+R57+S57+T57+U57+V57+W57+X57+Y57+Z57+AA57+AB57+AC57+AD57+AE57+AF57+AG57+AH57+AI57+AJ57+AK57+AL57+AM57+AN57+AO57+AP57+AQ57+AR57+AS57+AT57+AU57+AV57+AW57+AX57+AY57+AZ57+BA57+BB57+BC57+BD57+BE57+BF57+BG57+BH57+BI57+BJ57+BK57+BL57+BM57+BN57+BP57</f>
        <v>119971.43</v>
      </c>
      <c r="Q57" s="263">
        <v>4789.4399999999996</v>
      </c>
      <c r="R57" s="264">
        <v>1262.17</v>
      </c>
      <c r="S57" s="264">
        <v>1262.17</v>
      </c>
      <c r="T57" s="264">
        <v>1262.17</v>
      </c>
      <c r="U57" s="264">
        <v>1262.17</v>
      </c>
      <c r="V57" s="264">
        <v>1262.17</v>
      </c>
      <c r="W57" s="264">
        <v>1262.17</v>
      </c>
      <c r="X57" s="264">
        <v>1262.17</v>
      </c>
      <c r="Y57" s="264">
        <v>10119.52</v>
      </c>
      <c r="Z57" s="264"/>
      <c r="AA57" s="264">
        <v>1262.17</v>
      </c>
      <c r="AB57" s="264">
        <v>1262.17</v>
      </c>
      <c r="AC57" s="264">
        <v>0</v>
      </c>
      <c r="AD57" s="264">
        <v>110.72</v>
      </c>
      <c r="AE57" s="264">
        <v>0</v>
      </c>
      <c r="AF57" s="264">
        <v>0</v>
      </c>
      <c r="AG57" s="264">
        <v>0</v>
      </c>
      <c r="AH57" s="264">
        <v>0</v>
      </c>
      <c r="AI57" s="264">
        <v>0</v>
      </c>
      <c r="AJ57" s="264">
        <v>0</v>
      </c>
      <c r="AK57" s="264">
        <v>0</v>
      </c>
      <c r="AL57" s="264">
        <v>0</v>
      </c>
      <c r="AM57" s="264">
        <v>0</v>
      </c>
      <c r="AN57" s="264">
        <v>0</v>
      </c>
      <c r="AO57" s="264">
        <v>0</v>
      </c>
      <c r="AP57" s="264">
        <v>0</v>
      </c>
      <c r="AQ57" s="264">
        <v>0</v>
      </c>
      <c r="AR57" s="264">
        <v>0</v>
      </c>
      <c r="AS57" s="264">
        <v>0</v>
      </c>
      <c r="AT57" s="264">
        <v>0</v>
      </c>
      <c r="AU57" s="264">
        <v>0</v>
      </c>
      <c r="AV57" s="264">
        <v>0</v>
      </c>
      <c r="AW57" s="264">
        <v>0</v>
      </c>
      <c r="AX57" s="264">
        <v>0</v>
      </c>
      <c r="AY57" s="264">
        <v>0</v>
      </c>
      <c r="AZ57" s="264">
        <v>0</v>
      </c>
      <c r="BA57" s="264">
        <v>0</v>
      </c>
      <c r="BB57" s="264">
        <v>0</v>
      </c>
      <c r="BC57" s="264">
        <v>0</v>
      </c>
      <c r="BD57" s="264">
        <v>0</v>
      </c>
      <c r="BE57" s="264">
        <v>0</v>
      </c>
      <c r="BF57" s="264">
        <v>0</v>
      </c>
      <c r="BG57" s="264">
        <v>0</v>
      </c>
      <c r="BH57" s="264">
        <v>0</v>
      </c>
      <c r="BI57" s="264">
        <v>0</v>
      </c>
      <c r="BJ57" s="264">
        <v>0</v>
      </c>
      <c r="BK57" s="264">
        <v>0</v>
      </c>
      <c r="BL57" s="264">
        <v>0</v>
      </c>
      <c r="BM57" s="264">
        <v>0</v>
      </c>
      <c r="BN57" s="264">
        <v>0</v>
      </c>
      <c r="BO57" s="263">
        <v>122125.62</v>
      </c>
      <c r="BP57" s="265">
        <f>BO57-BQ57</f>
        <v>93592.22</v>
      </c>
      <c r="BQ57" s="259">
        <v>28533.399999999998</v>
      </c>
      <c r="BR57" s="273">
        <f t="shared" si="0"/>
        <v>9838.1200000000008</v>
      </c>
      <c r="BS57" s="273">
        <f t="shared" si="1"/>
        <v>16541.090000000004</v>
      </c>
    </row>
    <row r="58" spans="1:71" x14ac:dyDescent="0.25">
      <c r="A58" s="254" t="s">
        <v>4144</v>
      </c>
      <c r="B58" s="255" t="s">
        <v>19</v>
      </c>
      <c r="C58" s="267">
        <v>45036</v>
      </c>
      <c r="D58" s="256">
        <v>262328.07</v>
      </c>
      <c r="E58" s="257">
        <v>878771785568</v>
      </c>
      <c r="F58" s="258">
        <v>405</v>
      </c>
      <c r="G58" s="254" t="s">
        <v>4158</v>
      </c>
      <c r="H58" s="255" t="s">
        <v>3487</v>
      </c>
      <c r="I58" s="268">
        <v>1819.98</v>
      </c>
      <c r="J58" s="268">
        <v>1829.08</v>
      </c>
      <c r="K58" s="268">
        <v>1844.26</v>
      </c>
      <c r="L58" s="260">
        <f>I58+J58+K58</f>
        <v>5493.32</v>
      </c>
      <c r="M58" s="369"/>
      <c r="N58" s="262">
        <f>BQ58</f>
        <v>27618.639999999999</v>
      </c>
      <c r="O58" s="262">
        <f>L58+M58+N58</f>
        <v>33111.96</v>
      </c>
      <c r="P58" s="262">
        <f>Q58+R58+S58+T58+U58+V58+W58+X58+Y58+Z58+AA58+AB58+AC58+AD58+AE58+AF58+AG58+AH58+AI58+AJ58+AK58+AL58+AM58+AN58+AO58+AP58+AQ58+AR58+AS58+AT58+AU58+AV58+AW58+AX58+AY58+AZ58+BA58+BB58+BC58+BD58+BE58+BF58+BG58+BH58+BI58+BJ58+BK58+BL58+BM58+BN58+BP58</f>
        <v>113370.81</v>
      </c>
      <c r="Q58" s="263">
        <v>1431.28</v>
      </c>
      <c r="R58" s="264">
        <v>3246.95</v>
      </c>
      <c r="S58" s="264">
        <v>2627.44</v>
      </c>
      <c r="T58" s="264">
        <v>2627.44</v>
      </c>
      <c r="U58" s="264">
        <v>2627.44</v>
      </c>
      <c r="V58" s="264">
        <v>2627.44</v>
      </c>
      <c r="W58" s="264">
        <v>2627.44</v>
      </c>
      <c r="X58" s="264">
        <v>2627.49</v>
      </c>
      <c r="Y58" s="264">
        <v>0</v>
      </c>
      <c r="Z58" s="264">
        <v>0</v>
      </c>
      <c r="AA58" s="264">
        <v>0</v>
      </c>
      <c r="AB58" s="264">
        <v>0</v>
      </c>
      <c r="AC58" s="264">
        <v>111.05</v>
      </c>
      <c r="AD58" s="264"/>
      <c r="AE58" s="264">
        <v>0</v>
      </c>
      <c r="AF58" s="264">
        <v>0</v>
      </c>
      <c r="AG58" s="264">
        <v>0</v>
      </c>
      <c r="AH58" s="264">
        <v>0</v>
      </c>
      <c r="AI58" s="264">
        <v>0</v>
      </c>
      <c r="AJ58" s="264">
        <v>0</v>
      </c>
      <c r="AK58" s="264">
        <v>0</v>
      </c>
      <c r="AL58" s="264">
        <v>0</v>
      </c>
      <c r="AM58" s="264">
        <v>0</v>
      </c>
      <c r="AN58" s="264">
        <v>0</v>
      </c>
      <c r="AO58" s="264">
        <v>0</v>
      </c>
      <c r="AP58" s="264">
        <v>0</v>
      </c>
      <c r="AQ58" s="264">
        <v>0</v>
      </c>
      <c r="AR58" s="264">
        <v>0</v>
      </c>
      <c r="AS58" s="264">
        <v>0</v>
      </c>
      <c r="AT58" s="264">
        <v>0</v>
      </c>
      <c r="AU58" s="264">
        <v>0</v>
      </c>
      <c r="AV58" s="264">
        <v>0</v>
      </c>
      <c r="AW58" s="264">
        <v>0</v>
      </c>
      <c r="AX58" s="264">
        <v>0</v>
      </c>
      <c r="AY58" s="264">
        <v>0</v>
      </c>
      <c r="AZ58" s="264">
        <v>0</v>
      </c>
      <c r="BA58" s="264">
        <v>0</v>
      </c>
      <c r="BB58" s="264">
        <v>0</v>
      </c>
      <c r="BC58" s="264">
        <v>0</v>
      </c>
      <c r="BD58" s="264">
        <v>0</v>
      </c>
      <c r="BE58" s="264">
        <v>0</v>
      </c>
      <c r="BF58" s="264">
        <v>0</v>
      </c>
      <c r="BG58" s="264">
        <v>0</v>
      </c>
      <c r="BH58" s="264">
        <v>0</v>
      </c>
      <c r="BI58" s="264">
        <v>0</v>
      </c>
      <c r="BJ58" s="264">
        <v>0</v>
      </c>
      <c r="BK58" s="264">
        <v>0</v>
      </c>
      <c r="BL58" s="264">
        <v>0</v>
      </c>
      <c r="BM58" s="264">
        <v>0</v>
      </c>
      <c r="BN58" s="264">
        <v>0</v>
      </c>
      <c r="BO58" s="263">
        <v>120435.48</v>
      </c>
      <c r="BP58" s="265">
        <f>BO58-BQ58</f>
        <v>92816.84</v>
      </c>
      <c r="BQ58" s="259">
        <v>27618.639999999999</v>
      </c>
      <c r="BR58" s="273">
        <f t="shared" si="0"/>
        <v>12560.550000000001</v>
      </c>
      <c r="BS58" s="273">
        <f t="shared" si="1"/>
        <v>7993.42</v>
      </c>
    </row>
    <row r="59" spans="1:71" x14ac:dyDescent="0.25">
      <c r="A59" s="254" t="s">
        <v>4144</v>
      </c>
      <c r="B59" s="255" t="s">
        <v>19</v>
      </c>
      <c r="C59" s="267">
        <v>45036</v>
      </c>
      <c r="D59" s="256">
        <v>265230.90999999997</v>
      </c>
      <c r="E59" s="257">
        <v>178770250188</v>
      </c>
      <c r="F59" s="258">
        <v>1105</v>
      </c>
      <c r="G59" s="254" t="s">
        <v>72</v>
      </c>
      <c r="H59" s="255" t="s">
        <v>3487</v>
      </c>
      <c r="I59" s="259">
        <v>704.02</v>
      </c>
      <c r="J59" s="259">
        <v>707.54</v>
      </c>
      <c r="K59" s="259">
        <v>713.41</v>
      </c>
      <c r="L59" s="260">
        <f>I59+J59+K59</f>
        <v>2124.9699999999998</v>
      </c>
      <c r="M59" s="262"/>
      <c r="N59" s="262">
        <f>BQ59</f>
        <v>29434.63</v>
      </c>
      <c r="O59" s="262">
        <f>L59+M59+N59</f>
        <v>31559.600000000002</v>
      </c>
      <c r="P59" s="262">
        <f>Q59+R59+S59+T59+U59+V59+W59+X59+Y59+Z59+AA59+AB59+AC59+AD59+AE59+AF59+AG59+AH59+AI59+AJ59+AK59+AL59+AM59+AN59+AO59+AP59+AQ59+AR59+AS59+AT59+AU59+AV59+AW59+AX59+AY59+AZ59+BA59+BB59+BC59+BD59+BE59+BF59+BG59+BH59+BI59+BJ59+BK59+BL59+BM59+BN59+BP59</f>
        <v>110849.88999999996</v>
      </c>
      <c r="Q59" s="263">
        <v>647.84</v>
      </c>
      <c r="R59" s="264">
        <v>2583.58</v>
      </c>
      <c r="S59" s="264">
        <v>2583.58</v>
      </c>
      <c r="T59" s="264">
        <v>2583.58</v>
      </c>
      <c r="U59" s="264">
        <v>2583.58</v>
      </c>
      <c r="V59" s="264">
        <v>2583.58</v>
      </c>
      <c r="W59" s="264">
        <v>2583.58</v>
      </c>
      <c r="X59" s="264">
        <v>2583.58</v>
      </c>
      <c r="Y59" s="264">
        <v>0</v>
      </c>
      <c r="Z59" s="264">
        <v>0</v>
      </c>
      <c r="AA59" s="264"/>
      <c r="AB59" s="264">
        <v>0</v>
      </c>
      <c r="AC59" s="264">
        <v>0</v>
      </c>
      <c r="AD59" s="264">
        <v>0</v>
      </c>
      <c r="AE59" s="264">
        <v>0</v>
      </c>
      <c r="AF59" s="264">
        <v>0</v>
      </c>
      <c r="AG59" s="264">
        <v>113</v>
      </c>
      <c r="AH59" s="264">
        <v>0</v>
      </c>
      <c r="AI59" s="264">
        <v>0</v>
      </c>
      <c r="AJ59" s="264">
        <v>0</v>
      </c>
      <c r="AK59" s="264">
        <v>0</v>
      </c>
      <c r="AL59" s="264">
        <v>0</v>
      </c>
      <c r="AM59" s="264">
        <v>0</v>
      </c>
      <c r="AN59" s="264">
        <v>0</v>
      </c>
      <c r="AO59" s="264">
        <v>0</v>
      </c>
      <c r="AP59" s="264">
        <v>0</v>
      </c>
      <c r="AQ59" s="264">
        <v>0</v>
      </c>
      <c r="AR59" s="264">
        <v>0</v>
      </c>
      <c r="AS59" s="264">
        <v>0</v>
      </c>
      <c r="AT59" s="264">
        <v>0</v>
      </c>
      <c r="AU59" s="264">
        <v>0</v>
      </c>
      <c r="AV59" s="264">
        <v>0</v>
      </c>
      <c r="AW59" s="264">
        <v>0</v>
      </c>
      <c r="AX59" s="264">
        <v>0</v>
      </c>
      <c r="AY59" s="264">
        <v>0</v>
      </c>
      <c r="AZ59" s="264">
        <v>0</v>
      </c>
      <c r="BA59" s="264">
        <v>0</v>
      </c>
      <c r="BB59" s="264">
        <v>0</v>
      </c>
      <c r="BC59" s="264">
        <v>0</v>
      </c>
      <c r="BD59" s="264">
        <v>0</v>
      </c>
      <c r="BE59" s="264">
        <v>0</v>
      </c>
      <c r="BF59" s="264">
        <v>0</v>
      </c>
      <c r="BG59" s="264">
        <v>0</v>
      </c>
      <c r="BH59" s="264">
        <v>0</v>
      </c>
      <c r="BI59" s="264">
        <v>0</v>
      </c>
      <c r="BJ59" s="264">
        <v>0</v>
      </c>
      <c r="BK59" s="264">
        <v>0</v>
      </c>
      <c r="BL59" s="264">
        <v>0</v>
      </c>
      <c r="BM59" s="264">
        <v>0</v>
      </c>
      <c r="BN59" s="264">
        <v>0</v>
      </c>
      <c r="BO59" s="263">
        <v>121438.61999999997</v>
      </c>
      <c r="BP59" s="265">
        <f>BO59-BQ59</f>
        <v>92003.989999999962</v>
      </c>
      <c r="BQ59" s="259">
        <v>29434.63</v>
      </c>
      <c r="BR59" s="273">
        <f t="shared" si="0"/>
        <v>10982.16</v>
      </c>
      <c r="BS59" s="273">
        <f t="shared" si="1"/>
        <v>7863.74</v>
      </c>
    </row>
    <row r="60" spans="1:71" x14ac:dyDescent="0.25">
      <c r="A60" s="254" t="s">
        <v>4144</v>
      </c>
      <c r="B60" s="255" t="s">
        <v>19</v>
      </c>
      <c r="C60" s="267">
        <v>45074</v>
      </c>
      <c r="D60" s="256">
        <v>250750</v>
      </c>
      <c r="E60" s="257">
        <v>878771895753</v>
      </c>
      <c r="F60" s="258">
        <v>706</v>
      </c>
      <c r="G60" s="254" t="s">
        <v>320</v>
      </c>
      <c r="H60" s="255" t="s">
        <v>3487</v>
      </c>
      <c r="I60" s="259">
        <v>1076.1300000000001</v>
      </c>
      <c r="J60" s="259">
        <v>1081.52</v>
      </c>
      <c r="K60" s="259">
        <v>1090.49</v>
      </c>
      <c r="L60" s="260">
        <f>I60+J60+K60</f>
        <v>3248.1400000000003</v>
      </c>
      <c r="M60" s="369"/>
      <c r="N60" s="262">
        <f>BQ60</f>
        <v>29575.199999999997</v>
      </c>
      <c r="O60" s="262">
        <f>L60+M60+N60</f>
        <v>32823.339999999997</v>
      </c>
      <c r="P60" s="262">
        <f>Q60+R60+S60+T60+U60+V60+W60+X60+Y60+Z60+AA60+AB60+AC60+AD60+AE60+AF60+AG60+AH60+AI60+AJ60+AK60+AL60+AM60+AN60+AO60+AP60+AQ60+AR60+AS60+AT60+AU60+AV60+AW60+AX60+AY60+AZ60+BA60+BB60+BC60+BD60+BE60+BF60+BG60+BH60+BI60+BJ60+BK60+BL60+BM60+BN60+BP60</f>
        <v>143498.96999999997</v>
      </c>
      <c r="Q60" s="263">
        <v>990.26</v>
      </c>
      <c r="R60" s="264">
        <v>2373.9899999999998</v>
      </c>
      <c r="S60" s="264">
        <v>5102.46</v>
      </c>
      <c r="T60" s="264">
        <v>2373.9899999999998</v>
      </c>
      <c r="U60" s="264">
        <v>2373.9899999999998</v>
      </c>
      <c r="V60" s="264">
        <v>2373.9899999999998</v>
      </c>
      <c r="W60" s="264">
        <v>2373.9899999999998</v>
      </c>
      <c r="X60" s="264">
        <v>2373.9899999999998</v>
      </c>
      <c r="Y60" s="264">
        <v>7830.92</v>
      </c>
      <c r="Z60" s="264">
        <v>23464.81</v>
      </c>
      <c r="AA60" s="264">
        <v>0</v>
      </c>
      <c r="AB60" s="264">
        <v>0</v>
      </c>
      <c r="AC60" s="264">
        <v>0</v>
      </c>
      <c r="AD60" s="264"/>
      <c r="AE60" s="264">
        <v>0</v>
      </c>
      <c r="AF60" s="264">
        <v>0</v>
      </c>
      <c r="AG60" s="264">
        <v>0</v>
      </c>
      <c r="AH60" s="264">
        <v>189.57</v>
      </c>
      <c r="AI60" s="264">
        <v>0</v>
      </c>
      <c r="AJ60" s="264">
        <v>0</v>
      </c>
      <c r="AK60" s="264">
        <v>0</v>
      </c>
      <c r="AL60" s="264">
        <v>0</v>
      </c>
      <c r="AM60" s="264">
        <v>0</v>
      </c>
      <c r="AN60" s="264">
        <v>0</v>
      </c>
      <c r="AO60" s="264">
        <v>0</v>
      </c>
      <c r="AP60" s="264">
        <v>0</v>
      </c>
      <c r="AQ60" s="264">
        <v>0</v>
      </c>
      <c r="AR60" s="264">
        <v>0</v>
      </c>
      <c r="AS60" s="264">
        <v>0</v>
      </c>
      <c r="AT60" s="264">
        <v>0</v>
      </c>
      <c r="AU60" s="264">
        <v>0</v>
      </c>
      <c r="AV60" s="264">
        <v>0</v>
      </c>
      <c r="AW60" s="264">
        <v>0</v>
      </c>
      <c r="AX60" s="264">
        <v>0</v>
      </c>
      <c r="AY60" s="264">
        <v>0</v>
      </c>
      <c r="AZ60" s="264">
        <v>0</v>
      </c>
      <c r="BA60" s="264">
        <v>0</v>
      </c>
      <c r="BB60" s="264">
        <v>0</v>
      </c>
      <c r="BC60" s="264">
        <v>0</v>
      </c>
      <c r="BD60" s="264">
        <v>0</v>
      </c>
      <c r="BE60" s="264">
        <v>0</v>
      </c>
      <c r="BF60" s="264">
        <v>0</v>
      </c>
      <c r="BG60" s="264">
        <v>0</v>
      </c>
      <c r="BH60" s="264">
        <v>0</v>
      </c>
      <c r="BI60" s="264">
        <v>0</v>
      </c>
      <c r="BJ60" s="264">
        <v>0</v>
      </c>
      <c r="BK60" s="264">
        <v>0</v>
      </c>
      <c r="BL60" s="264">
        <v>0</v>
      </c>
      <c r="BM60" s="264">
        <v>0</v>
      </c>
      <c r="BN60" s="264">
        <v>0</v>
      </c>
      <c r="BO60" s="263">
        <v>121252.20999999998</v>
      </c>
      <c r="BP60" s="265">
        <f>BO60-BQ60</f>
        <v>91677.00999999998</v>
      </c>
      <c r="BQ60" s="259">
        <v>29575.199999999997</v>
      </c>
      <c r="BR60" s="273">
        <f t="shared" si="0"/>
        <v>13214.689999999999</v>
      </c>
      <c r="BS60" s="273">
        <f t="shared" si="1"/>
        <v>38607.269999999997</v>
      </c>
    </row>
    <row r="61" spans="1:71" x14ac:dyDescent="0.25">
      <c r="A61" s="254" t="s">
        <v>4144</v>
      </c>
      <c r="B61" s="255" t="s">
        <v>19</v>
      </c>
      <c r="C61" s="267">
        <v>45094</v>
      </c>
      <c r="D61" s="256">
        <v>251750</v>
      </c>
      <c r="E61" s="257">
        <v>878771786845</v>
      </c>
      <c r="F61" s="258">
        <v>403</v>
      </c>
      <c r="G61" s="254" t="s">
        <v>240</v>
      </c>
      <c r="H61" s="255" t="s">
        <v>3487</v>
      </c>
      <c r="I61" s="259">
        <v>1572.96</v>
      </c>
      <c r="J61" s="259">
        <v>1580.83</v>
      </c>
      <c r="K61" s="259">
        <v>1627.42</v>
      </c>
      <c r="L61" s="260">
        <f>I61+J61+K61</f>
        <v>4781.21</v>
      </c>
      <c r="M61" s="262">
        <v>1897.4</v>
      </c>
      <c r="N61" s="262">
        <f>BQ61</f>
        <v>25213.79</v>
      </c>
      <c r="O61" s="262">
        <f>L61+M61+N61</f>
        <v>31892.400000000001</v>
      </c>
      <c r="P61" s="262">
        <f>Q61+R61+S61+T61+U61+V61+W61+X61+Y61+Z61+AA61+AB61+AC61+AD61+AE61+AF61+AG61+AH61+AI61+AJ61+AK61+AL61+AM61+AN61+AO61+AP61+AQ61+AR61+AS61+AT61+AU61+AV61+AW61+AX61+AY61+AZ61+BA61+BB61+BC61+BD61+BE61+BF61+BG61+BH61+BI61+BJ61+BK61+BL61+BM61+BN61+BP61</f>
        <v>89730.06</v>
      </c>
      <c r="Q61" s="263">
        <v>1300</v>
      </c>
      <c r="R61" s="264">
        <v>0</v>
      </c>
      <c r="S61" s="264">
        <v>0</v>
      </c>
      <c r="T61" s="264">
        <v>0</v>
      </c>
      <c r="U61" s="264">
        <v>0</v>
      </c>
      <c r="V61" s="264">
        <v>0</v>
      </c>
      <c r="W61" s="264">
        <v>0</v>
      </c>
      <c r="X61" s="264">
        <v>0</v>
      </c>
      <c r="Y61" s="264">
        <v>0</v>
      </c>
      <c r="Z61" s="264">
        <v>0</v>
      </c>
      <c r="AA61" s="264">
        <v>0</v>
      </c>
      <c r="AB61" s="264">
        <v>0</v>
      </c>
      <c r="AC61" s="264">
        <v>0</v>
      </c>
      <c r="AD61" s="264">
        <v>0</v>
      </c>
      <c r="AE61" s="264">
        <v>165.84</v>
      </c>
      <c r="AF61" s="264">
        <v>0</v>
      </c>
      <c r="AG61" s="264">
        <v>0</v>
      </c>
      <c r="AH61" s="264">
        <v>0</v>
      </c>
      <c r="AI61" s="264">
        <v>0</v>
      </c>
      <c r="AJ61" s="264">
        <v>0</v>
      </c>
      <c r="AK61" s="264">
        <v>0</v>
      </c>
      <c r="AL61" s="264">
        <v>0</v>
      </c>
      <c r="AM61" s="264">
        <v>0</v>
      </c>
      <c r="AN61" s="264">
        <v>0</v>
      </c>
      <c r="AO61" s="264">
        <v>0</v>
      </c>
      <c r="AP61" s="264">
        <v>0</v>
      </c>
      <c r="AQ61" s="264">
        <v>0</v>
      </c>
      <c r="AR61" s="264">
        <v>0</v>
      </c>
      <c r="AS61" s="264">
        <v>0</v>
      </c>
      <c r="AT61" s="264">
        <v>0</v>
      </c>
      <c r="AU61" s="264">
        <v>0</v>
      </c>
      <c r="AV61" s="264">
        <v>0</v>
      </c>
      <c r="AW61" s="264">
        <v>0</v>
      </c>
      <c r="AX61" s="264">
        <v>0</v>
      </c>
      <c r="AY61" s="264">
        <v>0</v>
      </c>
      <c r="AZ61" s="264">
        <v>0</v>
      </c>
      <c r="BA61" s="264">
        <v>0</v>
      </c>
      <c r="BB61" s="264">
        <v>0</v>
      </c>
      <c r="BC61" s="264">
        <v>0</v>
      </c>
      <c r="BD61" s="264">
        <v>0</v>
      </c>
      <c r="BE61" s="264">
        <v>0</v>
      </c>
      <c r="BF61" s="264">
        <v>0</v>
      </c>
      <c r="BG61" s="264">
        <v>0</v>
      </c>
      <c r="BH61" s="264">
        <v>0</v>
      </c>
      <c r="BI61" s="264">
        <v>0</v>
      </c>
      <c r="BJ61" s="264">
        <v>0</v>
      </c>
      <c r="BK61" s="264">
        <v>0</v>
      </c>
      <c r="BL61" s="264">
        <v>0</v>
      </c>
      <c r="BM61" s="264">
        <v>0</v>
      </c>
      <c r="BN61" s="264">
        <v>0</v>
      </c>
      <c r="BO61" s="263">
        <v>113478.01000000001</v>
      </c>
      <c r="BP61" s="265">
        <f>BO61-BQ61</f>
        <v>88264.22</v>
      </c>
      <c r="BQ61" s="259">
        <v>25213.79</v>
      </c>
      <c r="BR61" s="273">
        <f t="shared" si="0"/>
        <v>1300</v>
      </c>
      <c r="BS61" s="273">
        <f t="shared" si="1"/>
        <v>165.84</v>
      </c>
    </row>
    <row r="62" spans="1:71" x14ac:dyDescent="0.25">
      <c r="A62" s="254" t="s">
        <v>4144</v>
      </c>
      <c r="B62" s="255" t="s">
        <v>19</v>
      </c>
      <c r="C62" s="267">
        <v>45037</v>
      </c>
      <c r="D62" s="256">
        <v>259597.37</v>
      </c>
      <c r="E62" s="257" t="s">
        <v>4157</v>
      </c>
      <c r="F62" s="258">
        <v>406</v>
      </c>
      <c r="G62" s="254" t="s">
        <v>252</v>
      </c>
      <c r="H62" s="255" t="s">
        <v>3487</v>
      </c>
      <c r="I62" s="259">
        <v>1543.37</v>
      </c>
      <c r="J62" s="259">
        <v>1551.09</v>
      </c>
      <c r="K62" s="259">
        <v>1563.97</v>
      </c>
      <c r="L62" s="260">
        <f>I62+J62+K62</f>
        <v>4658.43</v>
      </c>
      <c r="M62" s="261">
        <v>2642.2200000000003</v>
      </c>
      <c r="N62" s="262">
        <f>BQ62</f>
        <v>29935.200000000004</v>
      </c>
      <c r="O62" s="262">
        <f>L62+M62+N62</f>
        <v>37235.850000000006</v>
      </c>
      <c r="P62" s="262">
        <f>Q62+R62+S62+T62+U62+V62+W62+X62+Y62+Z62+AA62+AB62+AC62+AD62+AE62+AF62+AG62+AH62+AI62+AJ62+AK62+AL62+AM62+AN62+AO62+AP62+AQ62+AR62+AS62+AT62+AU62+AV62+AW62+AX62+AY62+AZ62+BA62+BB62+BC62+BD62+BE62+BF62+BG62+BH62+BI62+BJ62+BK62+BL62+BM62+BN62+BP62</f>
        <v>93718.080000000016</v>
      </c>
      <c r="Q62" s="263">
        <v>1420.22</v>
      </c>
      <c r="R62" s="264">
        <v>716.27</v>
      </c>
      <c r="S62" s="264">
        <v>716.27</v>
      </c>
      <c r="T62" s="264">
        <v>716.27</v>
      </c>
      <c r="U62" s="264">
        <v>716.27</v>
      </c>
      <c r="V62" s="264">
        <v>716.27</v>
      </c>
      <c r="W62" s="264">
        <v>716.27</v>
      </c>
      <c r="X62" s="264">
        <v>716.27</v>
      </c>
      <c r="Y62" s="264">
        <v>0</v>
      </c>
      <c r="Z62" s="264">
        <v>0</v>
      </c>
      <c r="AA62" s="264">
        <v>0</v>
      </c>
      <c r="AB62" s="264">
        <v>0</v>
      </c>
      <c r="AC62" s="264">
        <v>111.05</v>
      </c>
      <c r="AD62" s="264"/>
      <c r="AE62" s="264">
        <v>0</v>
      </c>
      <c r="AF62" s="264">
        <v>0</v>
      </c>
      <c r="AG62" s="264">
        <v>0</v>
      </c>
      <c r="AH62" s="264">
        <v>0</v>
      </c>
      <c r="AI62" s="264">
        <v>0</v>
      </c>
      <c r="AJ62" s="264">
        <v>0</v>
      </c>
      <c r="AK62" s="264">
        <v>0</v>
      </c>
      <c r="AL62" s="264">
        <v>0</v>
      </c>
      <c r="AM62" s="264">
        <v>0</v>
      </c>
      <c r="AN62" s="264">
        <v>0</v>
      </c>
      <c r="AO62" s="264">
        <v>0</v>
      </c>
      <c r="AP62" s="264">
        <v>0</v>
      </c>
      <c r="AQ62" s="264">
        <v>0</v>
      </c>
      <c r="AR62" s="264">
        <v>0</v>
      </c>
      <c r="AS62" s="264">
        <v>0</v>
      </c>
      <c r="AT62" s="264">
        <v>0</v>
      </c>
      <c r="AU62" s="264">
        <v>0</v>
      </c>
      <c r="AV62" s="264">
        <v>0</v>
      </c>
      <c r="AW62" s="264">
        <v>0</v>
      </c>
      <c r="AX62" s="264">
        <v>0</v>
      </c>
      <c r="AY62" s="264">
        <v>0</v>
      </c>
      <c r="AZ62" s="264">
        <v>0</v>
      </c>
      <c r="BA62" s="264">
        <v>0</v>
      </c>
      <c r="BB62" s="264">
        <v>0</v>
      </c>
      <c r="BC62" s="264">
        <v>0</v>
      </c>
      <c r="BD62" s="264">
        <v>0</v>
      </c>
      <c r="BE62" s="264">
        <v>0</v>
      </c>
      <c r="BF62" s="264">
        <v>0</v>
      </c>
      <c r="BG62" s="264">
        <v>0</v>
      </c>
      <c r="BH62" s="264">
        <v>0</v>
      </c>
      <c r="BI62" s="264">
        <v>0</v>
      </c>
      <c r="BJ62" s="264">
        <v>0</v>
      </c>
      <c r="BK62" s="264">
        <v>0</v>
      </c>
      <c r="BL62" s="264">
        <v>0</v>
      </c>
      <c r="BM62" s="264">
        <v>0</v>
      </c>
      <c r="BN62" s="264">
        <v>0</v>
      </c>
      <c r="BO62" s="263">
        <v>117108.12000000001</v>
      </c>
      <c r="BP62" s="265">
        <f>BO62-BQ62</f>
        <v>87172.920000000013</v>
      </c>
      <c r="BQ62" s="259">
        <v>29935.200000000004</v>
      </c>
      <c r="BR62" s="273">
        <f t="shared" si="0"/>
        <v>4285.2999999999993</v>
      </c>
      <c r="BS62" s="273">
        <f t="shared" si="1"/>
        <v>2259.86</v>
      </c>
    </row>
    <row r="63" spans="1:71" x14ac:dyDescent="0.25">
      <c r="A63" s="254" t="s">
        <v>4144</v>
      </c>
      <c r="B63" s="255" t="s">
        <v>19</v>
      </c>
      <c r="C63" s="267">
        <v>45059</v>
      </c>
      <c r="D63" s="256">
        <v>264141.2</v>
      </c>
      <c r="E63" s="257">
        <v>878771810180</v>
      </c>
      <c r="F63" s="258">
        <v>302</v>
      </c>
      <c r="G63" s="254" t="s">
        <v>217</v>
      </c>
      <c r="H63" s="255" t="s">
        <v>3487</v>
      </c>
      <c r="I63" s="259">
        <v>2008.89</v>
      </c>
      <c r="J63" s="259">
        <v>2059.98</v>
      </c>
      <c r="K63" s="259">
        <v>2077.08</v>
      </c>
      <c r="L63" s="260">
        <f>I63+J63+K63</f>
        <v>6145.95</v>
      </c>
      <c r="M63" s="262"/>
      <c r="N63" s="262">
        <f>BQ63</f>
        <v>26682.190000000002</v>
      </c>
      <c r="O63" s="262">
        <f>L63+M63+N63</f>
        <v>32828.14</v>
      </c>
      <c r="P63" s="262">
        <f>Q63+R63+S63+T63+U63+V63+W63+X63+Y63+Z63+AA63+AB63+AC63+AD63+AE63+AF63+AG63+AH63+AI63+AJ63+AK63+AL63+AM63+AN63+AO63+AP63+AQ63+AR63+AS63+AT63+AU63+AV63+AW63+AX63+AY63+AZ63+BA63+BB63+BC63+BD63+BE63+BF63+BG63+BH63+BI63+BJ63+BK63+BL63+BM63+BN63+BP63</f>
        <v>89018.159999999974</v>
      </c>
      <c r="Q63" s="263">
        <v>1848.58</v>
      </c>
      <c r="R63" s="264">
        <v>0</v>
      </c>
      <c r="S63" s="264">
        <v>0</v>
      </c>
      <c r="T63" s="264">
        <v>0</v>
      </c>
      <c r="U63" s="264">
        <v>0</v>
      </c>
      <c r="V63" s="264">
        <v>0</v>
      </c>
      <c r="W63" s="264">
        <v>0</v>
      </c>
      <c r="X63" s="264">
        <v>0</v>
      </c>
      <c r="Y63" s="264">
        <v>0</v>
      </c>
      <c r="Z63" s="264">
        <v>0</v>
      </c>
      <c r="AA63" s="264">
        <v>0</v>
      </c>
      <c r="AB63" s="264">
        <v>0</v>
      </c>
      <c r="AC63" s="264">
        <v>0</v>
      </c>
      <c r="AD63" s="264">
        <v>0</v>
      </c>
      <c r="AE63" s="264">
        <v>0</v>
      </c>
      <c r="AF63" s="264">
        <v>0</v>
      </c>
      <c r="AG63" s="264">
        <v>0</v>
      </c>
      <c r="AH63" s="264">
        <v>0</v>
      </c>
      <c r="AI63" s="264">
        <v>0</v>
      </c>
      <c r="AJ63" s="264">
        <v>0</v>
      </c>
      <c r="AK63" s="264">
        <v>0</v>
      </c>
      <c r="AL63" s="264">
        <v>0</v>
      </c>
      <c r="AM63" s="264">
        <v>0</v>
      </c>
      <c r="AN63" s="264">
        <v>0</v>
      </c>
      <c r="AO63" s="264">
        <v>0</v>
      </c>
      <c r="AP63" s="264">
        <v>0</v>
      </c>
      <c r="AQ63" s="264">
        <v>0</v>
      </c>
      <c r="AR63" s="264">
        <v>0</v>
      </c>
      <c r="AS63" s="264">
        <v>0</v>
      </c>
      <c r="AT63" s="264">
        <v>0</v>
      </c>
      <c r="AU63" s="264">
        <v>0</v>
      </c>
      <c r="AV63" s="264">
        <v>0</v>
      </c>
      <c r="AW63" s="264">
        <v>0</v>
      </c>
      <c r="AX63" s="264">
        <v>0</v>
      </c>
      <c r="AY63" s="264">
        <v>0</v>
      </c>
      <c r="AZ63" s="264">
        <v>0</v>
      </c>
      <c r="BA63" s="264">
        <v>0</v>
      </c>
      <c r="BB63" s="264">
        <v>0</v>
      </c>
      <c r="BC63" s="264">
        <v>0</v>
      </c>
      <c r="BD63" s="264">
        <v>0</v>
      </c>
      <c r="BE63" s="264">
        <v>0</v>
      </c>
      <c r="BF63" s="264">
        <v>0</v>
      </c>
      <c r="BG63" s="264">
        <v>0</v>
      </c>
      <c r="BH63" s="264">
        <v>0</v>
      </c>
      <c r="BI63" s="264">
        <v>0</v>
      </c>
      <c r="BJ63" s="264">
        <v>0</v>
      </c>
      <c r="BK63" s="264">
        <v>0</v>
      </c>
      <c r="BL63" s="264">
        <v>0</v>
      </c>
      <c r="BM63" s="264">
        <v>0</v>
      </c>
      <c r="BN63" s="264">
        <v>0</v>
      </c>
      <c r="BO63" s="263">
        <v>113851.76999999997</v>
      </c>
      <c r="BP63" s="265">
        <f>BO63-BQ63</f>
        <v>87169.579999999973</v>
      </c>
      <c r="BQ63" s="259">
        <v>26682.190000000002</v>
      </c>
      <c r="BR63" s="273">
        <f t="shared" si="0"/>
        <v>1848.58</v>
      </c>
      <c r="BS63" s="273">
        <f t="shared" si="1"/>
        <v>0</v>
      </c>
    </row>
    <row r="64" spans="1:71" x14ac:dyDescent="0.25">
      <c r="A64" s="254" t="s">
        <v>4144</v>
      </c>
      <c r="B64" s="255" t="s">
        <v>19</v>
      </c>
      <c r="C64" s="267">
        <v>45058</v>
      </c>
      <c r="D64" s="256">
        <v>264100</v>
      </c>
      <c r="E64" s="257">
        <v>878771869261</v>
      </c>
      <c r="F64" s="258">
        <v>1304</v>
      </c>
      <c r="G64" s="254" t="s">
        <v>4166</v>
      </c>
      <c r="H64" s="255" t="s">
        <v>3487</v>
      </c>
      <c r="I64" s="259">
        <v>1088.23</v>
      </c>
      <c r="J64" s="259">
        <v>1093.67</v>
      </c>
      <c r="K64" s="259">
        <v>1102.75</v>
      </c>
      <c r="L64" s="260">
        <f>I64+J64+K64</f>
        <v>3284.65</v>
      </c>
      <c r="M64" s="262"/>
      <c r="N64" s="262">
        <f>BQ64</f>
        <v>28280</v>
      </c>
      <c r="O64" s="262">
        <f>L64+M64+N64</f>
        <v>31564.65</v>
      </c>
      <c r="P64" s="262">
        <f>Q64+R64+S64+T64+U64+V64+W64+X64+Y64+Z64+AA64+AB64+AC64+AD64+AE64+AF64+AG64+AH64+AI64+AJ64+AK64+AL64+AM64+AN64+AO64+AP64+AQ64+AR64+AS64+AT64+AU64+AV64+AW64+AX64+AY64+AZ64+BA64+BB64+BC64+BD64+BE64+BF64+BG64+BH64+BI64+BJ64+BK64+BL64+BM64+BN64+BP64</f>
        <v>116502.86999999997</v>
      </c>
      <c r="Q64" s="263">
        <v>1001.4</v>
      </c>
      <c r="R64" s="264">
        <v>1791.22</v>
      </c>
      <c r="S64" s="264">
        <v>1791.22</v>
      </c>
      <c r="T64" s="264">
        <v>1791.22</v>
      </c>
      <c r="U64" s="264">
        <v>1791.22</v>
      </c>
      <c r="V64" s="264">
        <v>1791.22</v>
      </c>
      <c r="W64" s="264">
        <v>1791.22</v>
      </c>
      <c r="X64" s="264">
        <v>1791.22</v>
      </c>
      <c r="Y64" s="264">
        <v>0</v>
      </c>
      <c r="Z64" s="264">
        <v>0</v>
      </c>
      <c r="AA64" s="264">
        <v>6525.52</v>
      </c>
      <c r="AB64" s="264">
        <v>279.01</v>
      </c>
      <c r="AC64" s="264">
        <v>501.11</v>
      </c>
      <c r="AD64" s="264">
        <v>279.01</v>
      </c>
      <c r="AE64" s="264"/>
      <c r="AF64" s="264">
        <v>279.01</v>
      </c>
      <c r="AG64" s="264">
        <v>279.01</v>
      </c>
      <c r="AH64" s="264">
        <v>279.01</v>
      </c>
      <c r="AI64" s="264">
        <v>279.01</v>
      </c>
      <c r="AJ64" s="264">
        <v>279.01</v>
      </c>
      <c r="AK64" s="264">
        <v>279.01</v>
      </c>
      <c r="AL64" s="264">
        <v>279.01</v>
      </c>
      <c r="AM64" s="264">
        <v>279.01</v>
      </c>
      <c r="AN64" s="264">
        <v>279.01</v>
      </c>
      <c r="AO64" s="264">
        <v>279.01</v>
      </c>
      <c r="AP64" s="264">
        <v>279.01</v>
      </c>
      <c r="AQ64" s="264">
        <v>279.01</v>
      </c>
      <c r="AR64" s="264">
        <v>279.01</v>
      </c>
      <c r="AS64" s="264">
        <v>279.01</v>
      </c>
      <c r="AT64" s="264">
        <v>279.01</v>
      </c>
      <c r="AU64" s="264">
        <v>279.01</v>
      </c>
      <c r="AV64" s="264">
        <v>279.01</v>
      </c>
      <c r="AW64" s="264">
        <v>279.01</v>
      </c>
      <c r="AX64" s="264">
        <v>279.01</v>
      </c>
      <c r="AY64" s="264">
        <v>279.01</v>
      </c>
      <c r="AZ64" s="264">
        <v>279.01</v>
      </c>
      <c r="BA64" s="264">
        <v>279.01</v>
      </c>
      <c r="BB64" s="264">
        <v>279.01</v>
      </c>
      <c r="BC64" s="264">
        <v>279.01</v>
      </c>
      <c r="BD64" s="264">
        <v>279.01</v>
      </c>
      <c r="BE64" s="264">
        <v>279.01</v>
      </c>
      <c r="BF64" s="264">
        <v>279.01</v>
      </c>
      <c r="BG64" s="264">
        <v>279.01</v>
      </c>
      <c r="BH64" s="264">
        <v>279.01</v>
      </c>
      <c r="BI64" s="264">
        <v>279.01</v>
      </c>
      <c r="BJ64" s="264">
        <v>278.89</v>
      </c>
      <c r="BK64" s="264">
        <v>0</v>
      </c>
      <c r="BL64" s="264">
        <v>0</v>
      </c>
      <c r="BM64" s="264">
        <v>0</v>
      </c>
      <c r="BN64" s="264">
        <v>0</v>
      </c>
      <c r="BO64" s="263">
        <v>115009.09000000003</v>
      </c>
      <c r="BP64" s="265">
        <f>BO64-BQ64</f>
        <v>86729.090000000026</v>
      </c>
      <c r="BQ64" s="259">
        <v>28280</v>
      </c>
      <c r="BR64" s="273">
        <f t="shared" si="0"/>
        <v>8166.2800000000007</v>
      </c>
      <c r="BS64" s="273">
        <f t="shared" si="1"/>
        <v>21607.499999999975</v>
      </c>
    </row>
    <row r="65" spans="1:71" x14ac:dyDescent="0.25">
      <c r="A65" s="254" t="s">
        <v>4144</v>
      </c>
      <c r="B65" s="255" t="s">
        <v>19</v>
      </c>
      <c r="C65" s="267">
        <v>45037</v>
      </c>
      <c r="D65" s="256">
        <v>266241.36</v>
      </c>
      <c r="E65" s="257">
        <v>878771861808</v>
      </c>
      <c r="F65" s="258">
        <v>605</v>
      </c>
      <c r="G65" s="254" t="s">
        <v>296</v>
      </c>
      <c r="H65" s="255" t="s">
        <v>3487</v>
      </c>
      <c r="I65" s="259">
        <v>2606.5100000000002</v>
      </c>
      <c r="J65" s="259">
        <v>2619.5500000000002</v>
      </c>
      <c r="K65" s="259">
        <v>2641.29</v>
      </c>
      <c r="L65" s="260">
        <f>I65+J65+K65</f>
        <v>7867.35</v>
      </c>
      <c r="M65" s="262">
        <v>738.8</v>
      </c>
      <c r="N65" s="262">
        <f>BQ65</f>
        <v>26692.18</v>
      </c>
      <c r="O65" s="262">
        <f>L65+M65+N65</f>
        <v>35298.33</v>
      </c>
      <c r="P65" s="262">
        <f>Q65+R65+S65+T65+U65+V65+W65+X65+Y65+Z65+AA65+AB65+AC65+AD65+AE65+AF65+AG65+AH65+AI65+AJ65+AK65+AL65+AM65+AN65+AO65+AP65+AQ65+AR65+AS65+AT65+AU65+AV65+AW65+AX65+AY65+AZ65+BA65+BB65+BC65+BD65+BE65+BF65+BG65+BH65+BI65+BJ65+BK65+BL65+BM65+BN65+BP65</f>
        <v>108269.62999999998</v>
      </c>
      <c r="Q65" s="263">
        <v>7248.78</v>
      </c>
      <c r="R65" s="264">
        <v>1958.25</v>
      </c>
      <c r="S65" s="264">
        <v>1270.18</v>
      </c>
      <c r="T65" s="264">
        <v>1270.18</v>
      </c>
      <c r="U65" s="264">
        <v>1270.18</v>
      </c>
      <c r="V65" s="264">
        <v>1270.18</v>
      </c>
      <c r="W65" s="264">
        <v>1270.18</v>
      </c>
      <c r="X65" s="264">
        <v>1270.05</v>
      </c>
      <c r="Y65" s="264">
        <v>0</v>
      </c>
      <c r="Z65" s="264">
        <v>5528.1</v>
      </c>
      <c r="AA65" s="264">
        <v>0</v>
      </c>
      <c r="AB65" s="264">
        <v>0</v>
      </c>
      <c r="AC65" s="264">
        <v>0</v>
      </c>
      <c r="AD65" s="264"/>
      <c r="AE65" s="264">
        <v>110.83</v>
      </c>
      <c r="AF65" s="264">
        <v>0</v>
      </c>
      <c r="AG65" s="264">
        <v>0</v>
      </c>
      <c r="AH65" s="264">
        <v>0</v>
      </c>
      <c r="AI65" s="264">
        <v>0</v>
      </c>
      <c r="AJ65" s="264">
        <v>0</v>
      </c>
      <c r="AK65" s="264">
        <v>0</v>
      </c>
      <c r="AL65" s="264">
        <v>0</v>
      </c>
      <c r="AM65" s="264">
        <v>0</v>
      </c>
      <c r="AN65" s="264">
        <v>0</v>
      </c>
      <c r="AO65" s="264">
        <v>0</v>
      </c>
      <c r="AP65" s="264">
        <v>0</v>
      </c>
      <c r="AQ65" s="264">
        <v>0</v>
      </c>
      <c r="AR65" s="264">
        <v>0</v>
      </c>
      <c r="AS65" s="264">
        <v>0</v>
      </c>
      <c r="AT65" s="264">
        <v>0</v>
      </c>
      <c r="AU65" s="264">
        <v>0</v>
      </c>
      <c r="AV65" s="264">
        <v>0</v>
      </c>
      <c r="AW65" s="264">
        <v>0</v>
      </c>
      <c r="AX65" s="264">
        <v>0</v>
      </c>
      <c r="AY65" s="264">
        <v>0</v>
      </c>
      <c r="AZ65" s="264">
        <v>0</v>
      </c>
      <c r="BA65" s="264">
        <v>0</v>
      </c>
      <c r="BB65" s="264">
        <v>0</v>
      </c>
      <c r="BC65" s="264">
        <v>0</v>
      </c>
      <c r="BD65" s="264">
        <v>0</v>
      </c>
      <c r="BE65" s="264">
        <v>0</v>
      </c>
      <c r="BF65" s="264">
        <v>0</v>
      </c>
      <c r="BG65" s="264">
        <v>0</v>
      </c>
      <c r="BH65" s="264">
        <v>0</v>
      </c>
      <c r="BI65" s="264">
        <v>0</v>
      </c>
      <c r="BJ65" s="264">
        <v>0</v>
      </c>
      <c r="BK65" s="264">
        <v>0</v>
      </c>
      <c r="BL65" s="264">
        <v>0</v>
      </c>
      <c r="BM65" s="264">
        <v>0</v>
      </c>
      <c r="BN65" s="264">
        <v>0</v>
      </c>
      <c r="BO65" s="263">
        <v>112494.89999999998</v>
      </c>
      <c r="BP65" s="265">
        <f>BO65-BQ65</f>
        <v>85802.719999999972</v>
      </c>
      <c r="BQ65" s="263">
        <v>26692.18</v>
      </c>
      <c r="BR65" s="273">
        <f t="shared" si="0"/>
        <v>13017.57</v>
      </c>
      <c r="BS65" s="273">
        <f t="shared" si="1"/>
        <v>9449.34</v>
      </c>
    </row>
    <row r="66" spans="1:71" x14ac:dyDescent="0.25">
      <c r="A66" s="254" t="s">
        <v>4144</v>
      </c>
      <c r="B66" s="255" t="s">
        <v>19</v>
      </c>
      <c r="C66" s="267">
        <v>45036</v>
      </c>
      <c r="D66" s="256">
        <v>265189.01</v>
      </c>
      <c r="E66" s="257">
        <v>878771874469</v>
      </c>
      <c r="F66" s="258">
        <v>404</v>
      </c>
      <c r="G66" s="254" t="s">
        <v>244</v>
      </c>
      <c r="H66" s="255" t="s">
        <v>3487</v>
      </c>
      <c r="I66" s="259"/>
      <c r="J66" s="259"/>
      <c r="K66" s="259"/>
      <c r="L66" s="260">
        <f>I66+J66+K66</f>
        <v>0</v>
      </c>
      <c r="M66" s="261"/>
      <c r="N66" s="262">
        <f>BQ66</f>
        <v>23690.949999999997</v>
      </c>
      <c r="O66" s="262">
        <f>L66+M66+N66</f>
        <v>23690.949999999997</v>
      </c>
      <c r="P66" s="262">
        <f>Q66+R66+S66+T66+U66+V66+W66+X66+Y66+Z66+AA66+AB66+AC66+AD66+AE66+AF66+AG66+AH66+AI66+AJ66+AK66+AL66+AM66+AN66+AO66+AP66+AQ66+AR66+AS66+AT66+AU66+AV66+AW66+AX66+AY66+AZ66+BA66+BB66+BC66+BD66+BE66+BF66+BG66+BH66+BI66+BJ66+BK66+BL66+BM66+BN66+BP66</f>
        <v>90763.33</v>
      </c>
      <c r="Q66" s="263">
        <v>5995.29</v>
      </c>
      <c r="R66" s="264">
        <v>0</v>
      </c>
      <c r="S66" s="264">
        <v>0</v>
      </c>
      <c r="T66" s="264">
        <v>0</v>
      </c>
      <c r="U66" s="264">
        <v>0</v>
      </c>
      <c r="V66" s="264">
        <v>0</v>
      </c>
      <c r="W66" s="264">
        <v>0</v>
      </c>
      <c r="X66" s="264">
        <v>0</v>
      </c>
      <c r="Y66" s="264">
        <v>0</v>
      </c>
      <c r="Z66" s="264">
        <v>0</v>
      </c>
      <c r="AA66" s="264">
        <v>0</v>
      </c>
      <c r="AB66" s="264">
        <v>0</v>
      </c>
      <c r="AC66" s="264">
        <v>0</v>
      </c>
      <c r="AD66" s="264">
        <v>0</v>
      </c>
      <c r="AE66" s="264">
        <v>221.12</v>
      </c>
      <c r="AF66" s="264">
        <v>0</v>
      </c>
      <c r="AG66" s="264">
        <v>0</v>
      </c>
      <c r="AH66" s="264">
        <v>0</v>
      </c>
      <c r="AI66" s="264">
        <v>0</v>
      </c>
      <c r="AJ66" s="264">
        <v>0</v>
      </c>
      <c r="AK66" s="264">
        <v>0</v>
      </c>
      <c r="AL66" s="264">
        <v>0</v>
      </c>
      <c r="AM66" s="264">
        <v>0</v>
      </c>
      <c r="AN66" s="264">
        <v>0</v>
      </c>
      <c r="AO66" s="264">
        <v>0</v>
      </c>
      <c r="AP66" s="264">
        <v>0</v>
      </c>
      <c r="AQ66" s="264">
        <v>0</v>
      </c>
      <c r="AR66" s="264">
        <v>0</v>
      </c>
      <c r="AS66" s="264">
        <v>0</v>
      </c>
      <c r="AT66" s="264">
        <v>0</v>
      </c>
      <c r="AU66" s="264">
        <v>0</v>
      </c>
      <c r="AV66" s="264">
        <v>0</v>
      </c>
      <c r="AW66" s="264">
        <v>0</v>
      </c>
      <c r="AX66" s="264">
        <v>0</v>
      </c>
      <c r="AY66" s="264">
        <v>0</v>
      </c>
      <c r="AZ66" s="264">
        <v>0</v>
      </c>
      <c r="BA66" s="264">
        <v>0</v>
      </c>
      <c r="BB66" s="264">
        <v>0</v>
      </c>
      <c r="BC66" s="264">
        <v>0</v>
      </c>
      <c r="BD66" s="264">
        <v>0</v>
      </c>
      <c r="BE66" s="264">
        <v>0</v>
      </c>
      <c r="BF66" s="264">
        <v>0</v>
      </c>
      <c r="BG66" s="264">
        <v>0</v>
      </c>
      <c r="BH66" s="264">
        <v>0</v>
      </c>
      <c r="BI66" s="264">
        <v>0</v>
      </c>
      <c r="BJ66" s="264">
        <v>0</v>
      </c>
      <c r="BK66" s="264">
        <v>0</v>
      </c>
      <c r="BL66" s="264">
        <v>0</v>
      </c>
      <c r="BM66" s="264">
        <v>0</v>
      </c>
      <c r="BN66" s="264">
        <v>0</v>
      </c>
      <c r="BO66" s="263">
        <v>108237.87</v>
      </c>
      <c r="BP66" s="265">
        <f>BO66-BQ66</f>
        <v>84546.92</v>
      </c>
      <c r="BQ66" s="259">
        <v>23690.949999999997</v>
      </c>
      <c r="BR66" s="273">
        <f t="shared" si="0"/>
        <v>5995.29</v>
      </c>
      <c r="BS66" s="273">
        <f t="shared" si="1"/>
        <v>221.12</v>
      </c>
    </row>
    <row r="67" spans="1:71" x14ac:dyDescent="0.25">
      <c r="A67" s="254" t="s">
        <v>4144</v>
      </c>
      <c r="B67" s="255" t="s">
        <v>19</v>
      </c>
      <c r="C67" s="267">
        <v>45036</v>
      </c>
      <c r="D67" s="256">
        <v>272650</v>
      </c>
      <c r="E67" s="257">
        <v>878771855622</v>
      </c>
      <c r="F67" s="258">
        <v>602</v>
      </c>
      <c r="G67" s="254" t="s">
        <v>4159</v>
      </c>
      <c r="H67" s="255" t="s">
        <v>3487</v>
      </c>
      <c r="I67" s="259"/>
      <c r="J67" s="259"/>
      <c r="K67" s="259"/>
      <c r="L67" s="260">
        <f>I67+J67+K67</f>
        <v>0</v>
      </c>
      <c r="M67" s="262">
        <v>1241.24</v>
      </c>
      <c r="N67" s="262">
        <f>BQ67</f>
        <v>25038.760000000002</v>
      </c>
      <c r="O67" s="262">
        <f>L67+M67+N67</f>
        <v>26280.000000000004</v>
      </c>
      <c r="P67" s="262">
        <f>Q67+R67+S67+T67+U67+V67+W67+X67+Y67+Z67+AA67+AB67+AC67+AD67+AE67+AF67+AG67+AH67+AI67+AJ67+AK67+AL67+AM67+AN67+AO67+AP67+AQ67+AR67+AS67+AT67+AU67+AV67+AW67+AX67+AY67+AZ67+BA67+BB67+BC67+BD67+BE67+BF67+BG67+BH67+BI67+BJ67+BK67+BL67+BM67+BN67+BP67</f>
        <v>84948.87</v>
      </c>
      <c r="Q67" s="263"/>
      <c r="R67" s="264">
        <v>620.62</v>
      </c>
      <c r="S67" s="264">
        <v>620.62</v>
      </c>
      <c r="T67" s="264">
        <v>620.62</v>
      </c>
      <c r="U67" s="264">
        <v>620.62</v>
      </c>
      <c r="V67" s="264">
        <v>620.62</v>
      </c>
      <c r="W67" s="264">
        <v>620.62</v>
      </c>
      <c r="X67" s="264">
        <v>620.62</v>
      </c>
      <c r="Y67" s="264">
        <v>620.62</v>
      </c>
      <c r="Z67" s="264">
        <v>0</v>
      </c>
      <c r="AA67" s="264">
        <v>0</v>
      </c>
      <c r="AB67" s="264">
        <v>0</v>
      </c>
      <c r="AC67" s="264"/>
      <c r="AD67" s="264">
        <v>0</v>
      </c>
      <c r="AE67" s="264">
        <v>0</v>
      </c>
      <c r="AF67" s="264">
        <v>0</v>
      </c>
      <c r="AG67" s="264">
        <v>0</v>
      </c>
      <c r="AH67" s="264">
        <v>109.14</v>
      </c>
      <c r="AI67" s="264">
        <v>0</v>
      </c>
      <c r="AJ67" s="264">
        <v>0</v>
      </c>
      <c r="AK67" s="264">
        <v>0</v>
      </c>
      <c r="AL67" s="264">
        <v>0</v>
      </c>
      <c r="AM67" s="264">
        <v>0</v>
      </c>
      <c r="AN67" s="264">
        <v>0</v>
      </c>
      <c r="AO67" s="264">
        <v>0</v>
      </c>
      <c r="AP67" s="264">
        <v>0</v>
      </c>
      <c r="AQ67" s="264">
        <v>0</v>
      </c>
      <c r="AR67" s="264">
        <v>0</v>
      </c>
      <c r="AS67" s="264">
        <v>0</v>
      </c>
      <c r="AT67" s="264">
        <v>0</v>
      </c>
      <c r="AU67" s="264">
        <v>0</v>
      </c>
      <c r="AV67" s="264">
        <v>0</v>
      </c>
      <c r="AW67" s="264">
        <v>0</v>
      </c>
      <c r="AX67" s="264">
        <v>0</v>
      </c>
      <c r="AY67" s="264">
        <v>0</v>
      </c>
      <c r="AZ67" s="264">
        <v>0</v>
      </c>
      <c r="BA67" s="264">
        <v>0</v>
      </c>
      <c r="BB67" s="264">
        <v>0</v>
      </c>
      <c r="BC67" s="264">
        <v>0</v>
      </c>
      <c r="BD67" s="264">
        <v>0</v>
      </c>
      <c r="BE67" s="264">
        <v>0</v>
      </c>
      <c r="BF67" s="264">
        <v>0</v>
      </c>
      <c r="BG67" s="264">
        <v>0</v>
      </c>
      <c r="BH67" s="264">
        <v>0</v>
      </c>
      <c r="BI67" s="264">
        <v>0</v>
      </c>
      <c r="BJ67" s="264">
        <v>0</v>
      </c>
      <c r="BK67" s="264">
        <v>0</v>
      </c>
      <c r="BL67" s="264">
        <v>0</v>
      </c>
      <c r="BM67" s="264">
        <v>0</v>
      </c>
      <c r="BN67" s="264">
        <v>0</v>
      </c>
      <c r="BO67" s="263">
        <v>104913.52999999998</v>
      </c>
      <c r="BP67" s="265">
        <f>BO67-BQ67</f>
        <v>79874.76999999999</v>
      </c>
      <c r="BQ67" s="259">
        <v>25038.760000000002</v>
      </c>
      <c r="BR67" s="273">
        <f t="shared" ref="BR67:BR107" si="2">SUM(Q67:U67)</f>
        <v>2482.48</v>
      </c>
      <c r="BS67" s="273">
        <f t="shared" ref="BS67:BS107" si="3">SUM(V67:BN67)</f>
        <v>2591.62</v>
      </c>
    </row>
    <row r="68" spans="1:71" x14ac:dyDescent="0.25">
      <c r="A68" s="254" t="s">
        <v>4144</v>
      </c>
      <c r="B68" s="255" t="s">
        <v>19</v>
      </c>
      <c r="C68" s="267">
        <v>45072</v>
      </c>
      <c r="D68" s="256">
        <v>351778.52</v>
      </c>
      <c r="E68" s="257">
        <v>878771787935</v>
      </c>
      <c r="F68" s="258">
        <v>1201</v>
      </c>
      <c r="G68" s="254" t="s">
        <v>84</v>
      </c>
      <c r="H68" s="255" t="s">
        <v>3487</v>
      </c>
      <c r="I68" s="259">
        <v>1595.01</v>
      </c>
      <c r="J68" s="259">
        <v>1602.98</v>
      </c>
      <c r="K68" s="259">
        <v>1616.29</v>
      </c>
      <c r="L68" s="260">
        <f>I68+J68+K68</f>
        <v>4814.28</v>
      </c>
      <c r="M68" s="369">
        <v>512.61</v>
      </c>
      <c r="N68" s="262">
        <f>BQ68</f>
        <v>23655.93</v>
      </c>
      <c r="O68" s="262">
        <f>L68+M68+N68</f>
        <v>28982.82</v>
      </c>
      <c r="P68" s="262">
        <f>Q68+R68+S68+T68+U68+V68+W68+X68+Y68+Z68+AA68+AB68+AC68+AD68+AE68+AF68+AG68+AH68+AI68+AJ68+AK68+AL68+AM68+AN68+AO68+AP68+AQ68+AR68+AS68+AT68+AU68+AV68+AW68+AX68+AY68+AZ68+BA68+BB68+BC68+BD68+BE68+BF68+BG68+BH68+BI68+BJ68+BK68+BL68+BM68+BN68+BP68</f>
        <v>94920.5</v>
      </c>
      <c r="Q68" s="263">
        <v>5000</v>
      </c>
      <c r="R68" s="264">
        <v>1896.61</v>
      </c>
      <c r="S68" s="264">
        <v>867.8</v>
      </c>
      <c r="T68" s="264">
        <v>867.8</v>
      </c>
      <c r="U68" s="264">
        <v>867.8</v>
      </c>
      <c r="V68" s="264">
        <v>867.8</v>
      </c>
      <c r="W68" s="264">
        <v>867.8</v>
      </c>
      <c r="X68" s="264">
        <v>867.8</v>
      </c>
      <c r="Y68" s="264">
        <v>5749.2</v>
      </c>
      <c r="Z68" s="264">
        <v>867.8</v>
      </c>
      <c r="AA68" s="264"/>
      <c r="AB68" s="264">
        <v>0</v>
      </c>
      <c r="AC68" s="264">
        <v>0</v>
      </c>
      <c r="AD68" s="264">
        <v>0</v>
      </c>
      <c r="AE68" s="264">
        <v>0</v>
      </c>
      <c r="AF68" s="264">
        <v>0</v>
      </c>
      <c r="AG68" s="264">
        <v>0</v>
      </c>
      <c r="AH68" s="264">
        <v>0</v>
      </c>
      <c r="AI68" s="264">
        <v>0</v>
      </c>
      <c r="AJ68" s="264">
        <v>0</v>
      </c>
      <c r="AK68" s="264">
        <v>108.47</v>
      </c>
      <c r="AL68" s="264">
        <v>0</v>
      </c>
      <c r="AM68" s="264">
        <v>0</v>
      </c>
      <c r="AN68" s="264">
        <v>0</v>
      </c>
      <c r="AO68" s="264">
        <v>0</v>
      </c>
      <c r="AP68" s="264">
        <v>0</v>
      </c>
      <c r="AQ68" s="264">
        <v>0</v>
      </c>
      <c r="AR68" s="264">
        <v>0</v>
      </c>
      <c r="AS68" s="264">
        <v>0</v>
      </c>
      <c r="AT68" s="264">
        <v>0</v>
      </c>
      <c r="AU68" s="264">
        <v>0</v>
      </c>
      <c r="AV68" s="264">
        <v>0</v>
      </c>
      <c r="AW68" s="264">
        <v>0</v>
      </c>
      <c r="AX68" s="264">
        <v>0</v>
      </c>
      <c r="AY68" s="264">
        <v>0</v>
      </c>
      <c r="AZ68" s="264">
        <v>0</v>
      </c>
      <c r="BA68" s="264">
        <v>0</v>
      </c>
      <c r="BB68" s="264">
        <v>0</v>
      </c>
      <c r="BC68" s="264">
        <v>0</v>
      </c>
      <c r="BD68" s="264">
        <v>0</v>
      </c>
      <c r="BE68" s="264">
        <v>0</v>
      </c>
      <c r="BF68" s="264">
        <v>0</v>
      </c>
      <c r="BG68" s="264">
        <v>0</v>
      </c>
      <c r="BH68" s="264">
        <v>0</v>
      </c>
      <c r="BI68" s="264">
        <v>0</v>
      </c>
      <c r="BJ68" s="264">
        <v>0</v>
      </c>
      <c r="BK68" s="264">
        <v>0</v>
      </c>
      <c r="BL68" s="264">
        <v>0</v>
      </c>
      <c r="BM68" s="264">
        <v>0</v>
      </c>
      <c r="BN68" s="264">
        <v>0</v>
      </c>
      <c r="BO68" s="263">
        <v>99747.549999999988</v>
      </c>
      <c r="BP68" s="265">
        <f>BO68-BQ68</f>
        <v>76091.62</v>
      </c>
      <c r="BQ68" s="259">
        <v>23655.93</v>
      </c>
      <c r="BR68" s="273">
        <f t="shared" si="2"/>
        <v>9500.0099999999984</v>
      </c>
      <c r="BS68" s="273">
        <f t="shared" si="3"/>
        <v>9328.8699999999972</v>
      </c>
    </row>
    <row r="69" spans="1:71" x14ac:dyDescent="0.25">
      <c r="A69" s="254" t="s">
        <v>4144</v>
      </c>
      <c r="B69" s="255" t="s">
        <v>19</v>
      </c>
      <c r="C69" s="267">
        <v>45391</v>
      </c>
      <c r="D69" s="256">
        <v>280635</v>
      </c>
      <c r="E69" s="258" t="s">
        <v>4155</v>
      </c>
      <c r="F69" s="258">
        <v>1102</v>
      </c>
      <c r="G69" s="254" t="s">
        <v>60</v>
      </c>
      <c r="H69" s="255" t="s">
        <v>3487</v>
      </c>
      <c r="I69" s="259">
        <v>3695.39</v>
      </c>
      <c r="J69" s="259">
        <v>3713.87</v>
      </c>
      <c r="K69" s="259">
        <v>3744.69</v>
      </c>
      <c r="L69" s="260">
        <f>I69+J69+K69</f>
        <v>11153.95</v>
      </c>
      <c r="M69" s="262"/>
      <c r="N69" s="262">
        <f>BQ69</f>
        <v>20290.830000000002</v>
      </c>
      <c r="O69" s="262">
        <f>L69+M69+N69</f>
        <v>31444.780000000002</v>
      </c>
      <c r="P69" s="262">
        <f>Q69+R69+S69+T69+U69+V69+W69+X69+Y69+Z69+AA69+AB69+AC69+AD69+AE69+AF69+AG69+AH69+AI69+AJ69+AK69+AL69+AM69+AN69+AO69+AP69+AQ69+AR69+AS69+AT69+AU69+AV69+AW69+AX69+AY69+AZ69+BA69+BB69+BC69+BD69+BE69+BF69+BG69+BH69+BI69+BJ69+BK69+BL69+BM69+BN69+BP69</f>
        <v>87060.76999999999</v>
      </c>
      <c r="Q69" s="263">
        <v>3528.05</v>
      </c>
      <c r="R69" s="264">
        <v>1990.12</v>
      </c>
      <c r="S69" s="264">
        <v>1990.12</v>
      </c>
      <c r="T69" s="264">
        <v>1990.12</v>
      </c>
      <c r="U69" s="264">
        <v>1990.12</v>
      </c>
      <c r="V69" s="264">
        <v>1990.12</v>
      </c>
      <c r="W69" s="264">
        <v>1990.12</v>
      </c>
      <c r="X69" s="264">
        <v>1990.12</v>
      </c>
      <c r="Y69" s="264">
        <v>7849.9</v>
      </c>
      <c r="Z69" s="264">
        <v>0</v>
      </c>
      <c r="AA69" s="264"/>
      <c r="AB69" s="264">
        <v>0</v>
      </c>
      <c r="AC69" s="264">
        <v>0</v>
      </c>
      <c r="AD69" s="264">
        <v>0</v>
      </c>
      <c r="AE69" s="264">
        <v>110.56</v>
      </c>
      <c r="AF69" s="264">
        <v>0</v>
      </c>
      <c r="AG69" s="264">
        <v>0</v>
      </c>
      <c r="AH69" s="264">
        <v>0</v>
      </c>
      <c r="AI69" s="264">
        <v>0</v>
      </c>
      <c r="AJ69" s="264">
        <v>0</v>
      </c>
      <c r="AK69" s="264">
        <v>0</v>
      </c>
      <c r="AL69" s="264">
        <v>0</v>
      </c>
      <c r="AM69" s="264">
        <v>0</v>
      </c>
      <c r="AN69" s="264">
        <v>0</v>
      </c>
      <c r="AO69" s="264">
        <v>0</v>
      </c>
      <c r="AP69" s="264">
        <v>0</v>
      </c>
      <c r="AQ69" s="264">
        <v>0</v>
      </c>
      <c r="AR69" s="264">
        <v>0</v>
      </c>
      <c r="AS69" s="264">
        <v>0</v>
      </c>
      <c r="AT69" s="264">
        <v>0</v>
      </c>
      <c r="AU69" s="264">
        <v>0</v>
      </c>
      <c r="AV69" s="264">
        <v>0</v>
      </c>
      <c r="AW69" s="264">
        <v>0</v>
      </c>
      <c r="AX69" s="264">
        <v>0</v>
      </c>
      <c r="AY69" s="264">
        <v>0</v>
      </c>
      <c r="AZ69" s="264">
        <v>0</v>
      </c>
      <c r="BA69" s="264">
        <v>0</v>
      </c>
      <c r="BB69" s="264">
        <v>0</v>
      </c>
      <c r="BC69" s="264">
        <v>0</v>
      </c>
      <c r="BD69" s="264">
        <v>0</v>
      </c>
      <c r="BE69" s="264">
        <v>0</v>
      </c>
      <c r="BF69" s="264">
        <v>0</v>
      </c>
      <c r="BG69" s="264">
        <v>0</v>
      </c>
      <c r="BH69" s="264">
        <v>0</v>
      </c>
      <c r="BI69" s="264">
        <v>0</v>
      </c>
      <c r="BJ69" s="264">
        <v>0</v>
      </c>
      <c r="BK69" s="264">
        <v>0</v>
      </c>
      <c r="BL69" s="264">
        <v>0</v>
      </c>
      <c r="BM69" s="264">
        <v>0</v>
      </c>
      <c r="BN69" s="264">
        <v>0</v>
      </c>
      <c r="BO69" s="263">
        <v>81932.25</v>
      </c>
      <c r="BP69" s="265">
        <f>BO69-BQ69</f>
        <v>61641.42</v>
      </c>
      <c r="BQ69" s="259">
        <v>20290.830000000002</v>
      </c>
      <c r="BR69" s="273">
        <f t="shared" si="2"/>
        <v>11488.529999999999</v>
      </c>
      <c r="BS69" s="273">
        <f t="shared" si="3"/>
        <v>13930.819999999998</v>
      </c>
    </row>
    <row r="70" spans="1:71" x14ac:dyDescent="0.25">
      <c r="A70" s="254" t="s">
        <v>4144</v>
      </c>
      <c r="B70" s="255" t="s">
        <v>19</v>
      </c>
      <c r="C70" s="267">
        <v>45036</v>
      </c>
      <c r="D70" s="256">
        <v>250385.99</v>
      </c>
      <c r="E70" s="257">
        <v>878771787939</v>
      </c>
      <c r="F70" s="258">
        <v>1206</v>
      </c>
      <c r="G70" s="254" t="s">
        <v>100</v>
      </c>
      <c r="H70" s="255" t="s">
        <v>3487</v>
      </c>
      <c r="I70" s="259">
        <v>1078.06</v>
      </c>
      <c r="J70" s="259">
        <v>1083.45</v>
      </c>
      <c r="K70" s="259">
        <v>1092.44</v>
      </c>
      <c r="L70" s="260">
        <f>I70+J70+K70</f>
        <v>3253.9500000000003</v>
      </c>
      <c r="M70" s="369"/>
      <c r="N70" s="262">
        <f>BQ70</f>
        <v>17698.41</v>
      </c>
      <c r="O70" s="262">
        <f>L70+M70+N70</f>
        <v>20952.36</v>
      </c>
      <c r="P70" s="262">
        <f>Q70+R70+S70+T70+U70+V70+W70+X70+Y70+Z70+AA70+AB70+AC70+AD70+AE70+AF70+AG70+AH70+AI70+AJ70+AK70+AL70+AM70+AN70+AO70+AP70+AQ70+AR70+AS70+AT70+AU70+AV70+AW70+AX70+AY70+AZ70+BA70+BB70+BC70+BD70+BE70+BF70+BG70+BH70+BI70+BJ70+BK70+BL70+BM70+BN70+BP70</f>
        <v>74210.48000000001</v>
      </c>
      <c r="Q70" s="263">
        <v>992.03</v>
      </c>
      <c r="R70" s="264">
        <v>1612.72</v>
      </c>
      <c r="S70" s="264">
        <v>1612.72</v>
      </c>
      <c r="T70" s="264">
        <v>1612.72</v>
      </c>
      <c r="U70" s="264">
        <v>1612.72</v>
      </c>
      <c r="V70" s="264">
        <v>1612.72</v>
      </c>
      <c r="W70" s="264">
        <v>1612.72</v>
      </c>
      <c r="X70" s="264">
        <v>1612.72</v>
      </c>
      <c r="Y70" s="264">
        <v>5552.45</v>
      </c>
      <c r="Z70" s="264">
        <v>0</v>
      </c>
      <c r="AA70" s="264">
        <v>112.06</v>
      </c>
      <c r="AB70" s="264">
        <v>112.06</v>
      </c>
      <c r="AC70" s="264">
        <v>425.05</v>
      </c>
      <c r="AD70" s="264"/>
      <c r="AE70" s="264">
        <v>112.06</v>
      </c>
      <c r="AF70" s="264">
        <v>112.06</v>
      </c>
      <c r="AG70" s="264">
        <v>112.06</v>
      </c>
      <c r="AH70" s="264">
        <v>112.06</v>
      </c>
      <c r="AI70" s="264">
        <v>112.07</v>
      </c>
      <c r="AJ70" s="264">
        <v>0</v>
      </c>
      <c r="AK70" s="264">
        <v>0</v>
      </c>
      <c r="AL70" s="264">
        <v>0</v>
      </c>
      <c r="AM70" s="264">
        <v>0</v>
      </c>
      <c r="AN70" s="264">
        <v>0</v>
      </c>
      <c r="AO70" s="264">
        <v>0</v>
      </c>
      <c r="AP70" s="264">
        <v>0</v>
      </c>
      <c r="AQ70" s="264">
        <v>0</v>
      </c>
      <c r="AR70" s="264">
        <v>0</v>
      </c>
      <c r="AS70" s="264">
        <v>0</v>
      </c>
      <c r="AT70" s="264">
        <v>0</v>
      </c>
      <c r="AU70" s="264">
        <v>0</v>
      </c>
      <c r="AV70" s="264">
        <v>0</v>
      </c>
      <c r="AW70" s="264">
        <v>0</v>
      </c>
      <c r="AX70" s="264">
        <v>0</v>
      </c>
      <c r="AY70" s="264">
        <v>0</v>
      </c>
      <c r="AZ70" s="264">
        <v>0</v>
      </c>
      <c r="BA70" s="264">
        <v>0</v>
      </c>
      <c r="BB70" s="264">
        <v>0</v>
      </c>
      <c r="BC70" s="264">
        <v>0</v>
      </c>
      <c r="BD70" s="264">
        <v>0</v>
      </c>
      <c r="BE70" s="264">
        <v>0</v>
      </c>
      <c r="BF70" s="264">
        <v>0</v>
      </c>
      <c r="BG70" s="264">
        <v>0</v>
      </c>
      <c r="BH70" s="264">
        <v>0</v>
      </c>
      <c r="BI70" s="264">
        <v>0</v>
      </c>
      <c r="BJ70" s="264">
        <v>0</v>
      </c>
      <c r="BK70" s="264">
        <v>0</v>
      </c>
      <c r="BL70" s="264">
        <v>0</v>
      </c>
      <c r="BM70" s="264">
        <v>0</v>
      </c>
      <c r="BN70" s="264">
        <v>0</v>
      </c>
      <c r="BO70" s="263">
        <v>72865.89</v>
      </c>
      <c r="BP70" s="265">
        <f>BO70-BQ70</f>
        <v>55167.479999999996</v>
      </c>
      <c r="BQ70" s="259">
        <v>17698.41</v>
      </c>
      <c r="BR70" s="273">
        <f t="shared" si="2"/>
        <v>7442.9100000000008</v>
      </c>
      <c r="BS70" s="273">
        <f t="shared" si="3"/>
        <v>11600.089999999997</v>
      </c>
    </row>
    <row r="71" spans="1:71" x14ac:dyDescent="0.25">
      <c r="A71" s="254" t="s">
        <v>4144</v>
      </c>
      <c r="B71" s="255" t="s">
        <v>4145</v>
      </c>
      <c r="C71" s="255"/>
      <c r="D71" s="256"/>
      <c r="E71" s="257" t="s">
        <v>4146</v>
      </c>
      <c r="F71" s="258">
        <v>1</v>
      </c>
      <c r="G71" s="254"/>
      <c r="H71" s="255"/>
      <c r="I71" s="259"/>
      <c r="J71" s="259"/>
      <c r="K71" s="259"/>
      <c r="L71" s="260">
        <f>I71+J71+K71</f>
        <v>0</v>
      </c>
      <c r="M71" s="262"/>
      <c r="N71" s="262">
        <f>BQ71</f>
        <v>0</v>
      </c>
      <c r="O71" s="262">
        <f>L71+M71+N71</f>
        <v>0</v>
      </c>
      <c r="P71" s="262">
        <f>Q71+R71+S71+T71+U71+V71+W71+X71+Y71+Z71+AA71+AB71+AC71+AD71+AE71+AF71+AG71+AH71+AI71+AJ71+AK71+AL71+AM71+AN71+AO71+AP71+AQ71+AR71+AS71+AT71+AU71+AV71+AW71+AX71+AY71+AZ71+BA71+BB71+BC71+BD71+BE71+BF71+BG71+BH71+BI71+BJ71+BK71+BL71+BM71+BN71+BP71</f>
        <v>0</v>
      </c>
      <c r="Q71" s="263"/>
      <c r="R71" s="264">
        <v>0</v>
      </c>
      <c r="S71" s="264">
        <v>0</v>
      </c>
      <c r="T71" s="264">
        <v>0</v>
      </c>
      <c r="U71" s="264">
        <v>0</v>
      </c>
      <c r="V71" s="264">
        <v>0</v>
      </c>
      <c r="W71" s="264">
        <v>0</v>
      </c>
      <c r="X71" s="264">
        <v>0</v>
      </c>
      <c r="Y71" s="264">
        <v>0</v>
      </c>
      <c r="Z71" s="264">
        <v>0</v>
      </c>
      <c r="AA71" s="264">
        <v>0</v>
      </c>
      <c r="AB71" s="264">
        <v>0</v>
      </c>
      <c r="AC71" s="264">
        <v>0</v>
      </c>
      <c r="AD71" s="264">
        <v>0</v>
      </c>
      <c r="AE71" s="264">
        <v>0</v>
      </c>
      <c r="AF71" s="264">
        <v>0</v>
      </c>
      <c r="AG71" s="264">
        <v>0</v>
      </c>
      <c r="AH71" s="264">
        <v>0</v>
      </c>
      <c r="AI71" s="264">
        <v>0</v>
      </c>
      <c r="AJ71" s="264">
        <v>0</v>
      </c>
      <c r="AK71" s="264">
        <v>0</v>
      </c>
      <c r="AL71" s="264">
        <v>0</v>
      </c>
      <c r="AM71" s="264">
        <v>0</v>
      </c>
      <c r="AN71" s="264">
        <v>0</v>
      </c>
      <c r="AO71" s="264">
        <v>0</v>
      </c>
      <c r="AP71" s="264">
        <v>0</v>
      </c>
      <c r="AQ71" s="264">
        <v>0</v>
      </c>
      <c r="AR71" s="264">
        <v>0</v>
      </c>
      <c r="AS71" s="264">
        <v>0</v>
      </c>
      <c r="AT71" s="264">
        <v>0</v>
      </c>
      <c r="AU71" s="264">
        <v>0</v>
      </c>
      <c r="AV71" s="264">
        <v>0</v>
      </c>
      <c r="AW71" s="264">
        <v>0</v>
      </c>
      <c r="AX71" s="264">
        <v>0</v>
      </c>
      <c r="AY71" s="264">
        <v>0</v>
      </c>
      <c r="AZ71" s="264">
        <v>0</v>
      </c>
      <c r="BA71" s="264">
        <v>0</v>
      </c>
      <c r="BB71" s="264">
        <v>0</v>
      </c>
      <c r="BC71" s="264">
        <v>0</v>
      </c>
      <c r="BD71" s="264">
        <v>0</v>
      </c>
      <c r="BE71" s="264">
        <v>0</v>
      </c>
      <c r="BF71" s="264">
        <v>0</v>
      </c>
      <c r="BG71" s="264">
        <v>0</v>
      </c>
      <c r="BH71" s="264">
        <v>0</v>
      </c>
      <c r="BI71" s="264">
        <v>0</v>
      </c>
      <c r="BJ71" s="264">
        <v>0</v>
      </c>
      <c r="BK71" s="264">
        <v>0</v>
      </c>
      <c r="BL71" s="264">
        <v>0</v>
      </c>
      <c r="BM71" s="264">
        <v>0</v>
      </c>
      <c r="BN71" s="264">
        <v>0</v>
      </c>
      <c r="BO71" s="263">
        <v>0</v>
      </c>
      <c r="BP71" s="265">
        <f>BO71-BQ71</f>
        <v>0</v>
      </c>
      <c r="BQ71" s="259"/>
      <c r="BR71" s="273">
        <f t="shared" si="2"/>
        <v>0</v>
      </c>
      <c r="BS71" s="273">
        <f t="shared" si="3"/>
        <v>0</v>
      </c>
    </row>
    <row r="72" spans="1:71" x14ac:dyDescent="0.25">
      <c r="A72" s="254" t="s">
        <v>4144</v>
      </c>
      <c r="B72" s="255" t="s">
        <v>19</v>
      </c>
      <c r="C72" s="267">
        <v>45067</v>
      </c>
      <c r="D72" s="256">
        <v>188050</v>
      </c>
      <c r="E72" s="257" t="s">
        <v>4147</v>
      </c>
      <c r="F72" s="258">
        <v>102</v>
      </c>
      <c r="G72" s="254" t="s">
        <v>39</v>
      </c>
      <c r="H72" s="255" t="s">
        <v>3487</v>
      </c>
      <c r="I72" s="259">
        <v>1998.46</v>
      </c>
      <c r="J72" s="259">
        <v>1965.87</v>
      </c>
      <c r="K72" s="259">
        <v>1982.19</v>
      </c>
      <c r="L72" s="260">
        <f>I72+J72+K72</f>
        <v>5946.52</v>
      </c>
      <c r="M72" s="262"/>
      <c r="N72" s="262">
        <f>BQ72</f>
        <v>0</v>
      </c>
      <c r="O72" s="262">
        <f>L72+M72+N72</f>
        <v>5946.52</v>
      </c>
      <c r="P72" s="262">
        <f>Q72+R72+S72+T72+U72+V72+W72+X72+Y72+Z72+AA72+AB72+AC72+AD72+AE72+AF72+AG72+AH72+AI72+AJ72+AK72+AL72+AM72+AN72+AO72+AP72+AQ72+AR72+AS72+AT72+AU72+AV72+AW72+AX72+AY72+AZ72+BA72+BB72+BC72+BD72+BE72+BF72+BG72+BH72+BI72+BJ72+BK72+BL72+BM72+BN72+BP72</f>
        <v>1800</v>
      </c>
      <c r="Q72" s="263">
        <v>1800</v>
      </c>
      <c r="R72" s="264">
        <v>0</v>
      </c>
      <c r="S72" s="264">
        <v>0</v>
      </c>
      <c r="T72" s="264">
        <v>0</v>
      </c>
      <c r="U72" s="264">
        <v>0</v>
      </c>
      <c r="V72" s="264">
        <v>0</v>
      </c>
      <c r="W72" s="264">
        <v>0</v>
      </c>
      <c r="X72" s="264">
        <v>0</v>
      </c>
      <c r="Y72" s="264">
        <v>0</v>
      </c>
      <c r="Z72" s="264">
        <v>0</v>
      </c>
      <c r="AA72" s="264">
        <v>0</v>
      </c>
      <c r="AB72" s="264">
        <v>0</v>
      </c>
      <c r="AC72" s="264">
        <v>0</v>
      </c>
      <c r="AD72" s="264">
        <v>0</v>
      </c>
      <c r="AE72" s="264">
        <v>0</v>
      </c>
      <c r="AF72" s="264">
        <v>0</v>
      </c>
      <c r="AG72" s="264">
        <v>0</v>
      </c>
      <c r="AH72" s="264">
        <v>0</v>
      </c>
      <c r="AI72" s="264">
        <v>0</v>
      </c>
      <c r="AJ72" s="264">
        <v>0</v>
      </c>
      <c r="AK72" s="264">
        <v>0</v>
      </c>
      <c r="AL72" s="264">
        <v>0</v>
      </c>
      <c r="AM72" s="264">
        <v>0</v>
      </c>
      <c r="AN72" s="264">
        <v>0</v>
      </c>
      <c r="AO72" s="264">
        <v>0</v>
      </c>
      <c r="AP72" s="264">
        <v>0</v>
      </c>
      <c r="AQ72" s="264">
        <v>0</v>
      </c>
      <c r="AR72" s="264">
        <v>0</v>
      </c>
      <c r="AS72" s="264">
        <v>0</v>
      </c>
      <c r="AT72" s="264">
        <v>0</v>
      </c>
      <c r="AU72" s="264">
        <v>0</v>
      </c>
      <c r="AV72" s="264">
        <v>0</v>
      </c>
      <c r="AW72" s="264">
        <v>0</v>
      </c>
      <c r="AX72" s="264">
        <v>0</v>
      </c>
      <c r="AY72" s="264">
        <v>0</v>
      </c>
      <c r="AZ72" s="264">
        <v>0</v>
      </c>
      <c r="BA72" s="264">
        <v>0</v>
      </c>
      <c r="BB72" s="264">
        <v>0</v>
      </c>
      <c r="BC72" s="264">
        <v>0</v>
      </c>
      <c r="BD72" s="264">
        <v>0</v>
      </c>
      <c r="BE72" s="264">
        <v>0</v>
      </c>
      <c r="BF72" s="264">
        <v>0</v>
      </c>
      <c r="BG72" s="264">
        <v>0</v>
      </c>
      <c r="BH72" s="264">
        <v>0</v>
      </c>
      <c r="BI72" s="264">
        <v>0</v>
      </c>
      <c r="BJ72" s="264">
        <v>0</v>
      </c>
      <c r="BK72" s="264">
        <v>0</v>
      </c>
      <c r="BL72" s="264">
        <v>0</v>
      </c>
      <c r="BM72" s="264">
        <v>0</v>
      </c>
      <c r="BN72" s="264">
        <v>0</v>
      </c>
      <c r="BO72" s="263">
        <v>0</v>
      </c>
      <c r="BP72" s="265">
        <f>BO72-BQ72</f>
        <v>0</v>
      </c>
      <c r="BQ72" s="259"/>
      <c r="BR72" s="273">
        <f t="shared" si="2"/>
        <v>1800</v>
      </c>
      <c r="BS72" s="273">
        <f t="shared" si="3"/>
        <v>0</v>
      </c>
    </row>
    <row r="73" spans="1:71" x14ac:dyDescent="0.25">
      <c r="A73" s="254" t="s">
        <v>4144</v>
      </c>
      <c r="B73" s="255" t="s">
        <v>19</v>
      </c>
      <c r="C73" s="267">
        <v>45125</v>
      </c>
      <c r="D73" s="256">
        <v>158835.25</v>
      </c>
      <c r="E73" s="257" t="s">
        <v>4147</v>
      </c>
      <c r="F73" s="258">
        <v>103</v>
      </c>
      <c r="G73" s="254" t="s">
        <v>4148</v>
      </c>
      <c r="H73" s="255" t="s">
        <v>3487</v>
      </c>
      <c r="I73" s="259"/>
      <c r="J73" s="259">
        <v>2271.75</v>
      </c>
      <c r="K73" s="259"/>
      <c r="L73" s="260">
        <f>I73+J73+K73</f>
        <v>2271.75</v>
      </c>
      <c r="M73" s="261"/>
      <c r="N73" s="262">
        <f>BQ73</f>
        <v>0</v>
      </c>
      <c r="O73" s="262">
        <f>L73+M73+N73</f>
        <v>2271.75</v>
      </c>
      <c r="P73" s="262">
        <f>Q73+R73+S73+T73+U73+V73+W73+X73+Y73+Z73+AA73+AB73+AC73+AD73+AE73+AF73+AG73+AH73+AI73+AJ73+AK73+AL73+AM73+AN73+AO73+AP73+AQ73+AR73+AS73+AT73+AU73+AV73+AW73+AX73+AY73+AZ73+BA73+BB73+BC73+BD73+BE73+BF73+BG73+BH73+BI73+BJ73+BK73+BL73+BM73+BN73+BP73</f>
        <v>1000</v>
      </c>
      <c r="Q73" s="263">
        <v>1000</v>
      </c>
      <c r="R73" s="264">
        <v>0</v>
      </c>
      <c r="S73" s="264">
        <v>0</v>
      </c>
      <c r="T73" s="264">
        <v>0</v>
      </c>
      <c r="U73" s="264">
        <v>0</v>
      </c>
      <c r="V73" s="264">
        <v>0</v>
      </c>
      <c r="W73" s="264">
        <v>0</v>
      </c>
      <c r="X73" s="264">
        <v>0</v>
      </c>
      <c r="Y73" s="264">
        <v>0</v>
      </c>
      <c r="Z73" s="264">
        <v>0</v>
      </c>
      <c r="AA73" s="264">
        <v>0</v>
      </c>
      <c r="AB73" s="264">
        <v>0</v>
      </c>
      <c r="AC73" s="264">
        <v>0</v>
      </c>
      <c r="AD73" s="264">
        <v>0</v>
      </c>
      <c r="AE73" s="264">
        <v>0</v>
      </c>
      <c r="AF73" s="264">
        <v>0</v>
      </c>
      <c r="AG73" s="264">
        <v>0</v>
      </c>
      <c r="AH73" s="264">
        <v>0</v>
      </c>
      <c r="AI73" s="264">
        <v>0</v>
      </c>
      <c r="AJ73" s="264">
        <v>0</v>
      </c>
      <c r="AK73" s="264">
        <v>0</v>
      </c>
      <c r="AL73" s="264">
        <v>0</v>
      </c>
      <c r="AM73" s="264">
        <v>0</v>
      </c>
      <c r="AN73" s="264">
        <v>0</v>
      </c>
      <c r="AO73" s="264">
        <v>0</v>
      </c>
      <c r="AP73" s="264">
        <v>0</v>
      </c>
      <c r="AQ73" s="264">
        <v>0</v>
      </c>
      <c r="AR73" s="264">
        <v>0</v>
      </c>
      <c r="AS73" s="264">
        <v>0</v>
      </c>
      <c r="AT73" s="264">
        <v>0</v>
      </c>
      <c r="AU73" s="264">
        <v>0</v>
      </c>
      <c r="AV73" s="264">
        <v>0</v>
      </c>
      <c r="AW73" s="264">
        <v>0</v>
      </c>
      <c r="AX73" s="264">
        <v>0</v>
      </c>
      <c r="AY73" s="264">
        <v>0</v>
      </c>
      <c r="AZ73" s="264">
        <v>0</v>
      </c>
      <c r="BA73" s="264">
        <v>0</v>
      </c>
      <c r="BB73" s="264">
        <v>0</v>
      </c>
      <c r="BC73" s="264">
        <v>0</v>
      </c>
      <c r="BD73" s="264">
        <v>0</v>
      </c>
      <c r="BE73" s="264">
        <v>0</v>
      </c>
      <c r="BF73" s="264">
        <v>0</v>
      </c>
      <c r="BG73" s="264">
        <v>0</v>
      </c>
      <c r="BH73" s="264">
        <v>0</v>
      </c>
      <c r="BI73" s="264">
        <v>0</v>
      </c>
      <c r="BJ73" s="264">
        <v>0</v>
      </c>
      <c r="BK73" s="264">
        <v>0</v>
      </c>
      <c r="BL73" s="264">
        <v>0</v>
      </c>
      <c r="BM73" s="264">
        <v>0</v>
      </c>
      <c r="BN73" s="264">
        <v>0</v>
      </c>
      <c r="BO73" s="263">
        <v>0</v>
      </c>
      <c r="BP73" s="265">
        <f>BO73-BQ73</f>
        <v>0</v>
      </c>
      <c r="BQ73" s="259"/>
      <c r="BR73" s="273">
        <f t="shared" si="2"/>
        <v>1000</v>
      </c>
      <c r="BS73" s="273">
        <f t="shared" si="3"/>
        <v>0</v>
      </c>
    </row>
    <row r="74" spans="1:71" x14ac:dyDescent="0.25">
      <c r="A74" s="254" t="s">
        <v>4144</v>
      </c>
      <c r="B74" s="255" t="s">
        <v>4145</v>
      </c>
      <c r="C74" s="255"/>
      <c r="D74" s="256"/>
      <c r="E74" s="257" t="s">
        <v>4146</v>
      </c>
      <c r="F74" s="258">
        <v>104</v>
      </c>
      <c r="G74" s="254"/>
      <c r="H74" s="255"/>
      <c r="I74" s="259"/>
      <c r="J74" s="259"/>
      <c r="K74" s="259"/>
      <c r="L74" s="260">
        <f>I74+J74+K74</f>
        <v>0</v>
      </c>
      <c r="M74" s="262"/>
      <c r="N74" s="262">
        <f>BQ74</f>
        <v>0</v>
      </c>
      <c r="O74" s="262">
        <f>L74+M74+N74</f>
        <v>0</v>
      </c>
      <c r="P74" s="262">
        <f>Q74+R74+S74+T74+U74+V74+W74+X74+Y74+Z74+AA74+AB74+AC74+AD74+AE74+AF74+AG74+AH74+AI74+AJ74+AK74+AL74+AM74+AN74+AO74+AP74+AQ74+AR74+AS74+AT74+AU74+AV74+AW74+AX74+AY74+AZ74+BA74+BB74+BC74+BD74+BE74+BF74+BG74+BH74+BI74+BJ74+BK74+BL74+BM74+BN74+BP74</f>
        <v>0</v>
      </c>
      <c r="Q74" s="263"/>
      <c r="R74" s="264">
        <v>0</v>
      </c>
      <c r="S74" s="264">
        <v>0</v>
      </c>
      <c r="T74" s="264">
        <v>0</v>
      </c>
      <c r="U74" s="264">
        <v>0</v>
      </c>
      <c r="V74" s="264">
        <v>0</v>
      </c>
      <c r="W74" s="264">
        <v>0</v>
      </c>
      <c r="X74" s="264">
        <v>0</v>
      </c>
      <c r="Y74" s="264">
        <v>0</v>
      </c>
      <c r="Z74" s="264">
        <v>0</v>
      </c>
      <c r="AA74" s="264">
        <v>0</v>
      </c>
      <c r="AB74" s="264">
        <v>0</v>
      </c>
      <c r="AC74" s="264">
        <v>0</v>
      </c>
      <c r="AD74" s="264">
        <v>0</v>
      </c>
      <c r="AE74" s="264">
        <v>0</v>
      </c>
      <c r="AF74" s="264">
        <v>0</v>
      </c>
      <c r="AG74" s="264">
        <v>0</v>
      </c>
      <c r="AH74" s="264">
        <v>0</v>
      </c>
      <c r="AI74" s="264">
        <v>0</v>
      </c>
      <c r="AJ74" s="264">
        <v>0</v>
      </c>
      <c r="AK74" s="264">
        <v>0</v>
      </c>
      <c r="AL74" s="264">
        <v>0</v>
      </c>
      <c r="AM74" s="264">
        <v>0</v>
      </c>
      <c r="AN74" s="264">
        <v>0</v>
      </c>
      <c r="AO74" s="264">
        <v>0</v>
      </c>
      <c r="AP74" s="264">
        <v>0</v>
      </c>
      <c r="AQ74" s="264">
        <v>0</v>
      </c>
      <c r="AR74" s="264">
        <v>0</v>
      </c>
      <c r="AS74" s="264">
        <v>0</v>
      </c>
      <c r="AT74" s="264">
        <v>0</v>
      </c>
      <c r="AU74" s="264">
        <v>0</v>
      </c>
      <c r="AV74" s="264">
        <v>0</v>
      </c>
      <c r="AW74" s="264">
        <v>0</v>
      </c>
      <c r="AX74" s="264">
        <v>0</v>
      </c>
      <c r="AY74" s="264">
        <v>0</v>
      </c>
      <c r="AZ74" s="264">
        <v>0</v>
      </c>
      <c r="BA74" s="264">
        <v>0</v>
      </c>
      <c r="BB74" s="264">
        <v>0</v>
      </c>
      <c r="BC74" s="264">
        <v>0</v>
      </c>
      <c r="BD74" s="264">
        <v>0</v>
      </c>
      <c r="BE74" s="264">
        <v>0</v>
      </c>
      <c r="BF74" s="264">
        <v>0</v>
      </c>
      <c r="BG74" s="264">
        <v>0</v>
      </c>
      <c r="BH74" s="264">
        <v>0</v>
      </c>
      <c r="BI74" s="264">
        <v>0</v>
      </c>
      <c r="BJ74" s="264">
        <v>0</v>
      </c>
      <c r="BK74" s="264">
        <v>0</v>
      </c>
      <c r="BL74" s="264">
        <v>0</v>
      </c>
      <c r="BM74" s="264">
        <v>0</v>
      </c>
      <c r="BN74" s="264">
        <v>0</v>
      </c>
      <c r="BO74" s="263">
        <v>0</v>
      </c>
      <c r="BP74" s="265">
        <f>BO74-BQ74</f>
        <v>0</v>
      </c>
      <c r="BQ74" s="259"/>
      <c r="BR74" s="273">
        <f t="shared" si="2"/>
        <v>0</v>
      </c>
      <c r="BS74" s="273">
        <f t="shared" si="3"/>
        <v>0</v>
      </c>
    </row>
    <row r="75" spans="1:71" x14ac:dyDescent="0.25">
      <c r="A75" s="254" t="s">
        <v>4144</v>
      </c>
      <c r="B75" s="255" t="s">
        <v>4149</v>
      </c>
      <c r="C75" s="255"/>
      <c r="D75" s="256"/>
      <c r="E75" s="257" t="s">
        <v>4150</v>
      </c>
      <c r="F75" s="258">
        <v>105</v>
      </c>
      <c r="G75" s="254"/>
      <c r="H75" s="255"/>
      <c r="I75" s="259"/>
      <c r="J75" s="259"/>
      <c r="K75" s="259"/>
      <c r="L75" s="260">
        <f>I75+J75+K75</f>
        <v>0</v>
      </c>
      <c r="M75" s="369"/>
      <c r="N75" s="262">
        <f>BQ75</f>
        <v>0</v>
      </c>
      <c r="O75" s="262">
        <f>L75+M75+N75</f>
        <v>0</v>
      </c>
      <c r="P75" s="262">
        <f>Q75+R75+S75+T75+U75+V75+W75+X75+Y75+Z75+AA75+AB75+AC75+AD75+AE75+AF75+AG75+AH75+AI75+AJ75+AK75+AL75+AM75+AN75+AO75+AP75+AQ75+AR75+AS75+AT75+AU75+AV75+AW75+AX75+AY75+AZ75+BA75+BB75+BC75+BD75+BE75+BF75+BG75+BH75+BI75+BJ75+BK75+BL75+BM75+BN75+BP75</f>
        <v>0</v>
      </c>
      <c r="Q75" s="263"/>
      <c r="R75" s="264">
        <v>0</v>
      </c>
      <c r="S75" s="264">
        <v>0</v>
      </c>
      <c r="T75" s="264">
        <v>0</v>
      </c>
      <c r="U75" s="264">
        <v>0</v>
      </c>
      <c r="V75" s="264">
        <v>0</v>
      </c>
      <c r="W75" s="264">
        <v>0</v>
      </c>
      <c r="X75" s="264">
        <v>0</v>
      </c>
      <c r="Y75" s="264">
        <v>0</v>
      </c>
      <c r="Z75" s="264">
        <v>0</v>
      </c>
      <c r="AA75" s="264">
        <v>0</v>
      </c>
      <c r="AB75" s="264">
        <v>0</v>
      </c>
      <c r="AC75" s="264">
        <v>0</v>
      </c>
      <c r="AD75" s="264">
        <v>0</v>
      </c>
      <c r="AE75" s="264">
        <v>0</v>
      </c>
      <c r="AF75" s="264">
        <v>0</v>
      </c>
      <c r="AG75" s="264">
        <v>0</v>
      </c>
      <c r="AH75" s="264">
        <v>0</v>
      </c>
      <c r="AI75" s="264">
        <v>0</v>
      </c>
      <c r="AJ75" s="264">
        <v>0</v>
      </c>
      <c r="AK75" s="264">
        <v>0</v>
      </c>
      <c r="AL75" s="264">
        <v>0</v>
      </c>
      <c r="AM75" s="264">
        <v>0</v>
      </c>
      <c r="AN75" s="264">
        <v>0</v>
      </c>
      <c r="AO75" s="264">
        <v>0</v>
      </c>
      <c r="AP75" s="264">
        <v>0</v>
      </c>
      <c r="AQ75" s="264">
        <v>0</v>
      </c>
      <c r="AR75" s="264">
        <v>0</v>
      </c>
      <c r="AS75" s="264">
        <v>0</v>
      </c>
      <c r="AT75" s="264">
        <v>0</v>
      </c>
      <c r="AU75" s="264">
        <v>0</v>
      </c>
      <c r="AV75" s="264">
        <v>0</v>
      </c>
      <c r="AW75" s="264">
        <v>0</v>
      </c>
      <c r="AX75" s="264">
        <v>0</v>
      </c>
      <c r="AY75" s="264">
        <v>0</v>
      </c>
      <c r="AZ75" s="264">
        <v>0</v>
      </c>
      <c r="BA75" s="264">
        <v>0</v>
      </c>
      <c r="BB75" s="264">
        <v>0</v>
      </c>
      <c r="BC75" s="264">
        <v>0</v>
      </c>
      <c r="BD75" s="264">
        <v>0</v>
      </c>
      <c r="BE75" s="264">
        <v>0</v>
      </c>
      <c r="BF75" s="264">
        <v>0</v>
      </c>
      <c r="BG75" s="264">
        <v>0</v>
      </c>
      <c r="BH75" s="264">
        <v>0</v>
      </c>
      <c r="BI75" s="264">
        <v>0</v>
      </c>
      <c r="BJ75" s="264">
        <v>0</v>
      </c>
      <c r="BK75" s="264">
        <v>0</v>
      </c>
      <c r="BL75" s="264">
        <v>0</v>
      </c>
      <c r="BM75" s="264">
        <v>0</v>
      </c>
      <c r="BN75" s="264">
        <v>0</v>
      </c>
      <c r="BO75" s="263">
        <v>0</v>
      </c>
      <c r="BP75" s="265">
        <f>BO75-BQ75</f>
        <v>0</v>
      </c>
      <c r="BQ75" s="259"/>
      <c r="BR75" s="273">
        <f t="shared" si="2"/>
        <v>0</v>
      </c>
      <c r="BS75" s="273">
        <f t="shared" si="3"/>
        <v>0</v>
      </c>
    </row>
    <row r="76" spans="1:71" x14ac:dyDescent="0.25">
      <c r="A76" s="254" t="s">
        <v>4144</v>
      </c>
      <c r="B76" s="255" t="s">
        <v>19</v>
      </c>
      <c r="C76" s="267">
        <v>45104</v>
      </c>
      <c r="D76" s="256">
        <v>166244.07</v>
      </c>
      <c r="E76" s="257" t="s">
        <v>4147</v>
      </c>
      <c r="F76" s="258">
        <v>106</v>
      </c>
      <c r="G76" s="254" t="s">
        <v>4151</v>
      </c>
      <c r="H76" s="255" t="s">
        <v>3487</v>
      </c>
      <c r="I76" s="259"/>
      <c r="J76" s="259"/>
      <c r="K76" s="259">
        <v>11259.93</v>
      </c>
      <c r="L76" s="260">
        <f>I76+J76+K76</f>
        <v>11259.93</v>
      </c>
      <c r="M76" s="262"/>
      <c r="N76" s="262">
        <f>BQ76</f>
        <v>0</v>
      </c>
      <c r="O76" s="262">
        <f>L76+M76+N76</f>
        <v>11259.93</v>
      </c>
      <c r="P76" s="262">
        <f>Q76+R76+S76+T76+U76+V76+W76+X76+Y76+Z76+AA76+AB76+AC76+AD76+AE76+AF76+AG76+AH76+AI76+AJ76+AK76+AL76+AM76+AN76+AO76+AP76+AQ76+AR76+AS76+AT76+AU76+AV76+AW76+AX76+AY76+AZ76+BA76+BB76+BC76+BD76+BE76+BF76+BG76+BH76+BI76+BJ76+BK76+BL76+BM76+BN76+BP76</f>
        <v>1000</v>
      </c>
      <c r="Q76" s="263">
        <v>1000</v>
      </c>
      <c r="R76" s="264">
        <v>0</v>
      </c>
      <c r="S76" s="264">
        <v>0</v>
      </c>
      <c r="T76" s="264">
        <v>0</v>
      </c>
      <c r="U76" s="264">
        <v>0</v>
      </c>
      <c r="V76" s="264">
        <v>0</v>
      </c>
      <c r="W76" s="264">
        <v>0</v>
      </c>
      <c r="X76" s="264">
        <v>0</v>
      </c>
      <c r="Y76" s="264">
        <v>0</v>
      </c>
      <c r="Z76" s="264">
        <v>0</v>
      </c>
      <c r="AA76" s="264">
        <v>0</v>
      </c>
      <c r="AB76" s="264">
        <v>0</v>
      </c>
      <c r="AC76" s="264">
        <v>0</v>
      </c>
      <c r="AD76" s="264">
        <v>0</v>
      </c>
      <c r="AE76" s="264">
        <v>0</v>
      </c>
      <c r="AF76" s="264">
        <v>0</v>
      </c>
      <c r="AG76" s="264">
        <v>0</v>
      </c>
      <c r="AH76" s="264">
        <v>0</v>
      </c>
      <c r="AI76" s="264">
        <v>0</v>
      </c>
      <c r="AJ76" s="264">
        <v>0</v>
      </c>
      <c r="AK76" s="264">
        <v>0</v>
      </c>
      <c r="AL76" s="264">
        <v>0</v>
      </c>
      <c r="AM76" s="264">
        <v>0</v>
      </c>
      <c r="AN76" s="264">
        <v>0</v>
      </c>
      <c r="AO76" s="264">
        <v>0</v>
      </c>
      <c r="AP76" s="264">
        <v>0</v>
      </c>
      <c r="AQ76" s="264">
        <v>0</v>
      </c>
      <c r="AR76" s="264">
        <v>0</v>
      </c>
      <c r="AS76" s="264">
        <v>0</v>
      </c>
      <c r="AT76" s="264">
        <v>0</v>
      </c>
      <c r="AU76" s="264">
        <v>0</v>
      </c>
      <c r="AV76" s="264">
        <v>0</v>
      </c>
      <c r="AW76" s="264">
        <v>0</v>
      </c>
      <c r="AX76" s="264">
        <v>0</v>
      </c>
      <c r="AY76" s="264">
        <v>0</v>
      </c>
      <c r="AZ76" s="264">
        <v>0</v>
      </c>
      <c r="BA76" s="264">
        <v>0</v>
      </c>
      <c r="BB76" s="264">
        <v>0</v>
      </c>
      <c r="BC76" s="264">
        <v>0</v>
      </c>
      <c r="BD76" s="264">
        <v>0</v>
      </c>
      <c r="BE76" s="264">
        <v>0</v>
      </c>
      <c r="BF76" s="264">
        <v>0</v>
      </c>
      <c r="BG76" s="264">
        <v>0</v>
      </c>
      <c r="BH76" s="264">
        <v>0</v>
      </c>
      <c r="BI76" s="264">
        <v>0</v>
      </c>
      <c r="BJ76" s="264">
        <v>0</v>
      </c>
      <c r="BK76" s="264">
        <v>0</v>
      </c>
      <c r="BL76" s="264">
        <v>0</v>
      </c>
      <c r="BM76" s="264">
        <v>0</v>
      </c>
      <c r="BN76" s="264">
        <v>0</v>
      </c>
      <c r="BO76" s="263">
        <v>0</v>
      </c>
      <c r="BP76" s="265">
        <f>BO76-BQ76</f>
        <v>0</v>
      </c>
      <c r="BQ76" s="259"/>
      <c r="BR76" s="273">
        <f t="shared" si="2"/>
        <v>1000</v>
      </c>
      <c r="BS76" s="273">
        <f t="shared" si="3"/>
        <v>0</v>
      </c>
    </row>
    <row r="77" spans="1:71" x14ac:dyDescent="0.25">
      <c r="A77" s="254" t="s">
        <v>4144</v>
      </c>
      <c r="B77" s="255" t="s">
        <v>4152</v>
      </c>
      <c r="C77" s="255"/>
      <c r="D77" s="256">
        <v>179000</v>
      </c>
      <c r="E77" s="257" t="s">
        <v>4153</v>
      </c>
      <c r="F77" s="258">
        <v>107</v>
      </c>
      <c r="G77" s="254"/>
      <c r="H77" s="255"/>
      <c r="I77" s="259"/>
      <c r="J77" s="259"/>
      <c r="K77" s="259"/>
      <c r="L77" s="260">
        <f>I77+J77+K77</f>
        <v>0</v>
      </c>
      <c r="M77" s="261"/>
      <c r="N77" s="262">
        <f>BQ77</f>
        <v>0</v>
      </c>
      <c r="O77" s="262">
        <f>L77+M77+N77</f>
        <v>0</v>
      </c>
      <c r="P77" s="262">
        <f>Q77+R77+S77+T77+U77+V77+W77+X77+Y77+Z77+AA77+AB77+AC77+AD77+AE77+AF77+AG77+AH77+AI77+AJ77+AK77+AL77+AM77+AN77+AO77+AP77+AQ77+AR77+AS77+AT77+AU77+AV77+AW77+AX77+AY77+AZ77+BA77+BB77+BC77+BD77+BE77+BF77+BG77+BH77+BI77+BJ77+BK77+BL77+BM77+BN77+BP77</f>
        <v>0</v>
      </c>
      <c r="Q77" s="263"/>
      <c r="R77" s="264">
        <v>0</v>
      </c>
      <c r="S77" s="264">
        <v>0</v>
      </c>
      <c r="T77" s="264">
        <v>0</v>
      </c>
      <c r="U77" s="264">
        <v>0</v>
      </c>
      <c r="V77" s="264">
        <v>0</v>
      </c>
      <c r="W77" s="264">
        <v>0</v>
      </c>
      <c r="X77" s="264">
        <v>0</v>
      </c>
      <c r="Y77" s="264">
        <v>0</v>
      </c>
      <c r="Z77" s="264">
        <v>0</v>
      </c>
      <c r="AA77" s="264">
        <v>0</v>
      </c>
      <c r="AB77" s="264">
        <v>0</v>
      </c>
      <c r="AC77" s="264">
        <v>0</v>
      </c>
      <c r="AD77" s="264">
        <v>0</v>
      </c>
      <c r="AE77" s="264">
        <v>0</v>
      </c>
      <c r="AF77" s="264">
        <v>0</v>
      </c>
      <c r="AG77" s="264">
        <v>0</v>
      </c>
      <c r="AH77" s="264">
        <v>0</v>
      </c>
      <c r="AI77" s="264">
        <v>0</v>
      </c>
      <c r="AJ77" s="264">
        <v>0</v>
      </c>
      <c r="AK77" s="264">
        <v>0</v>
      </c>
      <c r="AL77" s="264">
        <v>0</v>
      </c>
      <c r="AM77" s="264">
        <v>0</v>
      </c>
      <c r="AN77" s="264">
        <v>0</v>
      </c>
      <c r="AO77" s="264">
        <v>0</v>
      </c>
      <c r="AP77" s="264">
        <v>0</v>
      </c>
      <c r="AQ77" s="264">
        <v>0</v>
      </c>
      <c r="AR77" s="264">
        <v>0</v>
      </c>
      <c r="AS77" s="264">
        <v>0</v>
      </c>
      <c r="AT77" s="264">
        <v>0</v>
      </c>
      <c r="AU77" s="264">
        <v>0</v>
      </c>
      <c r="AV77" s="264">
        <v>0</v>
      </c>
      <c r="AW77" s="264">
        <v>0</v>
      </c>
      <c r="AX77" s="264">
        <v>0</v>
      </c>
      <c r="AY77" s="264">
        <v>0</v>
      </c>
      <c r="AZ77" s="264">
        <v>0</v>
      </c>
      <c r="BA77" s="264">
        <v>0</v>
      </c>
      <c r="BB77" s="264">
        <v>0</v>
      </c>
      <c r="BC77" s="264">
        <v>0</v>
      </c>
      <c r="BD77" s="264">
        <v>0</v>
      </c>
      <c r="BE77" s="264">
        <v>0</v>
      </c>
      <c r="BF77" s="264">
        <v>0</v>
      </c>
      <c r="BG77" s="264">
        <v>0</v>
      </c>
      <c r="BH77" s="264">
        <v>0</v>
      </c>
      <c r="BI77" s="264">
        <v>0</v>
      </c>
      <c r="BJ77" s="264">
        <v>0</v>
      </c>
      <c r="BK77" s="264">
        <v>0</v>
      </c>
      <c r="BL77" s="264">
        <v>0</v>
      </c>
      <c r="BM77" s="264">
        <v>0</v>
      </c>
      <c r="BN77" s="264">
        <v>0</v>
      </c>
      <c r="BO77" s="263">
        <v>0</v>
      </c>
      <c r="BP77" s="265">
        <f>BO77-BQ77</f>
        <v>0</v>
      </c>
      <c r="BQ77" s="259"/>
      <c r="BR77" s="273">
        <f t="shared" si="2"/>
        <v>0</v>
      </c>
      <c r="BS77" s="273">
        <f t="shared" si="3"/>
        <v>0</v>
      </c>
    </row>
    <row r="78" spans="1:71" x14ac:dyDescent="0.25">
      <c r="A78" s="254" t="s">
        <v>4144</v>
      </c>
      <c r="B78" s="255" t="s">
        <v>4149</v>
      </c>
      <c r="C78" s="255"/>
      <c r="D78" s="256"/>
      <c r="E78" s="257" t="s">
        <v>4150</v>
      </c>
      <c r="F78" s="258">
        <v>108</v>
      </c>
      <c r="G78" s="254"/>
      <c r="H78" s="255"/>
      <c r="I78" s="259"/>
      <c r="J78" s="259"/>
      <c r="K78" s="259"/>
      <c r="L78" s="260">
        <f>I78+J78+K78</f>
        <v>0</v>
      </c>
      <c r="M78" s="262"/>
      <c r="N78" s="262">
        <f>BQ78</f>
        <v>0</v>
      </c>
      <c r="O78" s="262">
        <f>L78+M78+N78</f>
        <v>0</v>
      </c>
      <c r="P78" s="262">
        <f>Q78+R78+S78+T78+U78+V78+W78+X78+Y78+Z78+AA78+AB78+AC78+AD78+AE78+AF78+AG78+AH78+AI78+AJ78+AK78+AL78+AM78+AN78+AO78+AP78+AQ78+AR78+AS78+AT78+AU78+AV78+AW78+AX78+AY78+AZ78+BA78+BB78+BC78+BD78+BE78+BF78+BG78+BH78+BI78+BJ78+BK78+BL78+BM78+BN78+BP78</f>
        <v>0</v>
      </c>
      <c r="Q78" s="263"/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X78" s="264">
        <v>0</v>
      </c>
      <c r="Y78" s="264">
        <v>0</v>
      </c>
      <c r="Z78" s="264">
        <v>0</v>
      </c>
      <c r="AA78" s="264">
        <v>0</v>
      </c>
      <c r="AB78" s="264">
        <v>0</v>
      </c>
      <c r="AC78" s="264">
        <v>0</v>
      </c>
      <c r="AD78" s="264">
        <v>0</v>
      </c>
      <c r="AE78" s="264">
        <v>0</v>
      </c>
      <c r="AF78" s="264">
        <v>0</v>
      </c>
      <c r="AG78" s="264">
        <v>0</v>
      </c>
      <c r="AH78" s="264">
        <v>0</v>
      </c>
      <c r="AI78" s="264">
        <v>0</v>
      </c>
      <c r="AJ78" s="264">
        <v>0</v>
      </c>
      <c r="AK78" s="264">
        <v>0</v>
      </c>
      <c r="AL78" s="264">
        <v>0</v>
      </c>
      <c r="AM78" s="264">
        <v>0</v>
      </c>
      <c r="AN78" s="264">
        <v>0</v>
      </c>
      <c r="AO78" s="264">
        <v>0</v>
      </c>
      <c r="AP78" s="264">
        <v>0</v>
      </c>
      <c r="AQ78" s="264">
        <v>0</v>
      </c>
      <c r="AR78" s="264">
        <v>0</v>
      </c>
      <c r="AS78" s="264">
        <v>0</v>
      </c>
      <c r="AT78" s="264">
        <v>0</v>
      </c>
      <c r="AU78" s="264">
        <v>0</v>
      </c>
      <c r="AV78" s="264">
        <v>0</v>
      </c>
      <c r="AW78" s="264">
        <v>0</v>
      </c>
      <c r="AX78" s="264">
        <v>0</v>
      </c>
      <c r="AY78" s="264">
        <v>0</v>
      </c>
      <c r="AZ78" s="264">
        <v>0</v>
      </c>
      <c r="BA78" s="264">
        <v>0</v>
      </c>
      <c r="BB78" s="264">
        <v>0</v>
      </c>
      <c r="BC78" s="264">
        <v>0</v>
      </c>
      <c r="BD78" s="264">
        <v>0</v>
      </c>
      <c r="BE78" s="264">
        <v>0</v>
      </c>
      <c r="BF78" s="264">
        <v>0</v>
      </c>
      <c r="BG78" s="264">
        <v>0</v>
      </c>
      <c r="BH78" s="264">
        <v>0</v>
      </c>
      <c r="BI78" s="264">
        <v>0</v>
      </c>
      <c r="BJ78" s="264">
        <v>0</v>
      </c>
      <c r="BK78" s="264">
        <v>0</v>
      </c>
      <c r="BL78" s="264">
        <v>0</v>
      </c>
      <c r="BM78" s="264">
        <v>0</v>
      </c>
      <c r="BN78" s="264">
        <v>0</v>
      </c>
      <c r="BO78" s="263">
        <v>0</v>
      </c>
      <c r="BP78" s="265">
        <f>BO78-BQ78</f>
        <v>0</v>
      </c>
      <c r="BQ78" s="259"/>
      <c r="BR78" s="273">
        <f t="shared" si="2"/>
        <v>0</v>
      </c>
      <c r="BS78" s="273">
        <f t="shared" si="3"/>
        <v>0</v>
      </c>
    </row>
    <row r="79" spans="1:71" x14ac:dyDescent="0.25">
      <c r="A79" s="254" t="s">
        <v>4144</v>
      </c>
      <c r="B79" s="255" t="s">
        <v>4152</v>
      </c>
      <c r="C79" s="267"/>
      <c r="D79" s="256">
        <v>209000</v>
      </c>
      <c r="E79" s="257" t="s">
        <v>4153</v>
      </c>
      <c r="F79" s="258">
        <v>109</v>
      </c>
      <c r="G79" s="254"/>
      <c r="H79" s="255"/>
      <c r="I79" s="259"/>
      <c r="J79" s="259"/>
      <c r="K79" s="259"/>
      <c r="L79" s="260">
        <f>I79+J79+K79</f>
        <v>0</v>
      </c>
      <c r="M79" s="262"/>
      <c r="N79" s="262">
        <f>BQ79</f>
        <v>0</v>
      </c>
      <c r="O79" s="262">
        <f>L79+M79+N79</f>
        <v>0</v>
      </c>
      <c r="P79" s="262">
        <f>Q79+R79+S79+T79+U79+V79+W79+X79+Y79+Z79+AA79+AB79+AC79+AD79+AE79+AF79+AG79+AH79+AI79+AJ79+AK79+AL79+AM79+AN79+AO79+AP79+AQ79+AR79+AS79+AT79+AU79+AV79+AW79+AX79+AY79+AZ79+BA79+BB79+BC79+BD79+BE79+BF79+BG79+BH79+BI79+BJ79+BK79+BL79+BM79+BN79+BP79</f>
        <v>0</v>
      </c>
      <c r="Q79" s="263"/>
      <c r="R79" s="264">
        <v>0</v>
      </c>
      <c r="S79" s="264">
        <v>0</v>
      </c>
      <c r="T79" s="264">
        <v>0</v>
      </c>
      <c r="U79" s="264">
        <v>0</v>
      </c>
      <c r="V79" s="264">
        <v>0</v>
      </c>
      <c r="W79" s="264">
        <v>0</v>
      </c>
      <c r="X79" s="264">
        <v>0</v>
      </c>
      <c r="Y79" s="264">
        <v>0</v>
      </c>
      <c r="Z79" s="264">
        <v>0</v>
      </c>
      <c r="AA79" s="264">
        <v>0</v>
      </c>
      <c r="AB79" s="264">
        <v>0</v>
      </c>
      <c r="AC79" s="264">
        <v>0</v>
      </c>
      <c r="AD79" s="264">
        <v>0</v>
      </c>
      <c r="AE79" s="264">
        <v>0</v>
      </c>
      <c r="AF79" s="264">
        <v>0</v>
      </c>
      <c r="AG79" s="264">
        <v>0</v>
      </c>
      <c r="AH79" s="264">
        <v>0</v>
      </c>
      <c r="AI79" s="264">
        <v>0</v>
      </c>
      <c r="AJ79" s="264">
        <v>0</v>
      </c>
      <c r="AK79" s="264">
        <v>0</v>
      </c>
      <c r="AL79" s="264">
        <v>0</v>
      </c>
      <c r="AM79" s="264">
        <v>0</v>
      </c>
      <c r="AN79" s="264">
        <v>0</v>
      </c>
      <c r="AO79" s="264">
        <v>0</v>
      </c>
      <c r="AP79" s="264">
        <v>0</v>
      </c>
      <c r="AQ79" s="264">
        <v>0</v>
      </c>
      <c r="AR79" s="264">
        <v>0</v>
      </c>
      <c r="AS79" s="264">
        <v>0</v>
      </c>
      <c r="AT79" s="264">
        <v>0</v>
      </c>
      <c r="AU79" s="264">
        <v>0</v>
      </c>
      <c r="AV79" s="264">
        <v>0</v>
      </c>
      <c r="AW79" s="264">
        <v>0</v>
      </c>
      <c r="AX79" s="264">
        <v>0</v>
      </c>
      <c r="AY79" s="264">
        <v>0</v>
      </c>
      <c r="AZ79" s="264">
        <v>0</v>
      </c>
      <c r="BA79" s="264">
        <v>0</v>
      </c>
      <c r="BB79" s="264">
        <v>0</v>
      </c>
      <c r="BC79" s="264">
        <v>0</v>
      </c>
      <c r="BD79" s="264">
        <v>0</v>
      </c>
      <c r="BE79" s="264">
        <v>0</v>
      </c>
      <c r="BF79" s="264">
        <v>0</v>
      </c>
      <c r="BG79" s="264">
        <v>0</v>
      </c>
      <c r="BH79" s="264">
        <v>0</v>
      </c>
      <c r="BI79" s="264">
        <v>0</v>
      </c>
      <c r="BJ79" s="264">
        <v>0</v>
      </c>
      <c r="BK79" s="264">
        <v>0</v>
      </c>
      <c r="BL79" s="264">
        <v>0</v>
      </c>
      <c r="BM79" s="264">
        <v>0</v>
      </c>
      <c r="BN79" s="264">
        <v>0</v>
      </c>
      <c r="BO79" s="263">
        <v>0</v>
      </c>
      <c r="BP79" s="265">
        <f>BO79-BQ79</f>
        <v>0</v>
      </c>
      <c r="BQ79" s="259"/>
      <c r="BR79" s="273">
        <f t="shared" si="2"/>
        <v>0</v>
      </c>
      <c r="BS79" s="273">
        <f t="shared" si="3"/>
        <v>0</v>
      </c>
    </row>
    <row r="80" spans="1:71" x14ac:dyDescent="0.25">
      <c r="A80" s="254" t="s">
        <v>4144</v>
      </c>
      <c r="B80" s="255" t="s">
        <v>4149</v>
      </c>
      <c r="C80" s="255"/>
      <c r="D80" s="256"/>
      <c r="E80" s="257" t="s">
        <v>4150</v>
      </c>
      <c r="F80" s="258">
        <v>110</v>
      </c>
      <c r="G80" s="254"/>
      <c r="H80" s="255"/>
      <c r="I80" s="259"/>
      <c r="J80" s="259"/>
      <c r="K80" s="259"/>
      <c r="L80" s="260">
        <f>I80+J80+K80</f>
        <v>0</v>
      </c>
      <c r="M80" s="262"/>
      <c r="N80" s="262">
        <f>BQ80</f>
        <v>0</v>
      </c>
      <c r="O80" s="262">
        <f>L80+M80+N80</f>
        <v>0</v>
      </c>
      <c r="P80" s="262">
        <f>Q80+R80+S80+T80+U80+V80+W80+X80+Y80+Z80+AA80+AB80+AC80+AD80+AE80+AF80+AG80+AH80+AI80+AJ80+AK80+AL80+AM80+AN80+AO80+AP80+AQ80+AR80+AS80+AT80+AU80+AV80+AW80+AX80+AY80+AZ80+BA80+BB80+BC80+BD80+BE80+BF80+BG80+BH80+BI80+BJ80+BK80+BL80+BM80+BN80+BP80</f>
        <v>0</v>
      </c>
      <c r="Q80" s="263"/>
      <c r="R80" s="264">
        <v>0</v>
      </c>
      <c r="S80" s="264">
        <v>0</v>
      </c>
      <c r="T80" s="264">
        <v>0</v>
      </c>
      <c r="U80" s="264">
        <v>0</v>
      </c>
      <c r="V80" s="264">
        <v>0</v>
      </c>
      <c r="W80" s="264">
        <v>0</v>
      </c>
      <c r="X80" s="264">
        <v>0</v>
      </c>
      <c r="Y80" s="264">
        <v>0</v>
      </c>
      <c r="Z80" s="264">
        <v>0</v>
      </c>
      <c r="AA80" s="264">
        <v>0</v>
      </c>
      <c r="AB80" s="264">
        <v>0</v>
      </c>
      <c r="AC80" s="264">
        <v>0</v>
      </c>
      <c r="AD80" s="264">
        <v>0</v>
      </c>
      <c r="AE80" s="264">
        <v>0</v>
      </c>
      <c r="AF80" s="264">
        <v>0</v>
      </c>
      <c r="AG80" s="264">
        <v>0</v>
      </c>
      <c r="AH80" s="264">
        <v>0</v>
      </c>
      <c r="AI80" s="264">
        <v>0</v>
      </c>
      <c r="AJ80" s="264">
        <v>0</v>
      </c>
      <c r="AK80" s="264">
        <v>0</v>
      </c>
      <c r="AL80" s="264">
        <v>0</v>
      </c>
      <c r="AM80" s="264">
        <v>0</v>
      </c>
      <c r="AN80" s="264">
        <v>0</v>
      </c>
      <c r="AO80" s="264">
        <v>0</v>
      </c>
      <c r="AP80" s="264">
        <v>0</v>
      </c>
      <c r="AQ80" s="264">
        <v>0</v>
      </c>
      <c r="AR80" s="264">
        <v>0</v>
      </c>
      <c r="AS80" s="264">
        <v>0</v>
      </c>
      <c r="AT80" s="264">
        <v>0</v>
      </c>
      <c r="AU80" s="264">
        <v>0</v>
      </c>
      <c r="AV80" s="264">
        <v>0</v>
      </c>
      <c r="AW80" s="264">
        <v>0</v>
      </c>
      <c r="AX80" s="264">
        <v>0</v>
      </c>
      <c r="AY80" s="264">
        <v>0</v>
      </c>
      <c r="AZ80" s="264">
        <v>0</v>
      </c>
      <c r="BA80" s="264">
        <v>0</v>
      </c>
      <c r="BB80" s="264">
        <v>0</v>
      </c>
      <c r="BC80" s="264">
        <v>0</v>
      </c>
      <c r="BD80" s="264">
        <v>0</v>
      </c>
      <c r="BE80" s="264">
        <v>0</v>
      </c>
      <c r="BF80" s="264">
        <v>0</v>
      </c>
      <c r="BG80" s="264">
        <v>0</v>
      </c>
      <c r="BH80" s="264">
        <v>0</v>
      </c>
      <c r="BI80" s="264">
        <v>0</v>
      </c>
      <c r="BJ80" s="264">
        <v>0</v>
      </c>
      <c r="BK80" s="264">
        <v>0</v>
      </c>
      <c r="BL80" s="264">
        <v>0</v>
      </c>
      <c r="BM80" s="264">
        <v>0</v>
      </c>
      <c r="BN80" s="264">
        <v>0</v>
      </c>
      <c r="BO80" s="263">
        <v>0</v>
      </c>
      <c r="BP80" s="265">
        <f>BO80-BQ80</f>
        <v>0</v>
      </c>
      <c r="BQ80" s="259"/>
      <c r="BR80" s="273">
        <f t="shared" si="2"/>
        <v>0</v>
      </c>
      <c r="BS80" s="273">
        <f t="shared" si="3"/>
        <v>0</v>
      </c>
    </row>
    <row r="81" spans="1:71" x14ac:dyDescent="0.25">
      <c r="A81" s="254" t="s">
        <v>4144</v>
      </c>
      <c r="B81" s="255" t="s">
        <v>19</v>
      </c>
      <c r="C81" s="267">
        <v>45092</v>
      </c>
      <c r="D81" s="256">
        <v>142595</v>
      </c>
      <c r="E81" s="257" t="s">
        <v>4147</v>
      </c>
      <c r="F81" s="258">
        <v>111</v>
      </c>
      <c r="G81" s="254" t="s">
        <v>80</v>
      </c>
      <c r="H81" s="255" t="s">
        <v>3487</v>
      </c>
      <c r="I81" s="259"/>
      <c r="J81" s="259"/>
      <c r="K81" s="259"/>
      <c r="L81" s="260">
        <f>I81+J81+K81</f>
        <v>0</v>
      </c>
      <c r="M81" s="369"/>
      <c r="N81" s="262">
        <f>BQ81</f>
        <v>0</v>
      </c>
      <c r="O81" s="262">
        <f>L81+M81+N81</f>
        <v>0</v>
      </c>
      <c r="P81" s="262">
        <f>Q81+R81+S81+T81+U81+V81+W81+X81+Y81+Z81+AA81+AB81+AC81+AD81+AE81+AF81+AG81+AH81+AI81+AJ81+AK81+AL81+AM81+AN81+AO81+AP81+AQ81+AR81+AS81+AT81+AU81+AV81+AW81+AX81+AY81+AZ81+BA81+BB81+BC81+BD81+BE81+BF81+BG81+BH81+BI81+BJ81+BK81+BL81+BM81+BN81+BP81</f>
        <v>0</v>
      </c>
      <c r="Q81" s="263">
        <v>0</v>
      </c>
      <c r="R81" s="264">
        <v>0</v>
      </c>
      <c r="S81" s="264">
        <v>0</v>
      </c>
      <c r="T81" s="264">
        <v>0</v>
      </c>
      <c r="U81" s="264">
        <v>0</v>
      </c>
      <c r="V81" s="264">
        <v>0</v>
      </c>
      <c r="W81" s="264">
        <v>0</v>
      </c>
      <c r="X81" s="264">
        <v>0</v>
      </c>
      <c r="Y81" s="264">
        <v>0</v>
      </c>
      <c r="Z81" s="264">
        <v>0</v>
      </c>
      <c r="AA81" s="264">
        <v>0</v>
      </c>
      <c r="AB81" s="264">
        <v>0</v>
      </c>
      <c r="AC81" s="264">
        <v>0</v>
      </c>
      <c r="AD81" s="264">
        <v>0</v>
      </c>
      <c r="AE81" s="264">
        <v>0</v>
      </c>
      <c r="AF81" s="264">
        <v>0</v>
      </c>
      <c r="AG81" s="264">
        <v>0</v>
      </c>
      <c r="AH81" s="264">
        <v>0</v>
      </c>
      <c r="AI81" s="264">
        <v>0</v>
      </c>
      <c r="AJ81" s="264">
        <v>0</v>
      </c>
      <c r="AK81" s="264">
        <v>0</v>
      </c>
      <c r="AL81" s="264">
        <v>0</v>
      </c>
      <c r="AM81" s="264">
        <v>0</v>
      </c>
      <c r="AN81" s="264">
        <v>0</v>
      </c>
      <c r="AO81" s="264">
        <v>0</v>
      </c>
      <c r="AP81" s="264">
        <v>0</v>
      </c>
      <c r="AQ81" s="264">
        <v>0</v>
      </c>
      <c r="AR81" s="264">
        <v>0</v>
      </c>
      <c r="AS81" s="264">
        <v>0</v>
      </c>
      <c r="AT81" s="264">
        <v>0</v>
      </c>
      <c r="AU81" s="264">
        <v>0</v>
      </c>
      <c r="AV81" s="264">
        <v>0</v>
      </c>
      <c r="AW81" s="264">
        <v>0</v>
      </c>
      <c r="AX81" s="264">
        <v>0</v>
      </c>
      <c r="AY81" s="264">
        <v>0</v>
      </c>
      <c r="AZ81" s="264">
        <v>0</v>
      </c>
      <c r="BA81" s="264">
        <v>0</v>
      </c>
      <c r="BB81" s="264">
        <v>0</v>
      </c>
      <c r="BC81" s="264">
        <v>0</v>
      </c>
      <c r="BD81" s="264">
        <v>0</v>
      </c>
      <c r="BE81" s="264">
        <v>0</v>
      </c>
      <c r="BF81" s="264">
        <v>0</v>
      </c>
      <c r="BG81" s="264">
        <v>0</v>
      </c>
      <c r="BH81" s="264">
        <v>0</v>
      </c>
      <c r="BI81" s="264">
        <v>0</v>
      </c>
      <c r="BJ81" s="264">
        <v>0</v>
      </c>
      <c r="BK81" s="264">
        <v>0</v>
      </c>
      <c r="BL81" s="264">
        <v>0</v>
      </c>
      <c r="BM81" s="264">
        <v>0</v>
      </c>
      <c r="BN81" s="264">
        <v>0</v>
      </c>
      <c r="BO81" s="263">
        <v>0</v>
      </c>
      <c r="BP81" s="265">
        <f>BO81-BQ81</f>
        <v>0</v>
      </c>
      <c r="BQ81" s="259"/>
      <c r="BR81" s="273">
        <f t="shared" si="2"/>
        <v>0</v>
      </c>
      <c r="BS81" s="273">
        <f t="shared" si="3"/>
        <v>0</v>
      </c>
    </row>
    <row r="82" spans="1:71" x14ac:dyDescent="0.25">
      <c r="A82" s="254" t="s">
        <v>4144</v>
      </c>
      <c r="B82" s="255" t="s">
        <v>19</v>
      </c>
      <c r="C82" s="267">
        <v>45047</v>
      </c>
      <c r="D82" s="256">
        <v>189048.59</v>
      </c>
      <c r="E82" s="257" t="s">
        <v>4147</v>
      </c>
      <c r="F82" s="258">
        <v>201</v>
      </c>
      <c r="G82" s="254" t="s">
        <v>194</v>
      </c>
      <c r="H82" s="255" t="s">
        <v>3487</v>
      </c>
      <c r="I82" s="259">
        <v>6007.08</v>
      </c>
      <c r="J82" s="259">
        <v>2187.36</v>
      </c>
      <c r="K82" s="259">
        <v>2205.5100000000002</v>
      </c>
      <c r="L82" s="260">
        <f>I82+J82+K82</f>
        <v>10399.950000000001</v>
      </c>
      <c r="M82" s="262"/>
      <c r="N82" s="262">
        <f>BQ82</f>
        <v>0</v>
      </c>
      <c r="O82" s="262">
        <f>L82+M82+N82</f>
        <v>10399.950000000001</v>
      </c>
      <c r="P82" s="262">
        <f>Q82+R82+S82+T82+U82+V82+W82+X82+Y82+Z82+AA82+AB82+AC82+AD82+AE82+AF82+AG82+AH82+AI82+AJ82+AK82+AL82+AM82+AN82+AO82+AP82+AQ82+AR82+AS82+AT82+AU82+AV82+AW82+AX82+AY82+AZ82+BA82+BB82+BC82+BD82+BE82+BF82+BG82+BH82+BI82+BJ82+BK82+BL82+BM82+BN82+BP82</f>
        <v>2002.8</v>
      </c>
      <c r="Q82" s="263">
        <v>2002.8</v>
      </c>
      <c r="R82" s="264">
        <v>0</v>
      </c>
      <c r="S82" s="264">
        <v>0</v>
      </c>
      <c r="T82" s="264">
        <v>0</v>
      </c>
      <c r="U82" s="264">
        <v>0</v>
      </c>
      <c r="V82" s="264">
        <v>0</v>
      </c>
      <c r="W82" s="264">
        <v>0</v>
      </c>
      <c r="X82" s="264">
        <v>0</v>
      </c>
      <c r="Y82" s="264">
        <v>0</v>
      </c>
      <c r="Z82" s="264">
        <v>0</v>
      </c>
      <c r="AA82" s="264">
        <v>0</v>
      </c>
      <c r="AB82" s="264">
        <v>0</v>
      </c>
      <c r="AC82" s="264">
        <v>0</v>
      </c>
      <c r="AD82" s="264">
        <v>0</v>
      </c>
      <c r="AE82" s="264">
        <v>0</v>
      </c>
      <c r="AF82" s="264">
        <v>0</v>
      </c>
      <c r="AG82" s="264">
        <v>0</v>
      </c>
      <c r="AH82" s="264">
        <v>0</v>
      </c>
      <c r="AI82" s="264">
        <v>0</v>
      </c>
      <c r="AJ82" s="264">
        <v>0</v>
      </c>
      <c r="AK82" s="264">
        <v>0</v>
      </c>
      <c r="AL82" s="264">
        <v>0</v>
      </c>
      <c r="AM82" s="264">
        <v>0</v>
      </c>
      <c r="AN82" s="264">
        <v>0</v>
      </c>
      <c r="AO82" s="264">
        <v>0</v>
      </c>
      <c r="AP82" s="264">
        <v>0</v>
      </c>
      <c r="AQ82" s="264">
        <v>0</v>
      </c>
      <c r="AR82" s="264">
        <v>0</v>
      </c>
      <c r="AS82" s="264">
        <v>0</v>
      </c>
      <c r="AT82" s="264">
        <v>0</v>
      </c>
      <c r="AU82" s="264">
        <v>0</v>
      </c>
      <c r="AV82" s="264">
        <v>0</v>
      </c>
      <c r="AW82" s="264">
        <v>0</v>
      </c>
      <c r="AX82" s="264">
        <v>0</v>
      </c>
      <c r="AY82" s="264">
        <v>0</v>
      </c>
      <c r="AZ82" s="264">
        <v>0</v>
      </c>
      <c r="BA82" s="264">
        <v>0</v>
      </c>
      <c r="BB82" s="264">
        <v>0</v>
      </c>
      <c r="BC82" s="264">
        <v>0</v>
      </c>
      <c r="BD82" s="264">
        <v>0</v>
      </c>
      <c r="BE82" s="264">
        <v>0</v>
      </c>
      <c r="BF82" s="264">
        <v>0</v>
      </c>
      <c r="BG82" s="264">
        <v>0</v>
      </c>
      <c r="BH82" s="264">
        <v>0</v>
      </c>
      <c r="BI82" s="264">
        <v>0</v>
      </c>
      <c r="BJ82" s="264">
        <v>0</v>
      </c>
      <c r="BK82" s="264">
        <v>0</v>
      </c>
      <c r="BL82" s="264">
        <v>0</v>
      </c>
      <c r="BM82" s="264">
        <v>0</v>
      </c>
      <c r="BN82" s="264">
        <v>0</v>
      </c>
      <c r="BO82" s="263">
        <v>0</v>
      </c>
      <c r="BP82" s="265">
        <f>BO82-BQ82</f>
        <v>0</v>
      </c>
      <c r="BQ82" s="259"/>
      <c r="BR82" s="273">
        <f t="shared" si="2"/>
        <v>2002.8</v>
      </c>
      <c r="BS82" s="273">
        <f t="shared" si="3"/>
        <v>0</v>
      </c>
    </row>
    <row r="83" spans="1:71" x14ac:dyDescent="0.25">
      <c r="A83" s="254" t="s">
        <v>4144</v>
      </c>
      <c r="B83" s="255" t="s">
        <v>19</v>
      </c>
      <c r="C83" s="267">
        <v>45050</v>
      </c>
      <c r="D83" s="256">
        <v>172000</v>
      </c>
      <c r="E83" s="257" t="s">
        <v>4147</v>
      </c>
      <c r="F83" s="258">
        <v>202</v>
      </c>
      <c r="G83" s="254" t="s">
        <v>4154</v>
      </c>
      <c r="H83" s="255" t="s">
        <v>3508</v>
      </c>
      <c r="I83" s="259"/>
      <c r="J83" s="259"/>
      <c r="K83" s="259"/>
      <c r="L83" s="260">
        <f>I83+J83+K83</f>
        <v>0</v>
      </c>
      <c r="M83" s="262"/>
      <c r="N83" s="262">
        <f>BQ83</f>
        <v>0</v>
      </c>
      <c r="O83" s="262">
        <f>L83+M83+N83</f>
        <v>0</v>
      </c>
      <c r="P83" s="262">
        <f>Q83+R83+S83+T83+U83+V83+W83+X83+Y83+Z83+AA83+AB83+AC83+AD83+AE83+AF83+AG83+AH83+AI83+AJ83+AK83+AL83+AM83+AN83+AO83+AP83+AQ83+AR83+AS83+AT83+AU83+AV83+AW83+AX83+AY83+AZ83+BA83+BB83+BC83+BD83+BE83+BF83+BG83+BH83+BI83+BJ83+BK83+BL83+BM83+BN83+BP83</f>
        <v>0</v>
      </c>
      <c r="Q83" s="263"/>
      <c r="R83" s="264">
        <v>0</v>
      </c>
      <c r="S83" s="264">
        <v>0</v>
      </c>
      <c r="T83" s="264">
        <v>0</v>
      </c>
      <c r="U83" s="264">
        <v>0</v>
      </c>
      <c r="V83" s="264">
        <v>0</v>
      </c>
      <c r="W83" s="264">
        <v>0</v>
      </c>
      <c r="X83" s="264">
        <v>0</v>
      </c>
      <c r="Y83" s="264">
        <v>0</v>
      </c>
      <c r="Z83" s="264">
        <v>0</v>
      </c>
      <c r="AA83" s="264">
        <v>0</v>
      </c>
      <c r="AB83" s="264">
        <v>0</v>
      </c>
      <c r="AC83" s="264">
        <v>0</v>
      </c>
      <c r="AD83" s="264">
        <v>0</v>
      </c>
      <c r="AE83" s="264">
        <v>0</v>
      </c>
      <c r="AF83" s="264">
        <v>0</v>
      </c>
      <c r="AG83" s="264">
        <v>0</v>
      </c>
      <c r="AH83" s="264">
        <v>0</v>
      </c>
      <c r="AI83" s="264">
        <v>0</v>
      </c>
      <c r="AJ83" s="264">
        <v>0</v>
      </c>
      <c r="AK83" s="264">
        <v>0</v>
      </c>
      <c r="AL83" s="264">
        <v>0</v>
      </c>
      <c r="AM83" s="264">
        <v>0</v>
      </c>
      <c r="AN83" s="264">
        <v>0</v>
      </c>
      <c r="AO83" s="264">
        <v>0</v>
      </c>
      <c r="AP83" s="264">
        <v>0</v>
      </c>
      <c r="AQ83" s="264">
        <v>0</v>
      </c>
      <c r="AR83" s="264">
        <v>0</v>
      </c>
      <c r="AS83" s="264">
        <v>0</v>
      </c>
      <c r="AT83" s="264">
        <v>0</v>
      </c>
      <c r="AU83" s="264">
        <v>0</v>
      </c>
      <c r="AV83" s="264">
        <v>0</v>
      </c>
      <c r="AW83" s="264">
        <v>0</v>
      </c>
      <c r="AX83" s="264">
        <v>0</v>
      </c>
      <c r="AY83" s="264">
        <v>0</v>
      </c>
      <c r="AZ83" s="264">
        <v>0</v>
      </c>
      <c r="BA83" s="264">
        <v>0</v>
      </c>
      <c r="BB83" s="264">
        <v>0</v>
      </c>
      <c r="BC83" s="264">
        <v>0</v>
      </c>
      <c r="BD83" s="264">
        <v>0</v>
      </c>
      <c r="BE83" s="264">
        <v>0</v>
      </c>
      <c r="BF83" s="264">
        <v>0</v>
      </c>
      <c r="BG83" s="264">
        <v>0</v>
      </c>
      <c r="BH83" s="264">
        <v>0</v>
      </c>
      <c r="BI83" s="264">
        <v>0</v>
      </c>
      <c r="BJ83" s="264">
        <v>0</v>
      </c>
      <c r="BK83" s="264">
        <v>0</v>
      </c>
      <c r="BL83" s="264">
        <v>0</v>
      </c>
      <c r="BM83" s="264">
        <v>0</v>
      </c>
      <c r="BN83" s="264">
        <v>0</v>
      </c>
      <c r="BO83" s="263">
        <v>0</v>
      </c>
      <c r="BP83" s="265">
        <f>BO83-BQ83</f>
        <v>0</v>
      </c>
      <c r="BQ83" s="259"/>
      <c r="BR83" s="273">
        <f t="shared" si="2"/>
        <v>0</v>
      </c>
      <c r="BS83" s="273">
        <f t="shared" si="3"/>
        <v>0</v>
      </c>
    </row>
    <row r="84" spans="1:71" x14ac:dyDescent="0.25">
      <c r="A84" s="254" t="s">
        <v>4144</v>
      </c>
      <c r="B84" s="255" t="s">
        <v>4145</v>
      </c>
      <c r="C84" s="255"/>
      <c r="D84" s="256"/>
      <c r="E84" s="257" t="s">
        <v>4146</v>
      </c>
      <c r="F84" s="258">
        <v>203</v>
      </c>
      <c r="G84" s="254"/>
      <c r="H84" s="255"/>
      <c r="I84" s="259"/>
      <c r="J84" s="259"/>
      <c r="K84" s="259"/>
      <c r="L84" s="260">
        <f>I84+J84+K84</f>
        <v>0</v>
      </c>
      <c r="M84" s="261"/>
      <c r="N84" s="262">
        <f>BQ84</f>
        <v>0</v>
      </c>
      <c r="O84" s="262">
        <f>L84+M84+N84</f>
        <v>0</v>
      </c>
      <c r="P84" s="262">
        <f>Q84+R84+S84+T84+U84+V84+W84+X84+Y84+Z84+AA84+AB84+AC84+AD84+AE84+AF84+AG84+AH84+AI84+AJ84+AK84+AL84+AM84+AN84+AO84+AP84+AQ84+AR84+AS84+AT84+AU84+AV84+AW84+AX84+AY84+AZ84+BA84+BB84+BC84+BD84+BE84+BF84+BG84+BH84+BI84+BJ84+BK84+BL84+BM84+BN84+BP84</f>
        <v>0</v>
      </c>
      <c r="Q84" s="263"/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X84" s="264">
        <v>0</v>
      </c>
      <c r="Y84" s="264">
        <v>0</v>
      </c>
      <c r="Z84" s="264">
        <v>0</v>
      </c>
      <c r="AA84" s="264">
        <v>0</v>
      </c>
      <c r="AB84" s="264">
        <v>0</v>
      </c>
      <c r="AC84" s="264">
        <v>0</v>
      </c>
      <c r="AD84" s="264">
        <v>0</v>
      </c>
      <c r="AE84" s="264">
        <v>0</v>
      </c>
      <c r="AF84" s="264">
        <v>0</v>
      </c>
      <c r="AG84" s="264">
        <v>0</v>
      </c>
      <c r="AH84" s="264">
        <v>0</v>
      </c>
      <c r="AI84" s="264">
        <v>0</v>
      </c>
      <c r="AJ84" s="264">
        <v>0</v>
      </c>
      <c r="AK84" s="264">
        <v>0</v>
      </c>
      <c r="AL84" s="264">
        <v>0</v>
      </c>
      <c r="AM84" s="264">
        <v>0</v>
      </c>
      <c r="AN84" s="264">
        <v>0</v>
      </c>
      <c r="AO84" s="264">
        <v>0</v>
      </c>
      <c r="AP84" s="264">
        <v>0</v>
      </c>
      <c r="AQ84" s="264">
        <v>0</v>
      </c>
      <c r="AR84" s="264">
        <v>0</v>
      </c>
      <c r="AS84" s="264">
        <v>0</v>
      </c>
      <c r="AT84" s="264">
        <v>0</v>
      </c>
      <c r="AU84" s="264">
        <v>0</v>
      </c>
      <c r="AV84" s="264">
        <v>0</v>
      </c>
      <c r="AW84" s="264">
        <v>0</v>
      </c>
      <c r="AX84" s="264">
        <v>0</v>
      </c>
      <c r="AY84" s="264">
        <v>0</v>
      </c>
      <c r="AZ84" s="264">
        <v>0</v>
      </c>
      <c r="BA84" s="264">
        <v>0</v>
      </c>
      <c r="BB84" s="264">
        <v>0</v>
      </c>
      <c r="BC84" s="264">
        <v>0</v>
      </c>
      <c r="BD84" s="264">
        <v>0</v>
      </c>
      <c r="BE84" s="264">
        <v>0</v>
      </c>
      <c r="BF84" s="264">
        <v>0</v>
      </c>
      <c r="BG84" s="264">
        <v>0</v>
      </c>
      <c r="BH84" s="264">
        <v>0</v>
      </c>
      <c r="BI84" s="264">
        <v>0</v>
      </c>
      <c r="BJ84" s="264">
        <v>0</v>
      </c>
      <c r="BK84" s="264">
        <v>0</v>
      </c>
      <c r="BL84" s="264">
        <v>0</v>
      </c>
      <c r="BM84" s="264">
        <v>0</v>
      </c>
      <c r="BN84" s="264">
        <v>0</v>
      </c>
      <c r="BO84" s="263">
        <v>0</v>
      </c>
      <c r="BP84" s="265">
        <f>BO84-BQ84</f>
        <v>0</v>
      </c>
      <c r="BQ84" s="259"/>
      <c r="BR84" s="273">
        <f t="shared" si="2"/>
        <v>0</v>
      </c>
      <c r="BS84" s="273">
        <f t="shared" si="3"/>
        <v>0</v>
      </c>
    </row>
    <row r="85" spans="1:71" x14ac:dyDescent="0.25">
      <c r="A85" s="254" t="s">
        <v>4144</v>
      </c>
      <c r="B85" s="255" t="s">
        <v>19</v>
      </c>
      <c r="C85" s="267">
        <v>45098</v>
      </c>
      <c r="D85" s="256">
        <v>142500</v>
      </c>
      <c r="E85" s="257" t="s">
        <v>4147</v>
      </c>
      <c r="F85" s="258">
        <v>204</v>
      </c>
      <c r="G85" s="254" t="s">
        <v>201</v>
      </c>
      <c r="H85" s="255" t="s">
        <v>3487</v>
      </c>
      <c r="I85" s="259"/>
      <c r="J85" s="259"/>
      <c r="K85" s="259"/>
      <c r="L85" s="260">
        <f>I85+J85+K85</f>
        <v>0</v>
      </c>
      <c r="M85" s="262"/>
      <c r="N85" s="262">
        <f>BQ85</f>
        <v>0</v>
      </c>
      <c r="O85" s="262">
        <f>L85+M85+N85</f>
        <v>0</v>
      </c>
      <c r="P85" s="262">
        <f>Q85+R85+S85+T85+U85+V85+W85+X85+Y85+Z85+AA85+AB85+AC85+AD85+AE85+AF85+AG85+AH85+AI85+AJ85+AK85+AL85+AM85+AN85+AO85+AP85+AQ85+AR85+AS85+AT85+AU85+AV85+AW85+AX85+AY85+AZ85+BA85+BB85+BC85+BD85+BE85+BF85+BG85+BH85+BI85+BJ85+BK85+BL85+BM85+BN85+BP85</f>
        <v>0</v>
      </c>
      <c r="Q85" s="263">
        <v>0</v>
      </c>
      <c r="R85" s="264">
        <v>0</v>
      </c>
      <c r="S85" s="264">
        <v>0</v>
      </c>
      <c r="T85" s="264">
        <v>0</v>
      </c>
      <c r="U85" s="264">
        <v>0</v>
      </c>
      <c r="V85" s="264">
        <v>0</v>
      </c>
      <c r="W85" s="264">
        <v>0</v>
      </c>
      <c r="X85" s="264">
        <v>0</v>
      </c>
      <c r="Y85" s="264">
        <v>0</v>
      </c>
      <c r="Z85" s="264">
        <v>0</v>
      </c>
      <c r="AA85" s="264">
        <v>0</v>
      </c>
      <c r="AB85" s="264">
        <v>0</v>
      </c>
      <c r="AC85" s="264">
        <v>0</v>
      </c>
      <c r="AD85" s="264">
        <v>0</v>
      </c>
      <c r="AE85" s="264">
        <v>0</v>
      </c>
      <c r="AF85" s="264">
        <v>0</v>
      </c>
      <c r="AG85" s="264">
        <v>0</v>
      </c>
      <c r="AH85" s="264">
        <v>0</v>
      </c>
      <c r="AI85" s="264">
        <v>0</v>
      </c>
      <c r="AJ85" s="264">
        <v>0</v>
      </c>
      <c r="AK85" s="264">
        <v>0</v>
      </c>
      <c r="AL85" s="264">
        <v>0</v>
      </c>
      <c r="AM85" s="264">
        <v>0</v>
      </c>
      <c r="AN85" s="264">
        <v>0</v>
      </c>
      <c r="AO85" s="264">
        <v>0</v>
      </c>
      <c r="AP85" s="264">
        <v>0</v>
      </c>
      <c r="AQ85" s="264">
        <v>0</v>
      </c>
      <c r="AR85" s="264">
        <v>0</v>
      </c>
      <c r="AS85" s="264">
        <v>0</v>
      </c>
      <c r="AT85" s="264">
        <v>0</v>
      </c>
      <c r="AU85" s="264">
        <v>0</v>
      </c>
      <c r="AV85" s="264">
        <v>0</v>
      </c>
      <c r="AW85" s="264">
        <v>0</v>
      </c>
      <c r="AX85" s="264">
        <v>0</v>
      </c>
      <c r="AY85" s="264">
        <v>0</v>
      </c>
      <c r="AZ85" s="264">
        <v>0</v>
      </c>
      <c r="BA85" s="264">
        <v>0</v>
      </c>
      <c r="BB85" s="264">
        <v>0</v>
      </c>
      <c r="BC85" s="264">
        <v>0</v>
      </c>
      <c r="BD85" s="264">
        <v>0</v>
      </c>
      <c r="BE85" s="264">
        <v>0</v>
      </c>
      <c r="BF85" s="264">
        <v>0</v>
      </c>
      <c r="BG85" s="264">
        <v>0</v>
      </c>
      <c r="BH85" s="264">
        <v>0</v>
      </c>
      <c r="BI85" s="264">
        <v>0</v>
      </c>
      <c r="BJ85" s="264">
        <v>0</v>
      </c>
      <c r="BK85" s="264">
        <v>0</v>
      </c>
      <c r="BL85" s="264">
        <v>0</v>
      </c>
      <c r="BM85" s="264">
        <v>0</v>
      </c>
      <c r="BN85" s="264">
        <v>0</v>
      </c>
      <c r="BO85" s="263">
        <v>0</v>
      </c>
      <c r="BP85" s="265">
        <f>BO85-BQ85</f>
        <v>0</v>
      </c>
      <c r="BQ85" s="259"/>
      <c r="BR85" s="273">
        <f t="shared" si="2"/>
        <v>0</v>
      </c>
      <c r="BS85" s="273">
        <f t="shared" si="3"/>
        <v>0</v>
      </c>
    </row>
    <row r="86" spans="1:71" x14ac:dyDescent="0.25">
      <c r="A86" s="254" t="s">
        <v>4144</v>
      </c>
      <c r="B86" s="255" t="s">
        <v>4149</v>
      </c>
      <c r="C86" s="255"/>
      <c r="D86" s="256"/>
      <c r="E86" s="257" t="s">
        <v>4150</v>
      </c>
      <c r="F86" s="258">
        <v>205</v>
      </c>
      <c r="G86" s="254"/>
      <c r="H86" s="255"/>
      <c r="I86" s="259"/>
      <c r="J86" s="259"/>
      <c r="K86" s="259"/>
      <c r="L86" s="260">
        <f>I86+J86+K86</f>
        <v>0</v>
      </c>
      <c r="M86" s="262"/>
      <c r="N86" s="262">
        <f>BQ86</f>
        <v>0</v>
      </c>
      <c r="O86" s="262">
        <f>L86+M86+N86</f>
        <v>0</v>
      </c>
      <c r="P86" s="262">
        <f>Q86+R86+S86+T86+U86+V86+W86+X86+Y86+Z86+AA86+AB86+AC86+AD86+AE86+AF86+AG86+AH86+AI86+AJ86+AK86+AL86+AM86+AN86+AO86+AP86+AQ86+AR86+AS86+AT86+AU86+AV86+AW86+AX86+AY86+AZ86+BA86+BB86+BC86+BD86+BE86+BF86+BG86+BH86+BI86+BJ86+BK86+BL86+BM86+BN86+BP86</f>
        <v>0</v>
      </c>
      <c r="Q86" s="263"/>
      <c r="R86" s="264">
        <v>0</v>
      </c>
      <c r="S86" s="264">
        <v>0</v>
      </c>
      <c r="T86" s="264">
        <v>0</v>
      </c>
      <c r="U86" s="264">
        <v>0</v>
      </c>
      <c r="V86" s="264">
        <v>0</v>
      </c>
      <c r="W86" s="264">
        <v>0</v>
      </c>
      <c r="X86" s="264">
        <v>0</v>
      </c>
      <c r="Y86" s="264">
        <v>0</v>
      </c>
      <c r="Z86" s="264">
        <v>0</v>
      </c>
      <c r="AA86" s="264">
        <v>0</v>
      </c>
      <c r="AB86" s="264">
        <v>0</v>
      </c>
      <c r="AC86" s="264">
        <v>0</v>
      </c>
      <c r="AD86" s="264">
        <v>0</v>
      </c>
      <c r="AE86" s="264">
        <v>0</v>
      </c>
      <c r="AF86" s="264">
        <v>0</v>
      </c>
      <c r="AG86" s="264">
        <v>0</v>
      </c>
      <c r="AH86" s="264">
        <v>0</v>
      </c>
      <c r="AI86" s="264">
        <v>0</v>
      </c>
      <c r="AJ86" s="264">
        <v>0</v>
      </c>
      <c r="AK86" s="264">
        <v>0</v>
      </c>
      <c r="AL86" s="264">
        <v>0</v>
      </c>
      <c r="AM86" s="264">
        <v>0</v>
      </c>
      <c r="AN86" s="264">
        <v>0</v>
      </c>
      <c r="AO86" s="264">
        <v>0</v>
      </c>
      <c r="AP86" s="264">
        <v>0</v>
      </c>
      <c r="AQ86" s="264">
        <v>0</v>
      </c>
      <c r="AR86" s="264">
        <v>0</v>
      </c>
      <c r="AS86" s="264">
        <v>0</v>
      </c>
      <c r="AT86" s="264">
        <v>0</v>
      </c>
      <c r="AU86" s="264">
        <v>0</v>
      </c>
      <c r="AV86" s="264">
        <v>0</v>
      </c>
      <c r="AW86" s="264">
        <v>0</v>
      </c>
      <c r="AX86" s="264">
        <v>0</v>
      </c>
      <c r="AY86" s="264">
        <v>0</v>
      </c>
      <c r="AZ86" s="264">
        <v>0</v>
      </c>
      <c r="BA86" s="264">
        <v>0</v>
      </c>
      <c r="BB86" s="264">
        <v>0</v>
      </c>
      <c r="BC86" s="264">
        <v>0</v>
      </c>
      <c r="BD86" s="264">
        <v>0</v>
      </c>
      <c r="BE86" s="264">
        <v>0</v>
      </c>
      <c r="BF86" s="264">
        <v>0</v>
      </c>
      <c r="BG86" s="264">
        <v>0</v>
      </c>
      <c r="BH86" s="264">
        <v>0</v>
      </c>
      <c r="BI86" s="264">
        <v>0</v>
      </c>
      <c r="BJ86" s="264">
        <v>0</v>
      </c>
      <c r="BK86" s="264">
        <v>0</v>
      </c>
      <c r="BL86" s="264">
        <v>0</v>
      </c>
      <c r="BM86" s="264">
        <v>0</v>
      </c>
      <c r="BN86" s="264">
        <v>0</v>
      </c>
      <c r="BO86" s="263">
        <v>0</v>
      </c>
      <c r="BP86" s="265">
        <f>BO86-BQ86</f>
        <v>0</v>
      </c>
      <c r="BQ86" s="259"/>
      <c r="BR86" s="273">
        <f t="shared" si="2"/>
        <v>0</v>
      </c>
      <c r="BS86" s="273">
        <f t="shared" si="3"/>
        <v>0</v>
      </c>
    </row>
    <row r="87" spans="1:71" x14ac:dyDescent="0.25">
      <c r="A87" s="254" t="s">
        <v>4144</v>
      </c>
      <c r="B87" s="255" t="s">
        <v>4145</v>
      </c>
      <c r="C87" s="255"/>
      <c r="D87" s="256"/>
      <c r="E87" s="257" t="s">
        <v>4146</v>
      </c>
      <c r="F87" s="258">
        <v>206</v>
      </c>
      <c r="G87" s="254"/>
      <c r="H87" s="255"/>
      <c r="I87" s="259"/>
      <c r="J87" s="259"/>
      <c r="K87" s="259"/>
      <c r="L87" s="260">
        <f>I87+J87+K87</f>
        <v>0</v>
      </c>
      <c r="M87" s="262"/>
      <c r="N87" s="262">
        <f>BQ87</f>
        <v>0</v>
      </c>
      <c r="O87" s="262">
        <f>L87+M87+N87</f>
        <v>0</v>
      </c>
      <c r="P87" s="262">
        <f>Q87+R87+S87+T87+U87+V87+W87+X87+Y87+Z87+AA87+AB87+AC87+AD87+AE87+AF87+AG87+AH87+AI87+AJ87+AK87+AL87+AM87+AN87+AO87+AP87+AQ87+AR87+AS87+AT87+AU87+AV87+AW87+AX87+AY87+AZ87+BA87+BB87+BC87+BD87+BE87+BF87+BG87+BH87+BI87+BJ87+BK87+BL87+BM87+BN87+BP87</f>
        <v>0</v>
      </c>
      <c r="Q87" s="263"/>
      <c r="R87" s="264">
        <v>0</v>
      </c>
      <c r="S87" s="264">
        <v>0</v>
      </c>
      <c r="T87" s="264">
        <v>0</v>
      </c>
      <c r="U87" s="264">
        <v>0</v>
      </c>
      <c r="V87" s="264">
        <v>0</v>
      </c>
      <c r="W87" s="264">
        <v>0</v>
      </c>
      <c r="X87" s="264">
        <v>0</v>
      </c>
      <c r="Y87" s="264">
        <v>0</v>
      </c>
      <c r="Z87" s="264">
        <v>0</v>
      </c>
      <c r="AA87" s="264">
        <v>0</v>
      </c>
      <c r="AB87" s="264">
        <v>0</v>
      </c>
      <c r="AC87" s="264">
        <v>0</v>
      </c>
      <c r="AD87" s="264">
        <v>0</v>
      </c>
      <c r="AE87" s="264">
        <v>0</v>
      </c>
      <c r="AF87" s="264">
        <v>0</v>
      </c>
      <c r="AG87" s="264">
        <v>0</v>
      </c>
      <c r="AH87" s="264">
        <v>0</v>
      </c>
      <c r="AI87" s="264">
        <v>0</v>
      </c>
      <c r="AJ87" s="264">
        <v>0</v>
      </c>
      <c r="AK87" s="264">
        <v>0</v>
      </c>
      <c r="AL87" s="264">
        <v>0</v>
      </c>
      <c r="AM87" s="264">
        <v>0</v>
      </c>
      <c r="AN87" s="264">
        <v>0</v>
      </c>
      <c r="AO87" s="264">
        <v>0</v>
      </c>
      <c r="AP87" s="264">
        <v>0</v>
      </c>
      <c r="AQ87" s="264">
        <v>0</v>
      </c>
      <c r="AR87" s="264">
        <v>0</v>
      </c>
      <c r="AS87" s="264">
        <v>0</v>
      </c>
      <c r="AT87" s="264">
        <v>0</v>
      </c>
      <c r="AU87" s="264">
        <v>0</v>
      </c>
      <c r="AV87" s="264">
        <v>0</v>
      </c>
      <c r="AW87" s="264">
        <v>0</v>
      </c>
      <c r="AX87" s="264">
        <v>0</v>
      </c>
      <c r="AY87" s="264">
        <v>0</v>
      </c>
      <c r="AZ87" s="264">
        <v>0</v>
      </c>
      <c r="BA87" s="264">
        <v>0</v>
      </c>
      <c r="BB87" s="264">
        <v>0</v>
      </c>
      <c r="BC87" s="264">
        <v>0</v>
      </c>
      <c r="BD87" s="264">
        <v>0</v>
      </c>
      <c r="BE87" s="264">
        <v>0</v>
      </c>
      <c r="BF87" s="264">
        <v>0</v>
      </c>
      <c r="BG87" s="264">
        <v>0</v>
      </c>
      <c r="BH87" s="264">
        <v>0</v>
      </c>
      <c r="BI87" s="264">
        <v>0</v>
      </c>
      <c r="BJ87" s="264">
        <v>0</v>
      </c>
      <c r="BK87" s="264">
        <v>0</v>
      </c>
      <c r="BL87" s="264">
        <v>0</v>
      </c>
      <c r="BM87" s="264">
        <v>0</v>
      </c>
      <c r="BN87" s="264">
        <v>0</v>
      </c>
      <c r="BO87" s="263">
        <v>0</v>
      </c>
      <c r="BP87" s="265">
        <f>BO87-BQ87</f>
        <v>0</v>
      </c>
      <c r="BQ87" s="259"/>
      <c r="BR87" s="273">
        <f t="shared" si="2"/>
        <v>0</v>
      </c>
      <c r="BS87" s="273">
        <f t="shared" si="3"/>
        <v>0</v>
      </c>
    </row>
    <row r="88" spans="1:71" x14ac:dyDescent="0.25">
      <c r="A88" s="254" t="s">
        <v>4144</v>
      </c>
      <c r="B88" s="255" t="s">
        <v>4145</v>
      </c>
      <c r="C88" s="255"/>
      <c r="D88" s="256"/>
      <c r="E88" s="257" t="s">
        <v>4146</v>
      </c>
      <c r="F88" s="258">
        <v>207</v>
      </c>
      <c r="G88" s="254"/>
      <c r="H88" s="255"/>
      <c r="I88" s="259"/>
      <c r="J88" s="259"/>
      <c r="K88" s="259"/>
      <c r="L88" s="260">
        <f>I88+J88+K88</f>
        <v>0</v>
      </c>
      <c r="M88" s="262"/>
      <c r="N88" s="262">
        <f>BQ88</f>
        <v>0</v>
      </c>
      <c r="O88" s="262">
        <f>L88+M88+N88</f>
        <v>0</v>
      </c>
      <c r="P88" s="262">
        <f>Q88+R88+S88+T88+U88+V88+W88+X88+Y88+Z88+AA88+AB88+AC88+AD88+AE88+AF88+AG88+AH88+AI88+AJ88+AK88+AL88+AM88+AN88+AO88+AP88+AQ88+AR88+AS88+AT88+AU88+AV88+AW88+AX88+AY88+AZ88+BA88+BB88+BC88+BD88+BE88+BF88+BG88+BH88+BI88+BJ88+BK88+BL88+BM88+BN88+BP88</f>
        <v>0</v>
      </c>
      <c r="Q88" s="263"/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X88" s="264">
        <v>0</v>
      </c>
      <c r="Y88" s="264">
        <v>0</v>
      </c>
      <c r="Z88" s="264">
        <v>0</v>
      </c>
      <c r="AA88" s="264">
        <v>0</v>
      </c>
      <c r="AB88" s="264">
        <v>0</v>
      </c>
      <c r="AC88" s="264">
        <v>0</v>
      </c>
      <c r="AD88" s="264">
        <v>0</v>
      </c>
      <c r="AE88" s="264">
        <v>0</v>
      </c>
      <c r="AF88" s="264">
        <v>0</v>
      </c>
      <c r="AG88" s="264">
        <v>0</v>
      </c>
      <c r="AH88" s="264">
        <v>0</v>
      </c>
      <c r="AI88" s="264">
        <v>0</v>
      </c>
      <c r="AJ88" s="264">
        <v>0</v>
      </c>
      <c r="AK88" s="264">
        <v>0</v>
      </c>
      <c r="AL88" s="264">
        <v>0</v>
      </c>
      <c r="AM88" s="264">
        <v>0</v>
      </c>
      <c r="AN88" s="264">
        <v>0</v>
      </c>
      <c r="AO88" s="264">
        <v>0</v>
      </c>
      <c r="AP88" s="264">
        <v>0</v>
      </c>
      <c r="AQ88" s="264">
        <v>0</v>
      </c>
      <c r="AR88" s="264">
        <v>0</v>
      </c>
      <c r="AS88" s="264">
        <v>0</v>
      </c>
      <c r="AT88" s="264">
        <v>0</v>
      </c>
      <c r="AU88" s="264">
        <v>0</v>
      </c>
      <c r="AV88" s="264">
        <v>0</v>
      </c>
      <c r="AW88" s="264">
        <v>0</v>
      </c>
      <c r="AX88" s="264">
        <v>0</v>
      </c>
      <c r="AY88" s="264">
        <v>0</v>
      </c>
      <c r="AZ88" s="264">
        <v>0</v>
      </c>
      <c r="BA88" s="264">
        <v>0</v>
      </c>
      <c r="BB88" s="264">
        <v>0</v>
      </c>
      <c r="BC88" s="264">
        <v>0</v>
      </c>
      <c r="BD88" s="264">
        <v>0</v>
      </c>
      <c r="BE88" s="264">
        <v>0</v>
      </c>
      <c r="BF88" s="264">
        <v>0</v>
      </c>
      <c r="BG88" s="264">
        <v>0</v>
      </c>
      <c r="BH88" s="264">
        <v>0</v>
      </c>
      <c r="BI88" s="264">
        <v>0</v>
      </c>
      <c r="BJ88" s="264">
        <v>0</v>
      </c>
      <c r="BK88" s="264">
        <v>0</v>
      </c>
      <c r="BL88" s="264">
        <v>0</v>
      </c>
      <c r="BM88" s="264">
        <v>0</v>
      </c>
      <c r="BN88" s="264">
        <v>0</v>
      </c>
      <c r="BO88" s="263">
        <v>0</v>
      </c>
      <c r="BP88" s="265">
        <f>BO88-BQ88</f>
        <v>0</v>
      </c>
      <c r="BQ88" s="259"/>
      <c r="BR88" s="273">
        <f t="shared" si="2"/>
        <v>0</v>
      </c>
      <c r="BS88" s="273">
        <f t="shared" si="3"/>
        <v>0</v>
      </c>
    </row>
    <row r="89" spans="1:71" x14ac:dyDescent="0.25">
      <c r="A89" s="254" t="s">
        <v>4144</v>
      </c>
      <c r="B89" s="255" t="s">
        <v>4145</v>
      </c>
      <c r="C89" s="255"/>
      <c r="D89" s="256"/>
      <c r="E89" s="257" t="s">
        <v>4146</v>
      </c>
      <c r="F89" s="258">
        <v>208</v>
      </c>
      <c r="G89" s="254"/>
      <c r="H89" s="255"/>
      <c r="I89" s="259"/>
      <c r="J89" s="259"/>
      <c r="K89" s="259"/>
      <c r="L89" s="260">
        <f>I89+J89+K89</f>
        <v>0</v>
      </c>
      <c r="M89" s="262"/>
      <c r="N89" s="262">
        <f>BQ89</f>
        <v>0</v>
      </c>
      <c r="O89" s="262">
        <f>L89+M89+N89</f>
        <v>0</v>
      </c>
      <c r="P89" s="262">
        <f>Q89+R89+S89+T89+U89+V89+W89+X89+Y89+Z89+AA89+AB89+AC89+AD89+AE89+AF89+AG89+AH89+AI89+AJ89+AK89+AL89+AM89+AN89+AO89+AP89+AQ89+AR89+AS89+AT89+AU89+AV89+AW89+AX89+AY89+AZ89+BA89+BB89+BC89+BD89+BE89+BF89+BG89+BH89+BI89+BJ89+BK89+BL89+BM89+BN89+BP89</f>
        <v>0</v>
      </c>
      <c r="Q89" s="263"/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X89" s="264">
        <v>0</v>
      </c>
      <c r="Y89" s="264">
        <v>0</v>
      </c>
      <c r="Z89" s="264">
        <v>0</v>
      </c>
      <c r="AA89" s="264">
        <v>0</v>
      </c>
      <c r="AB89" s="264">
        <v>0</v>
      </c>
      <c r="AC89" s="264">
        <v>0</v>
      </c>
      <c r="AD89" s="264">
        <v>0</v>
      </c>
      <c r="AE89" s="264">
        <v>0</v>
      </c>
      <c r="AF89" s="264">
        <v>0</v>
      </c>
      <c r="AG89" s="264">
        <v>0</v>
      </c>
      <c r="AH89" s="264">
        <v>0</v>
      </c>
      <c r="AI89" s="264">
        <v>0</v>
      </c>
      <c r="AJ89" s="264">
        <v>0</v>
      </c>
      <c r="AK89" s="264">
        <v>0</v>
      </c>
      <c r="AL89" s="264">
        <v>0</v>
      </c>
      <c r="AM89" s="264">
        <v>0</v>
      </c>
      <c r="AN89" s="264">
        <v>0</v>
      </c>
      <c r="AO89" s="264">
        <v>0</v>
      </c>
      <c r="AP89" s="264">
        <v>0</v>
      </c>
      <c r="AQ89" s="264">
        <v>0</v>
      </c>
      <c r="AR89" s="264">
        <v>0</v>
      </c>
      <c r="AS89" s="264">
        <v>0</v>
      </c>
      <c r="AT89" s="264">
        <v>0</v>
      </c>
      <c r="AU89" s="264">
        <v>0</v>
      </c>
      <c r="AV89" s="264">
        <v>0</v>
      </c>
      <c r="AW89" s="264">
        <v>0</v>
      </c>
      <c r="AX89" s="264">
        <v>0</v>
      </c>
      <c r="AY89" s="264">
        <v>0</v>
      </c>
      <c r="AZ89" s="264">
        <v>0</v>
      </c>
      <c r="BA89" s="264">
        <v>0</v>
      </c>
      <c r="BB89" s="264">
        <v>0</v>
      </c>
      <c r="BC89" s="264">
        <v>0</v>
      </c>
      <c r="BD89" s="264">
        <v>0</v>
      </c>
      <c r="BE89" s="264">
        <v>0</v>
      </c>
      <c r="BF89" s="264">
        <v>0</v>
      </c>
      <c r="BG89" s="264">
        <v>0</v>
      </c>
      <c r="BH89" s="264">
        <v>0</v>
      </c>
      <c r="BI89" s="264">
        <v>0</v>
      </c>
      <c r="BJ89" s="264">
        <v>0</v>
      </c>
      <c r="BK89" s="264">
        <v>0</v>
      </c>
      <c r="BL89" s="264">
        <v>0</v>
      </c>
      <c r="BM89" s="264">
        <v>0</v>
      </c>
      <c r="BN89" s="264">
        <v>0</v>
      </c>
      <c r="BO89" s="263">
        <v>0</v>
      </c>
      <c r="BP89" s="265">
        <f>BO89-BQ89</f>
        <v>0</v>
      </c>
      <c r="BQ89" s="259"/>
      <c r="BR89" s="273">
        <f t="shared" si="2"/>
        <v>0</v>
      </c>
      <c r="BS89" s="273">
        <f t="shared" si="3"/>
        <v>0</v>
      </c>
    </row>
    <row r="90" spans="1:71" x14ac:dyDescent="0.25">
      <c r="A90" s="254" t="s">
        <v>4144</v>
      </c>
      <c r="B90" s="255" t="s">
        <v>4145</v>
      </c>
      <c r="C90" s="255"/>
      <c r="D90" s="256"/>
      <c r="E90" s="257" t="s">
        <v>4146</v>
      </c>
      <c r="F90" s="258">
        <v>209</v>
      </c>
      <c r="G90" s="254"/>
      <c r="H90" s="255"/>
      <c r="I90" s="259"/>
      <c r="J90" s="259"/>
      <c r="K90" s="259"/>
      <c r="L90" s="260">
        <f>I90+J90+K90</f>
        <v>0</v>
      </c>
      <c r="M90" s="262"/>
      <c r="N90" s="262">
        <f>BQ90</f>
        <v>0</v>
      </c>
      <c r="O90" s="262">
        <f>L90+M90+N90</f>
        <v>0</v>
      </c>
      <c r="P90" s="262">
        <f>Q90+R90+S90+T90+U90+V90+W90+X90+Y90+Z90+AA90+AB90+AC90+AD90+AE90+AF90+AG90+AH90+AI90+AJ90+AK90+AL90+AM90+AN90+AO90+AP90+AQ90+AR90+AS90+AT90+AU90+AV90+AW90+AX90+AY90+AZ90+BA90+BB90+BC90+BD90+BE90+BF90+BG90+BH90+BI90+BJ90+BK90+BL90+BM90+BN90+BP90</f>
        <v>0</v>
      </c>
      <c r="Q90" s="263"/>
      <c r="R90" s="264">
        <v>0</v>
      </c>
      <c r="S90" s="264">
        <v>0</v>
      </c>
      <c r="T90" s="264">
        <v>0</v>
      </c>
      <c r="U90" s="264">
        <v>0</v>
      </c>
      <c r="V90" s="264">
        <v>0</v>
      </c>
      <c r="W90" s="264">
        <v>0</v>
      </c>
      <c r="X90" s="264">
        <v>0</v>
      </c>
      <c r="Y90" s="264">
        <v>0</v>
      </c>
      <c r="Z90" s="264">
        <v>0</v>
      </c>
      <c r="AA90" s="264">
        <v>0</v>
      </c>
      <c r="AB90" s="264">
        <v>0</v>
      </c>
      <c r="AC90" s="264">
        <v>0</v>
      </c>
      <c r="AD90" s="264">
        <v>0</v>
      </c>
      <c r="AE90" s="264">
        <v>0</v>
      </c>
      <c r="AF90" s="264">
        <v>0</v>
      </c>
      <c r="AG90" s="264">
        <v>0</v>
      </c>
      <c r="AH90" s="264">
        <v>0</v>
      </c>
      <c r="AI90" s="264">
        <v>0</v>
      </c>
      <c r="AJ90" s="264">
        <v>0</v>
      </c>
      <c r="AK90" s="264">
        <v>0</v>
      </c>
      <c r="AL90" s="264">
        <v>0</v>
      </c>
      <c r="AM90" s="264">
        <v>0</v>
      </c>
      <c r="AN90" s="264">
        <v>0</v>
      </c>
      <c r="AO90" s="264">
        <v>0</v>
      </c>
      <c r="AP90" s="264">
        <v>0</v>
      </c>
      <c r="AQ90" s="264">
        <v>0</v>
      </c>
      <c r="AR90" s="264">
        <v>0</v>
      </c>
      <c r="AS90" s="264">
        <v>0</v>
      </c>
      <c r="AT90" s="264">
        <v>0</v>
      </c>
      <c r="AU90" s="264">
        <v>0</v>
      </c>
      <c r="AV90" s="264">
        <v>0</v>
      </c>
      <c r="AW90" s="264">
        <v>0</v>
      </c>
      <c r="AX90" s="264">
        <v>0</v>
      </c>
      <c r="AY90" s="264">
        <v>0</v>
      </c>
      <c r="AZ90" s="264">
        <v>0</v>
      </c>
      <c r="BA90" s="264">
        <v>0</v>
      </c>
      <c r="BB90" s="264">
        <v>0</v>
      </c>
      <c r="BC90" s="264">
        <v>0</v>
      </c>
      <c r="BD90" s="264">
        <v>0</v>
      </c>
      <c r="BE90" s="264">
        <v>0</v>
      </c>
      <c r="BF90" s="264">
        <v>0</v>
      </c>
      <c r="BG90" s="264">
        <v>0</v>
      </c>
      <c r="BH90" s="264">
        <v>0</v>
      </c>
      <c r="BI90" s="264">
        <v>0</v>
      </c>
      <c r="BJ90" s="264">
        <v>0</v>
      </c>
      <c r="BK90" s="264">
        <v>0</v>
      </c>
      <c r="BL90" s="264">
        <v>0</v>
      </c>
      <c r="BM90" s="264">
        <v>0</v>
      </c>
      <c r="BN90" s="264">
        <v>0</v>
      </c>
      <c r="BO90" s="263">
        <v>0</v>
      </c>
      <c r="BP90" s="265">
        <f>BO90-BQ90</f>
        <v>0</v>
      </c>
      <c r="BQ90" s="259"/>
      <c r="BR90" s="273">
        <f t="shared" si="2"/>
        <v>0</v>
      </c>
      <c r="BS90" s="273">
        <f t="shared" si="3"/>
        <v>0</v>
      </c>
    </row>
    <row r="91" spans="1:71" x14ac:dyDescent="0.25">
      <c r="A91" s="254" t="s">
        <v>4144</v>
      </c>
      <c r="B91" s="255" t="s">
        <v>4149</v>
      </c>
      <c r="C91" s="255"/>
      <c r="D91" s="256"/>
      <c r="E91" s="257" t="s">
        <v>4150</v>
      </c>
      <c r="F91" s="258">
        <v>210</v>
      </c>
      <c r="G91" s="254"/>
      <c r="H91" s="255"/>
      <c r="I91" s="259"/>
      <c r="J91" s="259"/>
      <c r="K91" s="259"/>
      <c r="L91" s="260">
        <f>I91+J91+K91</f>
        <v>0</v>
      </c>
      <c r="M91" s="262"/>
      <c r="N91" s="262">
        <f>BQ91</f>
        <v>0</v>
      </c>
      <c r="O91" s="262">
        <f>L91+M91+N91</f>
        <v>0</v>
      </c>
      <c r="P91" s="262">
        <f>Q91+R91+S91+T91+U91+V91+W91+X91+Y91+Z91+AA91+AB91+AC91+AD91+AE91+AF91+AG91+AH91+AI91+AJ91+AK91+AL91+AM91+AN91+AO91+AP91+AQ91+AR91+AS91+AT91+AU91+AV91+AW91+AX91+AY91+AZ91+BA91+BB91+BC91+BD91+BE91+BF91+BG91+BH91+BI91+BJ91+BK91+BL91+BM91+BN91+BP91</f>
        <v>0</v>
      </c>
      <c r="Q91" s="263"/>
      <c r="R91" s="264">
        <v>0</v>
      </c>
      <c r="S91" s="264">
        <v>0</v>
      </c>
      <c r="T91" s="264">
        <v>0</v>
      </c>
      <c r="U91" s="264">
        <v>0</v>
      </c>
      <c r="V91" s="264">
        <v>0</v>
      </c>
      <c r="W91" s="264">
        <v>0</v>
      </c>
      <c r="X91" s="264">
        <v>0</v>
      </c>
      <c r="Y91" s="264">
        <v>0</v>
      </c>
      <c r="Z91" s="264">
        <v>0</v>
      </c>
      <c r="AA91" s="264">
        <v>0</v>
      </c>
      <c r="AB91" s="264">
        <v>0</v>
      </c>
      <c r="AC91" s="264">
        <v>0</v>
      </c>
      <c r="AD91" s="264">
        <v>0</v>
      </c>
      <c r="AE91" s="264">
        <v>0</v>
      </c>
      <c r="AF91" s="264">
        <v>0</v>
      </c>
      <c r="AG91" s="264">
        <v>0</v>
      </c>
      <c r="AH91" s="264">
        <v>0</v>
      </c>
      <c r="AI91" s="264">
        <v>0</v>
      </c>
      <c r="AJ91" s="264">
        <v>0</v>
      </c>
      <c r="AK91" s="264">
        <v>0</v>
      </c>
      <c r="AL91" s="264">
        <v>0</v>
      </c>
      <c r="AM91" s="264">
        <v>0</v>
      </c>
      <c r="AN91" s="264">
        <v>0</v>
      </c>
      <c r="AO91" s="264">
        <v>0</v>
      </c>
      <c r="AP91" s="264">
        <v>0</v>
      </c>
      <c r="AQ91" s="264">
        <v>0</v>
      </c>
      <c r="AR91" s="264">
        <v>0</v>
      </c>
      <c r="AS91" s="264">
        <v>0</v>
      </c>
      <c r="AT91" s="264">
        <v>0</v>
      </c>
      <c r="AU91" s="264">
        <v>0</v>
      </c>
      <c r="AV91" s="264">
        <v>0</v>
      </c>
      <c r="AW91" s="264">
        <v>0</v>
      </c>
      <c r="AX91" s="264">
        <v>0</v>
      </c>
      <c r="AY91" s="264">
        <v>0</v>
      </c>
      <c r="AZ91" s="264">
        <v>0</v>
      </c>
      <c r="BA91" s="264">
        <v>0</v>
      </c>
      <c r="BB91" s="264">
        <v>0</v>
      </c>
      <c r="BC91" s="264">
        <v>0</v>
      </c>
      <c r="BD91" s="264">
        <v>0</v>
      </c>
      <c r="BE91" s="264">
        <v>0</v>
      </c>
      <c r="BF91" s="264">
        <v>0</v>
      </c>
      <c r="BG91" s="264">
        <v>0</v>
      </c>
      <c r="BH91" s="264">
        <v>0</v>
      </c>
      <c r="BI91" s="264">
        <v>0</v>
      </c>
      <c r="BJ91" s="264">
        <v>0</v>
      </c>
      <c r="BK91" s="264">
        <v>0</v>
      </c>
      <c r="BL91" s="264">
        <v>0</v>
      </c>
      <c r="BM91" s="264">
        <v>0</v>
      </c>
      <c r="BN91" s="264">
        <v>0</v>
      </c>
      <c r="BO91" s="263">
        <v>0</v>
      </c>
      <c r="BP91" s="265">
        <f>BO91-BQ91</f>
        <v>0</v>
      </c>
      <c r="BQ91" s="259"/>
      <c r="BR91" s="273">
        <f t="shared" si="2"/>
        <v>0</v>
      </c>
      <c r="BS91" s="273">
        <f t="shared" si="3"/>
        <v>0</v>
      </c>
    </row>
    <row r="92" spans="1:71" x14ac:dyDescent="0.25">
      <c r="A92" s="254" t="s">
        <v>4144</v>
      </c>
      <c r="B92" s="255" t="s">
        <v>19</v>
      </c>
      <c r="C92" s="267">
        <v>45092</v>
      </c>
      <c r="D92" s="256">
        <v>142595</v>
      </c>
      <c r="E92" s="257" t="s">
        <v>4147</v>
      </c>
      <c r="F92" s="258">
        <v>211</v>
      </c>
      <c r="G92" s="254" t="s">
        <v>80</v>
      </c>
      <c r="H92" s="255" t="s">
        <v>3487</v>
      </c>
      <c r="I92" s="259"/>
      <c r="J92" s="259"/>
      <c r="K92" s="259"/>
      <c r="L92" s="260">
        <f>I92+J92+K92</f>
        <v>0</v>
      </c>
      <c r="M92" s="262"/>
      <c r="N92" s="262">
        <f>BQ92</f>
        <v>0</v>
      </c>
      <c r="O92" s="262">
        <f>L92+M92+N92</f>
        <v>0</v>
      </c>
      <c r="P92" s="262">
        <f>Q92+R92+S92+T92+U92+V92+W92+X92+Y92+Z92+AA92+AB92+AC92+AD92+AE92+AF92+AG92+AH92+AI92+AJ92+AK92+AL92+AM92+AN92+AO92+AP92+AQ92+AR92+AS92+AT92+AU92+AV92+AW92+AX92+AY92+AZ92+BA92+BB92+BC92+BD92+BE92+BF92+BG92+BH92+BI92+BJ92+BK92+BL92+BM92+BN92+BP92</f>
        <v>0</v>
      </c>
      <c r="Q92" s="263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X92" s="264">
        <v>0</v>
      </c>
      <c r="Y92" s="264">
        <v>0</v>
      </c>
      <c r="Z92" s="264">
        <v>0</v>
      </c>
      <c r="AA92" s="264">
        <v>0</v>
      </c>
      <c r="AB92" s="264">
        <v>0</v>
      </c>
      <c r="AC92" s="264">
        <v>0</v>
      </c>
      <c r="AD92" s="264">
        <v>0</v>
      </c>
      <c r="AE92" s="264">
        <v>0</v>
      </c>
      <c r="AF92" s="264">
        <v>0</v>
      </c>
      <c r="AG92" s="264">
        <v>0</v>
      </c>
      <c r="AH92" s="264">
        <v>0</v>
      </c>
      <c r="AI92" s="264">
        <v>0</v>
      </c>
      <c r="AJ92" s="264">
        <v>0</v>
      </c>
      <c r="AK92" s="264">
        <v>0</v>
      </c>
      <c r="AL92" s="264">
        <v>0</v>
      </c>
      <c r="AM92" s="264">
        <v>0</v>
      </c>
      <c r="AN92" s="264">
        <v>0</v>
      </c>
      <c r="AO92" s="264">
        <v>0</v>
      </c>
      <c r="AP92" s="264">
        <v>0</v>
      </c>
      <c r="AQ92" s="264">
        <v>0</v>
      </c>
      <c r="AR92" s="264">
        <v>0</v>
      </c>
      <c r="AS92" s="264">
        <v>0</v>
      </c>
      <c r="AT92" s="264">
        <v>0</v>
      </c>
      <c r="AU92" s="264">
        <v>0</v>
      </c>
      <c r="AV92" s="264">
        <v>0</v>
      </c>
      <c r="AW92" s="264">
        <v>0</v>
      </c>
      <c r="AX92" s="264">
        <v>0</v>
      </c>
      <c r="AY92" s="264">
        <v>0</v>
      </c>
      <c r="AZ92" s="264">
        <v>0</v>
      </c>
      <c r="BA92" s="264">
        <v>0</v>
      </c>
      <c r="BB92" s="264">
        <v>0</v>
      </c>
      <c r="BC92" s="264">
        <v>0</v>
      </c>
      <c r="BD92" s="264">
        <v>0</v>
      </c>
      <c r="BE92" s="264">
        <v>0</v>
      </c>
      <c r="BF92" s="264">
        <v>0</v>
      </c>
      <c r="BG92" s="264">
        <v>0</v>
      </c>
      <c r="BH92" s="264">
        <v>0</v>
      </c>
      <c r="BI92" s="264">
        <v>0</v>
      </c>
      <c r="BJ92" s="264">
        <v>0</v>
      </c>
      <c r="BK92" s="264">
        <v>0</v>
      </c>
      <c r="BL92" s="264">
        <v>0</v>
      </c>
      <c r="BM92" s="264">
        <v>0</v>
      </c>
      <c r="BN92" s="264">
        <v>0</v>
      </c>
      <c r="BO92" s="263">
        <v>0</v>
      </c>
      <c r="BP92" s="265">
        <f>BO92-BQ92</f>
        <v>0</v>
      </c>
      <c r="BQ92" s="259"/>
      <c r="BR92" s="273">
        <f t="shared" si="2"/>
        <v>0</v>
      </c>
      <c r="BS92" s="273">
        <f t="shared" si="3"/>
        <v>0</v>
      </c>
    </row>
    <row r="93" spans="1:71" x14ac:dyDescent="0.25">
      <c r="A93" s="254" t="s">
        <v>4144</v>
      </c>
      <c r="B93" s="255" t="s">
        <v>19</v>
      </c>
      <c r="C93" s="267">
        <v>45037</v>
      </c>
      <c r="D93" s="256">
        <v>266214.23</v>
      </c>
      <c r="E93" s="257" t="s">
        <v>4156</v>
      </c>
      <c r="F93" s="258">
        <v>304</v>
      </c>
      <c r="G93" s="254" t="s">
        <v>225</v>
      </c>
      <c r="H93" s="255" t="s">
        <v>3487</v>
      </c>
      <c r="I93" s="259">
        <v>2826.75</v>
      </c>
      <c r="J93" s="259">
        <v>2840.88</v>
      </c>
      <c r="K93" s="259">
        <v>2864.46</v>
      </c>
      <c r="L93" s="260">
        <f>I93+J93+K93</f>
        <v>8532.09</v>
      </c>
      <c r="M93" s="262"/>
      <c r="N93" s="262">
        <f>BQ93</f>
        <v>0</v>
      </c>
      <c r="O93" s="262">
        <f>L93+M93+N93</f>
        <v>8532.09</v>
      </c>
      <c r="P93" s="262">
        <f>Q93+R93+S93+T93+U93+V93+W93+X93+Y93+Z93+AA93+AB93+AC93+AD93+AE93+AF93+AG93+AH93+AI93+AJ93+AK93+AL93+AM93+AN93+AO93+AP93+AQ93+AR93+AS93+AT93+AU93+AV93+AW93+AX93+AY93+AZ93+BA93+BB93+BC93+BD93+BE93+BF93+BG93+BH93+BI93+BJ93+BK93+BL93+BM93+BN93+BP93</f>
        <v>134035.82</v>
      </c>
      <c r="Q93" s="263">
        <v>10600</v>
      </c>
      <c r="R93" s="264">
        <v>15388.55</v>
      </c>
      <c r="S93" s="264">
        <v>15388.55</v>
      </c>
      <c r="T93" s="264">
        <v>15388.55</v>
      </c>
      <c r="U93" s="264">
        <v>15388.55</v>
      </c>
      <c r="V93" s="264">
        <v>15388.55</v>
      </c>
      <c r="W93" s="264">
        <v>15388.55</v>
      </c>
      <c r="X93" s="264">
        <v>15388.55</v>
      </c>
      <c r="Y93" s="264">
        <v>15388.55</v>
      </c>
      <c r="Z93" s="264">
        <v>0</v>
      </c>
      <c r="AA93" s="264">
        <v>0</v>
      </c>
      <c r="AB93" s="264">
        <v>0</v>
      </c>
      <c r="AC93" s="264">
        <v>0</v>
      </c>
      <c r="AD93" s="264">
        <v>0</v>
      </c>
      <c r="AE93" s="264">
        <v>0</v>
      </c>
      <c r="AF93" s="264">
        <v>0</v>
      </c>
      <c r="AG93" s="264">
        <v>0</v>
      </c>
      <c r="AH93" s="264">
        <v>327.42</v>
      </c>
      <c r="AI93" s="264">
        <v>0</v>
      </c>
      <c r="AJ93" s="264">
        <v>0</v>
      </c>
      <c r="AK93" s="264">
        <v>0</v>
      </c>
      <c r="AL93" s="264">
        <v>0</v>
      </c>
      <c r="AM93" s="264">
        <v>0</v>
      </c>
      <c r="AN93" s="264">
        <v>0</v>
      </c>
      <c r="AO93" s="264">
        <v>0</v>
      </c>
      <c r="AP93" s="264">
        <v>0</v>
      </c>
      <c r="AQ93" s="264">
        <v>0</v>
      </c>
      <c r="AR93" s="264">
        <v>0</v>
      </c>
      <c r="AS93" s="264">
        <v>0</v>
      </c>
      <c r="AT93" s="264">
        <v>0</v>
      </c>
      <c r="AU93" s="264">
        <v>0</v>
      </c>
      <c r="AV93" s="264">
        <v>0</v>
      </c>
      <c r="AW93" s="264">
        <v>0</v>
      </c>
      <c r="AX93" s="264">
        <v>0</v>
      </c>
      <c r="AY93" s="264">
        <v>0</v>
      </c>
      <c r="AZ93" s="264">
        <v>0</v>
      </c>
      <c r="BA93" s="264">
        <v>0</v>
      </c>
      <c r="BB93" s="264">
        <v>0</v>
      </c>
      <c r="BC93" s="264">
        <v>0</v>
      </c>
      <c r="BD93" s="264">
        <v>0</v>
      </c>
      <c r="BE93" s="264">
        <v>0</v>
      </c>
      <c r="BF93" s="264">
        <v>0</v>
      </c>
      <c r="BG93" s="264">
        <v>0</v>
      </c>
      <c r="BH93" s="264">
        <v>0</v>
      </c>
      <c r="BI93" s="264">
        <v>0</v>
      </c>
      <c r="BJ93" s="264">
        <v>0</v>
      </c>
      <c r="BK93" s="264">
        <v>0</v>
      </c>
      <c r="BL93" s="264">
        <v>0</v>
      </c>
      <c r="BM93" s="264">
        <v>0</v>
      </c>
      <c r="BN93" s="264">
        <v>0</v>
      </c>
      <c r="BO93" s="263">
        <v>0</v>
      </c>
      <c r="BP93" s="265">
        <f>BO93-BQ93</f>
        <v>0</v>
      </c>
      <c r="BQ93" s="259"/>
      <c r="BR93" s="273">
        <f t="shared" si="2"/>
        <v>72154.2</v>
      </c>
      <c r="BS93" s="273">
        <f t="shared" si="3"/>
        <v>61881.619999999995</v>
      </c>
    </row>
    <row r="94" spans="1:71" x14ac:dyDescent="0.25">
      <c r="A94" s="254" t="s">
        <v>4144</v>
      </c>
      <c r="B94" s="255" t="s">
        <v>4149</v>
      </c>
      <c r="C94" s="255"/>
      <c r="D94" s="256"/>
      <c r="E94" s="257" t="s">
        <v>4150</v>
      </c>
      <c r="F94" s="258">
        <v>401</v>
      </c>
      <c r="G94" s="254"/>
      <c r="H94" s="255"/>
      <c r="I94" s="259"/>
      <c r="J94" s="259"/>
      <c r="K94" s="259"/>
      <c r="L94" s="260">
        <f>I94+J94+K94</f>
        <v>0</v>
      </c>
      <c r="M94" s="262"/>
      <c r="N94" s="262">
        <f>BQ94</f>
        <v>0</v>
      </c>
      <c r="O94" s="262">
        <f>L94+M94+N94</f>
        <v>0</v>
      </c>
      <c r="P94" s="262">
        <f>Q94+R94+S94+T94+U94+V94+W94+X94+Y94+Z94+AA94+AB94+AC94+AD94+AE94+AF94+AG94+AH94+AI94+AJ94+AK94+AL94+AM94+AN94+AO94+AP94+AQ94+AR94+AS94+AT94+AU94+AV94+AW94+AX94+AY94+AZ94+BA94+BB94+BC94+BD94+BE94+BF94+BG94+BH94+BI94+BJ94+BK94+BL94+BM94+BN94+BP94</f>
        <v>19218.280000000002</v>
      </c>
      <c r="Q94" s="263"/>
      <c r="R94" s="264">
        <v>2228.39</v>
      </c>
      <c r="S94" s="264">
        <v>1600.32</v>
      </c>
      <c r="T94" s="264">
        <v>1600.32</v>
      </c>
      <c r="U94" s="264">
        <v>1600.32</v>
      </c>
      <c r="V94" s="264">
        <v>1600.32</v>
      </c>
      <c r="W94" s="264">
        <v>1600.32</v>
      </c>
      <c r="X94" s="264">
        <v>1600.28</v>
      </c>
      <c r="Y94" s="264">
        <v>7277.43</v>
      </c>
      <c r="Z94" s="264">
        <v>0</v>
      </c>
      <c r="AA94" s="264">
        <v>0</v>
      </c>
      <c r="AB94" s="264">
        <v>0</v>
      </c>
      <c r="AC94" s="264">
        <v>0</v>
      </c>
      <c r="AD94" s="264"/>
      <c r="AE94" s="264">
        <v>110.58</v>
      </c>
      <c r="AF94" s="264">
        <v>0</v>
      </c>
      <c r="AG94" s="264">
        <v>0</v>
      </c>
      <c r="AH94" s="264">
        <v>0</v>
      </c>
      <c r="AI94" s="264">
        <v>0</v>
      </c>
      <c r="AJ94" s="264">
        <v>0</v>
      </c>
      <c r="AK94" s="264">
        <v>0</v>
      </c>
      <c r="AL94" s="264">
        <v>0</v>
      </c>
      <c r="AM94" s="264">
        <v>0</v>
      </c>
      <c r="AN94" s="264">
        <v>0</v>
      </c>
      <c r="AO94" s="264">
        <v>0</v>
      </c>
      <c r="AP94" s="264">
        <v>0</v>
      </c>
      <c r="AQ94" s="264">
        <v>0</v>
      </c>
      <c r="AR94" s="264">
        <v>0</v>
      </c>
      <c r="AS94" s="264">
        <v>0</v>
      </c>
      <c r="AT94" s="264">
        <v>0</v>
      </c>
      <c r="AU94" s="264">
        <v>0</v>
      </c>
      <c r="AV94" s="264">
        <v>0</v>
      </c>
      <c r="AW94" s="264">
        <v>0</v>
      </c>
      <c r="AX94" s="264">
        <v>0</v>
      </c>
      <c r="AY94" s="264">
        <v>0</v>
      </c>
      <c r="AZ94" s="264">
        <v>0</v>
      </c>
      <c r="BA94" s="264">
        <v>0</v>
      </c>
      <c r="BB94" s="264">
        <v>0</v>
      </c>
      <c r="BC94" s="264">
        <v>0</v>
      </c>
      <c r="BD94" s="264">
        <v>0</v>
      </c>
      <c r="BE94" s="264">
        <v>0</v>
      </c>
      <c r="BF94" s="264">
        <v>0</v>
      </c>
      <c r="BG94" s="264">
        <v>0</v>
      </c>
      <c r="BH94" s="264">
        <v>0</v>
      </c>
      <c r="BI94" s="264">
        <v>0</v>
      </c>
      <c r="BJ94" s="264">
        <v>0</v>
      </c>
      <c r="BK94" s="264">
        <v>0</v>
      </c>
      <c r="BL94" s="264">
        <v>0</v>
      </c>
      <c r="BM94" s="264">
        <v>0</v>
      </c>
      <c r="BN94" s="264">
        <v>0</v>
      </c>
      <c r="BO94" s="263">
        <v>0</v>
      </c>
      <c r="BP94" s="265">
        <f>BO94-BQ94</f>
        <v>0</v>
      </c>
      <c r="BQ94" s="259"/>
      <c r="BR94" s="273">
        <f t="shared" si="2"/>
        <v>7029.3499999999995</v>
      </c>
      <c r="BS94" s="273">
        <f t="shared" si="3"/>
        <v>12188.93</v>
      </c>
    </row>
    <row r="95" spans="1:71" x14ac:dyDescent="0.25">
      <c r="A95" s="254" t="s">
        <v>4144</v>
      </c>
      <c r="B95" s="255" t="s">
        <v>19</v>
      </c>
      <c r="C95" s="267">
        <v>45231</v>
      </c>
      <c r="D95" s="256">
        <v>275975</v>
      </c>
      <c r="E95" s="257" t="s">
        <v>4156</v>
      </c>
      <c r="F95" s="258">
        <v>402</v>
      </c>
      <c r="G95" s="254" t="s">
        <v>237</v>
      </c>
      <c r="H95" s="255" t="s">
        <v>3487</v>
      </c>
      <c r="I95" s="259">
        <v>5562.09</v>
      </c>
      <c r="J95" s="259"/>
      <c r="K95" s="259">
        <v>11366.15</v>
      </c>
      <c r="L95" s="260">
        <f>I95+J95+K95</f>
        <v>16928.239999999998</v>
      </c>
      <c r="M95" s="262"/>
      <c r="N95" s="262">
        <f>BQ95</f>
        <v>0</v>
      </c>
      <c r="O95" s="262">
        <f>L95+M95+N95</f>
        <v>16928.239999999998</v>
      </c>
      <c r="P95" s="262">
        <f>Q95+R95+S95+T95+U95+V95+W95+X95+Y95+Z95+AA95+AB95+AC95+AD95+AE95+AF95+AG95+AH95+AI95+AJ95+AK95+AL95+AM95+AN95+AO95+AP95+AQ95+AR95+AS95+AT95+AU95+AV95+AW95+AX95+AY95+AZ95+BA95+BB95+BC95+BD95+BE95+BF95+BG95+BH95+BI95+BJ95+BK95+BL95+BM95+BN95+BP95</f>
        <v>5559.75</v>
      </c>
      <c r="Q95" s="263">
        <v>5393.91</v>
      </c>
      <c r="R95" s="264">
        <v>0</v>
      </c>
      <c r="S95" s="264">
        <v>0</v>
      </c>
      <c r="T95" s="264">
        <v>0</v>
      </c>
      <c r="U95" s="264">
        <v>0</v>
      </c>
      <c r="V95" s="264">
        <v>0</v>
      </c>
      <c r="W95" s="264">
        <v>0</v>
      </c>
      <c r="X95" s="264">
        <v>0</v>
      </c>
      <c r="Y95" s="264">
        <v>0</v>
      </c>
      <c r="Z95" s="264">
        <v>0</v>
      </c>
      <c r="AA95" s="264">
        <v>0</v>
      </c>
      <c r="AB95" s="264">
        <v>0</v>
      </c>
      <c r="AC95" s="264">
        <v>0</v>
      </c>
      <c r="AD95" s="264">
        <v>0</v>
      </c>
      <c r="AE95" s="264">
        <v>165.84</v>
      </c>
      <c r="AF95" s="264">
        <v>0</v>
      </c>
      <c r="AG95" s="264">
        <v>0</v>
      </c>
      <c r="AH95" s="264">
        <v>0</v>
      </c>
      <c r="AI95" s="264">
        <v>0</v>
      </c>
      <c r="AJ95" s="264">
        <v>0</v>
      </c>
      <c r="AK95" s="264">
        <v>0</v>
      </c>
      <c r="AL95" s="264">
        <v>0</v>
      </c>
      <c r="AM95" s="264">
        <v>0</v>
      </c>
      <c r="AN95" s="264">
        <v>0</v>
      </c>
      <c r="AO95" s="264">
        <v>0</v>
      </c>
      <c r="AP95" s="264">
        <v>0</v>
      </c>
      <c r="AQ95" s="264">
        <v>0</v>
      </c>
      <c r="AR95" s="264">
        <v>0</v>
      </c>
      <c r="AS95" s="264">
        <v>0</v>
      </c>
      <c r="AT95" s="264">
        <v>0</v>
      </c>
      <c r="AU95" s="264">
        <v>0</v>
      </c>
      <c r="AV95" s="264">
        <v>0</v>
      </c>
      <c r="AW95" s="264">
        <v>0</v>
      </c>
      <c r="AX95" s="264">
        <v>0</v>
      </c>
      <c r="AY95" s="264">
        <v>0</v>
      </c>
      <c r="AZ95" s="264">
        <v>0</v>
      </c>
      <c r="BA95" s="264">
        <v>0</v>
      </c>
      <c r="BB95" s="264">
        <v>0</v>
      </c>
      <c r="BC95" s="264">
        <v>0</v>
      </c>
      <c r="BD95" s="264">
        <v>0</v>
      </c>
      <c r="BE95" s="264">
        <v>0</v>
      </c>
      <c r="BF95" s="264">
        <v>0</v>
      </c>
      <c r="BG95" s="264">
        <v>0</v>
      </c>
      <c r="BH95" s="264">
        <v>0</v>
      </c>
      <c r="BI95" s="264">
        <v>0</v>
      </c>
      <c r="BJ95" s="264">
        <v>0</v>
      </c>
      <c r="BK95" s="264">
        <v>0</v>
      </c>
      <c r="BL95" s="264">
        <v>0</v>
      </c>
      <c r="BM95" s="264">
        <v>0</v>
      </c>
      <c r="BN95" s="264">
        <v>0</v>
      </c>
      <c r="BO95" s="263">
        <v>0</v>
      </c>
      <c r="BP95" s="265">
        <f>BO95-BQ95</f>
        <v>0</v>
      </c>
      <c r="BQ95" s="259"/>
      <c r="BR95" s="273">
        <f t="shared" si="2"/>
        <v>5393.91</v>
      </c>
      <c r="BS95" s="273">
        <f t="shared" si="3"/>
        <v>165.84</v>
      </c>
    </row>
    <row r="96" spans="1:71" x14ac:dyDescent="0.25">
      <c r="A96" s="254" t="s">
        <v>4144</v>
      </c>
      <c r="B96" s="255" t="s">
        <v>4145</v>
      </c>
      <c r="C96" s="255"/>
      <c r="D96" s="256"/>
      <c r="E96" s="257" t="s">
        <v>4146</v>
      </c>
      <c r="F96" s="258">
        <v>701</v>
      </c>
      <c r="G96" s="254"/>
      <c r="H96" s="255"/>
      <c r="I96" s="259"/>
      <c r="J96" s="259"/>
      <c r="K96" s="259"/>
      <c r="L96" s="260">
        <f>I96+J96+K96</f>
        <v>0</v>
      </c>
      <c r="M96" s="262"/>
      <c r="N96" s="262">
        <f>BQ96</f>
        <v>0</v>
      </c>
      <c r="O96" s="262">
        <f>L96+M96+N96</f>
        <v>0</v>
      </c>
      <c r="P96" s="262">
        <f>Q96+R96+S96+T96+U96+V96+W96+X96+Y96+Z96+AA96+AB96+AC96+AD96+AE96+AF96+AG96+AH96+AI96+AJ96+AK96+AL96+AM96+AN96+AO96+AP96+AQ96+AR96+AS96+AT96+AU96+AV96+AW96+AX96+AY96+AZ96+BA96+BB96+BC96+BD96+BE96+BF96+BG96+BH96+BI96+BJ96+BK96+BL96+BM96+BN96+BP96</f>
        <v>22570.38</v>
      </c>
      <c r="Q96" s="263"/>
      <c r="R96" s="264">
        <v>981.51</v>
      </c>
      <c r="S96" s="264">
        <v>981.51</v>
      </c>
      <c r="T96" s="264">
        <v>981.51</v>
      </c>
      <c r="U96" s="264">
        <v>981.51</v>
      </c>
      <c r="V96" s="264">
        <v>981.51</v>
      </c>
      <c r="W96" s="264">
        <v>981.51</v>
      </c>
      <c r="X96" s="264">
        <v>981.51</v>
      </c>
      <c r="Y96" s="264">
        <v>6854.85</v>
      </c>
      <c r="Z96" s="264">
        <v>8292.15</v>
      </c>
      <c r="AA96" s="264">
        <v>0</v>
      </c>
      <c r="AB96" s="264">
        <v>0</v>
      </c>
      <c r="AC96" s="264">
        <v>0</v>
      </c>
      <c r="AD96" s="264"/>
      <c r="AE96" s="264">
        <v>552.80999999999995</v>
      </c>
      <c r="AF96" s="264">
        <v>0</v>
      </c>
      <c r="AG96" s="264">
        <v>0</v>
      </c>
      <c r="AH96" s="264">
        <v>0</v>
      </c>
      <c r="AI96" s="264">
        <v>0</v>
      </c>
      <c r="AJ96" s="264">
        <v>0</v>
      </c>
      <c r="AK96" s="264">
        <v>0</v>
      </c>
      <c r="AL96" s="264">
        <v>0</v>
      </c>
      <c r="AM96" s="264">
        <v>0</v>
      </c>
      <c r="AN96" s="264">
        <v>0</v>
      </c>
      <c r="AO96" s="264">
        <v>0</v>
      </c>
      <c r="AP96" s="264">
        <v>0</v>
      </c>
      <c r="AQ96" s="264">
        <v>0</v>
      </c>
      <c r="AR96" s="264">
        <v>0</v>
      </c>
      <c r="AS96" s="264">
        <v>0</v>
      </c>
      <c r="AT96" s="264">
        <v>0</v>
      </c>
      <c r="AU96" s="264">
        <v>0</v>
      </c>
      <c r="AV96" s="264">
        <v>0</v>
      </c>
      <c r="AW96" s="264">
        <v>0</v>
      </c>
      <c r="AX96" s="264">
        <v>0</v>
      </c>
      <c r="AY96" s="264">
        <v>0</v>
      </c>
      <c r="AZ96" s="264">
        <v>0</v>
      </c>
      <c r="BA96" s="264">
        <v>0</v>
      </c>
      <c r="BB96" s="264">
        <v>0</v>
      </c>
      <c r="BC96" s="264">
        <v>0</v>
      </c>
      <c r="BD96" s="264">
        <v>0</v>
      </c>
      <c r="BE96" s="264">
        <v>0</v>
      </c>
      <c r="BF96" s="264">
        <v>0</v>
      </c>
      <c r="BG96" s="264">
        <v>0</v>
      </c>
      <c r="BH96" s="264">
        <v>0</v>
      </c>
      <c r="BI96" s="264">
        <v>0</v>
      </c>
      <c r="BJ96" s="264">
        <v>0</v>
      </c>
      <c r="BK96" s="264">
        <v>0</v>
      </c>
      <c r="BL96" s="264">
        <v>0</v>
      </c>
      <c r="BM96" s="264">
        <v>0</v>
      </c>
      <c r="BN96" s="264">
        <v>0</v>
      </c>
      <c r="BO96" s="263">
        <v>0</v>
      </c>
      <c r="BP96" s="265">
        <f>BO96-BQ96</f>
        <v>0</v>
      </c>
      <c r="BQ96" s="259"/>
      <c r="BR96" s="273">
        <f t="shared" si="2"/>
        <v>3926.04</v>
      </c>
      <c r="BS96" s="273">
        <f t="shared" si="3"/>
        <v>18644.34</v>
      </c>
    </row>
    <row r="97" spans="1:71" x14ac:dyDescent="0.25">
      <c r="A97" s="254" t="s">
        <v>4144</v>
      </c>
      <c r="B97" s="255" t="s">
        <v>4152</v>
      </c>
      <c r="C97" s="255"/>
      <c r="D97" s="256">
        <v>319000</v>
      </c>
      <c r="E97" s="258" t="s">
        <v>4153</v>
      </c>
      <c r="F97" s="258">
        <v>802</v>
      </c>
      <c r="G97" s="254"/>
      <c r="H97" s="255"/>
      <c r="I97" s="259"/>
      <c r="J97" s="259"/>
      <c r="K97" s="259"/>
      <c r="L97" s="260">
        <f>I97+J97+K97</f>
        <v>0</v>
      </c>
      <c r="M97" s="262"/>
      <c r="N97" s="262">
        <f>BQ97</f>
        <v>0</v>
      </c>
      <c r="O97" s="262">
        <f>L97+M97+N97</f>
        <v>0</v>
      </c>
      <c r="P97" s="262">
        <f>Q97+R97+S97+T97+U97+V97+W97+X97+Y97+Z97+AA97+AB97+AC97+AD97+AE97+AF97+AG97+AH97+AI97+AJ97+AK97+AL97+AM97+AN97+AO97+AP97+AQ97+AR97+AS97+AT97+AU97+AV97+AW97+AX97+AY97+AZ97+BA97+BB97+BC97+BD97+BE97+BF97+BG97+BH97+BI97+BJ97+BK97+BL97+BM97+BN97+BP97</f>
        <v>22920.039999999997</v>
      </c>
      <c r="Q97" s="263"/>
      <c r="R97" s="264">
        <v>1105.6199999999999</v>
      </c>
      <c r="S97" s="264">
        <v>8640.69</v>
      </c>
      <c r="T97" s="264">
        <v>1105.6199999999999</v>
      </c>
      <c r="U97" s="264">
        <v>1105.6199999999999</v>
      </c>
      <c r="V97" s="264">
        <v>1105.6199999999999</v>
      </c>
      <c r="W97" s="264">
        <v>1105.6199999999999</v>
      </c>
      <c r="X97" s="264">
        <v>1105.6199999999999</v>
      </c>
      <c r="Y97" s="264">
        <v>7535.07</v>
      </c>
      <c r="Z97" s="264"/>
      <c r="AA97" s="264">
        <v>0</v>
      </c>
      <c r="AB97" s="264">
        <v>0</v>
      </c>
      <c r="AC97" s="264">
        <v>0</v>
      </c>
      <c r="AD97" s="264">
        <v>0</v>
      </c>
      <c r="AE97" s="264">
        <v>110.56</v>
      </c>
      <c r="AF97" s="264">
        <v>0</v>
      </c>
      <c r="AG97" s="264">
        <v>0</v>
      </c>
      <c r="AH97" s="264">
        <v>0</v>
      </c>
      <c r="AI97" s="264">
        <v>0</v>
      </c>
      <c r="AJ97" s="264">
        <v>0</v>
      </c>
      <c r="AK97" s="264">
        <v>0</v>
      </c>
      <c r="AL97" s="264">
        <v>0</v>
      </c>
      <c r="AM97" s="264">
        <v>0</v>
      </c>
      <c r="AN97" s="264">
        <v>0</v>
      </c>
      <c r="AO97" s="264">
        <v>0</v>
      </c>
      <c r="AP97" s="264">
        <v>0</v>
      </c>
      <c r="AQ97" s="264">
        <v>0</v>
      </c>
      <c r="AR97" s="264">
        <v>0</v>
      </c>
      <c r="AS97" s="264">
        <v>0</v>
      </c>
      <c r="AT97" s="264">
        <v>0</v>
      </c>
      <c r="AU97" s="264">
        <v>0</v>
      </c>
      <c r="AV97" s="264">
        <v>0</v>
      </c>
      <c r="AW97" s="264">
        <v>0</v>
      </c>
      <c r="AX97" s="264">
        <v>0</v>
      </c>
      <c r="AY97" s="264">
        <v>0</v>
      </c>
      <c r="AZ97" s="264">
        <v>0</v>
      </c>
      <c r="BA97" s="264">
        <v>0</v>
      </c>
      <c r="BB97" s="264">
        <v>0</v>
      </c>
      <c r="BC97" s="264">
        <v>0</v>
      </c>
      <c r="BD97" s="264">
        <v>0</v>
      </c>
      <c r="BE97" s="264">
        <v>0</v>
      </c>
      <c r="BF97" s="264">
        <v>0</v>
      </c>
      <c r="BG97" s="264">
        <v>0</v>
      </c>
      <c r="BH97" s="264">
        <v>0</v>
      </c>
      <c r="BI97" s="264">
        <v>0</v>
      </c>
      <c r="BJ97" s="264">
        <v>0</v>
      </c>
      <c r="BK97" s="264">
        <v>0</v>
      </c>
      <c r="BL97" s="264">
        <v>0</v>
      </c>
      <c r="BM97" s="264">
        <v>0</v>
      </c>
      <c r="BN97" s="264">
        <v>0</v>
      </c>
      <c r="BO97" s="263">
        <v>0</v>
      </c>
      <c r="BP97" s="265">
        <f>BO97-BQ97</f>
        <v>0</v>
      </c>
      <c r="BQ97" s="259"/>
      <c r="BR97" s="273">
        <f t="shared" si="2"/>
        <v>11957.55</v>
      </c>
      <c r="BS97" s="273">
        <f t="shared" si="3"/>
        <v>10962.49</v>
      </c>
    </row>
    <row r="98" spans="1:71" x14ac:dyDescent="0.25">
      <c r="A98" s="254" t="s">
        <v>4144</v>
      </c>
      <c r="B98" s="255" t="s">
        <v>4149</v>
      </c>
      <c r="C98" s="255"/>
      <c r="D98" s="256"/>
      <c r="E98" s="257" t="s">
        <v>4161</v>
      </c>
      <c r="F98" s="258">
        <v>901</v>
      </c>
      <c r="G98" s="254"/>
      <c r="H98" s="255"/>
      <c r="I98" s="259"/>
      <c r="J98" s="259"/>
      <c r="K98" s="259"/>
      <c r="L98" s="260">
        <f>I98+J98+K98</f>
        <v>0</v>
      </c>
      <c r="M98" s="262"/>
      <c r="N98" s="262">
        <f>BQ98</f>
        <v>0</v>
      </c>
      <c r="O98" s="262">
        <f>L98+M98+N98</f>
        <v>0</v>
      </c>
      <c r="P98" s="262">
        <f>Q98+R98+S98+T98+U98+V98+W98+X98+Y98+Z98+AA98+AB98+AC98+AD98+AE98+AF98+AG98+AH98+AI98+AJ98+AK98+AL98+AM98+AN98+AO98+AP98+AQ98+AR98+AS98+AT98+AU98+AV98+AW98+AX98+AY98+AZ98+BA98+BB98+BC98+BD98+BE98+BF98+BG98+BH98+BI98+BJ98+BK98+BL98+BM98+BN98+BP98</f>
        <v>15768.98</v>
      </c>
      <c r="Q98" s="263"/>
      <c r="R98" s="264">
        <v>1443.64</v>
      </c>
      <c r="S98" s="264">
        <v>1443.64</v>
      </c>
      <c r="T98" s="264">
        <v>1443.64</v>
      </c>
      <c r="U98" s="264">
        <v>1443.64</v>
      </c>
      <c r="V98" s="264">
        <v>1443.64</v>
      </c>
      <c r="W98" s="264">
        <v>1443.64</v>
      </c>
      <c r="X98" s="264">
        <v>1443.64</v>
      </c>
      <c r="Y98" s="264">
        <v>5552.45</v>
      </c>
      <c r="Z98" s="264"/>
      <c r="AA98" s="264">
        <v>0</v>
      </c>
      <c r="AB98" s="264">
        <v>0</v>
      </c>
      <c r="AC98" s="264">
        <v>111.05</v>
      </c>
      <c r="AD98" s="264">
        <v>0</v>
      </c>
      <c r="AE98" s="264">
        <v>0</v>
      </c>
      <c r="AF98" s="264">
        <v>0</v>
      </c>
      <c r="AG98" s="264">
        <v>0</v>
      </c>
      <c r="AH98" s="264">
        <v>0</v>
      </c>
      <c r="AI98" s="264">
        <v>0</v>
      </c>
      <c r="AJ98" s="264">
        <v>0</v>
      </c>
      <c r="AK98" s="264">
        <v>0</v>
      </c>
      <c r="AL98" s="264">
        <v>0</v>
      </c>
      <c r="AM98" s="264">
        <v>0</v>
      </c>
      <c r="AN98" s="264">
        <v>0</v>
      </c>
      <c r="AO98" s="264">
        <v>0</v>
      </c>
      <c r="AP98" s="264">
        <v>0</v>
      </c>
      <c r="AQ98" s="264">
        <v>0</v>
      </c>
      <c r="AR98" s="264">
        <v>0</v>
      </c>
      <c r="AS98" s="264">
        <v>0</v>
      </c>
      <c r="AT98" s="264">
        <v>0</v>
      </c>
      <c r="AU98" s="264">
        <v>0</v>
      </c>
      <c r="AV98" s="264">
        <v>0</v>
      </c>
      <c r="AW98" s="264">
        <v>0</v>
      </c>
      <c r="AX98" s="264">
        <v>0</v>
      </c>
      <c r="AY98" s="264">
        <v>0</v>
      </c>
      <c r="AZ98" s="264">
        <v>0</v>
      </c>
      <c r="BA98" s="264">
        <v>0</v>
      </c>
      <c r="BB98" s="264">
        <v>0</v>
      </c>
      <c r="BC98" s="264">
        <v>0</v>
      </c>
      <c r="BD98" s="264">
        <v>0</v>
      </c>
      <c r="BE98" s="264">
        <v>0</v>
      </c>
      <c r="BF98" s="264">
        <v>0</v>
      </c>
      <c r="BG98" s="264">
        <v>0</v>
      </c>
      <c r="BH98" s="264">
        <v>0</v>
      </c>
      <c r="BI98" s="264">
        <v>0</v>
      </c>
      <c r="BJ98" s="264">
        <v>0</v>
      </c>
      <c r="BK98" s="264">
        <v>0</v>
      </c>
      <c r="BL98" s="264">
        <v>0</v>
      </c>
      <c r="BM98" s="264">
        <v>0</v>
      </c>
      <c r="BN98" s="264">
        <v>0</v>
      </c>
      <c r="BO98" s="263">
        <v>0</v>
      </c>
      <c r="BP98" s="265">
        <f>BO98-BQ98</f>
        <v>0</v>
      </c>
      <c r="BQ98" s="259"/>
      <c r="BR98" s="273">
        <f t="shared" si="2"/>
        <v>5774.56</v>
      </c>
      <c r="BS98" s="273">
        <f t="shared" si="3"/>
        <v>9994.4199999999983</v>
      </c>
    </row>
    <row r="99" spans="1:71" x14ac:dyDescent="0.25">
      <c r="A99" s="254" t="s">
        <v>4144</v>
      </c>
      <c r="B99" s="255" t="s">
        <v>4162</v>
      </c>
      <c r="C99" s="267">
        <v>45590</v>
      </c>
      <c r="D99" s="256">
        <v>263294</v>
      </c>
      <c r="E99" s="257" t="s">
        <v>4156</v>
      </c>
      <c r="F99" s="258">
        <v>902</v>
      </c>
      <c r="G99" s="254" t="s">
        <v>134</v>
      </c>
      <c r="H99" s="255" t="s">
        <v>3487</v>
      </c>
      <c r="I99" s="259">
        <v>7116.83</v>
      </c>
      <c r="J99" s="259">
        <v>7152.41</v>
      </c>
      <c r="K99" s="259">
        <v>7211.78</v>
      </c>
      <c r="L99" s="260">
        <f>I99+J99+K99</f>
        <v>21481.02</v>
      </c>
      <c r="M99" s="262"/>
      <c r="N99" s="262">
        <f>BQ99</f>
        <v>0</v>
      </c>
      <c r="O99" s="262">
        <f>L99+M99+N99</f>
        <v>21481.02</v>
      </c>
      <c r="P99" s="262">
        <f>Q99+R99+S99+T99+U99+V99+W99+X99+Y99+Z99+AA99+AB99+AC99+AD99+AE99+AF99+AG99+AH99+AI99+AJ99+AK99+AL99+AM99+AN99+AO99+AP99+AQ99+AR99+AS99+AT99+AU99+AV99+AW99+AX99+AY99+AZ99+BA99+BB99+BC99+BD99+BE99+BF99+BG99+BH99+BI99+BJ99+BK99+BL99+BM99+BN99+BP99</f>
        <v>30294.779999999995</v>
      </c>
      <c r="Q99" s="263">
        <v>7152.41</v>
      </c>
      <c r="R99" s="264">
        <v>2166.46</v>
      </c>
      <c r="S99" s="264">
        <v>2166.46</v>
      </c>
      <c r="T99" s="264">
        <v>2166.46</v>
      </c>
      <c r="U99" s="264">
        <v>2166.46</v>
      </c>
      <c r="V99" s="264">
        <v>2166.46</v>
      </c>
      <c r="W99" s="264">
        <v>5720.02</v>
      </c>
      <c r="X99" s="264">
        <v>2166.46</v>
      </c>
      <c r="Y99" s="264">
        <v>4311.43</v>
      </c>
      <c r="Z99" s="264"/>
      <c r="AA99" s="264">
        <v>0</v>
      </c>
      <c r="AB99" s="264">
        <v>0</v>
      </c>
      <c r="AC99" s="264">
        <v>112.16</v>
      </c>
      <c r="AD99" s="264">
        <v>0</v>
      </c>
      <c r="AE99" s="264">
        <v>0</v>
      </c>
      <c r="AF99" s="264">
        <v>0</v>
      </c>
      <c r="AG99" s="264">
        <v>0</v>
      </c>
      <c r="AH99" s="264">
        <v>0</v>
      </c>
      <c r="AI99" s="264">
        <v>0</v>
      </c>
      <c r="AJ99" s="264">
        <v>0</v>
      </c>
      <c r="AK99" s="264">
        <v>0</v>
      </c>
      <c r="AL99" s="264">
        <v>0</v>
      </c>
      <c r="AM99" s="264">
        <v>0</v>
      </c>
      <c r="AN99" s="264">
        <v>0</v>
      </c>
      <c r="AO99" s="264">
        <v>0</v>
      </c>
      <c r="AP99" s="264">
        <v>0</v>
      </c>
      <c r="AQ99" s="264">
        <v>0</v>
      </c>
      <c r="AR99" s="264">
        <v>0</v>
      </c>
      <c r="AS99" s="264">
        <v>0</v>
      </c>
      <c r="AT99" s="264">
        <v>0</v>
      </c>
      <c r="AU99" s="264">
        <v>0</v>
      </c>
      <c r="AV99" s="264">
        <v>0</v>
      </c>
      <c r="AW99" s="264">
        <v>0</v>
      </c>
      <c r="AX99" s="264">
        <v>0</v>
      </c>
      <c r="AY99" s="264">
        <v>0</v>
      </c>
      <c r="AZ99" s="264">
        <v>0</v>
      </c>
      <c r="BA99" s="264">
        <v>0</v>
      </c>
      <c r="BB99" s="264">
        <v>0</v>
      </c>
      <c r="BC99" s="264">
        <v>0</v>
      </c>
      <c r="BD99" s="264">
        <v>0</v>
      </c>
      <c r="BE99" s="264">
        <v>0</v>
      </c>
      <c r="BF99" s="264">
        <v>0</v>
      </c>
      <c r="BG99" s="264">
        <v>0</v>
      </c>
      <c r="BH99" s="264">
        <v>0</v>
      </c>
      <c r="BI99" s="264">
        <v>0</v>
      </c>
      <c r="BJ99" s="264">
        <v>0</v>
      </c>
      <c r="BK99" s="264">
        <v>0</v>
      </c>
      <c r="BL99" s="264">
        <v>0</v>
      </c>
      <c r="BM99" s="264">
        <v>0</v>
      </c>
      <c r="BN99" s="264">
        <v>0</v>
      </c>
      <c r="BO99" s="263">
        <v>0</v>
      </c>
      <c r="BP99" s="265">
        <f>BO99-BQ99</f>
        <v>0</v>
      </c>
      <c r="BQ99" s="259"/>
      <c r="BR99" s="273">
        <f t="shared" si="2"/>
        <v>15818.249999999996</v>
      </c>
      <c r="BS99" s="273">
        <f t="shared" si="3"/>
        <v>14476.53</v>
      </c>
    </row>
    <row r="100" spans="1:71" x14ac:dyDescent="0.25">
      <c r="A100" s="254" t="s">
        <v>4144</v>
      </c>
      <c r="B100" s="255" t="s">
        <v>4145</v>
      </c>
      <c r="C100" s="255"/>
      <c r="D100" s="256"/>
      <c r="E100" s="257" t="s">
        <v>4146</v>
      </c>
      <c r="F100" s="258">
        <v>1001</v>
      </c>
      <c r="G100" s="254"/>
      <c r="H100" s="255"/>
      <c r="I100" s="259"/>
      <c r="J100" s="259"/>
      <c r="K100" s="259"/>
      <c r="L100" s="260">
        <f>I100+J100+K100</f>
        <v>0</v>
      </c>
      <c r="M100" s="262"/>
      <c r="N100" s="262">
        <f>BQ100</f>
        <v>0</v>
      </c>
      <c r="O100" s="262">
        <f>L100+M100+N100</f>
        <v>0</v>
      </c>
      <c r="P100" s="262">
        <f>Q100+R100+S100+T100+U100+V100+W100+X100+Y100+Z100+AA100+AB100+AC100+AD100+AE100+AF100+AG100+AH100+AI100+AJ100+AK100+AL100+AM100+AN100+AO100+AP100+AQ100+AR100+AS100+AT100+AU100+AV100+AW100+AX100+AY100+AZ100+BA100+BB100+BC100+BD100+BE100+BF100+BG100+BH100+BI100+BJ100+BK100+BL100+BM100+BN100+BP100</f>
        <v>20190.669999999998</v>
      </c>
      <c r="Q100" s="263"/>
      <c r="R100" s="264">
        <v>1855.36</v>
      </c>
      <c r="S100" s="264">
        <v>1855.36</v>
      </c>
      <c r="T100" s="264">
        <v>1855.36</v>
      </c>
      <c r="U100" s="264">
        <v>1855.36</v>
      </c>
      <c r="V100" s="264">
        <v>1855.36</v>
      </c>
      <c r="W100" s="264">
        <v>1855.36</v>
      </c>
      <c r="X100" s="264">
        <v>1855.36</v>
      </c>
      <c r="Y100" s="264">
        <v>7094.01</v>
      </c>
      <c r="Z100" s="264"/>
      <c r="AA100" s="264">
        <v>0</v>
      </c>
      <c r="AB100" s="264">
        <v>0</v>
      </c>
      <c r="AC100" s="264">
        <v>0</v>
      </c>
      <c r="AD100" s="264">
        <v>0</v>
      </c>
      <c r="AE100" s="264">
        <v>0</v>
      </c>
      <c r="AF100" s="264">
        <v>0</v>
      </c>
      <c r="AG100" s="264">
        <v>0</v>
      </c>
      <c r="AH100" s="264">
        <v>109.14</v>
      </c>
      <c r="AI100" s="264">
        <v>0</v>
      </c>
      <c r="AJ100" s="264">
        <v>0</v>
      </c>
      <c r="AK100" s="264">
        <v>0</v>
      </c>
      <c r="AL100" s="264">
        <v>0</v>
      </c>
      <c r="AM100" s="264">
        <v>0</v>
      </c>
      <c r="AN100" s="264">
        <v>0</v>
      </c>
      <c r="AO100" s="264">
        <v>0</v>
      </c>
      <c r="AP100" s="264">
        <v>0</v>
      </c>
      <c r="AQ100" s="264">
        <v>0</v>
      </c>
      <c r="AR100" s="264">
        <v>0</v>
      </c>
      <c r="AS100" s="264">
        <v>0</v>
      </c>
      <c r="AT100" s="264">
        <v>0</v>
      </c>
      <c r="AU100" s="264">
        <v>0</v>
      </c>
      <c r="AV100" s="264">
        <v>0</v>
      </c>
      <c r="AW100" s="264">
        <v>0</v>
      </c>
      <c r="AX100" s="264">
        <v>0</v>
      </c>
      <c r="AY100" s="264">
        <v>0</v>
      </c>
      <c r="AZ100" s="264">
        <v>0</v>
      </c>
      <c r="BA100" s="264">
        <v>0</v>
      </c>
      <c r="BB100" s="264">
        <v>0</v>
      </c>
      <c r="BC100" s="264">
        <v>0</v>
      </c>
      <c r="BD100" s="264">
        <v>0</v>
      </c>
      <c r="BE100" s="264">
        <v>0</v>
      </c>
      <c r="BF100" s="264">
        <v>0</v>
      </c>
      <c r="BG100" s="264">
        <v>0</v>
      </c>
      <c r="BH100" s="264">
        <v>0</v>
      </c>
      <c r="BI100" s="264">
        <v>0</v>
      </c>
      <c r="BJ100" s="264">
        <v>0</v>
      </c>
      <c r="BK100" s="264">
        <v>0</v>
      </c>
      <c r="BL100" s="264">
        <v>0</v>
      </c>
      <c r="BM100" s="264">
        <v>0</v>
      </c>
      <c r="BN100" s="264">
        <v>0</v>
      </c>
      <c r="BO100" s="263">
        <v>0</v>
      </c>
      <c r="BP100" s="265">
        <f>BO100-BQ100</f>
        <v>0</v>
      </c>
      <c r="BQ100" s="259"/>
      <c r="BR100" s="273">
        <f t="shared" si="2"/>
        <v>7421.44</v>
      </c>
      <c r="BS100" s="273">
        <f t="shared" si="3"/>
        <v>12769.23</v>
      </c>
    </row>
    <row r="101" spans="1:71" x14ac:dyDescent="0.25">
      <c r="A101" s="254" t="s">
        <v>4144</v>
      </c>
      <c r="B101" s="255" t="s">
        <v>19</v>
      </c>
      <c r="C101" s="267">
        <v>45563</v>
      </c>
      <c r="D101" s="256">
        <v>260380</v>
      </c>
      <c r="E101" s="257" t="s">
        <v>4156</v>
      </c>
      <c r="F101" s="258">
        <v>1203</v>
      </c>
      <c r="G101" s="254" t="s">
        <v>92</v>
      </c>
      <c r="H101" s="255"/>
      <c r="I101" s="259"/>
      <c r="J101" s="259"/>
      <c r="K101" s="259"/>
      <c r="L101" s="260">
        <f>I101+J101+K101</f>
        <v>0</v>
      </c>
      <c r="M101" s="262">
        <v>2064.21</v>
      </c>
      <c r="N101" s="262">
        <f>BQ101</f>
        <v>0</v>
      </c>
      <c r="O101" s="262">
        <f>L101+M101+N101</f>
        <v>2064.21</v>
      </c>
      <c r="P101" s="262">
        <f>Q101+R101+S101+T101+U101+V101+W101+X101+Y101+Z101+AA101+AB101+AC101+AD101+AE101+AF101+AG101+AH101+AI101+AJ101+AK101+AL101+AM101+AN101+AO101+AP101+AQ101+AR101+AS101+AT101+AU101+AV101+AW101+AX101+AY101+AZ101+BA101+BB101+BC101+BD101+BE101+BF101+BG101+BH101+BI101+BJ101+BK101+BL101+BM101+BN101+BP101</f>
        <v>14519.99</v>
      </c>
      <c r="Q101" s="263"/>
      <c r="R101" s="264">
        <v>1359.07</v>
      </c>
      <c r="S101" s="264">
        <v>1359.07</v>
      </c>
      <c r="T101" s="264">
        <v>1359.07</v>
      </c>
      <c r="U101" s="264">
        <v>1359.07</v>
      </c>
      <c r="V101" s="264">
        <v>610.58000000000004</v>
      </c>
      <c r="W101" s="264">
        <v>610.58000000000004</v>
      </c>
      <c r="X101" s="264">
        <v>610.58000000000004</v>
      </c>
      <c r="Y101" s="264">
        <v>7037.73</v>
      </c>
      <c r="Z101" s="264">
        <v>0</v>
      </c>
      <c r="AA101" s="264"/>
      <c r="AB101" s="264">
        <v>0</v>
      </c>
      <c r="AC101" s="264">
        <v>0</v>
      </c>
      <c r="AD101" s="264">
        <v>0</v>
      </c>
      <c r="AE101" s="264">
        <v>0</v>
      </c>
      <c r="AF101" s="264">
        <v>0</v>
      </c>
      <c r="AG101" s="264">
        <v>0</v>
      </c>
      <c r="AH101" s="264">
        <v>0</v>
      </c>
      <c r="AI101" s="264">
        <v>0</v>
      </c>
      <c r="AJ101" s="264">
        <v>0</v>
      </c>
      <c r="AK101" s="264">
        <v>0</v>
      </c>
      <c r="AL101" s="264">
        <v>0</v>
      </c>
      <c r="AM101" s="264">
        <v>0</v>
      </c>
      <c r="AN101" s="264">
        <v>0</v>
      </c>
      <c r="AO101" s="264">
        <v>0</v>
      </c>
      <c r="AP101" s="264">
        <v>0</v>
      </c>
      <c r="AQ101" s="264">
        <v>214.24</v>
      </c>
      <c r="AR101" s="264">
        <v>0</v>
      </c>
      <c r="AS101" s="264">
        <v>0</v>
      </c>
      <c r="AT101" s="264">
        <v>0</v>
      </c>
      <c r="AU101" s="264">
        <v>0</v>
      </c>
      <c r="AV101" s="264">
        <v>0</v>
      </c>
      <c r="AW101" s="264">
        <v>0</v>
      </c>
      <c r="AX101" s="264">
        <v>0</v>
      </c>
      <c r="AY101" s="264">
        <v>0</v>
      </c>
      <c r="AZ101" s="264">
        <v>0</v>
      </c>
      <c r="BA101" s="264">
        <v>0</v>
      </c>
      <c r="BB101" s="264">
        <v>0</v>
      </c>
      <c r="BC101" s="264">
        <v>0</v>
      </c>
      <c r="BD101" s="264">
        <v>0</v>
      </c>
      <c r="BE101" s="264">
        <v>0</v>
      </c>
      <c r="BF101" s="264">
        <v>0</v>
      </c>
      <c r="BG101" s="264">
        <v>0</v>
      </c>
      <c r="BH101" s="264">
        <v>0</v>
      </c>
      <c r="BI101" s="264">
        <v>0</v>
      </c>
      <c r="BJ101" s="264">
        <v>0</v>
      </c>
      <c r="BK101" s="264">
        <v>0</v>
      </c>
      <c r="BL101" s="264">
        <v>0</v>
      </c>
      <c r="BM101" s="264">
        <v>0</v>
      </c>
      <c r="BN101" s="264">
        <v>0</v>
      </c>
      <c r="BO101" s="263">
        <v>0</v>
      </c>
      <c r="BP101" s="265">
        <f>BO101-BQ101</f>
        <v>0</v>
      </c>
      <c r="BQ101" s="259"/>
      <c r="BR101" s="273">
        <f t="shared" si="2"/>
        <v>5436.28</v>
      </c>
      <c r="BS101" s="273">
        <f t="shared" si="3"/>
        <v>9083.7099999999991</v>
      </c>
    </row>
    <row r="102" spans="1:71" x14ac:dyDescent="0.25">
      <c r="A102" s="254" t="s">
        <v>4144</v>
      </c>
      <c r="B102" s="255" t="s">
        <v>4145</v>
      </c>
      <c r="C102" s="255"/>
      <c r="D102" s="256"/>
      <c r="E102" s="257" t="s">
        <v>4146</v>
      </c>
      <c r="F102" s="258">
        <v>1204</v>
      </c>
      <c r="G102" s="254"/>
      <c r="H102" s="255"/>
      <c r="I102" s="259"/>
      <c r="J102" s="259"/>
      <c r="K102" s="259"/>
      <c r="L102" s="260">
        <f>I102+J102+K102</f>
        <v>0</v>
      </c>
      <c r="M102" s="262"/>
      <c r="N102" s="262">
        <f>BQ102</f>
        <v>0</v>
      </c>
      <c r="O102" s="262">
        <f>L102+M102+N102</f>
        <v>0</v>
      </c>
      <c r="P102" s="262">
        <f>Q102+R102+S102+T102+U102+V102+W102+X102+Y102+Z102+AA102+AB102+AC102+AD102+AE102+AF102+AG102+AH102+AI102+AJ102+AK102+AL102+AM102+AN102+AO102+AP102+AQ102+AR102+AS102+AT102+AU102+AV102+AW102+AX102+AY102+AZ102+BA102+BB102+BC102+BD102+BE102+BF102+BG102+BH102+BI102+BJ102+BK102+BL102+BM102+BN102+BP102</f>
        <v>0</v>
      </c>
      <c r="Q102" s="263"/>
      <c r="R102" s="264">
        <v>0</v>
      </c>
      <c r="S102" s="264">
        <v>0</v>
      </c>
      <c r="T102" s="264">
        <v>0</v>
      </c>
      <c r="U102" s="264">
        <v>0</v>
      </c>
      <c r="V102" s="264">
        <v>0</v>
      </c>
      <c r="W102" s="264">
        <v>0</v>
      </c>
      <c r="X102" s="264">
        <v>0</v>
      </c>
      <c r="Y102" s="264">
        <v>0</v>
      </c>
      <c r="Z102" s="264">
        <v>0</v>
      </c>
      <c r="AA102" s="264"/>
      <c r="AB102" s="264">
        <v>0</v>
      </c>
      <c r="AC102" s="264">
        <v>0</v>
      </c>
      <c r="AD102" s="264">
        <v>0</v>
      </c>
      <c r="AE102" s="264">
        <v>0</v>
      </c>
      <c r="AF102" s="264">
        <v>0</v>
      </c>
      <c r="AG102" s="264">
        <v>0</v>
      </c>
      <c r="AH102" s="264">
        <v>0</v>
      </c>
      <c r="AI102" s="264">
        <v>0</v>
      </c>
      <c r="AJ102" s="264">
        <v>0</v>
      </c>
      <c r="AK102" s="264">
        <v>0</v>
      </c>
      <c r="AL102" s="264">
        <v>0</v>
      </c>
      <c r="AM102" s="264">
        <v>0</v>
      </c>
      <c r="AN102" s="264">
        <v>0</v>
      </c>
      <c r="AO102" s="264">
        <v>0</v>
      </c>
      <c r="AP102" s="264">
        <v>0</v>
      </c>
      <c r="AQ102" s="264">
        <v>0</v>
      </c>
      <c r="AR102" s="264">
        <v>0</v>
      </c>
      <c r="AS102" s="264">
        <v>0</v>
      </c>
      <c r="AT102" s="264">
        <v>0</v>
      </c>
      <c r="AU102" s="264">
        <v>0</v>
      </c>
      <c r="AV102" s="264">
        <v>0</v>
      </c>
      <c r="AW102" s="264">
        <v>0</v>
      </c>
      <c r="AX102" s="264">
        <v>0</v>
      </c>
      <c r="AY102" s="264">
        <v>0</v>
      </c>
      <c r="AZ102" s="264">
        <v>0</v>
      </c>
      <c r="BA102" s="264">
        <v>0</v>
      </c>
      <c r="BB102" s="264">
        <v>0</v>
      </c>
      <c r="BC102" s="264">
        <v>0</v>
      </c>
      <c r="BD102" s="264">
        <v>0</v>
      </c>
      <c r="BE102" s="264">
        <v>0</v>
      </c>
      <c r="BF102" s="264">
        <v>0</v>
      </c>
      <c r="BG102" s="264">
        <v>0</v>
      </c>
      <c r="BH102" s="264">
        <v>0</v>
      </c>
      <c r="BI102" s="264">
        <v>0</v>
      </c>
      <c r="BJ102" s="264">
        <v>0</v>
      </c>
      <c r="BK102" s="264">
        <v>0</v>
      </c>
      <c r="BL102" s="264">
        <v>0</v>
      </c>
      <c r="BM102" s="264">
        <v>0</v>
      </c>
      <c r="BN102" s="264">
        <v>0</v>
      </c>
      <c r="BO102" s="263">
        <v>0</v>
      </c>
      <c r="BP102" s="265">
        <f>BO102-BQ102</f>
        <v>0</v>
      </c>
      <c r="BQ102" s="259"/>
      <c r="BR102" s="273">
        <f t="shared" si="2"/>
        <v>0</v>
      </c>
      <c r="BS102" s="273">
        <f t="shared" si="3"/>
        <v>0</v>
      </c>
    </row>
    <row r="103" spans="1:71" x14ac:dyDescent="0.25">
      <c r="A103" s="254" t="s">
        <v>4144</v>
      </c>
      <c r="B103" s="255" t="s">
        <v>4145</v>
      </c>
      <c r="C103" s="255"/>
      <c r="D103" s="256"/>
      <c r="E103" s="257" t="s">
        <v>4146</v>
      </c>
      <c r="F103" s="258">
        <v>1302</v>
      </c>
      <c r="G103" s="254"/>
      <c r="H103" s="255"/>
      <c r="I103" s="259"/>
      <c r="J103" s="259"/>
      <c r="K103" s="259"/>
      <c r="L103" s="260">
        <f>I103+J103+K103</f>
        <v>0</v>
      </c>
      <c r="M103" s="262"/>
      <c r="N103" s="262">
        <f>BQ103</f>
        <v>0</v>
      </c>
      <c r="O103" s="262">
        <f>L103+M103+N103</f>
        <v>0</v>
      </c>
      <c r="P103" s="262">
        <f>Q103+R103+S103+T103+U103+V103+W103+X103+Y103+Z103+AA103+AB103+AC103+AD103+AE103+AF103+AG103+AH103+AI103+AJ103+AK103+AL103+AM103+AN103+AO103+AP103+AQ103+AR103+AS103+AT103+AU103+AV103+AW103+AX103+AY103+AZ103+BA103+BB103+BC103+BD103+BE103+BF103+BG103+BH103+BI103+BJ103+BK103+BL103+BM103+BN103+BP103</f>
        <v>25103.900000000027</v>
      </c>
      <c r="Q103" s="263"/>
      <c r="R103" s="264">
        <v>1846.32</v>
      </c>
      <c r="S103" s="264">
        <v>1846.32</v>
      </c>
      <c r="T103" s="264">
        <v>1846.32</v>
      </c>
      <c r="U103" s="264">
        <v>1846.32</v>
      </c>
      <c r="V103" s="264">
        <v>1846.32</v>
      </c>
      <c r="W103" s="264">
        <v>1846.32</v>
      </c>
      <c r="X103" s="264">
        <v>1846.32</v>
      </c>
      <c r="Y103" s="264">
        <v>6662.94</v>
      </c>
      <c r="Z103" s="264">
        <v>999.52</v>
      </c>
      <c r="AA103" s="264">
        <v>231.9</v>
      </c>
      <c r="AB103" s="264">
        <v>231.9</v>
      </c>
      <c r="AC103" s="264">
        <v>342.95</v>
      </c>
      <c r="AD103" s="264"/>
      <c r="AE103" s="264">
        <v>231.9</v>
      </c>
      <c r="AF103" s="264">
        <v>231.9</v>
      </c>
      <c r="AG103" s="264">
        <v>231.9</v>
      </c>
      <c r="AH103" s="264">
        <v>231.9</v>
      </c>
      <c r="AI103" s="264">
        <v>231.9</v>
      </c>
      <c r="AJ103" s="264">
        <v>231.9</v>
      </c>
      <c r="AK103" s="264">
        <v>231.9</v>
      </c>
      <c r="AL103" s="264">
        <v>231.9</v>
      </c>
      <c r="AM103" s="264">
        <v>231.9</v>
      </c>
      <c r="AN103" s="264">
        <v>231.9</v>
      </c>
      <c r="AO103" s="264">
        <v>231.9</v>
      </c>
      <c r="AP103" s="264">
        <v>231.9</v>
      </c>
      <c r="AQ103" s="264">
        <v>231.9</v>
      </c>
      <c r="AR103" s="264">
        <v>231.9</v>
      </c>
      <c r="AS103" s="264">
        <v>231.9</v>
      </c>
      <c r="AT103" s="264">
        <v>231.95</v>
      </c>
      <c r="AU103" s="264">
        <v>0</v>
      </c>
      <c r="AV103" s="264">
        <v>0</v>
      </c>
      <c r="AW103" s="264">
        <v>0</v>
      </c>
      <c r="AX103" s="264">
        <v>0</v>
      </c>
      <c r="AY103" s="264">
        <v>0</v>
      </c>
      <c r="AZ103" s="264">
        <v>0</v>
      </c>
      <c r="BA103" s="264">
        <v>0</v>
      </c>
      <c r="BB103" s="264">
        <v>0</v>
      </c>
      <c r="BC103" s="264">
        <v>0</v>
      </c>
      <c r="BD103" s="264">
        <v>0</v>
      </c>
      <c r="BE103" s="264">
        <v>0</v>
      </c>
      <c r="BF103" s="264">
        <v>0</v>
      </c>
      <c r="BG103" s="264">
        <v>0</v>
      </c>
      <c r="BH103" s="264">
        <v>0</v>
      </c>
      <c r="BI103" s="264">
        <v>0</v>
      </c>
      <c r="BJ103" s="264">
        <v>0</v>
      </c>
      <c r="BK103" s="264">
        <v>0</v>
      </c>
      <c r="BL103" s="264">
        <v>0</v>
      </c>
      <c r="BM103" s="264">
        <v>0</v>
      </c>
      <c r="BN103" s="264">
        <v>0</v>
      </c>
      <c r="BO103" s="263">
        <v>0</v>
      </c>
      <c r="BP103" s="265">
        <f>BO103-BQ103</f>
        <v>0</v>
      </c>
      <c r="BQ103" s="259"/>
      <c r="BR103" s="273">
        <f t="shared" si="2"/>
        <v>7385.28</v>
      </c>
      <c r="BS103" s="273">
        <f t="shared" si="3"/>
        <v>17718.620000000003</v>
      </c>
    </row>
    <row r="104" spans="1:71" x14ac:dyDescent="0.25">
      <c r="A104" s="254" t="s">
        <v>4144</v>
      </c>
      <c r="B104" s="255" t="s">
        <v>19</v>
      </c>
      <c r="C104" s="267">
        <v>45096</v>
      </c>
      <c r="D104" s="256">
        <v>245670</v>
      </c>
      <c r="E104" s="257" t="s">
        <v>4156</v>
      </c>
      <c r="F104" s="258">
        <v>1403</v>
      </c>
      <c r="G104" s="254" t="s">
        <v>134</v>
      </c>
      <c r="H104" s="255" t="s">
        <v>3487</v>
      </c>
      <c r="I104" s="259">
        <v>18692.830000000002</v>
      </c>
      <c r="J104" s="259">
        <v>5460.75</v>
      </c>
      <c r="K104" s="259">
        <v>5506.08</v>
      </c>
      <c r="L104" s="260">
        <f>I104+J104+K104</f>
        <v>29659.660000000003</v>
      </c>
      <c r="M104" s="262"/>
      <c r="N104" s="262">
        <f>BQ104</f>
        <v>0</v>
      </c>
      <c r="O104" s="262">
        <f>L104+M104+N104</f>
        <v>29659.660000000003</v>
      </c>
      <c r="P104" s="262">
        <f>Q104+R104+S104+T104+U104+V104+W104+X104+Y104+Z104+AA104+AB104+AC104+AD104+AE104+AF104+AG104+AH104+AI104+AJ104+AK104+AL104+AM104+AN104+AO104+AP104+AQ104+AR104+AS104+AT104+AU104+AV104+AW104+AX104+AY104+AZ104+BA104+BB104+BC104+BD104+BE104+BF104+BG104+BH104+BI104+BJ104+BK104+BL104+BM104+BN104+BP104</f>
        <v>67613.080000000016</v>
      </c>
      <c r="Q104" s="263">
        <v>5000</v>
      </c>
      <c r="R104" s="264">
        <v>3566.81</v>
      </c>
      <c r="S104" s="264">
        <v>2555.1799999999998</v>
      </c>
      <c r="T104" s="264">
        <v>2555.1799999999998</v>
      </c>
      <c r="U104" s="264">
        <v>2555.1799999999998</v>
      </c>
      <c r="V104" s="264">
        <v>2555.1799999999998</v>
      </c>
      <c r="W104" s="264">
        <v>2555.1799999999998</v>
      </c>
      <c r="X104" s="264">
        <v>2555.1799999999998</v>
      </c>
      <c r="Y104" s="264">
        <v>17121.53</v>
      </c>
      <c r="Z104" s="264">
        <v>9066.08</v>
      </c>
      <c r="AA104" s="264">
        <v>0</v>
      </c>
      <c r="AB104" s="264">
        <v>507.3</v>
      </c>
      <c r="AC104" s="264">
        <v>507.3</v>
      </c>
      <c r="AD104" s="264"/>
      <c r="AE104" s="264">
        <v>507.3</v>
      </c>
      <c r="AF104" s="264">
        <v>6490.31</v>
      </c>
      <c r="AG104" s="264">
        <v>507.3</v>
      </c>
      <c r="AH104" s="264">
        <v>507.3</v>
      </c>
      <c r="AI104" s="264">
        <v>507.3</v>
      </c>
      <c r="AJ104" s="264">
        <v>507.3</v>
      </c>
      <c r="AK104" s="264">
        <v>507.3</v>
      </c>
      <c r="AL104" s="264">
        <v>507.3</v>
      </c>
      <c r="AM104" s="264">
        <v>507.3</v>
      </c>
      <c r="AN104" s="264">
        <v>507.34</v>
      </c>
      <c r="AO104" s="264">
        <v>0</v>
      </c>
      <c r="AP104" s="264">
        <v>0</v>
      </c>
      <c r="AQ104" s="264">
        <v>0</v>
      </c>
      <c r="AR104" s="264">
        <v>5456.93</v>
      </c>
      <c r="AS104" s="264">
        <v>0</v>
      </c>
      <c r="AT104" s="264">
        <v>0</v>
      </c>
      <c r="AU104" s="264">
        <v>0</v>
      </c>
      <c r="AV104" s="264">
        <v>0</v>
      </c>
      <c r="AW104" s="264">
        <v>0</v>
      </c>
      <c r="AX104" s="264">
        <v>0</v>
      </c>
      <c r="AY104" s="264">
        <v>0</v>
      </c>
      <c r="AZ104" s="264">
        <v>0</v>
      </c>
      <c r="BA104" s="264">
        <v>0</v>
      </c>
      <c r="BB104" s="264">
        <v>0</v>
      </c>
      <c r="BC104" s="264">
        <v>0</v>
      </c>
      <c r="BD104" s="264">
        <v>0</v>
      </c>
      <c r="BE104" s="264">
        <v>0</v>
      </c>
      <c r="BF104" s="264">
        <v>0</v>
      </c>
      <c r="BG104" s="264">
        <v>0</v>
      </c>
      <c r="BH104" s="264">
        <v>0</v>
      </c>
      <c r="BI104" s="264">
        <v>0</v>
      </c>
      <c r="BJ104" s="264">
        <v>0</v>
      </c>
      <c r="BK104" s="264">
        <v>0</v>
      </c>
      <c r="BL104" s="264">
        <v>0</v>
      </c>
      <c r="BM104" s="264">
        <v>0</v>
      </c>
      <c r="BN104" s="264">
        <v>0</v>
      </c>
      <c r="BO104" s="263">
        <v>0</v>
      </c>
      <c r="BP104" s="265">
        <f>BO104-BQ104</f>
        <v>0</v>
      </c>
      <c r="BQ104" s="259"/>
      <c r="BR104" s="273">
        <f t="shared" si="2"/>
        <v>16232.35</v>
      </c>
      <c r="BS104" s="273">
        <f t="shared" si="3"/>
        <v>51380.730000000025</v>
      </c>
    </row>
    <row r="105" spans="1:71" x14ac:dyDescent="0.25">
      <c r="A105" s="254" t="s">
        <v>4144</v>
      </c>
      <c r="B105" s="255" t="s">
        <v>19</v>
      </c>
      <c r="C105" s="267">
        <v>45036</v>
      </c>
      <c r="D105" s="256">
        <v>249750</v>
      </c>
      <c r="E105" s="257" t="s">
        <v>4156</v>
      </c>
      <c r="F105" s="258">
        <v>1404</v>
      </c>
      <c r="G105" s="254" t="s">
        <v>137</v>
      </c>
      <c r="H105" s="255" t="s">
        <v>3508</v>
      </c>
      <c r="I105" s="259"/>
      <c r="J105" s="259"/>
      <c r="K105" s="259"/>
      <c r="L105" s="260">
        <f>I105+J105+K105</f>
        <v>0</v>
      </c>
      <c r="M105" s="262"/>
      <c r="N105" s="262">
        <f>BQ105</f>
        <v>0</v>
      </c>
      <c r="O105" s="262">
        <f>L105+M105+N105</f>
        <v>0</v>
      </c>
      <c r="P105" s="262">
        <f>Q105+R105+S105+T105+U105+V105+W105+X105+Y105+Z105+AA105+AB105+AC105+AD105+AE105+AF105+AG105+AH105+AI105+AJ105+AK105+AL105+AM105+AN105+AO105+AP105+AQ105+AR105+AS105+AT105+AU105+AV105+AW105+AX105+AY105+AZ105+BA105+BB105+BC105+BD105+BE105+BF105+BG105+BH105+BI105+BJ105+BK105+BL105+BM105+BN105+BP105</f>
        <v>41992.880000000056</v>
      </c>
      <c r="Q105" s="263">
        <v>0</v>
      </c>
      <c r="R105" s="264">
        <v>1563.14</v>
      </c>
      <c r="S105" s="264">
        <v>1563.14</v>
      </c>
      <c r="T105" s="264">
        <v>1563.14</v>
      </c>
      <c r="U105" s="264">
        <v>1563.14</v>
      </c>
      <c r="V105" s="264">
        <v>1563.14</v>
      </c>
      <c r="W105" s="264">
        <v>1563.14</v>
      </c>
      <c r="X105" s="264">
        <v>1563.14</v>
      </c>
      <c r="Y105" s="264">
        <v>3233.45</v>
      </c>
      <c r="Z105" s="264">
        <v>6379.3</v>
      </c>
      <c r="AA105" s="264"/>
      <c r="AB105" s="264">
        <v>545.15</v>
      </c>
      <c r="AC105" s="264">
        <v>545.15</v>
      </c>
      <c r="AD105" s="264">
        <v>545.15</v>
      </c>
      <c r="AE105" s="264">
        <v>545.15</v>
      </c>
      <c r="AF105" s="264">
        <v>545.15</v>
      </c>
      <c r="AG105" s="264">
        <v>859.38</v>
      </c>
      <c r="AH105" s="264">
        <v>545.15</v>
      </c>
      <c r="AI105" s="264">
        <v>545.15</v>
      </c>
      <c r="AJ105" s="264">
        <v>545.15</v>
      </c>
      <c r="AK105" s="264">
        <v>545.15</v>
      </c>
      <c r="AL105" s="264">
        <v>545.15</v>
      </c>
      <c r="AM105" s="264">
        <v>545.15</v>
      </c>
      <c r="AN105" s="264">
        <v>545.15</v>
      </c>
      <c r="AO105" s="264">
        <v>545.15</v>
      </c>
      <c r="AP105" s="264">
        <v>545.15</v>
      </c>
      <c r="AQ105" s="264">
        <v>545.15</v>
      </c>
      <c r="AR105" s="264">
        <v>545.15</v>
      </c>
      <c r="AS105" s="264">
        <v>545.15</v>
      </c>
      <c r="AT105" s="264">
        <v>545.15</v>
      </c>
      <c r="AU105" s="264">
        <v>545.15</v>
      </c>
      <c r="AV105" s="264">
        <v>545.15</v>
      </c>
      <c r="AW105" s="264">
        <v>545.15</v>
      </c>
      <c r="AX105" s="264">
        <v>545.15</v>
      </c>
      <c r="AY105" s="264">
        <v>545.15</v>
      </c>
      <c r="AZ105" s="264">
        <v>545.15</v>
      </c>
      <c r="BA105" s="264">
        <v>545.15</v>
      </c>
      <c r="BB105" s="264">
        <v>545.15</v>
      </c>
      <c r="BC105" s="264">
        <v>545.15</v>
      </c>
      <c r="BD105" s="264">
        <v>545.15</v>
      </c>
      <c r="BE105" s="264">
        <v>545.15</v>
      </c>
      <c r="BF105" s="264">
        <v>545.15</v>
      </c>
      <c r="BG105" s="264">
        <v>545.15</v>
      </c>
      <c r="BH105" s="264">
        <v>408.22</v>
      </c>
      <c r="BI105" s="264">
        <v>545.15</v>
      </c>
      <c r="BJ105" s="264">
        <v>545.15</v>
      </c>
      <c r="BK105" s="264">
        <v>545.15</v>
      </c>
      <c r="BL105" s="264">
        <v>545.15</v>
      </c>
      <c r="BM105" s="264">
        <v>545.15</v>
      </c>
      <c r="BN105" s="264">
        <v>545.15</v>
      </c>
      <c r="BO105" s="263">
        <v>0</v>
      </c>
      <c r="BP105" s="265">
        <f>BO105-BQ105</f>
        <v>0</v>
      </c>
      <c r="BQ105" s="259"/>
      <c r="BR105" s="273">
        <f t="shared" si="2"/>
        <v>6252.56</v>
      </c>
      <c r="BS105" s="273">
        <f t="shared" si="3"/>
        <v>35740.320000000051</v>
      </c>
    </row>
    <row r="106" spans="1:71" x14ac:dyDescent="0.25">
      <c r="A106" s="254" t="s">
        <v>4144</v>
      </c>
      <c r="B106" s="255" t="s">
        <v>4152</v>
      </c>
      <c r="C106" s="255"/>
      <c r="D106" s="256">
        <v>389000</v>
      </c>
      <c r="E106" s="258" t="s">
        <v>4153</v>
      </c>
      <c r="F106" s="258">
        <v>1503</v>
      </c>
      <c r="G106" s="254"/>
      <c r="H106" s="255"/>
      <c r="I106" s="259"/>
      <c r="J106" s="259"/>
      <c r="K106" s="259"/>
      <c r="L106" s="260">
        <f>I106+J106+K106</f>
        <v>0</v>
      </c>
      <c r="M106" s="262"/>
      <c r="N106" s="262">
        <f>BQ106</f>
        <v>0</v>
      </c>
      <c r="O106" s="262">
        <f>L106+M106+N106</f>
        <v>0</v>
      </c>
      <c r="P106" s="262">
        <f>Q106+R106+S106+T106+U106+V106+W106+X106+Y106+Z106+AA106+AB106+AC106+AD106+AE106+AF106+AG106+AH106+AI106+AJ106+AK106+AL106+AM106+AN106+AO106+AP106+AQ106+AR106+AS106+AT106+AU106+AV106+AW106+AX106+AY106+AZ106+BA106+BB106+BC106+BD106+BE106+BF106+BG106+BH106+BI106+BJ106+BK106+BL106+BM106+BN106+BP106</f>
        <v>23388.2</v>
      </c>
      <c r="Q106" s="263"/>
      <c r="R106" s="264">
        <v>1068.31</v>
      </c>
      <c r="S106" s="264">
        <v>1068.31</v>
      </c>
      <c r="T106" s="264">
        <v>1068.31</v>
      </c>
      <c r="U106" s="264">
        <v>1068.31</v>
      </c>
      <c r="V106" s="264">
        <v>1068.31</v>
      </c>
      <c r="W106" s="264">
        <v>1068.31</v>
      </c>
      <c r="X106" s="264">
        <v>1068.31</v>
      </c>
      <c r="Y106" s="264">
        <v>9383.5300000000007</v>
      </c>
      <c r="Z106" s="264">
        <v>4389.8100000000004</v>
      </c>
      <c r="AA106" s="264">
        <v>1068.31</v>
      </c>
      <c r="AB106" s="264">
        <v>1068.3800000000001</v>
      </c>
      <c r="AC106" s="264">
        <v>0</v>
      </c>
      <c r="AD106" s="264"/>
      <c r="AE106" s="264">
        <v>0</v>
      </c>
      <c r="AF106" s="264">
        <v>0</v>
      </c>
      <c r="AG106" s="264">
        <v>0</v>
      </c>
      <c r="AH106" s="264">
        <v>0</v>
      </c>
      <c r="AI106" s="264">
        <v>0</v>
      </c>
      <c r="AJ106" s="264">
        <v>0</v>
      </c>
      <c r="AK106" s="264">
        <v>0</v>
      </c>
      <c r="AL106" s="264">
        <v>0</v>
      </c>
      <c r="AM106" s="264">
        <v>0</v>
      </c>
      <c r="AN106" s="264">
        <v>0</v>
      </c>
      <c r="AO106" s="264">
        <v>0</v>
      </c>
      <c r="AP106" s="264">
        <v>0</v>
      </c>
      <c r="AQ106" s="264">
        <v>0</v>
      </c>
      <c r="AR106" s="264">
        <v>0</v>
      </c>
      <c r="AS106" s="264">
        <v>0</v>
      </c>
      <c r="AT106" s="264">
        <v>0</v>
      </c>
      <c r="AU106" s="264">
        <v>0</v>
      </c>
      <c r="AV106" s="264">
        <v>0</v>
      </c>
      <c r="AW106" s="264">
        <v>0</v>
      </c>
      <c r="AX106" s="264">
        <v>0</v>
      </c>
      <c r="AY106" s="264">
        <v>0</v>
      </c>
      <c r="AZ106" s="264">
        <v>0</v>
      </c>
      <c r="BA106" s="264">
        <v>0</v>
      </c>
      <c r="BB106" s="264">
        <v>0</v>
      </c>
      <c r="BC106" s="264">
        <v>0</v>
      </c>
      <c r="BD106" s="264">
        <v>0</v>
      </c>
      <c r="BE106" s="264">
        <v>0</v>
      </c>
      <c r="BF106" s="264">
        <v>0</v>
      </c>
      <c r="BG106" s="264">
        <v>0</v>
      </c>
      <c r="BH106" s="264">
        <v>0</v>
      </c>
      <c r="BI106" s="264">
        <v>0</v>
      </c>
      <c r="BJ106" s="264">
        <v>0</v>
      </c>
      <c r="BK106" s="264">
        <v>0</v>
      </c>
      <c r="BL106" s="264">
        <v>0</v>
      </c>
      <c r="BM106" s="264">
        <v>0</v>
      </c>
      <c r="BN106" s="264">
        <v>0</v>
      </c>
      <c r="BO106" s="263">
        <v>0</v>
      </c>
      <c r="BP106" s="265">
        <f>BO106-BQ106</f>
        <v>0</v>
      </c>
      <c r="BQ106" s="259"/>
      <c r="BR106" s="273">
        <f t="shared" si="2"/>
        <v>4273.24</v>
      </c>
      <c r="BS106" s="273">
        <f t="shared" si="3"/>
        <v>19114.960000000003</v>
      </c>
    </row>
    <row r="107" spans="1:71" x14ac:dyDescent="0.25">
      <c r="A107" s="254" t="s">
        <v>4144</v>
      </c>
      <c r="B107" s="255" t="s">
        <v>19</v>
      </c>
      <c r="C107" s="267">
        <v>45168</v>
      </c>
      <c r="D107" s="256">
        <v>332500</v>
      </c>
      <c r="E107" s="257" t="s">
        <v>4156</v>
      </c>
      <c r="F107" s="258">
        <v>1601</v>
      </c>
      <c r="G107" s="254" t="s">
        <v>171</v>
      </c>
      <c r="H107" s="255" t="s">
        <v>3487</v>
      </c>
      <c r="I107" s="259">
        <v>15125.44</v>
      </c>
      <c r="J107" s="259"/>
      <c r="K107" s="259">
        <v>15641.98</v>
      </c>
      <c r="L107" s="260">
        <f>I107+J107+K107</f>
        <v>30767.42</v>
      </c>
      <c r="M107" s="262"/>
      <c r="N107" s="262">
        <f>BQ107</f>
        <v>0</v>
      </c>
      <c r="O107" s="262">
        <f>L107+M107+N107</f>
        <v>30767.42</v>
      </c>
      <c r="P107" s="262">
        <f>Q107+R107+S107+T107+U107+V107+W107+X107+Y107+Z107+AA107+AB107+AC107+AD107+AE107+AF107+AG107+AH107+AI107+AJ107+AK107+AL107+AM107+AN107+AO107+AP107+AQ107+AR107+AS107+AT107+AU107+AV107+AW107+AX107+AY107+AZ107+BA107+BB107+BC107+BD107+BE107+BF107+BG107+BH107+BI107+BJ107+BK107+BL107+BM107+BN107+BP107</f>
        <v>41090.660000000003</v>
      </c>
      <c r="Q107" s="263">
        <v>14440.52</v>
      </c>
      <c r="R107" s="264">
        <v>2450.96</v>
      </c>
      <c r="S107" s="264">
        <v>2450.96</v>
      </c>
      <c r="T107" s="264">
        <v>2450.96</v>
      </c>
      <c r="U107" s="264">
        <v>2450.96</v>
      </c>
      <c r="V107" s="264">
        <v>2450.96</v>
      </c>
      <c r="W107" s="264">
        <v>2450.96</v>
      </c>
      <c r="X107" s="264">
        <v>1570.22</v>
      </c>
      <c r="Y107" s="264">
        <v>7122.67</v>
      </c>
      <c r="Z107" s="264"/>
      <c r="AA107" s="264">
        <v>1570.22</v>
      </c>
      <c r="AB107" s="264">
        <v>1570.22</v>
      </c>
      <c r="AC107" s="264">
        <v>111.05</v>
      </c>
      <c r="AD107" s="264">
        <v>0</v>
      </c>
      <c r="AE107" s="264">
        <v>0</v>
      </c>
      <c r="AF107" s="264">
        <v>0</v>
      </c>
      <c r="AG107" s="264">
        <v>0</v>
      </c>
      <c r="AH107" s="264">
        <v>0</v>
      </c>
      <c r="AI107" s="264">
        <v>0</v>
      </c>
      <c r="AJ107" s="264">
        <v>0</v>
      </c>
      <c r="AK107" s="264">
        <v>0</v>
      </c>
      <c r="AL107" s="264">
        <v>0</v>
      </c>
      <c r="AM107" s="264">
        <v>0</v>
      </c>
      <c r="AN107" s="264">
        <v>0</v>
      </c>
      <c r="AO107" s="264">
        <v>0</v>
      </c>
      <c r="AP107" s="264">
        <v>0</v>
      </c>
      <c r="AQ107" s="264">
        <v>0</v>
      </c>
      <c r="AR107" s="264">
        <v>0</v>
      </c>
      <c r="AS107" s="264">
        <v>0</v>
      </c>
      <c r="AT107" s="264">
        <v>0</v>
      </c>
      <c r="AU107" s="264">
        <v>0</v>
      </c>
      <c r="AV107" s="264">
        <v>0</v>
      </c>
      <c r="AW107" s="264">
        <v>0</v>
      </c>
      <c r="AX107" s="264">
        <v>0</v>
      </c>
      <c r="AY107" s="264">
        <v>0</v>
      </c>
      <c r="AZ107" s="264">
        <v>0</v>
      </c>
      <c r="BA107" s="264">
        <v>0</v>
      </c>
      <c r="BB107" s="264">
        <v>0</v>
      </c>
      <c r="BC107" s="264">
        <v>0</v>
      </c>
      <c r="BD107" s="264">
        <v>0</v>
      </c>
      <c r="BE107" s="264">
        <v>0</v>
      </c>
      <c r="BF107" s="264">
        <v>0</v>
      </c>
      <c r="BG107" s="264">
        <v>0</v>
      </c>
      <c r="BH107" s="264">
        <v>0</v>
      </c>
      <c r="BI107" s="264">
        <v>0</v>
      </c>
      <c r="BJ107" s="264">
        <v>0</v>
      </c>
      <c r="BK107" s="264">
        <v>0</v>
      </c>
      <c r="BL107" s="264">
        <v>0</v>
      </c>
      <c r="BM107" s="264">
        <v>0</v>
      </c>
      <c r="BN107" s="264">
        <v>0</v>
      </c>
      <c r="BO107" s="263">
        <v>0</v>
      </c>
      <c r="BP107" s="265">
        <f>BO107-BQ107</f>
        <v>0</v>
      </c>
      <c r="BQ107" s="259"/>
      <c r="BR107" s="273">
        <f t="shared" si="2"/>
        <v>24244.359999999997</v>
      </c>
      <c r="BS107" s="273">
        <f t="shared" si="3"/>
        <v>16846.3</v>
      </c>
    </row>
    <row r="108" spans="1:71" x14ac:dyDescent="0.25">
      <c r="A108" s="362" t="s">
        <v>4144</v>
      </c>
      <c r="B108" s="363" t="s">
        <v>19</v>
      </c>
      <c r="C108" s="364">
        <v>45036</v>
      </c>
      <c r="D108" s="365">
        <v>354914.77</v>
      </c>
      <c r="E108" s="366" t="s">
        <v>4156</v>
      </c>
      <c r="F108" s="367">
        <v>1606</v>
      </c>
      <c r="G108" s="362" t="s">
        <v>190</v>
      </c>
      <c r="H108" s="363" t="s">
        <v>3487</v>
      </c>
      <c r="I108" s="269"/>
      <c r="J108" s="269"/>
      <c r="K108" s="269"/>
      <c r="L108" s="368">
        <f>I108+J108+K108</f>
        <v>0</v>
      </c>
      <c r="M108" s="369"/>
      <c r="N108" s="369">
        <f>BQ108</f>
        <v>0</v>
      </c>
      <c r="O108" s="369">
        <f>L108+M108+N108</f>
        <v>0</v>
      </c>
      <c r="P108" s="369">
        <f>Q108+R108+S108+T108+U108+V108+W108+X108+Y108+Z108+AA108+AB108+AC108+AD108+AE108+AF108+AG108+AH108+AI108+AJ108+AK108+AL108+AM108+AN108+AO108+AP108+AQ108+AR108+AS108+AT108+AU108+AV108+AW108+AX108+AY108+AZ108+BA108+BB108+BC108+BD108+BE108+BF108+BG108+BH108+BI108+BJ108+BK108+BL108+BM108+BN108+BP108</f>
        <v>128970.79999999996</v>
      </c>
      <c r="Q108" s="370">
        <v>10000</v>
      </c>
      <c r="R108" s="371">
        <v>2875.92</v>
      </c>
      <c r="S108" s="371">
        <v>2875.92</v>
      </c>
      <c r="T108" s="371">
        <v>2875.92</v>
      </c>
      <c r="U108" s="371">
        <v>2875.92</v>
      </c>
      <c r="V108" s="371">
        <v>2875.92</v>
      </c>
      <c r="W108" s="371">
        <v>2875.92</v>
      </c>
      <c r="X108" s="371">
        <v>2875.92</v>
      </c>
      <c r="Y108" s="371">
        <v>13325.87</v>
      </c>
      <c r="Z108" s="371">
        <v>3297.41</v>
      </c>
      <c r="AA108" s="371">
        <v>2283.7800000000002</v>
      </c>
      <c r="AB108" s="371">
        <v>2283.7800000000002</v>
      </c>
      <c r="AC108" s="371">
        <v>2283.7800000000002</v>
      </c>
      <c r="AD108" s="371">
        <v>2283.7800000000002</v>
      </c>
      <c r="AE108" s="371">
        <v>2283.7800000000002</v>
      </c>
      <c r="AF108" s="371">
        <v>2283.7800000000002</v>
      </c>
      <c r="AG108" s="371">
        <v>2283.7800000000002</v>
      </c>
      <c r="AH108" s="371">
        <v>2283.7800000000002</v>
      </c>
      <c r="AI108" s="371">
        <v>2283.7800000000002</v>
      </c>
      <c r="AJ108" s="371">
        <v>2283.7800000000002</v>
      </c>
      <c r="AK108" s="371">
        <v>2283.7800000000002</v>
      </c>
      <c r="AL108" s="371">
        <v>2283.7800000000002</v>
      </c>
      <c r="AM108" s="371">
        <v>2283.7800000000002</v>
      </c>
      <c r="AN108" s="371">
        <v>2283.7800000000002</v>
      </c>
      <c r="AO108" s="371">
        <v>2283.7800000000002</v>
      </c>
      <c r="AP108" s="371">
        <v>2283.7800000000002</v>
      </c>
      <c r="AQ108" s="371">
        <v>2283.7800000000002</v>
      </c>
      <c r="AR108" s="371">
        <v>2283.7800000000002</v>
      </c>
      <c r="AS108" s="371">
        <v>2283.7800000000002</v>
      </c>
      <c r="AT108" s="371">
        <v>2283.7800000000002</v>
      </c>
      <c r="AU108" s="371">
        <v>2283.7800000000002</v>
      </c>
      <c r="AV108" s="371">
        <v>2283.7800000000002</v>
      </c>
      <c r="AW108" s="371">
        <v>2283.7800000000002</v>
      </c>
      <c r="AX108" s="371">
        <v>2283.7800000000002</v>
      </c>
      <c r="AY108" s="371">
        <v>2283.7800000000002</v>
      </c>
      <c r="AZ108" s="371">
        <v>2283.7800000000002</v>
      </c>
      <c r="BA108" s="371">
        <v>2283.7800000000002</v>
      </c>
      <c r="BB108" s="371">
        <v>2283.7800000000002</v>
      </c>
      <c r="BC108" s="371">
        <v>2283.7800000000002</v>
      </c>
      <c r="BD108" s="371">
        <v>2283.7800000000002</v>
      </c>
      <c r="BE108" s="371">
        <v>2283.7800000000002</v>
      </c>
      <c r="BF108" s="371">
        <v>2283.7800000000002</v>
      </c>
      <c r="BG108" s="371">
        <v>2283.7800000000002</v>
      </c>
      <c r="BH108" s="371">
        <v>2283.7800000000002</v>
      </c>
      <c r="BI108" s="371">
        <v>2283.7800000000002</v>
      </c>
      <c r="BJ108" s="371">
        <v>2283.7800000000002</v>
      </c>
      <c r="BK108" s="371">
        <v>0</v>
      </c>
      <c r="BL108" s="371">
        <v>0</v>
      </c>
      <c r="BM108" s="371">
        <v>0</v>
      </c>
      <c r="BN108" s="371">
        <v>0</v>
      </c>
      <c r="BO108" s="370">
        <v>0</v>
      </c>
      <c r="BP108" s="372">
        <f>BO108-BQ108</f>
        <v>0</v>
      </c>
      <c r="BQ108" s="269"/>
      <c r="BR108" s="274">
        <f t="shared" ref="I108:BS108" si="4">SUM(BR2:BR107)</f>
        <v>921248.45000000042</v>
      </c>
      <c r="BS108" s="274">
        <f t="shared" si="4"/>
        <v>1985678.7700000003</v>
      </c>
    </row>
  </sheetData>
  <autoFilter ref="A1:BQ1" xr:uid="{61BD58B8-614B-4A03-A76E-D4999EEE4E4F}">
    <sortState xmlns:xlrd2="http://schemas.microsoft.com/office/spreadsheetml/2017/richdata2" ref="A2:BQ108">
      <sortCondition descending="1" ref="BP1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8827-8A64-4DE5-A4AC-D3A5EBA24A1F}">
  <dimension ref="A1:AU182"/>
  <sheetViews>
    <sheetView workbookViewId="0">
      <pane ySplit="1" topLeftCell="A171" activePane="bottomLeft" state="frozen"/>
      <selection activeCell="Q10" sqref="Q10"/>
      <selection pane="bottomLeft" activeCell="K189" sqref="K189"/>
    </sheetView>
  </sheetViews>
  <sheetFormatPr defaultColWidth="9.140625" defaultRowHeight="12.75" x14ac:dyDescent="0.25"/>
  <cols>
    <col min="1" max="1" width="11" style="44" bestFit="1" customWidth="1"/>
    <col min="2" max="2" width="15.42578125" style="44" bestFit="1" customWidth="1"/>
    <col min="3" max="3" width="15.85546875" style="23" customWidth="1"/>
    <col min="4" max="4" width="16.85546875" style="23" customWidth="1"/>
    <col min="5" max="5" width="66.5703125" style="23" bestFit="1" customWidth="1"/>
    <col min="6" max="6" width="8" style="44" customWidth="1"/>
    <col min="7" max="7" width="14.28515625" style="23" customWidth="1"/>
    <col min="8" max="9" width="13.28515625" style="23" customWidth="1"/>
    <col min="10" max="10" width="26.85546875" style="23" customWidth="1"/>
    <col min="11" max="11" width="21.5703125" style="23" customWidth="1"/>
    <col min="12" max="12" width="20.42578125" style="23" bestFit="1" customWidth="1"/>
    <col min="13" max="13" width="20.85546875" style="23" bestFit="1" customWidth="1"/>
    <col min="14" max="14" width="15.85546875" style="23" bestFit="1" customWidth="1"/>
    <col min="15" max="15" width="23.7109375" style="23" bestFit="1" customWidth="1"/>
    <col min="16" max="16" width="13.28515625" style="23" bestFit="1" customWidth="1"/>
    <col min="17" max="17" width="14.28515625" style="23" customWidth="1"/>
    <col min="18" max="21" width="13.28515625" style="23" customWidth="1"/>
    <col min="22" max="23" width="12.140625" style="23" customWidth="1"/>
    <col min="24" max="24" width="13.28515625" style="23" customWidth="1"/>
    <col min="25" max="30" width="12.140625" style="23" customWidth="1"/>
    <col min="31" max="31" width="11" style="23" customWidth="1"/>
    <col min="32" max="32" width="14.28515625" style="23" customWidth="1"/>
    <col min="33" max="33" width="11.42578125" style="23" customWidth="1"/>
    <col min="34" max="34" width="11.5703125" style="23" customWidth="1"/>
    <col min="35" max="35" width="12" style="23" customWidth="1"/>
    <col min="36" max="36" width="11.85546875" style="23" customWidth="1"/>
    <col min="37" max="37" width="11.5703125" style="23" customWidth="1"/>
    <col min="38" max="38" width="11.7109375" style="23" customWidth="1"/>
    <col min="39" max="39" width="12.140625" style="23" customWidth="1"/>
    <col min="40" max="40" width="11.42578125" style="23" customWidth="1"/>
    <col min="41" max="42" width="11.5703125" style="23" customWidth="1"/>
    <col min="43" max="43" width="11" style="23" customWidth="1"/>
    <col min="44" max="44" width="11.85546875" style="23" customWidth="1"/>
    <col min="45" max="45" width="11.42578125" style="23" customWidth="1"/>
    <col min="46" max="47" width="14.28515625" style="23" bestFit="1" customWidth="1"/>
    <col min="48" max="16384" width="9.140625" style="23"/>
  </cols>
  <sheetData>
    <row r="1" spans="1:47" s="44" customFormat="1" ht="15" customHeight="1" x14ac:dyDescent="0.25">
      <c r="A1" s="275" t="s">
        <v>4125</v>
      </c>
      <c r="B1" s="275" t="s">
        <v>3430</v>
      </c>
      <c r="C1" s="275" t="s">
        <v>4168</v>
      </c>
      <c r="D1" s="275" t="s">
        <v>3429</v>
      </c>
      <c r="E1" s="275" t="s">
        <v>3432</v>
      </c>
      <c r="F1" s="275" t="s">
        <v>3433</v>
      </c>
      <c r="G1" s="275" t="s">
        <v>3434</v>
      </c>
      <c r="H1" s="275" t="s">
        <v>3435</v>
      </c>
      <c r="I1" s="275" t="s">
        <v>3436</v>
      </c>
      <c r="J1" s="115" t="s">
        <v>3935</v>
      </c>
      <c r="K1" s="115" t="s">
        <v>3936</v>
      </c>
      <c r="L1" s="115" t="s">
        <v>3937</v>
      </c>
      <c r="M1" s="116" t="s">
        <v>3938</v>
      </c>
      <c r="N1" s="22" t="s">
        <v>3438</v>
      </c>
      <c r="O1" s="22" t="s">
        <v>4169</v>
      </c>
      <c r="P1" s="275" t="s">
        <v>3439</v>
      </c>
      <c r="Q1" s="275" t="s">
        <v>3440</v>
      </c>
      <c r="R1" s="275" t="s">
        <v>3441</v>
      </c>
      <c r="S1" s="275" t="s">
        <v>3442</v>
      </c>
      <c r="T1" s="275" t="s">
        <v>3443</v>
      </c>
      <c r="U1" s="275" t="s">
        <v>3444</v>
      </c>
      <c r="V1" s="275" t="s">
        <v>3445</v>
      </c>
      <c r="W1" s="275" t="s">
        <v>3446</v>
      </c>
      <c r="X1" s="275" t="s">
        <v>3447</v>
      </c>
      <c r="Y1" s="275" t="s">
        <v>3448</v>
      </c>
      <c r="Z1" s="275" t="s">
        <v>3449</v>
      </c>
      <c r="AA1" s="275" t="s">
        <v>3450</v>
      </c>
      <c r="AB1" s="275" t="s">
        <v>3451</v>
      </c>
      <c r="AC1" s="275" t="s">
        <v>3452</v>
      </c>
      <c r="AD1" s="275" t="s">
        <v>3453</v>
      </c>
      <c r="AE1" s="275" t="s">
        <v>3454</v>
      </c>
      <c r="AF1" s="275" t="s">
        <v>3455</v>
      </c>
      <c r="AG1" s="275" t="s">
        <v>3456</v>
      </c>
      <c r="AH1" s="275" t="s">
        <v>3457</v>
      </c>
      <c r="AI1" s="275" t="s">
        <v>3458</v>
      </c>
      <c r="AJ1" s="275" t="s">
        <v>3459</v>
      </c>
      <c r="AK1" s="275" t="s">
        <v>3460</v>
      </c>
      <c r="AL1" s="275" t="s">
        <v>3461</v>
      </c>
      <c r="AM1" s="275" t="s">
        <v>3462</v>
      </c>
      <c r="AN1" s="275" t="s">
        <v>3463</v>
      </c>
      <c r="AO1" s="275" t="s">
        <v>3464</v>
      </c>
      <c r="AP1" s="275" t="s">
        <v>3465</v>
      </c>
      <c r="AQ1" s="275" t="s">
        <v>3466</v>
      </c>
      <c r="AR1" s="275" t="s">
        <v>3467</v>
      </c>
      <c r="AS1" s="275" t="s">
        <v>3468</v>
      </c>
      <c r="AT1" s="44" t="s">
        <v>4194</v>
      </c>
      <c r="AU1" s="44" t="s">
        <v>3427</v>
      </c>
    </row>
    <row r="2" spans="1:47" ht="15.75" customHeight="1" x14ac:dyDescent="0.25">
      <c r="A2" s="28">
        <v>1</v>
      </c>
      <c r="B2" s="286"/>
      <c r="C2" s="287"/>
      <c r="D2" s="27" t="s">
        <v>16</v>
      </c>
      <c r="E2" s="27"/>
      <c r="F2" s="28"/>
      <c r="G2" s="29"/>
      <c r="H2" s="29"/>
      <c r="I2" s="29"/>
      <c r="J2" s="29">
        <f t="shared" ref="J2:J33" si="0">G2+H2+I2</f>
        <v>0</v>
      </c>
      <c r="K2" s="29"/>
      <c r="L2" s="29"/>
      <c r="M2" s="29">
        <f t="shared" ref="M2:M33" si="1">J2+K2+L2</f>
        <v>0</v>
      </c>
      <c r="N2" s="29">
        <f t="shared" ref="N2:N33" si="2">SUM(O2:AS2)</f>
        <v>0</v>
      </c>
      <c r="O2" s="29"/>
      <c r="P2" s="29">
        <v>0</v>
      </c>
      <c r="Q2" s="29">
        <v>0</v>
      </c>
      <c r="R2" s="29">
        <v>0</v>
      </c>
      <c r="S2" s="29">
        <v>0</v>
      </c>
      <c r="T2" s="29">
        <v>0</v>
      </c>
      <c r="U2" s="29">
        <v>0</v>
      </c>
      <c r="V2" s="29">
        <v>0</v>
      </c>
      <c r="W2" s="29">
        <v>0</v>
      </c>
      <c r="X2" s="29">
        <v>0</v>
      </c>
      <c r="Y2" s="29">
        <v>0</v>
      </c>
      <c r="Z2" s="29">
        <v>0</v>
      </c>
      <c r="AA2" s="29">
        <v>0</v>
      </c>
      <c r="AB2" s="29">
        <v>0</v>
      </c>
      <c r="AC2" s="29">
        <v>0</v>
      </c>
      <c r="AD2" s="29">
        <v>0</v>
      </c>
      <c r="AE2" s="29">
        <v>0</v>
      </c>
      <c r="AF2" s="29">
        <v>0</v>
      </c>
      <c r="AG2" s="29">
        <v>0</v>
      </c>
      <c r="AH2" s="29">
        <v>0</v>
      </c>
      <c r="AI2" s="29">
        <v>0</v>
      </c>
      <c r="AJ2" s="29">
        <v>0</v>
      </c>
      <c r="AK2" s="29">
        <v>0</v>
      </c>
      <c r="AL2" s="29">
        <v>0</v>
      </c>
      <c r="AM2" s="29">
        <v>0</v>
      </c>
      <c r="AN2" s="29">
        <v>0</v>
      </c>
      <c r="AO2" s="29">
        <v>0</v>
      </c>
      <c r="AP2" s="29">
        <v>0</v>
      </c>
      <c r="AQ2" s="29">
        <v>0</v>
      </c>
      <c r="AR2" s="29">
        <v>0</v>
      </c>
      <c r="AS2" s="29">
        <v>0</v>
      </c>
      <c r="AT2" s="208">
        <f>SUM(P2:T2)</f>
        <v>0</v>
      </c>
      <c r="AU2" s="208">
        <f>SUM(U2:AS2)</f>
        <v>0</v>
      </c>
    </row>
    <row r="3" spans="1:47" ht="15.75" x14ac:dyDescent="0.2">
      <c r="A3" s="28">
        <v>2</v>
      </c>
      <c r="B3" s="276">
        <v>44652</v>
      </c>
      <c r="C3" s="277">
        <v>313885.08</v>
      </c>
      <c r="D3" s="27" t="s">
        <v>19</v>
      </c>
      <c r="E3" s="27" t="s">
        <v>634</v>
      </c>
      <c r="F3" s="28" t="s">
        <v>3487</v>
      </c>
      <c r="G3" s="33">
        <v>5895.91</v>
      </c>
      <c r="H3" s="33">
        <v>5925.39</v>
      </c>
      <c r="I3" s="33">
        <v>5974.57</v>
      </c>
      <c r="J3" s="29">
        <f t="shared" si="0"/>
        <v>17795.87</v>
      </c>
      <c r="K3" s="29"/>
      <c r="L3" s="29"/>
      <c r="M3" s="29">
        <f t="shared" si="1"/>
        <v>17795.87</v>
      </c>
      <c r="N3" s="29">
        <f t="shared" si="2"/>
        <v>375.19</v>
      </c>
      <c r="O3" s="29"/>
      <c r="P3" s="29">
        <v>0</v>
      </c>
      <c r="Q3" s="29">
        <v>375.19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  <c r="AR3" s="29">
        <v>0</v>
      </c>
      <c r="AS3" s="29">
        <v>0</v>
      </c>
      <c r="AT3" s="208">
        <f t="shared" ref="AT3:AT66" si="3">SUM(P3:T3)</f>
        <v>375.19</v>
      </c>
      <c r="AU3" s="208">
        <f t="shared" ref="AU3:AU66" si="4">SUM(U3:AS3)</f>
        <v>0</v>
      </c>
    </row>
    <row r="4" spans="1:47" ht="15.75" x14ac:dyDescent="0.25">
      <c r="A4" s="28">
        <v>201</v>
      </c>
      <c r="B4" s="286"/>
      <c r="C4" s="287"/>
      <c r="D4" s="27" t="s">
        <v>46</v>
      </c>
      <c r="E4" s="27"/>
      <c r="F4" s="28"/>
      <c r="G4" s="29"/>
      <c r="H4" s="29"/>
      <c r="I4" s="29"/>
      <c r="J4" s="29">
        <f t="shared" si="0"/>
        <v>0</v>
      </c>
      <c r="K4" s="29"/>
      <c r="L4" s="29"/>
      <c r="M4" s="29">
        <f t="shared" si="1"/>
        <v>0</v>
      </c>
      <c r="N4" s="29">
        <f t="shared" si="2"/>
        <v>0</v>
      </c>
      <c r="O4" s="29"/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  <c r="AR4" s="29">
        <v>0</v>
      </c>
      <c r="AS4" s="29">
        <v>0</v>
      </c>
      <c r="AT4" s="208">
        <f t="shared" si="3"/>
        <v>0</v>
      </c>
      <c r="AU4" s="208">
        <f t="shared" si="4"/>
        <v>0</v>
      </c>
    </row>
    <row r="5" spans="1:47" ht="15.75" x14ac:dyDescent="0.25">
      <c r="A5" s="28">
        <v>202</v>
      </c>
      <c r="B5" s="286"/>
      <c r="C5" s="287"/>
      <c r="D5" s="27" t="s">
        <v>46</v>
      </c>
      <c r="E5" s="27"/>
      <c r="F5" s="28"/>
      <c r="G5" s="29"/>
      <c r="H5" s="29"/>
      <c r="I5" s="29"/>
      <c r="J5" s="29">
        <f t="shared" si="0"/>
        <v>0</v>
      </c>
      <c r="K5" s="29"/>
      <c r="L5" s="29"/>
      <c r="M5" s="29">
        <f t="shared" si="1"/>
        <v>0</v>
      </c>
      <c r="N5" s="29">
        <f t="shared" si="2"/>
        <v>0</v>
      </c>
      <c r="O5" s="29"/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  <c r="AR5" s="29">
        <v>0</v>
      </c>
      <c r="AS5" s="29">
        <v>0</v>
      </c>
      <c r="AT5" s="208">
        <f t="shared" si="3"/>
        <v>0</v>
      </c>
      <c r="AU5" s="208">
        <f t="shared" si="4"/>
        <v>0</v>
      </c>
    </row>
    <row r="6" spans="1:47" ht="15.75" x14ac:dyDescent="0.25">
      <c r="A6" s="28">
        <v>203</v>
      </c>
      <c r="B6" s="286"/>
      <c r="C6" s="287"/>
      <c r="D6" s="27" t="s">
        <v>16</v>
      </c>
      <c r="E6" s="27"/>
      <c r="F6" s="28"/>
      <c r="G6" s="29"/>
      <c r="H6" s="29"/>
      <c r="I6" s="29"/>
      <c r="J6" s="29">
        <f t="shared" si="0"/>
        <v>0</v>
      </c>
      <c r="K6" s="29"/>
      <c r="L6" s="29"/>
      <c r="M6" s="29">
        <f t="shared" si="1"/>
        <v>0</v>
      </c>
      <c r="N6" s="29">
        <f t="shared" si="2"/>
        <v>0</v>
      </c>
      <c r="O6" s="29"/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  <c r="AR6" s="29">
        <v>0</v>
      </c>
      <c r="AS6" s="29">
        <v>0</v>
      </c>
      <c r="AT6" s="208">
        <f t="shared" si="3"/>
        <v>0</v>
      </c>
      <c r="AU6" s="208">
        <f t="shared" si="4"/>
        <v>0</v>
      </c>
    </row>
    <row r="7" spans="1:47" ht="15.75" customHeight="1" x14ac:dyDescent="0.25">
      <c r="A7" s="28">
        <v>204</v>
      </c>
      <c r="B7" s="276">
        <v>44580</v>
      </c>
      <c r="C7" s="277">
        <v>117500</v>
      </c>
      <c r="D7" s="27" t="s">
        <v>19</v>
      </c>
      <c r="E7" s="27" t="s">
        <v>4175</v>
      </c>
      <c r="F7" s="28" t="s">
        <v>3508</v>
      </c>
      <c r="G7" s="29"/>
      <c r="H7" s="29"/>
      <c r="I7" s="29"/>
      <c r="J7" s="29">
        <f t="shared" si="0"/>
        <v>0</v>
      </c>
      <c r="K7" s="29"/>
      <c r="L7" s="29"/>
      <c r="M7" s="29">
        <f t="shared" si="1"/>
        <v>0</v>
      </c>
      <c r="N7" s="29">
        <f t="shared" si="2"/>
        <v>0</v>
      </c>
      <c r="O7" s="29"/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R7" s="29">
        <v>0</v>
      </c>
      <c r="AS7" s="29">
        <v>0</v>
      </c>
      <c r="AT7" s="208">
        <f t="shared" si="3"/>
        <v>0</v>
      </c>
      <c r="AU7" s="208">
        <f t="shared" si="4"/>
        <v>0</v>
      </c>
    </row>
    <row r="8" spans="1:47" ht="15.75" x14ac:dyDescent="0.25">
      <c r="A8" s="28">
        <v>205</v>
      </c>
      <c r="B8" s="276">
        <v>44790</v>
      </c>
      <c r="C8" s="277">
        <v>192180</v>
      </c>
      <c r="D8" s="27" t="s">
        <v>19</v>
      </c>
      <c r="E8" s="27" t="s">
        <v>667</v>
      </c>
      <c r="F8" s="28" t="s">
        <v>3508</v>
      </c>
      <c r="G8" s="29"/>
      <c r="H8" s="29"/>
      <c r="I8" s="29"/>
      <c r="J8" s="29">
        <f t="shared" si="0"/>
        <v>0</v>
      </c>
      <c r="K8" s="29"/>
      <c r="L8" s="29"/>
      <c r="M8" s="29">
        <f t="shared" si="1"/>
        <v>0</v>
      </c>
      <c r="N8" s="29">
        <f t="shared" si="2"/>
        <v>0</v>
      </c>
      <c r="O8" s="29"/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R8" s="29">
        <v>0</v>
      </c>
      <c r="AS8" s="29">
        <v>0</v>
      </c>
      <c r="AT8" s="208">
        <f t="shared" si="3"/>
        <v>0</v>
      </c>
      <c r="AU8" s="208">
        <f t="shared" si="4"/>
        <v>0</v>
      </c>
    </row>
    <row r="9" spans="1:47" ht="15.75" customHeight="1" x14ac:dyDescent="0.25">
      <c r="A9" s="28">
        <v>206</v>
      </c>
      <c r="B9" s="286"/>
      <c r="C9" s="287"/>
      <c r="D9" s="27" t="s">
        <v>16</v>
      </c>
      <c r="E9" s="27"/>
      <c r="F9" s="28"/>
      <c r="G9" s="29"/>
      <c r="H9" s="29"/>
      <c r="I9" s="29"/>
      <c r="J9" s="29">
        <f t="shared" si="0"/>
        <v>0</v>
      </c>
      <c r="K9" s="29"/>
      <c r="L9" s="29"/>
      <c r="M9" s="29">
        <f t="shared" si="1"/>
        <v>0</v>
      </c>
      <c r="N9" s="29">
        <f t="shared" si="2"/>
        <v>0</v>
      </c>
      <c r="O9" s="29"/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R9" s="29">
        <v>0</v>
      </c>
      <c r="AS9" s="29">
        <v>0</v>
      </c>
      <c r="AT9" s="208">
        <f t="shared" si="3"/>
        <v>0</v>
      </c>
      <c r="AU9" s="208">
        <f t="shared" si="4"/>
        <v>0</v>
      </c>
    </row>
    <row r="10" spans="1:47" ht="15.75" customHeight="1" x14ac:dyDescent="0.25">
      <c r="A10" s="28">
        <v>207</v>
      </c>
      <c r="B10" s="276">
        <v>44580</v>
      </c>
      <c r="C10" s="277">
        <v>117500</v>
      </c>
      <c r="D10" s="27" t="s">
        <v>19</v>
      </c>
      <c r="E10" s="27" t="s">
        <v>671</v>
      </c>
      <c r="F10" s="28" t="s">
        <v>3508</v>
      </c>
      <c r="G10" s="29"/>
      <c r="H10" s="29"/>
      <c r="I10" s="29"/>
      <c r="J10" s="29">
        <f t="shared" si="0"/>
        <v>0</v>
      </c>
      <c r="K10" s="29"/>
      <c r="L10" s="29"/>
      <c r="M10" s="29">
        <f t="shared" si="1"/>
        <v>0</v>
      </c>
      <c r="N10" s="29">
        <f t="shared" si="2"/>
        <v>0</v>
      </c>
      <c r="O10" s="29"/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08">
        <f t="shared" si="3"/>
        <v>0</v>
      </c>
      <c r="AU10" s="208">
        <f t="shared" si="4"/>
        <v>0</v>
      </c>
    </row>
    <row r="11" spans="1:47" ht="15.75" customHeight="1" x14ac:dyDescent="0.25">
      <c r="A11" s="28">
        <v>208</v>
      </c>
      <c r="B11" s="286"/>
      <c r="C11" s="287"/>
      <c r="D11" s="27" t="s">
        <v>46</v>
      </c>
      <c r="E11" s="27"/>
      <c r="F11" s="28"/>
      <c r="G11" s="29"/>
      <c r="H11" s="29"/>
      <c r="I11" s="29"/>
      <c r="J11" s="29">
        <f t="shared" si="0"/>
        <v>0</v>
      </c>
      <c r="K11" s="29"/>
      <c r="L11" s="29"/>
      <c r="M11" s="29">
        <f t="shared" si="1"/>
        <v>0</v>
      </c>
      <c r="N11" s="29">
        <f t="shared" si="2"/>
        <v>0</v>
      </c>
      <c r="O11" s="29"/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08">
        <f t="shared" si="3"/>
        <v>0</v>
      </c>
      <c r="AU11" s="208">
        <f t="shared" si="4"/>
        <v>0</v>
      </c>
    </row>
    <row r="12" spans="1:47" ht="15.75" customHeight="1" x14ac:dyDescent="0.25">
      <c r="A12" s="28">
        <v>301</v>
      </c>
      <c r="B12" s="276">
        <v>44580</v>
      </c>
      <c r="C12" s="277">
        <v>140000</v>
      </c>
      <c r="D12" s="27" t="s">
        <v>19</v>
      </c>
      <c r="E12" s="27" t="s">
        <v>747</v>
      </c>
      <c r="F12" s="28" t="s">
        <v>3508</v>
      </c>
      <c r="G12" s="29"/>
      <c r="H12" s="29"/>
      <c r="I12" s="29"/>
      <c r="J12" s="29">
        <f t="shared" si="0"/>
        <v>0</v>
      </c>
      <c r="K12" s="29"/>
      <c r="L12" s="29"/>
      <c r="M12" s="29">
        <f t="shared" si="1"/>
        <v>0</v>
      </c>
      <c r="N12" s="29">
        <f t="shared" si="2"/>
        <v>0</v>
      </c>
      <c r="O12" s="29"/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08">
        <f t="shared" si="3"/>
        <v>0</v>
      </c>
      <c r="AU12" s="208">
        <f t="shared" si="4"/>
        <v>0</v>
      </c>
    </row>
    <row r="13" spans="1:47" ht="15.75" customHeight="1" x14ac:dyDescent="0.25">
      <c r="A13" s="28">
        <v>302</v>
      </c>
      <c r="B13" s="276">
        <v>44580</v>
      </c>
      <c r="C13" s="277">
        <v>120000</v>
      </c>
      <c r="D13" s="27" t="s">
        <v>19</v>
      </c>
      <c r="E13" s="27" t="s">
        <v>750</v>
      </c>
      <c r="F13" s="28" t="s">
        <v>3508</v>
      </c>
      <c r="G13" s="29"/>
      <c r="H13" s="29"/>
      <c r="I13" s="29"/>
      <c r="J13" s="29">
        <f t="shared" si="0"/>
        <v>0</v>
      </c>
      <c r="K13" s="29"/>
      <c r="L13" s="29"/>
      <c r="M13" s="29">
        <f t="shared" si="1"/>
        <v>0</v>
      </c>
      <c r="N13" s="29">
        <f t="shared" si="2"/>
        <v>0</v>
      </c>
      <c r="O13" s="29"/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08">
        <f t="shared" si="3"/>
        <v>0</v>
      </c>
      <c r="AU13" s="208">
        <f t="shared" si="4"/>
        <v>0</v>
      </c>
    </row>
    <row r="14" spans="1:47" ht="15.75" customHeight="1" x14ac:dyDescent="0.25">
      <c r="A14" s="28">
        <v>303</v>
      </c>
      <c r="B14" s="286"/>
      <c r="C14" s="287"/>
      <c r="D14" s="27" t="s">
        <v>16</v>
      </c>
      <c r="E14" s="27"/>
      <c r="F14" s="28"/>
      <c r="G14" s="29"/>
      <c r="H14" s="29"/>
      <c r="I14" s="29"/>
      <c r="J14" s="29">
        <f t="shared" si="0"/>
        <v>0</v>
      </c>
      <c r="K14" s="29"/>
      <c r="L14" s="29"/>
      <c r="M14" s="29">
        <f t="shared" si="1"/>
        <v>0</v>
      </c>
      <c r="N14" s="29">
        <f t="shared" si="2"/>
        <v>0</v>
      </c>
      <c r="O14" s="29"/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08">
        <f t="shared" si="3"/>
        <v>0</v>
      </c>
      <c r="AU14" s="208">
        <f t="shared" si="4"/>
        <v>0</v>
      </c>
    </row>
    <row r="15" spans="1:47" ht="15.75" customHeight="1" x14ac:dyDescent="0.25">
      <c r="A15" s="28">
        <v>304</v>
      </c>
      <c r="B15" s="276">
        <v>44580</v>
      </c>
      <c r="C15" s="277">
        <v>117500</v>
      </c>
      <c r="D15" s="27" t="s">
        <v>19</v>
      </c>
      <c r="E15" s="27" t="s">
        <v>753</v>
      </c>
      <c r="F15" s="28" t="s">
        <v>3508</v>
      </c>
      <c r="G15" s="29"/>
      <c r="H15" s="29"/>
      <c r="I15" s="29"/>
      <c r="J15" s="29">
        <f t="shared" si="0"/>
        <v>0</v>
      </c>
      <c r="K15" s="29"/>
      <c r="L15" s="29"/>
      <c r="M15" s="29">
        <f t="shared" si="1"/>
        <v>0</v>
      </c>
      <c r="N15" s="29">
        <f t="shared" si="2"/>
        <v>0</v>
      </c>
      <c r="O15" s="29"/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  <c r="AT15" s="208">
        <f t="shared" si="3"/>
        <v>0</v>
      </c>
      <c r="AU15" s="208">
        <f t="shared" si="4"/>
        <v>0</v>
      </c>
    </row>
    <row r="16" spans="1:47" ht="15.75" customHeight="1" x14ac:dyDescent="0.25">
      <c r="A16" s="28">
        <v>305</v>
      </c>
      <c r="B16" s="288"/>
      <c r="C16" s="289"/>
      <c r="D16" s="27" t="s">
        <v>16</v>
      </c>
      <c r="E16" s="27"/>
      <c r="F16" s="28"/>
      <c r="G16" s="29"/>
      <c r="H16" s="29"/>
      <c r="I16" s="29"/>
      <c r="J16" s="29">
        <f t="shared" si="0"/>
        <v>0</v>
      </c>
      <c r="K16" s="29"/>
      <c r="L16" s="29"/>
      <c r="M16" s="29">
        <f t="shared" si="1"/>
        <v>0</v>
      </c>
      <c r="N16" s="29">
        <f t="shared" si="2"/>
        <v>0</v>
      </c>
      <c r="O16" s="29"/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08">
        <f t="shared" si="3"/>
        <v>0</v>
      </c>
      <c r="AU16" s="208">
        <f t="shared" si="4"/>
        <v>0</v>
      </c>
    </row>
    <row r="17" spans="1:47" ht="15.75" x14ac:dyDescent="0.25">
      <c r="A17" s="28">
        <v>306</v>
      </c>
      <c r="B17" s="286"/>
      <c r="C17" s="287"/>
      <c r="D17" s="27" t="s">
        <v>16</v>
      </c>
      <c r="E17" s="27"/>
      <c r="F17" s="28"/>
      <c r="G17" s="29"/>
      <c r="H17" s="29"/>
      <c r="I17" s="29"/>
      <c r="J17" s="29">
        <f t="shared" si="0"/>
        <v>0</v>
      </c>
      <c r="K17" s="29"/>
      <c r="L17" s="29"/>
      <c r="M17" s="29">
        <f t="shared" si="1"/>
        <v>0</v>
      </c>
      <c r="N17" s="29">
        <f t="shared" si="2"/>
        <v>0</v>
      </c>
      <c r="O17" s="29"/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08">
        <f t="shared" si="3"/>
        <v>0</v>
      </c>
      <c r="AU17" s="208">
        <f t="shared" si="4"/>
        <v>0</v>
      </c>
    </row>
    <row r="18" spans="1:47" ht="15.75" x14ac:dyDescent="0.25">
      <c r="A18" s="28">
        <v>307</v>
      </c>
      <c r="B18" s="276">
        <v>44580</v>
      </c>
      <c r="C18" s="277">
        <v>117500</v>
      </c>
      <c r="D18" s="27" t="s">
        <v>19</v>
      </c>
      <c r="E18" s="27" t="s">
        <v>758</v>
      </c>
      <c r="F18" s="28" t="s">
        <v>3508</v>
      </c>
      <c r="G18" s="29"/>
      <c r="H18" s="29"/>
      <c r="I18" s="29"/>
      <c r="J18" s="29">
        <f t="shared" si="0"/>
        <v>0</v>
      </c>
      <c r="K18" s="29"/>
      <c r="L18" s="29"/>
      <c r="M18" s="29">
        <f t="shared" si="1"/>
        <v>0</v>
      </c>
      <c r="N18" s="29">
        <f t="shared" si="2"/>
        <v>0</v>
      </c>
      <c r="O18" s="29"/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08">
        <f t="shared" si="3"/>
        <v>0</v>
      </c>
      <c r="AU18" s="208">
        <f t="shared" si="4"/>
        <v>0</v>
      </c>
    </row>
    <row r="19" spans="1:47" ht="15.75" customHeight="1" x14ac:dyDescent="0.25">
      <c r="A19" s="28">
        <v>308</v>
      </c>
      <c r="B19" s="276">
        <v>44580</v>
      </c>
      <c r="C19" s="277">
        <v>117500</v>
      </c>
      <c r="D19" s="27" t="s">
        <v>19</v>
      </c>
      <c r="E19" s="27" t="s">
        <v>761</v>
      </c>
      <c r="F19" s="28" t="s">
        <v>3508</v>
      </c>
      <c r="G19" s="29"/>
      <c r="H19" s="29"/>
      <c r="I19" s="29"/>
      <c r="J19" s="29">
        <f t="shared" si="0"/>
        <v>0</v>
      </c>
      <c r="K19" s="29"/>
      <c r="L19" s="29"/>
      <c r="M19" s="29">
        <f t="shared" si="1"/>
        <v>0</v>
      </c>
      <c r="N19" s="29">
        <f t="shared" si="2"/>
        <v>0</v>
      </c>
      <c r="O19" s="29"/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08">
        <f t="shared" si="3"/>
        <v>0</v>
      </c>
      <c r="AU19" s="208">
        <f t="shared" si="4"/>
        <v>0</v>
      </c>
    </row>
    <row r="20" spans="1:47" ht="15.75" customHeight="1" x14ac:dyDescent="0.25">
      <c r="A20" s="28">
        <v>309</v>
      </c>
      <c r="B20" s="276">
        <v>44580</v>
      </c>
      <c r="C20" s="277">
        <v>117500</v>
      </c>
      <c r="D20" s="27" t="s">
        <v>19</v>
      </c>
      <c r="E20" s="27" t="s">
        <v>763</v>
      </c>
      <c r="F20" s="28" t="s">
        <v>3508</v>
      </c>
      <c r="G20" s="29"/>
      <c r="H20" s="29"/>
      <c r="I20" s="29"/>
      <c r="J20" s="29">
        <f t="shared" si="0"/>
        <v>0</v>
      </c>
      <c r="K20" s="29"/>
      <c r="L20" s="29"/>
      <c r="M20" s="29">
        <f t="shared" si="1"/>
        <v>0</v>
      </c>
      <c r="N20" s="29">
        <f t="shared" si="2"/>
        <v>0</v>
      </c>
      <c r="O20" s="27"/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08">
        <f t="shared" si="3"/>
        <v>0</v>
      </c>
      <c r="AU20" s="208">
        <f t="shared" si="4"/>
        <v>0</v>
      </c>
    </row>
    <row r="21" spans="1:47" ht="15.75" customHeight="1" x14ac:dyDescent="0.25">
      <c r="A21" s="28">
        <v>310</v>
      </c>
      <c r="B21" s="276">
        <v>44580</v>
      </c>
      <c r="C21" s="277">
        <v>117500</v>
      </c>
      <c r="D21" s="27" t="s">
        <v>19</v>
      </c>
      <c r="E21" s="27" t="s">
        <v>765</v>
      </c>
      <c r="F21" s="28" t="s">
        <v>3508</v>
      </c>
      <c r="G21" s="29"/>
      <c r="H21" s="29"/>
      <c r="I21" s="29"/>
      <c r="J21" s="29">
        <f t="shared" si="0"/>
        <v>0</v>
      </c>
      <c r="K21" s="29"/>
      <c r="L21" s="29"/>
      <c r="M21" s="29">
        <f t="shared" si="1"/>
        <v>0</v>
      </c>
      <c r="N21" s="29">
        <f t="shared" si="2"/>
        <v>0</v>
      </c>
      <c r="O21" s="29"/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08">
        <f t="shared" si="3"/>
        <v>0</v>
      </c>
      <c r="AU21" s="208">
        <f t="shared" si="4"/>
        <v>0</v>
      </c>
    </row>
    <row r="22" spans="1:47" ht="15.75" customHeight="1" x14ac:dyDescent="0.25">
      <c r="A22" s="28">
        <v>311</v>
      </c>
      <c r="B22" s="276">
        <v>44580</v>
      </c>
      <c r="C22" s="277">
        <v>117500</v>
      </c>
      <c r="D22" s="27" t="s">
        <v>19</v>
      </c>
      <c r="E22" s="27" t="s">
        <v>768</v>
      </c>
      <c r="F22" s="28" t="s">
        <v>3508</v>
      </c>
      <c r="G22" s="29"/>
      <c r="H22" s="29"/>
      <c r="I22" s="29"/>
      <c r="J22" s="29">
        <f t="shared" si="0"/>
        <v>0</v>
      </c>
      <c r="K22" s="29"/>
      <c r="L22" s="29"/>
      <c r="M22" s="29">
        <f t="shared" si="1"/>
        <v>0</v>
      </c>
      <c r="N22" s="29">
        <f t="shared" si="2"/>
        <v>0</v>
      </c>
      <c r="O22" s="29"/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R22" s="29">
        <v>0</v>
      </c>
      <c r="AS22" s="29">
        <v>0</v>
      </c>
      <c r="AT22" s="208">
        <f t="shared" si="3"/>
        <v>0</v>
      </c>
      <c r="AU22" s="208">
        <f t="shared" si="4"/>
        <v>0</v>
      </c>
    </row>
    <row r="23" spans="1:47" ht="15.75" customHeight="1" x14ac:dyDescent="0.25">
      <c r="A23" s="28">
        <v>401</v>
      </c>
      <c r="B23" s="276">
        <v>44580</v>
      </c>
      <c r="C23" s="277">
        <v>117500</v>
      </c>
      <c r="D23" s="27" t="s">
        <v>19</v>
      </c>
      <c r="E23" s="27" t="s">
        <v>770</v>
      </c>
      <c r="F23" s="28" t="s">
        <v>3508</v>
      </c>
      <c r="G23" s="29"/>
      <c r="H23" s="29"/>
      <c r="I23" s="29"/>
      <c r="J23" s="29">
        <f t="shared" si="0"/>
        <v>0</v>
      </c>
      <c r="K23" s="29"/>
      <c r="L23" s="29"/>
      <c r="M23" s="29">
        <f t="shared" si="1"/>
        <v>0</v>
      </c>
      <c r="N23" s="29">
        <f t="shared" si="2"/>
        <v>0</v>
      </c>
      <c r="O23" s="29"/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08">
        <f t="shared" si="3"/>
        <v>0</v>
      </c>
      <c r="AU23" s="208">
        <f t="shared" si="4"/>
        <v>0</v>
      </c>
    </row>
    <row r="24" spans="1:47" ht="15.75" customHeight="1" x14ac:dyDescent="0.25">
      <c r="A24" s="28">
        <v>402</v>
      </c>
      <c r="B24" s="276">
        <v>44580</v>
      </c>
      <c r="C24" s="277">
        <v>120000</v>
      </c>
      <c r="D24" s="27" t="s">
        <v>19</v>
      </c>
      <c r="E24" s="27" t="s">
        <v>750</v>
      </c>
      <c r="F24" s="28" t="s">
        <v>3508</v>
      </c>
      <c r="G24" s="29"/>
      <c r="H24" s="29"/>
      <c r="I24" s="29"/>
      <c r="J24" s="29">
        <f t="shared" si="0"/>
        <v>0</v>
      </c>
      <c r="K24" s="29"/>
      <c r="L24" s="29"/>
      <c r="M24" s="29">
        <f t="shared" si="1"/>
        <v>0</v>
      </c>
      <c r="N24" s="29">
        <f t="shared" si="2"/>
        <v>0</v>
      </c>
      <c r="O24" s="29"/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  <c r="AT24" s="208">
        <f t="shared" si="3"/>
        <v>0</v>
      </c>
      <c r="AU24" s="208">
        <f t="shared" si="4"/>
        <v>0</v>
      </c>
    </row>
    <row r="25" spans="1:47" ht="15.75" x14ac:dyDescent="0.25">
      <c r="A25" s="28">
        <v>403</v>
      </c>
      <c r="B25" s="286"/>
      <c r="C25" s="287"/>
      <c r="D25" s="27" t="s">
        <v>16</v>
      </c>
      <c r="E25" s="27"/>
      <c r="F25" s="28"/>
      <c r="G25" s="29"/>
      <c r="H25" s="29"/>
      <c r="I25" s="29"/>
      <c r="J25" s="29">
        <f t="shared" si="0"/>
        <v>0</v>
      </c>
      <c r="K25" s="29"/>
      <c r="L25" s="29"/>
      <c r="M25" s="29">
        <f t="shared" si="1"/>
        <v>0</v>
      </c>
      <c r="N25" s="29">
        <f t="shared" si="2"/>
        <v>0</v>
      </c>
      <c r="O25" s="29"/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08">
        <f t="shared" si="3"/>
        <v>0</v>
      </c>
      <c r="AU25" s="208">
        <f t="shared" si="4"/>
        <v>0</v>
      </c>
    </row>
    <row r="26" spans="1:47" ht="15.75" customHeight="1" x14ac:dyDescent="0.25">
      <c r="A26" s="28">
        <v>404</v>
      </c>
      <c r="B26" s="286"/>
      <c r="C26" s="287"/>
      <c r="D26" s="27" t="s">
        <v>16</v>
      </c>
      <c r="E26" s="27"/>
      <c r="F26" s="28"/>
      <c r="G26" s="29"/>
      <c r="H26" s="29"/>
      <c r="I26" s="29"/>
      <c r="J26" s="29">
        <f t="shared" si="0"/>
        <v>0</v>
      </c>
      <c r="K26" s="29"/>
      <c r="L26" s="29"/>
      <c r="M26" s="29">
        <f t="shared" si="1"/>
        <v>0</v>
      </c>
      <c r="N26" s="29">
        <f t="shared" si="2"/>
        <v>0</v>
      </c>
      <c r="O26" s="29"/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0</v>
      </c>
      <c r="AC26" s="29">
        <v>0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08">
        <f t="shared" si="3"/>
        <v>0</v>
      </c>
      <c r="AU26" s="208">
        <f t="shared" si="4"/>
        <v>0</v>
      </c>
    </row>
    <row r="27" spans="1:47" ht="15.75" x14ac:dyDescent="0.25">
      <c r="A27" s="28">
        <v>405</v>
      </c>
      <c r="B27" s="276">
        <v>44580</v>
      </c>
      <c r="C27" s="277">
        <v>117500</v>
      </c>
      <c r="D27" s="27" t="s">
        <v>19</v>
      </c>
      <c r="E27" s="27" t="s">
        <v>671</v>
      </c>
      <c r="F27" s="28" t="s">
        <v>3508</v>
      </c>
      <c r="G27" s="29"/>
      <c r="H27" s="29"/>
      <c r="I27" s="29"/>
      <c r="J27" s="29">
        <f t="shared" si="0"/>
        <v>0</v>
      </c>
      <c r="K27" s="29"/>
      <c r="L27" s="29"/>
      <c r="M27" s="29">
        <f t="shared" si="1"/>
        <v>0</v>
      </c>
      <c r="N27" s="29">
        <f t="shared" si="2"/>
        <v>0</v>
      </c>
      <c r="O27" s="29"/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08">
        <f t="shared" si="3"/>
        <v>0</v>
      </c>
      <c r="AU27" s="208">
        <f t="shared" si="4"/>
        <v>0</v>
      </c>
    </row>
    <row r="28" spans="1:47" ht="15.75" customHeight="1" x14ac:dyDescent="0.25">
      <c r="A28" s="28">
        <v>406</v>
      </c>
      <c r="B28" s="286"/>
      <c r="C28" s="287"/>
      <c r="D28" s="27" t="s">
        <v>16</v>
      </c>
      <c r="E28" s="27"/>
      <c r="F28" s="28"/>
      <c r="G28" s="29"/>
      <c r="H28" s="29"/>
      <c r="I28" s="29"/>
      <c r="J28" s="29">
        <f t="shared" si="0"/>
        <v>0</v>
      </c>
      <c r="K28" s="29"/>
      <c r="L28" s="29"/>
      <c r="M28" s="29">
        <f t="shared" si="1"/>
        <v>0</v>
      </c>
      <c r="N28" s="29">
        <f t="shared" si="2"/>
        <v>0</v>
      </c>
      <c r="O28" s="29"/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  <c r="AC28" s="29">
        <v>0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08">
        <f t="shared" si="3"/>
        <v>0</v>
      </c>
      <c r="AU28" s="208">
        <f t="shared" si="4"/>
        <v>0</v>
      </c>
    </row>
    <row r="29" spans="1:47" ht="15.75" customHeight="1" x14ac:dyDescent="0.25">
      <c r="A29" s="28">
        <v>407</v>
      </c>
      <c r="B29" s="276">
        <v>44580</v>
      </c>
      <c r="C29" s="277">
        <v>117500</v>
      </c>
      <c r="D29" s="27" t="s">
        <v>19</v>
      </c>
      <c r="E29" s="27" t="s">
        <v>780</v>
      </c>
      <c r="F29" s="28" t="s">
        <v>3508</v>
      </c>
      <c r="G29" s="29"/>
      <c r="H29" s="29"/>
      <c r="I29" s="29"/>
      <c r="J29" s="29">
        <f t="shared" si="0"/>
        <v>0</v>
      </c>
      <c r="K29" s="29"/>
      <c r="L29" s="29"/>
      <c r="M29" s="29">
        <f t="shared" si="1"/>
        <v>0</v>
      </c>
      <c r="N29" s="29">
        <f t="shared" si="2"/>
        <v>0</v>
      </c>
      <c r="O29" s="29"/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08">
        <f t="shared" si="3"/>
        <v>0</v>
      </c>
      <c r="AU29" s="208">
        <f t="shared" si="4"/>
        <v>0</v>
      </c>
    </row>
    <row r="30" spans="1:47" ht="15.75" customHeight="1" x14ac:dyDescent="0.25">
      <c r="A30" s="28">
        <v>408</v>
      </c>
      <c r="B30" s="286"/>
      <c r="C30" s="287"/>
      <c r="D30" s="27" t="s">
        <v>46</v>
      </c>
      <c r="E30" s="27"/>
      <c r="F30" s="28"/>
      <c r="G30" s="29"/>
      <c r="H30" s="29"/>
      <c r="I30" s="29"/>
      <c r="J30" s="29">
        <f t="shared" si="0"/>
        <v>0</v>
      </c>
      <c r="K30" s="29"/>
      <c r="L30" s="29"/>
      <c r="M30" s="29">
        <f t="shared" si="1"/>
        <v>0</v>
      </c>
      <c r="N30" s="29">
        <f t="shared" si="2"/>
        <v>0</v>
      </c>
      <c r="O30" s="29"/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08">
        <f t="shared" si="3"/>
        <v>0</v>
      </c>
      <c r="AU30" s="208">
        <f t="shared" si="4"/>
        <v>0</v>
      </c>
    </row>
    <row r="31" spans="1:47" ht="15.75" customHeight="1" x14ac:dyDescent="0.25">
      <c r="A31" s="28">
        <v>409</v>
      </c>
      <c r="B31" s="276">
        <v>44580</v>
      </c>
      <c r="C31" s="277">
        <v>117500</v>
      </c>
      <c r="D31" s="27" t="s">
        <v>19</v>
      </c>
      <c r="E31" s="27" t="s">
        <v>784</v>
      </c>
      <c r="F31" s="28" t="s">
        <v>3508</v>
      </c>
      <c r="G31" s="29"/>
      <c r="H31" s="29"/>
      <c r="I31" s="29"/>
      <c r="J31" s="29">
        <f t="shared" si="0"/>
        <v>0</v>
      </c>
      <c r="K31" s="29"/>
      <c r="L31" s="29"/>
      <c r="M31" s="29">
        <f t="shared" si="1"/>
        <v>0</v>
      </c>
      <c r="N31" s="29">
        <f t="shared" si="2"/>
        <v>0</v>
      </c>
      <c r="O31" s="29"/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08">
        <f t="shared" si="3"/>
        <v>0</v>
      </c>
      <c r="AU31" s="208">
        <f t="shared" si="4"/>
        <v>0</v>
      </c>
    </row>
    <row r="32" spans="1:47" ht="15.75" customHeight="1" x14ac:dyDescent="0.25">
      <c r="A32" s="28">
        <v>410</v>
      </c>
      <c r="B32" s="276">
        <v>44580</v>
      </c>
      <c r="C32" s="277">
        <v>117500</v>
      </c>
      <c r="D32" s="27" t="s">
        <v>19</v>
      </c>
      <c r="E32" s="27" t="s">
        <v>671</v>
      </c>
      <c r="F32" s="28" t="s">
        <v>3508</v>
      </c>
      <c r="G32" s="29"/>
      <c r="H32" s="29"/>
      <c r="I32" s="29"/>
      <c r="J32" s="29">
        <f t="shared" si="0"/>
        <v>0</v>
      </c>
      <c r="K32" s="29"/>
      <c r="L32" s="29"/>
      <c r="M32" s="29">
        <f t="shared" si="1"/>
        <v>0</v>
      </c>
      <c r="N32" s="29">
        <f t="shared" si="2"/>
        <v>0</v>
      </c>
      <c r="O32" s="29"/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08">
        <f t="shared" si="3"/>
        <v>0</v>
      </c>
      <c r="AU32" s="208">
        <f t="shared" si="4"/>
        <v>0</v>
      </c>
    </row>
    <row r="33" spans="1:47" ht="15.75" customHeight="1" x14ac:dyDescent="0.2">
      <c r="A33" s="28">
        <v>411</v>
      </c>
      <c r="B33" s="279">
        <v>44665</v>
      </c>
      <c r="C33" s="280">
        <v>161382.46</v>
      </c>
      <c r="D33" s="27" t="s">
        <v>19</v>
      </c>
      <c r="E33" s="27" t="s">
        <v>789</v>
      </c>
      <c r="F33" s="28" t="s">
        <v>3487</v>
      </c>
      <c r="G33" s="33">
        <v>482.28</v>
      </c>
      <c r="H33" s="29"/>
      <c r="I33" s="29"/>
      <c r="J33" s="29">
        <f t="shared" si="0"/>
        <v>482.28</v>
      </c>
      <c r="K33" s="29"/>
      <c r="L33" s="29"/>
      <c r="M33" s="29">
        <f t="shared" si="1"/>
        <v>482.28</v>
      </c>
      <c r="N33" s="29">
        <f t="shared" si="2"/>
        <v>14469.56</v>
      </c>
      <c r="O33" s="29"/>
      <c r="P33" s="29">
        <v>0</v>
      </c>
      <c r="Q33" s="29">
        <v>203.97</v>
      </c>
      <c r="R33" s="29">
        <v>0</v>
      </c>
      <c r="S33" s="29">
        <v>14265.59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08">
        <f t="shared" si="3"/>
        <v>14469.56</v>
      </c>
      <c r="AU33" s="208">
        <f t="shared" si="4"/>
        <v>0</v>
      </c>
    </row>
    <row r="34" spans="1:47" ht="15.75" x14ac:dyDescent="0.2">
      <c r="A34" s="28">
        <v>501</v>
      </c>
      <c r="B34" s="276">
        <v>44759</v>
      </c>
      <c r="C34" s="277">
        <v>260442.1</v>
      </c>
      <c r="D34" s="27" t="s">
        <v>19</v>
      </c>
      <c r="E34" s="27" t="s">
        <v>792</v>
      </c>
      <c r="F34" s="28" t="s">
        <v>3487</v>
      </c>
      <c r="G34" s="33">
        <v>827.45</v>
      </c>
      <c r="H34" s="29"/>
      <c r="I34" s="29"/>
      <c r="J34" s="29">
        <f t="shared" ref="J34:J65" si="5">G34+H34+I34</f>
        <v>827.45</v>
      </c>
      <c r="K34" s="33">
        <v>4356.58</v>
      </c>
      <c r="L34" s="29"/>
      <c r="M34" s="29">
        <f t="shared" ref="M34:M65" si="6">J34+K34+L34</f>
        <v>5184.03</v>
      </c>
      <c r="N34" s="29">
        <f t="shared" ref="N34:N65" si="7">SUM(O34:AS34)</f>
        <v>19770.880000000005</v>
      </c>
      <c r="O34" s="278">
        <v>19770.880000000005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0</v>
      </c>
      <c r="AE34" s="29">
        <v>0</v>
      </c>
      <c r="AF34" s="29">
        <v>0</v>
      </c>
      <c r="AG34" s="29">
        <v>0</v>
      </c>
      <c r="AH34" s="29">
        <v>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0</v>
      </c>
      <c r="AT34" s="208">
        <f t="shared" si="3"/>
        <v>0</v>
      </c>
      <c r="AU34" s="208">
        <f t="shared" si="4"/>
        <v>0</v>
      </c>
    </row>
    <row r="35" spans="1:47" ht="15.75" x14ac:dyDescent="0.2">
      <c r="A35" s="28">
        <v>502</v>
      </c>
      <c r="B35" s="276">
        <v>44784</v>
      </c>
      <c r="C35" s="277">
        <v>259501.36</v>
      </c>
      <c r="D35" s="27" t="s">
        <v>19</v>
      </c>
      <c r="E35" s="27" t="s">
        <v>796</v>
      </c>
      <c r="F35" s="28" t="s">
        <v>3487</v>
      </c>
      <c r="G35" s="33">
        <v>2794.58</v>
      </c>
      <c r="H35" s="33">
        <v>2792.94</v>
      </c>
      <c r="I35" s="29"/>
      <c r="J35" s="29">
        <f t="shared" si="5"/>
        <v>5587.52</v>
      </c>
      <c r="K35" s="33">
        <v>3409.55</v>
      </c>
      <c r="L35" s="33">
        <v>1063.1300000000001</v>
      </c>
      <c r="M35" s="29">
        <f t="shared" si="6"/>
        <v>10060.200000000001</v>
      </c>
      <c r="N35" s="29">
        <f t="shared" si="7"/>
        <v>30009.949999999997</v>
      </c>
      <c r="O35" s="278">
        <v>15473.089999999997</v>
      </c>
      <c r="P35" s="29">
        <v>1716.29</v>
      </c>
      <c r="Q35" s="29">
        <v>1716.29</v>
      </c>
      <c r="R35" s="29">
        <v>1716.29</v>
      </c>
      <c r="S35" s="29">
        <v>1716.29</v>
      </c>
      <c r="T35" s="29">
        <v>1831.6</v>
      </c>
      <c r="U35" s="29">
        <v>1716.29</v>
      </c>
      <c r="V35" s="29">
        <v>1716.29</v>
      </c>
      <c r="W35" s="29">
        <v>1203.76</v>
      </c>
      <c r="X35" s="29">
        <v>1203.76</v>
      </c>
      <c r="Y35" s="29">
        <v>0</v>
      </c>
      <c r="Z35" s="29">
        <v>0</v>
      </c>
      <c r="AA35" s="29">
        <v>0</v>
      </c>
      <c r="AB35" s="29">
        <v>0</v>
      </c>
      <c r="AC35" s="29">
        <v>0</v>
      </c>
      <c r="AD35" s="29">
        <v>0</v>
      </c>
      <c r="AE35" s="29">
        <v>0</v>
      </c>
      <c r="AF35" s="29">
        <v>0</v>
      </c>
      <c r="AG35" s="29">
        <v>0</v>
      </c>
      <c r="AH35" s="29">
        <v>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0</v>
      </c>
      <c r="AS35" s="29">
        <v>0</v>
      </c>
      <c r="AT35" s="208">
        <f t="shared" si="3"/>
        <v>8696.76</v>
      </c>
      <c r="AU35" s="208">
        <f t="shared" si="4"/>
        <v>5840.1</v>
      </c>
    </row>
    <row r="36" spans="1:47" ht="15.75" customHeight="1" x14ac:dyDescent="0.25">
      <c r="A36" s="28">
        <v>503</v>
      </c>
      <c r="B36" s="276">
        <v>44788</v>
      </c>
      <c r="C36" s="277">
        <v>252810</v>
      </c>
      <c r="D36" s="27" t="s">
        <v>19</v>
      </c>
      <c r="E36" s="27" t="s">
        <v>800</v>
      </c>
      <c r="F36" s="28" t="s">
        <v>3508</v>
      </c>
      <c r="G36" s="29"/>
      <c r="H36" s="29"/>
      <c r="I36" s="29"/>
      <c r="J36" s="29">
        <f t="shared" si="5"/>
        <v>0</v>
      </c>
      <c r="K36" s="29"/>
      <c r="L36" s="29"/>
      <c r="M36" s="29">
        <f t="shared" si="6"/>
        <v>0</v>
      </c>
      <c r="N36" s="29">
        <f t="shared" si="7"/>
        <v>0</v>
      </c>
      <c r="O36" s="29"/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  <c r="AC36" s="29">
        <v>0</v>
      </c>
      <c r="AD36" s="29">
        <v>0</v>
      </c>
      <c r="AE36" s="29">
        <v>0</v>
      </c>
      <c r="AF36" s="29">
        <v>0</v>
      </c>
      <c r="AG36" s="29">
        <v>0</v>
      </c>
      <c r="AH36" s="29">
        <v>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R36" s="29">
        <v>0</v>
      </c>
      <c r="AS36" s="29">
        <v>0</v>
      </c>
      <c r="AT36" s="208">
        <f t="shared" si="3"/>
        <v>0</v>
      </c>
      <c r="AU36" s="208">
        <f t="shared" si="4"/>
        <v>0</v>
      </c>
    </row>
    <row r="37" spans="1:47" ht="15.75" x14ac:dyDescent="0.2">
      <c r="A37" s="28">
        <v>504</v>
      </c>
      <c r="B37" s="39">
        <v>45533</v>
      </c>
      <c r="C37" s="26">
        <v>352594</v>
      </c>
      <c r="D37" s="27" t="s">
        <v>19</v>
      </c>
      <c r="E37" s="27" t="s">
        <v>803</v>
      </c>
      <c r="F37" s="28" t="s">
        <v>3487</v>
      </c>
      <c r="G37" s="33">
        <v>309.36</v>
      </c>
      <c r="H37" s="33">
        <v>310.91000000000003</v>
      </c>
      <c r="I37" s="33">
        <v>104.95</v>
      </c>
      <c r="J37" s="29">
        <f t="shared" si="5"/>
        <v>725.22</v>
      </c>
      <c r="K37" s="33">
        <v>7765.9400000000005</v>
      </c>
      <c r="L37" s="33">
        <v>6252.1500000000005</v>
      </c>
      <c r="M37" s="29">
        <f t="shared" si="6"/>
        <v>14743.310000000001</v>
      </c>
      <c r="N37" s="29">
        <f t="shared" si="7"/>
        <v>35243.039999999979</v>
      </c>
      <c r="O37" s="278">
        <v>35243.039999999979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R37" s="29">
        <v>0</v>
      </c>
      <c r="AS37" s="29">
        <v>0</v>
      </c>
      <c r="AT37" s="208">
        <f t="shared" si="3"/>
        <v>0</v>
      </c>
      <c r="AU37" s="208">
        <f t="shared" si="4"/>
        <v>0</v>
      </c>
    </row>
    <row r="38" spans="1:47" ht="15.75" x14ac:dyDescent="0.2">
      <c r="A38" s="28">
        <v>505</v>
      </c>
      <c r="B38" s="279">
        <v>44743</v>
      </c>
      <c r="C38" s="280">
        <v>247806</v>
      </c>
      <c r="D38" s="27" t="s">
        <v>19</v>
      </c>
      <c r="E38" s="27" t="s">
        <v>807</v>
      </c>
      <c r="F38" s="28" t="s">
        <v>3487</v>
      </c>
      <c r="G38" s="33"/>
      <c r="H38" s="33"/>
      <c r="I38" s="33">
        <v>690.56</v>
      </c>
      <c r="J38" s="29">
        <f t="shared" si="5"/>
        <v>690.56</v>
      </c>
      <c r="K38" s="33">
        <v>5035.92</v>
      </c>
      <c r="L38" s="33">
        <v>1587.1100000000001</v>
      </c>
      <c r="M38" s="29">
        <f t="shared" si="6"/>
        <v>7313.59</v>
      </c>
      <c r="N38" s="29">
        <f t="shared" si="7"/>
        <v>22971.55</v>
      </c>
      <c r="O38" s="278">
        <v>22853.75</v>
      </c>
      <c r="P38" s="29">
        <v>0</v>
      </c>
      <c r="Q38" s="29">
        <v>0</v>
      </c>
      <c r="R38" s="29">
        <v>0</v>
      </c>
      <c r="S38" s="29">
        <v>117.8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  <c r="AC38" s="29">
        <v>0</v>
      </c>
      <c r="AD38" s="29">
        <v>0</v>
      </c>
      <c r="AE38" s="29">
        <v>0</v>
      </c>
      <c r="AF38" s="29">
        <v>0</v>
      </c>
      <c r="AG38" s="29">
        <v>0</v>
      </c>
      <c r="AH38" s="29">
        <v>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R38" s="29">
        <v>0</v>
      </c>
      <c r="AS38" s="29">
        <v>0</v>
      </c>
      <c r="AT38" s="208">
        <f t="shared" si="3"/>
        <v>117.8</v>
      </c>
      <c r="AU38" s="208">
        <f t="shared" si="4"/>
        <v>0</v>
      </c>
    </row>
    <row r="39" spans="1:47" ht="15.75" customHeight="1" x14ac:dyDescent="0.2">
      <c r="A39" s="28">
        <v>506</v>
      </c>
      <c r="B39" s="39">
        <v>45495</v>
      </c>
      <c r="C39" s="26">
        <v>349843</v>
      </c>
      <c r="D39" s="27" t="s">
        <v>19</v>
      </c>
      <c r="E39" s="27" t="s">
        <v>811</v>
      </c>
      <c r="F39" s="28" t="s">
        <v>3487</v>
      </c>
      <c r="G39" s="33">
        <v>1765.45</v>
      </c>
      <c r="H39" s="33">
        <v>1774.28</v>
      </c>
      <c r="I39" s="33"/>
      <c r="J39" s="29">
        <f t="shared" si="5"/>
        <v>3539.73</v>
      </c>
      <c r="K39" s="33">
        <v>6556.87</v>
      </c>
      <c r="L39" s="29"/>
      <c r="M39" s="29">
        <f t="shared" si="6"/>
        <v>10096.6</v>
      </c>
      <c r="N39" s="29">
        <f t="shared" si="7"/>
        <v>30051.090000000004</v>
      </c>
      <c r="O39" s="278">
        <v>29756.130000000005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  <c r="AC39" s="29">
        <v>0</v>
      </c>
      <c r="AD39" s="29">
        <v>0</v>
      </c>
      <c r="AE39" s="29">
        <v>0</v>
      </c>
      <c r="AF39" s="29">
        <v>0</v>
      </c>
      <c r="AG39" s="29">
        <v>0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R39" s="29">
        <v>294.95999999999998</v>
      </c>
      <c r="AS39" s="29">
        <v>0</v>
      </c>
      <c r="AT39" s="208">
        <f t="shared" si="3"/>
        <v>0</v>
      </c>
      <c r="AU39" s="208">
        <f t="shared" si="4"/>
        <v>294.95999999999998</v>
      </c>
    </row>
    <row r="40" spans="1:47" ht="15.75" x14ac:dyDescent="0.2">
      <c r="A40" s="28">
        <v>507</v>
      </c>
      <c r="B40" s="276">
        <v>44859</v>
      </c>
      <c r="C40" s="277">
        <v>211981.19</v>
      </c>
      <c r="D40" s="27" t="s">
        <v>19</v>
      </c>
      <c r="E40" s="27" t="s">
        <v>815</v>
      </c>
      <c r="F40" s="28" t="s">
        <v>3487</v>
      </c>
      <c r="G40" s="29"/>
      <c r="H40" s="29"/>
      <c r="I40" s="29"/>
      <c r="J40" s="29">
        <f t="shared" si="5"/>
        <v>0</v>
      </c>
      <c r="K40" s="33">
        <v>3641.83</v>
      </c>
      <c r="L40" s="29"/>
      <c r="M40" s="29">
        <f t="shared" si="6"/>
        <v>3641.83</v>
      </c>
      <c r="N40" s="29">
        <f t="shared" si="7"/>
        <v>16781.28000000001</v>
      </c>
      <c r="O40" s="278">
        <v>16527.12000000001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254.16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  <c r="AC40" s="29">
        <v>0</v>
      </c>
      <c r="AD40" s="29">
        <v>0</v>
      </c>
      <c r="AE40" s="29">
        <v>0</v>
      </c>
      <c r="AF40" s="29">
        <v>0</v>
      </c>
      <c r="AG40" s="29">
        <v>0</v>
      </c>
      <c r="AH40" s="29">
        <v>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R40" s="29">
        <v>0</v>
      </c>
      <c r="AS40" s="29">
        <v>0</v>
      </c>
      <c r="AT40" s="208">
        <f t="shared" si="3"/>
        <v>0</v>
      </c>
      <c r="AU40" s="208">
        <f t="shared" si="4"/>
        <v>254.16</v>
      </c>
    </row>
    <row r="41" spans="1:47" ht="15.75" customHeight="1" x14ac:dyDescent="0.25">
      <c r="A41" s="28">
        <v>508</v>
      </c>
      <c r="B41" s="286"/>
      <c r="C41" s="287"/>
      <c r="D41" s="27" t="s">
        <v>16</v>
      </c>
      <c r="E41" s="27"/>
      <c r="F41" s="28"/>
      <c r="G41" s="29"/>
      <c r="H41" s="29"/>
      <c r="I41" s="29"/>
      <c r="J41" s="29">
        <f t="shared" si="5"/>
        <v>0</v>
      </c>
      <c r="K41" s="29"/>
      <c r="L41" s="29"/>
      <c r="M41" s="29">
        <f t="shared" si="6"/>
        <v>0</v>
      </c>
      <c r="N41" s="29">
        <f t="shared" si="7"/>
        <v>0</v>
      </c>
      <c r="O41" s="29"/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>
        <v>0</v>
      </c>
      <c r="AC41" s="29">
        <v>0</v>
      </c>
      <c r="AD41" s="29">
        <v>0</v>
      </c>
      <c r="AE41" s="29">
        <v>0</v>
      </c>
      <c r="AF41" s="29">
        <v>0</v>
      </c>
      <c r="AG41" s="29">
        <v>0</v>
      </c>
      <c r="AH41" s="29">
        <v>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R41" s="29">
        <v>0</v>
      </c>
      <c r="AS41" s="29">
        <v>0</v>
      </c>
      <c r="AT41" s="208">
        <f t="shared" si="3"/>
        <v>0</v>
      </c>
      <c r="AU41" s="208">
        <f t="shared" si="4"/>
        <v>0</v>
      </c>
    </row>
    <row r="42" spans="1:47" ht="15.75" x14ac:dyDescent="0.25">
      <c r="A42" s="28">
        <v>601</v>
      </c>
      <c r="B42" s="276">
        <v>44647</v>
      </c>
      <c r="C42" s="277">
        <v>257007.6</v>
      </c>
      <c r="D42" s="27" t="s">
        <v>19</v>
      </c>
      <c r="E42" s="27" t="s">
        <v>820</v>
      </c>
      <c r="F42" s="28" t="s">
        <v>3508</v>
      </c>
      <c r="G42" s="29"/>
      <c r="H42" s="29"/>
      <c r="I42" s="29"/>
      <c r="J42" s="29">
        <f t="shared" si="5"/>
        <v>0</v>
      </c>
      <c r="K42" s="29"/>
      <c r="L42" s="29"/>
      <c r="M42" s="29">
        <f t="shared" si="6"/>
        <v>0</v>
      </c>
      <c r="N42" s="29">
        <f t="shared" si="7"/>
        <v>0</v>
      </c>
      <c r="O42" s="29"/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0</v>
      </c>
      <c r="AC42" s="29">
        <v>0</v>
      </c>
      <c r="AD42" s="29">
        <v>0</v>
      </c>
      <c r="AE42" s="29">
        <v>0</v>
      </c>
      <c r="AF42" s="29">
        <v>0</v>
      </c>
      <c r="AG42" s="29">
        <v>0</v>
      </c>
      <c r="AH42" s="29">
        <v>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0</v>
      </c>
      <c r="AS42" s="29">
        <v>0</v>
      </c>
      <c r="AT42" s="208">
        <f t="shared" si="3"/>
        <v>0</v>
      </c>
      <c r="AU42" s="208">
        <f t="shared" si="4"/>
        <v>0</v>
      </c>
    </row>
    <row r="43" spans="1:47" ht="15.75" x14ac:dyDescent="0.2">
      <c r="A43" s="28">
        <v>602</v>
      </c>
      <c r="B43" s="279">
        <v>44711</v>
      </c>
      <c r="C43" s="280">
        <v>259150</v>
      </c>
      <c r="D43" s="27" t="s">
        <v>19</v>
      </c>
      <c r="E43" s="27" t="s">
        <v>4171</v>
      </c>
      <c r="F43" s="28" t="s">
        <v>3487</v>
      </c>
      <c r="G43" s="33">
        <v>6930.9800000000005</v>
      </c>
      <c r="H43" s="33">
        <v>1106.42</v>
      </c>
      <c r="I43" s="33">
        <v>1109.05</v>
      </c>
      <c r="J43" s="29">
        <f t="shared" si="5"/>
        <v>9146.4500000000007</v>
      </c>
      <c r="K43" s="33">
        <v>4367.58</v>
      </c>
      <c r="L43" s="29"/>
      <c r="M43" s="29">
        <f t="shared" si="6"/>
        <v>13514.03</v>
      </c>
      <c r="N43" s="29">
        <f t="shared" si="7"/>
        <v>40371.12999999999</v>
      </c>
      <c r="O43" s="26">
        <v>19820.8</v>
      </c>
      <c r="P43" s="29">
        <v>842.64</v>
      </c>
      <c r="Q43" s="29">
        <v>1169.5999999999999</v>
      </c>
      <c r="R43" s="29">
        <v>842.64</v>
      </c>
      <c r="S43" s="29">
        <v>842.64</v>
      </c>
      <c r="T43" s="29">
        <v>842.64</v>
      </c>
      <c r="U43" s="29">
        <v>842.64</v>
      </c>
      <c r="V43" s="29">
        <v>842.64</v>
      </c>
      <c r="W43" s="29">
        <v>842.64</v>
      </c>
      <c r="X43" s="29">
        <v>842.64</v>
      </c>
      <c r="Y43" s="29">
        <v>842.64</v>
      </c>
      <c r="Z43" s="29">
        <v>842.64</v>
      </c>
      <c r="AA43" s="29">
        <v>842.64</v>
      </c>
      <c r="AB43" s="29">
        <v>842.64</v>
      </c>
      <c r="AC43" s="29">
        <v>842.64</v>
      </c>
      <c r="AD43" s="29">
        <v>842.64</v>
      </c>
      <c r="AE43" s="29">
        <v>842.64</v>
      </c>
      <c r="AF43" s="29">
        <v>842.64</v>
      </c>
      <c r="AG43" s="29">
        <v>842.64</v>
      </c>
      <c r="AH43" s="29">
        <v>842.64</v>
      </c>
      <c r="AI43" s="29">
        <v>842.64</v>
      </c>
      <c r="AJ43" s="29">
        <v>842.64</v>
      </c>
      <c r="AK43" s="29">
        <v>842.64</v>
      </c>
      <c r="AL43" s="29">
        <v>842.64</v>
      </c>
      <c r="AM43" s="29">
        <v>842.65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29">
        <v>0</v>
      </c>
      <c r="AT43" s="208">
        <f t="shared" si="3"/>
        <v>4540.16</v>
      </c>
      <c r="AU43" s="208">
        <f t="shared" si="4"/>
        <v>16010.169999999996</v>
      </c>
    </row>
    <row r="44" spans="1:47" ht="15.75" x14ac:dyDescent="0.2">
      <c r="A44" s="28">
        <v>603</v>
      </c>
      <c r="B44" s="276">
        <v>44863</v>
      </c>
      <c r="C44" s="277">
        <v>270827.28999999998</v>
      </c>
      <c r="D44" s="27" t="s">
        <v>19</v>
      </c>
      <c r="E44" s="27" t="s">
        <v>827</v>
      </c>
      <c r="F44" s="28" t="s">
        <v>3487</v>
      </c>
      <c r="G44" s="29"/>
      <c r="H44" s="29"/>
      <c r="I44" s="29"/>
      <c r="J44" s="29">
        <f t="shared" si="5"/>
        <v>0</v>
      </c>
      <c r="K44" s="33">
        <v>4332.63</v>
      </c>
      <c r="L44" s="29"/>
      <c r="M44" s="29">
        <f t="shared" si="6"/>
        <v>4332.63</v>
      </c>
      <c r="N44" s="29">
        <f t="shared" si="7"/>
        <v>19662.190000000002</v>
      </c>
      <c r="O44" s="278">
        <v>19662.190000000002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  <c r="AT44" s="208">
        <f t="shared" si="3"/>
        <v>0</v>
      </c>
      <c r="AU44" s="208">
        <f t="shared" si="4"/>
        <v>0</v>
      </c>
    </row>
    <row r="45" spans="1:47" ht="15.75" x14ac:dyDescent="0.2">
      <c r="A45" s="28">
        <v>604</v>
      </c>
      <c r="B45" s="282">
        <v>45379</v>
      </c>
      <c r="C45" s="280">
        <v>341340</v>
      </c>
      <c r="D45" s="27" t="s">
        <v>19</v>
      </c>
      <c r="E45" s="27" t="s">
        <v>831</v>
      </c>
      <c r="F45" s="28" t="s">
        <v>3508</v>
      </c>
      <c r="G45" s="33">
        <v>6660.35</v>
      </c>
      <c r="H45" s="33">
        <v>6693.65</v>
      </c>
      <c r="I45" s="33"/>
      <c r="J45" s="29">
        <f t="shared" si="5"/>
        <v>13354</v>
      </c>
      <c r="K45" s="29"/>
      <c r="L45" s="29"/>
      <c r="M45" s="29">
        <f t="shared" si="6"/>
        <v>13354</v>
      </c>
      <c r="N45" s="29">
        <f t="shared" si="7"/>
        <v>0</v>
      </c>
      <c r="O45" s="29"/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  <c r="AC45" s="29">
        <v>0</v>
      </c>
      <c r="AD45" s="29">
        <v>0</v>
      </c>
      <c r="AE45" s="29">
        <v>0</v>
      </c>
      <c r="AF45" s="29">
        <v>0</v>
      </c>
      <c r="AG45" s="29">
        <v>0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0</v>
      </c>
      <c r="AS45" s="29">
        <v>0</v>
      </c>
      <c r="AT45" s="208">
        <f t="shared" si="3"/>
        <v>0</v>
      </c>
      <c r="AU45" s="208">
        <f t="shared" si="4"/>
        <v>0</v>
      </c>
    </row>
    <row r="46" spans="1:47" ht="15.75" customHeight="1" x14ac:dyDescent="0.2">
      <c r="A46" s="28">
        <v>605</v>
      </c>
      <c r="B46" s="276">
        <v>44742</v>
      </c>
      <c r="C46" s="277">
        <v>247086.01</v>
      </c>
      <c r="D46" s="27" t="s">
        <v>19</v>
      </c>
      <c r="E46" s="27" t="s">
        <v>4174</v>
      </c>
      <c r="F46" s="28" t="s">
        <v>3487</v>
      </c>
      <c r="G46" s="33">
        <v>1671.09</v>
      </c>
      <c r="H46" s="33"/>
      <c r="I46" s="33"/>
      <c r="J46" s="29">
        <f t="shared" si="5"/>
        <v>1671.09</v>
      </c>
      <c r="K46" s="33">
        <v>4002.13</v>
      </c>
      <c r="L46" s="33">
        <v>991.54</v>
      </c>
      <c r="M46" s="29">
        <f t="shared" si="6"/>
        <v>6664.76</v>
      </c>
      <c r="N46" s="29">
        <f t="shared" si="7"/>
        <v>22246.95</v>
      </c>
      <c r="O46" s="29">
        <v>18162.3</v>
      </c>
      <c r="P46" s="29">
        <v>0</v>
      </c>
      <c r="Q46" s="29">
        <v>991.54</v>
      </c>
      <c r="R46" s="29">
        <v>1110.03</v>
      </c>
      <c r="S46" s="29">
        <v>991.54</v>
      </c>
      <c r="T46" s="29">
        <v>991.54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0</v>
      </c>
      <c r="AS46" s="29">
        <v>0</v>
      </c>
      <c r="AT46" s="208">
        <f t="shared" si="3"/>
        <v>4084.6499999999996</v>
      </c>
      <c r="AU46" s="208">
        <f t="shared" si="4"/>
        <v>0</v>
      </c>
    </row>
    <row r="47" spans="1:47" ht="15.75" customHeight="1" x14ac:dyDescent="0.2">
      <c r="A47" s="28">
        <v>606</v>
      </c>
      <c r="B47" s="276">
        <v>44915</v>
      </c>
      <c r="C47" s="277">
        <v>270026.84000000003</v>
      </c>
      <c r="D47" s="27" t="s">
        <v>19</v>
      </c>
      <c r="E47" s="27" t="s">
        <v>838</v>
      </c>
      <c r="F47" s="28" t="s">
        <v>3487</v>
      </c>
      <c r="G47" s="33">
        <v>1357.52</v>
      </c>
      <c r="H47" s="29"/>
      <c r="I47" s="29"/>
      <c r="J47" s="29">
        <f t="shared" si="5"/>
        <v>1357.52</v>
      </c>
      <c r="K47" s="33">
        <v>2997.52</v>
      </c>
      <c r="L47" s="29"/>
      <c r="M47" s="29">
        <f t="shared" si="6"/>
        <v>4355.04</v>
      </c>
      <c r="N47" s="29">
        <f t="shared" si="7"/>
        <v>13831.890000000005</v>
      </c>
      <c r="O47" s="278">
        <v>13603.240000000005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228.65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  <c r="AC47" s="29">
        <v>0</v>
      </c>
      <c r="AD47" s="29">
        <v>0</v>
      </c>
      <c r="AE47" s="29">
        <v>0</v>
      </c>
      <c r="AF47" s="29">
        <v>0</v>
      </c>
      <c r="AG47" s="29">
        <v>0</v>
      </c>
      <c r="AH47" s="29">
        <v>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R47" s="29">
        <v>0</v>
      </c>
      <c r="AS47" s="29">
        <v>0</v>
      </c>
      <c r="AT47" s="208">
        <f t="shared" si="3"/>
        <v>0</v>
      </c>
      <c r="AU47" s="208">
        <f t="shared" si="4"/>
        <v>228.65</v>
      </c>
    </row>
    <row r="48" spans="1:47" ht="15.75" x14ac:dyDescent="0.2">
      <c r="A48" s="28">
        <v>607</v>
      </c>
      <c r="B48" s="276">
        <v>44761</v>
      </c>
      <c r="C48" s="277">
        <v>202834.5</v>
      </c>
      <c r="D48" s="27" t="s">
        <v>19</v>
      </c>
      <c r="E48" s="27" t="s">
        <v>842</v>
      </c>
      <c r="F48" s="28" t="s">
        <v>3487</v>
      </c>
      <c r="G48" s="29"/>
      <c r="H48" s="29"/>
      <c r="I48" s="29"/>
      <c r="J48" s="29">
        <f t="shared" si="5"/>
        <v>0</v>
      </c>
      <c r="K48" s="33">
        <v>4272.1899999999996</v>
      </c>
      <c r="L48" s="29"/>
      <c r="M48" s="29">
        <f t="shared" si="6"/>
        <v>4272.1899999999996</v>
      </c>
      <c r="N48" s="29">
        <f t="shared" si="7"/>
        <v>19387.800000000017</v>
      </c>
      <c r="O48" s="278">
        <v>19387.800000000017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  <c r="AC48" s="29">
        <v>0</v>
      </c>
      <c r="AD48" s="29">
        <v>0</v>
      </c>
      <c r="AE48" s="29">
        <v>0</v>
      </c>
      <c r="AF48" s="29">
        <v>0</v>
      </c>
      <c r="AG48" s="29">
        <v>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R48" s="29">
        <v>0</v>
      </c>
      <c r="AS48" s="29">
        <v>0</v>
      </c>
      <c r="AT48" s="208">
        <f t="shared" si="3"/>
        <v>0</v>
      </c>
      <c r="AU48" s="208">
        <f t="shared" si="4"/>
        <v>0</v>
      </c>
    </row>
    <row r="49" spans="1:47" ht="15.75" customHeight="1" x14ac:dyDescent="0.25">
      <c r="A49" s="28">
        <v>608</v>
      </c>
      <c r="B49" s="288"/>
      <c r="C49" s="289"/>
      <c r="D49" s="27" t="s">
        <v>16</v>
      </c>
      <c r="E49" s="27"/>
      <c r="F49" s="28"/>
      <c r="G49" s="29"/>
      <c r="H49" s="29"/>
      <c r="I49" s="29"/>
      <c r="J49" s="29">
        <f t="shared" si="5"/>
        <v>0</v>
      </c>
      <c r="K49" s="29"/>
      <c r="L49" s="29"/>
      <c r="M49" s="29">
        <f t="shared" si="6"/>
        <v>0</v>
      </c>
      <c r="N49" s="29">
        <f t="shared" si="7"/>
        <v>0</v>
      </c>
      <c r="O49" s="29"/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08">
        <f t="shared" si="3"/>
        <v>0</v>
      </c>
      <c r="AU49" s="208">
        <f t="shared" si="4"/>
        <v>0</v>
      </c>
    </row>
    <row r="50" spans="1:47" ht="15.75" x14ac:dyDescent="0.2">
      <c r="A50" s="28" t="s">
        <v>3782</v>
      </c>
      <c r="B50" s="276">
        <v>44683</v>
      </c>
      <c r="C50" s="277">
        <v>252810</v>
      </c>
      <c r="D50" s="27" t="s">
        <v>19</v>
      </c>
      <c r="E50" s="27" t="s">
        <v>847</v>
      </c>
      <c r="F50" s="28" t="s">
        <v>3487</v>
      </c>
      <c r="G50" s="33">
        <v>1341.75</v>
      </c>
      <c r="H50" s="33">
        <v>1348.44</v>
      </c>
      <c r="I50" s="33">
        <v>320.49</v>
      </c>
      <c r="J50" s="29">
        <f t="shared" si="5"/>
        <v>3010.6800000000003</v>
      </c>
      <c r="K50" s="33">
        <v>4503.97</v>
      </c>
      <c r="L50" s="29"/>
      <c r="M50" s="29">
        <f t="shared" si="6"/>
        <v>7514.6500000000005</v>
      </c>
      <c r="N50" s="29">
        <f t="shared" si="7"/>
        <v>20439.739999999991</v>
      </c>
      <c r="O50" s="278">
        <v>20439.739999999991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29">
        <v>0</v>
      </c>
      <c r="AE50" s="29">
        <v>0</v>
      </c>
      <c r="AF50" s="29">
        <v>0</v>
      </c>
      <c r="AG50" s="29">
        <v>0</v>
      </c>
      <c r="AH50" s="29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R50" s="29">
        <v>0</v>
      </c>
      <c r="AS50" s="29">
        <v>0</v>
      </c>
      <c r="AT50" s="208">
        <f t="shared" si="3"/>
        <v>0</v>
      </c>
      <c r="AU50" s="208">
        <f t="shared" si="4"/>
        <v>0</v>
      </c>
    </row>
    <row r="51" spans="1:47" ht="15.75" x14ac:dyDescent="0.25">
      <c r="A51" s="28" t="s">
        <v>3760</v>
      </c>
      <c r="B51" s="276">
        <v>45008</v>
      </c>
      <c r="C51" s="277">
        <v>252810</v>
      </c>
      <c r="D51" s="27" t="s">
        <v>19</v>
      </c>
      <c r="E51" s="27" t="s">
        <v>851</v>
      </c>
      <c r="F51" s="28" t="s">
        <v>3508</v>
      </c>
      <c r="G51" s="29"/>
      <c r="H51" s="29"/>
      <c r="I51" s="29"/>
      <c r="J51" s="29">
        <f t="shared" si="5"/>
        <v>0</v>
      </c>
      <c r="K51" s="29"/>
      <c r="L51" s="29"/>
      <c r="M51" s="29">
        <f t="shared" si="6"/>
        <v>0</v>
      </c>
      <c r="N51" s="29">
        <f t="shared" si="7"/>
        <v>0</v>
      </c>
      <c r="O51" s="29"/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R51" s="29">
        <v>0</v>
      </c>
      <c r="AS51" s="29">
        <v>0</v>
      </c>
      <c r="AT51" s="208">
        <f t="shared" si="3"/>
        <v>0</v>
      </c>
      <c r="AU51" s="208">
        <f t="shared" si="4"/>
        <v>0</v>
      </c>
    </row>
    <row r="52" spans="1:47" ht="15.75" customHeight="1" x14ac:dyDescent="0.2">
      <c r="A52" s="28" t="s">
        <v>3899</v>
      </c>
      <c r="B52" s="276">
        <v>44789</v>
      </c>
      <c r="C52" s="277">
        <v>270325.44</v>
      </c>
      <c r="D52" s="27" t="s">
        <v>19</v>
      </c>
      <c r="E52" s="27" t="s">
        <v>854</v>
      </c>
      <c r="F52" s="28" t="s">
        <v>3487</v>
      </c>
      <c r="G52" s="33">
        <v>4236.3500000000004</v>
      </c>
      <c r="H52" s="33"/>
      <c r="I52" s="33"/>
      <c r="J52" s="29">
        <f t="shared" si="5"/>
        <v>4236.3500000000004</v>
      </c>
      <c r="K52" s="29"/>
      <c r="L52" s="29"/>
      <c r="M52" s="29">
        <f t="shared" si="6"/>
        <v>4236.3500000000004</v>
      </c>
      <c r="N52" s="29">
        <f t="shared" si="7"/>
        <v>113.42</v>
      </c>
      <c r="O52" s="29"/>
      <c r="P52" s="29">
        <v>0</v>
      </c>
      <c r="Q52" s="29">
        <v>0</v>
      </c>
      <c r="R52" s="29">
        <v>0</v>
      </c>
      <c r="S52" s="29">
        <v>0</v>
      </c>
      <c r="T52" s="29">
        <v>113.42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  <c r="AC52" s="29">
        <v>0</v>
      </c>
      <c r="AD52" s="29">
        <v>0</v>
      </c>
      <c r="AE52" s="29">
        <v>0</v>
      </c>
      <c r="AF52" s="29">
        <v>0</v>
      </c>
      <c r="AG52" s="29">
        <v>0</v>
      </c>
      <c r="AH52" s="29">
        <v>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R52" s="29">
        <v>0</v>
      </c>
      <c r="AS52" s="29">
        <v>0</v>
      </c>
      <c r="AT52" s="208">
        <f t="shared" si="3"/>
        <v>113.42</v>
      </c>
      <c r="AU52" s="208">
        <f t="shared" si="4"/>
        <v>0</v>
      </c>
    </row>
    <row r="53" spans="1:47" ht="15.75" customHeight="1" x14ac:dyDescent="0.2">
      <c r="A53" s="28" t="s">
        <v>3632</v>
      </c>
      <c r="B53" s="276">
        <v>44855</v>
      </c>
      <c r="C53" s="277">
        <v>271300.47999999998</v>
      </c>
      <c r="D53" s="27" t="s">
        <v>19</v>
      </c>
      <c r="E53" s="27" t="s">
        <v>857</v>
      </c>
      <c r="F53" s="28" t="s">
        <v>3487</v>
      </c>
      <c r="G53" s="29"/>
      <c r="H53" s="29"/>
      <c r="I53" s="29"/>
      <c r="J53" s="29">
        <f t="shared" si="5"/>
        <v>0</v>
      </c>
      <c r="K53" s="33">
        <v>4332.63</v>
      </c>
      <c r="L53" s="29"/>
      <c r="M53" s="29">
        <f t="shared" si="6"/>
        <v>4332.63</v>
      </c>
      <c r="N53" s="29">
        <f t="shared" si="7"/>
        <v>19662.190000000002</v>
      </c>
      <c r="O53" s="278">
        <v>19662.190000000002</v>
      </c>
      <c r="P53" s="29">
        <v>0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  <c r="AC53" s="29">
        <v>0</v>
      </c>
      <c r="AD53" s="29">
        <v>0</v>
      </c>
      <c r="AE53" s="29">
        <v>0</v>
      </c>
      <c r="AF53" s="29">
        <v>0</v>
      </c>
      <c r="AG53" s="29">
        <v>0</v>
      </c>
      <c r="AH53" s="29">
        <v>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R53" s="29">
        <v>0</v>
      </c>
      <c r="AS53" s="29">
        <v>0</v>
      </c>
      <c r="AT53" s="208">
        <f t="shared" si="3"/>
        <v>0</v>
      </c>
      <c r="AU53" s="208">
        <f t="shared" si="4"/>
        <v>0</v>
      </c>
    </row>
    <row r="54" spans="1:47" ht="15.75" customHeight="1" x14ac:dyDescent="0.2">
      <c r="A54" s="28" t="s">
        <v>3701</v>
      </c>
      <c r="B54" s="276">
        <v>44739</v>
      </c>
      <c r="C54" s="277">
        <v>247086</v>
      </c>
      <c r="D54" s="27" t="s">
        <v>19</v>
      </c>
      <c r="E54" s="27" t="s">
        <v>861</v>
      </c>
      <c r="F54" s="28" t="s">
        <v>3487</v>
      </c>
      <c r="G54" s="33">
        <v>1201.94</v>
      </c>
      <c r="H54" s="29"/>
      <c r="I54" s="29"/>
      <c r="J54" s="29">
        <f t="shared" si="5"/>
        <v>1201.94</v>
      </c>
      <c r="K54" s="33">
        <v>4644.8599999999997</v>
      </c>
      <c r="L54" s="33">
        <v>2562.6499999999996</v>
      </c>
      <c r="M54" s="29">
        <f t="shared" si="6"/>
        <v>8409.4499999999989</v>
      </c>
      <c r="N54" s="29">
        <f t="shared" si="7"/>
        <v>21199.509999999987</v>
      </c>
      <c r="O54" s="278">
        <v>21079.049999999988</v>
      </c>
      <c r="P54" s="29">
        <v>0</v>
      </c>
      <c r="Q54" s="29">
        <v>0</v>
      </c>
      <c r="R54" s="29">
        <v>120.46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29">
        <v>0</v>
      </c>
      <c r="AE54" s="29">
        <v>0</v>
      </c>
      <c r="AF54" s="29">
        <v>0</v>
      </c>
      <c r="AG54" s="29">
        <v>0</v>
      </c>
      <c r="AH54" s="29">
        <v>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R54" s="29">
        <v>0</v>
      </c>
      <c r="AS54" s="29">
        <v>0</v>
      </c>
      <c r="AT54" s="208">
        <f t="shared" si="3"/>
        <v>120.46</v>
      </c>
      <c r="AU54" s="208">
        <f t="shared" si="4"/>
        <v>0</v>
      </c>
    </row>
    <row r="55" spans="1:47" ht="15.75" customHeight="1" x14ac:dyDescent="0.2">
      <c r="A55" s="28" t="s">
        <v>3654</v>
      </c>
      <c r="B55" s="276">
        <v>44896</v>
      </c>
      <c r="C55" s="280">
        <v>270100</v>
      </c>
      <c r="D55" s="27" t="s">
        <v>19</v>
      </c>
      <c r="E55" s="27" t="s">
        <v>865</v>
      </c>
      <c r="F55" s="28" t="s">
        <v>3487</v>
      </c>
      <c r="G55" s="33">
        <v>2752.3</v>
      </c>
      <c r="H55" s="33">
        <v>2763.3</v>
      </c>
      <c r="I55" s="29"/>
      <c r="J55" s="29">
        <f t="shared" si="5"/>
        <v>5515.6</v>
      </c>
      <c r="K55" s="29"/>
      <c r="L55" s="29"/>
      <c r="M55" s="29">
        <f t="shared" si="6"/>
        <v>5515.6</v>
      </c>
      <c r="N55" s="29">
        <f t="shared" si="7"/>
        <v>150520.86000000002</v>
      </c>
      <c r="O55" s="29"/>
      <c r="P55" s="29">
        <v>0</v>
      </c>
      <c r="Q55" s="29">
        <v>112454.89</v>
      </c>
      <c r="R55" s="29">
        <v>0</v>
      </c>
      <c r="S55" s="29">
        <v>37953.519999999997</v>
      </c>
      <c r="T55" s="29">
        <v>0</v>
      </c>
      <c r="U55" s="29">
        <v>112.45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0</v>
      </c>
      <c r="AC55" s="29">
        <v>0</v>
      </c>
      <c r="AD55" s="29">
        <v>0</v>
      </c>
      <c r="AE55" s="29">
        <v>0</v>
      </c>
      <c r="AF55" s="29">
        <v>0</v>
      </c>
      <c r="AG55" s="29">
        <v>0</v>
      </c>
      <c r="AH55" s="29">
        <v>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R55" s="29">
        <v>0</v>
      </c>
      <c r="AS55" s="29">
        <v>0</v>
      </c>
      <c r="AT55" s="208">
        <f t="shared" si="3"/>
        <v>150408.41</v>
      </c>
      <c r="AU55" s="208">
        <f t="shared" si="4"/>
        <v>112.45</v>
      </c>
    </row>
    <row r="56" spans="1:47" ht="15.75" x14ac:dyDescent="0.2">
      <c r="A56" s="28" t="s">
        <v>3751</v>
      </c>
      <c r="B56" s="279">
        <v>44772</v>
      </c>
      <c r="C56" s="280">
        <v>195570.68</v>
      </c>
      <c r="D56" s="27" t="s">
        <v>19</v>
      </c>
      <c r="E56" s="27" t="s">
        <v>868</v>
      </c>
      <c r="F56" s="28" t="s">
        <v>3487</v>
      </c>
      <c r="G56" s="33">
        <v>1873.41</v>
      </c>
      <c r="H56" s="33">
        <v>1854.67</v>
      </c>
      <c r="I56" s="29"/>
      <c r="J56" s="29">
        <f t="shared" si="5"/>
        <v>3728.08</v>
      </c>
      <c r="K56" s="33">
        <v>3349.74</v>
      </c>
      <c r="L56" s="33">
        <v>4531.5200000000004</v>
      </c>
      <c r="M56" s="29">
        <f t="shared" si="6"/>
        <v>11609.34</v>
      </c>
      <c r="N56" s="29">
        <f t="shared" si="7"/>
        <v>15319.320000000009</v>
      </c>
      <c r="O56" s="278">
        <v>15201.540000000008</v>
      </c>
      <c r="P56" s="29">
        <v>0</v>
      </c>
      <c r="Q56" s="29">
        <v>0</v>
      </c>
      <c r="R56" s="29">
        <v>0</v>
      </c>
      <c r="S56" s="29">
        <v>117.78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0</v>
      </c>
      <c r="AC56" s="29">
        <v>0</v>
      </c>
      <c r="AD56" s="29">
        <v>0</v>
      </c>
      <c r="AE56" s="29">
        <v>0</v>
      </c>
      <c r="AF56" s="29">
        <v>0</v>
      </c>
      <c r="AG56" s="29">
        <v>0</v>
      </c>
      <c r="AH56" s="29">
        <v>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R56" s="29">
        <v>0</v>
      </c>
      <c r="AS56" s="29">
        <v>0</v>
      </c>
      <c r="AT56" s="208">
        <f t="shared" si="3"/>
        <v>117.78</v>
      </c>
      <c r="AU56" s="208">
        <f t="shared" si="4"/>
        <v>0</v>
      </c>
    </row>
    <row r="57" spans="1:47" ht="15.75" x14ac:dyDescent="0.25">
      <c r="A57" s="28" t="s">
        <v>3816</v>
      </c>
      <c r="B57" s="288"/>
      <c r="C57" s="289"/>
      <c r="D57" s="27" t="s">
        <v>16</v>
      </c>
      <c r="E57" s="27"/>
      <c r="F57" s="28"/>
      <c r="G57" s="29"/>
      <c r="H57" s="29"/>
      <c r="I57" s="29"/>
      <c r="J57" s="29">
        <f t="shared" si="5"/>
        <v>0</v>
      </c>
      <c r="K57" s="29"/>
      <c r="L57" s="29"/>
      <c r="M57" s="29">
        <f t="shared" si="6"/>
        <v>0</v>
      </c>
      <c r="N57" s="29">
        <f t="shared" si="7"/>
        <v>0</v>
      </c>
      <c r="O57" s="29"/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9">
        <v>0</v>
      </c>
      <c r="AE57" s="29">
        <v>0</v>
      </c>
      <c r="AF57" s="29">
        <v>0</v>
      </c>
      <c r="AG57" s="29">
        <v>0</v>
      </c>
      <c r="AH57" s="29">
        <v>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0</v>
      </c>
      <c r="AS57" s="29">
        <v>0</v>
      </c>
      <c r="AT57" s="208">
        <f t="shared" si="3"/>
        <v>0</v>
      </c>
      <c r="AU57" s="208">
        <f t="shared" si="4"/>
        <v>0</v>
      </c>
    </row>
    <row r="58" spans="1:47" ht="15.75" x14ac:dyDescent="0.2">
      <c r="A58" s="28" t="s">
        <v>3747</v>
      </c>
      <c r="B58" s="279">
        <v>44981</v>
      </c>
      <c r="C58" s="280">
        <v>275474.05</v>
      </c>
      <c r="D58" s="27" t="s">
        <v>19</v>
      </c>
      <c r="E58" s="27" t="s">
        <v>873</v>
      </c>
      <c r="F58" s="28" t="s">
        <v>3487</v>
      </c>
      <c r="G58" s="33">
        <v>22016.21</v>
      </c>
      <c r="H58" s="33">
        <v>2241.67</v>
      </c>
      <c r="I58" s="33">
        <v>4481.5200000000004</v>
      </c>
      <c r="J58" s="29">
        <f t="shared" si="5"/>
        <v>28739.399999999998</v>
      </c>
      <c r="K58" s="33">
        <v>3674.3900000000003</v>
      </c>
      <c r="L58" s="33">
        <v>3177.2299999999996</v>
      </c>
      <c r="M58" s="29">
        <f t="shared" si="6"/>
        <v>35591.019999999997</v>
      </c>
      <c r="N58" s="29">
        <f t="shared" si="7"/>
        <v>22394.290000000008</v>
      </c>
      <c r="O58" s="278">
        <v>16674.960000000006</v>
      </c>
      <c r="P58" s="29">
        <v>3049.98</v>
      </c>
      <c r="Q58" s="29">
        <v>780.52</v>
      </c>
      <c r="R58" s="29">
        <v>780.52</v>
      </c>
      <c r="S58" s="29">
        <v>780.52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327.79</v>
      </c>
      <c r="AA58" s="29">
        <v>0</v>
      </c>
      <c r="AB58" s="29">
        <v>0</v>
      </c>
      <c r="AC58" s="29">
        <v>0</v>
      </c>
      <c r="AD58" s="29">
        <v>0</v>
      </c>
      <c r="AE58" s="29">
        <v>0</v>
      </c>
      <c r="AF58" s="29">
        <v>0</v>
      </c>
      <c r="AG58" s="29">
        <v>0</v>
      </c>
      <c r="AH58" s="29">
        <v>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9">
        <v>0</v>
      </c>
      <c r="AS58" s="29">
        <v>0</v>
      </c>
      <c r="AT58" s="208">
        <f t="shared" si="3"/>
        <v>5391.5400000000009</v>
      </c>
      <c r="AU58" s="208">
        <f t="shared" si="4"/>
        <v>327.79</v>
      </c>
    </row>
    <row r="59" spans="1:47" ht="15.75" customHeight="1" x14ac:dyDescent="0.2">
      <c r="A59" s="28" t="s">
        <v>3679</v>
      </c>
      <c r="B59" s="279">
        <v>44710</v>
      </c>
      <c r="C59" s="280">
        <v>247086</v>
      </c>
      <c r="D59" s="27" t="s">
        <v>19</v>
      </c>
      <c r="E59" s="27" t="s">
        <v>876</v>
      </c>
      <c r="F59" s="28" t="s">
        <v>3487</v>
      </c>
      <c r="G59" s="33">
        <v>2346.7399999999998</v>
      </c>
      <c r="H59" s="29"/>
      <c r="I59" s="29"/>
      <c r="J59" s="29">
        <f t="shared" si="5"/>
        <v>2346.7399999999998</v>
      </c>
      <c r="K59" s="33">
        <v>4149.34</v>
      </c>
      <c r="L59" s="29"/>
      <c r="M59" s="29">
        <f t="shared" si="6"/>
        <v>6496.08</v>
      </c>
      <c r="N59" s="29">
        <f t="shared" si="7"/>
        <v>20769.299999999985</v>
      </c>
      <c r="O59" s="278">
        <v>18830.329999999987</v>
      </c>
      <c r="P59" s="29">
        <v>1817.37</v>
      </c>
      <c r="Q59" s="29">
        <v>121.6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  <c r="AC59" s="29">
        <v>0</v>
      </c>
      <c r="AD59" s="29">
        <v>0</v>
      </c>
      <c r="AE59" s="29">
        <v>0</v>
      </c>
      <c r="AF59" s="29">
        <v>0</v>
      </c>
      <c r="AG59" s="29">
        <v>0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0</v>
      </c>
      <c r="AS59" s="29">
        <v>0</v>
      </c>
      <c r="AT59" s="208">
        <f t="shared" si="3"/>
        <v>1938.9699999999998</v>
      </c>
      <c r="AU59" s="208">
        <f t="shared" si="4"/>
        <v>0</v>
      </c>
    </row>
    <row r="60" spans="1:47" ht="15.75" x14ac:dyDescent="0.2">
      <c r="A60" s="28" t="s">
        <v>3817</v>
      </c>
      <c r="B60" s="279">
        <v>44710</v>
      </c>
      <c r="C60" s="280">
        <v>251856</v>
      </c>
      <c r="D60" s="27" t="s">
        <v>19</v>
      </c>
      <c r="E60" s="27" t="s">
        <v>880</v>
      </c>
      <c r="F60" s="28" t="s">
        <v>3487</v>
      </c>
      <c r="G60" s="33">
        <v>2730.23</v>
      </c>
      <c r="H60" s="29"/>
      <c r="I60" s="29"/>
      <c r="J60" s="29">
        <f t="shared" si="5"/>
        <v>2730.23</v>
      </c>
      <c r="K60" s="33">
        <v>3623.6499999999996</v>
      </c>
      <c r="L60" s="29"/>
      <c r="M60" s="29">
        <f t="shared" si="6"/>
        <v>6353.8799999999992</v>
      </c>
      <c r="N60" s="29">
        <f t="shared" si="7"/>
        <v>55022.000000000015</v>
      </c>
      <c r="O60" s="278">
        <v>16444.700000000012</v>
      </c>
      <c r="P60" s="29">
        <v>1414.79</v>
      </c>
      <c r="Q60" s="29">
        <v>37162.51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  <c r="AC60" s="29">
        <v>0</v>
      </c>
      <c r="AD60" s="29">
        <v>0</v>
      </c>
      <c r="AE60" s="29">
        <v>0</v>
      </c>
      <c r="AF60" s="29">
        <v>0</v>
      </c>
      <c r="AG60" s="29">
        <v>0</v>
      </c>
      <c r="AH60" s="29">
        <v>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R60" s="29">
        <v>0</v>
      </c>
      <c r="AS60" s="29">
        <v>0</v>
      </c>
      <c r="AT60" s="208">
        <f t="shared" si="3"/>
        <v>38577.300000000003</v>
      </c>
      <c r="AU60" s="208">
        <f t="shared" si="4"/>
        <v>0</v>
      </c>
    </row>
    <row r="61" spans="1:47" ht="15.75" x14ac:dyDescent="0.2">
      <c r="A61" s="28" t="s">
        <v>3719</v>
      </c>
      <c r="B61" s="276">
        <v>44796</v>
      </c>
      <c r="C61" s="277">
        <v>270175.73</v>
      </c>
      <c r="D61" s="27" t="s">
        <v>19</v>
      </c>
      <c r="E61" s="27" t="s">
        <v>884</v>
      </c>
      <c r="F61" s="28" t="s">
        <v>3487</v>
      </c>
      <c r="G61" s="29"/>
      <c r="H61" s="29"/>
      <c r="I61" s="29"/>
      <c r="J61" s="29">
        <f t="shared" si="5"/>
        <v>0</v>
      </c>
      <c r="K61" s="33">
        <v>4527.3999999999996</v>
      </c>
      <c r="L61" s="33">
        <v>1521.99</v>
      </c>
      <c r="M61" s="29">
        <f t="shared" si="6"/>
        <v>6049.3899999999994</v>
      </c>
      <c r="N61" s="29">
        <f t="shared" si="7"/>
        <v>22067.990000000005</v>
      </c>
      <c r="O61" s="278">
        <v>20546</v>
      </c>
      <c r="P61" s="29">
        <v>0</v>
      </c>
      <c r="Q61" s="29">
        <v>507.33</v>
      </c>
      <c r="R61" s="29">
        <v>507.33</v>
      </c>
      <c r="S61" s="29">
        <v>507.33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0</v>
      </c>
      <c r="AE61" s="29">
        <v>0</v>
      </c>
      <c r="AF61" s="29">
        <v>0</v>
      </c>
      <c r="AG61" s="29">
        <v>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R61" s="29">
        <v>0</v>
      </c>
      <c r="AS61" s="29">
        <v>0</v>
      </c>
      <c r="AT61" s="208">
        <f t="shared" si="3"/>
        <v>1521.99</v>
      </c>
      <c r="AU61" s="208">
        <f t="shared" si="4"/>
        <v>0</v>
      </c>
    </row>
    <row r="62" spans="1:47" ht="15.75" x14ac:dyDescent="0.2">
      <c r="A62" s="28" t="s">
        <v>3737</v>
      </c>
      <c r="B62" s="276">
        <v>44700</v>
      </c>
      <c r="C62" s="277">
        <v>247806.07999999999</v>
      </c>
      <c r="D62" s="27" t="s">
        <v>19</v>
      </c>
      <c r="E62" s="27" t="s">
        <v>888</v>
      </c>
      <c r="F62" s="28" t="s">
        <v>3487</v>
      </c>
      <c r="G62" s="29"/>
      <c r="H62" s="29"/>
      <c r="I62" s="29"/>
      <c r="J62" s="29">
        <f t="shared" si="5"/>
        <v>0</v>
      </c>
      <c r="K62" s="33">
        <v>2843.69</v>
      </c>
      <c r="L62" s="29"/>
      <c r="M62" s="29">
        <f t="shared" si="6"/>
        <v>2843.69</v>
      </c>
      <c r="N62" s="29">
        <f t="shared" si="7"/>
        <v>12905.169999999998</v>
      </c>
      <c r="O62" s="278">
        <v>12905.169999999998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0</v>
      </c>
      <c r="AE62" s="29">
        <v>0</v>
      </c>
      <c r="AF62" s="29">
        <v>0</v>
      </c>
      <c r="AG62" s="29">
        <v>0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R62" s="29">
        <v>0</v>
      </c>
      <c r="AS62" s="29">
        <v>0</v>
      </c>
      <c r="AT62" s="208">
        <f t="shared" si="3"/>
        <v>0</v>
      </c>
      <c r="AU62" s="208">
        <f t="shared" si="4"/>
        <v>0</v>
      </c>
    </row>
    <row r="63" spans="1:47" ht="15.75" customHeight="1" x14ac:dyDescent="0.2">
      <c r="A63" s="28" t="s">
        <v>3767</v>
      </c>
      <c r="B63" s="276">
        <v>44877</v>
      </c>
      <c r="C63" s="277">
        <v>269874.31</v>
      </c>
      <c r="D63" s="27" t="s">
        <v>19</v>
      </c>
      <c r="E63" s="27" t="s">
        <v>892</v>
      </c>
      <c r="F63" s="28" t="s">
        <v>3487</v>
      </c>
      <c r="G63" s="33">
        <v>1324</v>
      </c>
      <c r="H63" s="33"/>
      <c r="I63" s="29"/>
      <c r="J63" s="29">
        <f t="shared" si="5"/>
        <v>1324</v>
      </c>
      <c r="K63" s="33">
        <v>4384.33</v>
      </c>
      <c r="L63" s="29"/>
      <c r="M63" s="29">
        <f t="shared" si="6"/>
        <v>5708.33</v>
      </c>
      <c r="N63" s="29">
        <f t="shared" si="7"/>
        <v>27632.089999999997</v>
      </c>
      <c r="O63" s="278">
        <v>19896.72</v>
      </c>
      <c r="P63" s="29">
        <v>0</v>
      </c>
      <c r="Q63" s="29">
        <v>1653.74</v>
      </c>
      <c r="R63" s="29">
        <v>1653.74</v>
      </c>
      <c r="S63" s="29">
        <v>512.53</v>
      </c>
      <c r="T63" s="29">
        <v>512.53</v>
      </c>
      <c r="U63" s="29">
        <v>512.53</v>
      </c>
      <c r="V63" s="29">
        <v>512.53</v>
      </c>
      <c r="W63" s="29">
        <v>840.18</v>
      </c>
      <c r="X63" s="29">
        <v>512.53</v>
      </c>
      <c r="Y63" s="29">
        <v>512.53</v>
      </c>
      <c r="Z63" s="29">
        <v>512.53</v>
      </c>
      <c r="AA63" s="29">
        <v>0</v>
      </c>
      <c r="AB63" s="29">
        <v>0</v>
      </c>
      <c r="AC63" s="29">
        <v>0</v>
      </c>
      <c r="AD63" s="29">
        <v>0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0</v>
      </c>
      <c r="AS63" s="29">
        <v>0</v>
      </c>
      <c r="AT63" s="208">
        <f t="shared" si="3"/>
        <v>4332.54</v>
      </c>
      <c r="AU63" s="208">
        <f t="shared" si="4"/>
        <v>3402.829999999999</v>
      </c>
    </row>
    <row r="64" spans="1:47" ht="15.75" customHeight="1" x14ac:dyDescent="0.25">
      <c r="A64" s="28" t="s">
        <v>3718</v>
      </c>
      <c r="B64" s="288"/>
      <c r="C64" s="289"/>
      <c r="D64" s="27" t="s">
        <v>16</v>
      </c>
      <c r="E64" s="27"/>
      <c r="F64" s="28"/>
      <c r="G64" s="29"/>
      <c r="H64" s="29"/>
      <c r="I64" s="29"/>
      <c r="J64" s="29">
        <f t="shared" si="5"/>
        <v>0</v>
      </c>
      <c r="K64" s="29"/>
      <c r="L64" s="29"/>
      <c r="M64" s="29">
        <f t="shared" si="6"/>
        <v>0</v>
      </c>
      <c r="N64" s="29">
        <f t="shared" si="7"/>
        <v>0</v>
      </c>
      <c r="O64" s="29"/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08">
        <f t="shared" si="3"/>
        <v>0</v>
      </c>
      <c r="AU64" s="208">
        <f t="shared" si="4"/>
        <v>0</v>
      </c>
    </row>
    <row r="65" spans="1:47" ht="15.75" customHeight="1" x14ac:dyDescent="0.25">
      <c r="A65" s="28" t="s">
        <v>3758</v>
      </c>
      <c r="B65" s="288"/>
      <c r="C65" s="289"/>
      <c r="D65" s="27" t="s">
        <v>16</v>
      </c>
      <c r="E65" s="27"/>
      <c r="F65" s="28"/>
      <c r="G65" s="29"/>
      <c r="H65" s="29"/>
      <c r="I65" s="29"/>
      <c r="J65" s="29">
        <f t="shared" si="5"/>
        <v>0</v>
      </c>
      <c r="K65" s="29"/>
      <c r="L65" s="29"/>
      <c r="M65" s="29">
        <f t="shared" si="6"/>
        <v>0</v>
      </c>
      <c r="N65" s="29">
        <f t="shared" si="7"/>
        <v>0</v>
      </c>
      <c r="O65" s="29"/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  <c r="AT65" s="208">
        <f t="shared" si="3"/>
        <v>0</v>
      </c>
      <c r="AU65" s="208">
        <f t="shared" si="4"/>
        <v>0</v>
      </c>
    </row>
    <row r="66" spans="1:47" ht="15.75" x14ac:dyDescent="0.2">
      <c r="A66" s="28" t="s">
        <v>3664</v>
      </c>
      <c r="B66" s="276">
        <v>44647</v>
      </c>
      <c r="C66" s="277">
        <v>254683.26</v>
      </c>
      <c r="D66" s="27" t="s">
        <v>19</v>
      </c>
      <c r="E66" s="27" t="s">
        <v>898</v>
      </c>
      <c r="F66" s="28" t="s">
        <v>3487</v>
      </c>
      <c r="G66" s="29"/>
      <c r="H66" s="29"/>
      <c r="I66" s="29"/>
      <c r="J66" s="29">
        <f t="shared" ref="J66:J97" si="8">G66+H66+I66</f>
        <v>0</v>
      </c>
      <c r="K66" s="33">
        <v>5148.3999999999996</v>
      </c>
      <c r="L66" s="29"/>
      <c r="M66" s="29">
        <f t="shared" ref="M66:M97" si="9">J66+K66+L66</f>
        <v>5148.3999999999996</v>
      </c>
      <c r="N66" s="29">
        <f t="shared" ref="N66:N97" si="10">SUM(O66:AS66)</f>
        <v>23364.28</v>
      </c>
      <c r="O66" s="278">
        <v>23364.28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0</v>
      </c>
      <c r="AD66" s="29">
        <v>0</v>
      </c>
      <c r="AE66" s="29">
        <v>0</v>
      </c>
      <c r="AF66" s="29">
        <v>0</v>
      </c>
      <c r="AG66" s="29">
        <v>0</v>
      </c>
      <c r="AH66" s="29">
        <v>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0</v>
      </c>
      <c r="AS66" s="29">
        <v>0</v>
      </c>
      <c r="AT66" s="208">
        <f t="shared" si="3"/>
        <v>0</v>
      </c>
      <c r="AU66" s="208">
        <f t="shared" si="4"/>
        <v>0</v>
      </c>
    </row>
    <row r="67" spans="1:47" ht="15.75" x14ac:dyDescent="0.2">
      <c r="A67" s="28" t="s">
        <v>3748</v>
      </c>
      <c r="B67" s="276">
        <v>44729</v>
      </c>
      <c r="C67" s="277">
        <v>247113.67</v>
      </c>
      <c r="D67" s="27" t="s">
        <v>19</v>
      </c>
      <c r="E67" s="27" t="s">
        <v>902</v>
      </c>
      <c r="F67" s="28" t="s">
        <v>3487</v>
      </c>
      <c r="G67" s="29"/>
      <c r="H67" s="29"/>
      <c r="I67" s="29"/>
      <c r="J67" s="29">
        <f t="shared" si="8"/>
        <v>0</v>
      </c>
      <c r="K67" s="33">
        <v>4362.6000000000004</v>
      </c>
      <c r="L67" s="29"/>
      <c r="M67" s="29">
        <f t="shared" si="9"/>
        <v>4362.6000000000004</v>
      </c>
      <c r="N67" s="29">
        <f t="shared" si="10"/>
        <v>19798.200000000012</v>
      </c>
      <c r="O67" s="278">
        <v>19798.200000000012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08">
        <f t="shared" ref="AT67:AT130" si="11">SUM(P67:T67)</f>
        <v>0</v>
      </c>
      <c r="AU67" s="208">
        <f t="shared" ref="AU67:AU130" si="12">SUM(U67:AS67)</f>
        <v>0</v>
      </c>
    </row>
    <row r="68" spans="1:47" ht="15.75" customHeight="1" x14ac:dyDescent="0.25">
      <c r="A68" s="28" t="s">
        <v>3779</v>
      </c>
      <c r="B68" s="286"/>
      <c r="C68" s="287"/>
      <c r="D68" s="27" t="s">
        <v>46</v>
      </c>
      <c r="E68" s="27"/>
      <c r="F68" s="28"/>
      <c r="G68" s="29"/>
      <c r="H68" s="29"/>
      <c r="I68" s="29"/>
      <c r="J68" s="29">
        <f t="shared" si="8"/>
        <v>0</v>
      </c>
      <c r="K68" s="29"/>
      <c r="L68" s="29"/>
      <c r="M68" s="29">
        <f t="shared" si="9"/>
        <v>0</v>
      </c>
      <c r="N68" s="29">
        <f t="shared" si="10"/>
        <v>0</v>
      </c>
      <c r="O68" s="29"/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0</v>
      </c>
      <c r="AC68" s="29">
        <v>0</v>
      </c>
      <c r="AD68" s="29">
        <v>0</v>
      </c>
      <c r="AE68" s="29">
        <v>0</v>
      </c>
      <c r="AF68" s="29">
        <v>0</v>
      </c>
      <c r="AG68" s="29">
        <v>0</v>
      </c>
      <c r="AH68" s="29">
        <v>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R68" s="29">
        <v>0</v>
      </c>
      <c r="AS68" s="29">
        <v>0</v>
      </c>
      <c r="AT68" s="208">
        <f t="shared" si="11"/>
        <v>0</v>
      </c>
      <c r="AU68" s="208">
        <f t="shared" si="12"/>
        <v>0</v>
      </c>
    </row>
    <row r="69" spans="1:47" ht="15.75" x14ac:dyDescent="0.2">
      <c r="A69" s="28" t="s">
        <v>3901</v>
      </c>
      <c r="B69" s="276">
        <v>44791</v>
      </c>
      <c r="C69" s="277">
        <v>270325.65999999997</v>
      </c>
      <c r="D69" s="27" t="s">
        <v>19</v>
      </c>
      <c r="E69" s="27" t="s">
        <v>905</v>
      </c>
      <c r="F69" s="28" t="s">
        <v>3487</v>
      </c>
      <c r="G69" s="33">
        <v>780.38</v>
      </c>
      <c r="H69" s="29"/>
      <c r="I69" s="29"/>
      <c r="J69" s="29">
        <f t="shared" si="8"/>
        <v>780.38</v>
      </c>
      <c r="K69" s="33">
        <v>4332.63</v>
      </c>
      <c r="L69" s="29"/>
      <c r="M69" s="29">
        <f t="shared" si="9"/>
        <v>5113.01</v>
      </c>
      <c r="N69" s="29">
        <f t="shared" si="10"/>
        <v>19846.960000000003</v>
      </c>
      <c r="O69" s="278">
        <v>19662.190000000002</v>
      </c>
      <c r="P69" s="29">
        <v>0</v>
      </c>
      <c r="Q69" s="29">
        <v>0</v>
      </c>
      <c r="R69" s="29">
        <v>0</v>
      </c>
      <c r="S69" s="29">
        <v>0</v>
      </c>
      <c r="T69" s="29">
        <v>184.77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0</v>
      </c>
      <c r="AD69" s="29">
        <v>0</v>
      </c>
      <c r="AE69" s="29">
        <v>0</v>
      </c>
      <c r="AF69" s="29">
        <v>0</v>
      </c>
      <c r="AG69" s="29">
        <v>0</v>
      </c>
      <c r="AH69" s="29">
        <v>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R69" s="29">
        <v>0</v>
      </c>
      <c r="AS69" s="29">
        <v>0</v>
      </c>
      <c r="AT69" s="208">
        <f t="shared" si="11"/>
        <v>184.77</v>
      </c>
      <c r="AU69" s="208">
        <f t="shared" si="12"/>
        <v>0</v>
      </c>
    </row>
    <row r="70" spans="1:47" ht="15.75" x14ac:dyDescent="0.2">
      <c r="A70" s="28" t="s">
        <v>3692</v>
      </c>
      <c r="B70" s="276">
        <v>44699</v>
      </c>
      <c r="C70" s="277">
        <v>246132</v>
      </c>
      <c r="D70" s="27" t="s">
        <v>19</v>
      </c>
      <c r="E70" s="27" t="s">
        <v>909</v>
      </c>
      <c r="F70" s="28" t="s">
        <v>3487</v>
      </c>
      <c r="G70" s="33">
        <v>3691.3199999999997</v>
      </c>
      <c r="H70" s="29"/>
      <c r="I70" s="33">
        <v>1858.6</v>
      </c>
      <c r="J70" s="29">
        <f t="shared" si="8"/>
        <v>5549.92</v>
      </c>
      <c r="K70" s="29"/>
      <c r="L70" s="29"/>
      <c r="M70" s="29">
        <f t="shared" si="9"/>
        <v>5549.92</v>
      </c>
      <c r="N70" s="29">
        <f t="shared" si="10"/>
        <v>229552.78</v>
      </c>
      <c r="O70" s="29">
        <v>229406</v>
      </c>
      <c r="P70" s="29">
        <v>0</v>
      </c>
      <c r="Q70" s="29">
        <v>146.78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>
        <v>0</v>
      </c>
      <c r="AC70" s="29">
        <v>0</v>
      </c>
      <c r="AD70" s="29">
        <v>0</v>
      </c>
      <c r="AE70" s="29">
        <v>0</v>
      </c>
      <c r="AF70" s="29">
        <v>0</v>
      </c>
      <c r="AG70" s="29">
        <v>0</v>
      </c>
      <c r="AH70" s="29">
        <v>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R70" s="29">
        <v>0</v>
      </c>
      <c r="AS70" s="29">
        <v>0</v>
      </c>
      <c r="AT70" s="208">
        <f t="shared" si="11"/>
        <v>146.78</v>
      </c>
      <c r="AU70" s="208">
        <f t="shared" si="12"/>
        <v>0</v>
      </c>
    </row>
    <row r="71" spans="1:47" ht="15.75" x14ac:dyDescent="0.2">
      <c r="A71" s="28" t="s">
        <v>3705</v>
      </c>
      <c r="B71" s="276">
        <v>44831</v>
      </c>
      <c r="C71" s="277">
        <v>270936</v>
      </c>
      <c r="D71" s="27" t="s">
        <v>19</v>
      </c>
      <c r="E71" s="27" t="s">
        <v>912</v>
      </c>
      <c r="F71" s="28" t="s">
        <v>3487</v>
      </c>
      <c r="G71" s="33">
        <v>5935.57</v>
      </c>
      <c r="H71" s="33">
        <v>1521.87</v>
      </c>
      <c r="I71" s="33"/>
      <c r="J71" s="29">
        <f t="shared" si="8"/>
        <v>7457.44</v>
      </c>
      <c r="K71" s="33">
        <v>3446.78</v>
      </c>
      <c r="L71" s="29"/>
      <c r="M71" s="29">
        <f t="shared" si="9"/>
        <v>10904.22</v>
      </c>
      <c r="N71" s="29">
        <f t="shared" si="10"/>
        <v>19770.880000000005</v>
      </c>
      <c r="O71" s="278">
        <v>19770.880000000005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08">
        <f t="shared" si="11"/>
        <v>0</v>
      </c>
      <c r="AU71" s="208">
        <f t="shared" si="12"/>
        <v>0</v>
      </c>
    </row>
    <row r="72" spans="1:47" ht="15.75" x14ac:dyDescent="0.2">
      <c r="A72" s="28" t="s">
        <v>3900</v>
      </c>
      <c r="B72" s="276">
        <v>44739</v>
      </c>
      <c r="C72" s="277">
        <v>199347.84</v>
      </c>
      <c r="D72" s="27" t="s">
        <v>19</v>
      </c>
      <c r="E72" s="27" t="s">
        <v>916</v>
      </c>
      <c r="F72" s="28" t="s">
        <v>3487</v>
      </c>
      <c r="G72" s="33">
        <v>817.2</v>
      </c>
      <c r="H72" s="29"/>
      <c r="I72" s="29"/>
      <c r="J72" s="29">
        <f t="shared" si="8"/>
        <v>817.2</v>
      </c>
      <c r="K72" s="33">
        <v>3563</v>
      </c>
      <c r="L72" s="33">
        <v>1147.5899999999999</v>
      </c>
      <c r="M72" s="29">
        <f t="shared" si="9"/>
        <v>5527.79</v>
      </c>
      <c r="N72" s="29">
        <f t="shared" si="10"/>
        <v>16169.440000000017</v>
      </c>
      <c r="O72" s="278">
        <v>16169.440000000017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0</v>
      </c>
      <c r="AS72" s="29">
        <v>0</v>
      </c>
      <c r="AT72" s="208">
        <f t="shared" si="11"/>
        <v>0</v>
      </c>
      <c r="AU72" s="208">
        <f t="shared" si="12"/>
        <v>0</v>
      </c>
    </row>
    <row r="73" spans="1:47" ht="15.75" x14ac:dyDescent="0.2">
      <c r="A73" s="28" t="s">
        <v>3695</v>
      </c>
      <c r="B73" s="276">
        <v>44710</v>
      </c>
      <c r="C73" s="277">
        <v>195665.4</v>
      </c>
      <c r="D73" s="27" t="s">
        <v>19</v>
      </c>
      <c r="E73" s="27" t="s">
        <v>920</v>
      </c>
      <c r="F73" s="28" t="s">
        <v>3487</v>
      </c>
      <c r="G73" s="33">
        <v>1142.03</v>
      </c>
      <c r="H73" s="33"/>
      <c r="I73" s="33"/>
      <c r="J73" s="29">
        <f t="shared" si="8"/>
        <v>1142.03</v>
      </c>
      <c r="K73" s="33">
        <v>3600.6800000000003</v>
      </c>
      <c r="L73" s="33">
        <v>1686.19</v>
      </c>
      <c r="M73" s="29">
        <f t="shared" si="9"/>
        <v>6428.9</v>
      </c>
      <c r="N73" s="29">
        <f t="shared" si="10"/>
        <v>16588.130000000008</v>
      </c>
      <c r="O73" s="278">
        <v>16340.37000000001</v>
      </c>
      <c r="P73" s="29">
        <v>0</v>
      </c>
      <c r="Q73" s="29">
        <v>0</v>
      </c>
      <c r="R73" s="29">
        <v>247.76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0</v>
      </c>
      <c r="AD73" s="29">
        <v>0</v>
      </c>
      <c r="AE73" s="29">
        <v>0</v>
      </c>
      <c r="AF73" s="29">
        <v>0</v>
      </c>
      <c r="AG73" s="29">
        <v>0</v>
      </c>
      <c r="AH73" s="29">
        <v>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0</v>
      </c>
      <c r="AS73" s="29">
        <v>0</v>
      </c>
      <c r="AT73" s="208">
        <f t="shared" si="11"/>
        <v>247.76</v>
      </c>
      <c r="AU73" s="208">
        <f t="shared" si="12"/>
        <v>0</v>
      </c>
    </row>
    <row r="74" spans="1:47" ht="15.75" x14ac:dyDescent="0.2">
      <c r="A74" s="28" t="s">
        <v>3642</v>
      </c>
      <c r="B74" s="279">
        <v>44646</v>
      </c>
      <c r="C74" s="280">
        <v>257048.62</v>
      </c>
      <c r="D74" s="27" t="s">
        <v>19</v>
      </c>
      <c r="E74" s="27" t="s">
        <v>373</v>
      </c>
      <c r="F74" s="28" t="s">
        <v>3487</v>
      </c>
      <c r="G74" s="33">
        <v>12843.96</v>
      </c>
      <c r="H74" s="33">
        <v>13156.72</v>
      </c>
      <c r="I74" s="33"/>
      <c r="J74" s="29">
        <f t="shared" si="8"/>
        <v>26000.68</v>
      </c>
      <c r="K74" s="33">
        <v>2537.27</v>
      </c>
      <c r="L74" s="33">
        <v>1509.18</v>
      </c>
      <c r="M74" s="29">
        <f t="shared" si="9"/>
        <v>30047.13</v>
      </c>
      <c r="N74" s="29">
        <f t="shared" si="10"/>
        <v>12520.629999999994</v>
      </c>
      <c r="O74" s="278">
        <v>11514.509999999995</v>
      </c>
      <c r="P74" s="29">
        <v>0</v>
      </c>
      <c r="Q74" s="29">
        <v>503.06</v>
      </c>
      <c r="R74" s="29">
        <v>503.06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0</v>
      </c>
      <c r="AE74" s="29">
        <v>0</v>
      </c>
      <c r="AF74" s="29">
        <v>0</v>
      </c>
      <c r="AG74" s="29">
        <v>0</v>
      </c>
      <c r="AH74" s="29">
        <v>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0</v>
      </c>
      <c r="AS74" s="29">
        <v>0</v>
      </c>
      <c r="AT74" s="208">
        <f t="shared" si="11"/>
        <v>1006.12</v>
      </c>
      <c r="AU74" s="208">
        <f t="shared" si="12"/>
        <v>0</v>
      </c>
    </row>
    <row r="75" spans="1:47" ht="15.75" customHeight="1" x14ac:dyDescent="0.25">
      <c r="A75" s="28" t="s">
        <v>3675</v>
      </c>
      <c r="B75" s="288"/>
      <c r="C75" s="289"/>
      <c r="D75" s="27" t="s">
        <v>16</v>
      </c>
      <c r="E75" s="27"/>
      <c r="F75" s="28"/>
      <c r="G75" s="29"/>
      <c r="H75" s="29"/>
      <c r="I75" s="29"/>
      <c r="J75" s="29">
        <f t="shared" si="8"/>
        <v>0</v>
      </c>
      <c r="K75" s="29"/>
      <c r="L75" s="29"/>
      <c r="M75" s="29">
        <f t="shared" si="9"/>
        <v>0</v>
      </c>
      <c r="N75" s="29">
        <f t="shared" si="10"/>
        <v>0</v>
      </c>
      <c r="O75" s="29"/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  <c r="AE75" s="29">
        <v>0</v>
      </c>
      <c r="AF75" s="29">
        <v>0</v>
      </c>
      <c r="AG75" s="29">
        <v>0</v>
      </c>
      <c r="AH75" s="29">
        <v>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R75" s="29">
        <v>0</v>
      </c>
      <c r="AS75" s="29">
        <v>0</v>
      </c>
      <c r="AT75" s="208">
        <f t="shared" si="11"/>
        <v>0</v>
      </c>
      <c r="AU75" s="208">
        <f t="shared" si="12"/>
        <v>0</v>
      </c>
    </row>
    <row r="76" spans="1:47" ht="15.75" x14ac:dyDescent="0.2">
      <c r="A76" s="28" t="s">
        <v>3790</v>
      </c>
      <c r="B76" s="276">
        <v>44758</v>
      </c>
      <c r="C76" s="277">
        <v>269336.44</v>
      </c>
      <c r="D76" s="27" t="s">
        <v>19</v>
      </c>
      <c r="E76" s="27" t="s">
        <v>377</v>
      </c>
      <c r="F76" s="28" t="s">
        <v>3487</v>
      </c>
      <c r="G76" s="29"/>
      <c r="H76" s="29"/>
      <c r="I76" s="29"/>
      <c r="J76" s="29">
        <f t="shared" si="8"/>
        <v>0</v>
      </c>
      <c r="K76" s="33">
        <v>5637.39</v>
      </c>
      <c r="L76" s="33">
        <v>1521.99</v>
      </c>
      <c r="M76" s="29">
        <f t="shared" si="9"/>
        <v>7159.38</v>
      </c>
      <c r="N76" s="29">
        <f t="shared" si="10"/>
        <v>26090.720000000016</v>
      </c>
      <c r="O76" s="278">
        <v>25583.390000000014</v>
      </c>
      <c r="P76" s="29">
        <v>0</v>
      </c>
      <c r="Q76" s="29">
        <v>507.33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0</v>
      </c>
      <c r="AF76" s="29">
        <v>0</v>
      </c>
      <c r="AG76" s="29">
        <v>0</v>
      </c>
      <c r="AH76" s="29">
        <v>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08">
        <f t="shared" si="11"/>
        <v>507.33</v>
      </c>
      <c r="AU76" s="208">
        <f t="shared" si="12"/>
        <v>0</v>
      </c>
    </row>
    <row r="77" spans="1:47" ht="15.75" x14ac:dyDescent="0.2">
      <c r="A77" s="28" t="s">
        <v>3693</v>
      </c>
      <c r="B77" s="276">
        <v>44753</v>
      </c>
      <c r="C77" s="277">
        <v>259368.53</v>
      </c>
      <c r="D77" s="27" t="s">
        <v>19</v>
      </c>
      <c r="E77" s="27" t="s">
        <v>381</v>
      </c>
      <c r="F77" s="28" t="s">
        <v>3487</v>
      </c>
      <c r="G77" s="29"/>
      <c r="H77" s="29"/>
      <c r="I77" s="29"/>
      <c r="J77" s="29">
        <f t="shared" si="8"/>
        <v>0</v>
      </c>
      <c r="K77" s="33">
        <v>4053.88</v>
      </c>
      <c r="L77" s="29"/>
      <c r="M77" s="29">
        <f t="shared" si="9"/>
        <v>4053.88</v>
      </c>
      <c r="N77" s="29">
        <f t="shared" si="10"/>
        <v>18397.140000000014</v>
      </c>
      <c r="O77" s="278">
        <v>18397.140000000014</v>
      </c>
      <c r="P77" s="29">
        <v>0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0</v>
      </c>
      <c r="AC77" s="29">
        <v>0</v>
      </c>
      <c r="AD77" s="29">
        <v>0</v>
      </c>
      <c r="AE77" s="29">
        <v>0</v>
      </c>
      <c r="AF77" s="29">
        <v>0</v>
      </c>
      <c r="AG77" s="29">
        <v>0</v>
      </c>
      <c r="AH77" s="29">
        <v>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R77" s="29">
        <v>0</v>
      </c>
      <c r="AS77" s="29">
        <v>0</v>
      </c>
      <c r="AT77" s="208">
        <f t="shared" si="11"/>
        <v>0</v>
      </c>
      <c r="AU77" s="208">
        <f t="shared" si="12"/>
        <v>0</v>
      </c>
    </row>
    <row r="78" spans="1:47" ht="15.75" x14ac:dyDescent="0.2">
      <c r="A78" s="28" t="s">
        <v>3902</v>
      </c>
      <c r="B78" s="276">
        <v>44697</v>
      </c>
      <c r="C78" s="277">
        <v>247292.26</v>
      </c>
      <c r="D78" s="27" t="s">
        <v>19</v>
      </c>
      <c r="E78" s="27" t="s">
        <v>384</v>
      </c>
      <c r="F78" s="28" t="s">
        <v>3487</v>
      </c>
      <c r="G78" s="33">
        <v>1290.94</v>
      </c>
      <c r="H78" s="29"/>
      <c r="I78" s="29"/>
      <c r="J78" s="29">
        <f t="shared" si="8"/>
        <v>1290.94</v>
      </c>
      <c r="K78" s="33">
        <v>3525.13</v>
      </c>
      <c r="L78" s="29"/>
      <c r="M78" s="29">
        <f t="shared" si="9"/>
        <v>4816.07</v>
      </c>
      <c r="N78" s="29">
        <f t="shared" si="10"/>
        <v>16119.209999999986</v>
      </c>
      <c r="O78" s="278">
        <v>15997.609999999986</v>
      </c>
      <c r="P78" s="29">
        <v>0</v>
      </c>
      <c r="Q78" s="29">
        <v>121.6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0</v>
      </c>
      <c r="AD78" s="29">
        <v>0</v>
      </c>
      <c r="AE78" s="29">
        <v>0</v>
      </c>
      <c r="AF78" s="29">
        <v>0</v>
      </c>
      <c r="AG78" s="29">
        <v>0</v>
      </c>
      <c r="AH78" s="29">
        <v>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0</v>
      </c>
      <c r="AS78" s="29">
        <v>0</v>
      </c>
      <c r="AT78" s="208">
        <f t="shared" si="11"/>
        <v>121.6</v>
      </c>
      <c r="AU78" s="208">
        <f t="shared" si="12"/>
        <v>0</v>
      </c>
    </row>
    <row r="79" spans="1:47" ht="15.75" x14ac:dyDescent="0.2">
      <c r="A79" s="28" t="s">
        <v>3785</v>
      </c>
      <c r="B79" s="276">
        <v>44786</v>
      </c>
      <c r="C79" s="277">
        <v>270936</v>
      </c>
      <c r="D79" s="27" t="s">
        <v>19</v>
      </c>
      <c r="E79" s="27" t="s">
        <v>387</v>
      </c>
      <c r="F79" s="28" t="s">
        <v>3487</v>
      </c>
      <c r="G79" s="33">
        <v>1254.01</v>
      </c>
      <c r="H79" s="33"/>
      <c r="I79" s="33"/>
      <c r="J79" s="29">
        <f t="shared" si="8"/>
        <v>1254.01</v>
      </c>
      <c r="K79" s="33">
        <v>4350.7699999999995</v>
      </c>
      <c r="L79" s="33">
        <v>1529.6399999999999</v>
      </c>
      <c r="M79" s="29">
        <f t="shared" si="9"/>
        <v>7134.42</v>
      </c>
      <c r="N79" s="29">
        <f t="shared" si="10"/>
        <v>26707.359999999982</v>
      </c>
      <c r="O79" s="278">
        <v>19744.479999999981</v>
      </c>
      <c r="P79" s="29">
        <v>0</v>
      </c>
      <c r="Q79" s="29">
        <v>2308.37</v>
      </c>
      <c r="R79" s="29">
        <v>2308.37</v>
      </c>
      <c r="S79" s="29">
        <v>2230.83</v>
      </c>
      <c r="T79" s="29">
        <v>115.31</v>
      </c>
      <c r="U79" s="29">
        <v>0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>
        <v>0</v>
      </c>
      <c r="AC79" s="29">
        <v>0</v>
      </c>
      <c r="AD79" s="29">
        <v>0</v>
      </c>
      <c r="AE79" s="29">
        <v>0</v>
      </c>
      <c r="AF79" s="29">
        <v>0</v>
      </c>
      <c r="AG79" s="29">
        <v>0</v>
      </c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0</v>
      </c>
      <c r="AS79" s="29">
        <v>0</v>
      </c>
      <c r="AT79" s="208">
        <f t="shared" si="11"/>
        <v>6962.88</v>
      </c>
      <c r="AU79" s="208">
        <f t="shared" si="12"/>
        <v>0</v>
      </c>
    </row>
    <row r="80" spans="1:47" ht="15.75" customHeight="1" x14ac:dyDescent="0.25">
      <c r="A80" s="28" t="s">
        <v>3786</v>
      </c>
      <c r="B80" s="288"/>
      <c r="C80" s="289"/>
      <c r="D80" s="27" t="s">
        <v>16</v>
      </c>
      <c r="E80" s="27"/>
      <c r="F80" s="28"/>
      <c r="G80" s="29"/>
      <c r="H80" s="29"/>
      <c r="I80" s="29"/>
      <c r="J80" s="29">
        <f t="shared" si="8"/>
        <v>0</v>
      </c>
      <c r="K80" s="29"/>
      <c r="L80" s="29"/>
      <c r="M80" s="29">
        <f t="shared" si="9"/>
        <v>0</v>
      </c>
      <c r="N80" s="29">
        <f t="shared" si="10"/>
        <v>0</v>
      </c>
      <c r="O80" s="29"/>
      <c r="P80" s="29">
        <v>0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0</v>
      </c>
      <c r="AC80" s="29">
        <v>0</v>
      </c>
      <c r="AD80" s="29">
        <v>0</v>
      </c>
      <c r="AE80" s="29">
        <v>0</v>
      </c>
      <c r="AF80" s="29">
        <v>0</v>
      </c>
      <c r="AG80" s="29">
        <v>0</v>
      </c>
      <c r="AH80" s="29">
        <v>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0</v>
      </c>
      <c r="AS80" s="29">
        <v>0</v>
      </c>
      <c r="AT80" s="208">
        <f t="shared" si="11"/>
        <v>0</v>
      </c>
      <c r="AU80" s="208">
        <f t="shared" si="12"/>
        <v>0</v>
      </c>
    </row>
    <row r="81" spans="1:47" ht="15.75" customHeight="1" x14ac:dyDescent="0.25">
      <c r="A81" s="28" t="s">
        <v>3713</v>
      </c>
      <c r="B81" s="288"/>
      <c r="C81" s="289"/>
      <c r="D81" s="27" t="s">
        <v>16</v>
      </c>
      <c r="E81" s="27"/>
      <c r="F81" s="28"/>
      <c r="G81" s="29"/>
      <c r="H81" s="29"/>
      <c r="I81" s="29"/>
      <c r="J81" s="29">
        <f t="shared" si="8"/>
        <v>0</v>
      </c>
      <c r="K81" s="29"/>
      <c r="L81" s="29"/>
      <c r="M81" s="29">
        <f t="shared" si="9"/>
        <v>0</v>
      </c>
      <c r="N81" s="29">
        <f t="shared" si="10"/>
        <v>0</v>
      </c>
      <c r="O81" s="29"/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08">
        <f t="shared" si="11"/>
        <v>0</v>
      </c>
      <c r="AU81" s="208">
        <f t="shared" si="12"/>
        <v>0</v>
      </c>
    </row>
    <row r="82" spans="1:47" ht="15.75" x14ac:dyDescent="0.2">
      <c r="A82" s="28" t="s">
        <v>3651</v>
      </c>
      <c r="B82" s="279">
        <v>44724</v>
      </c>
      <c r="C82" s="280">
        <v>256013.53</v>
      </c>
      <c r="D82" s="27" t="s">
        <v>19</v>
      </c>
      <c r="E82" s="27" t="s">
        <v>393</v>
      </c>
      <c r="F82" s="28" t="s">
        <v>3487</v>
      </c>
      <c r="G82" s="33">
        <v>1193.31</v>
      </c>
      <c r="H82" s="33"/>
      <c r="I82" s="33"/>
      <c r="J82" s="29">
        <f t="shared" si="8"/>
        <v>1193.31</v>
      </c>
      <c r="K82" s="33">
        <v>5307.85</v>
      </c>
      <c r="L82" s="33">
        <v>768.81</v>
      </c>
      <c r="M82" s="29">
        <f t="shared" si="9"/>
        <v>7269.9699999999993</v>
      </c>
      <c r="N82" s="29">
        <f t="shared" si="10"/>
        <v>27796.10000000002</v>
      </c>
      <c r="O82" s="278">
        <v>24087.860000000015</v>
      </c>
      <c r="P82" s="29">
        <v>0</v>
      </c>
      <c r="Q82" s="29">
        <v>256.27</v>
      </c>
      <c r="R82" s="29">
        <v>376.73</v>
      </c>
      <c r="S82" s="29">
        <v>256.27</v>
      </c>
      <c r="T82" s="29">
        <v>256.27</v>
      </c>
      <c r="U82" s="29">
        <v>256.27</v>
      </c>
      <c r="V82" s="29">
        <v>256.27</v>
      </c>
      <c r="W82" s="29">
        <v>256.27</v>
      </c>
      <c r="X82" s="29">
        <v>256.27</v>
      </c>
      <c r="Y82" s="29">
        <v>256.27</v>
      </c>
      <c r="Z82" s="29">
        <v>256.27</v>
      </c>
      <c r="AA82" s="29">
        <v>256.27</v>
      </c>
      <c r="AB82" s="29">
        <v>256.27</v>
      </c>
      <c r="AC82" s="29">
        <v>256.27</v>
      </c>
      <c r="AD82" s="29">
        <v>256.27</v>
      </c>
      <c r="AE82" s="29">
        <v>0</v>
      </c>
      <c r="AF82" s="29">
        <v>0</v>
      </c>
      <c r="AG82" s="29">
        <v>0</v>
      </c>
      <c r="AH82" s="29">
        <v>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R82" s="29">
        <v>0</v>
      </c>
      <c r="AS82" s="29">
        <v>0</v>
      </c>
      <c r="AT82" s="208">
        <f t="shared" si="11"/>
        <v>1145.54</v>
      </c>
      <c r="AU82" s="208">
        <f t="shared" si="12"/>
        <v>2562.6999999999998</v>
      </c>
    </row>
    <row r="83" spans="1:47" ht="15.75" x14ac:dyDescent="0.2">
      <c r="A83" s="28" t="s">
        <v>3781</v>
      </c>
      <c r="B83" s="276">
        <v>44998</v>
      </c>
      <c r="C83" s="277">
        <v>272844</v>
      </c>
      <c r="D83" s="27" t="s">
        <v>19</v>
      </c>
      <c r="E83" s="27" t="s">
        <v>397</v>
      </c>
      <c r="F83" s="28" t="s">
        <v>3487</v>
      </c>
      <c r="G83" s="33">
        <v>1965.68</v>
      </c>
      <c r="H83" s="33">
        <v>1975.51</v>
      </c>
      <c r="I83" s="33">
        <v>2000.66</v>
      </c>
      <c r="J83" s="29">
        <f t="shared" si="8"/>
        <v>5941.85</v>
      </c>
      <c r="K83" s="33">
        <v>4367.58</v>
      </c>
      <c r="L83" s="29"/>
      <c r="M83" s="29">
        <f t="shared" si="9"/>
        <v>10309.43</v>
      </c>
      <c r="N83" s="29">
        <f t="shared" si="10"/>
        <v>22203.239999999998</v>
      </c>
      <c r="O83" s="278">
        <v>19820.809999999998</v>
      </c>
      <c r="P83" s="29">
        <v>2042.08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340.35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08">
        <f t="shared" si="11"/>
        <v>2042.08</v>
      </c>
      <c r="AU83" s="208">
        <f t="shared" si="12"/>
        <v>340.35</v>
      </c>
    </row>
    <row r="84" spans="1:47" ht="15.75" x14ac:dyDescent="0.2">
      <c r="A84" s="28" t="s">
        <v>3710</v>
      </c>
      <c r="B84" s="279">
        <v>44758</v>
      </c>
      <c r="C84" s="280">
        <v>262350</v>
      </c>
      <c r="D84" s="27" t="s">
        <v>19</v>
      </c>
      <c r="E84" s="27" t="s">
        <v>401</v>
      </c>
      <c r="F84" s="28" t="s">
        <v>3487</v>
      </c>
      <c r="G84" s="33">
        <v>789.48</v>
      </c>
      <c r="H84" s="33">
        <v>11329.35</v>
      </c>
      <c r="I84" s="33"/>
      <c r="J84" s="29">
        <f t="shared" si="8"/>
        <v>12118.83</v>
      </c>
      <c r="K84" s="33">
        <v>4471.6100000000006</v>
      </c>
      <c r="L84" s="33">
        <v>740.46</v>
      </c>
      <c r="M84" s="29">
        <f t="shared" si="9"/>
        <v>17330.900000000001</v>
      </c>
      <c r="N84" s="29">
        <f t="shared" si="10"/>
        <v>23820.03000000001</v>
      </c>
      <c r="O84" s="278">
        <v>20292.850000000006</v>
      </c>
      <c r="P84" s="29">
        <v>243.52</v>
      </c>
      <c r="Q84" s="29">
        <v>243.52</v>
      </c>
      <c r="R84" s="29">
        <v>243.52</v>
      </c>
      <c r="S84" s="29">
        <v>361.42</v>
      </c>
      <c r="T84" s="29">
        <v>243.52</v>
      </c>
      <c r="U84" s="29">
        <v>243.52</v>
      </c>
      <c r="V84" s="29">
        <v>243.52</v>
      </c>
      <c r="W84" s="29">
        <v>243.52</v>
      </c>
      <c r="X84" s="29">
        <v>243.52</v>
      </c>
      <c r="Y84" s="29">
        <v>243.52</v>
      </c>
      <c r="Z84" s="29">
        <v>243.52</v>
      </c>
      <c r="AA84" s="29">
        <v>243.52</v>
      </c>
      <c r="AB84" s="29">
        <v>243.52</v>
      </c>
      <c r="AC84" s="29">
        <v>243.52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08">
        <f t="shared" si="11"/>
        <v>1335.5</v>
      </c>
      <c r="AU84" s="208">
        <f t="shared" si="12"/>
        <v>2191.6800000000003</v>
      </c>
    </row>
    <row r="85" spans="1:47" ht="15.75" x14ac:dyDescent="0.2">
      <c r="A85" s="28" t="s">
        <v>3903</v>
      </c>
      <c r="B85" s="276">
        <v>44689</v>
      </c>
      <c r="C85" s="277">
        <v>256327.02</v>
      </c>
      <c r="D85" s="27" t="s">
        <v>19</v>
      </c>
      <c r="E85" s="27" t="s">
        <v>405</v>
      </c>
      <c r="F85" s="28" t="s">
        <v>3487</v>
      </c>
      <c r="G85" s="29"/>
      <c r="H85" s="29"/>
      <c r="I85" s="29"/>
      <c r="J85" s="29">
        <f t="shared" si="8"/>
        <v>0</v>
      </c>
      <c r="K85" s="33">
        <v>4989.2700000000004</v>
      </c>
      <c r="L85" s="33">
        <v>1521.99</v>
      </c>
      <c r="M85" s="29">
        <f t="shared" si="9"/>
        <v>6511.26</v>
      </c>
      <c r="N85" s="29">
        <f t="shared" si="10"/>
        <v>23271.220000000016</v>
      </c>
      <c r="O85" s="278">
        <v>22642.110000000015</v>
      </c>
      <c r="P85" s="29">
        <v>0</v>
      </c>
      <c r="Q85" s="29">
        <v>629.11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08">
        <f t="shared" si="11"/>
        <v>629.11</v>
      </c>
      <c r="AU85" s="208">
        <f t="shared" si="12"/>
        <v>0</v>
      </c>
    </row>
    <row r="86" spans="1:47" x14ac:dyDescent="0.2">
      <c r="A86" s="28" t="s">
        <v>3904</v>
      </c>
      <c r="B86" s="39">
        <v>45528</v>
      </c>
      <c r="C86" s="26">
        <v>324300</v>
      </c>
      <c r="D86" s="27" t="s">
        <v>19</v>
      </c>
      <c r="E86" s="27" t="s">
        <v>408</v>
      </c>
      <c r="F86" s="28" t="s">
        <v>3508</v>
      </c>
      <c r="G86" s="29"/>
      <c r="H86" s="29"/>
      <c r="I86" s="29"/>
      <c r="J86" s="29">
        <f t="shared" si="8"/>
        <v>0</v>
      </c>
      <c r="K86" s="29"/>
      <c r="L86" s="29"/>
      <c r="M86" s="29">
        <f t="shared" si="9"/>
        <v>0</v>
      </c>
      <c r="N86" s="29">
        <f t="shared" si="10"/>
        <v>0</v>
      </c>
      <c r="O86" s="29"/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08">
        <f t="shared" si="11"/>
        <v>0</v>
      </c>
      <c r="AU86" s="208">
        <f t="shared" si="12"/>
        <v>0</v>
      </c>
    </row>
    <row r="87" spans="1:47" ht="15.75" x14ac:dyDescent="0.2">
      <c r="A87" s="28" t="s">
        <v>3905</v>
      </c>
      <c r="B87" s="276">
        <v>45126</v>
      </c>
      <c r="C87" s="277">
        <v>290000</v>
      </c>
      <c r="D87" s="27" t="s">
        <v>19</v>
      </c>
      <c r="E87" s="27" t="s">
        <v>411</v>
      </c>
      <c r="F87" s="28" t="s">
        <v>3487</v>
      </c>
      <c r="G87" s="29"/>
      <c r="H87" s="29"/>
      <c r="I87" s="29"/>
      <c r="J87" s="29">
        <f t="shared" si="8"/>
        <v>0</v>
      </c>
      <c r="K87" s="33">
        <v>4937.92</v>
      </c>
      <c r="L87" s="33">
        <v>1371.6</v>
      </c>
      <c r="M87" s="29">
        <f t="shared" si="9"/>
        <v>6309.52</v>
      </c>
      <c r="N87" s="29">
        <f t="shared" si="10"/>
        <v>192470.81999999998</v>
      </c>
      <c r="O87" s="278">
        <v>22409.039999999979</v>
      </c>
      <c r="P87" s="29">
        <v>0</v>
      </c>
      <c r="Q87" s="29">
        <v>457.2</v>
      </c>
      <c r="R87" s="29">
        <v>457.2</v>
      </c>
      <c r="S87" s="29">
        <v>457.2</v>
      </c>
      <c r="T87" s="29">
        <v>457.2</v>
      </c>
      <c r="U87" s="29">
        <v>457.2</v>
      </c>
      <c r="V87" s="29">
        <v>457.2</v>
      </c>
      <c r="W87" s="29">
        <v>457.2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166861.38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08">
        <f t="shared" si="11"/>
        <v>1828.8</v>
      </c>
      <c r="AU87" s="208">
        <f t="shared" si="12"/>
        <v>168232.98</v>
      </c>
    </row>
    <row r="88" spans="1:47" ht="15.75" customHeight="1" x14ac:dyDescent="0.25">
      <c r="A88" s="28" t="s">
        <v>3906</v>
      </c>
      <c r="B88" s="276">
        <v>44765</v>
      </c>
      <c r="C88" s="277">
        <v>190895</v>
      </c>
      <c r="D88" s="27" t="s">
        <v>19</v>
      </c>
      <c r="E88" s="27" t="s">
        <v>415</v>
      </c>
      <c r="F88" s="28" t="s">
        <v>3508</v>
      </c>
      <c r="G88" s="29"/>
      <c r="H88" s="29"/>
      <c r="I88" s="29"/>
      <c r="J88" s="29">
        <f t="shared" si="8"/>
        <v>0</v>
      </c>
      <c r="K88" s="29"/>
      <c r="L88" s="29"/>
      <c r="M88" s="29">
        <f t="shared" si="9"/>
        <v>0</v>
      </c>
      <c r="N88" s="29">
        <f t="shared" si="10"/>
        <v>0</v>
      </c>
      <c r="O88" s="29"/>
      <c r="P88" s="29">
        <v>0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  <c r="AC88" s="29">
        <v>0</v>
      </c>
      <c r="AD88" s="29">
        <v>0</v>
      </c>
      <c r="AE88" s="29">
        <v>0</v>
      </c>
      <c r="AF88" s="29">
        <v>0</v>
      </c>
      <c r="AG88" s="29">
        <v>0</v>
      </c>
      <c r="AH88" s="29">
        <v>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R88" s="29">
        <v>0</v>
      </c>
      <c r="AS88" s="29">
        <v>0</v>
      </c>
      <c r="AT88" s="208">
        <f t="shared" si="11"/>
        <v>0</v>
      </c>
      <c r="AU88" s="208">
        <f t="shared" si="12"/>
        <v>0</v>
      </c>
    </row>
    <row r="89" spans="1:47" ht="15.75" x14ac:dyDescent="0.2">
      <c r="A89" s="28" t="s">
        <v>3690</v>
      </c>
      <c r="B89" s="279">
        <v>44773</v>
      </c>
      <c r="C89" s="280">
        <v>195665.4</v>
      </c>
      <c r="D89" s="27" t="s">
        <v>19</v>
      </c>
      <c r="E89" s="27" t="s">
        <v>418</v>
      </c>
      <c r="F89" s="28" t="s">
        <v>3487</v>
      </c>
      <c r="G89" s="29"/>
      <c r="H89" s="29"/>
      <c r="I89" s="29"/>
      <c r="J89" s="29">
        <f t="shared" si="8"/>
        <v>0</v>
      </c>
      <c r="K89" s="33">
        <v>2488.21</v>
      </c>
      <c r="L89" s="29"/>
      <c r="M89" s="29">
        <f t="shared" si="9"/>
        <v>2488.21</v>
      </c>
      <c r="N89" s="29">
        <f t="shared" si="10"/>
        <v>11409.579999999996</v>
      </c>
      <c r="O89" s="278">
        <v>11291.839999999997</v>
      </c>
      <c r="P89" s="29">
        <v>0</v>
      </c>
      <c r="Q89" s="29">
        <v>0</v>
      </c>
      <c r="R89" s="29">
        <v>0</v>
      </c>
      <c r="S89" s="29">
        <v>117.74</v>
      </c>
      <c r="T89" s="29">
        <v>0</v>
      </c>
      <c r="U89" s="29">
        <v>0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>
        <v>0</v>
      </c>
      <c r="AC89" s="29">
        <v>0</v>
      </c>
      <c r="AD89" s="29">
        <v>0</v>
      </c>
      <c r="AE89" s="29">
        <v>0</v>
      </c>
      <c r="AF89" s="29">
        <v>0</v>
      </c>
      <c r="AG89" s="29">
        <v>0</v>
      </c>
      <c r="AH89" s="29">
        <v>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R89" s="29">
        <v>0</v>
      </c>
      <c r="AS89" s="29">
        <v>0</v>
      </c>
      <c r="AT89" s="208">
        <f t="shared" si="11"/>
        <v>117.74</v>
      </c>
      <c r="AU89" s="208">
        <f t="shared" si="12"/>
        <v>0</v>
      </c>
    </row>
    <row r="90" spans="1:47" ht="15.75" customHeight="1" x14ac:dyDescent="0.25">
      <c r="A90" s="28" t="s">
        <v>3818</v>
      </c>
      <c r="B90" s="276">
        <v>45008</v>
      </c>
      <c r="C90" s="277">
        <v>110000</v>
      </c>
      <c r="D90" s="27" t="s">
        <v>19</v>
      </c>
      <c r="E90" s="27" t="s">
        <v>197</v>
      </c>
      <c r="F90" s="28" t="s">
        <v>3508</v>
      </c>
      <c r="G90" s="29"/>
      <c r="H90" s="29"/>
      <c r="I90" s="29"/>
      <c r="J90" s="29">
        <f t="shared" si="8"/>
        <v>0</v>
      </c>
      <c r="K90" s="29"/>
      <c r="L90" s="29"/>
      <c r="M90" s="29">
        <f t="shared" si="9"/>
        <v>0</v>
      </c>
      <c r="N90" s="29">
        <f t="shared" si="10"/>
        <v>0</v>
      </c>
      <c r="O90" s="29"/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08">
        <f t="shared" si="11"/>
        <v>0</v>
      </c>
      <c r="AU90" s="208">
        <f t="shared" si="12"/>
        <v>0</v>
      </c>
    </row>
    <row r="91" spans="1:47" ht="15.75" x14ac:dyDescent="0.25">
      <c r="A91" s="28" t="s">
        <v>3663</v>
      </c>
      <c r="B91" s="288"/>
      <c r="C91" s="289"/>
      <c r="D91" s="27" t="s">
        <v>16</v>
      </c>
      <c r="E91" s="27"/>
      <c r="F91" s="28"/>
      <c r="G91" s="29"/>
      <c r="H91" s="29"/>
      <c r="I91" s="29"/>
      <c r="J91" s="29">
        <f t="shared" si="8"/>
        <v>0</v>
      </c>
      <c r="K91" s="29"/>
      <c r="L91" s="29"/>
      <c r="M91" s="29">
        <f t="shared" si="9"/>
        <v>0</v>
      </c>
      <c r="N91" s="29">
        <f t="shared" si="10"/>
        <v>0</v>
      </c>
      <c r="O91" s="29"/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08">
        <f t="shared" si="11"/>
        <v>0</v>
      </c>
      <c r="AU91" s="208">
        <f t="shared" si="12"/>
        <v>0</v>
      </c>
    </row>
    <row r="92" spans="1:47" ht="15.75" x14ac:dyDescent="0.2">
      <c r="A92" s="28" t="s">
        <v>3909</v>
      </c>
      <c r="B92" s="276">
        <v>44684</v>
      </c>
      <c r="C92" s="277">
        <v>249595.89</v>
      </c>
      <c r="D92" s="27" t="s">
        <v>19</v>
      </c>
      <c r="E92" s="27" t="s">
        <v>425</v>
      </c>
      <c r="F92" s="28" t="s">
        <v>3487</v>
      </c>
      <c r="G92" s="33">
        <v>1406.13</v>
      </c>
      <c r="H92" s="29"/>
      <c r="I92" s="29"/>
      <c r="J92" s="29">
        <f t="shared" si="8"/>
        <v>1406.13</v>
      </c>
      <c r="K92" s="33">
        <v>4439.96</v>
      </c>
      <c r="L92" s="33">
        <v>1521.99</v>
      </c>
      <c r="M92" s="29">
        <f t="shared" si="9"/>
        <v>7368.08</v>
      </c>
      <c r="N92" s="29">
        <f t="shared" si="10"/>
        <v>20983.360000000015</v>
      </c>
      <c r="O92" s="278">
        <v>20149.200000000012</v>
      </c>
      <c r="P92" s="29">
        <v>0</v>
      </c>
      <c r="Q92" s="29">
        <v>507.33</v>
      </c>
      <c r="R92" s="29">
        <v>326.83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>
        <v>0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08">
        <f t="shared" si="11"/>
        <v>834.16</v>
      </c>
      <c r="AU92" s="208">
        <f t="shared" si="12"/>
        <v>0</v>
      </c>
    </row>
    <row r="93" spans="1:47" ht="15.75" x14ac:dyDescent="0.25">
      <c r="A93" s="28" t="s">
        <v>3819</v>
      </c>
      <c r="B93" s="279">
        <v>44587</v>
      </c>
      <c r="C93" s="280">
        <v>269000</v>
      </c>
      <c r="D93" s="27" t="s">
        <v>19</v>
      </c>
      <c r="E93" s="27" t="s">
        <v>1818</v>
      </c>
      <c r="F93" s="28" t="s">
        <v>3508</v>
      </c>
      <c r="G93" s="29"/>
      <c r="H93" s="29"/>
      <c r="I93" s="29"/>
      <c r="J93" s="29">
        <f t="shared" si="8"/>
        <v>0</v>
      </c>
      <c r="K93" s="29"/>
      <c r="L93" s="29"/>
      <c r="M93" s="29">
        <f t="shared" si="9"/>
        <v>0</v>
      </c>
      <c r="N93" s="29">
        <f t="shared" si="10"/>
        <v>0</v>
      </c>
      <c r="O93" s="29"/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>
        <v>0</v>
      </c>
      <c r="AC93" s="29">
        <v>0</v>
      </c>
      <c r="AD93" s="29">
        <v>0</v>
      </c>
      <c r="AE93" s="29">
        <v>0</v>
      </c>
      <c r="AF93" s="29">
        <v>0</v>
      </c>
      <c r="AG93" s="29">
        <v>0</v>
      </c>
      <c r="AH93" s="29">
        <v>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08">
        <f t="shared" si="11"/>
        <v>0</v>
      </c>
      <c r="AU93" s="208">
        <f t="shared" si="12"/>
        <v>0</v>
      </c>
    </row>
    <row r="94" spans="1:47" ht="15.75" x14ac:dyDescent="0.2">
      <c r="A94" s="28" t="s">
        <v>3789</v>
      </c>
      <c r="B94" s="282">
        <v>45342</v>
      </c>
      <c r="C94" s="280">
        <v>354237.18</v>
      </c>
      <c r="D94" s="27" t="s">
        <v>19</v>
      </c>
      <c r="E94" s="27" t="s">
        <v>431</v>
      </c>
      <c r="F94" s="28" t="s">
        <v>3487</v>
      </c>
      <c r="G94" s="29"/>
      <c r="H94" s="29"/>
      <c r="I94" s="29"/>
      <c r="J94" s="29">
        <f t="shared" si="8"/>
        <v>0</v>
      </c>
      <c r="K94" s="33">
        <v>6241.66</v>
      </c>
      <c r="L94" s="33">
        <v>3126.09</v>
      </c>
      <c r="M94" s="29">
        <f t="shared" si="9"/>
        <v>9367.75</v>
      </c>
      <c r="N94" s="29">
        <f t="shared" si="10"/>
        <v>30815.339999999993</v>
      </c>
      <c r="O94" s="278">
        <v>28325.589999999997</v>
      </c>
      <c r="P94" s="29">
        <v>0</v>
      </c>
      <c r="Q94" s="29">
        <v>1042.03</v>
      </c>
      <c r="R94" s="29">
        <v>1042.03</v>
      </c>
      <c r="S94" s="29">
        <v>0</v>
      </c>
      <c r="T94" s="29">
        <v>0</v>
      </c>
      <c r="U94" s="29">
        <v>0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>
        <v>0</v>
      </c>
      <c r="AC94" s="29">
        <v>0</v>
      </c>
      <c r="AD94" s="29">
        <v>0</v>
      </c>
      <c r="AE94" s="29">
        <v>0</v>
      </c>
      <c r="AF94" s="29">
        <v>0</v>
      </c>
      <c r="AG94" s="29">
        <v>0</v>
      </c>
      <c r="AH94" s="29">
        <v>0</v>
      </c>
      <c r="AI94" s="29">
        <v>0</v>
      </c>
      <c r="AJ94" s="29">
        <v>0</v>
      </c>
      <c r="AK94" s="29">
        <v>0</v>
      </c>
      <c r="AL94" s="29">
        <v>0</v>
      </c>
      <c r="AM94" s="29">
        <v>405.69</v>
      </c>
      <c r="AN94" s="29">
        <v>0</v>
      </c>
      <c r="AO94" s="29">
        <v>0</v>
      </c>
      <c r="AP94" s="29">
        <v>0</v>
      </c>
      <c r="AQ94" s="29">
        <v>0</v>
      </c>
      <c r="AR94" s="29">
        <v>0</v>
      </c>
      <c r="AS94" s="29">
        <v>0</v>
      </c>
      <c r="AT94" s="208">
        <f t="shared" si="11"/>
        <v>2084.06</v>
      </c>
      <c r="AU94" s="208">
        <f t="shared" si="12"/>
        <v>405.69</v>
      </c>
    </row>
    <row r="95" spans="1:47" ht="15.75" x14ac:dyDescent="0.2">
      <c r="A95" s="28" t="s">
        <v>3910</v>
      </c>
      <c r="B95" s="276">
        <v>44767</v>
      </c>
      <c r="C95" s="277">
        <v>261867</v>
      </c>
      <c r="D95" s="27" t="s">
        <v>19</v>
      </c>
      <c r="E95" s="27" t="s">
        <v>435</v>
      </c>
      <c r="F95" s="28" t="s">
        <v>3487</v>
      </c>
      <c r="G95" s="29"/>
      <c r="H95" s="29"/>
      <c r="I95" s="29"/>
      <c r="J95" s="29">
        <f t="shared" si="8"/>
        <v>0</v>
      </c>
      <c r="K95" s="33">
        <v>3941.57</v>
      </c>
      <c r="L95" s="29"/>
      <c r="M95" s="29">
        <f t="shared" si="9"/>
        <v>3941.57</v>
      </c>
      <c r="N95" s="29">
        <f t="shared" si="10"/>
        <v>17887.449999999983</v>
      </c>
      <c r="O95" s="278">
        <v>17887.449999999983</v>
      </c>
      <c r="P95" s="29">
        <v>0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>
        <v>0</v>
      </c>
      <c r="AC95" s="29">
        <v>0</v>
      </c>
      <c r="AD95" s="29">
        <v>0</v>
      </c>
      <c r="AE95" s="29">
        <v>0</v>
      </c>
      <c r="AF95" s="29">
        <v>0</v>
      </c>
      <c r="AG95" s="29">
        <v>0</v>
      </c>
      <c r="AH95" s="29">
        <v>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R95" s="29">
        <v>0</v>
      </c>
      <c r="AS95" s="29">
        <v>0</v>
      </c>
      <c r="AT95" s="208">
        <f t="shared" si="11"/>
        <v>0</v>
      </c>
      <c r="AU95" s="208">
        <f t="shared" si="12"/>
        <v>0</v>
      </c>
    </row>
    <row r="96" spans="1:47" ht="15.75" x14ac:dyDescent="0.2">
      <c r="A96" s="28" t="s">
        <v>3820</v>
      </c>
      <c r="B96" s="279">
        <v>44711</v>
      </c>
      <c r="C96" s="280">
        <v>194616</v>
      </c>
      <c r="D96" s="27" t="s">
        <v>19</v>
      </c>
      <c r="E96" s="27" t="s">
        <v>439</v>
      </c>
      <c r="F96" s="28" t="s">
        <v>3487</v>
      </c>
      <c r="G96" s="29"/>
      <c r="H96" s="29"/>
      <c r="I96" s="29"/>
      <c r="J96" s="29">
        <f t="shared" si="8"/>
        <v>0</v>
      </c>
      <c r="K96" s="33">
        <v>4118.08</v>
      </c>
      <c r="L96" s="33">
        <v>765.06</v>
      </c>
      <c r="M96" s="29">
        <f t="shared" si="9"/>
        <v>4883.1399999999994</v>
      </c>
      <c r="N96" s="29">
        <f t="shared" si="10"/>
        <v>19573.320000000022</v>
      </c>
      <c r="O96" s="278">
        <v>18688.430000000022</v>
      </c>
      <c r="P96" s="29">
        <v>382.53</v>
      </c>
      <c r="Q96" s="29">
        <v>502.36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>
        <v>0</v>
      </c>
      <c r="AC96" s="29">
        <v>0</v>
      </c>
      <c r="AD96" s="29">
        <v>0</v>
      </c>
      <c r="AE96" s="29">
        <v>0</v>
      </c>
      <c r="AF96" s="29">
        <v>0</v>
      </c>
      <c r="AG96" s="29">
        <v>0</v>
      </c>
      <c r="AH96" s="29">
        <v>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R96" s="29">
        <v>0</v>
      </c>
      <c r="AS96" s="29">
        <v>0</v>
      </c>
      <c r="AT96" s="208">
        <f t="shared" si="11"/>
        <v>884.89</v>
      </c>
      <c r="AU96" s="208">
        <f t="shared" si="12"/>
        <v>0</v>
      </c>
    </row>
    <row r="97" spans="1:47" ht="15.75" x14ac:dyDescent="0.2">
      <c r="A97" s="28" t="s">
        <v>3821</v>
      </c>
      <c r="B97" s="276">
        <v>44686</v>
      </c>
      <c r="C97" s="277">
        <v>196619.4</v>
      </c>
      <c r="D97" s="27" t="s">
        <v>19</v>
      </c>
      <c r="E97" s="27" t="s">
        <v>443</v>
      </c>
      <c r="F97" s="28" t="s">
        <v>3508</v>
      </c>
      <c r="G97" s="33">
        <v>2541.9</v>
      </c>
      <c r="H97" s="29"/>
      <c r="I97" s="29"/>
      <c r="J97" s="29">
        <f t="shared" si="8"/>
        <v>2541.9</v>
      </c>
      <c r="K97" s="29"/>
      <c r="L97" s="29"/>
      <c r="M97" s="29">
        <f t="shared" si="9"/>
        <v>2541.9</v>
      </c>
      <c r="N97" s="29">
        <f t="shared" si="10"/>
        <v>0</v>
      </c>
      <c r="O97" s="29"/>
      <c r="P97" s="29">
        <v>0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>
        <v>0</v>
      </c>
      <c r="AC97" s="29">
        <v>0</v>
      </c>
      <c r="AD97" s="29">
        <v>0</v>
      </c>
      <c r="AE97" s="29">
        <v>0</v>
      </c>
      <c r="AF97" s="29">
        <v>0</v>
      </c>
      <c r="AG97" s="29">
        <v>0</v>
      </c>
      <c r="AH97" s="29">
        <v>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0</v>
      </c>
      <c r="AS97" s="29">
        <v>0</v>
      </c>
      <c r="AT97" s="208">
        <f t="shared" si="11"/>
        <v>0</v>
      </c>
      <c r="AU97" s="208">
        <f t="shared" si="12"/>
        <v>0</v>
      </c>
    </row>
    <row r="98" spans="1:47" ht="15.75" customHeight="1" x14ac:dyDescent="0.2">
      <c r="A98" s="28" t="s">
        <v>3720</v>
      </c>
      <c r="B98" s="279">
        <v>44714</v>
      </c>
      <c r="C98" s="280">
        <v>255804.44</v>
      </c>
      <c r="D98" s="27" t="s">
        <v>19</v>
      </c>
      <c r="E98" s="27" t="s">
        <v>445</v>
      </c>
      <c r="F98" s="28" t="s">
        <v>3487</v>
      </c>
      <c r="G98" s="29"/>
      <c r="H98" s="29"/>
      <c r="I98" s="29"/>
      <c r="J98" s="29">
        <f t="shared" ref="J98:J129" si="13">G98+H98+I98</f>
        <v>0</v>
      </c>
      <c r="K98" s="33">
        <v>4878.51</v>
      </c>
      <c r="L98" s="29"/>
      <c r="M98" s="29">
        <f t="shared" ref="M98:M129" si="14">J98+K98+L98</f>
        <v>4878.51</v>
      </c>
      <c r="N98" s="29">
        <f t="shared" ref="N98:N129" si="15">SUM(O98:AS98)</f>
        <v>22139.420000000013</v>
      </c>
      <c r="O98" s="278">
        <v>22139.420000000013</v>
      </c>
      <c r="P98" s="29">
        <v>0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  <c r="AE98" s="29">
        <v>0</v>
      </c>
      <c r="AF98" s="29">
        <v>0</v>
      </c>
      <c r="AG98" s="29">
        <v>0</v>
      </c>
      <c r="AH98" s="29">
        <v>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0</v>
      </c>
      <c r="AT98" s="208">
        <f t="shared" si="11"/>
        <v>0</v>
      </c>
      <c r="AU98" s="208">
        <f t="shared" si="12"/>
        <v>0</v>
      </c>
    </row>
    <row r="99" spans="1:47" ht="15.75" x14ac:dyDescent="0.2">
      <c r="A99" s="28" t="s">
        <v>3644</v>
      </c>
      <c r="B99" s="279">
        <v>44883</v>
      </c>
      <c r="C99" s="280">
        <v>273797.99</v>
      </c>
      <c r="D99" s="27" t="s">
        <v>19</v>
      </c>
      <c r="E99" s="27" t="s">
        <v>448</v>
      </c>
      <c r="F99" s="28" t="s">
        <v>3487</v>
      </c>
      <c r="G99" s="33">
        <v>11436.44</v>
      </c>
      <c r="H99" s="29"/>
      <c r="I99" s="29"/>
      <c r="J99" s="29">
        <f t="shared" si="13"/>
        <v>11436.44</v>
      </c>
      <c r="K99" s="33">
        <v>4367.58</v>
      </c>
      <c r="L99" s="33">
        <v>1509.18</v>
      </c>
      <c r="M99" s="29">
        <f t="shared" si="14"/>
        <v>17313.2</v>
      </c>
      <c r="N99" s="29">
        <f t="shared" si="15"/>
        <v>20650.62999999999</v>
      </c>
      <c r="O99" s="278">
        <v>19820.799999999988</v>
      </c>
      <c r="P99" s="29">
        <v>0</v>
      </c>
      <c r="Q99" s="29">
        <v>503.06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326.77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08">
        <f t="shared" si="11"/>
        <v>503.06</v>
      </c>
      <c r="AU99" s="208">
        <f t="shared" si="12"/>
        <v>326.77</v>
      </c>
    </row>
    <row r="100" spans="1:47" ht="15.75" x14ac:dyDescent="0.2">
      <c r="A100" s="28" t="s">
        <v>3822</v>
      </c>
      <c r="B100" s="276">
        <v>44673</v>
      </c>
      <c r="C100" s="277">
        <v>248040</v>
      </c>
      <c r="D100" s="27" t="s">
        <v>19</v>
      </c>
      <c r="E100" s="27" t="s">
        <v>452</v>
      </c>
      <c r="F100" s="28" t="s">
        <v>3487</v>
      </c>
      <c r="G100" s="33">
        <v>1392.48</v>
      </c>
      <c r="H100" s="33">
        <v>1399.44</v>
      </c>
      <c r="I100" s="33">
        <v>1411.06</v>
      </c>
      <c r="J100" s="29">
        <f t="shared" si="13"/>
        <v>4202.9799999999996</v>
      </c>
      <c r="K100" s="33">
        <v>1402.5500000000002</v>
      </c>
      <c r="L100" s="29"/>
      <c r="M100" s="29">
        <f t="shared" si="14"/>
        <v>5605.53</v>
      </c>
      <c r="N100" s="29">
        <f t="shared" si="15"/>
        <v>6487.6600000000089</v>
      </c>
      <c r="O100" s="278">
        <v>6365.0100000000093</v>
      </c>
      <c r="P100" s="29">
        <v>0</v>
      </c>
      <c r="Q100" s="29">
        <v>122.65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  <c r="AC100" s="29">
        <v>0</v>
      </c>
      <c r="AD100" s="29">
        <v>0</v>
      </c>
      <c r="AE100" s="29">
        <v>0</v>
      </c>
      <c r="AF100" s="29">
        <v>0</v>
      </c>
      <c r="AG100" s="29">
        <v>0</v>
      </c>
      <c r="AH100" s="29">
        <v>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0</v>
      </c>
      <c r="AS100" s="29">
        <v>0</v>
      </c>
      <c r="AT100" s="208">
        <f t="shared" si="11"/>
        <v>122.65</v>
      </c>
      <c r="AU100" s="208">
        <f t="shared" si="12"/>
        <v>0</v>
      </c>
    </row>
    <row r="101" spans="1:47" ht="15.75" x14ac:dyDescent="0.2">
      <c r="A101" s="28" t="s">
        <v>3823</v>
      </c>
      <c r="B101" s="276">
        <v>44689</v>
      </c>
      <c r="C101" s="277">
        <v>252905.4</v>
      </c>
      <c r="D101" s="27" t="s">
        <v>19</v>
      </c>
      <c r="E101" s="27" t="s">
        <v>456</v>
      </c>
      <c r="F101" s="28" t="s">
        <v>3487</v>
      </c>
      <c r="G101" s="33">
        <v>1616.61</v>
      </c>
      <c r="H101" s="29"/>
      <c r="I101" s="29"/>
      <c r="J101" s="29">
        <f t="shared" si="13"/>
        <v>1616.61</v>
      </c>
      <c r="K101" s="33">
        <v>2927</v>
      </c>
      <c r="L101" s="29"/>
      <c r="M101" s="29">
        <f t="shared" si="14"/>
        <v>4543.6099999999997</v>
      </c>
      <c r="N101" s="29">
        <f t="shared" si="15"/>
        <v>20093.169999999991</v>
      </c>
      <c r="O101" s="278">
        <v>13283.209999999992</v>
      </c>
      <c r="P101" s="29">
        <v>0</v>
      </c>
      <c r="Q101" s="29">
        <v>2351.04</v>
      </c>
      <c r="R101" s="29">
        <v>2229.44</v>
      </c>
      <c r="S101" s="29">
        <v>2229.48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  <c r="AC101" s="29">
        <v>0</v>
      </c>
      <c r="AD101" s="29">
        <v>0</v>
      </c>
      <c r="AE101" s="29">
        <v>0</v>
      </c>
      <c r="AF101" s="29">
        <v>0</v>
      </c>
      <c r="AG101" s="29">
        <v>0</v>
      </c>
      <c r="AH101" s="29">
        <v>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R101" s="29">
        <v>0</v>
      </c>
      <c r="AS101" s="29">
        <v>0</v>
      </c>
      <c r="AT101" s="208">
        <f t="shared" si="11"/>
        <v>6809.9599999999991</v>
      </c>
      <c r="AU101" s="208">
        <f t="shared" si="12"/>
        <v>0</v>
      </c>
    </row>
    <row r="102" spans="1:47" ht="15.75" x14ac:dyDescent="0.2">
      <c r="A102" s="28" t="s">
        <v>3824</v>
      </c>
      <c r="B102" s="279">
        <v>45260</v>
      </c>
      <c r="C102" s="280">
        <v>303267.06</v>
      </c>
      <c r="D102" s="27" t="s">
        <v>19</v>
      </c>
      <c r="E102" s="27" t="s">
        <v>460</v>
      </c>
      <c r="F102" s="28" t="s">
        <v>3487</v>
      </c>
      <c r="G102" s="33">
        <v>852.97</v>
      </c>
      <c r="H102" s="33">
        <v>857.23</v>
      </c>
      <c r="I102" s="29"/>
      <c r="J102" s="29">
        <f t="shared" si="13"/>
        <v>1710.2</v>
      </c>
      <c r="K102" s="33">
        <v>4904.37</v>
      </c>
      <c r="L102" s="29"/>
      <c r="M102" s="29">
        <f t="shared" si="14"/>
        <v>6614.57</v>
      </c>
      <c r="N102" s="29">
        <f t="shared" si="15"/>
        <v>22365.250000000018</v>
      </c>
      <c r="O102" s="278">
        <v>22256.770000000019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  <c r="AC102" s="29">
        <v>0</v>
      </c>
      <c r="AD102" s="29">
        <v>0</v>
      </c>
      <c r="AE102" s="29">
        <v>0</v>
      </c>
      <c r="AF102" s="29">
        <v>0</v>
      </c>
      <c r="AG102" s="29">
        <v>0</v>
      </c>
      <c r="AH102" s="29">
        <v>0</v>
      </c>
      <c r="AI102" s="29">
        <v>0</v>
      </c>
      <c r="AJ102" s="29">
        <v>108.48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R102" s="29">
        <v>0</v>
      </c>
      <c r="AS102" s="29">
        <v>0</v>
      </c>
      <c r="AT102" s="208">
        <f t="shared" si="11"/>
        <v>0</v>
      </c>
      <c r="AU102" s="208">
        <f t="shared" si="12"/>
        <v>108.48</v>
      </c>
    </row>
    <row r="103" spans="1:47" ht="15.75" x14ac:dyDescent="0.2">
      <c r="A103" s="28" t="s">
        <v>3825</v>
      </c>
      <c r="B103" s="276">
        <v>44690</v>
      </c>
      <c r="C103" s="277">
        <v>257048.62</v>
      </c>
      <c r="D103" s="27" t="s">
        <v>19</v>
      </c>
      <c r="E103" s="27" t="s">
        <v>464</v>
      </c>
      <c r="F103" s="28" t="s">
        <v>3487</v>
      </c>
      <c r="G103" s="33">
        <v>1646</v>
      </c>
      <c r="H103" s="29"/>
      <c r="I103" s="29"/>
      <c r="J103" s="29">
        <f t="shared" si="13"/>
        <v>1646</v>
      </c>
      <c r="K103" s="33">
        <v>4443.32</v>
      </c>
      <c r="L103" s="29"/>
      <c r="M103" s="29">
        <f t="shared" si="14"/>
        <v>6089.32</v>
      </c>
      <c r="N103" s="29">
        <f t="shared" si="15"/>
        <v>20286.05999999999</v>
      </c>
      <c r="O103" s="278">
        <v>20164.459999999992</v>
      </c>
      <c r="P103" s="29">
        <v>0</v>
      </c>
      <c r="Q103" s="29">
        <v>121.6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>
        <v>0</v>
      </c>
      <c r="AC103" s="29">
        <v>0</v>
      </c>
      <c r="AD103" s="29">
        <v>0</v>
      </c>
      <c r="AE103" s="29">
        <v>0</v>
      </c>
      <c r="AF103" s="29">
        <v>0</v>
      </c>
      <c r="AG103" s="29">
        <v>0</v>
      </c>
      <c r="AH103" s="29">
        <v>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R103" s="29">
        <v>0</v>
      </c>
      <c r="AS103" s="29">
        <v>0</v>
      </c>
      <c r="AT103" s="208">
        <f t="shared" si="11"/>
        <v>121.6</v>
      </c>
      <c r="AU103" s="208">
        <f t="shared" si="12"/>
        <v>0</v>
      </c>
    </row>
    <row r="104" spans="1:47" ht="15.75" customHeight="1" x14ac:dyDescent="0.25">
      <c r="A104" s="28" t="s">
        <v>3826</v>
      </c>
      <c r="B104" s="276">
        <v>44784</v>
      </c>
      <c r="C104" s="277">
        <v>195570</v>
      </c>
      <c r="D104" s="27" t="s">
        <v>19</v>
      </c>
      <c r="E104" s="27" t="s">
        <v>468</v>
      </c>
      <c r="F104" s="28" t="s">
        <v>3508</v>
      </c>
      <c r="G104" s="29"/>
      <c r="H104" s="29"/>
      <c r="I104" s="29"/>
      <c r="J104" s="29">
        <f t="shared" si="13"/>
        <v>0</v>
      </c>
      <c r="K104" s="29"/>
      <c r="L104" s="29"/>
      <c r="M104" s="29">
        <f t="shared" si="14"/>
        <v>0</v>
      </c>
      <c r="N104" s="29">
        <f t="shared" si="15"/>
        <v>0</v>
      </c>
      <c r="O104" s="29"/>
      <c r="P104" s="29">
        <v>0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  <c r="AC104" s="29">
        <v>0</v>
      </c>
      <c r="AD104" s="29">
        <v>0</v>
      </c>
      <c r="AE104" s="29">
        <v>0</v>
      </c>
      <c r="AF104" s="29">
        <v>0</v>
      </c>
      <c r="AG104" s="29">
        <v>0</v>
      </c>
      <c r="AH104" s="29">
        <v>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R104" s="29">
        <v>0</v>
      </c>
      <c r="AS104" s="29">
        <v>0</v>
      </c>
      <c r="AT104" s="208">
        <f t="shared" si="11"/>
        <v>0</v>
      </c>
      <c r="AU104" s="208">
        <f t="shared" si="12"/>
        <v>0</v>
      </c>
    </row>
    <row r="105" spans="1:47" ht="15.75" customHeight="1" x14ac:dyDescent="0.25">
      <c r="A105" s="28" t="s">
        <v>3827</v>
      </c>
      <c r="B105" s="288"/>
      <c r="C105" s="289"/>
      <c r="D105" s="27" t="s">
        <v>16</v>
      </c>
      <c r="E105" s="27"/>
      <c r="F105" s="28"/>
      <c r="G105" s="29"/>
      <c r="H105" s="29"/>
      <c r="I105" s="29"/>
      <c r="J105" s="29">
        <f t="shared" si="13"/>
        <v>0</v>
      </c>
      <c r="K105" s="29"/>
      <c r="L105" s="29"/>
      <c r="M105" s="29">
        <f t="shared" si="14"/>
        <v>0</v>
      </c>
      <c r="N105" s="29">
        <f t="shared" si="15"/>
        <v>0</v>
      </c>
      <c r="O105" s="29"/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>
        <v>0</v>
      </c>
      <c r="AC105" s="29">
        <v>0</v>
      </c>
      <c r="AD105" s="29">
        <v>0</v>
      </c>
      <c r="AE105" s="29">
        <v>0</v>
      </c>
      <c r="AF105" s="29">
        <v>0</v>
      </c>
      <c r="AG105" s="29">
        <v>0</v>
      </c>
      <c r="AH105" s="29">
        <v>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R105" s="29">
        <v>0</v>
      </c>
      <c r="AS105" s="29">
        <v>0</v>
      </c>
      <c r="AT105" s="208">
        <f t="shared" si="11"/>
        <v>0</v>
      </c>
      <c r="AU105" s="208">
        <f t="shared" si="12"/>
        <v>0</v>
      </c>
    </row>
    <row r="106" spans="1:47" ht="15.75" x14ac:dyDescent="0.25">
      <c r="A106" s="28" t="s">
        <v>3828</v>
      </c>
      <c r="B106" s="276">
        <v>44646</v>
      </c>
      <c r="C106" s="277">
        <v>246767.35999999999</v>
      </c>
      <c r="D106" s="27" t="s">
        <v>19</v>
      </c>
      <c r="E106" s="27" t="s">
        <v>472</v>
      </c>
      <c r="F106" s="28" t="s">
        <v>3508</v>
      </c>
      <c r="G106" s="29"/>
      <c r="H106" s="29"/>
      <c r="I106" s="29"/>
      <c r="J106" s="29">
        <f t="shared" si="13"/>
        <v>0</v>
      </c>
      <c r="K106" s="29"/>
      <c r="L106" s="29"/>
      <c r="M106" s="29">
        <f t="shared" si="14"/>
        <v>0</v>
      </c>
      <c r="N106" s="29">
        <f t="shared" si="15"/>
        <v>0</v>
      </c>
      <c r="O106" s="29"/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08">
        <f t="shared" si="11"/>
        <v>0</v>
      </c>
      <c r="AU106" s="208">
        <f t="shared" si="12"/>
        <v>0</v>
      </c>
    </row>
    <row r="107" spans="1:47" ht="15.75" x14ac:dyDescent="0.2">
      <c r="A107" s="28" t="s">
        <v>3648</v>
      </c>
      <c r="B107" s="276">
        <v>44882</v>
      </c>
      <c r="C107" s="277">
        <v>272844.11</v>
      </c>
      <c r="D107" s="27" t="s">
        <v>19</v>
      </c>
      <c r="E107" s="27" t="s">
        <v>474</v>
      </c>
      <c r="F107" s="28" t="s">
        <v>3487</v>
      </c>
      <c r="G107" s="33">
        <v>2544.9699999999998</v>
      </c>
      <c r="H107" s="33">
        <v>2557.6999999999998</v>
      </c>
      <c r="I107" s="33">
        <v>2578.9299999999998</v>
      </c>
      <c r="J107" s="29">
        <f t="shared" si="13"/>
        <v>7681.6</v>
      </c>
      <c r="K107" s="33">
        <v>2751.9399999999996</v>
      </c>
      <c r="L107" s="33">
        <v>1509.18</v>
      </c>
      <c r="M107" s="29">
        <f t="shared" si="14"/>
        <v>11942.720000000001</v>
      </c>
      <c r="N107" s="29">
        <f t="shared" si="15"/>
        <v>13629.919999999987</v>
      </c>
      <c r="O107" s="278">
        <v>12488.719999999987</v>
      </c>
      <c r="P107" s="29">
        <v>0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1141.2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  <c r="AC107" s="29">
        <v>0</v>
      </c>
      <c r="AD107" s="29">
        <v>0</v>
      </c>
      <c r="AE107" s="29">
        <v>0</v>
      </c>
      <c r="AF107" s="29">
        <v>0</v>
      </c>
      <c r="AG107" s="29">
        <v>0</v>
      </c>
      <c r="AH107" s="29">
        <v>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R107" s="29">
        <v>0</v>
      </c>
      <c r="AS107" s="29">
        <v>0</v>
      </c>
      <c r="AT107" s="208">
        <f t="shared" si="11"/>
        <v>0</v>
      </c>
      <c r="AU107" s="208">
        <f t="shared" si="12"/>
        <v>1141.2</v>
      </c>
    </row>
    <row r="108" spans="1:47" ht="15.75" x14ac:dyDescent="0.2">
      <c r="A108" s="28" t="s">
        <v>3829</v>
      </c>
      <c r="B108" s="276">
        <v>44686</v>
      </c>
      <c r="C108" s="277">
        <v>257308.05</v>
      </c>
      <c r="D108" s="27" t="s">
        <v>19</v>
      </c>
      <c r="E108" s="27" t="s">
        <v>478</v>
      </c>
      <c r="F108" s="28" t="s">
        <v>3487</v>
      </c>
      <c r="G108" s="33">
        <v>4114.99</v>
      </c>
      <c r="H108" s="33"/>
      <c r="I108" s="33"/>
      <c r="J108" s="29">
        <f t="shared" si="13"/>
        <v>4114.99</v>
      </c>
      <c r="K108" s="29"/>
      <c r="L108" s="29"/>
      <c r="M108" s="29">
        <f t="shared" si="14"/>
        <v>4114.99</v>
      </c>
      <c r="N108" s="29">
        <f t="shared" si="15"/>
        <v>38200.44</v>
      </c>
      <c r="O108" s="29">
        <v>0</v>
      </c>
      <c r="P108" s="29">
        <v>12693.6</v>
      </c>
      <c r="Q108" s="29">
        <v>12813.22</v>
      </c>
      <c r="R108" s="29">
        <v>12693.62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08">
        <f t="shared" si="11"/>
        <v>38200.44</v>
      </c>
      <c r="AU108" s="208">
        <f t="shared" si="12"/>
        <v>0</v>
      </c>
    </row>
    <row r="109" spans="1:47" ht="15.75" x14ac:dyDescent="0.2">
      <c r="A109" s="28" t="s">
        <v>3830</v>
      </c>
      <c r="B109" s="276">
        <v>45075</v>
      </c>
      <c r="C109" s="277">
        <v>271700</v>
      </c>
      <c r="D109" s="27" t="s">
        <v>19</v>
      </c>
      <c r="E109" s="27" t="s">
        <v>481</v>
      </c>
      <c r="F109" s="28" t="s">
        <v>3487</v>
      </c>
      <c r="G109" s="33">
        <v>1523.53</v>
      </c>
      <c r="H109" s="33">
        <v>9056.15</v>
      </c>
      <c r="I109" s="33"/>
      <c r="J109" s="29">
        <f t="shared" si="13"/>
        <v>10579.68</v>
      </c>
      <c r="K109" s="33">
        <v>4042.68</v>
      </c>
      <c r="L109" s="33">
        <v>1006.12</v>
      </c>
      <c r="M109" s="29">
        <f t="shared" si="14"/>
        <v>15628.480000000001</v>
      </c>
      <c r="N109" s="29">
        <f t="shared" si="15"/>
        <v>20358.53999999999</v>
      </c>
      <c r="O109" s="278">
        <v>18346.299999999988</v>
      </c>
      <c r="P109" s="29">
        <v>0</v>
      </c>
      <c r="Q109" s="29">
        <v>0</v>
      </c>
      <c r="R109" s="29">
        <v>2012.24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08">
        <f t="shared" si="11"/>
        <v>2012.24</v>
      </c>
      <c r="AU109" s="208">
        <f t="shared" si="12"/>
        <v>0</v>
      </c>
    </row>
    <row r="110" spans="1:47" ht="15.75" x14ac:dyDescent="0.2">
      <c r="A110" s="28" t="s">
        <v>3831</v>
      </c>
      <c r="B110" s="279">
        <v>44882</v>
      </c>
      <c r="C110" s="280">
        <v>273012.96999999997</v>
      </c>
      <c r="D110" s="27" t="s">
        <v>19</v>
      </c>
      <c r="E110" s="27" t="s">
        <v>485</v>
      </c>
      <c r="F110" s="28" t="s">
        <v>3487</v>
      </c>
      <c r="G110" s="29"/>
      <c r="H110" s="29"/>
      <c r="I110" s="29"/>
      <c r="J110" s="29">
        <f t="shared" si="13"/>
        <v>0</v>
      </c>
      <c r="K110" s="33">
        <v>5682.2999999999993</v>
      </c>
      <c r="L110" s="33">
        <v>1930.83</v>
      </c>
      <c r="M110" s="29">
        <f t="shared" si="14"/>
        <v>7613.1299999999992</v>
      </c>
      <c r="N110" s="29">
        <f t="shared" si="15"/>
        <v>26758.460000000014</v>
      </c>
      <c r="O110" s="278">
        <v>25787.200000000012</v>
      </c>
      <c r="P110" s="29">
        <v>0</v>
      </c>
      <c r="Q110" s="29">
        <v>643.61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327.64999999999998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  <c r="AH110" s="29">
        <v>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08">
        <f t="shared" si="11"/>
        <v>643.61</v>
      </c>
      <c r="AU110" s="208">
        <f t="shared" si="12"/>
        <v>327.64999999999998</v>
      </c>
    </row>
    <row r="111" spans="1:47" ht="15.75" x14ac:dyDescent="0.2">
      <c r="A111" s="28" t="s">
        <v>3832</v>
      </c>
      <c r="B111" s="279">
        <v>44721</v>
      </c>
      <c r="C111" s="280">
        <v>257580</v>
      </c>
      <c r="D111" s="27" t="s">
        <v>19</v>
      </c>
      <c r="E111" s="27" t="s">
        <v>489</v>
      </c>
      <c r="F111" s="28" t="s">
        <v>3487</v>
      </c>
      <c r="G111" s="33">
        <v>950.93</v>
      </c>
      <c r="H111" s="33">
        <v>126</v>
      </c>
      <c r="I111" s="33"/>
      <c r="J111" s="29">
        <f t="shared" si="13"/>
        <v>1076.9299999999998</v>
      </c>
      <c r="K111" s="33">
        <v>4978.75</v>
      </c>
      <c r="L111" s="29"/>
      <c r="M111" s="29">
        <f t="shared" si="14"/>
        <v>6055.68</v>
      </c>
      <c r="N111" s="29">
        <f t="shared" si="15"/>
        <v>22594.350000000006</v>
      </c>
      <c r="O111" s="278">
        <v>22594.350000000006</v>
      </c>
      <c r="P111" s="29">
        <v>0</v>
      </c>
      <c r="Q111" s="29">
        <v>0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  <c r="AC111" s="29">
        <v>0</v>
      </c>
      <c r="AD111" s="29">
        <v>0</v>
      </c>
      <c r="AE111" s="29">
        <v>0</v>
      </c>
      <c r="AF111" s="29">
        <v>0</v>
      </c>
      <c r="AG111" s="29">
        <v>0</v>
      </c>
      <c r="AH111" s="29">
        <v>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29">
        <v>0</v>
      </c>
      <c r="AS111" s="29">
        <v>0</v>
      </c>
      <c r="AT111" s="208">
        <f t="shared" si="11"/>
        <v>0</v>
      </c>
      <c r="AU111" s="208">
        <f t="shared" si="12"/>
        <v>0</v>
      </c>
    </row>
    <row r="112" spans="1:47" ht="15.75" customHeight="1" x14ac:dyDescent="0.25">
      <c r="A112" s="28" t="s">
        <v>3833</v>
      </c>
      <c r="B112" s="288"/>
      <c r="C112" s="289"/>
      <c r="D112" s="27" t="s">
        <v>16</v>
      </c>
      <c r="E112" s="27"/>
      <c r="F112" s="28"/>
      <c r="G112" s="29"/>
      <c r="H112" s="29"/>
      <c r="I112" s="29"/>
      <c r="J112" s="29">
        <f t="shared" si="13"/>
        <v>0</v>
      </c>
      <c r="K112" s="29"/>
      <c r="L112" s="29"/>
      <c r="M112" s="29">
        <f t="shared" si="14"/>
        <v>0</v>
      </c>
      <c r="N112" s="29">
        <f t="shared" si="15"/>
        <v>0</v>
      </c>
      <c r="O112" s="29"/>
      <c r="P112" s="29">
        <v>0</v>
      </c>
      <c r="Q112" s="29">
        <v>0</v>
      </c>
      <c r="R112" s="29">
        <v>0</v>
      </c>
      <c r="S112" s="29">
        <v>0</v>
      </c>
      <c r="T112" s="29">
        <v>0</v>
      </c>
      <c r="U112" s="29">
        <v>0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>
        <v>0</v>
      </c>
      <c r="AC112" s="29">
        <v>0</v>
      </c>
      <c r="AD112" s="29">
        <v>0</v>
      </c>
      <c r="AE112" s="29">
        <v>0</v>
      </c>
      <c r="AF112" s="29">
        <v>0</v>
      </c>
      <c r="AG112" s="29">
        <v>0</v>
      </c>
      <c r="AH112" s="29">
        <v>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R112" s="29">
        <v>0</v>
      </c>
      <c r="AS112" s="29">
        <v>0</v>
      </c>
      <c r="AT112" s="208">
        <f t="shared" si="11"/>
        <v>0</v>
      </c>
      <c r="AU112" s="208">
        <f t="shared" si="12"/>
        <v>0</v>
      </c>
    </row>
    <row r="113" spans="1:47" ht="15.75" customHeight="1" x14ac:dyDescent="0.25">
      <c r="A113" s="28" t="s">
        <v>3834</v>
      </c>
      <c r="B113" s="276">
        <v>44741</v>
      </c>
      <c r="C113" s="277">
        <v>181260</v>
      </c>
      <c r="D113" s="27" t="s">
        <v>19</v>
      </c>
      <c r="E113" s="27" t="s">
        <v>494</v>
      </c>
      <c r="F113" s="28" t="s">
        <v>3508</v>
      </c>
      <c r="G113" s="29"/>
      <c r="H113" s="29"/>
      <c r="I113" s="29"/>
      <c r="J113" s="29">
        <f t="shared" si="13"/>
        <v>0</v>
      </c>
      <c r="K113" s="29"/>
      <c r="L113" s="29"/>
      <c r="M113" s="29">
        <f t="shared" si="14"/>
        <v>0</v>
      </c>
      <c r="N113" s="29">
        <f t="shared" si="15"/>
        <v>0</v>
      </c>
      <c r="O113" s="29"/>
      <c r="P113" s="29">
        <v>0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>
        <v>0</v>
      </c>
      <c r="AC113" s="29">
        <v>0</v>
      </c>
      <c r="AD113" s="29">
        <v>0</v>
      </c>
      <c r="AE113" s="29">
        <v>0</v>
      </c>
      <c r="AF113" s="29">
        <v>0</v>
      </c>
      <c r="AG113" s="29">
        <v>0</v>
      </c>
      <c r="AH113" s="29">
        <v>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R113" s="29">
        <v>0</v>
      </c>
      <c r="AS113" s="29">
        <v>0</v>
      </c>
      <c r="AT113" s="208">
        <f t="shared" si="11"/>
        <v>0</v>
      </c>
      <c r="AU113" s="208">
        <f t="shared" si="12"/>
        <v>0</v>
      </c>
    </row>
    <row r="114" spans="1:47" ht="15.75" x14ac:dyDescent="0.2">
      <c r="A114" s="28" t="s">
        <v>3647</v>
      </c>
      <c r="B114" s="276">
        <v>44646</v>
      </c>
      <c r="C114" s="277">
        <v>256626</v>
      </c>
      <c r="D114" s="27" t="s">
        <v>19</v>
      </c>
      <c r="E114" s="27" t="s">
        <v>497</v>
      </c>
      <c r="F114" s="28" t="s">
        <v>3487</v>
      </c>
      <c r="G114" s="29"/>
      <c r="H114" s="29"/>
      <c r="I114" s="29"/>
      <c r="J114" s="29">
        <f t="shared" si="13"/>
        <v>0</v>
      </c>
      <c r="K114" s="33">
        <v>4504.9400000000005</v>
      </c>
      <c r="L114" s="33">
        <v>1537.59</v>
      </c>
      <c r="M114" s="29">
        <f t="shared" si="14"/>
        <v>6042.5300000000007</v>
      </c>
      <c r="N114" s="29">
        <f t="shared" si="15"/>
        <v>22494.219999999972</v>
      </c>
      <c r="O114" s="278">
        <v>20444.099999999977</v>
      </c>
      <c r="P114" s="29">
        <v>0</v>
      </c>
      <c r="Q114" s="29">
        <v>512.53</v>
      </c>
      <c r="R114" s="29">
        <v>512.53</v>
      </c>
      <c r="S114" s="29">
        <v>512.53</v>
      </c>
      <c r="T114" s="29">
        <v>512.53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08">
        <f t="shared" si="11"/>
        <v>2050.12</v>
      </c>
      <c r="AU114" s="208">
        <f t="shared" si="12"/>
        <v>0</v>
      </c>
    </row>
    <row r="115" spans="1:47" ht="15.75" x14ac:dyDescent="0.25">
      <c r="A115" s="28" t="s">
        <v>3676</v>
      </c>
      <c r="B115" s="288"/>
      <c r="C115" s="289"/>
      <c r="D115" s="27" t="s">
        <v>16</v>
      </c>
      <c r="E115" s="27"/>
      <c r="F115" s="28"/>
      <c r="G115" s="29"/>
      <c r="H115" s="29"/>
      <c r="I115" s="29"/>
      <c r="J115" s="29">
        <f t="shared" si="13"/>
        <v>0</v>
      </c>
      <c r="K115" s="29"/>
      <c r="L115" s="29"/>
      <c r="M115" s="29">
        <f t="shared" si="14"/>
        <v>0</v>
      </c>
      <c r="N115" s="29">
        <f t="shared" si="15"/>
        <v>0</v>
      </c>
      <c r="O115" s="29"/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08">
        <f t="shared" si="11"/>
        <v>0</v>
      </c>
      <c r="AU115" s="208">
        <f t="shared" si="12"/>
        <v>0</v>
      </c>
    </row>
    <row r="116" spans="1:47" ht="15.75" x14ac:dyDescent="0.2">
      <c r="A116" s="28" t="s">
        <v>3911</v>
      </c>
      <c r="B116" s="276">
        <v>44647</v>
      </c>
      <c r="C116" s="277">
        <v>257048.62</v>
      </c>
      <c r="D116" s="27" t="s">
        <v>19</v>
      </c>
      <c r="E116" s="27" t="s">
        <v>502</v>
      </c>
      <c r="F116" s="28" t="s">
        <v>3487</v>
      </c>
      <c r="G116" s="29"/>
      <c r="H116" s="29"/>
      <c r="I116" s="29"/>
      <c r="J116" s="29">
        <f t="shared" si="13"/>
        <v>0</v>
      </c>
      <c r="K116" s="33">
        <v>4169.2700000000004</v>
      </c>
      <c r="L116" s="29"/>
      <c r="M116" s="29">
        <f t="shared" si="14"/>
        <v>4169.2700000000004</v>
      </c>
      <c r="N116" s="29">
        <f t="shared" si="15"/>
        <v>18920.780000000028</v>
      </c>
      <c r="O116" s="278">
        <v>18920.780000000028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08">
        <f t="shared" si="11"/>
        <v>0</v>
      </c>
      <c r="AU116" s="208">
        <f t="shared" si="12"/>
        <v>0</v>
      </c>
    </row>
    <row r="117" spans="1:47" ht="15.75" customHeight="1" x14ac:dyDescent="0.25">
      <c r="A117" s="28" t="s">
        <v>3836</v>
      </c>
      <c r="B117" s="279">
        <v>45566</v>
      </c>
      <c r="C117" s="280">
        <v>333700</v>
      </c>
      <c r="D117" s="27" t="s">
        <v>19</v>
      </c>
      <c r="E117" s="27" t="s">
        <v>506</v>
      </c>
      <c r="F117" s="28" t="s">
        <v>3508</v>
      </c>
      <c r="G117" s="281"/>
      <c r="H117" s="281">
        <v>471</v>
      </c>
      <c r="I117" s="33"/>
      <c r="J117" s="29">
        <f t="shared" si="13"/>
        <v>471</v>
      </c>
      <c r="K117" s="29"/>
      <c r="L117" s="29"/>
      <c r="M117" s="29">
        <f t="shared" si="14"/>
        <v>471</v>
      </c>
      <c r="N117" s="29">
        <f t="shared" si="15"/>
        <v>0</v>
      </c>
      <c r="O117" s="29"/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08">
        <f t="shared" si="11"/>
        <v>0</v>
      </c>
      <c r="AU117" s="208">
        <f t="shared" si="12"/>
        <v>0</v>
      </c>
    </row>
    <row r="118" spans="1:47" ht="15.75" customHeight="1" x14ac:dyDescent="0.2">
      <c r="A118" s="28" t="s">
        <v>3837</v>
      </c>
      <c r="B118" s="279">
        <v>44826</v>
      </c>
      <c r="C118" s="280">
        <v>273414.37</v>
      </c>
      <c r="D118" s="27" t="s">
        <v>19</v>
      </c>
      <c r="E118" s="27" t="s">
        <v>509</v>
      </c>
      <c r="F118" s="28" t="s">
        <v>3487</v>
      </c>
      <c r="G118" s="33">
        <v>1326.39</v>
      </c>
      <c r="H118" s="33">
        <v>1333.02</v>
      </c>
      <c r="I118" s="33">
        <v>1344.08</v>
      </c>
      <c r="J118" s="29">
        <f t="shared" si="13"/>
        <v>4003.49</v>
      </c>
      <c r="K118" s="33">
        <v>4532.3500000000004</v>
      </c>
      <c r="L118" s="33">
        <v>1548.01</v>
      </c>
      <c r="M118" s="29">
        <f t="shared" si="14"/>
        <v>10083.85</v>
      </c>
      <c r="N118" s="29">
        <f t="shared" si="15"/>
        <v>26340.049999999996</v>
      </c>
      <c r="O118" s="278">
        <v>20568.53</v>
      </c>
      <c r="P118" s="29">
        <v>0</v>
      </c>
      <c r="Q118" s="29">
        <v>1884.44</v>
      </c>
      <c r="R118" s="29">
        <v>1371.91</v>
      </c>
      <c r="S118" s="29">
        <v>1371.91</v>
      </c>
      <c r="T118" s="29">
        <v>0</v>
      </c>
      <c r="U118" s="29">
        <v>1143.26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08">
        <f t="shared" si="11"/>
        <v>4628.26</v>
      </c>
      <c r="AU118" s="208">
        <f t="shared" si="12"/>
        <v>1143.26</v>
      </c>
    </row>
    <row r="119" spans="1:47" ht="15.75" x14ac:dyDescent="0.2">
      <c r="A119" s="28" t="s">
        <v>3838</v>
      </c>
      <c r="B119" s="276">
        <v>44657</v>
      </c>
      <c r="C119" s="277">
        <v>257048.62</v>
      </c>
      <c r="D119" s="27" t="s">
        <v>19</v>
      </c>
      <c r="E119" s="27" t="s">
        <v>513</v>
      </c>
      <c r="F119" s="28" t="s">
        <v>3487</v>
      </c>
      <c r="G119" s="33"/>
      <c r="H119" s="33">
        <v>236</v>
      </c>
      <c r="I119" s="33"/>
      <c r="J119" s="29">
        <f t="shared" si="13"/>
        <v>236</v>
      </c>
      <c r="K119" s="33">
        <v>5312.87</v>
      </c>
      <c r="L119" s="29"/>
      <c r="M119" s="29">
        <f t="shared" si="14"/>
        <v>5548.87</v>
      </c>
      <c r="N119" s="29">
        <f t="shared" si="15"/>
        <v>24110.600000000006</v>
      </c>
      <c r="O119" s="278">
        <v>24110.600000000006</v>
      </c>
      <c r="P119" s="29">
        <v>0</v>
      </c>
      <c r="Q119" s="29">
        <v>0</v>
      </c>
      <c r="R119" s="29">
        <v>0</v>
      </c>
      <c r="S119" s="29">
        <v>0</v>
      </c>
      <c r="T119" s="29">
        <v>0</v>
      </c>
      <c r="U119" s="29">
        <v>0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>
        <v>0</v>
      </c>
      <c r="AC119" s="29">
        <v>0</v>
      </c>
      <c r="AD119" s="29">
        <v>0</v>
      </c>
      <c r="AE119" s="29">
        <v>0</v>
      </c>
      <c r="AF119" s="29">
        <v>0</v>
      </c>
      <c r="AG119" s="29">
        <v>0</v>
      </c>
      <c r="AH119" s="29">
        <v>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R119" s="29">
        <v>0</v>
      </c>
      <c r="AS119" s="29">
        <v>0</v>
      </c>
      <c r="AT119" s="208">
        <f t="shared" si="11"/>
        <v>0</v>
      </c>
      <c r="AU119" s="208">
        <f t="shared" si="12"/>
        <v>0</v>
      </c>
    </row>
    <row r="120" spans="1:47" ht="15.75" x14ac:dyDescent="0.2">
      <c r="A120" s="28" t="s">
        <v>3839</v>
      </c>
      <c r="B120" s="276">
        <v>44811</v>
      </c>
      <c r="C120" s="277">
        <v>207018</v>
      </c>
      <c r="D120" s="27" t="s">
        <v>19</v>
      </c>
      <c r="E120" s="27" t="s">
        <v>4170</v>
      </c>
      <c r="F120" s="28" t="s">
        <v>3487</v>
      </c>
      <c r="G120" s="29"/>
      <c r="H120" s="29"/>
      <c r="I120" s="29"/>
      <c r="J120" s="29">
        <f t="shared" si="13"/>
        <v>0</v>
      </c>
      <c r="K120" s="33">
        <v>3809.75</v>
      </c>
      <c r="L120" s="29"/>
      <c r="M120" s="29">
        <f t="shared" si="14"/>
        <v>3809.75</v>
      </c>
      <c r="N120" s="29">
        <f t="shared" si="15"/>
        <v>17289.2</v>
      </c>
      <c r="O120" s="29">
        <v>17289.2</v>
      </c>
      <c r="P120" s="29">
        <v>0</v>
      </c>
      <c r="Q120" s="29">
        <v>0</v>
      </c>
      <c r="R120" s="29">
        <v>0</v>
      </c>
      <c r="S120" s="29">
        <v>0</v>
      </c>
      <c r="T120" s="29">
        <v>0</v>
      </c>
      <c r="U120" s="29">
        <v>0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>
        <v>0</v>
      </c>
      <c r="AC120" s="29">
        <v>0</v>
      </c>
      <c r="AD120" s="29">
        <v>0</v>
      </c>
      <c r="AE120" s="29">
        <v>0</v>
      </c>
      <c r="AF120" s="29">
        <v>0</v>
      </c>
      <c r="AG120" s="29">
        <v>0</v>
      </c>
      <c r="AH120" s="29">
        <v>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R120" s="29">
        <v>0</v>
      </c>
      <c r="AS120" s="29">
        <v>0</v>
      </c>
      <c r="AT120" s="208">
        <f t="shared" si="11"/>
        <v>0</v>
      </c>
      <c r="AU120" s="208">
        <f t="shared" si="12"/>
        <v>0</v>
      </c>
    </row>
    <row r="121" spans="1:47" ht="15.75" x14ac:dyDescent="0.25">
      <c r="A121" s="28" t="s">
        <v>3840</v>
      </c>
      <c r="B121" s="288"/>
      <c r="C121" s="289"/>
      <c r="D121" s="27" t="s">
        <v>16</v>
      </c>
      <c r="E121" s="27"/>
      <c r="F121" s="28"/>
      <c r="G121" s="29"/>
      <c r="H121" s="29"/>
      <c r="I121" s="29"/>
      <c r="J121" s="29">
        <f t="shared" si="13"/>
        <v>0</v>
      </c>
      <c r="K121" s="29"/>
      <c r="L121" s="29"/>
      <c r="M121" s="29">
        <f t="shared" si="14"/>
        <v>0</v>
      </c>
      <c r="N121" s="29">
        <f t="shared" si="15"/>
        <v>0</v>
      </c>
      <c r="O121" s="29"/>
      <c r="P121" s="29">
        <v>0</v>
      </c>
      <c r="Q121" s="29">
        <v>0</v>
      </c>
      <c r="R121" s="29">
        <v>0</v>
      </c>
      <c r="S121" s="29">
        <v>0</v>
      </c>
      <c r="T121" s="29">
        <v>0</v>
      </c>
      <c r="U121" s="29">
        <v>0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>
        <v>0</v>
      </c>
      <c r="AC121" s="29">
        <v>0</v>
      </c>
      <c r="AD121" s="29">
        <v>0</v>
      </c>
      <c r="AE121" s="29">
        <v>0</v>
      </c>
      <c r="AF121" s="29">
        <v>0</v>
      </c>
      <c r="AG121" s="29">
        <v>0</v>
      </c>
      <c r="AH121" s="29">
        <v>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R121" s="29">
        <v>0</v>
      </c>
      <c r="AS121" s="29">
        <v>0</v>
      </c>
      <c r="AT121" s="208">
        <f t="shared" si="11"/>
        <v>0</v>
      </c>
      <c r="AU121" s="208">
        <f t="shared" si="12"/>
        <v>0</v>
      </c>
    </row>
    <row r="122" spans="1:47" ht="15.75" customHeight="1" x14ac:dyDescent="0.2">
      <c r="A122" s="28" t="s">
        <v>3756</v>
      </c>
      <c r="B122" s="279">
        <v>44647</v>
      </c>
      <c r="C122" s="280">
        <v>256626</v>
      </c>
      <c r="D122" s="27" t="s">
        <v>19</v>
      </c>
      <c r="E122" s="27" t="s">
        <v>520</v>
      </c>
      <c r="F122" s="28" t="s">
        <v>3487</v>
      </c>
      <c r="G122" s="29"/>
      <c r="H122" s="29"/>
      <c r="I122" s="29"/>
      <c r="J122" s="29">
        <f t="shared" si="13"/>
        <v>0</v>
      </c>
      <c r="K122" s="33">
        <v>4356.58</v>
      </c>
      <c r="L122" s="29"/>
      <c r="M122" s="29">
        <f t="shared" si="14"/>
        <v>4356.58</v>
      </c>
      <c r="N122" s="29">
        <f t="shared" si="15"/>
        <v>21664.500000000004</v>
      </c>
      <c r="O122" s="278">
        <v>19770.880000000005</v>
      </c>
      <c r="P122" s="29">
        <v>442.64</v>
      </c>
      <c r="Q122" s="29">
        <v>565.75</v>
      </c>
      <c r="R122" s="29">
        <v>442.64</v>
      </c>
      <c r="S122" s="29">
        <v>442.59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0</v>
      </c>
      <c r="AC122" s="29">
        <v>0</v>
      </c>
      <c r="AD122" s="29">
        <v>0</v>
      </c>
      <c r="AE122" s="29">
        <v>0</v>
      </c>
      <c r="AF122" s="29">
        <v>0</v>
      </c>
      <c r="AG122" s="29">
        <v>0</v>
      </c>
      <c r="AH122" s="29">
        <v>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R122" s="29">
        <v>0</v>
      </c>
      <c r="AS122" s="29">
        <v>0</v>
      </c>
      <c r="AT122" s="208">
        <f t="shared" si="11"/>
        <v>1893.62</v>
      </c>
      <c r="AU122" s="208">
        <f t="shared" si="12"/>
        <v>0</v>
      </c>
    </row>
    <row r="123" spans="1:47" ht="15.75" x14ac:dyDescent="0.2">
      <c r="A123" s="28" t="s">
        <v>3677</v>
      </c>
      <c r="B123" s="276">
        <v>44723</v>
      </c>
      <c r="C123" s="277">
        <v>247153.93</v>
      </c>
      <c r="D123" s="27" t="s">
        <v>19</v>
      </c>
      <c r="E123" s="27" t="s">
        <v>524</v>
      </c>
      <c r="F123" s="28" t="s">
        <v>3487</v>
      </c>
      <c r="G123" s="29"/>
      <c r="H123" s="29"/>
      <c r="I123" s="29"/>
      <c r="J123" s="29">
        <f t="shared" si="13"/>
        <v>0</v>
      </c>
      <c r="K123" s="33">
        <v>1620.84</v>
      </c>
      <c r="L123" s="29"/>
      <c r="M123" s="29">
        <f t="shared" si="14"/>
        <v>1620.84</v>
      </c>
      <c r="N123" s="29">
        <f t="shared" si="15"/>
        <v>7355.6000000000058</v>
      </c>
      <c r="O123" s="278">
        <v>7355.6000000000058</v>
      </c>
      <c r="P123" s="29">
        <v>0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>
        <v>0</v>
      </c>
      <c r="AC123" s="29">
        <v>0</v>
      </c>
      <c r="AD123" s="29">
        <v>0</v>
      </c>
      <c r="AE123" s="29">
        <v>0</v>
      </c>
      <c r="AF123" s="29">
        <v>0</v>
      </c>
      <c r="AG123" s="29">
        <v>0</v>
      </c>
      <c r="AH123" s="29">
        <v>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R123" s="29">
        <v>0</v>
      </c>
      <c r="AS123" s="29">
        <v>0</v>
      </c>
      <c r="AT123" s="208">
        <f t="shared" si="11"/>
        <v>0</v>
      </c>
      <c r="AU123" s="208">
        <f t="shared" si="12"/>
        <v>0</v>
      </c>
    </row>
    <row r="124" spans="1:47" ht="15.75" x14ac:dyDescent="0.2">
      <c r="A124" s="28" t="s">
        <v>3842</v>
      </c>
      <c r="B124" s="276">
        <v>44655</v>
      </c>
      <c r="C124" s="277">
        <v>256327.02</v>
      </c>
      <c r="D124" s="27" t="s">
        <v>19</v>
      </c>
      <c r="E124" s="27" t="s">
        <v>528</v>
      </c>
      <c r="F124" s="28" t="s">
        <v>3487</v>
      </c>
      <c r="G124" s="29"/>
      <c r="H124" s="29"/>
      <c r="I124" s="29"/>
      <c r="J124" s="29">
        <f t="shared" si="13"/>
        <v>0</v>
      </c>
      <c r="K124" s="33">
        <v>4332.63</v>
      </c>
      <c r="L124" s="29"/>
      <c r="M124" s="29">
        <f t="shared" si="14"/>
        <v>4332.63</v>
      </c>
      <c r="N124" s="29">
        <f t="shared" si="15"/>
        <v>19662.190000000002</v>
      </c>
      <c r="O124" s="278">
        <v>19662.190000000002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08">
        <f t="shared" si="11"/>
        <v>0</v>
      </c>
      <c r="AU124" s="208">
        <f t="shared" si="12"/>
        <v>0</v>
      </c>
    </row>
    <row r="125" spans="1:47" ht="15.75" x14ac:dyDescent="0.2">
      <c r="A125" s="28" t="s">
        <v>3682</v>
      </c>
      <c r="B125" s="276">
        <v>44681</v>
      </c>
      <c r="C125" s="277">
        <v>252824.31</v>
      </c>
      <c r="D125" s="27" t="s">
        <v>19</v>
      </c>
      <c r="E125" s="27" t="s">
        <v>532</v>
      </c>
      <c r="F125" s="28" t="s">
        <v>3487</v>
      </c>
      <c r="G125" s="33">
        <v>914.11</v>
      </c>
      <c r="H125" s="33">
        <v>899.78</v>
      </c>
      <c r="I125" s="33"/>
      <c r="J125" s="29">
        <f t="shared" si="13"/>
        <v>1813.8899999999999</v>
      </c>
      <c r="K125" s="33">
        <v>3812.8</v>
      </c>
      <c r="L125" s="33">
        <v>493.84</v>
      </c>
      <c r="M125" s="29">
        <f t="shared" si="14"/>
        <v>6120.5300000000007</v>
      </c>
      <c r="N125" s="29">
        <f t="shared" si="15"/>
        <v>17425.720000000008</v>
      </c>
      <c r="O125" s="278">
        <v>17303.070000000007</v>
      </c>
      <c r="P125" s="29">
        <v>0</v>
      </c>
      <c r="Q125" s="29">
        <v>122.65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08">
        <f t="shared" si="11"/>
        <v>122.65</v>
      </c>
      <c r="AU125" s="208">
        <f t="shared" si="12"/>
        <v>0</v>
      </c>
    </row>
    <row r="126" spans="1:47" ht="15.75" customHeight="1" x14ac:dyDescent="0.2">
      <c r="A126" s="28" t="s">
        <v>3843</v>
      </c>
      <c r="B126" s="276">
        <v>44825</v>
      </c>
      <c r="C126" s="277">
        <v>272417.56</v>
      </c>
      <c r="D126" s="27" t="s">
        <v>19</v>
      </c>
      <c r="E126" s="27" t="s">
        <v>536</v>
      </c>
      <c r="F126" s="28" t="s">
        <v>3487</v>
      </c>
      <c r="G126" s="33">
        <v>828.99</v>
      </c>
      <c r="H126" s="29"/>
      <c r="I126" s="29"/>
      <c r="J126" s="29">
        <f t="shared" si="13"/>
        <v>828.99</v>
      </c>
      <c r="K126" s="33">
        <v>4720</v>
      </c>
      <c r="L126" s="29"/>
      <c r="M126" s="29">
        <f t="shared" si="14"/>
        <v>5548.99</v>
      </c>
      <c r="N126" s="29">
        <f t="shared" si="15"/>
        <v>21648.760000000017</v>
      </c>
      <c r="O126" s="278">
        <v>21420.110000000015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228.65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08">
        <f t="shared" si="11"/>
        <v>0</v>
      </c>
      <c r="AU126" s="208">
        <f t="shared" si="12"/>
        <v>228.65</v>
      </c>
    </row>
    <row r="127" spans="1:47" ht="15.75" customHeight="1" x14ac:dyDescent="0.2">
      <c r="A127" s="28" t="s">
        <v>3844</v>
      </c>
      <c r="B127" s="276">
        <v>44690</v>
      </c>
      <c r="C127" s="277">
        <v>255000</v>
      </c>
      <c r="D127" s="27" t="s">
        <v>19</v>
      </c>
      <c r="E127" s="27" t="s">
        <v>540</v>
      </c>
      <c r="F127" s="28" t="s">
        <v>3487</v>
      </c>
      <c r="G127" s="29"/>
      <c r="H127" s="29"/>
      <c r="I127" s="29"/>
      <c r="J127" s="29">
        <f t="shared" si="13"/>
        <v>0</v>
      </c>
      <c r="K127" s="33">
        <v>4356.58</v>
      </c>
      <c r="L127" s="33">
        <v>1537.59</v>
      </c>
      <c r="M127" s="29">
        <f t="shared" si="14"/>
        <v>5894.17</v>
      </c>
      <c r="N127" s="29">
        <f t="shared" si="15"/>
        <v>20283.410000000003</v>
      </c>
      <c r="O127" s="278">
        <v>19770.880000000005</v>
      </c>
      <c r="P127" s="29">
        <v>0</v>
      </c>
      <c r="Q127" s="29">
        <v>512.53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08">
        <f t="shared" si="11"/>
        <v>512.53</v>
      </c>
      <c r="AU127" s="208">
        <f t="shared" si="12"/>
        <v>0</v>
      </c>
    </row>
    <row r="128" spans="1:47" ht="15.75" x14ac:dyDescent="0.2">
      <c r="A128" s="28" t="s">
        <v>3633</v>
      </c>
      <c r="B128" s="276">
        <v>44697</v>
      </c>
      <c r="C128" s="277">
        <v>194616</v>
      </c>
      <c r="D128" s="27" t="s">
        <v>19</v>
      </c>
      <c r="E128" s="27" t="s">
        <v>544</v>
      </c>
      <c r="F128" s="28" t="s">
        <v>3487</v>
      </c>
      <c r="G128" s="33">
        <v>705.81</v>
      </c>
      <c r="H128" s="33"/>
      <c r="I128" s="33"/>
      <c r="J128" s="29">
        <f t="shared" si="13"/>
        <v>705.81</v>
      </c>
      <c r="K128" s="33">
        <v>3964.72</v>
      </c>
      <c r="L128" s="33">
        <v>1147.6200000000001</v>
      </c>
      <c r="M128" s="29">
        <f t="shared" si="14"/>
        <v>5818.15</v>
      </c>
      <c r="N128" s="29">
        <f t="shared" si="15"/>
        <v>18879.400000000012</v>
      </c>
      <c r="O128" s="278">
        <v>17992.450000000012</v>
      </c>
      <c r="P128" s="29">
        <v>382.54</v>
      </c>
      <c r="Q128" s="29">
        <v>504.41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08">
        <f t="shared" si="11"/>
        <v>886.95</v>
      </c>
      <c r="AU128" s="208">
        <f t="shared" si="12"/>
        <v>0</v>
      </c>
    </row>
    <row r="129" spans="1:47" ht="15.75" customHeight="1" x14ac:dyDescent="0.25">
      <c r="A129" s="28" t="s">
        <v>3687</v>
      </c>
      <c r="B129" s="276">
        <v>44655</v>
      </c>
      <c r="C129" s="277">
        <v>186060</v>
      </c>
      <c r="D129" s="27" t="s">
        <v>19</v>
      </c>
      <c r="E129" s="27" t="s">
        <v>547</v>
      </c>
      <c r="F129" s="28" t="s">
        <v>3508</v>
      </c>
      <c r="G129" s="29"/>
      <c r="H129" s="29"/>
      <c r="I129" s="29"/>
      <c r="J129" s="29">
        <f t="shared" si="13"/>
        <v>0</v>
      </c>
      <c r="K129" s="29"/>
      <c r="L129" s="29"/>
      <c r="M129" s="29">
        <f t="shared" si="14"/>
        <v>0</v>
      </c>
      <c r="N129" s="29">
        <f t="shared" si="15"/>
        <v>0</v>
      </c>
      <c r="O129" s="29"/>
      <c r="P129" s="29">
        <v>0</v>
      </c>
      <c r="Q129" s="29">
        <v>0</v>
      </c>
      <c r="R129" s="29">
        <v>0</v>
      </c>
      <c r="S129" s="29">
        <v>0</v>
      </c>
      <c r="T129" s="29">
        <v>0</v>
      </c>
      <c r="U129" s="29">
        <v>0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>
        <v>0</v>
      </c>
      <c r="AC129" s="29">
        <v>0</v>
      </c>
      <c r="AD129" s="29">
        <v>0</v>
      </c>
      <c r="AE129" s="29">
        <v>0</v>
      </c>
      <c r="AF129" s="29">
        <v>0</v>
      </c>
      <c r="AG129" s="29">
        <v>0</v>
      </c>
      <c r="AH129" s="29">
        <v>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R129" s="29">
        <v>0</v>
      </c>
      <c r="AS129" s="29">
        <v>0</v>
      </c>
      <c r="AT129" s="208">
        <f t="shared" si="11"/>
        <v>0</v>
      </c>
      <c r="AU129" s="208">
        <f t="shared" si="12"/>
        <v>0</v>
      </c>
    </row>
    <row r="130" spans="1:47" ht="15.75" customHeight="1" x14ac:dyDescent="0.25">
      <c r="A130" s="28" t="s">
        <v>3774</v>
      </c>
      <c r="B130" s="276">
        <v>44643</v>
      </c>
      <c r="C130" s="277">
        <v>257048.62</v>
      </c>
      <c r="D130" s="27" t="s">
        <v>19</v>
      </c>
      <c r="E130" s="27" t="s">
        <v>551</v>
      </c>
      <c r="F130" s="28" t="s">
        <v>3487</v>
      </c>
      <c r="G130" s="29"/>
      <c r="H130" s="29"/>
      <c r="I130" s="29"/>
      <c r="J130" s="29">
        <f t="shared" ref="J130:J161" si="16">G130+H130+I130</f>
        <v>0</v>
      </c>
      <c r="K130" s="29"/>
      <c r="L130" s="29"/>
      <c r="M130" s="29">
        <f t="shared" ref="M130:M161" si="17">J130+K130+L130</f>
        <v>0</v>
      </c>
      <c r="N130" s="29">
        <f t="shared" ref="N130:N161" si="18">SUM(O130:AS130)</f>
        <v>251257</v>
      </c>
      <c r="O130" s="29">
        <v>251257</v>
      </c>
      <c r="P130" s="29">
        <v>0</v>
      </c>
      <c r="Q130" s="29">
        <v>0</v>
      </c>
      <c r="R130" s="29">
        <v>0</v>
      </c>
      <c r="S130" s="29">
        <v>0</v>
      </c>
      <c r="T130" s="29">
        <v>0</v>
      </c>
      <c r="U130" s="29">
        <v>0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>
        <v>0</v>
      </c>
      <c r="AC130" s="29">
        <v>0</v>
      </c>
      <c r="AD130" s="29">
        <v>0</v>
      </c>
      <c r="AE130" s="29">
        <v>0</v>
      </c>
      <c r="AF130" s="29">
        <v>0</v>
      </c>
      <c r="AG130" s="29">
        <v>0</v>
      </c>
      <c r="AH130" s="29">
        <v>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R130" s="29">
        <v>0</v>
      </c>
      <c r="AS130" s="29">
        <v>0</v>
      </c>
      <c r="AT130" s="208">
        <f t="shared" si="11"/>
        <v>0</v>
      </c>
      <c r="AU130" s="208">
        <f t="shared" si="12"/>
        <v>0</v>
      </c>
    </row>
    <row r="131" spans="1:47" ht="15.75" x14ac:dyDescent="0.2">
      <c r="A131" s="28" t="s">
        <v>3772</v>
      </c>
      <c r="B131" s="276">
        <v>44879</v>
      </c>
      <c r="C131" s="277">
        <v>268170.40000000002</v>
      </c>
      <c r="D131" s="27" t="s">
        <v>19</v>
      </c>
      <c r="E131" s="27" t="s">
        <v>554</v>
      </c>
      <c r="F131" s="28" t="s">
        <v>3487</v>
      </c>
      <c r="G131" s="33">
        <v>1655.01</v>
      </c>
      <c r="H131" s="29"/>
      <c r="I131" s="29"/>
      <c r="J131" s="29">
        <f t="shared" si="16"/>
        <v>1655.01</v>
      </c>
      <c r="K131" s="33">
        <v>4212.08</v>
      </c>
      <c r="L131" s="33">
        <v>2027.8999999999999</v>
      </c>
      <c r="M131" s="29">
        <f t="shared" si="17"/>
        <v>7894.99</v>
      </c>
      <c r="N131" s="29">
        <f t="shared" si="18"/>
        <v>20447.939999999981</v>
      </c>
      <c r="O131" s="278">
        <v>19115.039999999979</v>
      </c>
      <c r="P131" s="29">
        <v>0</v>
      </c>
      <c r="Q131" s="29">
        <v>503.06</v>
      </c>
      <c r="R131" s="29">
        <v>503.06</v>
      </c>
      <c r="S131" s="29">
        <v>0</v>
      </c>
      <c r="T131" s="29">
        <v>0</v>
      </c>
      <c r="U131" s="29">
        <v>0</v>
      </c>
      <c r="V131" s="29">
        <v>0</v>
      </c>
      <c r="W131" s="29">
        <v>326.77999999999997</v>
      </c>
      <c r="X131" s="29">
        <v>0</v>
      </c>
      <c r="Y131" s="29">
        <v>0</v>
      </c>
      <c r="Z131" s="29">
        <v>0</v>
      </c>
      <c r="AA131" s="29">
        <v>0</v>
      </c>
      <c r="AB131" s="29">
        <v>0</v>
      </c>
      <c r="AC131" s="29">
        <v>0</v>
      </c>
      <c r="AD131" s="29">
        <v>0</v>
      </c>
      <c r="AE131" s="29">
        <v>0</v>
      </c>
      <c r="AF131" s="29">
        <v>0</v>
      </c>
      <c r="AG131" s="29">
        <v>0</v>
      </c>
      <c r="AH131" s="29">
        <v>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R131" s="29">
        <v>0</v>
      </c>
      <c r="AS131" s="29">
        <v>0</v>
      </c>
      <c r="AT131" s="208">
        <f t="shared" ref="AT131:AT181" si="19">SUM(P131:T131)</f>
        <v>1006.12</v>
      </c>
      <c r="AU131" s="208">
        <f t="shared" ref="AU131:AU181" si="20">SUM(U131:AS131)</f>
        <v>326.77999999999997</v>
      </c>
    </row>
    <row r="132" spans="1:47" ht="15.75" x14ac:dyDescent="0.2">
      <c r="A132" s="28" t="s">
        <v>3732</v>
      </c>
      <c r="B132" s="276">
        <v>44655</v>
      </c>
      <c r="C132" s="277">
        <v>256327.02</v>
      </c>
      <c r="D132" s="27" t="s">
        <v>19</v>
      </c>
      <c r="E132" s="27" t="s">
        <v>558</v>
      </c>
      <c r="F132" s="28" t="s">
        <v>3487</v>
      </c>
      <c r="G132" s="29"/>
      <c r="H132" s="29"/>
      <c r="I132" s="29"/>
      <c r="J132" s="29">
        <f t="shared" si="16"/>
        <v>0</v>
      </c>
      <c r="K132" s="33">
        <v>4332.63</v>
      </c>
      <c r="L132" s="29"/>
      <c r="M132" s="29">
        <f t="shared" si="17"/>
        <v>4332.63</v>
      </c>
      <c r="N132" s="29">
        <f t="shared" si="18"/>
        <v>19662.190000000002</v>
      </c>
      <c r="O132" s="278">
        <v>19662.190000000002</v>
      </c>
      <c r="P132" s="29">
        <v>0</v>
      </c>
      <c r="Q132" s="29">
        <v>0</v>
      </c>
      <c r="R132" s="29">
        <v>0</v>
      </c>
      <c r="S132" s="29">
        <v>0</v>
      </c>
      <c r="T132" s="29">
        <v>0</v>
      </c>
      <c r="U132" s="29">
        <v>0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>
        <v>0</v>
      </c>
      <c r="AC132" s="29">
        <v>0</v>
      </c>
      <c r="AD132" s="29">
        <v>0</v>
      </c>
      <c r="AE132" s="29">
        <v>0</v>
      </c>
      <c r="AF132" s="29">
        <v>0</v>
      </c>
      <c r="AG132" s="29">
        <v>0</v>
      </c>
      <c r="AH132" s="29">
        <v>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R132" s="29">
        <v>0</v>
      </c>
      <c r="AS132" s="29">
        <v>0</v>
      </c>
      <c r="AT132" s="208">
        <f t="shared" si="19"/>
        <v>0</v>
      </c>
      <c r="AU132" s="208">
        <f t="shared" si="20"/>
        <v>0</v>
      </c>
    </row>
    <row r="133" spans="1:47" ht="15.75" x14ac:dyDescent="0.2">
      <c r="A133" s="28" t="s">
        <v>3646</v>
      </c>
      <c r="B133" s="276">
        <v>44685</v>
      </c>
      <c r="C133" s="277">
        <v>247056.62</v>
      </c>
      <c r="D133" s="27" t="s">
        <v>19</v>
      </c>
      <c r="E133" s="27" t="s">
        <v>562</v>
      </c>
      <c r="F133" s="28" t="s">
        <v>3487</v>
      </c>
      <c r="G133" s="33"/>
      <c r="H133" s="33">
        <v>1650.25</v>
      </c>
      <c r="I133" s="33">
        <v>1664.43</v>
      </c>
      <c r="J133" s="29">
        <f t="shared" si="16"/>
        <v>3314.6800000000003</v>
      </c>
      <c r="K133" s="33">
        <v>4332.63</v>
      </c>
      <c r="L133" s="33">
        <v>834.18</v>
      </c>
      <c r="M133" s="29">
        <f t="shared" si="17"/>
        <v>8481.49</v>
      </c>
      <c r="N133" s="29">
        <f t="shared" si="18"/>
        <v>30457.06</v>
      </c>
      <c r="O133" s="278">
        <v>19662.190000000002</v>
      </c>
      <c r="P133" s="29">
        <v>0</v>
      </c>
      <c r="Q133" s="29">
        <v>8512.4599999999991</v>
      </c>
      <c r="R133" s="29">
        <v>0</v>
      </c>
      <c r="S133" s="29">
        <v>2282.41</v>
      </c>
      <c r="T133" s="29">
        <v>0</v>
      </c>
      <c r="U133" s="29">
        <v>0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>
        <v>0</v>
      </c>
      <c r="AC133" s="29">
        <v>0</v>
      </c>
      <c r="AD133" s="29">
        <v>0</v>
      </c>
      <c r="AE133" s="29">
        <v>0</v>
      </c>
      <c r="AF133" s="29">
        <v>0</v>
      </c>
      <c r="AG133" s="29">
        <v>0</v>
      </c>
      <c r="AH133" s="29">
        <v>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R133" s="29">
        <v>0</v>
      </c>
      <c r="AS133" s="29">
        <v>0</v>
      </c>
      <c r="AT133" s="208">
        <f t="shared" si="19"/>
        <v>10794.869999999999</v>
      </c>
      <c r="AU133" s="208">
        <f t="shared" si="20"/>
        <v>0</v>
      </c>
    </row>
    <row r="134" spans="1:47" ht="15.75" customHeight="1" x14ac:dyDescent="0.2">
      <c r="A134" s="28" t="s">
        <v>3847</v>
      </c>
      <c r="B134" s="279">
        <v>44690</v>
      </c>
      <c r="C134" s="280">
        <v>256626.78</v>
      </c>
      <c r="D134" s="27" t="s">
        <v>19</v>
      </c>
      <c r="E134" s="27" t="s">
        <v>565</v>
      </c>
      <c r="F134" s="28" t="s">
        <v>3487</v>
      </c>
      <c r="G134" s="33">
        <v>1194.9000000000001</v>
      </c>
      <c r="H134" s="33"/>
      <c r="I134" s="33"/>
      <c r="J134" s="29">
        <f t="shared" si="16"/>
        <v>1194.9000000000001</v>
      </c>
      <c r="K134" s="33">
        <v>3104.9500000000003</v>
      </c>
      <c r="L134" s="33">
        <v>756.49</v>
      </c>
      <c r="M134" s="29">
        <f t="shared" si="17"/>
        <v>5056.34</v>
      </c>
      <c r="N134" s="29">
        <f t="shared" si="18"/>
        <v>14212.330000000011</v>
      </c>
      <c r="O134" s="278">
        <v>14090.73000000001</v>
      </c>
      <c r="P134" s="29">
        <v>0</v>
      </c>
      <c r="Q134" s="29">
        <v>121.6</v>
      </c>
      <c r="R134" s="29">
        <v>0</v>
      </c>
      <c r="S134" s="29">
        <v>0</v>
      </c>
      <c r="T134" s="29">
        <v>0</v>
      </c>
      <c r="U134" s="29">
        <v>0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>
        <v>0</v>
      </c>
      <c r="AC134" s="29">
        <v>0</v>
      </c>
      <c r="AD134" s="29">
        <v>0</v>
      </c>
      <c r="AE134" s="29">
        <v>0</v>
      </c>
      <c r="AF134" s="29">
        <v>0</v>
      </c>
      <c r="AG134" s="29">
        <v>0</v>
      </c>
      <c r="AH134" s="29">
        <v>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R134" s="29">
        <v>0</v>
      </c>
      <c r="AS134" s="29">
        <v>0</v>
      </c>
      <c r="AT134" s="208">
        <f t="shared" si="19"/>
        <v>121.6</v>
      </c>
      <c r="AU134" s="208">
        <f t="shared" si="20"/>
        <v>0</v>
      </c>
    </row>
    <row r="135" spans="1:47" ht="15.75" x14ac:dyDescent="0.2">
      <c r="A135" s="28" t="s">
        <v>3848</v>
      </c>
      <c r="B135" s="276">
        <v>44646</v>
      </c>
      <c r="C135" s="277">
        <v>256626</v>
      </c>
      <c r="D135" s="27" t="s">
        <v>19</v>
      </c>
      <c r="E135" s="27" t="s">
        <v>4173</v>
      </c>
      <c r="F135" s="28" t="s">
        <v>3487</v>
      </c>
      <c r="G135" s="33"/>
      <c r="H135" s="33">
        <v>5981.49</v>
      </c>
      <c r="I135" s="29"/>
      <c r="J135" s="29">
        <f t="shared" si="16"/>
        <v>5981.49</v>
      </c>
      <c r="K135" s="33">
        <v>4488.01</v>
      </c>
      <c r="L135" s="29"/>
      <c r="M135" s="29">
        <f t="shared" si="17"/>
        <v>10469.5</v>
      </c>
      <c r="N135" s="29">
        <f t="shared" si="18"/>
        <v>24471.23</v>
      </c>
      <c r="O135" s="29">
        <v>20367.27</v>
      </c>
      <c r="P135" s="29">
        <v>0</v>
      </c>
      <c r="Q135" s="29">
        <v>0</v>
      </c>
      <c r="R135" s="29">
        <v>4103.96</v>
      </c>
      <c r="S135" s="29">
        <v>0</v>
      </c>
      <c r="T135" s="29">
        <v>0</v>
      </c>
      <c r="U135" s="29">
        <v>0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>
        <v>0</v>
      </c>
      <c r="AC135" s="29">
        <v>0</v>
      </c>
      <c r="AD135" s="29">
        <v>0</v>
      </c>
      <c r="AE135" s="29">
        <v>0</v>
      </c>
      <c r="AF135" s="29">
        <v>0</v>
      </c>
      <c r="AG135" s="29">
        <v>0</v>
      </c>
      <c r="AH135" s="29">
        <v>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R135" s="29">
        <v>0</v>
      </c>
      <c r="AS135" s="29">
        <v>0</v>
      </c>
      <c r="AT135" s="208">
        <f t="shared" si="19"/>
        <v>4103.96</v>
      </c>
      <c r="AU135" s="208">
        <f t="shared" si="20"/>
        <v>0</v>
      </c>
    </row>
    <row r="136" spans="1:47" ht="15.75" x14ac:dyDescent="0.2">
      <c r="A136" s="28" t="s">
        <v>3734</v>
      </c>
      <c r="B136" s="276">
        <v>45032</v>
      </c>
      <c r="C136" s="277">
        <v>191314.21</v>
      </c>
      <c r="D136" s="27" t="s">
        <v>19</v>
      </c>
      <c r="E136" s="27" t="s">
        <v>572</v>
      </c>
      <c r="F136" s="28" t="s">
        <v>3487</v>
      </c>
      <c r="G136" s="29"/>
      <c r="H136" s="29"/>
      <c r="I136" s="29"/>
      <c r="J136" s="29">
        <f t="shared" si="16"/>
        <v>0</v>
      </c>
      <c r="K136" s="33">
        <v>2875.76</v>
      </c>
      <c r="L136" s="29"/>
      <c r="M136" s="29">
        <f t="shared" si="17"/>
        <v>2875.76</v>
      </c>
      <c r="N136" s="29">
        <f t="shared" si="18"/>
        <v>13295.91</v>
      </c>
      <c r="O136" s="278">
        <v>13050.61</v>
      </c>
      <c r="P136" s="29">
        <v>0</v>
      </c>
      <c r="Q136" s="29">
        <v>245.3</v>
      </c>
      <c r="R136" s="29">
        <v>0</v>
      </c>
      <c r="S136" s="29">
        <v>0</v>
      </c>
      <c r="T136" s="29">
        <v>0</v>
      </c>
      <c r="U136" s="29">
        <v>0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>
        <v>0</v>
      </c>
      <c r="AC136" s="29">
        <v>0</v>
      </c>
      <c r="AD136" s="29">
        <v>0</v>
      </c>
      <c r="AE136" s="29">
        <v>0</v>
      </c>
      <c r="AF136" s="29">
        <v>0</v>
      </c>
      <c r="AG136" s="29">
        <v>0</v>
      </c>
      <c r="AH136" s="29">
        <v>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R136" s="29">
        <v>0</v>
      </c>
      <c r="AS136" s="29">
        <v>0</v>
      </c>
      <c r="AT136" s="208">
        <f t="shared" si="19"/>
        <v>245.3</v>
      </c>
      <c r="AU136" s="208">
        <f t="shared" si="20"/>
        <v>0</v>
      </c>
    </row>
    <row r="137" spans="1:47" ht="15.75" x14ac:dyDescent="0.2">
      <c r="A137" s="28" t="s">
        <v>3849</v>
      </c>
      <c r="B137" s="276">
        <v>44684</v>
      </c>
      <c r="C137" s="277">
        <v>196475.96</v>
      </c>
      <c r="D137" s="27" t="s">
        <v>19</v>
      </c>
      <c r="E137" s="27" t="s">
        <v>575</v>
      </c>
      <c r="F137" s="28" t="s">
        <v>3487</v>
      </c>
      <c r="G137" s="33">
        <v>1234.5</v>
      </c>
      <c r="H137" s="29"/>
      <c r="I137" s="29"/>
      <c r="J137" s="29">
        <f t="shared" si="16"/>
        <v>1234.5</v>
      </c>
      <c r="K137" s="33">
        <v>3563</v>
      </c>
      <c r="L137" s="33">
        <v>2070.77</v>
      </c>
      <c r="M137" s="29">
        <f t="shared" si="17"/>
        <v>6868.27</v>
      </c>
      <c r="N137" s="29">
        <f t="shared" si="18"/>
        <v>16806.300000000017</v>
      </c>
      <c r="O137" s="278">
        <v>16169.440000000017</v>
      </c>
      <c r="P137" s="29">
        <v>0</v>
      </c>
      <c r="Q137" s="29">
        <v>636.86</v>
      </c>
      <c r="R137" s="29">
        <v>0</v>
      </c>
      <c r="S137" s="29">
        <v>0</v>
      </c>
      <c r="T137" s="29">
        <v>0</v>
      </c>
      <c r="U137" s="29">
        <v>0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>
        <v>0</v>
      </c>
      <c r="AC137" s="29">
        <v>0</v>
      </c>
      <c r="AD137" s="29">
        <v>0</v>
      </c>
      <c r="AE137" s="29">
        <v>0</v>
      </c>
      <c r="AF137" s="29">
        <v>0</v>
      </c>
      <c r="AG137" s="29">
        <v>0</v>
      </c>
      <c r="AH137" s="29">
        <v>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R137" s="29">
        <v>0</v>
      </c>
      <c r="AS137" s="29">
        <v>0</v>
      </c>
      <c r="AT137" s="208">
        <f t="shared" si="19"/>
        <v>636.86</v>
      </c>
      <c r="AU137" s="208">
        <f t="shared" si="20"/>
        <v>0</v>
      </c>
    </row>
    <row r="138" spans="1:47" ht="15.75" x14ac:dyDescent="0.2">
      <c r="A138" s="28" t="s">
        <v>3851</v>
      </c>
      <c r="B138" s="276">
        <v>44646</v>
      </c>
      <c r="C138" s="277">
        <v>257048.62</v>
      </c>
      <c r="D138" s="27" t="s">
        <v>19</v>
      </c>
      <c r="E138" s="27" t="s">
        <v>580</v>
      </c>
      <c r="F138" s="28" t="s">
        <v>3487</v>
      </c>
      <c r="G138" s="33"/>
      <c r="H138" s="33">
        <v>8140.69</v>
      </c>
      <c r="I138" s="33"/>
      <c r="J138" s="29">
        <f t="shared" si="16"/>
        <v>8140.69</v>
      </c>
      <c r="K138" s="33">
        <v>4714.37</v>
      </c>
      <c r="L138" s="29"/>
      <c r="M138" s="29">
        <f t="shared" si="17"/>
        <v>12855.06</v>
      </c>
      <c r="N138" s="29">
        <f t="shared" si="18"/>
        <v>21394.53</v>
      </c>
      <c r="O138" s="278">
        <v>21394.53</v>
      </c>
      <c r="P138" s="29">
        <v>0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>
        <v>0</v>
      </c>
      <c r="AC138" s="29">
        <v>0</v>
      </c>
      <c r="AD138" s="29">
        <v>0</v>
      </c>
      <c r="AE138" s="29">
        <v>0</v>
      </c>
      <c r="AF138" s="29">
        <v>0</v>
      </c>
      <c r="AG138" s="29">
        <v>0</v>
      </c>
      <c r="AH138" s="29">
        <v>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R138" s="29">
        <v>0</v>
      </c>
      <c r="AS138" s="29">
        <v>0</v>
      </c>
      <c r="AT138" s="208">
        <f t="shared" si="19"/>
        <v>0</v>
      </c>
      <c r="AU138" s="208">
        <f t="shared" si="20"/>
        <v>0</v>
      </c>
    </row>
    <row r="139" spans="1:47" ht="15.75" x14ac:dyDescent="0.2">
      <c r="A139" s="28" t="s">
        <v>3727</v>
      </c>
      <c r="B139" s="276">
        <v>44784</v>
      </c>
      <c r="C139" s="277">
        <v>262445.40000000002</v>
      </c>
      <c r="D139" s="27" t="s">
        <v>19</v>
      </c>
      <c r="E139" s="283" t="s">
        <v>584</v>
      </c>
      <c r="F139" s="145" t="s">
        <v>3487</v>
      </c>
      <c r="G139" s="128">
        <v>1878.48</v>
      </c>
      <c r="H139" s="284"/>
      <c r="I139" s="284"/>
      <c r="J139" s="284">
        <f t="shared" si="16"/>
        <v>1878.48</v>
      </c>
      <c r="K139" s="284"/>
      <c r="L139" s="284"/>
      <c r="M139" s="29">
        <f t="shared" si="17"/>
        <v>1878.48</v>
      </c>
      <c r="N139" s="29">
        <f t="shared" si="18"/>
        <v>219103.78</v>
      </c>
      <c r="O139" s="284">
        <v>219000</v>
      </c>
      <c r="P139" s="29">
        <v>0</v>
      </c>
      <c r="Q139" s="29">
        <v>0</v>
      </c>
      <c r="R139" s="29">
        <v>0</v>
      </c>
      <c r="S139" s="29">
        <v>0</v>
      </c>
      <c r="T139" s="29">
        <v>103.78</v>
      </c>
      <c r="U139" s="29">
        <v>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>
        <v>0</v>
      </c>
      <c r="AC139" s="29">
        <v>0</v>
      </c>
      <c r="AD139" s="29">
        <v>0</v>
      </c>
      <c r="AE139" s="29">
        <v>0</v>
      </c>
      <c r="AF139" s="29">
        <v>0</v>
      </c>
      <c r="AG139" s="29">
        <v>0</v>
      </c>
      <c r="AH139" s="29">
        <v>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R139" s="29">
        <v>0</v>
      </c>
      <c r="AS139" s="29">
        <v>0</v>
      </c>
      <c r="AT139" s="208">
        <f t="shared" si="19"/>
        <v>103.78</v>
      </c>
      <c r="AU139" s="208">
        <f t="shared" si="20"/>
        <v>0</v>
      </c>
    </row>
    <row r="140" spans="1:47" ht="15.75" x14ac:dyDescent="0.2">
      <c r="A140" s="28" t="s">
        <v>3852</v>
      </c>
      <c r="B140" s="276">
        <v>44646</v>
      </c>
      <c r="C140" s="277">
        <v>257048.62</v>
      </c>
      <c r="D140" s="27" t="s">
        <v>19</v>
      </c>
      <c r="E140" s="27" t="s">
        <v>587</v>
      </c>
      <c r="F140" s="28" t="s">
        <v>3487</v>
      </c>
      <c r="G140" s="33">
        <v>9564.92</v>
      </c>
      <c r="H140" s="33"/>
      <c r="I140" s="33">
        <v>2445.25</v>
      </c>
      <c r="J140" s="29">
        <f t="shared" si="16"/>
        <v>12010.17</v>
      </c>
      <c r="K140" s="33">
        <v>3618.1200000000003</v>
      </c>
      <c r="L140" s="29"/>
      <c r="M140" s="29">
        <f t="shared" si="17"/>
        <v>15628.29</v>
      </c>
      <c r="N140" s="29">
        <f t="shared" si="18"/>
        <v>35461.780000000006</v>
      </c>
      <c r="O140" s="278">
        <v>16419.61</v>
      </c>
      <c r="P140" s="29">
        <v>0</v>
      </c>
      <c r="Q140" s="29">
        <v>2495.88</v>
      </c>
      <c r="R140" s="29">
        <v>2495.88</v>
      </c>
      <c r="S140" s="29">
        <v>2495.88</v>
      </c>
      <c r="T140" s="29">
        <v>2495.88</v>
      </c>
      <c r="U140" s="29">
        <v>2495.87</v>
      </c>
      <c r="V140" s="29">
        <v>0</v>
      </c>
      <c r="W140" s="29">
        <v>0</v>
      </c>
      <c r="X140" s="29">
        <v>6562.78</v>
      </c>
      <c r="Y140" s="29">
        <v>0</v>
      </c>
      <c r="Z140" s="29">
        <v>0</v>
      </c>
      <c r="AA140" s="29">
        <v>0</v>
      </c>
      <c r="AB140" s="29">
        <v>0</v>
      </c>
      <c r="AC140" s="29">
        <v>0</v>
      </c>
      <c r="AD140" s="29">
        <v>0</v>
      </c>
      <c r="AE140" s="29">
        <v>0</v>
      </c>
      <c r="AF140" s="29">
        <v>0</v>
      </c>
      <c r="AG140" s="29">
        <v>0</v>
      </c>
      <c r="AH140" s="29">
        <v>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R140" s="29">
        <v>0</v>
      </c>
      <c r="AS140" s="29">
        <v>0</v>
      </c>
      <c r="AT140" s="208">
        <f t="shared" si="19"/>
        <v>9983.52</v>
      </c>
      <c r="AU140" s="208">
        <f t="shared" si="20"/>
        <v>9058.65</v>
      </c>
    </row>
    <row r="141" spans="1:47" ht="15.75" x14ac:dyDescent="0.2">
      <c r="A141" s="28" t="s">
        <v>3912</v>
      </c>
      <c r="B141" s="276">
        <v>44678</v>
      </c>
      <c r="C141" s="277">
        <v>251993.15</v>
      </c>
      <c r="D141" s="27" t="s">
        <v>19</v>
      </c>
      <c r="E141" s="27" t="s">
        <v>591</v>
      </c>
      <c r="F141" s="28" t="s">
        <v>3487</v>
      </c>
      <c r="G141" s="29"/>
      <c r="H141" s="29"/>
      <c r="I141" s="29"/>
      <c r="J141" s="29">
        <f t="shared" si="16"/>
        <v>0</v>
      </c>
      <c r="K141" s="33">
        <v>4332.63</v>
      </c>
      <c r="L141" s="29"/>
      <c r="M141" s="29">
        <f t="shared" si="17"/>
        <v>4332.63</v>
      </c>
      <c r="N141" s="29">
        <f t="shared" si="18"/>
        <v>19662.190000000002</v>
      </c>
      <c r="O141" s="278">
        <v>19662.190000000002</v>
      </c>
      <c r="P141" s="29">
        <v>0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>
        <v>0</v>
      </c>
      <c r="AC141" s="29">
        <v>0</v>
      </c>
      <c r="AD141" s="29">
        <v>0</v>
      </c>
      <c r="AE141" s="29">
        <v>0</v>
      </c>
      <c r="AF141" s="29">
        <v>0</v>
      </c>
      <c r="AG141" s="29">
        <v>0</v>
      </c>
      <c r="AH141" s="29">
        <v>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R141" s="29">
        <v>0</v>
      </c>
      <c r="AS141" s="29">
        <v>0</v>
      </c>
      <c r="AT141" s="208">
        <f t="shared" si="19"/>
        <v>0</v>
      </c>
      <c r="AU141" s="208">
        <f t="shared" si="20"/>
        <v>0</v>
      </c>
    </row>
    <row r="142" spans="1:47" ht="15.75" x14ac:dyDescent="0.2">
      <c r="A142" s="28" t="s">
        <v>3853</v>
      </c>
      <c r="B142" s="276">
        <v>44777</v>
      </c>
      <c r="C142" s="277">
        <v>262350</v>
      </c>
      <c r="D142" s="27" t="s">
        <v>19</v>
      </c>
      <c r="E142" s="27" t="s">
        <v>594</v>
      </c>
      <c r="F142" s="28" t="s">
        <v>3487</v>
      </c>
      <c r="G142" s="33">
        <v>838.61</v>
      </c>
      <c r="H142" s="33">
        <v>842.8</v>
      </c>
      <c r="I142" s="33">
        <v>849.8</v>
      </c>
      <c r="J142" s="29">
        <f t="shared" si="16"/>
        <v>2531.21</v>
      </c>
      <c r="K142" s="33">
        <v>4107.29</v>
      </c>
      <c r="L142" s="29"/>
      <c r="M142" s="29">
        <f t="shared" si="17"/>
        <v>6638.5</v>
      </c>
      <c r="N142" s="29">
        <f t="shared" si="18"/>
        <v>18754.810000000009</v>
      </c>
      <c r="O142" s="278">
        <v>18639.510000000009</v>
      </c>
      <c r="P142" s="29">
        <v>0</v>
      </c>
      <c r="Q142" s="29">
        <v>0</v>
      </c>
      <c r="R142" s="29">
        <v>0</v>
      </c>
      <c r="S142" s="29">
        <v>0</v>
      </c>
      <c r="T142" s="29">
        <v>115.3</v>
      </c>
      <c r="U142" s="29">
        <v>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>
        <v>0</v>
      </c>
      <c r="AC142" s="29">
        <v>0</v>
      </c>
      <c r="AD142" s="29">
        <v>0</v>
      </c>
      <c r="AE142" s="29">
        <v>0</v>
      </c>
      <c r="AF142" s="29">
        <v>0</v>
      </c>
      <c r="AG142" s="29">
        <v>0</v>
      </c>
      <c r="AH142" s="29">
        <v>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R142" s="29">
        <v>0</v>
      </c>
      <c r="AS142" s="29">
        <v>0</v>
      </c>
      <c r="AT142" s="208">
        <f t="shared" si="19"/>
        <v>115.3</v>
      </c>
      <c r="AU142" s="208">
        <f t="shared" si="20"/>
        <v>0</v>
      </c>
    </row>
    <row r="143" spans="1:47" ht="15.75" x14ac:dyDescent="0.25">
      <c r="A143" s="28" t="s">
        <v>3854</v>
      </c>
      <c r="B143" s="288"/>
      <c r="C143" s="289"/>
      <c r="D143" s="27" t="s">
        <v>16</v>
      </c>
      <c r="E143" s="27"/>
      <c r="F143" s="28"/>
      <c r="G143" s="29"/>
      <c r="H143" s="29"/>
      <c r="I143" s="29"/>
      <c r="J143" s="29">
        <f t="shared" si="16"/>
        <v>0</v>
      </c>
      <c r="K143" s="29"/>
      <c r="L143" s="29"/>
      <c r="M143" s="29">
        <f t="shared" si="17"/>
        <v>0</v>
      </c>
      <c r="N143" s="29">
        <f t="shared" si="18"/>
        <v>0</v>
      </c>
      <c r="O143" s="29"/>
      <c r="P143" s="29">
        <v>0</v>
      </c>
      <c r="Q143" s="29">
        <v>0</v>
      </c>
      <c r="R143" s="29">
        <v>0</v>
      </c>
      <c r="S143" s="29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>
        <v>0</v>
      </c>
      <c r="AC143" s="29">
        <v>0</v>
      </c>
      <c r="AD143" s="29">
        <v>0</v>
      </c>
      <c r="AE143" s="29">
        <v>0</v>
      </c>
      <c r="AF143" s="29">
        <v>0</v>
      </c>
      <c r="AG143" s="29">
        <v>0</v>
      </c>
      <c r="AH143" s="29">
        <v>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R143" s="29">
        <v>0</v>
      </c>
      <c r="AS143" s="29">
        <v>0</v>
      </c>
      <c r="AT143" s="208">
        <f t="shared" si="19"/>
        <v>0</v>
      </c>
      <c r="AU143" s="208">
        <f t="shared" si="20"/>
        <v>0</v>
      </c>
    </row>
    <row r="144" spans="1:47" ht="15.75" x14ac:dyDescent="0.25">
      <c r="A144" s="28" t="s">
        <v>3640</v>
      </c>
      <c r="B144" s="276">
        <v>44657</v>
      </c>
      <c r="C144" s="277">
        <v>199385.05</v>
      </c>
      <c r="D144" s="27" t="s">
        <v>19</v>
      </c>
      <c r="E144" s="27" t="s">
        <v>599</v>
      </c>
      <c r="F144" s="28" t="s">
        <v>3508</v>
      </c>
      <c r="G144" s="29"/>
      <c r="H144" s="29"/>
      <c r="I144" s="29"/>
      <c r="J144" s="29">
        <f t="shared" si="16"/>
        <v>0</v>
      </c>
      <c r="K144" s="29"/>
      <c r="L144" s="29"/>
      <c r="M144" s="29">
        <f t="shared" si="17"/>
        <v>0</v>
      </c>
      <c r="N144" s="29">
        <f t="shared" si="18"/>
        <v>0</v>
      </c>
      <c r="O144" s="29"/>
      <c r="P144" s="29">
        <v>0</v>
      </c>
      <c r="Q144" s="29">
        <v>0</v>
      </c>
      <c r="R144" s="29">
        <v>0</v>
      </c>
      <c r="S144" s="29">
        <v>0</v>
      </c>
      <c r="T144" s="29">
        <v>0</v>
      </c>
      <c r="U144" s="29">
        <v>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>
        <v>0</v>
      </c>
      <c r="AC144" s="29">
        <v>0</v>
      </c>
      <c r="AD144" s="29">
        <v>0</v>
      </c>
      <c r="AE144" s="29">
        <v>0</v>
      </c>
      <c r="AF144" s="29">
        <v>0</v>
      </c>
      <c r="AG144" s="29">
        <v>0</v>
      </c>
      <c r="AH144" s="29">
        <v>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R144" s="29">
        <v>0</v>
      </c>
      <c r="AS144" s="29">
        <v>0</v>
      </c>
      <c r="AT144" s="208">
        <f t="shared" si="19"/>
        <v>0</v>
      </c>
      <c r="AU144" s="208">
        <f t="shared" si="20"/>
        <v>0</v>
      </c>
    </row>
    <row r="145" spans="1:47" ht="15.75" x14ac:dyDescent="0.2">
      <c r="A145" s="28" t="s">
        <v>3855</v>
      </c>
      <c r="B145" s="276">
        <v>44831</v>
      </c>
      <c r="C145" s="277">
        <v>271460.7</v>
      </c>
      <c r="D145" s="27" t="s">
        <v>19</v>
      </c>
      <c r="E145" s="27" t="s">
        <v>602</v>
      </c>
      <c r="F145" s="28" t="s">
        <v>3487</v>
      </c>
      <c r="G145" s="33">
        <v>724.07</v>
      </c>
      <c r="H145" s="33">
        <v>742.72</v>
      </c>
      <c r="I145" s="33">
        <v>748.64</v>
      </c>
      <c r="J145" s="29">
        <f t="shared" si="16"/>
        <v>2215.4299999999998</v>
      </c>
      <c r="K145" s="33">
        <v>2866.3</v>
      </c>
      <c r="L145" s="29"/>
      <c r="M145" s="29">
        <f t="shared" si="17"/>
        <v>5081.7299999999996</v>
      </c>
      <c r="N145" s="29">
        <f t="shared" si="18"/>
        <v>13261.220000000005</v>
      </c>
      <c r="O145" s="278">
        <v>13007.630000000005</v>
      </c>
      <c r="P145" s="29">
        <v>0</v>
      </c>
      <c r="Q145" s="29">
        <v>0</v>
      </c>
      <c r="R145" s="29">
        <v>0</v>
      </c>
      <c r="S145" s="29">
        <v>0</v>
      </c>
      <c r="T145" s="29">
        <v>0</v>
      </c>
      <c r="U145" s="29">
        <v>0</v>
      </c>
      <c r="V145" s="29">
        <v>0</v>
      </c>
      <c r="W145" s="29">
        <v>0</v>
      </c>
      <c r="X145" s="29">
        <v>0</v>
      </c>
      <c r="Y145" s="29">
        <v>0</v>
      </c>
      <c r="Z145" s="29">
        <v>253.59</v>
      </c>
      <c r="AA145" s="29">
        <v>0</v>
      </c>
      <c r="AB145" s="29">
        <v>0</v>
      </c>
      <c r="AC145" s="29">
        <v>0</v>
      </c>
      <c r="AD145" s="29">
        <v>0</v>
      </c>
      <c r="AE145" s="29">
        <v>0</v>
      </c>
      <c r="AF145" s="29">
        <v>0</v>
      </c>
      <c r="AG145" s="29">
        <v>0</v>
      </c>
      <c r="AH145" s="29">
        <v>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R145" s="29">
        <v>0</v>
      </c>
      <c r="AS145" s="29">
        <v>0</v>
      </c>
      <c r="AT145" s="208">
        <f t="shared" si="19"/>
        <v>0</v>
      </c>
      <c r="AU145" s="208">
        <f t="shared" si="20"/>
        <v>253.59</v>
      </c>
    </row>
    <row r="146" spans="1:47" ht="15.75" x14ac:dyDescent="0.2">
      <c r="A146" s="28" t="s">
        <v>3857</v>
      </c>
      <c r="B146" s="279">
        <v>44646</v>
      </c>
      <c r="C146" s="280">
        <v>257048.62</v>
      </c>
      <c r="D146" s="27" t="s">
        <v>19</v>
      </c>
      <c r="E146" s="27" t="s">
        <v>607</v>
      </c>
      <c r="F146" s="28" t="s">
        <v>3487</v>
      </c>
      <c r="G146" s="29"/>
      <c r="H146" s="29"/>
      <c r="I146" s="29"/>
      <c r="J146" s="29">
        <f t="shared" si="16"/>
        <v>0</v>
      </c>
      <c r="K146" s="33">
        <v>4356.58</v>
      </c>
      <c r="L146" s="29"/>
      <c r="M146" s="29">
        <f t="shared" si="17"/>
        <v>4356.58</v>
      </c>
      <c r="N146" s="29">
        <f t="shared" si="18"/>
        <v>19770.880000000005</v>
      </c>
      <c r="O146" s="278">
        <v>19770.880000000005</v>
      </c>
      <c r="P146" s="29">
        <v>0</v>
      </c>
      <c r="Q146" s="29">
        <v>0</v>
      </c>
      <c r="R146" s="29">
        <v>0</v>
      </c>
      <c r="S146" s="29">
        <v>0</v>
      </c>
      <c r="T146" s="29">
        <v>0</v>
      </c>
      <c r="U146" s="29">
        <v>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>
        <v>0</v>
      </c>
      <c r="AC146" s="29">
        <v>0</v>
      </c>
      <c r="AD146" s="29">
        <v>0</v>
      </c>
      <c r="AE146" s="29">
        <v>0</v>
      </c>
      <c r="AF146" s="29">
        <v>0</v>
      </c>
      <c r="AG146" s="29">
        <v>0</v>
      </c>
      <c r="AH146" s="29">
        <v>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R146" s="29">
        <v>0</v>
      </c>
      <c r="AS146" s="29">
        <v>0</v>
      </c>
      <c r="AT146" s="208">
        <f t="shared" si="19"/>
        <v>0</v>
      </c>
      <c r="AU146" s="208">
        <f t="shared" si="20"/>
        <v>0</v>
      </c>
    </row>
    <row r="147" spans="1:47" ht="15.75" x14ac:dyDescent="0.2">
      <c r="A147" s="28" t="s">
        <v>3858</v>
      </c>
      <c r="B147" s="276">
        <v>44709</v>
      </c>
      <c r="C147" s="277">
        <v>269138.65999999997</v>
      </c>
      <c r="D147" s="27" t="s">
        <v>19</v>
      </c>
      <c r="E147" s="27" t="s">
        <v>610</v>
      </c>
      <c r="F147" s="28" t="s">
        <v>3487</v>
      </c>
      <c r="G147" s="33">
        <v>838.53</v>
      </c>
      <c r="H147" s="33">
        <v>842.73</v>
      </c>
      <c r="I147" s="29"/>
      <c r="J147" s="29">
        <f t="shared" si="16"/>
        <v>1681.26</v>
      </c>
      <c r="K147" s="33">
        <v>4367.58</v>
      </c>
      <c r="L147" s="33">
        <v>768.81</v>
      </c>
      <c r="M147" s="29">
        <f t="shared" si="17"/>
        <v>6817.65</v>
      </c>
      <c r="N147" s="29">
        <f t="shared" si="18"/>
        <v>20404.029999999988</v>
      </c>
      <c r="O147" s="278">
        <v>19820.799999999988</v>
      </c>
      <c r="P147" s="29">
        <v>0</v>
      </c>
      <c r="Q147" s="29">
        <v>583.23</v>
      </c>
      <c r="R147" s="29">
        <v>0</v>
      </c>
      <c r="S147" s="29">
        <v>0</v>
      </c>
      <c r="T147" s="29">
        <v>0</v>
      </c>
      <c r="U147" s="29">
        <v>0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>
        <v>0</v>
      </c>
      <c r="AC147" s="29">
        <v>0</v>
      </c>
      <c r="AD147" s="29">
        <v>0</v>
      </c>
      <c r="AE147" s="29">
        <v>0</v>
      </c>
      <c r="AF147" s="29">
        <v>0</v>
      </c>
      <c r="AG147" s="29">
        <v>0</v>
      </c>
      <c r="AH147" s="29">
        <v>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R147" s="29">
        <v>0</v>
      </c>
      <c r="AS147" s="29">
        <v>0</v>
      </c>
      <c r="AT147" s="208">
        <f t="shared" si="19"/>
        <v>583.23</v>
      </c>
      <c r="AU147" s="208">
        <f t="shared" si="20"/>
        <v>0</v>
      </c>
    </row>
    <row r="148" spans="1:47" ht="15.75" customHeight="1" x14ac:dyDescent="0.2">
      <c r="A148" s="28" t="s">
        <v>3859</v>
      </c>
      <c r="B148" s="276">
        <v>44676</v>
      </c>
      <c r="C148" s="277">
        <v>248639.11</v>
      </c>
      <c r="D148" s="27" t="s">
        <v>19</v>
      </c>
      <c r="E148" s="27" t="s">
        <v>613</v>
      </c>
      <c r="F148" s="28" t="s">
        <v>3487</v>
      </c>
      <c r="G148" s="33"/>
      <c r="H148" s="33">
        <v>319.39</v>
      </c>
      <c r="I148" s="29"/>
      <c r="J148" s="29">
        <f t="shared" si="16"/>
        <v>319.39</v>
      </c>
      <c r="K148" s="33">
        <v>4792.26</v>
      </c>
      <c r="L148" s="33">
        <v>5853.84</v>
      </c>
      <c r="M148" s="29">
        <f t="shared" si="17"/>
        <v>10965.490000000002</v>
      </c>
      <c r="N148" s="29">
        <f t="shared" si="18"/>
        <v>21747.98000000001</v>
      </c>
      <c r="O148" s="278">
        <v>21747.98000000001</v>
      </c>
      <c r="P148" s="29">
        <v>0</v>
      </c>
      <c r="Q148" s="29">
        <v>0</v>
      </c>
      <c r="R148" s="29">
        <v>0</v>
      </c>
      <c r="S148" s="29">
        <v>0</v>
      </c>
      <c r="T148" s="29">
        <v>0</v>
      </c>
      <c r="U148" s="29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0</v>
      </c>
      <c r="AC148" s="29">
        <v>0</v>
      </c>
      <c r="AD148" s="29">
        <v>0</v>
      </c>
      <c r="AE148" s="29">
        <v>0</v>
      </c>
      <c r="AF148" s="29">
        <v>0</v>
      </c>
      <c r="AG148" s="29">
        <v>0</v>
      </c>
      <c r="AH148" s="29">
        <v>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R148" s="29">
        <v>0</v>
      </c>
      <c r="AS148" s="29">
        <v>0</v>
      </c>
      <c r="AT148" s="208">
        <f t="shared" si="19"/>
        <v>0</v>
      </c>
      <c r="AU148" s="208">
        <f t="shared" si="20"/>
        <v>0</v>
      </c>
    </row>
    <row r="149" spans="1:47" ht="15.75" x14ac:dyDescent="0.2">
      <c r="A149" s="28" t="s">
        <v>3860</v>
      </c>
      <c r="B149" s="276">
        <v>44646</v>
      </c>
      <c r="C149" s="277">
        <v>254813.4</v>
      </c>
      <c r="D149" s="27" t="s">
        <v>19</v>
      </c>
      <c r="E149" s="27" t="s">
        <v>617</v>
      </c>
      <c r="F149" s="28" t="s">
        <v>3487</v>
      </c>
      <c r="G149" s="33">
        <v>2975.83</v>
      </c>
      <c r="H149" s="29"/>
      <c r="I149" s="29"/>
      <c r="J149" s="29">
        <f t="shared" si="16"/>
        <v>2975.83</v>
      </c>
      <c r="K149" s="33">
        <v>4212.96</v>
      </c>
      <c r="L149" s="33">
        <v>520.62</v>
      </c>
      <c r="M149" s="29">
        <f t="shared" si="17"/>
        <v>7709.41</v>
      </c>
      <c r="N149" s="29">
        <f t="shared" si="18"/>
        <v>19756.840000000007</v>
      </c>
      <c r="O149" s="278">
        <v>19119.070000000007</v>
      </c>
      <c r="P149" s="29">
        <v>380.44</v>
      </c>
      <c r="Q149" s="29">
        <v>257.33</v>
      </c>
      <c r="R149" s="29">
        <v>0</v>
      </c>
      <c r="S149" s="29">
        <v>0</v>
      </c>
      <c r="T149" s="29">
        <v>0</v>
      </c>
      <c r="U149" s="29">
        <v>0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>
        <v>0</v>
      </c>
      <c r="AC149" s="29">
        <v>0</v>
      </c>
      <c r="AD149" s="29">
        <v>0</v>
      </c>
      <c r="AE149" s="29">
        <v>0</v>
      </c>
      <c r="AF149" s="29">
        <v>0</v>
      </c>
      <c r="AG149" s="29">
        <v>0</v>
      </c>
      <c r="AH149" s="29">
        <v>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R149" s="29">
        <v>0</v>
      </c>
      <c r="AS149" s="29">
        <v>0</v>
      </c>
      <c r="AT149" s="208">
        <f t="shared" si="19"/>
        <v>637.77</v>
      </c>
      <c r="AU149" s="208">
        <f t="shared" si="20"/>
        <v>0</v>
      </c>
    </row>
    <row r="150" spans="1:47" ht="15.75" customHeight="1" x14ac:dyDescent="0.2">
      <c r="A150" s="28" t="s">
        <v>3861</v>
      </c>
      <c r="B150" s="285">
        <v>45692</v>
      </c>
      <c r="C150" s="277">
        <v>388717.56</v>
      </c>
      <c r="D150" s="27" t="s">
        <v>19</v>
      </c>
      <c r="E150" s="27" t="s">
        <v>621</v>
      </c>
      <c r="F150" s="28" t="s">
        <v>3487</v>
      </c>
      <c r="G150" s="29"/>
      <c r="H150" s="33">
        <v>1500</v>
      </c>
      <c r="I150" s="29"/>
      <c r="J150" s="29">
        <f t="shared" si="16"/>
        <v>1500</v>
      </c>
      <c r="K150" s="29"/>
      <c r="L150" s="29"/>
      <c r="M150" s="29">
        <f t="shared" si="17"/>
        <v>1500</v>
      </c>
      <c r="N150" s="29">
        <f t="shared" si="18"/>
        <v>30048.370000000003</v>
      </c>
      <c r="O150" s="278">
        <v>29946.690000000002</v>
      </c>
      <c r="P150" s="27"/>
      <c r="Q150" s="29">
        <v>101.68</v>
      </c>
      <c r="R150" s="29">
        <v>0</v>
      </c>
      <c r="S150" s="29">
        <v>0</v>
      </c>
      <c r="T150" s="29">
        <v>0</v>
      </c>
      <c r="U150" s="29">
        <v>0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>
        <v>0</v>
      </c>
      <c r="AC150" s="29">
        <v>0</v>
      </c>
      <c r="AD150" s="29">
        <v>0</v>
      </c>
      <c r="AE150" s="29">
        <v>0</v>
      </c>
      <c r="AF150" s="29">
        <v>0</v>
      </c>
      <c r="AG150" s="29">
        <v>0</v>
      </c>
      <c r="AH150" s="29">
        <v>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R150" s="29">
        <v>0</v>
      </c>
      <c r="AS150" s="29">
        <v>0</v>
      </c>
      <c r="AT150" s="208">
        <f t="shared" si="19"/>
        <v>101.68</v>
      </c>
      <c r="AU150" s="208">
        <f t="shared" si="20"/>
        <v>0</v>
      </c>
    </row>
    <row r="151" spans="1:47" ht="15.75" customHeight="1" x14ac:dyDescent="0.2">
      <c r="A151" s="28" t="s">
        <v>3862</v>
      </c>
      <c r="B151" s="276">
        <v>44646</v>
      </c>
      <c r="C151" s="277">
        <v>256656.01</v>
      </c>
      <c r="D151" s="27" t="s">
        <v>19</v>
      </c>
      <c r="E151" s="27" t="s">
        <v>624</v>
      </c>
      <c r="F151" s="28" t="s">
        <v>3487</v>
      </c>
      <c r="G151" s="33">
        <v>885.62</v>
      </c>
      <c r="H151" s="33">
        <v>886.18</v>
      </c>
      <c r="I151" s="29"/>
      <c r="J151" s="29">
        <f t="shared" si="16"/>
        <v>1771.8</v>
      </c>
      <c r="K151" s="33">
        <v>4356.58</v>
      </c>
      <c r="L151" s="29"/>
      <c r="M151" s="29">
        <f t="shared" si="17"/>
        <v>6128.38</v>
      </c>
      <c r="N151" s="29">
        <f t="shared" si="18"/>
        <v>24695.62000000001</v>
      </c>
      <c r="O151" s="278">
        <v>19770.880000000005</v>
      </c>
      <c r="P151" s="29">
        <v>1641.58</v>
      </c>
      <c r="Q151" s="29">
        <v>1641.58</v>
      </c>
      <c r="R151" s="29">
        <v>1641.58</v>
      </c>
      <c r="S151" s="29">
        <v>0</v>
      </c>
      <c r="T151" s="29">
        <v>0</v>
      </c>
      <c r="U151" s="29">
        <v>0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>
        <v>0</v>
      </c>
      <c r="AC151" s="29">
        <v>0</v>
      </c>
      <c r="AD151" s="29">
        <v>0</v>
      </c>
      <c r="AE151" s="29">
        <v>0</v>
      </c>
      <c r="AF151" s="29">
        <v>0</v>
      </c>
      <c r="AG151" s="29">
        <v>0</v>
      </c>
      <c r="AH151" s="29">
        <v>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R151" s="29">
        <v>0</v>
      </c>
      <c r="AS151" s="29">
        <v>0</v>
      </c>
      <c r="AT151" s="208">
        <f t="shared" si="19"/>
        <v>4924.74</v>
      </c>
      <c r="AU151" s="208">
        <f t="shared" si="20"/>
        <v>0</v>
      </c>
    </row>
    <row r="152" spans="1:47" ht="15.75" customHeight="1" x14ac:dyDescent="0.25">
      <c r="A152" s="28" t="s">
        <v>3863</v>
      </c>
      <c r="B152" s="276">
        <v>44661</v>
      </c>
      <c r="C152" s="277">
        <v>190800</v>
      </c>
      <c r="D152" s="27" t="s">
        <v>19</v>
      </c>
      <c r="E152" s="27" t="s">
        <v>628</v>
      </c>
      <c r="F152" s="28" t="s">
        <v>3508</v>
      </c>
      <c r="G152" s="29"/>
      <c r="H152" s="29"/>
      <c r="I152" s="29"/>
      <c r="J152" s="29">
        <f t="shared" si="16"/>
        <v>0</v>
      </c>
      <c r="K152" s="29"/>
      <c r="L152" s="29"/>
      <c r="M152" s="29">
        <f t="shared" si="17"/>
        <v>0</v>
      </c>
      <c r="N152" s="29">
        <f t="shared" si="18"/>
        <v>0</v>
      </c>
      <c r="O152" s="29"/>
      <c r="P152" s="29">
        <v>0</v>
      </c>
      <c r="Q152" s="29">
        <v>0</v>
      </c>
      <c r="R152" s="29">
        <v>0</v>
      </c>
      <c r="S152" s="29">
        <v>0</v>
      </c>
      <c r="T152" s="29">
        <v>0</v>
      </c>
      <c r="U152" s="29">
        <v>0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>
        <v>0</v>
      </c>
      <c r="AC152" s="29">
        <v>0</v>
      </c>
      <c r="AD152" s="29">
        <v>0</v>
      </c>
      <c r="AE152" s="29">
        <v>0</v>
      </c>
      <c r="AF152" s="29">
        <v>0</v>
      </c>
      <c r="AG152" s="29">
        <v>0</v>
      </c>
      <c r="AH152" s="29">
        <v>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R152" s="29">
        <v>0</v>
      </c>
      <c r="AS152" s="29">
        <v>0</v>
      </c>
      <c r="AT152" s="208">
        <f t="shared" si="19"/>
        <v>0</v>
      </c>
      <c r="AU152" s="208">
        <f t="shared" si="20"/>
        <v>0</v>
      </c>
    </row>
    <row r="153" spans="1:47" ht="15.75" customHeight="1" x14ac:dyDescent="0.25">
      <c r="A153" s="28" t="s">
        <v>3864</v>
      </c>
      <c r="B153" s="276">
        <v>44651</v>
      </c>
      <c r="C153" s="277">
        <v>190800</v>
      </c>
      <c r="D153" s="27" t="s">
        <v>19</v>
      </c>
      <c r="E153" s="27" t="s">
        <v>630</v>
      </c>
      <c r="F153" s="28" t="s">
        <v>3508</v>
      </c>
      <c r="G153" s="29"/>
      <c r="H153" s="29"/>
      <c r="I153" s="29"/>
      <c r="J153" s="29">
        <f t="shared" si="16"/>
        <v>0</v>
      </c>
      <c r="K153" s="29"/>
      <c r="L153" s="29"/>
      <c r="M153" s="29">
        <f t="shared" si="17"/>
        <v>0</v>
      </c>
      <c r="N153" s="29">
        <f t="shared" si="18"/>
        <v>0</v>
      </c>
      <c r="O153" s="320"/>
      <c r="P153" s="29">
        <v>0</v>
      </c>
      <c r="Q153" s="29">
        <v>0</v>
      </c>
      <c r="R153" s="29">
        <v>0</v>
      </c>
      <c r="S153" s="29">
        <v>0</v>
      </c>
      <c r="T153" s="29">
        <v>0</v>
      </c>
      <c r="U153" s="29">
        <v>0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>
        <v>0</v>
      </c>
      <c r="AC153" s="29">
        <v>0</v>
      </c>
      <c r="AD153" s="29">
        <v>0</v>
      </c>
      <c r="AE153" s="29">
        <v>0</v>
      </c>
      <c r="AF153" s="29">
        <v>0</v>
      </c>
      <c r="AG153" s="29">
        <v>0</v>
      </c>
      <c r="AH153" s="29">
        <v>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R153" s="29">
        <v>0</v>
      </c>
      <c r="AS153" s="29">
        <v>0</v>
      </c>
      <c r="AT153" s="208">
        <f t="shared" si="19"/>
        <v>0</v>
      </c>
      <c r="AU153" s="208">
        <f t="shared" si="20"/>
        <v>0</v>
      </c>
    </row>
    <row r="154" spans="1:47" ht="15.75" x14ac:dyDescent="0.25">
      <c r="A154" s="28" t="s">
        <v>3866</v>
      </c>
      <c r="B154" s="276">
        <v>44652</v>
      </c>
      <c r="C154" s="277">
        <v>296694</v>
      </c>
      <c r="D154" s="27" t="s">
        <v>19</v>
      </c>
      <c r="E154" s="27" t="s">
        <v>634</v>
      </c>
      <c r="F154" s="28" t="s">
        <v>3508</v>
      </c>
      <c r="G154" s="29"/>
      <c r="H154" s="29"/>
      <c r="I154" s="29"/>
      <c r="J154" s="29">
        <f t="shared" si="16"/>
        <v>0</v>
      </c>
      <c r="K154" s="29"/>
      <c r="L154" s="29"/>
      <c r="M154" s="29">
        <f t="shared" si="17"/>
        <v>0</v>
      </c>
      <c r="N154" s="29">
        <f t="shared" si="18"/>
        <v>0</v>
      </c>
      <c r="O154" s="29"/>
      <c r="P154" s="29">
        <v>0</v>
      </c>
      <c r="Q154" s="29">
        <v>0</v>
      </c>
      <c r="R154" s="29">
        <v>0</v>
      </c>
      <c r="S154" s="29">
        <v>0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>
        <v>0</v>
      </c>
      <c r="AC154" s="29">
        <v>0</v>
      </c>
      <c r="AD154" s="29">
        <v>0</v>
      </c>
      <c r="AE154" s="29">
        <v>0</v>
      </c>
      <c r="AF154" s="29">
        <v>0</v>
      </c>
      <c r="AG154" s="29">
        <v>0</v>
      </c>
      <c r="AH154" s="29">
        <v>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R154" s="29">
        <v>0</v>
      </c>
      <c r="AS154" s="29">
        <v>0</v>
      </c>
      <c r="AT154" s="208">
        <f t="shared" si="19"/>
        <v>0</v>
      </c>
      <c r="AU154" s="208">
        <f t="shared" si="20"/>
        <v>0</v>
      </c>
    </row>
    <row r="155" spans="1:47" ht="15.75" customHeight="1" x14ac:dyDescent="0.2">
      <c r="A155" s="28" t="s">
        <v>3867</v>
      </c>
      <c r="B155" s="276">
        <v>44676</v>
      </c>
      <c r="C155" s="277">
        <v>313866</v>
      </c>
      <c r="D155" s="27" t="s">
        <v>19</v>
      </c>
      <c r="E155" s="27" t="s">
        <v>637</v>
      </c>
      <c r="F155" s="28" t="s">
        <v>3487</v>
      </c>
      <c r="G155" s="29"/>
      <c r="H155" s="29"/>
      <c r="I155" s="29"/>
      <c r="J155" s="29">
        <f t="shared" si="16"/>
        <v>0</v>
      </c>
      <c r="K155" s="33">
        <v>4760.72</v>
      </c>
      <c r="L155" s="29"/>
      <c r="M155" s="29">
        <f t="shared" si="17"/>
        <v>4760.72</v>
      </c>
      <c r="N155" s="29">
        <f t="shared" si="18"/>
        <v>21785.320000000022</v>
      </c>
      <c r="O155" s="278">
        <v>21604.930000000022</v>
      </c>
      <c r="P155" s="29">
        <v>0</v>
      </c>
      <c r="Q155" s="29">
        <v>180.39</v>
      </c>
      <c r="R155" s="29">
        <v>0</v>
      </c>
      <c r="S155" s="29">
        <v>0</v>
      </c>
      <c r="T155" s="29">
        <v>0</v>
      </c>
      <c r="U155" s="29">
        <v>0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>
        <v>0</v>
      </c>
      <c r="AC155" s="29">
        <v>0</v>
      </c>
      <c r="AD155" s="29">
        <v>0</v>
      </c>
      <c r="AE155" s="29">
        <v>0</v>
      </c>
      <c r="AF155" s="29">
        <v>0</v>
      </c>
      <c r="AG155" s="29">
        <v>0</v>
      </c>
      <c r="AH155" s="29">
        <v>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R155" s="29">
        <v>0</v>
      </c>
      <c r="AS155" s="29">
        <v>0</v>
      </c>
      <c r="AT155" s="208">
        <f t="shared" si="19"/>
        <v>180.39</v>
      </c>
      <c r="AU155" s="208">
        <f t="shared" si="20"/>
        <v>0</v>
      </c>
    </row>
    <row r="156" spans="1:47" ht="15.75" customHeight="1" x14ac:dyDescent="0.2">
      <c r="A156" s="28" t="s">
        <v>3868</v>
      </c>
      <c r="B156" s="276">
        <v>44646</v>
      </c>
      <c r="C156" s="277">
        <v>313866</v>
      </c>
      <c r="D156" s="27" t="s">
        <v>19</v>
      </c>
      <c r="E156" s="27" t="s">
        <v>641</v>
      </c>
      <c r="F156" s="28" t="s">
        <v>3487</v>
      </c>
      <c r="G156" s="29"/>
      <c r="H156" s="29"/>
      <c r="I156" s="29"/>
      <c r="J156" s="29">
        <f t="shared" si="16"/>
        <v>0</v>
      </c>
      <c r="K156" s="33">
        <v>6005.14</v>
      </c>
      <c r="L156" s="29"/>
      <c r="M156" s="29">
        <f t="shared" si="17"/>
        <v>6005.14</v>
      </c>
      <c r="N156" s="29">
        <f t="shared" si="18"/>
        <v>27252.330000000016</v>
      </c>
      <c r="O156" s="278">
        <v>27252.330000000016</v>
      </c>
      <c r="P156" s="29">
        <v>0</v>
      </c>
      <c r="Q156" s="29">
        <v>0</v>
      </c>
      <c r="R156" s="29">
        <v>0</v>
      </c>
      <c r="S156" s="29">
        <v>0</v>
      </c>
      <c r="T156" s="29">
        <v>0</v>
      </c>
      <c r="U156" s="29">
        <v>0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>
        <v>0</v>
      </c>
      <c r="AC156" s="29">
        <v>0</v>
      </c>
      <c r="AD156" s="29">
        <v>0</v>
      </c>
      <c r="AE156" s="29">
        <v>0</v>
      </c>
      <c r="AF156" s="29">
        <v>0</v>
      </c>
      <c r="AG156" s="29">
        <v>0</v>
      </c>
      <c r="AH156" s="29">
        <v>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R156" s="29">
        <v>0</v>
      </c>
      <c r="AS156" s="29">
        <v>0</v>
      </c>
      <c r="AT156" s="208">
        <f t="shared" si="19"/>
        <v>0</v>
      </c>
      <c r="AU156" s="208">
        <f t="shared" si="20"/>
        <v>0</v>
      </c>
    </row>
    <row r="157" spans="1:47" ht="15.75" x14ac:dyDescent="0.25">
      <c r="A157" s="28" t="s">
        <v>3869</v>
      </c>
      <c r="B157" s="276">
        <v>44646</v>
      </c>
      <c r="C157" s="277">
        <v>293337.83</v>
      </c>
      <c r="D157" s="27" t="s">
        <v>19</v>
      </c>
      <c r="E157" s="27" t="s">
        <v>645</v>
      </c>
      <c r="F157" s="28" t="s">
        <v>3508</v>
      </c>
      <c r="G157" s="29"/>
      <c r="H157" s="29"/>
      <c r="I157" s="29"/>
      <c r="J157" s="29">
        <f t="shared" si="16"/>
        <v>0</v>
      </c>
      <c r="K157" s="29"/>
      <c r="L157" s="29"/>
      <c r="M157" s="29">
        <f t="shared" si="17"/>
        <v>0</v>
      </c>
      <c r="N157" s="29">
        <f t="shared" si="18"/>
        <v>0</v>
      </c>
      <c r="O157" s="29"/>
      <c r="P157" s="29">
        <v>0</v>
      </c>
      <c r="Q157" s="29">
        <v>0</v>
      </c>
      <c r="R157" s="29">
        <v>0</v>
      </c>
      <c r="S157" s="29">
        <v>0</v>
      </c>
      <c r="T157" s="29">
        <v>0</v>
      </c>
      <c r="U157" s="29">
        <v>0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>
        <v>0</v>
      </c>
      <c r="AC157" s="29">
        <v>0</v>
      </c>
      <c r="AD157" s="29">
        <v>0</v>
      </c>
      <c r="AE157" s="29">
        <v>0</v>
      </c>
      <c r="AF157" s="29">
        <v>0</v>
      </c>
      <c r="AG157" s="29">
        <v>0</v>
      </c>
      <c r="AH157" s="29">
        <v>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R157" s="29">
        <v>0</v>
      </c>
      <c r="AS157" s="29">
        <v>0</v>
      </c>
      <c r="AT157" s="208">
        <f t="shared" si="19"/>
        <v>0</v>
      </c>
      <c r="AU157" s="208">
        <f t="shared" si="20"/>
        <v>0</v>
      </c>
    </row>
    <row r="158" spans="1:47" ht="15.75" customHeight="1" x14ac:dyDescent="0.2">
      <c r="A158" s="28" t="s">
        <v>3870</v>
      </c>
      <c r="B158" s="276">
        <v>45181</v>
      </c>
      <c r="C158" s="277">
        <v>290899</v>
      </c>
      <c r="D158" s="27" t="s">
        <v>19</v>
      </c>
      <c r="E158" s="27" t="s">
        <v>648</v>
      </c>
      <c r="F158" s="28" t="s">
        <v>3487</v>
      </c>
      <c r="G158" s="33">
        <v>1768.23</v>
      </c>
      <c r="H158" s="29"/>
      <c r="I158" s="29"/>
      <c r="J158" s="29">
        <f t="shared" si="16"/>
        <v>1768.23</v>
      </c>
      <c r="K158" s="33">
        <v>4039.04</v>
      </c>
      <c r="L158" s="29"/>
      <c r="M158" s="29">
        <f t="shared" si="17"/>
        <v>5807.27</v>
      </c>
      <c r="N158" s="29">
        <f t="shared" si="18"/>
        <v>35220.709999999977</v>
      </c>
      <c r="O158" s="278">
        <v>18329.789999999979</v>
      </c>
      <c r="P158" s="29">
        <v>4222.7299999999996</v>
      </c>
      <c r="Q158" s="29">
        <v>4222.7299999999996</v>
      </c>
      <c r="R158" s="29">
        <v>4222.7299999999996</v>
      </c>
      <c r="S158" s="29">
        <v>4222.7299999999996</v>
      </c>
      <c r="T158" s="29">
        <v>0</v>
      </c>
      <c r="U158" s="29">
        <v>0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>
        <v>0</v>
      </c>
      <c r="AC158" s="29">
        <v>0</v>
      </c>
      <c r="AD158" s="29">
        <v>0</v>
      </c>
      <c r="AE158" s="29">
        <v>0</v>
      </c>
      <c r="AF158" s="29">
        <v>0</v>
      </c>
      <c r="AG158" s="29">
        <v>0</v>
      </c>
      <c r="AH158" s="29">
        <v>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R158" s="29">
        <v>0</v>
      </c>
      <c r="AS158" s="29">
        <v>0</v>
      </c>
      <c r="AT158" s="208">
        <f t="shared" si="19"/>
        <v>16890.919999999998</v>
      </c>
      <c r="AU158" s="208">
        <f t="shared" si="20"/>
        <v>0</v>
      </c>
    </row>
    <row r="159" spans="1:47" ht="15.75" customHeight="1" x14ac:dyDescent="0.2">
      <c r="A159" s="28" t="s">
        <v>3704</v>
      </c>
      <c r="B159" s="276">
        <v>44646</v>
      </c>
      <c r="C159" s="277">
        <v>251856</v>
      </c>
      <c r="D159" s="27" t="s">
        <v>19</v>
      </c>
      <c r="E159" s="27" t="s">
        <v>652</v>
      </c>
      <c r="F159" s="28" t="s">
        <v>3487</v>
      </c>
      <c r="G159" s="29"/>
      <c r="H159" s="29"/>
      <c r="I159" s="29"/>
      <c r="J159" s="29">
        <f t="shared" si="16"/>
        <v>0</v>
      </c>
      <c r="K159" s="33">
        <v>3115.58</v>
      </c>
      <c r="L159" s="29"/>
      <c r="M159" s="29">
        <f t="shared" si="17"/>
        <v>3115.58</v>
      </c>
      <c r="N159" s="29">
        <f t="shared" si="18"/>
        <v>14138.940000000002</v>
      </c>
      <c r="O159" s="278">
        <v>14138.940000000002</v>
      </c>
      <c r="P159" s="29">
        <v>0</v>
      </c>
      <c r="Q159" s="29">
        <v>0</v>
      </c>
      <c r="R159" s="29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>
        <v>0</v>
      </c>
      <c r="AC159" s="29">
        <v>0</v>
      </c>
      <c r="AD159" s="29">
        <v>0</v>
      </c>
      <c r="AE159" s="29">
        <v>0</v>
      </c>
      <c r="AF159" s="29">
        <v>0</v>
      </c>
      <c r="AG159" s="29">
        <v>0</v>
      </c>
      <c r="AH159" s="29">
        <v>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R159" s="29">
        <v>0</v>
      </c>
      <c r="AS159" s="29">
        <v>0</v>
      </c>
      <c r="AT159" s="208">
        <f t="shared" si="19"/>
        <v>0</v>
      </c>
      <c r="AU159" s="208">
        <f t="shared" si="20"/>
        <v>0</v>
      </c>
    </row>
    <row r="160" spans="1:47" ht="15.75" customHeight="1" x14ac:dyDescent="0.2">
      <c r="A160" s="28" t="s">
        <v>3871</v>
      </c>
      <c r="B160" s="276">
        <v>44649</v>
      </c>
      <c r="C160" s="277">
        <v>199385.05</v>
      </c>
      <c r="D160" s="27" t="s">
        <v>19</v>
      </c>
      <c r="E160" s="27" t="s">
        <v>655</v>
      </c>
      <c r="F160" s="28" t="s">
        <v>3487</v>
      </c>
      <c r="G160" s="29"/>
      <c r="H160" s="29"/>
      <c r="I160" s="29"/>
      <c r="J160" s="29">
        <f t="shared" si="16"/>
        <v>0</v>
      </c>
      <c r="K160" s="33">
        <v>3737.48</v>
      </c>
      <c r="L160" s="33">
        <v>759.87</v>
      </c>
      <c r="M160" s="29">
        <f t="shared" si="17"/>
        <v>4497.3500000000004</v>
      </c>
      <c r="N160" s="29">
        <f t="shared" si="18"/>
        <v>18480.930000000008</v>
      </c>
      <c r="O160" s="278">
        <v>16961.190000000002</v>
      </c>
      <c r="P160" s="29">
        <v>0</v>
      </c>
      <c r="Q160" s="29">
        <v>253.29</v>
      </c>
      <c r="R160" s="29">
        <v>253.29</v>
      </c>
      <c r="S160" s="29">
        <v>253.29</v>
      </c>
      <c r="T160" s="29">
        <v>253.29</v>
      </c>
      <c r="U160" s="29">
        <v>253.29</v>
      </c>
      <c r="V160" s="29">
        <v>253.29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>
        <v>0</v>
      </c>
      <c r="AC160" s="29">
        <v>0</v>
      </c>
      <c r="AD160" s="29">
        <v>0</v>
      </c>
      <c r="AE160" s="29">
        <v>0</v>
      </c>
      <c r="AF160" s="29">
        <v>0</v>
      </c>
      <c r="AG160" s="29">
        <v>0</v>
      </c>
      <c r="AH160" s="29">
        <v>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R160" s="29">
        <v>0</v>
      </c>
      <c r="AS160" s="29">
        <v>0</v>
      </c>
      <c r="AT160" s="208">
        <f t="shared" si="19"/>
        <v>1013.16</v>
      </c>
      <c r="AU160" s="208">
        <f t="shared" si="20"/>
        <v>506.58</v>
      </c>
    </row>
    <row r="161" spans="1:47" ht="15.75" customHeight="1" x14ac:dyDescent="0.2">
      <c r="A161" s="28" t="s">
        <v>3872</v>
      </c>
      <c r="B161" s="279">
        <v>44810</v>
      </c>
      <c r="C161" s="280">
        <v>202246.09</v>
      </c>
      <c r="D161" s="27" t="s">
        <v>19</v>
      </c>
      <c r="E161" s="27" t="s">
        <v>658</v>
      </c>
      <c r="F161" s="28" t="s">
        <v>3487</v>
      </c>
      <c r="G161" s="33">
        <v>1132.5700000000002</v>
      </c>
      <c r="H161" s="33">
        <v>567.49</v>
      </c>
      <c r="I161" s="29"/>
      <c r="J161" s="29">
        <f t="shared" si="16"/>
        <v>1700.0600000000002</v>
      </c>
      <c r="K161" s="29"/>
      <c r="L161" s="29"/>
      <c r="M161" s="29">
        <f t="shared" si="17"/>
        <v>1700.0600000000002</v>
      </c>
      <c r="N161" s="29">
        <f t="shared" si="18"/>
        <v>190.62</v>
      </c>
      <c r="O161" s="29"/>
      <c r="P161" s="29">
        <v>0</v>
      </c>
      <c r="Q161" s="29">
        <v>0</v>
      </c>
      <c r="R161" s="29">
        <v>0</v>
      </c>
      <c r="S161" s="29">
        <v>0</v>
      </c>
      <c r="T161" s="29">
        <v>0</v>
      </c>
      <c r="U161" s="29">
        <v>190.62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>
        <v>0</v>
      </c>
      <c r="AC161" s="29">
        <v>0</v>
      </c>
      <c r="AD161" s="29">
        <v>0</v>
      </c>
      <c r="AE161" s="29">
        <v>0</v>
      </c>
      <c r="AF161" s="29">
        <v>0</v>
      </c>
      <c r="AG161" s="29">
        <v>0</v>
      </c>
      <c r="AH161" s="29">
        <v>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R161" s="29">
        <v>0</v>
      </c>
      <c r="AS161" s="29">
        <v>0</v>
      </c>
      <c r="AT161" s="208">
        <f t="shared" si="19"/>
        <v>0</v>
      </c>
      <c r="AU161" s="208">
        <f t="shared" si="20"/>
        <v>190.62</v>
      </c>
    </row>
    <row r="162" spans="1:47" ht="15.75" customHeight="1" x14ac:dyDescent="0.2">
      <c r="A162" s="28" t="s">
        <v>3874</v>
      </c>
      <c r="B162" s="39">
        <v>45507</v>
      </c>
      <c r="C162" s="26">
        <v>389254</v>
      </c>
      <c r="D162" s="27" t="s">
        <v>19</v>
      </c>
      <c r="E162" s="27" t="s">
        <v>676</v>
      </c>
      <c r="F162" s="28" t="s">
        <v>3487</v>
      </c>
      <c r="G162" s="33">
        <v>2062.36</v>
      </c>
      <c r="H162" s="33">
        <v>2072.67</v>
      </c>
      <c r="I162" s="33"/>
      <c r="J162" s="29">
        <f t="shared" ref="J162:J181" si="21">G162+H162+I162</f>
        <v>4135.0300000000007</v>
      </c>
      <c r="K162" s="33">
        <v>1462.92</v>
      </c>
      <c r="L162" s="33">
        <v>2643.42</v>
      </c>
      <c r="M162" s="29">
        <f t="shared" ref="M162:M181" si="22">J162+K162+L162</f>
        <v>8241.3700000000008</v>
      </c>
      <c r="N162" s="29">
        <f t="shared" ref="N162:N181" si="23">SUM(O162:AS162)</f>
        <v>21674.280000000002</v>
      </c>
      <c r="O162" s="278">
        <v>6638.9900000000052</v>
      </c>
      <c r="P162" s="29">
        <v>0</v>
      </c>
      <c r="Q162" s="29">
        <v>5701.78</v>
      </c>
      <c r="R162" s="29">
        <v>5701.82</v>
      </c>
      <c r="S162" s="29">
        <v>881.14</v>
      </c>
      <c r="T162" s="29">
        <v>881.14</v>
      </c>
      <c r="U162" s="29">
        <v>881.14</v>
      </c>
      <c r="V162" s="29">
        <v>881.14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>
        <v>0</v>
      </c>
      <c r="AC162" s="29">
        <v>0</v>
      </c>
      <c r="AD162" s="29">
        <v>0</v>
      </c>
      <c r="AE162" s="29">
        <v>0</v>
      </c>
      <c r="AF162" s="29">
        <v>0</v>
      </c>
      <c r="AG162" s="29">
        <v>0</v>
      </c>
      <c r="AH162" s="29">
        <v>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R162" s="29">
        <v>0</v>
      </c>
      <c r="AS162" s="29">
        <v>107.13</v>
      </c>
      <c r="AT162" s="208">
        <f t="shared" si="19"/>
        <v>13165.879999999997</v>
      </c>
      <c r="AU162" s="208">
        <f t="shared" si="20"/>
        <v>1869.4099999999999</v>
      </c>
    </row>
    <row r="163" spans="1:47" ht="15.75" customHeight="1" x14ac:dyDescent="0.2">
      <c r="A163" s="28" t="s">
        <v>3875</v>
      </c>
      <c r="B163" s="276">
        <v>44661</v>
      </c>
      <c r="C163" s="277">
        <v>313866</v>
      </c>
      <c r="D163" s="27" t="s">
        <v>19</v>
      </c>
      <c r="E163" s="27" t="s">
        <v>679</v>
      </c>
      <c r="F163" s="28" t="s">
        <v>3487</v>
      </c>
      <c r="G163" s="29"/>
      <c r="H163" s="29"/>
      <c r="I163" s="29"/>
      <c r="J163" s="29">
        <f t="shared" si="21"/>
        <v>0</v>
      </c>
      <c r="K163" s="33">
        <v>6417.3099999999995</v>
      </c>
      <c r="L163" s="29"/>
      <c r="M163" s="29">
        <f t="shared" si="22"/>
        <v>6417.3099999999995</v>
      </c>
      <c r="N163" s="29">
        <f t="shared" si="23"/>
        <v>29122.699999999983</v>
      </c>
      <c r="O163" s="278">
        <v>29122.699999999983</v>
      </c>
      <c r="P163" s="29">
        <v>0</v>
      </c>
      <c r="Q163" s="29">
        <v>0</v>
      </c>
      <c r="R163" s="29">
        <v>0</v>
      </c>
      <c r="S163" s="29">
        <v>0</v>
      </c>
      <c r="T163" s="29">
        <v>0</v>
      </c>
      <c r="U163" s="29">
        <v>0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>
        <v>0</v>
      </c>
      <c r="AC163" s="29">
        <v>0</v>
      </c>
      <c r="AD163" s="29">
        <v>0</v>
      </c>
      <c r="AE163" s="29">
        <v>0</v>
      </c>
      <c r="AF163" s="29">
        <v>0</v>
      </c>
      <c r="AG163" s="29">
        <v>0</v>
      </c>
      <c r="AH163" s="29">
        <v>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R163" s="29">
        <v>0</v>
      </c>
      <c r="AS163" s="29">
        <v>0</v>
      </c>
      <c r="AT163" s="208">
        <f t="shared" si="19"/>
        <v>0</v>
      </c>
      <c r="AU163" s="208">
        <f t="shared" si="20"/>
        <v>0</v>
      </c>
    </row>
    <row r="164" spans="1:47" ht="15.75" x14ac:dyDescent="0.25">
      <c r="A164" s="28" t="s">
        <v>3876</v>
      </c>
      <c r="B164" s="279">
        <v>44646</v>
      </c>
      <c r="C164" s="280">
        <v>300605.40000000002</v>
      </c>
      <c r="D164" s="27" t="s">
        <v>19</v>
      </c>
      <c r="E164" s="27" t="s">
        <v>682</v>
      </c>
      <c r="F164" s="28" t="s">
        <v>3487</v>
      </c>
      <c r="G164" s="29"/>
      <c r="H164" s="29"/>
      <c r="I164" s="29"/>
      <c r="J164" s="29">
        <f t="shared" si="21"/>
        <v>0</v>
      </c>
      <c r="K164" s="29"/>
      <c r="L164" s="29"/>
      <c r="M164" s="29">
        <f t="shared" si="22"/>
        <v>0</v>
      </c>
      <c r="N164" s="29">
        <f t="shared" si="23"/>
        <v>26502.399999999965</v>
      </c>
      <c r="O164" s="278">
        <v>26502.399999999965</v>
      </c>
      <c r="P164" s="29">
        <v>0</v>
      </c>
      <c r="Q164" s="29">
        <v>0</v>
      </c>
      <c r="R164" s="29">
        <v>0</v>
      </c>
      <c r="S164" s="29">
        <v>0</v>
      </c>
      <c r="T164" s="29">
        <v>0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>
        <v>0</v>
      </c>
      <c r="AC164" s="29">
        <v>0</v>
      </c>
      <c r="AD164" s="29">
        <v>0</v>
      </c>
      <c r="AE164" s="29">
        <v>0</v>
      </c>
      <c r="AF164" s="29">
        <v>0</v>
      </c>
      <c r="AG164" s="29">
        <v>0</v>
      </c>
      <c r="AH164" s="29">
        <v>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R164" s="29">
        <v>0</v>
      </c>
      <c r="AS164" s="29">
        <v>0</v>
      </c>
      <c r="AT164" s="208">
        <f t="shared" si="19"/>
        <v>0</v>
      </c>
      <c r="AU164" s="208">
        <f t="shared" si="20"/>
        <v>0</v>
      </c>
    </row>
    <row r="165" spans="1:47" ht="15.75" customHeight="1" x14ac:dyDescent="0.2">
      <c r="A165" s="28" t="s">
        <v>3877</v>
      </c>
      <c r="B165" s="276">
        <v>44648</v>
      </c>
      <c r="C165" s="277">
        <v>313866</v>
      </c>
      <c r="D165" s="27" t="s">
        <v>19</v>
      </c>
      <c r="E165" s="27" t="s">
        <v>685</v>
      </c>
      <c r="F165" s="28" t="s">
        <v>3487</v>
      </c>
      <c r="G165" s="33">
        <v>1755.87</v>
      </c>
      <c r="H165" s="33">
        <v>1764.65</v>
      </c>
      <c r="I165" s="29"/>
      <c r="J165" s="29">
        <f t="shared" si="21"/>
        <v>3520.52</v>
      </c>
      <c r="K165" s="33">
        <v>4247.68</v>
      </c>
      <c r="L165" s="29"/>
      <c r="M165" s="29">
        <f t="shared" si="22"/>
        <v>7768.2000000000007</v>
      </c>
      <c r="N165" s="29">
        <f t="shared" si="23"/>
        <v>32392.839999999986</v>
      </c>
      <c r="O165" s="278">
        <v>19276.729999999981</v>
      </c>
      <c r="P165" s="29">
        <v>0</v>
      </c>
      <c r="Q165" s="29">
        <v>7079.31</v>
      </c>
      <c r="R165" s="29">
        <v>603.67999999999995</v>
      </c>
      <c r="S165" s="29">
        <v>603.67999999999995</v>
      </c>
      <c r="T165" s="29">
        <v>603.67999999999995</v>
      </c>
      <c r="U165" s="29">
        <v>603.67999999999995</v>
      </c>
      <c r="V165" s="29">
        <v>603.67999999999995</v>
      </c>
      <c r="W165" s="29">
        <v>603.67999999999995</v>
      </c>
      <c r="X165" s="29">
        <v>603.67999999999995</v>
      </c>
      <c r="Y165" s="29">
        <v>603.67999999999995</v>
      </c>
      <c r="Z165" s="29">
        <v>603.67999999999995</v>
      </c>
      <c r="AA165" s="29">
        <v>603.67999999999995</v>
      </c>
      <c r="AB165" s="29">
        <v>0</v>
      </c>
      <c r="AC165" s="29">
        <v>0</v>
      </c>
      <c r="AD165" s="29">
        <v>0</v>
      </c>
      <c r="AE165" s="29">
        <v>0</v>
      </c>
      <c r="AF165" s="29">
        <v>0</v>
      </c>
      <c r="AG165" s="29">
        <v>0</v>
      </c>
      <c r="AH165" s="29">
        <v>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R165" s="29">
        <v>0</v>
      </c>
      <c r="AS165" s="29">
        <v>0</v>
      </c>
      <c r="AT165" s="208">
        <f t="shared" si="19"/>
        <v>8890.35</v>
      </c>
      <c r="AU165" s="208">
        <f t="shared" si="20"/>
        <v>4225.7599999999993</v>
      </c>
    </row>
    <row r="166" spans="1:47" ht="15.75" customHeight="1" x14ac:dyDescent="0.2">
      <c r="A166" s="28" t="s">
        <v>3878</v>
      </c>
      <c r="B166" s="276">
        <v>44661</v>
      </c>
      <c r="C166" s="277">
        <v>313866</v>
      </c>
      <c r="D166" s="27" t="s">
        <v>19</v>
      </c>
      <c r="E166" s="27" t="s">
        <v>687</v>
      </c>
      <c r="F166" s="28" t="s">
        <v>3487</v>
      </c>
      <c r="G166" s="29"/>
      <c r="H166" s="29"/>
      <c r="I166" s="29"/>
      <c r="J166" s="29">
        <f t="shared" si="21"/>
        <v>0</v>
      </c>
      <c r="K166" s="33">
        <v>6453.92</v>
      </c>
      <c r="L166" s="33">
        <v>8619.84</v>
      </c>
      <c r="M166" s="29">
        <f t="shared" si="22"/>
        <v>15073.76</v>
      </c>
      <c r="N166" s="29">
        <f t="shared" si="23"/>
        <v>29288.930000000022</v>
      </c>
      <c r="O166" s="278">
        <v>29288.930000000022</v>
      </c>
      <c r="P166" s="29">
        <v>0</v>
      </c>
      <c r="Q166" s="29">
        <v>0</v>
      </c>
      <c r="R166" s="29">
        <v>0</v>
      </c>
      <c r="S166" s="29">
        <v>0</v>
      </c>
      <c r="T166" s="29">
        <v>0</v>
      </c>
      <c r="U166" s="29">
        <v>0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>
        <v>0</v>
      </c>
      <c r="AC166" s="29">
        <v>0</v>
      </c>
      <c r="AD166" s="29">
        <v>0</v>
      </c>
      <c r="AE166" s="29">
        <v>0</v>
      </c>
      <c r="AF166" s="29">
        <v>0</v>
      </c>
      <c r="AG166" s="29">
        <v>0</v>
      </c>
      <c r="AH166" s="29">
        <v>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R166" s="29">
        <v>0</v>
      </c>
      <c r="AS166" s="29">
        <v>0</v>
      </c>
      <c r="AT166" s="208">
        <f t="shared" si="19"/>
        <v>0</v>
      </c>
      <c r="AU166" s="208">
        <f t="shared" si="20"/>
        <v>0</v>
      </c>
    </row>
    <row r="167" spans="1:47" ht="15.75" customHeight="1" x14ac:dyDescent="0.2">
      <c r="A167" s="28" t="s">
        <v>3637</v>
      </c>
      <c r="B167" s="276">
        <v>44646</v>
      </c>
      <c r="C167" s="277">
        <v>304326</v>
      </c>
      <c r="D167" s="27" t="s">
        <v>19</v>
      </c>
      <c r="E167" s="27" t="s">
        <v>690</v>
      </c>
      <c r="F167" s="28" t="s">
        <v>3487</v>
      </c>
      <c r="G167" s="33">
        <v>2924.31</v>
      </c>
      <c r="H167" s="29"/>
      <c r="I167" s="29"/>
      <c r="J167" s="29">
        <f t="shared" si="21"/>
        <v>2924.31</v>
      </c>
      <c r="K167" s="33">
        <v>4231.8</v>
      </c>
      <c r="L167" s="33">
        <v>1741.37</v>
      </c>
      <c r="M167" s="29">
        <f t="shared" si="22"/>
        <v>8897.48</v>
      </c>
      <c r="N167" s="29">
        <f t="shared" si="23"/>
        <v>23267.850000000006</v>
      </c>
      <c r="O167" s="278">
        <v>19204.619999999995</v>
      </c>
      <c r="P167" s="29">
        <v>451.47</v>
      </c>
      <c r="Q167" s="29">
        <v>451.47</v>
      </c>
      <c r="R167" s="29">
        <v>451.47</v>
      </c>
      <c r="S167" s="29">
        <v>451.47</v>
      </c>
      <c r="T167" s="29">
        <v>451.47</v>
      </c>
      <c r="U167" s="29">
        <v>451.47</v>
      </c>
      <c r="V167" s="29">
        <v>451.47</v>
      </c>
      <c r="W167" s="29">
        <v>451.47</v>
      </c>
      <c r="X167" s="29">
        <v>451.47</v>
      </c>
      <c r="Y167" s="29">
        <v>0</v>
      </c>
      <c r="Z167" s="29">
        <v>0</v>
      </c>
      <c r="AA167" s="29">
        <v>0</v>
      </c>
      <c r="AB167" s="29">
        <v>0</v>
      </c>
      <c r="AC167" s="29">
        <v>0</v>
      </c>
      <c r="AD167" s="29">
        <v>0</v>
      </c>
      <c r="AE167" s="29">
        <v>0</v>
      </c>
      <c r="AF167" s="29">
        <v>0</v>
      </c>
      <c r="AG167" s="29">
        <v>0</v>
      </c>
      <c r="AH167" s="29">
        <v>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R167" s="29">
        <v>0</v>
      </c>
      <c r="AS167" s="29">
        <v>0</v>
      </c>
      <c r="AT167" s="208">
        <f t="shared" si="19"/>
        <v>2257.3500000000004</v>
      </c>
      <c r="AU167" s="208">
        <f t="shared" si="20"/>
        <v>1805.88</v>
      </c>
    </row>
    <row r="168" spans="1:47" ht="15.75" customHeight="1" x14ac:dyDescent="0.2">
      <c r="A168" s="28" t="s">
        <v>3879</v>
      </c>
      <c r="B168" s="276">
        <v>44646</v>
      </c>
      <c r="C168" s="277">
        <v>199386</v>
      </c>
      <c r="D168" s="27" t="s">
        <v>19</v>
      </c>
      <c r="E168" s="27" t="s">
        <v>694</v>
      </c>
      <c r="F168" s="28" t="s">
        <v>3487</v>
      </c>
      <c r="G168" s="29"/>
      <c r="H168" s="29"/>
      <c r="I168" s="29"/>
      <c r="J168" s="29">
        <f t="shared" si="21"/>
        <v>0</v>
      </c>
      <c r="K168" s="33">
        <v>3600.6800000000003</v>
      </c>
      <c r="L168" s="33">
        <v>1147.5899999999999</v>
      </c>
      <c r="M168" s="29">
        <f t="shared" si="22"/>
        <v>4748.2700000000004</v>
      </c>
      <c r="N168" s="29">
        <f t="shared" si="23"/>
        <v>16722.900000000009</v>
      </c>
      <c r="O168" s="278">
        <v>16340.37000000001</v>
      </c>
      <c r="P168" s="29">
        <v>0</v>
      </c>
      <c r="Q168" s="29">
        <v>382.53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0</v>
      </c>
      <c r="AC168" s="29">
        <v>0</v>
      </c>
      <c r="AD168" s="29">
        <v>0</v>
      </c>
      <c r="AE168" s="29">
        <v>0</v>
      </c>
      <c r="AF168" s="29">
        <v>0</v>
      </c>
      <c r="AG168" s="29">
        <v>0</v>
      </c>
      <c r="AH168" s="29">
        <v>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R168" s="29">
        <v>0</v>
      </c>
      <c r="AS168" s="29">
        <v>0</v>
      </c>
      <c r="AT168" s="208">
        <f t="shared" si="19"/>
        <v>382.53</v>
      </c>
      <c r="AU168" s="208">
        <f t="shared" si="20"/>
        <v>0</v>
      </c>
    </row>
    <row r="169" spans="1:47" ht="15.75" customHeight="1" x14ac:dyDescent="0.2">
      <c r="A169" s="28" t="s">
        <v>3880</v>
      </c>
      <c r="B169" s="276">
        <v>44646</v>
      </c>
      <c r="C169" s="277">
        <v>199386</v>
      </c>
      <c r="D169" s="27" t="s">
        <v>19</v>
      </c>
      <c r="E169" s="27" t="s">
        <v>698</v>
      </c>
      <c r="F169" s="28" t="s">
        <v>3487</v>
      </c>
      <c r="G169" s="29"/>
      <c r="H169" s="29"/>
      <c r="I169" s="29"/>
      <c r="J169" s="29">
        <f t="shared" si="21"/>
        <v>0</v>
      </c>
      <c r="K169" s="33">
        <v>3234.7</v>
      </c>
      <c r="L169" s="33">
        <v>4666.34</v>
      </c>
      <c r="M169" s="29">
        <f t="shared" si="22"/>
        <v>7901.04</v>
      </c>
      <c r="N169" s="29">
        <f t="shared" si="23"/>
        <v>25475.16</v>
      </c>
      <c r="O169" s="278">
        <v>14679.5</v>
      </c>
      <c r="P169" s="29">
        <v>2430.79</v>
      </c>
      <c r="Q169" s="29">
        <v>3520.72</v>
      </c>
      <c r="R169" s="29">
        <v>1211.03</v>
      </c>
      <c r="S169" s="29">
        <v>1211.03</v>
      </c>
      <c r="T169" s="29">
        <v>1211.03</v>
      </c>
      <c r="U169" s="29">
        <v>1211.06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>
        <v>0</v>
      </c>
      <c r="AC169" s="29">
        <v>0</v>
      </c>
      <c r="AD169" s="29">
        <v>0</v>
      </c>
      <c r="AE169" s="29">
        <v>0</v>
      </c>
      <c r="AF169" s="29">
        <v>0</v>
      </c>
      <c r="AG169" s="29">
        <v>0</v>
      </c>
      <c r="AH169" s="29">
        <v>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R169" s="29">
        <v>0</v>
      </c>
      <c r="AS169" s="29">
        <v>0</v>
      </c>
      <c r="AT169" s="208">
        <f t="shared" si="19"/>
        <v>9584.6</v>
      </c>
      <c r="AU169" s="208">
        <f t="shared" si="20"/>
        <v>1211.06</v>
      </c>
    </row>
    <row r="170" spans="1:47" ht="15.75" customHeight="1" x14ac:dyDescent="0.2">
      <c r="A170" s="28" t="s">
        <v>3882</v>
      </c>
      <c r="B170" s="276">
        <v>44646</v>
      </c>
      <c r="C170" s="277">
        <v>313866</v>
      </c>
      <c r="D170" s="27" t="s">
        <v>19</v>
      </c>
      <c r="E170" s="27" t="s">
        <v>703</v>
      </c>
      <c r="F170" s="28" t="s">
        <v>3487</v>
      </c>
      <c r="G170" s="29"/>
      <c r="H170" s="29"/>
      <c r="I170" s="29"/>
      <c r="J170" s="29">
        <f t="shared" si="21"/>
        <v>0</v>
      </c>
      <c r="K170" s="33">
        <v>4231.8</v>
      </c>
      <c r="L170" s="33">
        <v>4302.32</v>
      </c>
      <c r="M170" s="29">
        <f t="shared" si="22"/>
        <v>8534.119999999999</v>
      </c>
      <c r="N170" s="29">
        <f t="shared" si="23"/>
        <v>20229.670000000013</v>
      </c>
      <c r="O170" s="278">
        <v>19204.610000000015</v>
      </c>
      <c r="P170" s="29">
        <v>512.53</v>
      </c>
      <c r="Q170" s="29">
        <v>512.53</v>
      </c>
      <c r="R170" s="29">
        <v>0</v>
      </c>
      <c r="S170" s="29">
        <v>0</v>
      </c>
      <c r="T170" s="29">
        <v>0</v>
      </c>
      <c r="U170" s="29">
        <v>0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>
        <v>0</v>
      </c>
      <c r="AC170" s="29">
        <v>0</v>
      </c>
      <c r="AD170" s="29">
        <v>0</v>
      </c>
      <c r="AE170" s="29">
        <v>0</v>
      </c>
      <c r="AF170" s="29">
        <v>0</v>
      </c>
      <c r="AG170" s="29">
        <v>0</v>
      </c>
      <c r="AH170" s="29">
        <v>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R170" s="29">
        <v>0</v>
      </c>
      <c r="AS170" s="29">
        <v>0</v>
      </c>
      <c r="AT170" s="208">
        <f t="shared" si="19"/>
        <v>1025.06</v>
      </c>
      <c r="AU170" s="208">
        <f t="shared" si="20"/>
        <v>0</v>
      </c>
    </row>
    <row r="171" spans="1:47" ht="15.75" customHeight="1" x14ac:dyDescent="0.2">
      <c r="A171" s="28" t="s">
        <v>3883</v>
      </c>
      <c r="B171" s="276">
        <v>44646</v>
      </c>
      <c r="C171" s="277">
        <v>313866</v>
      </c>
      <c r="D171" s="27" t="s">
        <v>19</v>
      </c>
      <c r="E171" s="27" t="s">
        <v>707</v>
      </c>
      <c r="F171" s="28" t="s">
        <v>3487</v>
      </c>
      <c r="G171" s="29"/>
      <c r="H171" s="29"/>
      <c r="I171" s="29"/>
      <c r="J171" s="29">
        <f t="shared" si="21"/>
        <v>0</v>
      </c>
      <c r="K171" s="33">
        <v>6052.79</v>
      </c>
      <c r="L171" s="29"/>
      <c r="M171" s="29">
        <f t="shared" si="22"/>
        <v>6052.79</v>
      </c>
      <c r="N171" s="29">
        <f t="shared" si="23"/>
        <v>23339.679999999993</v>
      </c>
      <c r="O171" s="278">
        <v>23339.679999999993</v>
      </c>
      <c r="P171" s="29">
        <v>0</v>
      </c>
      <c r="Q171" s="29">
        <v>0</v>
      </c>
      <c r="R171" s="29">
        <v>0</v>
      </c>
      <c r="S171" s="29">
        <v>0</v>
      </c>
      <c r="T171" s="29">
        <v>0</v>
      </c>
      <c r="U171" s="29">
        <v>0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>
        <v>0</v>
      </c>
      <c r="AC171" s="29">
        <v>0</v>
      </c>
      <c r="AD171" s="29">
        <v>0</v>
      </c>
      <c r="AE171" s="29">
        <v>0</v>
      </c>
      <c r="AF171" s="29">
        <v>0</v>
      </c>
      <c r="AG171" s="29">
        <v>0</v>
      </c>
      <c r="AH171" s="29">
        <v>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R171" s="29">
        <v>0</v>
      </c>
      <c r="AS171" s="29">
        <v>0</v>
      </c>
      <c r="AT171" s="208">
        <f t="shared" si="19"/>
        <v>0</v>
      </c>
      <c r="AU171" s="208">
        <f t="shared" si="20"/>
        <v>0</v>
      </c>
    </row>
    <row r="172" spans="1:47" ht="15.75" customHeight="1" x14ac:dyDescent="0.2">
      <c r="A172" s="28" t="s">
        <v>3884</v>
      </c>
      <c r="B172" s="276">
        <v>44648</v>
      </c>
      <c r="C172" s="277">
        <v>313866</v>
      </c>
      <c r="D172" s="27" t="s">
        <v>19</v>
      </c>
      <c r="E172" s="27" t="s">
        <v>710</v>
      </c>
      <c r="F172" s="28" t="s">
        <v>3487</v>
      </c>
      <c r="G172" s="29"/>
      <c r="H172" s="29"/>
      <c r="I172" s="29"/>
      <c r="J172" s="29">
        <f t="shared" si="21"/>
        <v>0</v>
      </c>
      <c r="K172" s="33">
        <v>3842.99</v>
      </c>
      <c r="L172" s="33">
        <v>1672.38</v>
      </c>
      <c r="M172" s="29">
        <f t="shared" si="22"/>
        <v>5515.37</v>
      </c>
      <c r="N172" s="29">
        <f t="shared" si="23"/>
        <v>17440.139999999985</v>
      </c>
      <c r="O172" s="278">
        <v>17440.139999999985</v>
      </c>
      <c r="P172" s="29">
        <v>0</v>
      </c>
      <c r="Q172" s="29">
        <v>0</v>
      </c>
      <c r="R172" s="29">
        <v>0</v>
      </c>
      <c r="S172" s="29">
        <v>0</v>
      </c>
      <c r="T172" s="29">
        <v>0</v>
      </c>
      <c r="U172" s="29">
        <v>0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>
        <v>0</v>
      </c>
      <c r="AC172" s="29">
        <v>0</v>
      </c>
      <c r="AD172" s="29">
        <v>0</v>
      </c>
      <c r="AE172" s="29">
        <v>0</v>
      </c>
      <c r="AF172" s="29">
        <v>0</v>
      </c>
      <c r="AG172" s="29">
        <v>0</v>
      </c>
      <c r="AH172" s="29">
        <v>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R172" s="29">
        <v>0</v>
      </c>
      <c r="AS172" s="29">
        <v>0</v>
      </c>
      <c r="AT172" s="208">
        <f t="shared" si="19"/>
        <v>0</v>
      </c>
      <c r="AU172" s="208">
        <f t="shared" si="20"/>
        <v>0</v>
      </c>
    </row>
    <row r="173" spans="1:47" ht="15.75" x14ac:dyDescent="0.25">
      <c r="A173" s="28" t="s">
        <v>3885</v>
      </c>
      <c r="B173" s="276">
        <v>44646</v>
      </c>
      <c r="C173" s="277">
        <v>313866</v>
      </c>
      <c r="D173" s="27" t="s">
        <v>19</v>
      </c>
      <c r="E173" s="27" t="s">
        <v>714</v>
      </c>
      <c r="F173" s="28" t="s">
        <v>3487</v>
      </c>
      <c r="G173" s="29"/>
      <c r="H173" s="29"/>
      <c r="I173" s="29"/>
      <c r="J173" s="29">
        <f t="shared" si="21"/>
        <v>0</v>
      </c>
      <c r="K173" s="29"/>
      <c r="L173" s="29"/>
      <c r="M173" s="29">
        <f t="shared" si="22"/>
        <v>0</v>
      </c>
      <c r="N173" s="29">
        <f t="shared" si="23"/>
        <v>180928</v>
      </c>
      <c r="O173" s="29">
        <v>180928</v>
      </c>
      <c r="P173" s="29">
        <v>0</v>
      </c>
      <c r="Q173" s="29">
        <v>0</v>
      </c>
      <c r="R173" s="29">
        <v>0</v>
      </c>
      <c r="S173" s="29">
        <v>0</v>
      </c>
      <c r="T173" s="29">
        <v>0</v>
      </c>
      <c r="U173" s="29">
        <v>0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>
        <v>0</v>
      </c>
      <c r="AC173" s="29">
        <v>0</v>
      </c>
      <c r="AD173" s="29">
        <v>0</v>
      </c>
      <c r="AE173" s="29">
        <v>0</v>
      </c>
      <c r="AF173" s="29">
        <v>0</v>
      </c>
      <c r="AG173" s="29">
        <v>0</v>
      </c>
      <c r="AH173" s="29">
        <v>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R173" s="29">
        <v>0</v>
      </c>
      <c r="AS173" s="29">
        <v>0</v>
      </c>
      <c r="AT173" s="208">
        <f t="shared" si="19"/>
        <v>0</v>
      </c>
      <c r="AU173" s="208">
        <f t="shared" si="20"/>
        <v>0</v>
      </c>
    </row>
    <row r="174" spans="1:47" ht="15.75" customHeight="1" x14ac:dyDescent="0.2">
      <c r="A174" s="28" t="s">
        <v>3886</v>
      </c>
      <c r="B174" s="276">
        <v>44647</v>
      </c>
      <c r="C174" s="277">
        <v>313866</v>
      </c>
      <c r="D174" s="27" t="s">
        <v>19</v>
      </c>
      <c r="E174" s="27" t="s">
        <v>717</v>
      </c>
      <c r="F174" s="28" t="s">
        <v>3487</v>
      </c>
      <c r="G174" s="33">
        <v>2441.69</v>
      </c>
      <c r="H174" s="29"/>
      <c r="I174" s="29"/>
      <c r="J174" s="29">
        <f t="shared" si="21"/>
        <v>2441.69</v>
      </c>
      <c r="K174" s="33">
        <v>5880.9699999999993</v>
      </c>
      <c r="L174" s="33">
        <v>5766.42</v>
      </c>
      <c r="M174" s="29">
        <f t="shared" si="22"/>
        <v>14089.08</v>
      </c>
      <c r="N174" s="29">
        <f t="shared" si="23"/>
        <v>26688.75999999998</v>
      </c>
      <c r="O174" s="278">
        <v>26688.75999999998</v>
      </c>
      <c r="P174" s="29">
        <v>0</v>
      </c>
      <c r="Q174" s="29">
        <v>0</v>
      </c>
      <c r="R174" s="29">
        <v>0</v>
      </c>
      <c r="S174" s="29">
        <v>0</v>
      </c>
      <c r="T174" s="29">
        <v>0</v>
      </c>
      <c r="U174" s="29">
        <v>0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>
        <v>0</v>
      </c>
      <c r="AC174" s="29">
        <v>0</v>
      </c>
      <c r="AD174" s="29">
        <v>0</v>
      </c>
      <c r="AE174" s="29">
        <v>0</v>
      </c>
      <c r="AF174" s="29">
        <v>0</v>
      </c>
      <c r="AG174" s="29">
        <v>0</v>
      </c>
      <c r="AH174" s="29">
        <v>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R174" s="29">
        <v>0</v>
      </c>
      <c r="AS174" s="29">
        <v>0</v>
      </c>
      <c r="AT174" s="208">
        <f t="shared" si="19"/>
        <v>0</v>
      </c>
      <c r="AU174" s="208">
        <f t="shared" si="20"/>
        <v>0</v>
      </c>
    </row>
    <row r="175" spans="1:47" ht="15.75" customHeight="1" x14ac:dyDescent="0.2">
      <c r="A175" s="28" t="s">
        <v>3887</v>
      </c>
      <c r="B175" s="276">
        <v>44646</v>
      </c>
      <c r="C175" s="277">
        <v>304326</v>
      </c>
      <c r="D175" s="27" t="s">
        <v>19</v>
      </c>
      <c r="E175" s="27" t="s">
        <v>721</v>
      </c>
      <c r="F175" s="28" t="s">
        <v>3508</v>
      </c>
      <c r="G175" s="33">
        <v>5951.64</v>
      </c>
      <c r="H175" s="29"/>
      <c r="I175" s="29"/>
      <c r="J175" s="29">
        <f t="shared" si="21"/>
        <v>5951.64</v>
      </c>
      <c r="K175" s="29"/>
      <c r="L175" s="29"/>
      <c r="M175" s="29">
        <f t="shared" si="22"/>
        <v>5951.64</v>
      </c>
      <c r="N175" s="29">
        <f t="shared" si="23"/>
        <v>0</v>
      </c>
      <c r="O175" s="29"/>
      <c r="P175" s="29">
        <v>0</v>
      </c>
      <c r="Q175" s="29">
        <v>0</v>
      </c>
      <c r="R175" s="29">
        <v>0</v>
      </c>
      <c r="S175" s="29">
        <v>0</v>
      </c>
      <c r="T175" s="29">
        <v>0</v>
      </c>
      <c r="U175" s="29">
        <v>0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>
        <v>0</v>
      </c>
      <c r="AC175" s="29">
        <v>0</v>
      </c>
      <c r="AD175" s="29">
        <v>0</v>
      </c>
      <c r="AE175" s="29">
        <v>0</v>
      </c>
      <c r="AF175" s="29">
        <v>0</v>
      </c>
      <c r="AG175" s="29">
        <v>0</v>
      </c>
      <c r="AH175" s="29">
        <v>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R175" s="29">
        <v>0</v>
      </c>
      <c r="AS175" s="29">
        <v>0</v>
      </c>
      <c r="AT175" s="208">
        <f t="shared" si="19"/>
        <v>0</v>
      </c>
      <c r="AU175" s="208">
        <f t="shared" si="20"/>
        <v>0</v>
      </c>
    </row>
    <row r="176" spans="1:47" ht="15.75" customHeight="1" x14ac:dyDescent="0.2">
      <c r="A176" s="28" t="s">
        <v>3888</v>
      </c>
      <c r="B176" s="279">
        <v>44646</v>
      </c>
      <c r="C176" s="280">
        <v>199386</v>
      </c>
      <c r="D176" s="27" t="s">
        <v>19</v>
      </c>
      <c r="E176" s="27" t="s">
        <v>724</v>
      </c>
      <c r="F176" s="28" t="s">
        <v>3508</v>
      </c>
      <c r="G176" s="33">
        <v>2380.66</v>
      </c>
      <c r="H176" s="29"/>
      <c r="I176" s="29"/>
      <c r="J176" s="29">
        <f t="shared" si="21"/>
        <v>2380.66</v>
      </c>
      <c r="K176" s="29"/>
      <c r="L176" s="29"/>
      <c r="M176" s="29">
        <f t="shared" si="22"/>
        <v>2380.66</v>
      </c>
      <c r="N176" s="29">
        <f t="shared" si="23"/>
        <v>1211.03</v>
      </c>
      <c r="O176" s="29"/>
      <c r="P176" s="29">
        <v>1211.03</v>
      </c>
      <c r="Q176" s="29">
        <v>0</v>
      </c>
      <c r="R176" s="29">
        <v>0</v>
      </c>
      <c r="S176" s="29">
        <v>0</v>
      </c>
      <c r="T176" s="29">
        <v>0</v>
      </c>
      <c r="U176" s="29">
        <v>0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>
        <v>0</v>
      </c>
      <c r="AC176" s="29">
        <v>0</v>
      </c>
      <c r="AD176" s="29">
        <v>0</v>
      </c>
      <c r="AE176" s="29">
        <v>0</v>
      </c>
      <c r="AF176" s="29">
        <v>0</v>
      </c>
      <c r="AG176" s="29">
        <v>0</v>
      </c>
      <c r="AH176" s="29">
        <v>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R176" s="29">
        <v>0</v>
      </c>
      <c r="AS176" s="29">
        <v>0</v>
      </c>
      <c r="AT176" s="208">
        <f t="shared" si="19"/>
        <v>1211.03</v>
      </c>
      <c r="AU176" s="208">
        <f t="shared" si="20"/>
        <v>0</v>
      </c>
    </row>
    <row r="177" spans="1:47" ht="15.75" customHeight="1" x14ac:dyDescent="0.2">
      <c r="A177" s="28" t="s">
        <v>3889</v>
      </c>
      <c r="B177" s="276">
        <v>44646</v>
      </c>
      <c r="C177" s="277">
        <v>199386</v>
      </c>
      <c r="D177" s="27" t="s">
        <v>19</v>
      </c>
      <c r="E177" s="27" t="s">
        <v>727</v>
      </c>
      <c r="F177" s="28" t="s">
        <v>3487</v>
      </c>
      <c r="G177" s="29"/>
      <c r="H177" s="29"/>
      <c r="I177" s="29"/>
      <c r="J177" s="29">
        <f t="shared" si="21"/>
        <v>0</v>
      </c>
      <c r="K177" s="33">
        <v>3786.26</v>
      </c>
      <c r="L177" s="33">
        <v>2145.73</v>
      </c>
      <c r="M177" s="29">
        <f t="shared" si="22"/>
        <v>5931.99</v>
      </c>
      <c r="N177" s="29">
        <f t="shared" si="23"/>
        <v>18712.679999999993</v>
      </c>
      <c r="O177" s="278">
        <v>17182.559999999998</v>
      </c>
      <c r="P177" s="29">
        <v>0</v>
      </c>
      <c r="Q177" s="29">
        <v>382.53</v>
      </c>
      <c r="R177" s="29">
        <v>382.53</v>
      </c>
      <c r="S177" s="29">
        <v>382.53</v>
      </c>
      <c r="T177" s="29">
        <v>382.53</v>
      </c>
      <c r="U177" s="29">
        <v>0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>
        <v>0</v>
      </c>
      <c r="AC177" s="29">
        <v>0</v>
      </c>
      <c r="AD177" s="29">
        <v>0</v>
      </c>
      <c r="AE177" s="29">
        <v>0</v>
      </c>
      <c r="AF177" s="29">
        <v>0</v>
      </c>
      <c r="AG177" s="29">
        <v>0</v>
      </c>
      <c r="AH177" s="29">
        <v>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R177" s="29">
        <v>0</v>
      </c>
      <c r="AS177" s="29">
        <v>0</v>
      </c>
      <c r="AT177" s="208">
        <f t="shared" si="19"/>
        <v>1530.12</v>
      </c>
      <c r="AU177" s="208">
        <f t="shared" si="20"/>
        <v>0</v>
      </c>
    </row>
    <row r="178" spans="1:47" ht="15.75" customHeight="1" x14ac:dyDescent="0.2">
      <c r="A178" s="28" t="s">
        <v>3893</v>
      </c>
      <c r="B178" s="276">
        <v>44657</v>
      </c>
      <c r="C178" s="277">
        <v>313866</v>
      </c>
      <c r="D178" s="27" t="s">
        <v>19</v>
      </c>
      <c r="E178" s="27" t="s">
        <v>732</v>
      </c>
      <c r="F178" s="28" t="s">
        <v>3487</v>
      </c>
      <c r="G178" s="29"/>
      <c r="H178" s="29"/>
      <c r="I178" s="29"/>
      <c r="J178" s="29">
        <f t="shared" si="21"/>
        <v>0</v>
      </c>
      <c r="K178" s="33">
        <v>6905.35</v>
      </c>
      <c r="L178" s="33">
        <v>2550.6000000000004</v>
      </c>
      <c r="M178" s="29">
        <f t="shared" si="22"/>
        <v>9455.9500000000007</v>
      </c>
      <c r="N178" s="29">
        <f t="shared" si="23"/>
        <v>38259.769999999982</v>
      </c>
      <c r="O178" s="278">
        <v>31337.53</v>
      </c>
      <c r="P178" s="29">
        <v>0</v>
      </c>
      <c r="Q178" s="29">
        <v>970.84</v>
      </c>
      <c r="R178" s="29">
        <v>850.2</v>
      </c>
      <c r="S178" s="29">
        <v>850.2</v>
      </c>
      <c r="T178" s="29">
        <v>850.2</v>
      </c>
      <c r="U178" s="29">
        <v>850.2</v>
      </c>
      <c r="V178" s="29">
        <v>850.2</v>
      </c>
      <c r="W178" s="29">
        <v>850.2</v>
      </c>
      <c r="X178" s="29">
        <v>850.2</v>
      </c>
      <c r="Y178" s="29">
        <v>0</v>
      </c>
      <c r="Z178" s="29">
        <v>0</v>
      </c>
      <c r="AA178" s="29">
        <v>0</v>
      </c>
      <c r="AB178" s="29">
        <v>0</v>
      </c>
      <c r="AC178" s="29">
        <v>0</v>
      </c>
      <c r="AD178" s="29">
        <v>0</v>
      </c>
      <c r="AE178" s="29">
        <v>0</v>
      </c>
      <c r="AF178" s="29">
        <v>0</v>
      </c>
      <c r="AG178" s="29">
        <v>0</v>
      </c>
      <c r="AH178" s="29">
        <v>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R178" s="29">
        <v>0</v>
      </c>
      <c r="AS178" s="29">
        <v>0</v>
      </c>
      <c r="AT178" s="208">
        <f t="shared" si="19"/>
        <v>3521.4399999999996</v>
      </c>
      <c r="AU178" s="208">
        <f t="shared" si="20"/>
        <v>3400.8</v>
      </c>
    </row>
    <row r="179" spans="1:47" ht="15.75" x14ac:dyDescent="0.25">
      <c r="A179" s="28" t="s">
        <v>4172</v>
      </c>
      <c r="B179" s="276">
        <v>44646</v>
      </c>
      <c r="C179" s="277">
        <v>300605.40000000002</v>
      </c>
      <c r="D179" s="27" t="s">
        <v>19</v>
      </c>
      <c r="E179" s="27" t="s">
        <v>736</v>
      </c>
      <c r="F179" s="28" t="s">
        <v>3508</v>
      </c>
      <c r="G179" s="29"/>
      <c r="H179" s="29"/>
      <c r="I179" s="29"/>
      <c r="J179" s="29">
        <f t="shared" si="21"/>
        <v>0</v>
      </c>
      <c r="K179" s="29"/>
      <c r="L179" s="29"/>
      <c r="M179" s="29">
        <f t="shared" si="22"/>
        <v>0</v>
      </c>
      <c r="N179" s="29">
        <f t="shared" si="23"/>
        <v>0</v>
      </c>
      <c r="O179" s="29"/>
      <c r="P179" s="29">
        <v>0</v>
      </c>
      <c r="Q179" s="29">
        <v>0</v>
      </c>
      <c r="R179" s="29">
        <v>0</v>
      </c>
      <c r="S179" s="29">
        <v>0</v>
      </c>
      <c r="T179" s="29">
        <v>0</v>
      </c>
      <c r="U179" s="29">
        <v>0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>
        <v>0</v>
      </c>
      <c r="AC179" s="29">
        <v>0</v>
      </c>
      <c r="AD179" s="29">
        <v>0</v>
      </c>
      <c r="AE179" s="29">
        <v>0</v>
      </c>
      <c r="AF179" s="29">
        <v>0</v>
      </c>
      <c r="AG179" s="29">
        <v>0</v>
      </c>
      <c r="AH179" s="29">
        <v>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R179" s="29">
        <v>0</v>
      </c>
      <c r="AS179" s="29">
        <v>0</v>
      </c>
      <c r="AT179" s="208">
        <f t="shared" si="19"/>
        <v>0</v>
      </c>
      <c r="AU179" s="208">
        <f t="shared" si="20"/>
        <v>0</v>
      </c>
    </row>
    <row r="180" spans="1:47" ht="15.75" customHeight="1" x14ac:dyDescent="0.2">
      <c r="A180" s="28" t="s">
        <v>4176</v>
      </c>
      <c r="B180" s="276">
        <v>44646</v>
      </c>
      <c r="C180" s="277">
        <v>198989.57</v>
      </c>
      <c r="D180" s="27" t="s">
        <v>19</v>
      </c>
      <c r="E180" s="27" t="s">
        <v>739</v>
      </c>
      <c r="F180" s="28" t="s">
        <v>3487</v>
      </c>
      <c r="G180" s="29"/>
      <c r="H180" s="29"/>
      <c r="I180" s="29"/>
      <c r="J180" s="29">
        <f t="shared" si="21"/>
        <v>0</v>
      </c>
      <c r="K180" s="33">
        <v>3825.57</v>
      </c>
      <c r="L180" s="29"/>
      <c r="M180" s="29">
        <f t="shared" si="22"/>
        <v>3825.57</v>
      </c>
      <c r="N180" s="29">
        <f t="shared" si="23"/>
        <v>17360.96</v>
      </c>
      <c r="O180" s="29">
        <v>17360.96</v>
      </c>
      <c r="P180" s="29">
        <v>0</v>
      </c>
      <c r="Q180" s="29">
        <v>0</v>
      </c>
      <c r="R180" s="29">
        <v>0</v>
      </c>
      <c r="S180" s="29">
        <v>0</v>
      </c>
      <c r="T180" s="29">
        <v>0</v>
      </c>
      <c r="U180" s="29">
        <v>0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>
        <v>0</v>
      </c>
      <c r="AC180" s="29">
        <v>0</v>
      </c>
      <c r="AD180" s="29">
        <v>0</v>
      </c>
      <c r="AE180" s="29">
        <v>0</v>
      </c>
      <c r="AF180" s="29">
        <v>0</v>
      </c>
      <c r="AG180" s="29">
        <v>0</v>
      </c>
      <c r="AH180" s="29">
        <v>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R180" s="29">
        <v>0</v>
      </c>
      <c r="AS180" s="29">
        <v>0</v>
      </c>
      <c r="AT180" s="208">
        <f t="shared" si="19"/>
        <v>0</v>
      </c>
      <c r="AU180" s="208">
        <f t="shared" si="20"/>
        <v>0</v>
      </c>
    </row>
    <row r="181" spans="1:47" ht="15.75" customHeight="1" x14ac:dyDescent="0.2">
      <c r="A181" s="28" t="s">
        <v>4177</v>
      </c>
      <c r="B181" s="276">
        <v>44684</v>
      </c>
      <c r="C181" s="277">
        <v>199315.4</v>
      </c>
      <c r="D181" s="27" t="s">
        <v>19</v>
      </c>
      <c r="E181" s="27" t="s">
        <v>743</v>
      </c>
      <c r="F181" s="28" t="s">
        <v>3487</v>
      </c>
      <c r="G181" s="33">
        <v>696.08</v>
      </c>
      <c r="H181" s="29"/>
      <c r="I181" s="29"/>
      <c r="J181" s="29">
        <f t="shared" si="21"/>
        <v>696.08</v>
      </c>
      <c r="K181" s="33">
        <v>3921.73</v>
      </c>
      <c r="L181" s="29"/>
      <c r="M181" s="29">
        <f t="shared" si="22"/>
        <v>4617.8100000000004</v>
      </c>
      <c r="N181" s="29">
        <f t="shared" si="23"/>
        <v>17918.959999999985</v>
      </c>
      <c r="O181" s="278">
        <v>17797.359999999986</v>
      </c>
      <c r="P181" s="29">
        <v>0</v>
      </c>
      <c r="Q181" s="29">
        <v>121.6</v>
      </c>
      <c r="R181" s="29">
        <v>0</v>
      </c>
      <c r="S181" s="29">
        <v>0</v>
      </c>
      <c r="T181" s="29">
        <v>0</v>
      </c>
      <c r="U181" s="29">
        <v>0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>
        <v>0</v>
      </c>
      <c r="AC181" s="29">
        <v>0</v>
      </c>
      <c r="AD181" s="29">
        <v>0</v>
      </c>
      <c r="AE181" s="29">
        <v>0</v>
      </c>
      <c r="AF181" s="29">
        <v>0</v>
      </c>
      <c r="AG181" s="29">
        <v>0</v>
      </c>
      <c r="AH181" s="29">
        <v>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R181" s="29">
        <v>0</v>
      </c>
      <c r="AS181" s="29">
        <v>0</v>
      </c>
      <c r="AT181" s="208">
        <f t="shared" si="19"/>
        <v>121.6</v>
      </c>
      <c r="AU181" s="208">
        <f t="shared" si="20"/>
        <v>0</v>
      </c>
    </row>
    <row r="182" spans="1:47" x14ac:dyDescent="0.25">
      <c r="G182" s="208">
        <f t="shared" ref="G182:AU182" si="24">SUM(G2:G181)</f>
        <v>176927.90999999997</v>
      </c>
      <c r="H182" s="208">
        <f t="shared" si="24"/>
        <v>97042.5</v>
      </c>
      <c r="I182" s="208">
        <f t="shared" si="24"/>
        <v>27582.59</v>
      </c>
      <c r="J182" s="208">
        <f t="shared" si="24"/>
        <v>301553.00000000006</v>
      </c>
      <c r="K182" s="208">
        <f t="shared" si="24"/>
        <v>428895.4699999998</v>
      </c>
      <c r="L182" s="208">
        <f t="shared" si="24"/>
        <v>99966.359999999986</v>
      </c>
      <c r="M182" s="208">
        <f t="shared" si="24"/>
        <v>830414.83000000031</v>
      </c>
      <c r="N182" s="208">
        <f t="shared" si="24"/>
        <v>3516290.4499999993</v>
      </c>
      <c r="O182" s="208">
        <f t="shared" si="24"/>
        <v>2883434.3000000003</v>
      </c>
      <c r="P182" s="208">
        <f t="shared" si="24"/>
        <v>35878.549999999996</v>
      </c>
      <c r="Q182" s="208">
        <f t="shared" si="24"/>
        <v>223898.3299999999</v>
      </c>
      <c r="R182" s="208">
        <f t="shared" si="24"/>
        <v>53920.12</v>
      </c>
      <c r="S182" s="208">
        <f t="shared" si="24"/>
        <v>79419.869999999981</v>
      </c>
      <c r="T182" s="208">
        <f t="shared" si="24"/>
        <v>13409.630000000001</v>
      </c>
      <c r="U182" s="208">
        <f t="shared" si="24"/>
        <v>12678.789999999999</v>
      </c>
      <c r="V182" s="208">
        <f t="shared" si="24"/>
        <v>7322.39</v>
      </c>
      <c r="W182" s="208">
        <f t="shared" si="24"/>
        <v>7871.32</v>
      </c>
      <c r="X182" s="208">
        <f t="shared" si="24"/>
        <v>11526.85</v>
      </c>
      <c r="Y182" s="208">
        <f t="shared" si="24"/>
        <v>2458.64</v>
      </c>
      <c r="Z182" s="208">
        <f t="shared" si="24"/>
        <v>3040.02</v>
      </c>
      <c r="AA182" s="208">
        <f t="shared" si="24"/>
        <v>2286.4599999999996</v>
      </c>
      <c r="AB182" s="208">
        <f t="shared" si="24"/>
        <v>1342.4299999999998</v>
      </c>
      <c r="AC182" s="208">
        <f t="shared" si="24"/>
        <v>1342.4299999999998</v>
      </c>
      <c r="AD182" s="208">
        <f t="shared" si="24"/>
        <v>1098.9099999999999</v>
      </c>
      <c r="AE182" s="208">
        <f t="shared" si="24"/>
        <v>842.64</v>
      </c>
      <c r="AF182" s="208">
        <f t="shared" si="24"/>
        <v>167704.02000000002</v>
      </c>
      <c r="AG182" s="208">
        <f t="shared" si="24"/>
        <v>842.64</v>
      </c>
      <c r="AH182" s="208">
        <f t="shared" si="24"/>
        <v>842.64</v>
      </c>
      <c r="AI182" s="208">
        <f t="shared" si="24"/>
        <v>842.64</v>
      </c>
      <c r="AJ182" s="208">
        <f t="shared" si="24"/>
        <v>951.12</v>
      </c>
      <c r="AK182" s="208">
        <f t="shared" si="24"/>
        <v>842.64</v>
      </c>
      <c r="AL182" s="208">
        <f t="shared" si="24"/>
        <v>842.64</v>
      </c>
      <c r="AM182" s="208">
        <f t="shared" si="24"/>
        <v>1248.3399999999999</v>
      </c>
      <c r="AN182" s="208">
        <f t="shared" si="24"/>
        <v>0</v>
      </c>
      <c r="AO182" s="208">
        <f t="shared" si="24"/>
        <v>0</v>
      </c>
      <c r="AP182" s="208">
        <f t="shared" si="24"/>
        <v>0</v>
      </c>
      <c r="AQ182" s="208">
        <f t="shared" si="24"/>
        <v>0</v>
      </c>
      <c r="AR182" s="208">
        <f t="shared" si="24"/>
        <v>294.95999999999998</v>
      </c>
      <c r="AS182" s="208">
        <f t="shared" si="24"/>
        <v>107.13</v>
      </c>
      <c r="AT182" s="208">
        <f t="shared" si="24"/>
        <v>406526.49999999988</v>
      </c>
      <c r="AU182" s="208">
        <f t="shared" si="24"/>
        <v>226329.65</v>
      </c>
    </row>
  </sheetData>
  <autoFilter ref="A1:AS182" xr:uid="{00000000-0001-0000-0000-000000000000}">
    <sortState xmlns:xlrd2="http://schemas.microsoft.com/office/spreadsheetml/2017/richdata2" ref="A2:AS182">
      <sortCondition ref="A1:A182"/>
    </sortState>
  </autoFilter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48C0-AD01-470F-8CCB-035F30182DCA}">
  <dimension ref="A1:AV148"/>
  <sheetViews>
    <sheetView showGridLines="0" zoomScale="90" zoomScaleNormal="90" workbookViewId="0">
      <pane xSplit="2" ySplit="1" topLeftCell="C92" activePane="bottomRight" state="frozen"/>
      <selection activeCell="O144" sqref="O144"/>
      <selection pane="topRight" activeCell="O144" sqref="O144"/>
      <selection pane="bottomLeft" activeCell="O144" sqref="O144"/>
      <selection pane="bottomRight" activeCell="B1" sqref="B1:B1048576"/>
    </sheetView>
  </sheetViews>
  <sheetFormatPr defaultColWidth="9.140625" defaultRowHeight="12.75" x14ac:dyDescent="0.25"/>
  <cols>
    <col min="1" max="1" width="9" style="44" bestFit="1" customWidth="1"/>
    <col min="2" max="2" width="12.140625" style="44" bestFit="1" customWidth="1"/>
    <col min="3" max="3" width="16.85546875" style="44" bestFit="1" customWidth="1"/>
    <col min="4" max="4" width="17.85546875" style="44" bestFit="1" customWidth="1"/>
    <col min="5" max="5" width="45.42578125" style="23" bestFit="1" customWidth="1"/>
    <col min="6" max="6" width="8.85546875" style="44" bestFit="1" customWidth="1"/>
    <col min="7" max="9" width="15.28515625" style="23" bestFit="1" customWidth="1"/>
    <col min="10" max="10" width="26" style="42" bestFit="1" customWidth="1"/>
    <col min="11" max="11" width="17.85546875" style="42" bestFit="1" customWidth="1"/>
    <col min="12" max="12" width="18.140625" style="23" bestFit="1" customWidth="1"/>
    <col min="13" max="13" width="9.140625" style="23"/>
    <col min="14" max="14" width="15.28515625" style="23" bestFit="1" customWidth="1"/>
    <col min="15" max="15" width="17.85546875" style="23" bestFit="1" customWidth="1"/>
    <col min="16" max="16" width="9.7109375" style="23" customWidth="1"/>
    <col min="17" max="27" width="15.28515625" style="23" bestFit="1" customWidth="1"/>
    <col min="28" max="28" width="9.7109375" style="23" customWidth="1"/>
    <col min="29" max="38" width="15.28515625" style="23" bestFit="1" customWidth="1"/>
    <col min="39" max="39" width="16.85546875" style="23" bestFit="1" customWidth="1"/>
    <col min="40" max="42" width="14.140625" style="23" bestFit="1" customWidth="1"/>
    <col min="43" max="43" width="13" style="23" bestFit="1" customWidth="1"/>
    <col min="44" max="45" width="12.85546875" style="23" bestFit="1" customWidth="1"/>
    <col min="46" max="47" width="11.42578125" style="23" bestFit="1" customWidth="1"/>
    <col min="48" max="48" width="9.140625" style="23" customWidth="1"/>
    <col min="49" max="16384" width="9.140625" style="23"/>
  </cols>
  <sheetData>
    <row r="1" spans="1:48" ht="15" customHeight="1" x14ac:dyDescent="0.25">
      <c r="A1" s="216" t="s">
        <v>3428</v>
      </c>
      <c r="B1" s="217" t="s">
        <v>3429</v>
      </c>
      <c r="C1" s="217" t="s">
        <v>3430</v>
      </c>
      <c r="D1" s="217" t="s">
        <v>3431</v>
      </c>
      <c r="E1" s="218" t="s">
        <v>3432</v>
      </c>
      <c r="F1" s="217" t="s">
        <v>3433</v>
      </c>
      <c r="G1" s="217" t="s">
        <v>3434</v>
      </c>
      <c r="H1" s="217" t="s">
        <v>3435</v>
      </c>
      <c r="I1" s="217" t="s">
        <v>3436</v>
      </c>
      <c r="J1" s="219" t="s">
        <v>3437</v>
      </c>
      <c r="K1" s="219" t="s">
        <v>3438</v>
      </c>
      <c r="L1" s="220" t="s">
        <v>3439</v>
      </c>
      <c r="M1" s="220" t="s">
        <v>3440</v>
      </c>
      <c r="N1" s="220" t="s">
        <v>3441</v>
      </c>
      <c r="O1" s="220" t="s">
        <v>3442</v>
      </c>
      <c r="P1" s="220" t="s">
        <v>3443</v>
      </c>
      <c r="Q1" s="220" t="s">
        <v>3444</v>
      </c>
      <c r="R1" s="220" t="s">
        <v>3445</v>
      </c>
      <c r="S1" s="220" t="s">
        <v>3446</v>
      </c>
      <c r="T1" s="220" t="s">
        <v>3447</v>
      </c>
      <c r="U1" s="220" t="s">
        <v>3448</v>
      </c>
      <c r="V1" s="220" t="s">
        <v>3449</v>
      </c>
      <c r="W1" s="220" t="s">
        <v>3450</v>
      </c>
      <c r="X1" s="220" t="s">
        <v>3451</v>
      </c>
      <c r="Y1" s="220" t="s">
        <v>3452</v>
      </c>
      <c r="Z1" s="220" t="s">
        <v>3453</v>
      </c>
      <c r="AA1" s="220" t="s">
        <v>3454</v>
      </c>
      <c r="AB1" s="220" t="s">
        <v>3455</v>
      </c>
      <c r="AC1" s="220" t="s">
        <v>3456</v>
      </c>
      <c r="AD1" s="220" t="s">
        <v>3457</v>
      </c>
      <c r="AE1" s="220" t="s">
        <v>3458</v>
      </c>
      <c r="AF1" s="220" t="s">
        <v>3459</v>
      </c>
      <c r="AG1" s="220" t="s">
        <v>3460</v>
      </c>
      <c r="AH1" s="220" t="s">
        <v>3461</v>
      </c>
      <c r="AI1" s="220" t="s">
        <v>3462</v>
      </c>
      <c r="AJ1" s="220" t="s">
        <v>3463</v>
      </c>
      <c r="AK1" s="220" t="s">
        <v>3464</v>
      </c>
      <c r="AL1" s="220" t="s">
        <v>3465</v>
      </c>
      <c r="AM1" s="220" t="s">
        <v>3466</v>
      </c>
      <c r="AN1" s="220" t="s">
        <v>3467</v>
      </c>
      <c r="AO1" s="220" t="s">
        <v>3468</v>
      </c>
      <c r="AP1" s="220" t="s">
        <v>3469</v>
      </c>
      <c r="AQ1" s="220" t="s">
        <v>3470</v>
      </c>
      <c r="AR1" s="220" t="s">
        <v>3471</v>
      </c>
      <c r="AS1" s="220" t="s">
        <v>3472</v>
      </c>
      <c r="AT1" s="220" t="s">
        <v>3473</v>
      </c>
      <c r="AU1" s="220" t="s">
        <v>3474</v>
      </c>
      <c r="AV1" s="221" t="s">
        <v>3475</v>
      </c>
    </row>
    <row r="2" spans="1:48" x14ac:dyDescent="0.2">
      <c r="A2" s="214">
        <v>1</v>
      </c>
      <c r="B2" s="24" t="s">
        <v>42</v>
      </c>
      <c r="C2" s="25"/>
      <c r="D2" s="26"/>
      <c r="E2" s="27"/>
      <c r="F2" s="28"/>
      <c r="G2" s="29">
        <v>0</v>
      </c>
      <c r="H2" s="29">
        <v>0</v>
      </c>
      <c r="I2" s="29">
        <v>0</v>
      </c>
      <c r="J2" s="30">
        <f t="shared" ref="J2:J65" si="0">SUM(G2+H2+I2)</f>
        <v>0</v>
      </c>
      <c r="K2" s="30">
        <f t="shared" ref="K2:K9" si="1">SUM(L2:AV2)</f>
        <v>0</v>
      </c>
      <c r="L2" s="29">
        <v>0</v>
      </c>
      <c r="M2" s="29">
        <v>0</v>
      </c>
      <c r="N2" s="29">
        <v>0</v>
      </c>
      <c r="O2" s="29">
        <v>0</v>
      </c>
      <c r="P2" s="29">
        <v>0</v>
      </c>
      <c r="Q2" s="29">
        <v>0</v>
      </c>
      <c r="R2" s="29">
        <v>0</v>
      </c>
      <c r="S2" s="29">
        <v>0</v>
      </c>
      <c r="T2" s="29">
        <v>0</v>
      </c>
      <c r="U2" s="29">
        <v>0</v>
      </c>
      <c r="V2" s="29">
        <v>0</v>
      </c>
      <c r="W2" s="29">
        <v>0</v>
      </c>
      <c r="X2" s="29">
        <v>0</v>
      </c>
      <c r="Y2" s="29">
        <v>0</v>
      </c>
      <c r="Z2" s="29">
        <v>0</v>
      </c>
      <c r="AA2" s="29">
        <v>0</v>
      </c>
      <c r="AB2" s="29">
        <v>0</v>
      </c>
      <c r="AC2" s="29">
        <v>0</v>
      </c>
      <c r="AD2" s="29">
        <v>0</v>
      </c>
      <c r="AE2" s="29">
        <v>0</v>
      </c>
      <c r="AF2" s="29">
        <v>0</v>
      </c>
      <c r="AG2" s="29">
        <v>0</v>
      </c>
      <c r="AH2" s="29">
        <v>0</v>
      </c>
      <c r="AI2" s="29">
        <v>0</v>
      </c>
      <c r="AJ2" s="29">
        <v>0</v>
      </c>
      <c r="AK2" s="29">
        <v>0</v>
      </c>
      <c r="AL2" s="29">
        <v>0</v>
      </c>
      <c r="AM2" s="29">
        <v>0</v>
      </c>
      <c r="AN2" s="29">
        <v>0</v>
      </c>
      <c r="AO2" s="29">
        <v>0</v>
      </c>
      <c r="AP2" s="29">
        <v>0</v>
      </c>
      <c r="AQ2" s="29">
        <v>0</v>
      </c>
      <c r="AR2" s="29">
        <v>0</v>
      </c>
      <c r="AS2" s="29">
        <v>0</v>
      </c>
      <c r="AT2" s="29">
        <v>0</v>
      </c>
      <c r="AU2" s="29">
        <v>0</v>
      </c>
      <c r="AV2" s="215">
        <v>0</v>
      </c>
    </row>
    <row r="3" spans="1:48" x14ac:dyDescent="0.2">
      <c r="A3" s="214">
        <v>2</v>
      </c>
      <c r="B3" s="24" t="s">
        <v>42</v>
      </c>
      <c r="C3" s="31"/>
      <c r="D3" s="26"/>
      <c r="E3" s="27"/>
      <c r="F3" s="28"/>
      <c r="G3" s="29">
        <v>0</v>
      </c>
      <c r="H3" s="29">
        <v>0</v>
      </c>
      <c r="I3" s="29">
        <v>0</v>
      </c>
      <c r="J3" s="30">
        <f t="shared" si="0"/>
        <v>0</v>
      </c>
      <c r="K3" s="30">
        <f t="shared" si="1"/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  <c r="AR3" s="29">
        <v>0</v>
      </c>
      <c r="AS3" s="29">
        <v>0</v>
      </c>
      <c r="AT3" s="29">
        <v>0</v>
      </c>
      <c r="AU3" s="29">
        <v>0</v>
      </c>
      <c r="AV3" s="215">
        <v>0</v>
      </c>
    </row>
    <row r="4" spans="1:48" x14ac:dyDescent="0.25">
      <c r="A4" s="214">
        <v>3</v>
      </c>
      <c r="B4" s="24" t="s">
        <v>42</v>
      </c>
      <c r="C4" s="27"/>
      <c r="D4" s="27"/>
      <c r="E4" s="27"/>
      <c r="F4" s="28"/>
      <c r="G4" s="29">
        <v>0</v>
      </c>
      <c r="H4" s="29">
        <v>0</v>
      </c>
      <c r="I4" s="29">
        <v>0</v>
      </c>
      <c r="J4" s="30">
        <f t="shared" si="0"/>
        <v>0</v>
      </c>
      <c r="K4" s="30">
        <f t="shared" si="1"/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  <c r="AR4" s="29">
        <v>0</v>
      </c>
      <c r="AS4" s="29">
        <v>0</v>
      </c>
      <c r="AT4" s="29">
        <v>0</v>
      </c>
      <c r="AU4" s="29">
        <v>0</v>
      </c>
      <c r="AV4" s="215">
        <v>0</v>
      </c>
    </row>
    <row r="5" spans="1:48" x14ac:dyDescent="0.2">
      <c r="A5" s="214" t="s">
        <v>3476</v>
      </c>
      <c r="B5" s="24" t="s">
        <v>42</v>
      </c>
      <c r="C5" s="32"/>
      <c r="D5" s="26"/>
      <c r="E5" s="27"/>
      <c r="F5" s="28"/>
      <c r="G5" s="29">
        <v>0</v>
      </c>
      <c r="H5" s="29">
        <v>0</v>
      </c>
      <c r="I5" s="29">
        <v>0</v>
      </c>
      <c r="J5" s="30">
        <f t="shared" si="0"/>
        <v>0</v>
      </c>
      <c r="K5" s="30">
        <f t="shared" si="1"/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15">
        <v>0</v>
      </c>
    </row>
    <row r="6" spans="1:48" x14ac:dyDescent="0.2">
      <c r="A6" s="214" t="s">
        <v>3477</v>
      </c>
      <c r="B6" s="24" t="s">
        <v>42</v>
      </c>
      <c r="C6" s="31"/>
      <c r="D6" s="26"/>
      <c r="E6" s="27"/>
      <c r="F6" s="28"/>
      <c r="G6" s="29">
        <v>0</v>
      </c>
      <c r="H6" s="29">
        <v>0</v>
      </c>
      <c r="I6" s="29">
        <v>0</v>
      </c>
      <c r="J6" s="30">
        <f t="shared" si="0"/>
        <v>0</v>
      </c>
      <c r="K6" s="30">
        <f t="shared" si="1"/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  <c r="AR6" s="29">
        <v>0</v>
      </c>
      <c r="AS6" s="29">
        <v>0</v>
      </c>
      <c r="AT6" s="29">
        <v>0</v>
      </c>
      <c r="AU6" s="29">
        <v>0</v>
      </c>
      <c r="AV6" s="215">
        <v>0</v>
      </c>
    </row>
    <row r="7" spans="1:48" x14ac:dyDescent="0.2">
      <c r="A7" s="214" t="s">
        <v>3478</v>
      </c>
      <c r="B7" s="24" t="s">
        <v>42</v>
      </c>
      <c r="C7" s="32"/>
      <c r="D7" s="26"/>
      <c r="E7" s="27"/>
      <c r="F7" s="28"/>
      <c r="G7" s="29">
        <v>0</v>
      </c>
      <c r="H7" s="29">
        <v>0</v>
      </c>
      <c r="I7" s="29">
        <v>0</v>
      </c>
      <c r="J7" s="30">
        <f t="shared" si="0"/>
        <v>0</v>
      </c>
      <c r="K7" s="30">
        <f t="shared" si="1"/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R7" s="29">
        <v>0</v>
      </c>
      <c r="AS7" s="29">
        <v>0</v>
      </c>
      <c r="AT7" s="29">
        <v>0</v>
      </c>
      <c r="AU7" s="29">
        <v>0</v>
      </c>
      <c r="AV7" s="215">
        <v>0</v>
      </c>
    </row>
    <row r="8" spans="1:48" x14ac:dyDescent="0.2">
      <c r="A8" s="214" t="s">
        <v>3479</v>
      </c>
      <c r="B8" s="24" t="s">
        <v>42</v>
      </c>
      <c r="C8" s="32"/>
      <c r="D8" s="26"/>
      <c r="E8" s="27"/>
      <c r="F8" s="28"/>
      <c r="G8" s="29">
        <v>0</v>
      </c>
      <c r="H8" s="29">
        <v>0</v>
      </c>
      <c r="I8" s="29">
        <v>0</v>
      </c>
      <c r="J8" s="30">
        <f t="shared" si="0"/>
        <v>0</v>
      </c>
      <c r="K8" s="30">
        <f t="shared" si="1"/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R8" s="29">
        <v>0</v>
      </c>
      <c r="AS8" s="29">
        <v>0</v>
      </c>
      <c r="AT8" s="29">
        <v>0</v>
      </c>
      <c r="AU8" s="29">
        <v>0</v>
      </c>
      <c r="AV8" s="215">
        <v>0</v>
      </c>
    </row>
    <row r="9" spans="1:48" x14ac:dyDescent="0.2">
      <c r="A9" s="214" t="s">
        <v>3480</v>
      </c>
      <c r="B9" s="24" t="s">
        <v>42</v>
      </c>
      <c r="C9" s="25"/>
      <c r="D9" s="26"/>
      <c r="E9" s="27"/>
      <c r="F9" s="28"/>
      <c r="G9" s="29">
        <v>0</v>
      </c>
      <c r="H9" s="29">
        <v>0</v>
      </c>
      <c r="I9" s="29">
        <v>0</v>
      </c>
      <c r="J9" s="30">
        <f t="shared" si="0"/>
        <v>0</v>
      </c>
      <c r="K9" s="30">
        <f t="shared" si="1"/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R9" s="29">
        <v>0</v>
      </c>
      <c r="AS9" s="29">
        <v>0</v>
      </c>
      <c r="AT9" s="29">
        <v>0</v>
      </c>
      <c r="AU9" s="29">
        <v>0</v>
      </c>
      <c r="AV9" s="215">
        <v>0</v>
      </c>
    </row>
    <row r="10" spans="1:48" x14ac:dyDescent="0.2">
      <c r="A10" s="214" t="s">
        <v>3481</v>
      </c>
      <c r="B10" s="24" t="s">
        <v>42</v>
      </c>
      <c r="C10" s="32"/>
      <c r="D10" s="26"/>
      <c r="E10" s="27"/>
      <c r="F10" s="28"/>
      <c r="G10" s="29"/>
      <c r="H10" s="29"/>
      <c r="I10" s="29"/>
      <c r="J10" s="30">
        <f t="shared" si="0"/>
        <v>0</v>
      </c>
      <c r="K10" s="30"/>
      <c r="L10" s="29"/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/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15">
        <v>0</v>
      </c>
    </row>
    <row r="11" spans="1:48" x14ac:dyDescent="0.2">
      <c r="A11" s="214" t="s">
        <v>3482</v>
      </c>
      <c r="B11" s="24" t="s">
        <v>42</v>
      </c>
      <c r="C11" s="25"/>
      <c r="D11" s="26"/>
      <c r="E11" s="27"/>
      <c r="F11" s="28"/>
      <c r="G11" s="29">
        <v>0</v>
      </c>
      <c r="H11" s="29">
        <v>0</v>
      </c>
      <c r="I11" s="29">
        <v>0</v>
      </c>
      <c r="J11" s="30">
        <f t="shared" si="0"/>
        <v>0</v>
      </c>
      <c r="K11" s="30">
        <f t="shared" ref="K11:K74" si="2">SUM(L11:AV11)</f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15">
        <v>0</v>
      </c>
    </row>
    <row r="12" spans="1:48" x14ac:dyDescent="0.2">
      <c r="A12" s="214" t="s">
        <v>3483</v>
      </c>
      <c r="B12" s="24" t="s">
        <v>42</v>
      </c>
      <c r="C12" s="32"/>
      <c r="D12" s="26"/>
      <c r="E12" s="27"/>
      <c r="F12" s="28"/>
      <c r="G12" s="29">
        <v>0</v>
      </c>
      <c r="H12" s="29">
        <v>0</v>
      </c>
      <c r="I12" s="29">
        <v>0</v>
      </c>
      <c r="J12" s="30">
        <f t="shared" si="0"/>
        <v>0</v>
      </c>
      <c r="K12" s="30">
        <f t="shared" si="2"/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15">
        <v>0</v>
      </c>
    </row>
    <row r="13" spans="1:48" x14ac:dyDescent="0.2">
      <c r="A13" s="214" t="s">
        <v>3484</v>
      </c>
      <c r="B13" s="24" t="s">
        <v>42</v>
      </c>
      <c r="C13" s="32"/>
      <c r="D13" s="26"/>
      <c r="E13" s="27"/>
      <c r="F13" s="28"/>
      <c r="G13" s="29">
        <v>0</v>
      </c>
      <c r="H13" s="29">
        <v>0</v>
      </c>
      <c r="I13" s="29">
        <v>0</v>
      </c>
      <c r="J13" s="30">
        <f t="shared" si="0"/>
        <v>0</v>
      </c>
      <c r="K13" s="30">
        <f t="shared" si="2"/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0</v>
      </c>
      <c r="AV13" s="215">
        <v>0</v>
      </c>
    </row>
    <row r="14" spans="1:48" x14ac:dyDescent="0.2">
      <c r="A14" s="214" t="s">
        <v>3485</v>
      </c>
      <c r="B14" s="24" t="s">
        <v>42</v>
      </c>
      <c r="C14" s="32"/>
      <c r="D14" s="26"/>
      <c r="E14" s="27"/>
      <c r="F14" s="28"/>
      <c r="G14" s="29">
        <v>0</v>
      </c>
      <c r="H14" s="29">
        <v>0</v>
      </c>
      <c r="I14" s="29">
        <v>0</v>
      </c>
      <c r="J14" s="30">
        <f t="shared" si="0"/>
        <v>0</v>
      </c>
      <c r="K14" s="30">
        <f t="shared" si="2"/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0</v>
      </c>
      <c r="AV14" s="215">
        <v>0</v>
      </c>
    </row>
    <row r="15" spans="1:48" x14ac:dyDescent="0.2">
      <c r="A15" s="214" t="s">
        <v>3486</v>
      </c>
      <c r="B15" s="24" t="s">
        <v>19</v>
      </c>
      <c r="C15" s="25">
        <v>45486</v>
      </c>
      <c r="D15" s="26">
        <v>315934</v>
      </c>
      <c r="E15" s="27" t="s">
        <v>948</v>
      </c>
      <c r="F15" s="28" t="s">
        <v>3487</v>
      </c>
      <c r="G15" s="33">
        <v>471.34</v>
      </c>
      <c r="H15" s="33">
        <v>473.7</v>
      </c>
      <c r="I15" s="33">
        <v>477.63</v>
      </c>
      <c r="J15" s="30">
        <f t="shared" si="0"/>
        <v>1422.67</v>
      </c>
      <c r="K15" s="30">
        <f t="shared" si="2"/>
        <v>324204.96999999962</v>
      </c>
      <c r="L15" s="29">
        <v>5008</v>
      </c>
      <c r="M15" s="29">
        <v>479.54</v>
      </c>
      <c r="N15" s="29">
        <v>479.54</v>
      </c>
      <c r="O15" s="29">
        <v>279730.53999999998</v>
      </c>
      <c r="P15" s="29">
        <v>1598.48</v>
      </c>
      <c r="Q15" s="29">
        <v>1598.48</v>
      </c>
      <c r="R15" s="29">
        <v>1598.48</v>
      </c>
      <c r="S15" s="29">
        <v>1598.48</v>
      </c>
      <c r="T15" s="29">
        <v>1598.48</v>
      </c>
      <c r="U15" s="29">
        <v>1598.48</v>
      </c>
      <c r="V15" s="29">
        <v>1598.48</v>
      </c>
      <c r="W15" s="29">
        <v>1598.48</v>
      </c>
      <c r="X15" s="29">
        <v>1598.48</v>
      </c>
      <c r="Y15" s="29">
        <v>1598.48</v>
      </c>
      <c r="Z15" s="29">
        <v>1598.48</v>
      </c>
      <c r="AA15" s="29">
        <v>7992.38</v>
      </c>
      <c r="AB15" s="29">
        <v>1598.48</v>
      </c>
      <c r="AC15" s="29">
        <v>1598.48</v>
      </c>
      <c r="AD15" s="29">
        <v>1598.48</v>
      </c>
      <c r="AE15" s="29">
        <v>1598.48</v>
      </c>
      <c r="AF15" s="29">
        <v>1598.48</v>
      </c>
      <c r="AG15" s="29">
        <v>1598.48</v>
      </c>
      <c r="AH15" s="29">
        <v>1598.48</v>
      </c>
      <c r="AI15" s="29">
        <v>1598.48</v>
      </c>
      <c r="AJ15" s="29">
        <v>0</v>
      </c>
      <c r="AK15" s="29">
        <v>0</v>
      </c>
      <c r="AL15" s="29">
        <v>0</v>
      </c>
      <c r="AM15" s="29">
        <v>0</v>
      </c>
      <c r="AN15" s="29">
        <v>143.85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0</v>
      </c>
      <c r="AV15" s="215">
        <v>0</v>
      </c>
    </row>
    <row r="16" spans="1:48" x14ac:dyDescent="0.2">
      <c r="A16" s="214" t="s">
        <v>3488</v>
      </c>
      <c r="B16" s="24" t="s">
        <v>19</v>
      </c>
      <c r="C16" s="32">
        <v>45481</v>
      </c>
      <c r="D16" s="26">
        <v>322378.92</v>
      </c>
      <c r="E16" s="27" t="s">
        <v>951</v>
      </c>
      <c r="F16" s="28" t="s">
        <v>3487</v>
      </c>
      <c r="G16" s="29">
        <v>0</v>
      </c>
      <c r="H16" s="29">
        <v>0</v>
      </c>
      <c r="I16" s="29">
        <v>0</v>
      </c>
      <c r="J16" s="30">
        <f t="shared" si="0"/>
        <v>0</v>
      </c>
      <c r="K16" s="30">
        <f t="shared" si="2"/>
        <v>267158.90000000002</v>
      </c>
      <c r="L16" s="29">
        <v>0</v>
      </c>
      <c r="M16" s="29">
        <v>0</v>
      </c>
      <c r="N16" s="29">
        <v>0</v>
      </c>
      <c r="O16" s="29">
        <v>248140.75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19018.150000000001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0</v>
      </c>
      <c r="AU16" s="29">
        <v>0</v>
      </c>
      <c r="AV16" s="215">
        <v>0</v>
      </c>
    </row>
    <row r="17" spans="1:48" x14ac:dyDescent="0.2">
      <c r="A17" s="214" t="s">
        <v>3489</v>
      </c>
      <c r="B17" s="24" t="s">
        <v>19</v>
      </c>
      <c r="C17" s="32">
        <v>45486</v>
      </c>
      <c r="D17" s="26">
        <v>315934</v>
      </c>
      <c r="E17" s="27" t="s">
        <v>954</v>
      </c>
      <c r="F17" s="28" t="s">
        <v>3487</v>
      </c>
      <c r="G17" s="29">
        <v>0</v>
      </c>
      <c r="H17" s="29">
        <v>0</v>
      </c>
      <c r="I17" s="29">
        <v>0</v>
      </c>
      <c r="J17" s="30">
        <f t="shared" si="0"/>
        <v>0</v>
      </c>
      <c r="K17" s="30">
        <f t="shared" si="2"/>
        <v>223040.7</v>
      </c>
      <c r="L17" s="29">
        <v>0</v>
      </c>
      <c r="M17" s="29">
        <v>0</v>
      </c>
      <c r="N17" s="29">
        <v>0</v>
      </c>
      <c r="O17" s="29">
        <v>0</v>
      </c>
      <c r="P17" s="29">
        <v>111467.52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111467.52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105.66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15">
        <v>0</v>
      </c>
    </row>
    <row r="18" spans="1:48" x14ac:dyDescent="0.2">
      <c r="A18" s="214" t="s">
        <v>3490</v>
      </c>
      <c r="B18" s="24" t="s">
        <v>19</v>
      </c>
      <c r="C18" s="25">
        <v>45495</v>
      </c>
      <c r="D18" s="26">
        <v>234060</v>
      </c>
      <c r="E18" s="27" t="s">
        <v>956</v>
      </c>
      <c r="F18" s="28" t="s">
        <v>3487</v>
      </c>
      <c r="G18" s="33">
        <v>348.09</v>
      </c>
      <c r="H18" s="33"/>
      <c r="I18" s="33">
        <v>357.19</v>
      </c>
      <c r="J18" s="30">
        <f t="shared" si="0"/>
        <v>705.28</v>
      </c>
      <c r="K18" s="30">
        <f t="shared" si="2"/>
        <v>315151.22000000003</v>
      </c>
      <c r="L18" s="29">
        <v>354.15</v>
      </c>
      <c r="M18" s="29">
        <v>354.15</v>
      </c>
      <c r="N18" s="29">
        <v>354.15</v>
      </c>
      <c r="O18" s="29">
        <v>283673.63</v>
      </c>
      <c r="P18" s="29">
        <v>354.15</v>
      </c>
      <c r="Q18" s="29">
        <v>354.15</v>
      </c>
      <c r="R18" s="29">
        <v>354.15</v>
      </c>
      <c r="S18" s="29">
        <v>354.15</v>
      </c>
      <c r="T18" s="29">
        <v>1916.57</v>
      </c>
      <c r="U18" s="29">
        <v>354.15</v>
      </c>
      <c r="V18" s="29">
        <v>354.15</v>
      </c>
      <c r="W18" s="29">
        <v>749.92</v>
      </c>
      <c r="X18" s="29">
        <v>1180.49</v>
      </c>
      <c r="Y18" s="29">
        <v>1180.49</v>
      </c>
      <c r="Z18" s="29">
        <v>1180.49</v>
      </c>
      <c r="AA18" s="29">
        <v>1180.49</v>
      </c>
      <c r="AB18" s="29">
        <v>1180.49</v>
      </c>
      <c r="AC18" s="29">
        <v>1180.49</v>
      </c>
      <c r="AD18" s="29">
        <v>1180.49</v>
      </c>
      <c r="AE18" s="29">
        <v>1180.49</v>
      </c>
      <c r="AF18" s="29">
        <v>6388.57</v>
      </c>
      <c r="AG18" s="29">
        <v>1180.49</v>
      </c>
      <c r="AH18" s="29">
        <v>1180.49</v>
      </c>
      <c r="AI18" s="29">
        <v>1180.49</v>
      </c>
      <c r="AJ18" s="29">
        <v>1180.49</v>
      </c>
      <c r="AK18" s="29">
        <v>1180.49</v>
      </c>
      <c r="AL18" s="29">
        <v>1180.49</v>
      </c>
      <c r="AM18" s="29">
        <v>2604.04</v>
      </c>
      <c r="AN18" s="29">
        <v>0</v>
      </c>
      <c r="AO18" s="29">
        <v>0</v>
      </c>
      <c r="AP18" s="29">
        <v>104.28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15">
        <v>0</v>
      </c>
    </row>
    <row r="19" spans="1:48" x14ac:dyDescent="0.2">
      <c r="A19" s="214" t="s">
        <v>3491</v>
      </c>
      <c r="B19" s="24" t="s">
        <v>19</v>
      </c>
      <c r="C19" s="25">
        <v>45499</v>
      </c>
      <c r="D19" s="26">
        <v>232884.06</v>
      </c>
      <c r="E19" s="27" t="s">
        <v>959</v>
      </c>
      <c r="F19" s="28" t="s">
        <v>3487</v>
      </c>
      <c r="G19" s="33">
        <v>108.27</v>
      </c>
      <c r="H19" s="33">
        <v>108.82</v>
      </c>
      <c r="I19" s="33">
        <v>109.72</v>
      </c>
      <c r="J19" s="30">
        <f t="shared" si="0"/>
        <v>326.80999999999995</v>
      </c>
      <c r="K19" s="30">
        <f t="shared" si="2"/>
        <v>300027.58999999991</v>
      </c>
      <c r="L19" s="29">
        <v>110.16</v>
      </c>
      <c r="M19" s="29">
        <v>110.16</v>
      </c>
      <c r="N19" s="29">
        <v>110.16</v>
      </c>
      <c r="O19" s="29">
        <v>268683.71000000002</v>
      </c>
      <c r="P19" s="29">
        <v>110.16</v>
      </c>
      <c r="Q19" s="29">
        <v>3257.51</v>
      </c>
      <c r="R19" s="29">
        <v>110.16</v>
      </c>
      <c r="S19" s="29">
        <v>110.16</v>
      </c>
      <c r="T19" s="29">
        <v>110.16</v>
      </c>
      <c r="U19" s="29">
        <v>110.16</v>
      </c>
      <c r="V19" s="29">
        <v>110.16</v>
      </c>
      <c r="W19" s="29">
        <v>280.60000000000002</v>
      </c>
      <c r="X19" s="29">
        <v>367.19</v>
      </c>
      <c r="Y19" s="29">
        <v>367.19</v>
      </c>
      <c r="Z19" s="29">
        <v>367.19</v>
      </c>
      <c r="AA19" s="29">
        <v>367.19</v>
      </c>
      <c r="AB19" s="29">
        <v>367.19</v>
      </c>
      <c r="AC19" s="29">
        <v>10858.34</v>
      </c>
      <c r="AD19" s="29">
        <v>367.19</v>
      </c>
      <c r="AE19" s="29">
        <v>367.19</v>
      </c>
      <c r="AF19" s="29">
        <v>367.19</v>
      </c>
      <c r="AG19" s="29">
        <v>367.19</v>
      </c>
      <c r="AH19" s="29">
        <v>367.19</v>
      </c>
      <c r="AI19" s="29">
        <v>367.19</v>
      </c>
      <c r="AJ19" s="29">
        <v>367.19</v>
      </c>
      <c r="AK19" s="29">
        <v>367.19</v>
      </c>
      <c r="AL19" s="29">
        <v>367.19</v>
      </c>
      <c r="AM19" s="29">
        <v>10491.15</v>
      </c>
      <c r="AN19" s="29">
        <v>0</v>
      </c>
      <c r="AO19" s="29">
        <v>324.18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15">
        <v>0</v>
      </c>
    </row>
    <row r="20" spans="1:48" x14ac:dyDescent="0.2">
      <c r="A20" s="214" t="s">
        <v>3492</v>
      </c>
      <c r="B20" s="24" t="s">
        <v>19</v>
      </c>
      <c r="C20" s="32">
        <v>45635</v>
      </c>
      <c r="D20" s="26">
        <v>420913.14</v>
      </c>
      <c r="E20" s="27" t="s">
        <v>965</v>
      </c>
      <c r="F20" s="28" t="s">
        <v>3487</v>
      </c>
      <c r="G20" s="33">
        <v>10290.01</v>
      </c>
      <c r="H20" s="33">
        <v>407.04</v>
      </c>
      <c r="I20" s="33">
        <v>418.77</v>
      </c>
      <c r="J20" s="30">
        <f t="shared" si="0"/>
        <v>11115.820000000002</v>
      </c>
      <c r="K20" s="30">
        <f t="shared" si="2"/>
        <v>229998.14999999997</v>
      </c>
      <c r="L20" s="29">
        <v>412.06</v>
      </c>
      <c r="M20" s="29">
        <v>412.06</v>
      </c>
      <c r="N20" s="29">
        <v>412.06</v>
      </c>
      <c r="O20" s="29">
        <v>193050.19</v>
      </c>
      <c r="P20" s="29">
        <v>1373.53</v>
      </c>
      <c r="Q20" s="29">
        <v>1373.53</v>
      </c>
      <c r="R20" s="29">
        <v>1373.53</v>
      </c>
      <c r="S20" s="29">
        <v>1373.53</v>
      </c>
      <c r="T20" s="29">
        <v>1373.53</v>
      </c>
      <c r="U20" s="29">
        <v>1373.53</v>
      </c>
      <c r="V20" s="29">
        <v>1373.53</v>
      </c>
      <c r="W20" s="29">
        <v>1373.53</v>
      </c>
      <c r="X20" s="29">
        <v>1373.53</v>
      </c>
      <c r="Y20" s="29">
        <v>1373.53</v>
      </c>
      <c r="Z20" s="29">
        <v>1373.53</v>
      </c>
      <c r="AA20" s="29">
        <v>1373.53</v>
      </c>
      <c r="AB20" s="29">
        <v>1373.53</v>
      </c>
      <c r="AC20" s="29">
        <v>1373.53</v>
      </c>
      <c r="AD20" s="29">
        <v>1373.53</v>
      </c>
      <c r="AE20" s="29">
        <v>1373.53</v>
      </c>
      <c r="AF20" s="29">
        <v>1373.53</v>
      </c>
      <c r="AG20" s="29">
        <v>1373.53</v>
      </c>
      <c r="AH20" s="29">
        <v>1373.53</v>
      </c>
      <c r="AI20" s="29">
        <v>1373.53</v>
      </c>
      <c r="AJ20" s="29">
        <v>1373.53</v>
      </c>
      <c r="AK20" s="29">
        <v>1373.53</v>
      </c>
      <c r="AL20" s="29">
        <v>1373.53</v>
      </c>
      <c r="AM20" s="29">
        <v>1373.53</v>
      </c>
      <c r="AN20" s="29">
        <v>1373.53</v>
      </c>
      <c r="AO20" s="29">
        <v>1373.53</v>
      </c>
      <c r="AP20" s="29">
        <v>0</v>
      </c>
      <c r="AQ20" s="29">
        <v>0</v>
      </c>
      <c r="AR20" s="29">
        <v>0</v>
      </c>
      <c r="AS20" s="29">
        <v>0</v>
      </c>
      <c r="AT20" s="29">
        <v>0</v>
      </c>
      <c r="AU20" s="29">
        <v>0</v>
      </c>
      <c r="AV20" s="215">
        <v>0</v>
      </c>
    </row>
    <row r="21" spans="1:48" x14ac:dyDescent="0.2">
      <c r="A21" s="214" t="s">
        <v>3493</v>
      </c>
      <c r="B21" s="24" t="s">
        <v>19</v>
      </c>
      <c r="C21" s="32">
        <v>45626</v>
      </c>
      <c r="D21" s="26">
        <v>296269.38</v>
      </c>
      <c r="E21" s="27" t="s">
        <v>1126</v>
      </c>
      <c r="F21" s="28" t="s">
        <v>3487</v>
      </c>
      <c r="G21" s="33">
        <v>159.33000000000001</v>
      </c>
      <c r="H21" s="33">
        <v>160.12</v>
      </c>
      <c r="I21" s="33">
        <v>161.44999999999999</v>
      </c>
      <c r="J21" s="30">
        <f t="shared" si="0"/>
        <v>480.90000000000003</v>
      </c>
      <c r="K21" s="30">
        <f t="shared" si="2"/>
        <v>314835.01999999973</v>
      </c>
      <c r="L21" s="29">
        <v>661.43</v>
      </c>
      <c r="M21" s="29">
        <v>661.43</v>
      </c>
      <c r="N21" s="29">
        <v>661.43</v>
      </c>
      <c r="O21" s="29">
        <v>260943.16</v>
      </c>
      <c r="P21" s="29">
        <v>661.43</v>
      </c>
      <c r="Q21" s="29">
        <v>661.43</v>
      </c>
      <c r="R21" s="29">
        <v>661.43</v>
      </c>
      <c r="S21" s="29">
        <v>661.43</v>
      </c>
      <c r="T21" s="29">
        <v>661.43</v>
      </c>
      <c r="U21" s="29">
        <v>661.43</v>
      </c>
      <c r="V21" s="29">
        <v>661.38</v>
      </c>
      <c r="W21" s="29">
        <v>935.71</v>
      </c>
      <c r="X21" s="29">
        <v>1039.6600000000001</v>
      </c>
      <c r="Y21" s="29">
        <v>1039.6600000000001</v>
      </c>
      <c r="Z21" s="29">
        <v>1039.6600000000001</v>
      </c>
      <c r="AA21" s="29">
        <v>1039.6600000000001</v>
      </c>
      <c r="AB21" s="29">
        <v>1039.6600000000001</v>
      </c>
      <c r="AC21" s="29">
        <v>1039.6600000000001</v>
      </c>
      <c r="AD21" s="29">
        <v>1039.6600000000001</v>
      </c>
      <c r="AE21" s="29">
        <v>1039.6600000000001</v>
      </c>
      <c r="AF21" s="29">
        <v>14774.99</v>
      </c>
      <c r="AG21" s="29">
        <v>1039.6600000000001</v>
      </c>
      <c r="AH21" s="29">
        <v>1039.6600000000001</v>
      </c>
      <c r="AI21" s="29">
        <v>1039.6600000000001</v>
      </c>
      <c r="AJ21" s="29">
        <v>1039.6600000000001</v>
      </c>
      <c r="AK21" s="29">
        <v>1039.6600000000001</v>
      </c>
      <c r="AL21" s="29">
        <v>1039.5899999999999</v>
      </c>
      <c r="AM21" s="29">
        <v>16905.03</v>
      </c>
      <c r="AN21" s="29">
        <v>106.71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15">
        <v>0</v>
      </c>
    </row>
    <row r="22" spans="1:48" x14ac:dyDescent="0.2">
      <c r="A22" s="214" t="s">
        <v>3494</v>
      </c>
      <c r="B22" s="24" t="s">
        <v>19</v>
      </c>
      <c r="C22" s="32">
        <v>45539</v>
      </c>
      <c r="D22" s="26">
        <v>290460</v>
      </c>
      <c r="E22" s="27" t="s">
        <v>1129</v>
      </c>
      <c r="F22" s="28" t="s">
        <v>3487</v>
      </c>
      <c r="G22" s="33">
        <v>1516.24</v>
      </c>
      <c r="H22" s="33">
        <v>467.34</v>
      </c>
      <c r="I22" s="33">
        <v>460.94</v>
      </c>
      <c r="J22" s="30">
        <f t="shared" si="0"/>
        <v>2444.52</v>
      </c>
      <c r="K22" s="30">
        <f t="shared" si="2"/>
        <v>318606.18000000011</v>
      </c>
      <c r="L22" s="29">
        <v>462.78</v>
      </c>
      <c r="M22" s="29">
        <v>462.78</v>
      </c>
      <c r="N22" s="29">
        <v>462.78</v>
      </c>
      <c r="O22" s="29">
        <v>271963.13</v>
      </c>
      <c r="P22" s="29">
        <v>2005.4</v>
      </c>
      <c r="Q22" s="29">
        <v>462.78</v>
      </c>
      <c r="R22" s="29">
        <v>462.78</v>
      </c>
      <c r="S22" s="29">
        <v>462.78</v>
      </c>
      <c r="T22" s="29">
        <v>462.78</v>
      </c>
      <c r="U22" s="29">
        <v>462.78</v>
      </c>
      <c r="V22" s="29">
        <v>1514.82</v>
      </c>
      <c r="W22" s="29">
        <v>1542.62</v>
      </c>
      <c r="X22" s="29">
        <v>1542.62</v>
      </c>
      <c r="Y22" s="29">
        <v>1542.62</v>
      </c>
      <c r="Z22" s="29">
        <v>1542.62</v>
      </c>
      <c r="AA22" s="29">
        <v>1542.62</v>
      </c>
      <c r="AB22" s="29">
        <v>6684.67</v>
      </c>
      <c r="AC22" s="29">
        <v>1542.62</v>
      </c>
      <c r="AD22" s="29">
        <v>1542.62</v>
      </c>
      <c r="AE22" s="29">
        <v>1542.62</v>
      </c>
      <c r="AF22" s="29">
        <v>1542.62</v>
      </c>
      <c r="AG22" s="29">
        <v>1542.62</v>
      </c>
      <c r="AH22" s="29">
        <v>1542.62</v>
      </c>
      <c r="AI22" s="29">
        <v>1542.62</v>
      </c>
      <c r="AJ22" s="29">
        <v>1542.62</v>
      </c>
      <c r="AK22" s="29">
        <v>1542.62</v>
      </c>
      <c r="AL22" s="29">
        <v>1542.62</v>
      </c>
      <c r="AM22" s="29">
        <v>1542.62</v>
      </c>
      <c r="AN22" s="29">
        <v>7713.08</v>
      </c>
      <c r="AO22" s="29">
        <v>0</v>
      </c>
      <c r="AP22" s="29">
        <v>0</v>
      </c>
      <c r="AQ22" s="29">
        <v>0</v>
      </c>
      <c r="AR22" s="29">
        <v>340.92</v>
      </c>
      <c r="AS22" s="29">
        <v>0</v>
      </c>
      <c r="AT22" s="29">
        <v>0</v>
      </c>
      <c r="AU22" s="29">
        <v>0</v>
      </c>
      <c r="AV22" s="215">
        <v>0</v>
      </c>
    </row>
    <row r="23" spans="1:48" x14ac:dyDescent="0.2">
      <c r="A23" s="214" t="s">
        <v>3495</v>
      </c>
      <c r="B23" s="24" t="s">
        <v>19</v>
      </c>
      <c r="C23" s="32">
        <v>45534</v>
      </c>
      <c r="D23" s="26">
        <v>290460</v>
      </c>
      <c r="E23" s="27" t="s">
        <v>1132</v>
      </c>
      <c r="F23" s="28" t="s">
        <v>3487</v>
      </c>
      <c r="G23" s="33">
        <v>404.46</v>
      </c>
      <c r="H23" s="33">
        <v>406.48</v>
      </c>
      <c r="I23" s="33">
        <v>409.86</v>
      </c>
      <c r="J23" s="30">
        <f t="shared" si="0"/>
        <v>1220.8000000000002</v>
      </c>
      <c r="K23" s="30">
        <f t="shared" si="2"/>
        <v>297511.22999999975</v>
      </c>
      <c r="L23" s="29">
        <v>1310.6400000000001</v>
      </c>
      <c r="M23" s="29">
        <v>1310.6400000000001</v>
      </c>
      <c r="N23" s="29">
        <v>1560.11</v>
      </c>
      <c r="O23" s="29">
        <v>226594.59</v>
      </c>
      <c r="P23" s="29">
        <v>1560.11</v>
      </c>
      <c r="Q23" s="29">
        <v>1560.11</v>
      </c>
      <c r="R23" s="29">
        <v>1560.11</v>
      </c>
      <c r="S23" s="29">
        <v>1560.11</v>
      </c>
      <c r="T23" s="29">
        <v>11844.21</v>
      </c>
      <c r="U23" s="29">
        <v>1560.11</v>
      </c>
      <c r="V23" s="29">
        <v>1560.11</v>
      </c>
      <c r="W23" s="29">
        <v>1560.11</v>
      </c>
      <c r="X23" s="29">
        <v>1560.11</v>
      </c>
      <c r="Y23" s="29">
        <v>1560.11</v>
      </c>
      <c r="Z23" s="29">
        <v>1560.11</v>
      </c>
      <c r="AA23" s="29">
        <v>1560.11</v>
      </c>
      <c r="AB23" s="29">
        <v>1560.11</v>
      </c>
      <c r="AC23" s="29">
        <v>1560.11</v>
      </c>
      <c r="AD23" s="29">
        <v>1560.11</v>
      </c>
      <c r="AE23" s="29">
        <v>1560.11</v>
      </c>
      <c r="AF23" s="29">
        <v>11844.21</v>
      </c>
      <c r="AG23" s="29">
        <v>1560.11</v>
      </c>
      <c r="AH23" s="29">
        <v>1560.11</v>
      </c>
      <c r="AI23" s="29">
        <v>1560.11</v>
      </c>
      <c r="AJ23" s="29">
        <v>1560.11</v>
      </c>
      <c r="AK23" s="29">
        <v>1560.11</v>
      </c>
      <c r="AL23" s="29">
        <v>1560.22</v>
      </c>
      <c r="AM23" s="29">
        <v>10181.26</v>
      </c>
      <c r="AN23" s="29">
        <v>0</v>
      </c>
      <c r="AO23" s="29">
        <v>0</v>
      </c>
      <c r="AP23" s="29">
        <v>0</v>
      </c>
      <c r="AQ23" s="29">
        <v>0</v>
      </c>
      <c r="AR23" s="29">
        <v>103.15</v>
      </c>
      <c r="AS23" s="29">
        <v>0</v>
      </c>
      <c r="AT23" s="29">
        <v>0</v>
      </c>
      <c r="AU23" s="29">
        <v>0</v>
      </c>
      <c r="AV23" s="215">
        <v>0</v>
      </c>
    </row>
    <row r="24" spans="1:48" x14ac:dyDescent="0.2">
      <c r="A24" s="214" t="s">
        <v>3496</v>
      </c>
      <c r="B24" s="24" t="s">
        <v>19</v>
      </c>
      <c r="C24" s="32">
        <v>45507</v>
      </c>
      <c r="D24" s="26">
        <v>227950</v>
      </c>
      <c r="E24" s="27" t="s">
        <v>1135</v>
      </c>
      <c r="F24" s="28" t="s">
        <v>3487</v>
      </c>
      <c r="G24" s="33">
        <v>267.20999999999998</v>
      </c>
      <c r="H24" s="33">
        <v>268.55</v>
      </c>
      <c r="I24" s="33">
        <v>270.77999999999997</v>
      </c>
      <c r="J24" s="30">
        <f t="shared" si="0"/>
        <v>806.54</v>
      </c>
      <c r="K24" s="30">
        <f t="shared" si="2"/>
        <v>295012.7900000005</v>
      </c>
      <c r="L24" s="29">
        <v>617.67999999999995</v>
      </c>
      <c r="M24" s="29">
        <v>617.67999999999995</v>
      </c>
      <c r="N24" s="29">
        <v>906.21</v>
      </c>
      <c r="O24" s="29">
        <v>271726.32</v>
      </c>
      <c r="P24" s="29">
        <v>906.21</v>
      </c>
      <c r="Q24" s="29">
        <v>906.21</v>
      </c>
      <c r="R24" s="29">
        <v>906.21</v>
      </c>
      <c r="S24" s="29">
        <v>906.21</v>
      </c>
      <c r="T24" s="29">
        <v>906.21</v>
      </c>
      <c r="U24" s="29">
        <v>906.21</v>
      </c>
      <c r="V24" s="29">
        <v>906.21</v>
      </c>
      <c r="W24" s="29">
        <v>906.21</v>
      </c>
      <c r="X24" s="29">
        <v>906.21</v>
      </c>
      <c r="Y24" s="29">
        <v>906.21</v>
      </c>
      <c r="Z24" s="29">
        <v>906.21</v>
      </c>
      <c r="AA24" s="29">
        <v>906.21</v>
      </c>
      <c r="AB24" s="29">
        <v>906.21</v>
      </c>
      <c r="AC24" s="29">
        <v>906.21</v>
      </c>
      <c r="AD24" s="29">
        <v>906.21</v>
      </c>
      <c r="AE24" s="29">
        <v>906.21</v>
      </c>
      <c r="AF24" s="29">
        <v>906.21</v>
      </c>
      <c r="AG24" s="29">
        <v>906.21</v>
      </c>
      <c r="AH24" s="29">
        <v>906.21</v>
      </c>
      <c r="AI24" s="29">
        <v>906.21</v>
      </c>
      <c r="AJ24" s="29">
        <v>906.21</v>
      </c>
      <c r="AK24" s="29">
        <v>906.21</v>
      </c>
      <c r="AL24" s="29">
        <v>906.21</v>
      </c>
      <c r="AM24" s="29">
        <v>0</v>
      </c>
      <c r="AN24" s="29">
        <v>0</v>
      </c>
      <c r="AO24" s="29">
        <v>0</v>
      </c>
      <c r="AP24" s="29">
        <v>302.07</v>
      </c>
      <c r="AQ24" s="29">
        <v>0</v>
      </c>
      <c r="AR24" s="29">
        <v>0</v>
      </c>
      <c r="AS24" s="29">
        <v>0</v>
      </c>
      <c r="AT24" s="29">
        <v>0</v>
      </c>
      <c r="AU24" s="29">
        <v>0</v>
      </c>
      <c r="AV24" s="215">
        <v>0</v>
      </c>
    </row>
    <row r="25" spans="1:48" x14ac:dyDescent="0.2">
      <c r="A25" s="214" t="s">
        <v>3497</v>
      </c>
      <c r="B25" s="24" t="s">
        <v>19</v>
      </c>
      <c r="C25" s="31">
        <v>45472</v>
      </c>
      <c r="D25" s="26">
        <v>234060</v>
      </c>
      <c r="E25" s="27" t="s">
        <v>1138</v>
      </c>
      <c r="F25" s="28" t="s">
        <v>3487</v>
      </c>
      <c r="G25" s="33">
        <v>309.35000000000002</v>
      </c>
      <c r="H25" s="33">
        <v>310.89999999999998</v>
      </c>
      <c r="I25" s="33">
        <v>313.48</v>
      </c>
      <c r="J25" s="30">
        <f t="shared" si="0"/>
        <v>933.73</v>
      </c>
      <c r="K25" s="30">
        <f t="shared" si="2"/>
        <v>299375.64999999985</v>
      </c>
      <c r="L25" s="29">
        <v>314.73</v>
      </c>
      <c r="M25" s="29">
        <v>314.73</v>
      </c>
      <c r="N25" s="29">
        <v>314.73</v>
      </c>
      <c r="O25" s="29">
        <v>265845.84999999998</v>
      </c>
      <c r="P25" s="29">
        <v>314.73</v>
      </c>
      <c r="Q25" s="29">
        <v>692.42</v>
      </c>
      <c r="R25" s="29">
        <v>1049.1199999999999</v>
      </c>
      <c r="S25" s="29">
        <v>1049.1199999999999</v>
      </c>
      <c r="T25" s="29">
        <v>1049.1199999999999</v>
      </c>
      <c r="U25" s="29">
        <v>1049.1199999999999</v>
      </c>
      <c r="V25" s="29">
        <v>1049.1199999999999</v>
      </c>
      <c r="W25" s="29">
        <v>1049.1199999999999</v>
      </c>
      <c r="X25" s="29">
        <v>1049.1199999999999</v>
      </c>
      <c r="Y25" s="29">
        <v>1049.1199999999999</v>
      </c>
      <c r="Z25" s="29">
        <v>1049.1199999999999</v>
      </c>
      <c r="AA25" s="29">
        <v>5245.58</v>
      </c>
      <c r="AB25" s="29">
        <v>1049.1199999999999</v>
      </c>
      <c r="AC25" s="29">
        <v>1049.1199999999999</v>
      </c>
      <c r="AD25" s="29">
        <v>1049.1199999999999</v>
      </c>
      <c r="AE25" s="29">
        <v>1049.1199999999999</v>
      </c>
      <c r="AF25" s="29">
        <v>1049.1199999999999</v>
      </c>
      <c r="AG25" s="29">
        <v>1049.1199999999999</v>
      </c>
      <c r="AH25" s="29">
        <v>1049.1199999999999</v>
      </c>
      <c r="AI25" s="29">
        <v>1049.1199999999999</v>
      </c>
      <c r="AJ25" s="29">
        <v>1049.1199999999999</v>
      </c>
      <c r="AK25" s="29">
        <v>1049.1199999999999</v>
      </c>
      <c r="AL25" s="29">
        <v>0</v>
      </c>
      <c r="AM25" s="29">
        <v>6294.69</v>
      </c>
      <c r="AN25" s="29">
        <v>0</v>
      </c>
      <c r="AO25" s="29">
        <v>104.91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15">
        <v>0</v>
      </c>
    </row>
    <row r="26" spans="1:48" x14ac:dyDescent="0.2">
      <c r="A26" s="214" t="s">
        <v>3498</v>
      </c>
      <c r="B26" s="24" t="s">
        <v>19</v>
      </c>
      <c r="C26" s="32">
        <v>45600</v>
      </c>
      <c r="D26" s="26">
        <v>311591.67</v>
      </c>
      <c r="E26" s="27" t="s">
        <v>938</v>
      </c>
      <c r="F26" s="28" t="s">
        <v>3487</v>
      </c>
      <c r="G26" s="33">
        <v>5671.48</v>
      </c>
      <c r="H26" s="33">
        <v>5699.84</v>
      </c>
      <c r="I26" s="33">
        <v>5747.15</v>
      </c>
      <c r="J26" s="30">
        <f t="shared" si="0"/>
        <v>17118.47</v>
      </c>
      <c r="K26" s="30">
        <f t="shared" si="2"/>
        <v>178874.03000000006</v>
      </c>
      <c r="L26" s="29">
        <v>5770.13</v>
      </c>
      <c r="M26" s="29">
        <v>5770.13</v>
      </c>
      <c r="N26" s="29">
        <v>5770.13</v>
      </c>
      <c r="O26" s="29">
        <v>5770.13</v>
      </c>
      <c r="P26" s="29">
        <v>5770.13</v>
      </c>
      <c r="Q26" s="29">
        <v>5770.13</v>
      </c>
      <c r="R26" s="29">
        <v>5770.13</v>
      </c>
      <c r="S26" s="29">
        <v>5770.13</v>
      </c>
      <c r="T26" s="29">
        <v>5770.13</v>
      </c>
      <c r="U26" s="29">
        <v>5770.13</v>
      </c>
      <c r="V26" s="29">
        <v>5770.13</v>
      </c>
      <c r="W26" s="29">
        <v>5770.13</v>
      </c>
      <c r="X26" s="29">
        <v>5770.13</v>
      </c>
      <c r="Y26" s="29">
        <v>5770.13</v>
      </c>
      <c r="Z26" s="29">
        <v>5770.13</v>
      </c>
      <c r="AA26" s="29">
        <v>5770.13</v>
      </c>
      <c r="AB26" s="29">
        <v>5770.13</v>
      </c>
      <c r="AC26" s="29">
        <v>5770.13</v>
      </c>
      <c r="AD26" s="29">
        <v>5770.13</v>
      </c>
      <c r="AE26" s="29">
        <v>5770.13</v>
      </c>
      <c r="AF26" s="29">
        <v>5770.13</v>
      </c>
      <c r="AG26" s="29">
        <v>5770.13</v>
      </c>
      <c r="AH26" s="29">
        <v>5770.13</v>
      </c>
      <c r="AI26" s="29">
        <v>5770.13</v>
      </c>
      <c r="AJ26" s="29">
        <v>5770.13</v>
      </c>
      <c r="AK26" s="29">
        <v>5770.13</v>
      </c>
      <c r="AL26" s="29">
        <v>5770.13</v>
      </c>
      <c r="AM26" s="29">
        <v>5770.13</v>
      </c>
      <c r="AN26" s="29">
        <v>5770.13</v>
      </c>
      <c r="AO26" s="29">
        <v>5770.13</v>
      </c>
      <c r="AP26" s="29">
        <v>5770.13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15">
        <v>0</v>
      </c>
    </row>
    <row r="27" spans="1:48" x14ac:dyDescent="0.2">
      <c r="A27" s="214" t="s">
        <v>3499</v>
      </c>
      <c r="B27" s="24" t="s">
        <v>19</v>
      </c>
      <c r="C27" s="32">
        <v>45574</v>
      </c>
      <c r="D27" s="26">
        <v>412660</v>
      </c>
      <c r="E27" s="27" t="s">
        <v>1141</v>
      </c>
      <c r="F27" s="28" t="s">
        <v>3487</v>
      </c>
      <c r="G27" s="33">
        <v>221.75</v>
      </c>
      <c r="H27" s="33">
        <v>222.86</v>
      </c>
      <c r="I27" s="33">
        <v>224.71</v>
      </c>
      <c r="J27" s="30">
        <f t="shared" si="0"/>
        <v>669.32</v>
      </c>
      <c r="K27" s="30">
        <f t="shared" si="2"/>
        <v>245797.22000000012</v>
      </c>
      <c r="L27" s="29">
        <v>0</v>
      </c>
      <c r="M27" s="29">
        <v>225.61</v>
      </c>
      <c r="N27" s="29">
        <v>225.61</v>
      </c>
      <c r="O27" s="29">
        <v>221028.47</v>
      </c>
      <c r="P27" s="29">
        <v>225.61</v>
      </c>
      <c r="Q27" s="29">
        <v>225.61</v>
      </c>
      <c r="R27" s="29">
        <v>225.61</v>
      </c>
      <c r="S27" s="29">
        <v>225.61</v>
      </c>
      <c r="T27" s="29">
        <v>1504.39</v>
      </c>
      <c r="U27" s="29">
        <v>494.1</v>
      </c>
      <c r="V27" s="29">
        <v>752.04</v>
      </c>
      <c r="W27" s="29">
        <v>752.04</v>
      </c>
      <c r="X27" s="29">
        <v>752.04</v>
      </c>
      <c r="Y27" s="29">
        <v>752.04</v>
      </c>
      <c r="Z27" s="29">
        <v>752.04</v>
      </c>
      <c r="AA27" s="29">
        <v>752.04</v>
      </c>
      <c r="AB27" s="29">
        <v>752.04</v>
      </c>
      <c r="AC27" s="29">
        <v>752.04</v>
      </c>
      <c r="AD27" s="29">
        <v>752.04</v>
      </c>
      <c r="AE27" s="29">
        <v>752.04</v>
      </c>
      <c r="AF27" s="29">
        <v>5014.6400000000003</v>
      </c>
      <c r="AG27" s="29">
        <v>752.04</v>
      </c>
      <c r="AH27" s="29">
        <v>752.04</v>
      </c>
      <c r="AI27" s="29">
        <v>752.04</v>
      </c>
      <c r="AJ27" s="29">
        <v>752.04</v>
      </c>
      <c r="AK27" s="29">
        <v>752.04</v>
      </c>
      <c r="AL27" s="29">
        <v>752.04</v>
      </c>
      <c r="AM27" s="29">
        <v>4262.6000000000004</v>
      </c>
      <c r="AN27" s="29">
        <v>0</v>
      </c>
      <c r="AO27" s="29">
        <v>106.72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15">
        <v>0</v>
      </c>
    </row>
    <row r="28" spans="1:48" x14ac:dyDescent="0.2">
      <c r="A28" s="214" t="s">
        <v>3500</v>
      </c>
      <c r="B28" s="24" t="s">
        <v>19</v>
      </c>
      <c r="C28" s="25">
        <v>45472</v>
      </c>
      <c r="D28" s="26">
        <v>305500</v>
      </c>
      <c r="E28" s="27" t="s">
        <v>1143</v>
      </c>
      <c r="F28" s="28" t="s">
        <v>3487</v>
      </c>
      <c r="G28" s="33">
        <v>299.31</v>
      </c>
      <c r="H28" s="33">
        <v>300.8</v>
      </c>
      <c r="I28" s="33">
        <v>303.3</v>
      </c>
      <c r="J28" s="30">
        <f t="shared" si="0"/>
        <v>903.41000000000008</v>
      </c>
      <c r="K28" s="30">
        <f t="shared" si="2"/>
        <v>317066.35999999987</v>
      </c>
      <c r="L28" s="29">
        <v>304.51</v>
      </c>
      <c r="M28" s="29">
        <v>304.51</v>
      </c>
      <c r="N28" s="29">
        <v>304.51</v>
      </c>
      <c r="O28" s="29">
        <v>287297.86</v>
      </c>
      <c r="P28" s="29">
        <v>304.51</v>
      </c>
      <c r="Q28" s="29">
        <v>304.51</v>
      </c>
      <c r="R28" s="29">
        <v>304.51</v>
      </c>
      <c r="S28" s="29">
        <v>304.51</v>
      </c>
      <c r="T28" s="29">
        <v>304.51</v>
      </c>
      <c r="U28" s="29">
        <v>304.51</v>
      </c>
      <c r="V28" s="29">
        <v>304.51</v>
      </c>
      <c r="W28" s="29">
        <v>304.51</v>
      </c>
      <c r="X28" s="29">
        <v>568.27</v>
      </c>
      <c r="Y28" s="29">
        <v>1015.04</v>
      </c>
      <c r="Z28" s="29">
        <v>1015.04</v>
      </c>
      <c r="AA28" s="29">
        <v>6157.09</v>
      </c>
      <c r="AB28" s="29">
        <v>1015.04</v>
      </c>
      <c r="AC28" s="29">
        <v>1015.04</v>
      </c>
      <c r="AD28" s="29">
        <v>1015.04</v>
      </c>
      <c r="AE28" s="29">
        <v>1015.04</v>
      </c>
      <c r="AF28" s="29">
        <v>1015.04</v>
      </c>
      <c r="AG28" s="29">
        <v>1015.04</v>
      </c>
      <c r="AH28" s="29">
        <v>1015.04</v>
      </c>
      <c r="AI28" s="29">
        <v>1015.04</v>
      </c>
      <c r="AJ28" s="29">
        <v>1015.04</v>
      </c>
      <c r="AK28" s="29">
        <v>1015.04</v>
      </c>
      <c r="AL28" s="29">
        <v>1015.04</v>
      </c>
      <c r="AM28" s="29">
        <v>6157.09</v>
      </c>
      <c r="AN28" s="29">
        <v>0</v>
      </c>
      <c r="AO28" s="29">
        <v>0</v>
      </c>
      <c r="AP28" s="29">
        <v>0</v>
      </c>
      <c r="AQ28" s="29">
        <v>0</v>
      </c>
      <c r="AR28" s="29">
        <v>340.92</v>
      </c>
      <c r="AS28" s="29">
        <v>0</v>
      </c>
      <c r="AT28" s="29">
        <v>0</v>
      </c>
      <c r="AU28" s="29">
        <v>0</v>
      </c>
      <c r="AV28" s="215">
        <v>0</v>
      </c>
    </row>
    <row r="29" spans="1:48" x14ac:dyDescent="0.2">
      <c r="A29" s="214" t="s">
        <v>3501</v>
      </c>
      <c r="B29" s="24" t="s">
        <v>19</v>
      </c>
      <c r="C29" s="32">
        <v>45608</v>
      </c>
      <c r="D29" s="26">
        <v>331000</v>
      </c>
      <c r="E29" s="27" t="s">
        <v>1147</v>
      </c>
      <c r="F29" s="28" t="s">
        <v>3487</v>
      </c>
      <c r="G29" s="33">
        <v>919.01</v>
      </c>
      <c r="H29" s="33">
        <v>5680.6</v>
      </c>
      <c r="I29" s="33">
        <v>10860.27</v>
      </c>
      <c r="J29" s="30">
        <f t="shared" si="0"/>
        <v>17459.88</v>
      </c>
      <c r="K29" s="30">
        <f t="shared" si="2"/>
        <v>361390.13999999978</v>
      </c>
      <c r="L29" s="29">
        <v>934.99</v>
      </c>
      <c r="M29" s="29">
        <v>934.99</v>
      </c>
      <c r="N29" s="29">
        <v>934.99</v>
      </c>
      <c r="O29" s="29">
        <v>337080.4</v>
      </c>
      <c r="P29" s="29">
        <v>934.99</v>
      </c>
      <c r="Q29" s="29">
        <v>934.99</v>
      </c>
      <c r="R29" s="29">
        <v>934.99</v>
      </c>
      <c r="S29" s="29">
        <v>934.99</v>
      </c>
      <c r="T29" s="29">
        <v>934.99</v>
      </c>
      <c r="U29" s="29">
        <v>934.99</v>
      </c>
      <c r="V29" s="29">
        <v>934.99</v>
      </c>
      <c r="W29" s="29">
        <v>934.99</v>
      </c>
      <c r="X29" s="29">
        <v>934.99</v>
      </c>
      <c r="Y29" s="29">
        <v>934.99</v>
      </c>
      <c r="Z29" s="29">
        <v>934.99</v>
      </c>
      <c r="AA29" s="29">
        <v>934.99</v>
      </c>
      <c r="AB29" s="29">
        <v>934.99</v>
      </c>
      <c r="AC29" s="29">
        <v>934.99</v>
      </c>
      <c r="AD29" s="29">
        <v>934.99</v>
      </c>
      <c r="AE29" s="29">
        <v>934.99</v>
      </c>
      <c r="AF29" s="29">
        <v>934.99</v>
      </c>
      <c r="AG29" s="29">
        <v>934.99</v>
      </c>
      <c r="AH29" s="29">
        <v>934.99</v>
      </c>
      <c r="AI29" s="29">
        <v>934.99</v>
      </c>
      <c r="AJ29" s="29">
        <v>934.99</v>
      </c>
      <c r="AK29" s="29">
        <v>934.99</v>
      </c>
      <c r="AL29" s="29">
        <v>934.99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15">
        <v>0</v>
      </c>
    </row>
    <row r="30" spans="1:48" x14ac:dyDescent="0.2">
      <c r="A30" s="214" t="s">
        <v>3502</v>
      </c>
      <c r="B30" s="24" t="s">
        <v>19</v>
      </c>
      <c r="C30" s="32">
        <v>45548</v>
      </c>
      <c r="D30" s="26">
        <v>290460</v>
      </c>
      <c r="E30" s="27" t="s">
        <v>1150</v>
      </c>
      <c r="F30" s="28" t="s">
        <v>3487</v>
      </c>
      <c r="G30" s="33">
        <v>232.22</v>
      </c>
      <c r="H30" s="33">
        <v>233.38</v>
      </c>
      <c r="I30" s="33">
        <v>235.31</v>
      </c>
      <c r="J30" s="30">
        <f t="shared" si="0"/>
        <v>700.91000000000008</v>
      </c>
      <c r="K30" s="30">
        <f t="shared" si="2"/>
        <v>321831.53000000032</v>
      </c>
      <c r="L30" s="29">
        <v>0</v>
      </c>
      <c r="M30" s="29">
        <v>236.25</v>
      </c>
      <c r="N30" s="29">
        <v>236.25</v>
      </c>
      <c r="O30" s="29">
        <v>281568.01</v>
      </c>
      <c r="P30" s="29">
        <v>236.25</v>
      </c>
      <c r="Q30" s="29">
        <v>236.25</v>
      </c>
      <c r="R30" s="29">
        <v>236.25</v>
      </c>
      <c r="S30" s="29">
        <v>236.25</v>
      </c>
      <c r="T30" s="29">
        <v>3433.2</v>
      </c>
      <c r="U30" s="29">
        <v>568.1</v>
      </c>
      <c r="V30" s="29">
        <v>787.52</v>
      </c>
      <c r="W30" s="29">
        <v>787.52</v>
      </c>
      <c r="X30" s="29">
        <v>787.52</v>
      </c>
      <c r="Y30" s="29">
        <v>787.52</v>
      </c>
      <c r="Z30" s="29">
        <v>787.52</v>
      </c>
      <c r="AA30" s="29">
        <v>787.52</v>
      </c>
      <c r="AB30" s="29">
        <v>787.52</v>
      </c>
      <c r="AC30" s="29">
        <v>787.52</v>
      </c>
      <c r="AD30" s="29">
        <v>787.52</v>
      </c>
      <c r="AE30" s="29">
        <v>787.52</v>
      </c>
      <c r="AF30" s="29">
        <v>11444.03</v>
      </c>
      <c r="AG30" s="29">
        <v>787.52</v>
      </c>
      <c r="AH30" s="29">
        <v>787.52</v>
      </c>
      <c r="AI30" s="29">
        <v>787.52</v>
      </c>
      <c r="AJ30" s="29">
        <v>787.52</v>
      </c>
      <c r="AK30" s="29">
        <v>787.52</v>
      </c>
      <c r="AL30" s="29">
        <v>787.52</v>
      </c>
      <c r="AM30" s="29">
        <v>10656.51</v>
      </c>
      <c r="AN30" s="29">
        <v>0</v>
      </c>
      <c r="AO30" s="29">
        <v>143.86000000000001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15">
        <v>0</v>
      </c>
    </row>
    <row r="31" spans="1:48" x14ac:dyDescent="0.2">
      <c r="A31" s="214" t="s">
        <v>3503</v>
      </c>
      <c r="B31" s="24" t="s">
        <v>19</v>
      </c>
      <c r="C31" s="32">
        <v>45531</v>
      </c>
      <c r="D31" s="26">
        <v>290460</v>
      </c>
      <c r="E31" s="27" t="s">
        <v>1154</v>
      </c>
      <c r="F31" s="28" t="s">
        <v>3487</v>
      </c>
      <c r="G31" s="33">
        <v>104.84</v>
      </c>
      <c r="H31" s="33">
        <v>107.51</v>
      </c>
      <c r="I31" s="33">
        <v>108.4</v>
      </c>
      <c r="J31" s="30">
        <f t="shared" si="0"/>
        <v>320.75</v>
      </c>
      <c r="K31" s="30">
        <f t="shared" si="2"/>
        <v>301562.52999999939</v>
      </c>
      <c r="L31" s="29">
        <v>106.66</v>
      </c>
      <c r="M31" s="29">
        <v>106.66</v>
      </c>
      <c r="N31" s="29">
        <v>106.66</v>
      </c>
      <c r="O31" s="29">
        <v>296180.75</v>
      </c>
      <c r="P31" s="29">
        <v>106.66</v>
      </c>
      <c r="Q31" s="29">
        <v>106.66</v>
      </c>
      <c r="R31" s="29">
        <v>106.66</v>
      </c>
      <c r="S31" s="29">
        <v>106.66</v>
      </c>
      <c r="T31" s="29">
        <v>106.66</v>
      </c>
      <c r="U31" s="29">
        <v>106.66</v>
      </c>
      <c r="V31" s="29">
        <v>106.66</v>
      </c>
      <c r="W31" s="29">
        <v>106.66</v>
      </c>
      <c r="X31" s="29">
        <v>106.66</v>
      </c>
      <c r="Y31" s="29">
        <v>106.66</v>
      </c>
      <c r="Z31" s="29">
        <v>106.66</v>
      </c>
      <c r="AA31" s="29">
        <v>106.66</v>
      </c>
      <c r="AB31" s="29">
        <v>106.66</v>
      </c>
      <c r="AC31" s="29">
        <v>106.66</v>
      </c>
      <c r="AD31" s="29">
        <v>106.66</v>
      </c>
      <c r="AE31" s="29">
        <v>106.66</v>
      </c>
      <c r="AF31" s="29">
        <v>106.66</v>
      </c>
      <c r="AG31" s="29">
        <v>106.66</v>
      </c>
      <c r="AH31" s="29">
        <v>106.66</v>
      </c>
      <c r="AI31" s="29">
        <v>106.66</v>
      </c>
      <c r="AJ31" s="29">
        <v>106.66</v>
      </c>
      <c r="AK31" s="29">
        <v>106.66</v>
      </c>
      <c r="AL31" s="29">
        <v>106.66</v>
      </c>
      <c r="AM31" s="29">
        <v>2504.46</v>
      </c>
      <c r="AN31" s="29">
        <v>0</v>
      </c>
      <c r="AO31" s="29">
        <v>0</v>
      </c>
      <c r="AP31" s="29">
        <v>104.16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15">
        <v>0</v>
      </c>
    </row>
    <row r="32" spans="1:48" x14ac:dyDescent="0.2">
      <c r="A32" s="214" t="s">
        <v>3504</v>
      </c>
      <c r="B32" s="24" t="s">
        <v>19</v>
      </c>
      <c r="C32" s="31">
        <v>45472</v>
      </c>
      <c r="D32" s="26">
        <v>205860</v>
      </c>
      <c r="E32" s="27" t="s">
        <v>3505</v>
      </c>
      <c r="F32" s="28" t="s">
        <v>3487</v>
      </c>
      <c r="G32" s="33">
        <v>765.65</v>
      </c>
      <c r="H32" s="33">
        <v>769.48</v>
      </c>
      <c r="I32" s="33">
        <v>775.86</v>
      </c>
      <c r="J32" s="30">
        <f t="shared" si="0"/>
        <v>2310.9900000000002</v>
      </c>
      <c r="K32" s="30">
        <f t="shared" si="2"/>
        <v>299241.81999999977</v>
      </c>
      <c r="L32" s="29">
        <v>778.97</v>
      </c>
      <c r="M32" s="29">
        <v>778.97</v>
      </c>
      <c r="N32" s="29">
        <v>708.15</v>
      </c>
      <c r="O32" s="29">
        <v>235428.32</v>
      </c>
      <c r="P32" s="29">
        <v>2360.5100000000002</v>
      </c>
      <c r="Q32" s="29">
        <v>2360.5100000000002</v>
      </c>
      <c r="R32" s="29">
        <v>2360.5100000000002</v>
      </c>
      <c r="S32" s="29">
        <v>2124.46</v>
      </c>
      <c r="T32" s="29">
        <v>2124.46</v>
      </c>
      <c r="U32" s="29">
        <v>2124.46</v>
      </c>
      <c r="V32" s="29">
        <v>2124.46</v>
      </c>
      <c r="W32" s="29">
        <v>2124.46</v>
      </c>
      <c r="X32" s="29">
        <v>1888.41</v>
      </c>
      <c r="Y32" s="29">
        <v>1888.41</v>
      </c>
      <c r="Z32" s="29">
        <v>1888.41</v>
      </c>
      <c r="AA32" s="29">
        <v>10945.42</v>
      </c>
      <c r="AB32" s="29">
        <v>1888.41</v>
      </c>
      <c r="AC32" s="29">
        <v>1652.36</v>
      </c>
      <c r="AD32" s="29">
        <v>1652.36</v>
      </c>
      <c r="AE32" s="29">
        <v>1652.36</v>
      </c>
      <c r="AF32" s="29">
        <v>1652.36</v>
      </c>
      <c r="AG32" s="29">
        <v>1652.36</v>
      </c>
      <c r="AH32" s="29">
        <v>0</v>
      </c>
      <c r="AI32" s="29">
        <v>1584.16</v>
      </c>
      <c r="AJ32" s="29">
        <v>1584.16</v>
      </c>
      <c r="AK32" s="29">
        <v>1584.16</v>
      </c>
      <c r="AL32" s="29">
        <v>1584.16</v>
      </c>
      <c r="AM32" s="29">
        <v>10641.17</v>
      </c>
      <c r="AN32" s="29">
        <v>0</v>
      </c>
      <c r="AO32" s="29">
        <v>104.91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15">
        <v>0</v>
      </c>
    </row>
    <row r="33" spans="1:48" x14ac:dyDescent="0.2">
      <c r="A33" s="214" t="s">
        <v>3506</v>
      </c>
      <c r="B33" s="24" t="s">
        <v>19</v>
      </c>
      <c r="C33" s="31">
        <v>45472</v>
      </c>
      <c r="D33" s="26">
        <v>234060</v>
      </c>
      <c r="E33" s="27" t="s">
        <v>1159</v>
      </c>
      <c r="F33" s="28" t="s">
        <v>3487</v>
      </c>
      <c r="G33" s="33">
        <v>618.71</v>
      </c>
      <c r="H33" s="33">
        <v>621.79999999999995</v>
      </c>
      <c r="I33" s="33">
        <v>626.96</v>
      </c>
      <c r="J33" s="30">
        <f t="shared" si="0"/>
        <v>1867.47</v>
      </c>
      <c r="K33" s="30">
        <f t="shared" si="2"/>
        <v>257589.33000000005</v>
      </c>
      <c r="L33" s="29">
        <v>629.47</v>
      </c>
      <c r="M33" s="29">
        <v>629.47</v>
      </c>
      <c r="N33" s="29">
        <v>629.47</v>
      </c>
      <c r="O33" s="29">
        <v>228182.61</v>
      </c>
      <c r="P33" s="29">
        <v>629.47</v>
      </c>
      <c r="Q33" s="29">
        <v>629.47</v>
      </c>
      <c r="R33" s="29">
        <v>629.47</v>
      </c>
      <c r="S33" s="29">
        <v>629.47</v>
      </c>
      <c r="T33" s="29">
        <v>3320.45</v>
      </c>
      <c r="U33" s="29">
        <v>629.47</v>
      </c>
      <c r="V33" s="29">
        <v>629.47</v>
      </c>
      <c r="W33" s="29">
        <v>629.47</v>
      </c>
      <c r="X33" s="29">
        <v>629.47</v>
      </c>
      <c r="Y33" s="29">
        <v>629.47</v>
      </c>
      <c r="Z33" s="29">
        <v>629.47</v>
      </c>
      <c r="AA33" s="29">
        <v>629.47</v>
      </c>
      <c r="AB33" s="29">
        <v>629.47</v>
      </c>
      <c r="AC33" s="29">
        <v>629.47</v>
      </c>
      <c r="AD33" s="29">
        <v>629.47</v>
      </c>
      <c r="AE33" s="29">
        <v>629.47</v>
      </c>
      <c r="AF33" s="29">
        <v>3320.45</v>
      </c>
      <c r="AG33" s="29">
        <v>629.47</v>
      </c>
      <c r="AH33" s="29">
        <v>629.47</v>
      </c>
      <c r="AI33" s="29">
        <v>629.47</v>
      </c>
      <c r="AJ33" s="29">
        <v>629.47</v>
      </c>
      <c r="AK33" s="29">
        <v>629.47</v>
      </c>
      <c r="AL33" s="29">
        <v>629.47</v>
      </c>
      <c r="AM33" s="29">
        <v>7553.63</v>
      </c>
      <c r="AN33" s="29">
        <v>0</v>
      </c>
      <c r="AO33" s="29">
        <v>104.91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15">
        <v>0</v>
      </c>
    </row>
    <row r="34" spans="1:48" x14ac:dyDescent="0.2">
      <c r="A34" s="214" t="s">
        <v>3507</v>
      </c>
      <c r="B34" s="24" t="s">
        <v>19</v>
      </c>
      <c r="C34" s="32">
        <v>45534</v>
      </c>
      <c r="D34" s="26">
        <v>298920</v>
      </c>
      <c r="E34" s="27" t="s">
        <v>1163</v>
      </c>
      <c r="F34" s="28" t="s">
        <v>3508</v>
      </c>
      <c r="G34" s="29">
        <v>0</v>
      </c>
      <c r="H34" s="29">
        <v>0</v>
      </c>
      <c r="I34" s="29">
        <v>0</v>
      </c>
      <c r="J34" s="30">
        <f t="shared" si="0"/>
        <v>0</v>
      </c>
      <c r="K34" s="30">
        <f t="shared" si="2"/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0</v>
      </c>
      <c r="AE34" s="29">
        <v>0</v>
      </c>
      <c r="AF34" s="29">
        <v>0</v>
      </c>
      <c r="AG34" s="29">
        <v>0</v>
      </c>
      <c r="AH34" s="29">
        <v>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0</v>
      </c>
      <c r="AT34" s="29">
        <v>0</v>
      </c>
      <c r="AU34" s="29">
        <v>0</v>
      </c>
      <c r="AV34" s="215">
        <v>0</v>
      </c>
    </row>
    <row r="35" spans="1:48" x14ac:dyDescent="0.2">
      <c r="A35" s="214" t="s">
        <v>3509</v>
      </c>
      <c r="B35" s="24" t="s">
        <v>19</v>
      </c>
      <c r="C35" s="25">
        <v>45503</v>
      </c>
      <c r="D35" s="26">
        <v>407960</v>
      </c>
      <c r="E35" s="27" t="s">
        <v>1166</v>
      </c>
      <c r="F35" s="28" t="s">
        <v>3487</v>
      </c>
      <c r="G35" s="33"/>
      <c r="H35" s="33">
        <v>720.95</v>
      </c>
      <c r="I35" s="33">
        <v>367.14</v>
      </c>
      <c r="J35" s="30">
        <f t="shared" si="0"/>
        <v>1088.0900000000001</v>
      </c>
      <c r="K35" s="30">
        <f t="shared" si="2"/>
        <v>244736.38000000009</v>
      </c>
      <c r="L35" s="29">
        <v>0</v>
      </c>
      <c r="M35" s="29">
        <v>361.26</v>
      </c>
      <c r="N35" s="29">
        <v>1320.35</v>
      </c>
      <c r="O35" s="29">
        <v>200543.73</v>
      </c>
      <c r="P35" s="29">
        <v>993.19</v>
      </c>
      <c r="Q35" s="29">
        <v>1204.19</v>
      </c>
      <c r="R35" s="29">
        <v>1204.19</v>
      </c>
      <c r="S35" s="29">
        <v>1204.19</v>
      </c>
      <c r="T35" s="29">
        <v>5466.79</v>
      </c>
      <c r="U35" s="29">
        <v>1204.19</v>
      </c>
      <c r="V35" s="29">
        <v>1204.19</v>
      </c>
      <c r="W35" s="29">
        <v>1204.19</v>
      </c>
      <c r="X35" s="29">
        <v>1204.19</v>
      </c>
      <c r="Y35" s="29">
        <v>1204.19</v>
      </c>
      <c r="Z35" s="29">
        <v>4401.1400000000003</v>
      </c>
      <c r="AA35" s="29">
        <v>1204.19</v>
      </c>
      <c r="AB35" s="29">
        <v>1204.19</v>
      </c>
      <c r="AC35" s="29">
        <v>1204.19</v>
      </c>
      <c r="AD35" s="29">
        <v>1204.19</v>
      </c>
      <c r="AE35" s="29">
        <v>1204.19</v>
      </c>
      <c r="AF35" s="29">
        <v>5466.79</v>
      </c>
      <c r="AG35" s="29">
        <v>1204.19</v>
      </c>
      <c r="AH35" s="29">
        <v>1204.19</v>
      </c>
      <c r="AI35" s="29">
        <v>1204.19</v>
      </c>
      <c r="AJ35" s="29">
        <v>1204.19</v>
      </c>
      <c r="AK35" s="29">
        <v>1204.19</v>
      </c>
      <c r="AL35" s="29">
        <v>1204.19</v>
      </c>
      <c r="AM35" s="29">
        <v>3196.95</v>
      </c>
      <c r="AN35" s="29">
        <v>106.57</v>
      </c>
      <c r="AO35" s="29">
        <v>0</v>
      </c>
      <c r="AP35" s="29">
        <v>0</v>
      </c>
      <c r="AQ35" s="29">
        <v>0</v>
      </c>
      <c r="AR35" s="29">
        <v>0</v>
      </c>
      <c r="AS35" s="29">
        <v>0</v>
      </c>
      <c r="AT35" s="29">
        <v>0</v>
      </c>
      <c r="AU35" s="29">
        <v>0</v>
      </c>
      <c r="AV35" s="215">
        <v>0</v>
      </c>
    </row>
    <row r="36" spans="1:48" x14ac:dyDescent="0.2">
      <c r="A36" s="214" t="s">
        <v>3510</v>
      </c>
      <c r="B36" s="24" t="s">
        <v>19</v>
      </c>
      <c r="C36" s="31">
        <v>45472</v>
      </c>
      <c r="D36" s="26">
        <v>305500</v>
      </c>
      <c r="E36" s="27" t="s">
        <v>1169</v>
      </c>
      <c r="F36" s="28" t="s">
        <v>3487</v>
      </c>
      <c r="G36" s="33">
        <v>278.42</v>
      </c>
      <c r="H36" s="33">
        <v>279.81</v>
      </c>
      <c r="I36" s="33">
        <v>282.13</v>
      </c>
      <c r="J36" s="30">
        <f t="shared" si="0"/>
        <v>840.36</v>
      </c>
      <c r="K36" s="30">
        <f t="shared" si="2"/>
        <v>306855.15999999951</v>
      </c>
      <c r="L36" s="29">
        <v>398.6</v>
      </c>
      <c r="M36" s="29">
        <v>398.6</v>
      </c>
      <c r="N36" s="29">
        <v>398.6</v>
      </c>
      <c r="O36" s="29">
        <v>273998.59999999998</v>
      </c>
      <c r="P36" s="29">
        <v>398.6</v>
      </c>
      <c r="Q36" s="29">
        <v>398.6</v>
      </c>
      <c r="R36" s="29">
        <v>650.39</v>
      </c>
      <c r="S36" s="29">
        <v>1059.54</v>
      </c>
      <c r="T36" s="29">
        <v>1059.54</v>
      </c>
      <c r="U36" s="29">
        <v>1059.54</v>
      </c>
      <c r="V36" s="29">
        <v>1059.54</v>
      </c>
      <c r="W36" s="29">
        <v>1059.54</v>
      </c>
      <c r="X36" s="29">
        <v>1059.54</v>
      </c>
      <c r="Y36" s="29">
        <v>1059.54</v>
      </c>
      <c r="Z36" s="29">
        <v>1059.54</v>
      </c>
      <c r="AA36" s="29">
        <v>1059.54</v>
      </c>
      <c r="AB36" s="29">
        <v>1059.54</v>
      </c>
      <c r="AC36" s="29">
        <v>1059.54</v>
      </c>
      <c r="AD36" s="29">
        <v>1059.54</v>
      </c>
      <c r="AE36" s="29">
        <v>1059.54</v>
      </c>
      <c r="AF36" s="29">
        <v>1059.54</v>
      </c>
      <c r="AG36" s="29">
        <v>1059.54</v>
      </c>
      <c r="AH36" s="29">
        <v>1059.54</v>
      </c>
      <c r="AI36" s="29">
        <v>1059.54</v>
      </c>
      <c r="AJ36" s="29">
        <v>1059.54</v>
      </c>
      <c r="AK36" s="29">
        <v>1059.54</v>
      </c>
      <c r="AL36" s="29">
        <v>1059.52</v>
      </c>
      <c r="AM36" s="29">
        <v>8917.48</v>
      </c>
      <c r="AN36" s="29">
        <v>0</v>
      </c>
      <c r="AO36" s="29">
        <v>104.91</v>
      </c>
      <c r="AP36" s="29">
        <v>0</v>
      </c>
      <c r="AQ36" s="29">
        <v>0</v>
      </c>
      <c r="AR36" s="29">
        <v>0</v>
      </c>
      <c r="AS36" s="29">
        <v>0</v>
      </c>
      <c r="AT36" s="29">
        <v>0</v>
      </c>
      <c r="AU36" s="29">
        <v>0</v>
      </c>
      <c r="AV36" s="215">
        <v>0</v>
      </c>
    </row>
    <row r="37" spans="1:48" x14ac:dyDescent="0.2">
      <c r="A37" s="214" t="s">
        <v>3511</v>
      </c>
      <c r="B37" s="24" t="s">
        <v>19</v>
      </c>
      <c r="C37" s="32">
        <v>45580</v>
      </c>
      <c r="D37" s="26">
        <v>301535.08</v>
      </c>
      <c r="E37" s="27" t="s">
        <v>1173</v>
      </c>
      <c r="F37" s="28" t="s">
        <v>3487</v>
      </c>
      <c r="G37" s="33">
        <v>311.55</v>
      </c>
      <c r="H37" s="33"/>
      <c r="I37" s="33">
        <v>319.57</v>
      </c>
      <c r="J37" s="30">
        <f t="shared" si="0"/>
        <v>631.12</v>
      </c>
      <c r="K37" s="30">
        <f t="shared" si="2"/>
        <v>422160.7200000002</v>
      </c>
      <c r="L37" s="29">
        <v>316.97000000000003</v>
      </c>
      <c r="M37" s="29">
        <v>316.97000000000003</v>
      </c>
      <c r="N37" s="29">
        <v>316.97000000000003</v>
      </c>
      <c r="O37" s="29">
        <v>340910.99</v>
      </c>
      <c r="P37" s="29">
        <v>1056.56</v>
      </c>
      <c r="Q37" s="29">
        <v>1056.56</v>
      </c>
      <c r="R37" s="29">
        <v>1056.56</v>
      </c>
      <c r="S37" s="29">
        <v>1056.56</v>
      </c>
      <c r="T37" s="29">
        <v>1056.56</v>
      </c>
      <c r="U37" s="29">
        <v>1056.56</v>
      </c>
      <c r="V37" s="29">
        <v>1056.56</v>
      </c>
      <c r="W37" s="29">
        <v>6445.04</v>
      </c>
      <c r="X37" s="29">
        <v>1056.56</v>
      </c>
      <c r="Y37" s="29">
        <v>528.28</v>
      </c>
      <c r="Z37" s="29">
        <v>528.28</v>
      </c>
      <c r="AA37" s="29">
        <v>15320.18</v>
      </c>
      <c r="AB37" s="29">
        <v>528.28</v>
      </c>
      <c r="AC37" s="29">
        <v>528.28</v>
      </c>
      <c r="AD37" s="29">
        <v>528.28</v>
      </c>
      <c r="AE37" s="29">
        <v>528.28</v>
      </c>
      <c r="AF37" s="29">
        <v>22716.13</v>
      </c>
      <c r="AG37" s="29">
        <v>528.28</v>
      </c>
      <c r="AH37" s="29">
        <v>528.28</v>
      </c>
      <c r="AI37" s="29">
        <v>12890.08</v>
      </c>
      <c r="AJ37" s="29">
        <v>528.28</v>
      </c>
      <c r="AK37" s="29">
        <v>528.28</v>
      </c>
      <c r="AL37" s="29">
        <v>528.28</v>
      </c>
      <c r="AM37" s="29">
        <v>8558.17</v>
      </c>
      <c r="AN37" s="29">
        <v>105.66</v>
      </c>
      <c r="AO37" s="29">
        <v>0</v>
      </c>
      <c r="AP37" s="29">
        <v>0</v>
      </c>
      <c r="AQ37" s="29">
        <v>0</v>
      </c>
      <c r="AR37" s="29">
        <v>0</v>
      </c>
      <c r="AS37" s="29">
        <v>0</v>
      </c>
      <c r="AT37" s="29">
        <v>0</v>
      </c>
      <c r="AU37" s="29">
        <v>0</v>
      </c>
      <c r="AV37" s="215">
        <v>0</v>
      </c>
    </row>
    <row r="38" spans="1:48" x14ac:dyDescent="0.2">
      <c r="A38" s="214" t="s">
        <v>3512</v>
      </c>
      <c r="B38" s="24" t="s">
        <v>19</v>
      </c>
      <c r="C38" s="31">
        <v>45502</v>
      </c>
      <c r="D38" s="26">
        <v>290460</v>
      </c>
      <c r="E38" s="27" t="s">
        <v>1176</v>
      </c>
      <c r="F38" s="28" t="s">
        <v>3487</v>
      </c>
      <c r="G38" s="33">
        <v>565.61</v>
      </c>
      <c r="H38" s="33">
        <v>568.44000000000005</v>
      </c>
      <c r="I38" s="33">
        <v>573.16</v>
      </c>
      <c r="J38" s="30">
        <f t="shared" si="0"/>
        <v>1707.21</v>
      </c>
      <c r="K38" s="30">
        <f t="shared" si="2"/>
        <v>317978.34999999998</v>
      </c>
      <c r="L38" s="29">
        <v>0</v>
      </c>
      <c r="M38" s="29">
        <v>1129.1500000000001</v>
      </c>
      <c r="N38" s="29">
        <v>3377.67</v>
      </c>
      <c r="O38" s="29">
        <v>243830.69</v>
      </c>
      <c r="P38" s="29">
        <v>2471.87</v>
      </c>
      <c r="Q38" s="29">
        <v>2471.87</v>
      </c>
      <c r="R38" s="29">
        <v>2471.87</v>
      </c>
      <c r="S38" s="29">
        <v>2471.87</v>
      </c>
      <c r="T38" s="29">
        <v>2471.87</v>
      </c>
      <c r="U38" s="29">
        <v>2471.87</v>
      </c>
      <c r="V38" s="29">
        <v>2471.87</v>
      </c>
      <c r="W38" s="29">
        <v>2471.87</v>
      </c>
      <c r="X38" s="29">
        <v>2471.87</v>
      </c>
      <c r="Y38" s="29">
        <v>2471.87</v>
      </c>
      <c r="Z38" s="29">
        <v>8865.77</v>
      </c>
      <c r="AA38" s="29">
        <v>2471.87</v>
      </c>
      <c r="AB38" s="29">
        <v>2471.87</v>
      </c>
      <c r="AC38" s="29">
        <v>2471.87</v>
      </c>
      <c r="AD38" s="29">
        <v>2471.87</v>
      </c>
      <c r="AE38" s="29">
        <v>2471.87</v>
      </c>
      <c r="AF38" s="29">
        <v>2471.87</v>
      </c>
      <c r="AG38" s="29">
        <v>2471.87</v>
      </c>
      <c r="AH38" s="29">
        <v>2471.87</v>
      </c>
      <c r="AI38" s="29">
        <v>2471.87</v>
      </c>
      <c r="AJ38" s="29">
        <v>2471.87</v>
      </c>
      <c r="AK38" s="29">
        <v>2471.87</v>
      </c>
      <c r="AL38" s="29">
        <v>2471.89</v>
      </c>
      <c r="AM38" s="29">
        <v>6287.34</v>
      </c>
      <c r="AN38" s="29">
        <v>106.57</v>
      </c>
      <c r="AO38" s="29">
        <v>0</v>
      </c>
      <c r="AP38" s="29">
        <v>0</v>
      </c>
      <c r="AQ38" s="29">
        <v>0</v>
      </c>
      <c r="AR38" s="29">
        <v>0</v>
      </c>
      <c r="AS38" s="29">
        <v>0</v>
      </c>
      <c r="AT38" s="29">
        <v>0</v>
      </c>
      <c r="AU38" s="29">
        <v>0</v>
      </c>
      <c r="AV38" s="215">
        <v>0</v>
      </c>
    </row>
    <row r="39" spans="1:48" x14ac:dyDescent="0.2">
      <c r="A39" s="214" t="s">
        <v>3513</v>
      </c>
      <c r="B39" s="24" t="s">
        <v>19</v>
      </c>
      <c r="C39" s="31">
        <v>45500</v>
      </c>
      <c r="D39" s="26">
        <v>286700</v>
      </c>
      <c r="E39" s="27" t="s">
        <v>1179</v>
      </c>
      <c r="F39" s="28" t="s">
        <v>3487</v>
      </c>
      <c r="G39" s="33">
        <v>457.51</v>
      </c>
      <c r="H39" s="33">
        <v>459.8</v>
      </c>
      <c r="I39" s="33">
        <v>466.79</v>
      </c>
      <c r="J39" s="30">
        <f t="shared" si="0"/>
        <v>1384.1</v>
      </c>
      <c r="K39" s="30">
        <f t="shared" si="2"/>
        <v>299765.8</v>
      </c>
      <c r="L39" s="29">
        <v>2424.9299999999998</v>
      </c>
      <c r="M39" s="29">
        <v>2424.9299999999998</v>
      </c>
      <c r="N39" s="29">
        <v>2424.9299999999998</v>
      </c>
      <c r="O39" s="29">
        <v>239367.6</v>
      </c>
      <c r="P39" s="29">
        <v>2424.9299999999998</v>
      </c>
      <c r="Q39" s="29">
        <v>2424.9299999999998</v>
      </c>
      <c r="R39" s="29">
        <v>2424.92</v>
      </c>
      <c r="S39" s="29">
        <v>1551.56</v>
      </c>
      <c r="T39" s="29">
        <v>1551.56</v>
      </c>
      <c r="U39" s="29">
        <v>1551.56</v>
      </c>
      <c r="V39" s="29">
        <v>1551.56</v>
      </c>
      <c r="W39" s="29">
        <v>1551.56</v>
      </c>
      <c r="X39" s="29">
        <v>1551.56</v>
      </c>
      <c r="Y39" s="29">
        <v>1551.56</v>
      </c>
      <c r="Z39" s="29">
        <v>1551.56</v>
      </c>
      <c r="AA39" s="29">
        <v>8792.19</v>
      </c>
      <c r="AB39" s="29">
        <v>1551.56</v>
      </c>
      <c r="AC39" s="29">
        <v>1551.56</v>
      </c>
      <c r="AD39" s="29">
        <v>1551.56</v>
      </c>
      <c r="AE39" s="29">
        <v>1551.56</v>
      </c>
      <c r="AF39" s="29">
        <v>1551.56</v>
      </c>
      <c r="AG39" s="29">
        <v>1551.56</v>
      </c>
      <c r="AH39" s="29">
        <v>1551.56</v>
      </c>
      <c r="AI39" s="29">
        <v>1551.56</v>
      </c>
      <c r="AJ39" s="29">
        <v>1551.56</v>
      </c>
      <c r="AK39" s="29">
        <v>1551.56</v>
      </c>
      <c r="AL39" s="29">
        <v>1551.56</v>
      </c>
      <c r="AM39" s="29">
        <v>7240.63</v>
      </c>
      <c r="AN39" s="29">
        <v>0</v>
      </c>
      <c r="AO39" s="29">
        <v>0</v>
      </c>
      <c r="AP39" s="29">
        <v>0</v>
      </c>
      <c r="AQ39" s="29">
        <v>336.17</v>
      </c>
      <c r="AR39" s="29">
        <v>0</v>
      </c>
      <c r="AS39" s="29">
        <v>0</v>
      </c>
      <c r="AT39" s="29">
        <v>0</v>
      </c>
      <c r="AU39" s="29">
        <v>0</v>
      </c>
      <c r="AV39" s="215">
        <v>0</v>
      </c>
    </row>
    <row r="40" spans="1:48" x14ac:dyDescent="0.2">
      <c r="A40" s="214" t="s">
        <v>3514</v>
      </c>
      <c r="B40" s="24" t="s">
        <v>19</v>
      </c>
      <c r="C40" s="32">
        <v>45517</v>
      </c>
      <c r="D40" s="26">
        <v>287610.86</v>
      </c>
      <c r="E40" s="27" t="s">
        <v>1182</v>
      </c>
      <c r="F40" s="28" t="s">
        <v>3487</v>
      </c>
      <c r="G40" s="33">
        <v>258.14</v>
      </c>
      <c r="H40" s="33">
        <v>259.43</v>
      </c>
      <c r="I40" s="33">
        <v>261.58</v>
      </c>
      <c r="J40" s="30">
        <f t="shared" si="0"/>
        <v>779.14999999999986</v>
      </c>
      <c r="K40" s="30">
        <f t="shared" si="2"/>
        <v>304471.65000000002</v>
      </c>
      <c r="L40" s="29">
        <v>262.63</v>
      </c>
      <c r="M40" s="29">
        <v>262.63</v>
      </c>
      <c r="N40" s="29">
        <v>262.63</v>
      </c>
      <c r="O40" s="29">
        <v>279089.99</v>
      </c>
      <c r="P40" s="29">
        <v>262.63</v>
      </c>
      <c r="Q40" s="29">
        <v>262.63</v>
      </c>
      <c r="R40" s="29">
        <v>262.63</v>
      </c>
      <c r="S40" s="29">
        <v>262.63</v>
      </c>
      <c r="T40" s="29">
        <v>1847.48</v>
      </c>
      <c r="U40" s="29">
        <v>262.63</v>
      </c>
      <c r="V40" s="29">
        <v>262.63</v>
      </c>
      <c r="W40" s="29">
        <v>262.63</v>
      </c>
      <c r="X40" s="29">
        <v>262.63</v>
      </c>
      <c r="Y40" s="29">
        <v>262.63</v>
      </c>
      <c r="Z40" s="29">
        <v>262.63</v>
      </c>
      <c r="AA40" s="29">
        <v>262.63</v>
      </c>
      <c r="AB40" s="29">
        <v>431.66</v>
      </c>
      <c r="AC40" s="29">
        <v>875.44</v>
      </c>
      <c r="AD40" s="29">
        <v>875.44</v>
      </c>
      <c r="AE40" s="29">
        <v>875.44</v>
      </c>
      <c r="AF40" s="29">
        <v>6158.26</v>
      </c>
      <c r="AG40" s="29">
        <v>875.44</v>
      </c>
      <c r="AH40" s="29">
        <v>875.44</v>
      </c>
      <c r="AI40" s="29">
        <v>875.44</v>
      </c>
      <c r="AJ40" s="29">
        <v>875.44</v>
      </c>
      <c r="AK40" s="29">
        <v>875.44</v>
      </c>
      <c r="AL40" s="29">
        <v>875.44</v>
      </c>
      <c r="AM40" s="29">
        <v>5282.82</v>
      </c>
      <c r="AN40" s="29">
        <v>105.66</v>
      </c>
      <c r="AO40" s="29">
        <v>0</v>
      </c>
      <c r="AP40" s="29">
        <v>0</v>
      </c>
      <c r="AQ40" s="29">
        <v>0</v>
      </c>
      <c r="AR40" s="29">
        <v>0</v>
      </c>
      <c r="AS40" s="29">
        <v>0</v>
      </c>
      <c r="AT40" s="29">
        <v>0</v>
      </c>
      <c r="AU40" s="29">
        <v>0</v>
      </c>
      <c r="AV40" s="215">
        <v>0</v>
      </c>
    </row>
    <row r="41" spans="1:48" x14ac:dyDescent="0.2">
      <c r="A41" s="214" t="s">
        <v>3515</v>
      </c>
      <c r="B41" s="24" t="s">
        <v>19</v>
      </c>
      <c r="C41" s="25">
        <v>45477</v>
      </c>
      <c r="D41" s="26">
        <v>231240</v>
      </c>
      <c r="E41" s="27" t="s">
        <v>1185</v>
      </c>
      <c r="F41" s="28" t="s">
        <v>3487</v>
      </c>
      <c r="G41" s="33">
        <v>155.77000000000001</v>
      </c>
      <c r="H41" s="33">
        <v>156.55000000000001</v>
      </c>
      <c r="I41" s="33">
        <v>157.85</v>
      </c>
      <c r="J41" s="30">
        <f t="shared" si="0"/>
        <v>470.17000000000007</v>
      </c>
      <c r="K41" s="30">
        <f t="shared" si="2"/>
        <v>298320.81000000011</v>
      </c>
      <c r="L41" s="29">
        <v>158.47999999999999</v>
      </c>
      <c r="M41" s="29">
        <v>158.47999999999999</v>
      </c>
      <c r="N41" s="29">
        <v>158.47999999999999</v>
      </c>
      <c r="O41" s="29">
        <v>274865.15999999997</v>
      </c>
      <c r="P41" s="29">
        <v>158.47999999999999</v>
      </c>
      <c r="Q41" s="29">
        <v>158.47999999999999</v>
      </c>
      <c r="R41" s="29">
        <v>158.47999999999999</v>
      </c>
      <c r="S41" s="29">
        <v>158.47999999999999</v>
      </c>
      <c r="T41" s="29">
        <v>1743.33</v>
      </c>
      <c r="U41" s="29">
        <v>158.47999999999999</v>
      </c>
      <c r="V41" s="29">
        <v>158.47999999999999</v>
      </c>
      <c r="W41" s="29">
        <v>158.47999999999999</v>
      </c>
      <c r="X41" s="29">
        <v>158.47999999999999</v>
      </c>
      <c r="Y41" s="29">
        <v>422.63</v>
      </c>
      <c r="Z41" s="29">
        <v>528.28</v>
      </c>
      <c r="AA41" s="29">
        <v>528.28</v>
      </c>
      <c r="AB41" s="29">
        <v>528.28</v>
      </c>
      <c r="AC41" s="29">
        <v>528.28</v>
      </c>
      <c r="AD41" s="29">
        <v>528.28</v>
      </c>
      <c r="AE41" s="29">
        <v>528.28</v>
      </c>
      <c r="AF41" s="29">
        <v>5811.1</v>
      </c>
      <c r="AG41" s="29">
        <v>528.28</v>
      </c>
      <c r="AH41" s="29">
        <v>528.28</v>
      </c>
      <c r="AI41" s="29">
        <v>528.28</v>
      </c>
      <c r="AJ41" s="29">
        <v>528.28</v>
      </c>
      <c r="AK41" s="29">
        <v>528.28</v>
      </c>
      <c r="AL41" s="29">
        <v>528.28</v>
      </c>
      <c r="AM41" s="29">
        <v>7290.29</v>
      </c>
      <c r="AN41" s="29">
        <v>105.66</v>
      </c>
      <c r="AO41" s="29">
        <v>0</v>
      </c>
      <c r="AP41" s="29">
        <v>0</v>
      </c>
      <c r="AQ41" s="29">
        <v>0</v>
      </c>
      <c r="AR41" s="29">
        <v>0</v>
      </c>
      <c r="AS41" s="29">
        <v>0</v>
      </c>
      <c r="AT41" s="29">
        <v>0</v>
      </c>
      <c r="AU41" s="29">
        <v>0</v>
      </c>
      <c r="AV41" s="215">
        <v>0</v>
      </c>
    </row>
    <row r="42" spans="1:48" x14ac:dyDescent="0.2">
      <c r="A42" s="214" t="s">
        <v>3516</v>
      </c>
      <c r="B42" s="24" t="s">
        <v>19</v>
      </c>
      <c r="C42" s="25">
        <v>45472</v>
      </c>
      <c r="D42" s="26">
        <v>234102.3</v>
      </c>
      <c r="E42" s="27" t="s">
        <v>1187</v>
      </c>
      <c r="F42" s="28" t="s">
        <v>3487</v>
      </c>
      <c r="G42" s="33">
        <v>482.59</v>
      </c>
      <c r="H42" s="33">
        <v>485</v>
      </c>
      <c r="I42" s="33">
        <v>489.03</v>
      </c>
      <c r="J42" s="30">
        <f t="shared" si="0"/>
        <v>1456.62</v>
      </c>
      <c r="K42" s="30">
        <f t="shared" si="2"/>
        <v>296688.66999999993</v>
      </c>
      <c r="L42" s="29">
        <v>490.99</v>
      </c>
      <c r="M42" s="29">
        <v>490.99</v>
      </c>
      <c r="N42" s="29">
        <v>490.99</v>
      </c>
      <c r="O42" s="29">
        <v>246758.1</v>
      </c>
      <c r="P42" s="29">
        <v>1636.62</v>
      </c>
      <c r="Q42" s="29">
        <v>1636.62</v>
      </c>
      <c r="R42" s="29">
        <v>1636.62</v>
      </c>
      <c r="S42" s="29">
        <v>1636.62</v>
      </c>
      <c r="T42" s="29">
        <v>1636.62</v>
      </c>
      <c r="U42" s="29">
        <v>1636.62</v>
      </c>
      <c r="V42" s="29">
        <v>1636.62</v>
      </c>
      <c r="W42" s="29">
        <v>1636.62</v>
      </c>
      <c r="X42" s="29">
        <v>1636.62</v>
      </c>
      <c r="Y42" s="29">
        <v>1636.62</v>
      </c>
      <c r="Z42" s="29">
        <v>1636.62</v>
      </c>
      <c r="AA42" s="29">
        <v>6882.2</v>
      </c>
      <c r="AB42" s="29">
        <v>1636.62</v>
      </c>
      <c r="AC42" s="29">
        <v>1636.62</v>
      </c>
      <c r="AD42" s="29">
        <v>1636.62</v>
      </c>
      <c r="AE42" s="29">
        <v>1636.62</v>
      </c>
      <c r="AF42" s="29">
        <v>1636.62</v>
      </c>
      <c r="AG42" s="29">
        <v>1636.62</v>
      </c>
      <c r="AH42" s="29">
        <v>1636.62</v>
      </c>
      <c r="AI42" s="29">
        <v>1636.62</v>
      </c>
      <c r="AJ42" s="29">
        <v>1636.62</v>
      </c>
      <c r="AK42" s="29">
        <v>1636.62</v>
      </c>
      <c r="AL42" s="29">
        <v>1636.62</v>
      </c>
      <c r="AM42" s="29">
        <v>5245.58</v>
      </c>
      <c r="AN42" s="29">
        <v>0</v>
      </c>
      <c r="AO42" s="29">
        <v>324.18</v>
      </c>
      <c r="AP42" s="29">
        <v>0</v>
      </c>
      <c r="AQ42" s="29">
        <v>0</v>
      </c>
      <c r="AR42" s="29">
        <v>0</v>
      </c>
      <c r="AS42" s="29">
        <v>0</v>
      </c>
      <c r="AT42" s="29">
        <v>0</v>
      </c>
      <c r="AU42" s="29">
        <v>0</v>
      </c>
      <c r="AV42" s="215">
        <v>0</v>
      </c>
    </row>
    <row r="43" spans="1:48" x14ac:dyDescent="0.2">
      <c r="A43" s="214" t="s">
        <v>3517</v>
      </c>
      <c r="B43" s="24" t="s">
        <v>19</v>
      </c>
      <c r="C43" s="31">
        <v>45472</v>
      </c>
      <c r="D43" s="26">
        <v>305688.94</v>
      </c>
      <c r="E43" s="27" t="s">
        <v>1190</v>
      </c>
      <c r="F43" s="28" t="s">
        <v>3487</v>
      </c>
      <c r="G43" s="33">
        <v>121.21</v>
      </c>
      <c r="H43" s="33">
        <v>121.82</v>
      </c>
      <c r="I43" s="33">
        <v>122.83</v>
      </c>
      <c r="J43" s="30">
        <f t="shared" si="0"/>
        <v>365.85999999999996</v>
      </c>
      <c r="K43" s="30">
        <f t="shared" si="2"/>
        <v>238844.50000000015</v>
      </c>
      <c r="L43" s="29">
        <v>0</v>
      </c>
      <c r="M43" s="29">
        <v>123.32</v>
      </c>
      <c r="N43" s="29">
        <v>123.32</v>
      </c>
      <c r="O43" s="29">
        <v>213095.11</v>
      </c>
      <c r="P43" s="29">
        <v>411.07</v>
      </c>
      <c r="Q43" s="29">
        <v>411.07</v>
      </c>
      <c r="R43" s="29">
        <v>411.07</v>
      </c>
      <c r="S43" s="29">
        <v>411.07</v>
      </c>
      <c r="T43" s="29">
        <v>411.07</v>
      </c>
      <c r="U43" s="29">
        <v>411.07</v>
      </c>
      <c r="V43" s="29">
        <v>411.07</v>
      </c>
      <c r="W43" s="29">
        <v>411.07</v>
      </c>
      <c r="X43" s="29">
        <v>411.07</v>
      </c>
      <c r="Y43" s="29">
        <v>411.07</v>
      </c>
      <c r="Z43" s="29">
        <v>411.07</v>
      </c>
      <c r="AA43" s="29">
        <v>8303.6</v>
      </c>
      <c r="AB43" s="29">
        <v>411.07</v>
      </c>
      <c r="AC43" s="29">
        <v>411.07</v>
      </c>
      <c r="AD43" s="29">
        <v>411.07</v>
      </c>
      <c r="AE43" s="29">
        <v>411.07</v>
      </c>
      <c r="AF43" s="29">
        <v>411.07</v>
      </c>
      <c r="AG43" s="29">
        <v>411.07</v>
      </c>
      <c r="AH43" s="29">
        <v>411.07</v>
      </c>
      <c r="AI43" s="29">
        <v>411.07</v>
      </c>
      <c r="AJ43" s="29">
        <v>411.07</v>
      </c>
      <c r="AK43" s="29">
        <v>411.07</v>
      </c>
      <c r="AL43" s="29">
        <v>411.07</v>
      </c>
      <c r="AM43" s="29">
        <v>7892.53</v>
      </c>
      <c r="AN43" s="29">
        <v>263.08</v>
      </c>
      <c r="AO43" s="29">
        <v>0</v>
      </c>
      <c r="AP43" s="29">
        <v>0</v>
      </c>
      <c r="AQ43" s="29">
        <v>0</v>
      </c>
      <c r="AR43" s="29">
        <v>0</v>
      </c>
      <c r="AS43" s="29">
        <v>0</v>
      </c>
      <c r="AT43" s="29">
        <v>0</v>
      </c>
      <c r="AU43" s="29">
        <v>0</v>
      </c>
      <c r="AV43" s="215">
        <v>0</v>
      </c>
    </row>
    <row r="44" spans="1:48" x14ac:dyDescent="0.2">
      <c r="A44" s="214" t="s">
        <v>3518</v>
      </c>
      <c r="B44" s="24" t="s">
        <v>19</v>
      </c>
      <c r="C44" s="31">
        <v>45472</v>
      </c>
      <c r="D44" s="26">
        <v>412660</v>
      </c>
      <c r="E44" s="27" t="s">
        <v>1193</v>
      </c>
      <c r="F44" s="28" t="s">
        <v>3487</v>
      </c>
      <c r="G44" s="33">
        <v>127.26</v>
      </c>
      <c r="H44" s="33">
        <v>127.9</v>
      </c>
      <c r="I44" s="33">
        <v>128.96</v>
      </c>
      <c r="J44" s="30">
        <f t="shared" si="0"/>
        <v>384.12</v>
      </c>
      <c r="K44" s="30">
        <f t="shared" si="2"/>
        <v>243833.42</v>
      </c>
      <c r="L44" s="29">
        <v>0</v>
      </c>
      <c r="M44" s="29">
        <v>377.95</v>
      </c>
      <c r="N44" s="29">
        <v>377.95</v>
      </c>
      <c r="O44" s="29">
        <v>223234.17</v>
      </c>
      <c r="P44" s="29">
        <v>377.95</v>
      </c>
      <c r="Q44" s="29">
        <v>377.95</v>
      </c>
      <c r="R44" s="29">
        <v>377.95</v>
      </c>
      <c r="S44" s="29">
        <v>377.95</v>
      </c>
      <c r="T44" s="29">
        <v>2189.37</v>
      </c>
      <c r="U44" s="29">
        <v>583.29999999999995</v>
      </c>
      <c r="V44" s="29">
        <v>680.06</v>
      </c>
      <c r="W44" s="29">
        <v>680.06</v>
      </c>
      <c r="X44" s="29">
        <v>680.06</v>
      </c>
      <c r="Y44" s="29">
        <v>680.06</v>
      </c>
      <c r="Z44" s="29">
        <v>680.06</v>
      </c>
      <c r="AA44" s="29">
        <v>680.06</v>
      </c>
      <c r="AB44" s="29">
        <v>680.06</v>
      </c>
      <c r="AC44" s="29">
        <v>680.06</v>
      </c>
      <c r="AD44" s="29">
        <v>680.06</v>
      </c>
      <c r="AE44" s="29">
        <v>680.06</v>
      </c>
      <c r="AF44" s="29">
        <v>6718.04</v>
      </c>
      <c r="AG44" s="29">
        <v>680.06</v>
      </c>
      <c r="AH44" s="29">
        <v>680.06</v>
      </c>
      <c r="AI44" s="29">
        <v>680.12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  <c r="AT44" s="29">
        <v>0</v>
      </c>
      <c r="AU44" s="29">
        <v>0</v>
      </c>
      <c r="AV44" s="215">
        <v>0</v>
      </c>
    </row>
    <row r="45" spans="1:48" x14ac:dyDescent="0.2">
      <c r="A45" s="214" t="s">
        <v>3519</v>
      </c>
      <c r="B45" s="24" t="s">
        <v>19</v>
      </c>
      <c r="C45" s="31">
        <v>45472</v>
      </c>
      <c r="D45" s="26">
        <v>305500</v>
      </c>
      <c r="E45" s="27" t="s">
        <v>1197</v>
      </c>
      <c r="F45" s="28" t="s">
        <v>3487</v>
      </c>
      <c r="G45" s="33">
        <v>817</v>
      </c>
      <c r="H45" s="33">
        <v>821.08</v>
      </c>
      <c r="I45" s="33">
        <v>827.9</v>
      </c>
      <c r="J45" s="30">
        <f t="shared" si="0"/>
        <v>2465.98</v>
      </c>
      <c r="K45" s="30">
        <f t="shared" si="2"/>
        <v>290412.23000000033</v>
      </c>
      <c r="L45" s="29">
        <v>0</v>
      </c>
      <c r="M45" s="29">
        <v>831.21</v>
      </c>
      <c r="N45" s="29">
        <v>831.21</v>
      </c>
      <c r="O45" s="29">
        <v>252475.01</v>
      </c>
      <c r="P45" s="29">
        <v>831.21</v>
      </c>
      <c r="Q45" s="29">
        <v>831.21</v>
      </c>
      <c r="R45" s="29">
        <v>831.21</v>
      </c>
      <c r="S45" s="29">
        <v>831.21</v>
      </c>
      <c r="T45" s="29">
        <v>9356.41</v>
      </c>
      <c r="U45" s="29">
        <v>831.21</v>
      </c>
      <c r="V45" s="29">
        <v>831.21</v>
      </c>
      <c r="W45" s="29">
        <v>831.21</v>
      </c>
      <c r="X45" s="29">
        <v>831.21</v>
      </c>
      <c r="Y45" s="29">
        <v>831.21</v>
      </c>
      <c r="Z45" s="29">
        <v>831.21</v>
      </c>
      <c r="AA45" s="29">
        <v>831.21</v>
      </c>
      <c r="AB45" s="29">
        <v>831.21</v>
      </c>
      <c r="AC45" s="29">
        <v>831.21</v>
      </c>
      <c r="AD45" s="29">
        <v>831.21</v>
      </c>
      <c r="AE45" s="29">
        <v>831.21</v>
      </c>
      <c r="AF45" s="29">
        <v>9356.41</v>
      </c>
      <c r="AG45" s="29">
        <v>831.21</v>
      </c>
      <c r="AH45" s="29">
        <v>831.21</v>
      </c>
      <c r="AI45" s="29">
        <v>831.21</v>
      </c>
      <c r="AJ45" s="29">
        <v>831.21</v>
      </c>
      <c r="AK45" s="29">
        <v>831.21</v>
      </c>
      <c r="AL45" s="29">
        <v>831.21</v>
      </c>
      <c r="AM45" s="29">
        <v>0</v>
      </c>
      <c r="AN45" s="29">
        <v>106.57</v>
      </c>
      <c r="AO45" s="29">
        <v>0</v>
      </c>
      <c r="AP45" s="29">
        <v>0</v>
      </c>
      <c r="AQ45" s="29">
        <v>0</v>
      </c>
      <c r="AR45" s="29">
        <v>0</v>
      </c>
      <c r="AS45" s="29">
        <v>0</v>
      </c>
      <c r="AT45" s="29">
        <v>0</v>
      </c>
      <c r="AU45" s="29">
        <v>0</v>
      </c>
      <c r="AV45" s="215">
        <v>0</v>
      </c>
    </row>
    <row r="46" spans="1:48" x14ac:dyDescent="0.2">
      <c r="A46" s="214" t="s">
        <v>3520</v>
      </c>
      <c r="B46" s="24" t="s">
        <v>19</v>
      </c>
      <c r="C46" s="32">
        <v>45472</v>
      </c>
      <c r="D46" s="26">
        <v>305500</v>
      </c>
      <c r="E46" s="27" t="s">
        <v>1200</v>
      </c>
      <c r="F46" s="28" t="s">
        <v>3487</v>
      </c>
      <c r="G46" s="33">
        <v>744.72</v>
      </c>
      <c r="H46" s="33">
        <v>748.45</v>
      </c>
      <c r="I46" s="33">
        <v>754.66</v>
      </c>
      <c r="J46" s="30">
        <f t="shared" si="0"/>
        <v>2247.83</v>
      </c>
      <c r="K46" s="30">
        <f t="shared" si="2"/>
        <v>410765.27999999985</v>
      </c>
      <c r="L46" s="29">
        <v>773.19</v>
      </c>
      <c r="M46" s="29">
        <v>757.68</v>
      </c>
      <c r="N46" s="29">
        <v>757.68</v>
      </c>
      <c r="O46" s="29">
        <v>390730.39</v>
      </c>
      <c r="P46" s="29">
        <v>757.68</v>
      </c>
      <c r="Q46" s="29">
        <v>757.68</v>
      </c>
      <c r="R46" s="29">
        <v>757.68</v>
      </c>
      <c r="S46" s="29">
        <v>757.68</v>
      </c>
      <c r="T46" s="29">
        <v>757.68</v>
      </c>
      <c r="U46" s="29">
        <v>757.68</v>
      </c>
      <c r="V46" s="29">
        <v>757.68</v>
      </c>
      <c r="W46" s="29">
        <v>757.68</v>
      </c>
      <c r="X46" s="29">
        <v>757.68</v>
      </c>
      <c r="Y46" s="29">
        <v>757.68</v>
      </c>
      <c r="Z46" s="29">
        <v>757.68</v>
      </c>
      <c r="AA46" s="29">
        <v>757.68</v>
      </c>
      <c r="AB46" s="29">
        <v>757.68</v>
      </c>
      <c r="AC46" s="29">
        <v>757.68</v>
      </c>
      <c r="AD46" s="29">
        <v>757.68</v>
      </c>
      <c r="AE46" s="29">
        <v>757.68</v>
      </c>
      <c r="AF46" s="29">
        <v>757.68</v>
      </c>
      <c r="AG46" s="29">
        <v>757.68</v>
      </c>
      <c r="AH46" s="29">
        <v>757.68</v>
      </c>
      <c r="AI46" s="29">
        <v>757.68</v>
      </c>
      <c r="AJ46" s="29">
        <v>757.68</v>
      </c>
      <c r="AK46" s="29">
        <v>757.68</v>
      </c>
      <c r="AL46" s="29">
        <v>757.68</v>
      </c>
      <c r="AM46" s="29">
        <v>0</v>
      </c>
      <c r="AN46" s="29">
        <v>319.7</v>
      </c>
      <c r="AO46" s="29">
        <v>0</v>
      </c>
      <c r="AP46" s="29">
        <v>0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15">
        <v>0</v>
      </c>
    </row>
    <row r="47" spans="1:48" x14ac:dyDescent="0.2">
      <c r="A47" s="214" t="s">
        <v>3521</v>
      </c>
      <c r="B47" s="24" t="s">
        <v>19</v>
      </c>
      <c r="C47" s="25">
        <v>45490</v>
      </c>
      <c r="D47" s="26">
        <v>290460</v>
      </c>
      <c r="E47" s="27" t="s">
        <v>1203</v>
      </c>
      <c r="F47" s="28" t="s">
        <v>3487</v>
      </c>
      <c r="G47" s="33">
        <v>477.63</v>
      </c>
      <c r="H47" s="33">
        <v>480.02</v>
      </c>
      <c r="I47" s="33">
        <v>484</v>
      </c>
      <c r="J47" s="30">
        <f t="shared" si="0"/>
        <v>1441.65</v>
      </c>
      <c r="K47" s="30">
        <f t="shared" si="2"/>
        <v>319124.01999999984</v>
      </c>
      <c r="L47" s="29">
        <v>0</v>
      </c>
      <c r="M47" s="29">
        <v>485.94</v>
      </c>
      <c r="N47" s="29">
        <v>485.94</v>
      </c>
      <c r="O47" s="29">
        <v>236306.96</v>
      </c>
      <c r="P47" s="29">
        <v>1619.79</v>
      </c>
      <c r="Q47" s="29">
        <v>1619.79</v>
      </c>
      <c r="R47" s="29">
        <v>1619.79</v>
      </c>
      <c r="S47" s="29">
        <v>1619.79</v>
      </c>
      <c r="T47" s="29">
        <v>1619.79</v>
      </c>
      <c r="U47" s="29">
        <v>6948.04</v>
      </c>
      <c r="V47" s="29">
        <v>1619.79</v>
      </c>
      <c r="W47" s="29">
        <v>1619.79</v>
      </c>
      <c r="X47" s="29">
        <v>1619.79</v>
      </c>
      <c r="Y47" s="29">
        <v>1619.79</v>
      </c>
      <c r="Z47" s="29">
        <v>1619.79</v>
      </c>
      <c r="AA47" s="29">
        <v>6948.04</v>
      </c>
      <c r="AB47" s="29">
        <v>1619.79</v>
      </c>
      <c r="AC47" s="29">
        <v>1619.79</v>
      </c>
      <c r="AD47" s="29">
        <v>1619.79</v>
      </c>
      <c r="AE47" s="29">
        <v>1619.79</v>
      </c>
      <c r="AF47" s="29">
        <v>1619.79</v>
      </c>
      <c r="AG47" s="29">
        <v>6948.04</v>
      </c>
      <c r="AH47" s="29">
        <v>1619.79</v>
      </c>
      <c r="AI47" s="29">
        <v>1619.79</v>
      </c>
      <c r="AJ47" s="29">
        <v>1619.79</v>
      </c>
      <c r="AK47" s="29">
        <v>1619.79</v>
      </c>
      <c r="AL47" s="29">
        <v>1619.79</v>
      </c>
      <c r="AM47" s="29">
        <v>28498.69</v>
      </c>
      <c r="AN47" s="29">
        <v>0</v>
      </c>
      <c r="AO47" s="29">
        <v>106.57</v>
      </c>
      <c r="AP47" s="29">
        <v>0</v>
      </c>
      <c r="AQ47" s="29">
        <v>0</v>
      </c>
      <c r="AR47" s="29">
        <v>0</v>
      </c>
      <c r="AS47" s="29">
        <v>0</v>
      </c>
      <c r="AT47" s="29">
        <v>0</v>
      </c>
      <c r="AU47" s="29">
        <v>0</v>
      </c>
      <c r="AV47" s="215">
        <v>0</v>
      </c>
    </row>
    <row r="48" spans="1:48" x14ac:dyDescent="0.2">
      <c r="A48" s="214" t="s">
        <v>3522</v>
      </c>
      <c r="B48" s="24" t="s">
        <v>19</v>
      </c>
      <c r="C48" s="25">
        <v>45472</v>
      </c>
      <c r="D48" s="26">
        <v>290460</v>
      </c>
      <c r="E48" s="27" t="s">
        <v>1207</v>
      </c>
      <c r="F48" s="28" t="s">
        <v>3487</v>
      </c>
      <c r="G48" s="33">
        <v>2858.46</v>
      </c>
      <c r="H48" s="33">
        <v>3935.4399999999996</v>
      </c>
      <c r="I48" s="33">
        <v>2978.16</v>
      </c>
      <c r="J48" s="30">
        <f t="shared" si="0"/>
        <v>9772.06</v>
      </c>
      <c r="K48" s="30">
        <f t="shared" si="2"/>
        <v>281331.77</v>
      </c>
      <c r="L48" s="29">
        <v>0</v>
      </c>
      <c r="M48" s="29">
        <v>0</v>
      </c>
      <c r="N48" s="29">
        <v>0</v>
      </c>
      <c r="O48" s="29">
        <v>281225.2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  <c r="AC48" s="29">
        <v>0</v>
      </c>
      <c r="AD48" s="29">
        <v>0</v>
      </c>
      <c r="AE48" s="29">
        <v>0</v>
      </c>
      <c r="AF48" s="29">
        <v>0</v>
      </c>
      <c r="AG48" s="29">
        <v>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106.57</v>
      </c>
      <c r="AO48" s="29">
        <v>0</v>
      </c>
      <c r="AP48" s="29">
        <v>0</v>
      </c>
      <c r="AQ48" s="29">
        <v>0</v>
      </c>
      <c r="AR48" s="29">
        <v>0</v>
      </c>
      <c r="AS48" s="29">
        <v>0</v>
      </c>
      <c r="AT48" s="29">
        <v>0</v>
      </c>
      <c r="AU48" s="29">
        <v>0</v>
      </c>
      <c r="AV48" s="215">
        <v>0</v>
      </c>
    </row>
    <row r="49" spans="1:48" x14ac:dyDescent="0.2">
      <c r="A49" s="214" t="s">
        <v>3523</v>
      </c>
      <c r="B49" s="24" t="s">
        <v>19</v>
      </c>
      <c r="C49" s="31">
        <v>45493</v>
      </c>
      <c r="D49" s="26">
        <v>290460</v>
      </c>
      <c r="E49" s="27" t="s">
        <v>1211</v>
      </c>
      <c r="F49" s="28" t="s">
        <v>3487</v>
      </c>
      <c r="G49" s="33">
        <v>467.32</v>
      </c>
      <c r="H49" s="33">
        <v>469.66</v>
      </c>
      <c r="I49" s="33">
        <v>473.56</v>
      </c>
      <c r="J49" s="30">
        <f t="shared" si="0"/>
        <v>1410.54</v>
      </c>
      <c r="K49" s="30">
        <f t="shared" si="2"/>
        <v>302927.54999999958</v>
      </c>
      <c r="L49" s="29">
        <v>0</v>
      </c>
      <c r="M49" s="29">
        <v>475.45</v>
      </c>
      <c r="N49" s="29">
        <v>475.45</v>
      </c>
      <c r="O49" s="29">
        <v>259692.26</v>
      </c>
      <c r="P49" s="29">
        <v>475.45</v>
      </c>
      <c r="Q49" s="29">
        <v>475.45</v>
      </c>
      <c r="R49" s="29">
        <v>913.51</v>
      </c>
      <c r="S49" s="29">
        <v>1584.85</v>
      </c>
      <c r="T49" s="29">
        <v>1584.85</v>
      </c>
      <c r="U49" s="29">
        <v>1584.85</v>
      </c>
      <c r="V49" s="29">
        <v>1584.85</v>
      </c>
      <c r="W49" s="29">
        <v>1584.85</v>
      </c>
      <c r="X49" s="29">
        <v>1584.85</v>
      </c>
      <c r="Y49" s="29">
        <v>1584.85</v>
      </c>
      <c r="Z49" s="29">
        <v>1584.85</v>
      </c>
      <c r="AA49" s="29">
        <v>7478.36</v>
      </c>
      <c r="AB49" s="29">
        <v>1584.85</v>
      </c>
      <c r="AC49" s="29">
        <v>1584.85</v>
      </c>
      <c r="AD49" s="29">
        <v>1584.85</v>
      </c>
      <c r="AE49" s="29">
        <v>1584.85</v>
      </c>
      <c r="AF49" s="29">
        <v>1584.85</v>
      </c>
      <c r="AG49" s="29">
        <v>1584.85</v>
      </c>
      <c r="AH49" s="29">
        <v>1584.85</v>
      </c>
      <c r="AI49" s="29">
        <v>1584.85</v>
      </c>
      <c r="AJ49" s="29">
        <v>1584.85</v>
      </c>
      <c r="AK49" s="29">
        <v>0</v>
      </c>
      <c r="AL49" s="29">
        <v>0</v>
      </c>
      <c r="AM49" s="29">
        <v>5893.51</v>
      </c>
      <c r="AN49" s="29">
        <v>105.66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15">
        <v>0</v>
      </c>
    </row>
    <row r="50" spans="1:48" x14ac:dyDescent="0.2">
      <c r="A50" s="214" t="s">
        <v>3524</v>
      </c>
      <c r="B50" s="24" t="s">
        <v>19</v>
      </c>
      <c r="C50" s="25">
        <v>45500</v>
      </c>
      <c r="D50" s="26">
        <v>243460</v>
      </c>
      <c r="E50" s="27" t="s">
        <v>1214</v>
      </c>
      <c r="F50" s="28" t="s">
        <v>3487</v>
      </c>
      <c r="G50" s="33">
        <v>226.83</v>
      </c>
      <c r="H50" s="33">
        <v>227.97</v>
      </c>
      <c r="I50" s="33">
        <v>234.62</v>
      </c>
      <c r="J50" s="30">
        <f t="shared" si="0"/>
        <v>689.42000000000007</v>
      </c>
      <c r="K50" s="30">
        <f t="shared" si="2"/>
        <v>301910.24999999959</v>
      </c>
      <c r="L50" s="29">
        <v>0</v>
      </c>
      <c r="M50" s="29">
        <v>784.06</v>
      </c>
      <c r="N50" s="29">
        <v>784.06</v>
      </c>
      <c r="O50" s="29">
        <v>262402.38</v>
      </c>
      <c r="P50" s="29">
        <v>784.06</v>
      </c>
      <c r="Q50" s="29">
        <v>784.06</v>
      </c>
      <c r="R50" s="29">
        <v>1288.8699999999999</v>
      </c>
      <c r="S50" s="29">
        <v>1322.54</v>
      </c>
      <c r="T50" s="29">
        <v>1322.54</v>
      </c>
      <c r="U50" s="29">
        <v>1322.54</v>
      </c>
      <c r="V50" s="29">
        <v>1322.54</v>
      </c>
      <c r="W50" s="29">
        <v>1322.54</v>
      </c>
      <c r="X50" s="29">
        <v>1322.54</v>
      </c>
      <c r="Y50" s="29">
        <v>1322.54</v>
      </c>
      <c r="Z50" s="29">
        <v>1322.54</v>
      </c>
      <c r="AA50" s="29">
        <v>5585.14</v>
      </c>
      <c r="AB50" s="29">
        <v>1322.54</v>
      </c>
      <c r="AC50" s="29">
        <v>1322.54</v>
      </c>
      <c r="AD50" s="29">
        <v>1322.54</v>
      </c>
      <c r="AE50" s="29">
        <v>1322.54</v>
      </c>
      <c r="AF50" s="29">
        <v>1322.54</v>
      </c>
      <c r="AG50" s="29">
        <v>1322.54</v>
      </c>
      <c r="AH50" s="29">
        <v>1322.54</v>
      </c>
      <c r="AI50" s="29">
        <v>1322.54</v>
      </c>
      <c r="AJ50" s="29">
        <v>1322.54</v>
      </c>
      <c r="AK50" s="29">
        <v>1322.54</v>
      </c>
      <c r="AL50" s="29">
        <v>1322.56</v>
      </c>
      <c r="AM50" s="29">
        <v>4262.6000000000004</v>
      </c>
      <c r="AN50" s="29">
        <v>0</v>
      </c>
      <c r="AO50" s="29">
        <v>106.74</v>
      </c>
      <c r="AP50" s="29">
        <v>0</v>
      </c>
      <c r="AQ50" s="29">
        <v>0</v>
      </c>
      <c r="AR50" s="29">
        <v>0</v>
      </c>
      <c r="AS50" s="29">
        <v>0</v>
      </c>
      <c r="AT50" s="29">
        <v>0</v>
      </c>
      <c r="AU50" s="29">
        <v>0</v>
      </c>
      <c r="AV50" s="215">
        <v>0</v>
      </c>
    </row>
    <row r="51" spans="1:48" x14ac:dyDescent="0.2">
      <c r="A51" s="214" t="s">
        <v>3525</v>
      </c>
      <c r="B51" s="24" t="s">
        <v>19</v>
      </c>
      <c r="C51" s="34">
        <v>45493</v>
      </c>
      <c r="D51" s="26">
        <v>290460</v>
      </c>
      <c r="E51" s="27" t="s">
        <v>1218</v>
      </c>
      <c r="F51" s="28" t="s">
        <v>3487</v>
      </c>
      <c r="G51" s="29">
        <v>0</v>
      </c>
      <c r="H51" s="29">
        <v>0</v>
      </c>
      <c r="I51" s="29">
        <v>0</v>
      </c>
      <c r="J51" s="30">
        <f t="shared" si="0"/>
        <v>0</v>
      </c>
      <c r="K51" s="30">
        <f t="shared" si="2"/>
        <v>295901.51000000042</v>
      </c>
      <c r="L51" s="29">
        <v>0</v>
      </c>
      <c r="M51" s="29">
        <v>453.46</v>
      </c>
      <c r="N51" s="29">
        <v>453.46</v>
      </c>
      <c r="O51" s="29">
        <v>284248.07</v>
      </c>
      <c r="P51" s="29">
        <v>453.46</v>
      </c>
      <c r="Q51" s="29">
        <v>453.46</v>
      </c>
      <c r="R51" s="29">
        <v>453.46</v>
      </c>
      <c r="S51" s="29">
        <v>453.46</v>
      </c>
      <c r="T51" s="29">
        <v>453.46</v>
      </c>
      <c r="U51" s="29">
        <v>453.46</v>
      </c>
      <c r="V51" s="29">
        <v>453.46</v>
      </c>
      <c r="W51" s="29">
        <v>453.46</v>
      </c>
      <c r="X51" s="29">
        <v>453.46</v>
      </c>
      <c r="Y51" s="29">
        <v>453.46</v>
      </c>
      <c r="Z51" s="29">
        <v>453.46</v>
      </c>
      <c r="AA51" s="29">
        <v>453.46</v>
      </c>
      <c r="AB51" s="29">
        <v>453.46</v>
      </c>
      <c r="AC51" s="29">
        <v>453.46</v>
      </c>
      <c r="AD51" s="29">
        <v>453.46</v>
      </c>
      <c r="AE51" s="29">
        <v>453.46</v>
      </c>
      <c r="AF51" s="29">
        <v>453.46</v>
      </c>
      <c r="AG51" s="29">
        <v>453.46</v>
      </c>
      <c r="AH51" s="29">
        <v>453.46</v>
      </c>
      <c r="AI51" s="29">
        <v>453.46</v>
      </c>
      <c r="AJ51" s="29">
        <v>453.46</v>
      </c>
      <c r="AK51" s="29">
        <v>453.46</v>
      </c>
      <c r="AL51" s="29">
        <v>453.43</v>
      </c>
      <c r="AM51" s="29">
        <v>0</v>
      </c>
      <c r="AN51" s="29">
        <v>316.97000000000003</v>
      </c>
      <c r="AO51" s="29">
        <v>0</v>
      </c>
      <c r="AP51" s="29">
        <v>0</v>
      </c>
      <c r="AQ51" s="29">
        <v>0</v>
      </c>
      <c r="AR51" s="29">
        <v>0</v>
      </c>
      <c r="AS51" s="29">
        <v>0</v>
      </c>
      <c r="AT51" s="29">
        <v>0</v>
      </c>
      <c r="AU51" s="29">
        <v>0</v>
      </c>
      <c r="AV51" s="215">
        <v>0</v>
      </c>
    </row>
    <row r="52" spans="1:48" x14ac:dyDescent="0.2">
      <c r="A52" s="214" t="s">
        <v>3526</v>
      </c>
      <c r="B52" s="24" t="s">
        <v>19</v>
      </c>
      <c r="C52" s="32">
        <v>45564</v>
      </c>
      <c r="D52" s="26">
        <v>302609.5</v>
      </c>
      <c r="E52" s="27" t="s">
        <v>1221</v>
      </c>
      <c r="F52" s="28" t="s">
        <v>3487</v>
      </c>
      <c r="G52" s="33">
        <v>103.85</v>
      </c>
      <c r="H52" s="33">
        <v>104.37</v>
      </c>
      <c r="I52" s="33">
        <v>105.24</v>
      </c>
      <c r="J52" s="30">
        <f t="shared" si="0"/>
        <v>313.45999999999998</v>
      </c>
      <c r="K52" s="30">
        <f t="shared" si="2"/>
        <v>244277.74000000011</v>
      </c>
      <c r="L52" s="29">
        <v>105.66</v>
      </c>
      <c r="M52" s="29">
        <v>105.66</v>
      </c>
      <c r="N52" s="29">
        <v>105.66</v>
      </c>
      <c r="O52" s="29">
        <v>213109</v>
      </c>
      <c r="P52" s="29">
        <v>105.66</v>
      </c>
      <c r="Q52" s="29">
        <v>105.66</v>
      </c>
      <c r="R52" s="29">
        <v>105.66</v>
      </c>
      <c r="S52" s="29">
        <v>105.66</v>
      </c>
      <c r="T52" s="29">
        <v>5388.48</v>
      </c>
      <c r="U52" s="29">
        <v>105.66</v>
      </c>
      <c r="V52" s="29">
        <v>105.66</v>
      </c>
      <c r="W52" s="29">
        <v>105.66</v>
      </c>
      <c r="X52" s="29">
        <v>105.66</v>
      </c>
      <c r="Y52" s="29">
        <v>105.66</v>
      </c>
      <c r="Z52" s="29">
        <v>105.66</v>
      </c>
      <c r="AA52" s="29">
        <v>105.66</v>
      </c>
      <c r="AB52" s="29">
        <v>105.66</v>
      </c>
      <c r="AC52" s="29">
        <v>105.66</v>
      </c>
      <c r="AD52" s="29">
        <v>105.66</v>
      </c>
      <c r="AE52" s="29">
        <v>105.66</v>
      </c>
      <c r="AF52" s="29">
        <v>5388.48</v>
      </c>
      <c r="AG52" s="29">
        <v>105.66</v>
      </c>
      <c r="AH52" s="29">
        <v>105.66</v>
      </c>
      <c r="AI52" s="29">
        <v>105.66</v>
      </c>
      <c r="AJ52" s="29">
        <v>105.66</v>
      </c>
      <c r="AK52" s="29">
        <v>105.66</v>
      </c>
      <c r="AL52" s="29">
        <v>105.66</v>
      </c>
      <c r="AM52" s="29">
        <v>17750.28</v>
      </c>
      <c r="AN52" s="29">
        <v>105.66</v>
      </c>
      <c r="AO52" s="29">
        <v>0</v>
      </c>
      <c r="AP52" s="29">
        <v>0</v>
      </c>
      <c r="AQ52" s="29">
        <v>0</v>
      </c>
      <c r="AR52" s="29">
        <v>0</v>
      </c>
      <c r="AS52" s="29">
        <v>0</v>
      </c>
      <c r="AT52" s="29">
        <v>0</v>
      </c>
      <c r="AU52" s="29">
        <v>0</v>
      </c>
      <c r="AV52" s="215">
        <v>0</v>
      </c>
    </row>
    <row r="53" spans="1:48" x14ac:dyDescent="0.2">
      <c r="A53" s="214" t="s">
        <v>3527</v>
      </c>
      <c r="B53" s="24" t="s">
        <v>19</v>
      </c>
      <c r="C53" s="32">
        <v>45577</v>
      </c>
      <c r="D53" s="26">
        <v>310200</v>
      </c>
      <c r="E53" s="27" t="s">
        <v>1227</v>
      </c>
      <c r="F53" s="28" t="s">
        <v>3487</v>
      </c>
      <c r="G53" s="33">
        <v>423.86</v>
      </c>
      <c r="H53" s="33">
        <v>425.98</v>
      </c>
      <c r="I53" s="33">
        <v>429.51</v>
      </c>
      <c r="J53" s="30">
        <f t="shared" si="0"/>
        <v>1279.3499999999999</v>
      </c>
      <c r="K53" s="30">
        <f t="shared" si="2"/>
        <v>307909.46999999986</v>
      </c>
      <c r="L53" s="29">
        <v>431.23</v>
      </c>
      <c r="M53" s="29">
        <v>431.23</v>
      </c>
      <c r="N53" s="29">
        <v>431.23</v>
      </c>
      <c r="O53" s="29">
        <v>256550.5</v>
      </c>
      <c r="P53" s="29">
        <v>1437.43</v>
      </c>
      <c r="Q53" s="29">
        <v>1437.43</v>
      </c>
      <c r="R53" s="29">
        <v>1437.43</v>
      </c>
      <c r="S53" s="29">
        <v>1437.43</v>
      </c>
      <c r="T53" s="29">
        <v>1437.43</v>
      </c>
      <c r="U53" s="29">
        <v>1437.43</v>
      </c>
      <c r="V53" s="29">
        <v>1437.43</v>
      </c>
      <c r="W53" s="29">
        <v>1437.43</v>
      </c>
      <c r="X53" s="29">
        <v>1437.43</v>
      </c>
      <c r="Y53" s="29">
        <v>1437.43</v>
      </c>
      <c r="Z53" s="29">
        <v>1437.43</v>
      </c>
      <c r="AA53" s="29">
        <v>9770.36</v>
      </c>
      <c r="AB53" s="29">
        <v>1437.43</v>
      </c>
      <c r="AC53" s="29">
        <v>1437.43</v>
      </c>
      <c r="AD53" s="29">
        <v>1437.43</v>
      </c>
      <c r="AE53" s="29">
        <v>1437.43</v>
      </c>
      <c r="AF53" s="29">
        <v>1437.43</v>
      </c>
      <c r="AG53" s="29">
        <v>1437.43</v>
      </c>
      <c r="AH53" s="29">
        <v>1437.43</v>
      </c>
      <c r="AI53" s="29">
        <v>1437.43</v>
      </c>
      <c r="AJ53" s="29">
        <v>1437.43</v>
      </c>
      <c r="AK53" s="29">
        <v>1437.43</v>
      </c>
      <c r="AL53" s="29">
        <v>1437.43</v>
      </c>
      <c r="AM53" s="29">
        <v>8332.93</v>
      </c>
      <c r="AN53" s="29">
        <v>0</v>
      </c>
      <c r="AO53" s="29">
        <v>0</v>
      </c>
      <c r="AP53" s="29">
        <v>338.53</v>
      </c>
      <c r="AQ53" s="29">
        <v>0</v>
      </c>
      <c r="AR53" s="29">
        <v>0</v>
      </c>
      <c r="AS53" s="29">
        <v>0</v>
      </c>
      <c r="AT53" s="29">
        <v>0</v>
      </c>
      <c r="AU53" s="29">
        <v>0</v>
      </c>
      <c r="AV53" s="215">
        <v>0</v>
      </c>
    </row>
    <row r="54" spans="1:48" x14ac:dyDescent="0.2">
      <c r="A54" s="214" t="s">
        <v>3528</v>
      </c>
      <c r="B54" s="24" t="s">
        <v>19</v>
      </c>
      <c r="C54" s="32">
        <v>45864</v>
      </c>
      <c r="D54" s="26">
        <v>399594</v>
      </c>
      <c r="E54" s="27" t="s">
        <v>1231</v>
      </c>
      <c r="F54" s="28" t="s">
        <v>3487</v>
      </c>
      <c r="G54" s="29">
        <v>0</v>
      </c>
      <c r="H54" s="29">
        <v>0</v>
      </c>
      <c r="I54" s="29">
        <v>0</v>
      </c>
      <c r="J54" s="30">
        <f t="shared" si="0"/>
        <v>0</v>
      </c>
      <c r="K54" s="30">
        <f t="shared" si="2"/>
        <v>343489.01999999996</v>
      </c>
      <c r="L54" s="29">
        <v>0</v>
      </c>
      <c r="M54" s="29">
        <v>0</v>
      </c>
      <c r="N54" s="29">
        <v>0</v>
      </c>
      <c r="O54" s="29">
        <v>211312.83</v>
      </c>
      <c r="P54" s="29">
        <v>0</v>
      </c>
      <c r="Q54" s="29">
        <v>0</v>
      </c>
      <c r="R54" s="29">
        <v>0</v>
      </c>
      <c r="S54" s="29">
        <v>0</v>
      </c>
      <c r="T54" s="29">
        <v>42262.57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29">
        <v>0</v>
      </c>
      <c r="AE54" s="29">
        <v>0</v>
      </c>
      <c r="AF54" s="29">
        <v>42262.57</v>
      </c>
      <c r="AG54" s="29">
        <v>0</v>
      </c>
      <c r="AH54" s="29">
        <v>0</v>
      </c>
      <c r="AI54" s="29">
        <v>0</v>
      </c>
      <c r="AJ54" s="29">
        <v>0</v>
      </c>
      <c r="AK54" s="29">
        <v>0</v>
      </c>
      <c r="AL54" s="29">
        <v>0</v>
      </c>
      <c r="AM54" s="29">
        <v>47545.39</v>
      </c>
      <c r="AN54" s="29">
        <v>105.66</v>
      </c>
      <c r="AO54" s="29">
        <v>0</v>
      </c>
      <c r="AP54" s="29">
        <v>0</v>
      </c>
      <c r="AQ54" s="29">
        <v>0</v>
      </c>
      <c r="AR54" s="29">
        <v>0</v>
      </c>
      <c r="AS54" s="29">
        <v>0</v>
      </c>
      <c r="AT54" s="29">
        <v>0</v>
      </c>
      <c r="AU54" s="29">
        <v>0</v>
      </c>
      <c r="AV54" s="215">
        <v>0</v>
      </c>
    </row>
    <row r="55" spans="1:48" x14ac:dyDescent="0.2">
      <c r="A55" s="214" t="s">
        <v>3529</v>
      </c>
      <c r="B55" s="24" t="s">
        <v>19</v>
      </c>
      <c r="C55" s="32">
        <v>45577</v>
      </c>
      <c r="D55" s="26">
        <v>310200</v>
      </c>
      <c r="E55" s="27" t="s">
        <v>1234</v>
      </c>
      <c r="F55" s="28" t="s">
        <v>3487</v>
      </c>
      <c r="G55" s="29">
        <v>0</v>
      </c>
      <c r="H55" s="29">
        <v>0</v>
      </c>
      <c r="I55" s="29">
        <v>0</v>
      </c>
      <c r="J55" s="30">
        <f t="shared" si="0"/>
        <v>0</v>
      </c>
      <c r="K55" s="30">
        <f t="shared" si="2"/>
        <v>305140.68</v>
      </c>
      <c r="L55" s="29">
        <v>0</v>
      </c>
      <c r="M55" s="29">
        <v>0</v>
      </c>
      <c r="N55" s="29">
        <v>0</v>
      </c>
      <c r="O55" s="29">
        <v>305037.24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0</v>
      </c>
      <c r="AC55" s="29">
        <v>0</v>
      </c>
      <c r="AD55" s="29">
        <v>0</v>
      </c>
      <c r="AE55" s="29">
        <v>0</v>
      </c>
      <c r="AF55" s="29">
        <v>0</v>
      </c>
      <c r="AG55" s="29">
        <v>0</v>
      </c>
      <c r="AH55" s="29">
        <v>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103.44</v>
      </c>
      <c r="AR55" s="29">
        <v>0</v>
      </c>
      <c r="AS55" s="29">
        <v>0</v>
      </c>
      <c r="AT55" s="29">
        <v>0</v>
      </c>
      <c r="AU55" s="29">
        <v>0</v>
      </c>
      <c r="AV55" s="215">
        <v>0</v>
      </c>
    </row>
    <row r="56" spans="1:48" x14ac:dyDescent="0.2">
      <c r="A56" s="214" t="s">
        <v>3530</v>
      </c>
      <c r="B56" s="24" t="s">
        <v>19</v>
      </c>
      <c r="C56" s="32">
        <v>45573</v>
      </c>
      <c r="D56" s="26">
        <v>296100</v>
      </c>
      <c r="E56" s="27" t="s">
        <v>1237</v>
      </c>
      <c r="F56" s="28" t="s">
        <v>3487</v>
      </c>
      <c r="G56" s="33">
        <v>649.64</v>
      </c>
      <c r="H56" s="33">
        <v>652.89</v>
      </c>
      <c r="I56" s="33"/>
      <c r="J56" s="30">
        <f t="shared" si="0"/>
        <v>1302.53</v>
      </c>
      <c r="K56" s="30">
        <f t="shared" si="2"/>
        <v>314304.44000000024</v>
      </c>
      <c r="L56" s="29">
        <v>660.94</v>
      </c>
      <c r="M56" s="29">
        <v>660.94</v>
      </c>
      <c r="N56" s="29">
        <v>660.94</v>
      </c>
      <c r="O56" s="29">
        <v>243184.96</v>
      </c>
      <c r="P56" s="29">
        <v>2203.14</v>
      </c>
      <c r="Q56" s="29">
        <v>2203.14</v>
      </c>
      <c r="R56" s="29">
        <v>2203.14</v>
      </c>
      <c r="S56" s="29">
        <v>2203.14</v>
      </c>
      <c r="T56" s="29">
        <v>7448.72</v>
      </c>
      <c r="U56" s="29">
        <v>2203.14</v>
      </c>
      <c r="V56" s="29">
        <v>2203.14</v>
      </c>
      <c r="W56" s="29">
        <v>2203.14</v>
      </c>
      <c r="X56" s="29">
        <v>2203.14</v>
      </c>
      <c r="Y56" s="29">
        <v>2203.14</v>
      </c>
      <c r="Z56" s="29">
        <v>2203.14</v>
      </c>
      <c r="AA56" s="29">
        <v>2203.14</v>
      </c>
      <c r="AB56" s="29">
        <v>2203.14</v>
      </c>
      <c r="AC56" s="29">
        <v>2203.14</v>
      </c>
      <c r="AD56" s="29">
        <v>2203.14</v>
      </c>
      <c r="AE56" s="29">
        <v>2203.14</v>
      </c>
      <c r="AF56" s="29">
        <v>7448.72</v>
      </c>
      <c r="AG56" s="29">
        <v>2203.14</v>
      </c>
      <c r="AH56" s="29">
        <v>2203.14</v>
      </c>
      <c r="AI56" s="29">
        <v>2203.14</v>
      </c>
      <c r="AJ56" s="29">
        <v>2203.14</v>
      </c>
      <c r="AK56" s="29">
        <v>2203.14</v>
      </c>
      <c r="AL56" s="29">
        <v>2203.14</v>
      </c>
      <c r="AM56" s="29">
        <v>7868.37</v>
      </c>
      <c r="AN56" s="29">
        <v>0</v>
      </c>
      <c r="AO56" s="29">
        <v>104.91</v>
      </c>
      <c r="AP56" s="29">
        <v>0</v>
      </c>
      <c r="AQ56" s="29">
        <v>0</v>
      </c>
      <c r="AR56" s="29">
        <v>0</v>
      </c>
      <c r="AS56" s="29">
        <v>0</v>
      </c>
      <c r="AT56" s="29">
        <v>0</v>
      </c>
      <c r="AU56" s="29">
        <v>0</v>
      </c>
      <c r="AV56" s="215">
        <v>0</v>
      </c>
    </row>
    <row r="57" spans="1:48" x14ac:dyDescent="0.2">
      <c r="A57" s="214" t="s">
        <v>3531</v>
      </c>
      <c r="B57" s="24" t="s">
        <v>19</v>
      </c>
      <c r="C57" s="35">
        <v>45570</v>
      </c>
      <c r="D57" s="26">
        <v>294220</v>
      </c>
      <c r="E57" s="27" t="s">
        <v>3532</v>
      </c>
      <c r="F57" s="28" t="s">
        <v>3487</v>
      </c>
      <c r="G57" s="29">
        <v>0</v>
      </c>
      <c r="H57" s="29">
        <v>0</v>
      </c>
      <c r="I57" s="29">
        <v>0</v>
      </c>
      <c r="J57" s="30">
        <f t="shared" si="0"/>
        <v>0</v>
      </c>
      <c r="K57" s="30">
        <f t="shared" si="2"/>
        <v>303071.93</v>
      </c>
      <c r="L57" s="29">
        <v>0</v>
      </c>
      <c r="M57" s="29">
        <v>0</v>
      </c>
      <c r="N57" s="29">
        <v>0</v>
      </c>
      <c r="O57" s="29">
        <v>302554.74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9">
        <v>0</v>
      </c>
      <c r="AE57" s="29">
        <v>0</v>
      </c>
      <c r="AF57" s="29">
        <v>0</v>
      </c>
      <c r="AG57" s="29">
        <v>0</v>
      </c>
      <c r="AH57" s="29">
        <v>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517.19000000000005</v>
      </c>
      <c r="AR57" s="29">
        <v>0</v>
      </c>
      <c r="AS57" s="29">
        <v>0</v>
      </c>
      <c r="AT57" s="29">
        <v>0</v>
      </c>
      <c r="AU57" s="29">
        <v>0</v>
      </c>
      <c r="AV57" s="215">
        <v>0</v>
      </c>
    </row>
    <row r="58" spans="1:48" x14ac:dyDescent="0.2">
      <c r="A58" s="214" t="s">
        <v>3533</v>
      </c>
      <c r="B58" s="24" t="s">
        <v>19</v>
      </c>
      <c r="C58" s="25">
        <v>45483</v>
      </c>
      <c r="D58" s="26">
        <v>243460</v>
      </c>
      <c r="E58" s="27" t="s">
        <v>1244</v>
      </c>
      <c r="F58" s="28" t="s">
        <v>3487</v>
      </c>
      <c r="G58" s="33">
        <v>152.5</v>
      </c>
      <c r="H58" s="33">
        <v>153.27000000000001</v>
      </c>
      <c r="I58" s="33">
        <v>154.54</v>
      </c>
      <c r="J58" s="30">
        <f t="shared" si="0"/>
        <v>460.30999999999995</v>
      </c>
      <c r="K58" s="30">
        <f t="shared" si="2"/>
        <v>301158.42999999959</v>
      </c>
      <c r="L58" s="29">
        <v>155.16</v>
      </c>
      <c r="M58" s="29">
        <v>155.16</v>
      </c>
      <c r="N58" s="29">
        <v>155.16</v>
      </c>
      <c r="O58" s="29">
        <v>293917.71000000002</v>
      </c>
      <c r="P58" s="29">
        <v>155.16</v>
      </c>
      <c r="Q58" s="29">
        <v>155.16</v>
      </c>
      <c r="R58" s="29">
        <v>155.16</v>
      </c>
      <c r="S58" s="29">
        <v>155.16</v>
      </c>
      <c r="T58" s="29">
        <v>155.16</v>
      </c>
      <c r="U58" s="29">
        <v>155.16</v>
      </c>
      <c r="V58" s="29">
        <v>155.16</v>
      </c>
      <c r="W58" s="29">
        <v>155.16</v>
      </c>
      <c r="X58" s="29">
        <v>155.16</v>
      </c>
      <c r="Y58" s="29">
        <v>155.16</v>
      </c>
      <c r="Z58" s="29">
        <v>155.16</v>
      </c>
      <c r="AA58" s="29">
        <v>155.16</v>
      </c>
      <c r="AB58" s="29">
        <v>155.16</v>
      </c>
      <c r="AC58" s="29">
        <v>155.16</v>
      </c>
      <c r="AD58" s="29">
        <v>155.16</v>
      </c>
      <c r="AE58" s="29">
        <v>155.16</v>
      </c>
      <c r="AF58" s="29">
        <v>155.16</v>
      </c>
      <c r="AG58" s="29">
        <v>517.19000000000005</v>
      </c>
      <c r="AH58" s="29">
        <v>517.19000000000005</v>
      </c>
      <c r="AI58" s="29">
        <v>517.19000000000005</v>
      </c>
      <c r="AJ58" s="29">
        <v>517.19000000000005</v>
      </c>
      <c r="AK58" s="29">
        <v>517.19000000000005</v>
      </c>
      <c r="AL58" s="29">
        <v>517.19000000000005</v>
      </c>
      <c r="AM58" s="29">
        <v>0</v>
      </c>
      <c r="AN58" s="29">
        <v>0</v>
      </c>
      <c r="AO58" s="29">
        <v>0</v>
      </c>
      <c r="AP58" s="29">
        <v>0</v>
      </c>
      <c r="AQ58" s="29">
        <v>1034.3800000000001</v>
      </c>
      <c r="AR58" s="29">
        <v>0</v>
      </c>
      <c r="AS58" s="29">
        <v>0</v>
      </c>
      <c r="AT58" s="29">
        <v>0</v>
      </c>
      <c r="AU58" s="29">
        <v>0</v>
      </c>
      <c r="AV58" s="215">
        <v>0</v>
      </c>
    </row>
    <row r="59" spans="1:48" x14ac:dyDescent="0.2">
      <c r="A59" s="214" t="s">
        <v>3534</v>
      </c>
      <c r="B59" s="24" t="s">
        <v>19</v>
      </c>
      <c r="C59" s="25">
        <v>45472</v>
      </c>
      <c r="D59" s="26">
        <v>243460</v>
      </c>
      <c r="E59" s="27" t="s">
        <v>3535</v>
      </c>
      <c r="F59" s="28" t="s">
        <v>3487</v>
      </c>
      <c r="G59" s="33">
        <v>1246.2</v>
      </c>
      <c r="H59" s="33">
        <v>1252.43</v>
      </c>
      <c r="I59" s="33">
        <v>1262.83</v>
      </c>
      <c r="J59" s="30">
        <f t="shared" si="0"/>
        <v>3761.46</v>
      </c>
      <c r="K59" s="30">
        <f t="shared" si="2"/>
        <v>293212.49000000011</v>
      </c>
      <c r="L59" s="29">
        <v>0</v>
      </c>
      <c r="M59" s="29">
        <v>1267.8800000000001</v>
      </c>
      <c r="N59" s="29">
        <v>1267.8800000000001</v>
      </c>
      <c r="O59" s="29">
        <v>252730.15</v>
      </c>
      <c r="P59" s="29">
        <v>1267.8800000000001</v>
      </c>
      <c r="Q59" s="29">
        <v>1267.8800000000001</v>
      </c>
      <c r="R59" s="29">
        <v>1267.8800000000001</v>
      </c>
      <c r="S59" s="29">
        <v>1267.8800000000001</v>
      </c>
      <c r="T59" s="29">
        <v>1267.8800000000001</v>
      </c>
      <c r="U59" s="29">
        <v>1267.8800000000001</v>
      </c>
      <c r="V59" s="29">
        <v>1267.8800000000001</v>
      </c>
      <c r="W59" s="29">
        <v>1267.8800000000001</v>
      </c>
      <c r="X59" s="29">
        <v>1267.8800000000001</v>
      </c>
      <c r="Y59" s="29">
        <v>1267.8800000000001</v>
      </c>
      <c r="Z59" s="29">
        <v>1267.8800000000001</v>
      </c>
      <c r="AA59" s="29">
        <v>5494.14</v>
      </c>
      <c r="AB59" s="29">
        <v>1267.8800000000001</v>
      </c>
      <c r="AC59" s="29">
        <v>1267.8800000000001</v>
      </c>
      <c r="AD59" s="29">
        <v>1267.8800000000001</v>
      </c>
      <c r="AE59" s="29">
        <v>1267.8800000000001</v>
      </c>
      <c r="AF59" s="29">
        <v>1267.8800000000001</v>
      </c>
      <c r="AG59" s="29">
        <v>1267.8800000000001</v>
      </c>
      <c r="AH59" s="29">
        <v>1267.8800000000001</v>
      </c>
      <c r="AI59" s="29">
        <v>1267.8800000000001</v>
      </c>
      <c r="AJ59" s="29">
        <v>1267.8800000000001</v>
      </c>
      <c r="AK59" s="29">
        <v>1267.8800000000001</v>
      </c>
      <c r="AL59" s="29">
        <v>1267.8800000000001</v>
      </c>
      <c r="AM59" s="29">
        <v>4226.26</v>
      </c>
      <c r="AN59" s="29">
        <v>332.82</v>
      </c>
      <c r="AO59" s="29">
        <v>0</v>
      </c>
      <c r="AP59" s="29">
        <v>0</v>
      </c>
      <c r="AQ59" s="29">
        <v>0</v>
      </c>
      <c r="AR59" s="29">
        <v>0</v>
      </c>
      <c r="AS59" s="29">
        <v>0</v>
      </c>
      <c r="AT59" s="29">
        <v>0</v>
      </c>
      <c r="AU59" s="29">
        <v>0</v>
      </c>
      <c r="AV59" s="215">
        <v>0</v>
      </c>
    </row>
    <row r="60" spans="1:48" x14ac:dyDescent="0.2">
      <c r="A60" s="214" t="s">
        <v>3536</v>
      </c>
      <c r="B60" s="24" t="s">
        <v>19</v>
      </c>
      <c r="C60" s="31">
        <v>45472</v>
      </c>
      <c r="D60" s="26">
        <v>422060</v>
      </c>
      <c r="E60" s="27" t="s">
        <v>1251</v>
      </c>
      <c r="F60" s="28" t="s">
        <v>3487</v>
      </c>
      <c r="G60" s="33">
        <v>314.23</v>
      </c>
      <c r="H60" s="33">
        <v>315.8</v>
      </c>
      <c r="I60" s="33">
        <v>318.42</v>
      </c>
      <c r="J60" s="30">
        <f t="shared" si="0"/>
        <v>948.45</v>
      </c>
      <c r="K60" s="30">
        <f t="shared" si="2"/>
        <v>254967.56999999989</v>
      </c>
      <c r="L60" s="29">
        <v>0</v>
      </c>
      <c r="M60" s="29">
        <v>319.7</v>
      </c>
      <c r="N60" s="29">
        <v>319.7</v>
      </c>
      <c r="O60" s="29">
        <v>212601.68</v>
      </c>
      <c r="P60" s="29">
        <v>319.7</v>
      </c>
      <c r="Q60" s="29">
        <v>916.46</v>
      </c>
      <c r="R60" s="29">
        <v>1065.6500000000001</v>
      </c>
      <c r="S60" s="29">
        <v>1065.6500000000001</v>
      </c>
      <c r="T60" s="29">
        <v>1065.6500000000001</v>
      </c>
      <c r="U60" s="29">
        <v>5328.25</v>
      </c>
      <c r="V60" s="29">
        <v>1065.6500000000001</v>
      </c>
      <c r="W60" s="29">
        <v>1065.6500000000001</v>
      </c>
      <c r="X60" s="29">
        <v>1065.6500000000001</v>
      </c>
      <c r="Y60" s="29">
        <v>1065.6500000000001</v>
      </c>
      <c r="Z60" s="29">
        <v>1065.6500000000001</v>
      </c>
      <c r="AA60" s="29">
        <v>5328.25</v>
      </c>
      <c r="AB60" s="29">
        <v>1065.6500000000001</v>
      </c>
      <c r="AC60" s="29">
        <v>1065.6500000000001</v>
      </c>
      <c r="AD60" s="29">
        <v>1065.6500000000001</v>
      </c>
      <c r="AE60" s="29">
        <v>1065.6500000000001</v>
      </c>
      <c r="AF60" s="29">
        <v>1065.6500000000001</v>
      </c>
      <c r="AG60" s="29">
        <v>5328.25</v>
      </c>
      <c r="AH60" s="29">
        <v>1065.6500000000001</v>
      </c>
      <c r="AI60" s="29">
        <v>1065.6500000000001</v>
      </c>
      <c r="AJ60" s="29">
        <v>1065.6500000000001</v>
      </c>
      <c r="AK60" s="29">
        <v>1065.6500000000001</v>
      </c>
      <c r="AL60" s="29">
        <v>1065.6500000000001</v>
      </c>
      <c r="AM60" s="29">
        <v>5217.3100000000004</v>
      </c>
      <c r="AN60" s="29">
        <v>0</v>
      </c>
      <c r="AO60" s="29">
        <v>106.57</v>
      </c>
      <c r="AP60" s="29">
        <v>0</v>
      </c>
      <c r="AQ60" s="29">
        <v>0</v>
      </c>
      <c r="AR60" s="29">
        <v>0</v>
      </c>
      <c r="AS60" s="29">
        <v>0</v>
      </c>
      <c r="AT60" s="29">
        <v>0</v>
      </c>
      <c r="AU60" s="29">
        <v>0</v>
      </c>
      <c r="AV60" s="215">
        <v>0</v>
      </c>
    </row>
    <row r="61" spans="1:48" x14ac:dyDescent="0.2">
      <c r="A61" s="214" t="s">
        <v>3537</v>
      </c>
      <c r="B61" s="24" t="s">
        <v>19</v>
      </c>
      <c r="C61" s="32">
        <v>45606</v>
      </c>
      <c r="D61" s="26">
        <v>314900</v>
      </c>
      <c r="E61" s="27" t="s">
        <v>3538</v>
      </c>
      <c r="F61" s="28" t="s">
        <v>3487</v>
      </c>
      <c r="G61" s="33">
        <v>236.56</v>
      </c>
      <c r="H61" s="33">
        <v>237.75</v>
      </c>
      <c r="I61" s="33">
        <v>239.72</v>
      </c>
      <c r="J61" s="30">
        <f t="shared" si="0"/>
        <v>714.03</v>
      </c>
      <c r="K61" s="30">
        <f t="shared" si="2"/>
        <v>316470.0400000001</v>
      </c>
      <c r="L61" s="29">
        <v>240.68</v>
      </c>
      <c r="M61" s="29">
        <v>240.68</v>
      </c>
      <c r="N61" s="29">
        <v>240.68</v>
      </c>
      <c r="O61" s="29">
        <v>276208.81</v>
      </c>
      <c r="P61" s="29">
        <v>802.26</v>
      </c>
      <c r="Q61" s="29">
        <v>802.26</v>
      </c>
      <c r="R61" s="29">
        <v>802.26</v>
      </c>
      <c r="S61" s="29">
        <v>802.26</v>
      </c>
      <c r="T61" s="29">
        <v>11293.41</v>
      </c>
      <c r="U61" s="29">
        <v>802.26</v>
      </c>
      <c r="V61" s="29">
        <v>802.26</v>
      </c>
      <c r="W61" s="29">
        <v>802.26</v>
      </c>
      <c r="X61" s="29">
        <v>802.26</v>
      </c>
      <c r="Y61" s="29">
        <v>802.26</v>
      </c>
      <c r="Z61" s="29">
        <v>802.26</v>
      </c>
      <c r="AA61" s="29">
        <v>802.26</v>
      </c>
      <c r="AB61" s="29">
        <v>802.26</v>
      </c>
      <c r="AC61" s="29">
        <v>802.26</v>
      </c>
      <c r="AD61" s="29">
        <v>802.26</v>
      </c>
      <c r="AE61" s="29">
        <v>802.26</v>
      </c>
      <c r="AF61" s="29">
        <v>11293.41</v>
      </c>
      <c r="AG61" s="29">
        <v>802.26</v>
      </c>
      <c r="AH61" s="29">
        <v>802.26</v>
      </c>
      <c r="AI61" s="29">
        <v>802.26</v>
      </c>
      <c r="AJ61" s="29">
        <v>802.26</v>
      </c>
      <c r="AK61" s="29">
        <v>802.26</v>
      </c>
      <c r="AL61" s="29">
        <v>802.26</v>
      </c>
      <c r="AM61" s="29">
        <v>0</v>
      </c>
      <c r="AN61" s="29">
        <v>0</v>
      </c>
      <c r="AO61" s="29">
        <v>104.91</v>
      </c>
      <c r="AP61" s="29">
        <v>0</v>
      </c>
      <c r="AQ61" s="29">
        <v>0</v>
      </c>
      <c r="AR61" s="29">
        <v>0</v>
      </c>
      <c r="AS61" s="29">
        <v>0</v>
      </c>
      <c r="AT61" s="29">
        <v>0</v>
      </c>
      <c r="AU61" s="29">
        <v>0</v>
      </c>
      <c r="AV61" s="215">
        <v>0</v>
      </c>
    </row>
    <row r="62" spans="1:48" x14ac:dyDescent="0.2">
      <c r="A62" s="214" t="s">
        <v>3539</v>
      </c>
      <c r="B62" s="24" t="s">
        <v>19</v>
      </c>
      <c r="C62" s="25">
        <v>45482</v>
      </c>
      <c r="D62" s="26">
        <v>299014</v>
      </c>
      <c r="E62" s="27" t="s">
        <v>1256</v>
      </c>
      <c r="F62" s="28" t="s">
        <v>3487</v>
      </c>
      <c r="G62" s="33">
        <v>314.23</v>
      </c>
      <c r="H62" s="33">
        <v>315.8</v>
      </c>
      <c r="I62" s="33">
        <v>318.42</v>
      </c>
      <c r="J62" s="30">
        <f t="shared" si="0"/>
        <v>948.45</v>
      </c>
      <c r="K62" s="30">
        <f t="shared" si="2"/>
        <v>446251.84999999969</v>
      </c>
      <c r="L62" s="29">
        <v>0</v>
      </c>
      <c r="M62" s="29">
        <v>319.7</v>
      </c>
      <c r="N62" s="29">
        <v>319.7</v>
      </c>
      <c r="O62" s="29">
        <v>360752.45</v>
      </c>
      <c r="P62" s="29">
        <v>782.17</v>
      </c>
      <c r="Q62" s="29">
        <v>782.17</v>
      </c>
      <c r="R62" s="29">
        <v>782.17</v>
      </c>
      <c r="S62" s="29">
        <v>1006.5</v>
      </c>
      <c r="T62" s="29">
        <v>2607.23</v>
      </c>
      <c r="U62" s="29">
        <v>2607.23</v>
      </c>
      <c r="V62" s="29">
        <v>2607.23</v>
      </c>
      <c r="W62" s="29">
        <v>2607.23</v>
      </c>
      <c r="X62" s="29">
        <v>2607.23</v>
      </c>
      <c r="Y62" s="29">
        <v>2607.23</v>
      </c>
      <c r="Z62" s="29">
        <v>2607.23</v>
      </c>
      <c r="AA62" s="29">
        <v>18591.990000000002</v>
      </c>
      <c r="AB62" s="29">
        <v>2607.23</v>
      </c>
      <c r="AC62" s="29">
        <v>2607.23</v>
      </c>
      <c r="AD62" s="29">
        <v>2607.23</v>
      </c>
      <c r="AE62" s="29">
        <v>2607.23</v>
      </c>
      <c r="AF62" s="29">
        <v>2607.23</v>
      </c>
      <c r="AG62" s="29">
        <v>2607.23</v>
      </c>
      <c r="AH62" s="29">
        <v>2607.23</v>
      </c>
      <c r="AI62" s="29">
        <v>2607.23</v>
      </c>
      <c r="AJ62" s="29">
        <v>2607.23</v>
      </c>
      <c r="AK62" s="29">
        <v>2607.23</v>
      </c>
      <c r="AL62" s="29">
        <v>2607.23</v>
      </c>
      <c r="AM62" s="29">
        <v>15506.28</v>
      </c>
      <c r="AN62" s="29">
        <v>0</v>
      </c>
      <c r="AO62" s="29">
        <v>478.58</v>
      </c>
      <c r="AP62" s="29">
        <v>0</v>
      </c>
      <c r="AQ62" s="29">
        <v>0</v>
      </c>
      <c r="AR62" s="29">
        <v>0</v>
      </c>
      <c r="AS62" s="29">
        <v>0</v>
      </c>
      <c r="AT62" s="29">
        <v>0</v>
      </c>
      <c r="AU62" s="29">
        <v>0</v>
      </c>
      <c r="AV62" s="215">
        <v>0</v>
      </c>
    </row>
    <row r="63" spans="1:48" x14ac:dyDescent="0.2">
      <c r="A63" s="214" t="s">
        <v>3540</v>
      </c>
      <c r="B63" s="24" t="s">
        <v>19</v>
      </c>
      <c r="C63" s="32">
        <v>45552</v>
      </c>
      <c r="D63" s="26">
        <v>315000</v>
      </c>
      <c r="E63" s="27" t="s">
        <v>3541</v>
      </c>
      <c r="F63" s="28" t="s">
        <v>3487</v>
      </c>
      <c r="G63" s="33">
        <v>352.16</v>
      </c>
      <c r="H63" s="33">
        <v>353.92</v>
      </c>
      <c r="I63" s="33">
        <v>356.86</v>
      </c>
      <c r="J63" s="30">
        <f t="shared" si="0"/>
        <v>1062.94</v>
      </c>
      <c r="K63" s="30">
        <f t="shared" si="2"/>
        <v>321676.52000000014</v>
      </c>
      <c r="L63" s="29">
        <v>358.29</v>
      </c>
      <c r="M63" s="29">
        <v>358.29</v>
      </c>
      <c r="N63" s="29">
        <v>358.29</v>
      </c>
      <c r="O63" s="29">
        <v>286782.88</v>
      </c>
      <c r="P63" s="29">
        <v>358.29</v>
      </c>
      <c r="Q63" s="29">
        <v>358.29</v>
      </c>
      <c r="R63" s="29">
        <v>358.29</v>
      </c>
      <c r="S63" s="29">
        <v>358.29</v>
      </c>
      <c r="T63" s="29">
        <v>2209.4299999999998</v>
      </c>
      <c r="U63" s="29">
        <v>358.29</v>
      </c>
      <c r="V63" s="29">
        <v>358.29</v>
      </c>
      <c r="W63" s="29">
        <v>358.29</v>
      </c>
      <c r="X63" s="29">
        <v>358.29</v>
      </c>
      <c r="Y63" s="29">
        <v>773.61</v>
      </c>
      <c r="Z63" s="29">
        <v>1194.28</v>
      </c>
      <c r="AA63" s="29">
        <v>1194.28</v>
      </c>
      <c r="AB63" s="29">
        <v>1194.28</v>
      </c>
      <c r="AC63" s="29">
        <v>1194.28</v>
      </c>
      <c r="AD63" s="29">
        <v>1194.28</v>
      </c>
      <c r="AE63" s="29">
        <v>1194.28</v>
      </c>
      <c r="AF63" s="29">
        <v>7364.74</v>
      </c>
      <c r="AG63" s="29">
        <v>1194.28</v>
      </c>
      <c r="AH63" s="29">
        <v>1194.28</v>
      </c>
      <c r="AI63" s="29">
        <v>1194.28</v>
      </c>
      <c r="AJ63" s="29">
        <v>1194.28</v>
      </c>
      <c r="AK63" s="29">
        <v>1194.28</v>
      </c>
      <c r="AL63" s="29">
        <v>1194.28</v>
      </c>
      <c r="AM63" s="29">
        <v>6170.46</v>
      </c>
      <c r="AN63" s="29">
        <v>0</v>
      </c>
      <c r="AO63" s="29">
        <v>0</v>
      </c>
      <c r="AP63" s="29">
        <v>0</v>
      </c>
      <c r="AQ63" s="29">
        <v>0</v>
      </c>
      <c r="AR63" s="29">
        <v>102.85</v>
      </c>
      <c r="AS63" s="29">
        <v>0</v>
      </c>
      <c r="AT63" s="29">
        <v>0</v>
      </c>
      <c r="AU63" s="29">
        <v>0</v>
      </c>
      <c r="AV63" s="215">
        <v>0</v>
      </c>
    </row>
    <row r="64" spans="1:48" x14ac:dyDescent="0.2">
      <c r="A64" s="214" t="s">
        <v>3542</v>
      </c>
      <c r="B64" s="24" t="s">
        <v>19</v>
      </c>
      <c r="C64" s="35">
        <v>45482</v>
      </c>
      <c r="D64" s="26">
        <v>299014</v>
      </c>
      <c r="E64" s="27" t="s">
        <v>1260</v>
      </c>
      <c r="F64" s="28" t="s">
        <v>3487</v>
      </c>
      <c r="G64" s="29">
        <v>0</v>
      </c>
      <c r="H64" s="29">
        <v>0</v>
      </c>
      <c r="I64" s="29">
        <v>0</v>
      </c>
      <c r="J64" s="30">
        <f t="shared" si="0"/>
        <v>0</v>
      </c>
      <c r="K64" s="30">
        <f t="shared" si="2"/>
        <v>230436.65</v>
      </c>
      <c r="L64" s="29">
        <v>0</v>
      </c>
      <c r="M64" s="29">
        <v>0</v>
      </c>
      <c r="N64" s="29">
        <v>0</v>
      </c>
      <c r="O64" s="29">
        <v>230330.99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105.66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15">
        <v>0</v>
      </c>
    </row>
    <row r="65" spans="1:48" x14ac:dyDescent="0.2">
      <c r="A65" s="214" t="s">
        <v>3543</v>
      </c>
      <c r="B65" s="24" t="s">
        <v>19</v>
      </c>
      <c r="C65" s="32">
        <v>45512</v>
      </c>
      <c r="D65" s="26">
        <v>290460.14</v>
      </c>
      <c r="E65" s="27" t="s">
        <v>1263</v>
      </c>
      <c r="F65" s="28" t="s">
        <v>3487</v>
      </c>
      <c r="G65" s="33">
        <v>1206.8399999999999</v>
      </c>
      <c r="H65" s="33">
        <v>1212.8800000000001</v>
      </c>
      <c r="I65" s="33">
        <v>1247.81</v>
      </c>
      <c r="J65" s="30">
        <f t="shared" si="0"/>
        <v>3667.53</v>
      </c>
      <c r="K65" s="30">
        <f t="shared" si="2"/>
        <v>318658.8300000006</v>
      </c>
      <c r="L65" s="29">
        <v>1227.8399999999999</v>
      </c>
      <c r="M65" s="29">
        <v>1227.8399999999999</v>
      </c>
      <c r="N65" s="29">
        <v>1227.8399999999999</v>
      </c>
      <c r="O65" s="29">
        <v>267881.49</v>
      </c>
      <c r="P65" s="29">
        <v>1227.8399999999999</v>
      </c>
      <c r="Q65" s="29">
        <v>1227.8399999999999</v>
      </c>
      <c r="R65" s="29">
        <v>1227.8399999999999</v>
      </c>
      <c r="S65" s="29">
        <v>1227.8399999999999</v>
      </c>
      <c r="T65" s="29">
        <v>7477.53</v>
      </c>
      <c r="U65" s="29">
        <v>1227.8399999999999</v>
      </c>
      <c r="V65" s="29">
        <v>1227.8399999999999</v>
      </c>
      <c r="W65" s="29">
        <v>1227.8399999999999</v>
      </c>
      <c r="X65" s="29">
        <v>1227.8399999999999</v>
      </c>
      <c r="Y65" s="29">
        <v>1227.8399999999999</v>
      </c>
      <c r="Z65" s="29">
        <v>1227.8399999999999</v>
      </c>
      <c r="AA65" s="29">
        <v>1227.8399999999999</v>
      </c>
      <c r="AB65" s="29">
        <v>1227.8399999999999</v>
      </c>
      <c r="AC65" s="29">
        <v>1227.8399999999999</v>
      </c>
      <c r="AD65" s="29">
        <v>1227.8399999999999</v>
      </c>
      <c r="AE65" s="29">
        <v>1227.8399999999999</v>
      </c>
      <c r="AF65" s="29">
        <v>7477.53</v>
      </c>
      <c r="AG65" s="29">
        <v>1227.8399999999999</v>
      </c>
      <c r="AH65" s="29">
        <v>1227.8399999999999</v>
      </c>
      <c r="AI65" s="29">
        <v>1227.8399999999999</v>
      </c>
      <c r="AJ65" s="29">
        <v>1227.8399999999999</v>
      </c>
      <c r="AK65" s="29">
        <v>1227.8399999999999</v>
      </c>
      <c r="AL65" s="29">
        <v>1227.8399999999999</v>
      </c>
      <c r="AM65" s="29">
        <v>6249.69</v>
      </c>
      <c r="AN65" s="29">
        <v>0</v>
      </c>
      <c r="AO65" s="29">
        <v>0</v>
      </c>
      <c r="AP65" s="29">
        <v>104.43</v>
      </c>
      <c r="AQ65" s="29">
        <v>0</v>
      </c>
      <c r="AR65" s="29">
        <v>0</v>
      </c>
      <c r="AS65" s="29">
        <v>0</v>
      </c>
      <c r="AT65" s="29">
        <v>0</v>
      </c>
      <c r="AU65" s="29">
        <v>0</v>
      </c>
      <c r="AV65" s="215">
        <v>0</v>
      </c>
    </row>
    <row r="66" spans="1:48" x14ac:dyDescent="0.2">
      <c r="A66" s="214" t="s">
        <v>3544</v>
      </c>
      <c r="B66" s="24" t="s">
        <v>19</v>
      </c>
      <c r="C66" s="25">
        <v>45472</v>
      </c>
      <c r="D66" s="26">
        <v>243460</v>
      </c>
      <c r="E66" s="27" t="s">
        <v>1266</v>
      </c>
      <c r="F66" s="28" t="s">
        <v>3487</v>
      </c>
      <c r="G66" s="33">
        <v>377.08</v>
      </c>
      <c r="H66" s="33">
        <v>378.96</v>
      </c>
      <c r="I66" s="33">
        <v>382.11</v>
      </c>
      <c r="J66" s="30">
        <f t="shared" ref="J66:J129" si="3">SUM(G66+H66+I66)</f>
        <v>1138.1500000000001</v>
      </c>
      <c r="K66" s="30">
        <f t="shared" si="2"/>
        <v>309720.67000000068</v>
      </c>
      <c r="L66" s="29">
        <v>0</v>
      </c>
      <c r="M66" s="29">
        <v>383.63</v>
      </c>
      <c r="N66" s="29">
        <v>383.63</v>
      </c>
      <c r="O66" s="29">
        <v>279434.90000000002</v>
      </c>
      <c r="P66" s="29">
        <v>1278.78</v>
      </c>
      <c r="Q66" s="29">
        <v>1278.78</v>
      </c>
      <c r="R66" s="29">
        <v>1278.78</v>
      </c>
      <c r="S66" s="29">
        <v>1278.78</v>
      </c>
      <c r="T66" s="29">
        <v>1278.78</v>
      </c>
      <c r="U66" s="29">
        <v>1278.78</v>
      </c>
      <c r="V66" s="29">
        <v>1278.78</v>
      </c>
      <c r="W66" s="29">
        <v>1278.78</v>
      </c>
      <c r="X66" s="29">
        <v>1278.78</v>
      </c>
      <c r="Y66" s="29">
        <v>1278.78</v>
      </c>
      <c r="Z66" s="29">
        <v>1278.78</v>
      </c>
      <c r="AA66" s="29">
        <v>1278.78</v>
      </c>
      <c r="AB66" s="29">
        <v>1278.78</v>
      </c>
      <c r="AC66" s="29">
        <v>1278.78</v>
      </c>
      <c r="AD66" s="29">
        <v>1278.78</v>
      </c>
      <c r="AE66" s="29">
        <v>1278.78</v>
      </c>
      <c r="AF66" s="29">
        <v>1278.78</v>
      </c>
      <c r="AG66" s="29">
        <v>1278.78</v>
      </c>
      <c r="AH66" s="29">
        <v>1278.78</v>
      </c>
      <c r="AI66" s="29">
        <v>1278.78</v>
      </c>
      <c r="AJ66" s="29">
        <v>1278.78</v>
      </c>
      <c r="AK66" s="29">
        <v>1278.78</v>
      </c>
      <c r="AL66" s="29">
        <v>1278.78</v>
      </c>
      <c r="AM66" s="29">
        <v>0</v>
      </c>
      <c r="AN66" s="29">
        <v>0</v>
      </c>
      <c r="AO66" s="29">
        <v>106.57</v>
      </c>
      <c r="AP66" s="29">
        <v>0</v>
      </c>
      <c r="AQ66" s="29">
        <v>0</v>
      </c>
      <c r="AR66" s="29">
        <v>0</v>
      </c>
      <c r="AS66" s="29">
        <v>0</v>
      </c>
      <c r="AT66" s="29">
        <v>0</v>
      </c>
      <c r="AU66" s="29">
        <v>0</v>
      </c>
      <c r="AV66" s="215">
        <v>0</v>
      </c>
    </row>
    <row r="67" spans="1:48" x14ac:dyDescent="0.2">
      <c r="A67" s="214" t="s">
        <v>3545</v>
      </c>
      <c r="B67" s="24" t="s">
        <v>19</v>
      </c>
      <c r="C67" s="32">
        <v>45472</v>
      </c>
      <c r="D67" s="26">
        <v>243460</v>
      </c>
      <c r="E67" s="27" t="s">
        <v>1269</v>
      </c>
      <c r="F67" s="28" t="s">
        <v>3487</v>
      </c>
      <c r="G67" s="33">
        <v>216.13</v>
      </c>
      <c r="H67" s="33">
        <v>217.22</v>
      </c>
      <c r="I67" s="33">
        <v>219.02</v>
      </c>
      <c r="J67" s="30">
        <f t="shared" si="3"/>
        <v>652.37</v>
      </c>
      <c r="K67" s="30">
        <f t="shared" si="2"/>
        <v>298338.67000000045</v>
      </c>
      <c r="L67" s="29">
        <v>219.89</v>
      </c>
      <c r="M67" s="29">
        <v>219.89</v>
      </c>
      <c r="N67" s="29">
        <v>219.89</v>
      </c>
      <c r="O67" s="29">
        <v>272102.77</v>
      </c>
      <c r="P67" s="29">
        <v>732.96</v>
      </c>
      <c r="Q67" s="29">
        <v>732.96</v>
      </c>
      <c r="R67" s="29">
        <v>732.96</v>
      </c>
      <c r="S67" s="29">
        <v>732.96</v>
      </c>
      <c r="T67" s="29">
        <v>732.96</v>
      </c>
      <c r="U67" s="29">
        <v>732.96</v>
      </c>
      <c r="V67" s="29">
        <v>732.96</v>
      </c>
      <c r="W67" s="29">
        <v>732.96</v>
      </c>
      <c r="X67" s="29">
        <v>732.96</v>
      </c>
      <c r="Y67" s="29">
        <v>732.96</v>
      </c>
      <c r="Z67" s="29">
        <v>732.96</v>
      </c>
      <c r="AA67" s="29">
        <v>4929.42</v>
      </c>
      <c r="AB67" s="29">
        <v>732.96</v>
      </c>
      <c r="AC67" s="29">
        <v>732.96</v>
      </c>
      <c r="AD67" s="29">
        <v>732.96</v>
      </c>
      <c r="AE67" s="29">
        <v>732.96</v>
      </c>
      <c r="AF67" s="29">
        <v>732.96</v>
      </c>
      <c r="AG67" s="29">
        <v>732.96</v>
      </c>
      <c r="AH67" s="29">
        <v>732.96</v>
      </c>
      <c r="AI67" s="29">
        <v>732.96</v>
      </c>
      <c r="AJ67" s="29">
        <v>732.96</v>
      </c>
      <c r="AK67" s="29">
        <v>732.96</v>
      </c>
      <c r="AL67" s="29">
        <v>732.96</v>
      </c>
      <c r="AM67" s="29">
        <v>4196.46</v>
      </c>
      <c r="AN67" s="29">
        <v>0</v>
      </c>
      <c r="AO67" s="29">
        <v>325.23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15">
        <v>0</v>
      </c>
    </row>
    <row r="68" spans="1:48" x14ac:dyDescent="0.2">
      <c r="A68" s="214" t="s">
        <v>3546</v>
      </c>
      <c r="B68" s="24" t="s">
        <v>19</v>
      </c>
      <c r="C68" s="25">
        <v>45502</v>
      </c>
      <c r="D68" s="26">
        <v>309260</v>
      </c>
      <c r="E68" s="27" t="s">
        <v>1272</v>
      </c>
      <c r="F68" s="28" t="s">
        <v>3487</v>
      </c>
      <c r="G68" s="33">
        <v>327.44</v>
      </c>
      <c r="H68" s="33">
        <v>329.07</v>
      </c>
      <c r="I68" s="33">
        <v>331.81</v>
      </c>
      <c r="J68" s="30">
        <f t="shared" si="3"/>
        <v>988.31999999999994</v>
      </c>
      <c r="K68" s="30">
        <f t="shared" si="2"/>
        <v>252425.2800000002</v>
      </c>
      <c r="L68" s="29">
        <v>0</v>
      </c>
      <c r="M68" s="29">
        <v>533.13</v>
      </c>
      <c r="N68" s="29">
        <v>533.13</v>
      </c>
      <c r="O68" s="29">
        <v>200533.13</v>
      </c>
      <c r="P68" s="29">
        <v>1133.1300000000001</v>
      </c>
      <c r="Q68" s="29">
        <v>1133.1300000000001</v>
      </c>
      <c r="R68" s="29">
        <v>1133.1300000000001</v>
      </c>
      <c r="S68" s="29">
        <v>1485.83</v>
      </c>
      <c r="T68" s="29">
        <v>8173.06</v>
      </c>
      <c r="U68" s="29">
        <v>1630.2</v>
      </c>
      <c r="V68" s="29">
        <v>1630.2</v>
      </c>
      <c r="W68" s="29">
        <v>1630.2</v>
      </c>
      <c r="X68" s="29">
        <v>1630.2</v>
      </c>
      <c r="Y68" s="29">
        <v>1630.2</v>
      </c>
      <c r="Z68" s="29">
        <v>1630.2</v>
      </c>
      <c r="AA68" s="29">
        <v>1630.2</v>
      </c>
      <c r="AB68" s="29">
        <v>1630.2</v>
      </c>
      <c r="AC68" s="29">
        <v>1630.2</v>
      </c>
      <c r="AD68" s="29">
        <v>1630.2</v>
      </c>
      <c r="AE68" s="29">
        <v>1630.2</v>
      </c>
      <c r="AF68" s="29">
        <v>10054.209999999999</v>
      </c>
      <c r="AG68" s="29">
        <v>1630.2</v>
      </c>
      <c r="AH68" s="29">
        <v>1630.2</v>
      </c>
      <c r="AI68" s="29">
        <v>1630.2</v>
      </c>
      <c r="AJ68" s="29">
        <v>1630.2</v>
      </c>
      <c r="AK68" s="29">
        <v>1630.2</v>
      </c>
      <c r="AL68" s="29">
        <v>1630.2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R68" s="29">
        <v>0</v>
      </c>
      <c r="AS68" s="29">
        <v>0</v>
      </c>
      <c r="AT68" s="29">
        <v>0</v>
      </c>
      <c r="AU68" s="29">
        <v>0</v>
      </c>
      <c r="AV68" s="215">
        <v>0</v>
      </c>
    </row>
    <row r="69" spans="1:48" x14ac:dyDescent="0.2">
      <c r="A69" s="214" t="s">
        <v>3547</v>
      </c>
      <c r="B69" s="24" t="s">
        <v>19</v>
      </c>
      <c r="C69" s="32">
        <v>45571</v>
      </c>
      <c r="D69" s="26">
        <v>407960</v>
      </c>
      <c r="E69" s="27" t="s">
        <v>1275</v>
      </c>
      <c r="F69" s="28" t="s">
        <v>3487</v>
      </c>
      <c r="G69" s="29">
        <v>0</v>
      </c>
      <c r="H69" s="29">
        <v>0</v>
      </c>
      <c r="I69" s="29">
        <v>0</v>
      </c>
      <c r="J69" s="30">
        <f t="shared" si="3"/>
        <v>0</v>
      </c>
      <c r="K69" s="30">
        <f t="shared" si="2"/>
        <v>256667.95999999996</v>
      </c>
      <c r="L69" s="29">
        <v>293.63</v>
      </c>
      <c r="M69" s="29">
        <v>287.73</v>
      </c>
      <c r="N69" s="29">
        <v>287.73</v>
      </c>
      <c r="O69" s="29">
        <v>227205.83</v>
      </c>
      <c r="P69" s="29">
        <v>287.73</v>
      </c>
      <c r="Q69" s="29">
        <v>287.73</v>
      </c>
      <c r="R69" s="29">
        <v>287.73</v>
      </c>
      <c r="S69" s="29">
        <v>287.73</v>
      </c>
      <c r="T69" s="29">
        <v>287.73</v>
      </c>
      <c r="U69" s="29">
        <v>467.98</v>
      </c>
      <c r="V69" s="29">
        <v>959.09</v>
      </c>
      <c r="W69" s="29">
        <v>959.09</v>
      </c>
      <c r="X69" s="29">
        <v>959.09</v>
      </c>
      <c r="Y69" s="29">
        <v>959.09</v>
      </c>
      <c r="Z69" s="29">
        <v>959.09</v>
      </c>
      <c r="AA69" s="29">
        <v>6012.02</v>
      </c>
      <c r="AB69" s="29">
        <v>959.09</v>
      </c>
      <c r="AC69" s="29">
        <v>959.09</v>
      </c>
      <c r="AD69" s="29">
        <v>959.09</v>
      </c>
      <c r="AE69" s="29">
        <v>959.09</v>
      </c>
      <c r="AF69" s="29">
        <v>959.09</v>
      </c>
      <c r="AG69" s="29">
        <v>959.09</v>
      </c>
      <c r="AH69" s="29">
        <v>959.09</v>
      </c>
      <c r="AI69" s="29">
        <v>959.09</v>
      </c>
      <c r="AJ69" s="29">
        <v>959.09</v>
      </c>
      <c r="AK69" s="29">
        <v>959.09</v>
      </c>
      <c r="AL69" s="29">
        <v>959.09</v>
      </c>
      <c r="AM69" s="29">
        <v>5052.93</v>
      </c>
      <c r="AN69" s="29">
        <v>0</v>
      </c>
      <c r="AO69" s="29">
        <v>276.02</v>
      </c>
      <c r="AP69" s="29">
        <v>0</v>
      </c>
      <c r="AQ69" s="29">
        <v>0</v>
      </c>
      <c r="AR69" s="29">
        <v>0</v>
      </c>
      <c r="AS69" s="29">
        <v>0</v>
      </c>
      <c r="AT69" s="29">
        <v>0</v>
      </c>
      <c r="AU69" s="29">
        <v>0</v>
      </c>
      <c r="AV69" s="215">
        <v>0</v>
      </c>
    </row>
    <row r="70" spans="1:48" x14ac:dyDescent="0.2">
      <c r="A70" s="214" t="s">
        <v>3548</v>
      </c>
      <c r="B70" s="24" t="s">
        <v>19</v>
      </c>
      <c r="C70" s="25">
        <v>45474</v>
      </c>
      <c r="D70" s="26">
        <v>314900</v>
      </c>
      <c r="E70" s="27" t="s">
        <v>1278</v>
      </c>
      <c r="F70" s="28" t="s">
        <v>3487</v>
      </c>
      <c r="G70" s="33">
        <v>1194.27</v>
      </c>
      <c r="H70" s="33">
        <v>1200.25</v>
      </c>
      <c r="I70" s="33">
        <v>1210.21</v>
      </c>
      <c r="J70" s="30">
        <f t="shared" si="3"/>
        <v>3604.73</v>
      </c>
      <c r="K70" s="30">
        <f t="shared" si="2"/>
        <v>311475.14999999973</v>
      </c>
      <c r="L70" s="29">
        <v>1215.05</v>
      </c>
      <c r="M70" s="29">
        <v>1215.05</v>
      </c>
      <c r="N70" s="29">
        <v>1215.05</v>
      </c>
      <c r="O70" s="29">
        <v>279778.19</v>
      </c>
      <c r="P70" s="29">
        <v>1215.05</v>
      </c>
      <c r="Q70" s="29">
        <v>1215.05</v>
      </c>
      <c r="R70" s="29">
        <v>1215.05</v>
      </c>
      <c r="S70" s="29">
        <v>1215.05</v>
      </c>
      <c r="T70" s="29">
        <v>1215.05</v>
      </c>
      <c r="U70" s="29">
        <v>1215.05</v>
      </c>
      <c r="V70" s="29">
        <v>1215.05</v>
      </c>
      <c r="W70" s="29">
        <v>1215.05</v>
      </c>
      <c r="X70" s="29">
        <v>1215.05</v>
      </c>
      <c r="Y70" s="29">
        <v>1215.05</v>
      </c>
      <c r="Z70" s="29">
        <v>1215.05</v>
      </c>
      <c r="AA70" s="29">
        <v>1215.05</v>
      </c>
      <c r="AB70" s="29">
        <v>1215.05</v>
      </c>
      <c r="AC70" s="29">
        <v>1215.05</v>
      </c>
      <c r="AD70" s="29">
        <v>1215.05</v>
      </c>
      <c r="AE70" s="29">
        <v>1215.05</v>
      </c>
      <c r="AF70" s="29">
        <v>1215.05</v>
      </c>
      <c r="AG70" s="29">
        <v>1215.05</v>
      </c>
      <c r="AH70" s="29">
        <v>1215.05</v>
      </c>
      <c r="AI70" s="29">
        <v>1215.05</v>
      </c>
      <c r="AJ70" s="29">
        <v>1215.05</v>
      </c>
      <c r="AK70" s="29">
        <v>1215.05</v>
      </c>
      <c r="AL70" s="29">
        <v>1215.05</v>
      </c>
      <c r="AM70" s="29">
        <v>0</v>
      </c>
      <c r="AN70" s="29">
        <v>105.66</v>
      </c>
      <c r="AO70" s="29">
        <v>0</v>
      </c>
      <c r="AP70" s="29">
        <v>0</v>
      </c>
      <c r="AQ70" s="29">
        <v>0</v>
      </c>
      <c r="AR70" s="29">
        <v>0</v>
      </c>
      <c r="AS70" s="29">
        <v>0</v>
      </c>
      <c r="AT70" s="29">
        <v>0</v>
      </c>
      <c r="AU70" s="29">
        <v>0</v>
      </c>
      <c r="AV70" s="215">
        <v>0</v>
      </c>
    </row>
    <row r="71" spans="1:48" x14ac:dyDescent="0.2">
      <c r="A71" s="214" t="s">
        <v>3549</v>
      </c>
      <c r="B71" s="24" t="s">
        <v>19</v>
      </c>
      <c r="C71" s="32">
        <v>45545</v>
      </c>
      <c r="D71" s="26">
        <v>310200</v>
      </c>
      <c r="E71" s="27" t="s">
        <v>1281</v>
      </c>
      <c r="F71" s="28" t="s">
        <v>3487</v>
      </c>
      <c r="G71" s="33">
        <v>133.44</v>
      </c>
      <c r="H71" s="33">
        <v>134.11000000000001</v>
      </c>
      <c r="I71" s="33">
        <v>135.22</v>
      </c>
      <c r="J71" s="30">
        <f t="shared" si="3"/>
        <v>402.77</v>
      </c>
      <c r="K71" s="30">
        <f t="shared" si="2"/>
        <v>413547.04000000015</v>
      </c>
      <c r="L71" s="29">
        <v>135.76</v>
      </c>
      <c r="M71" s="29">
        <v>135.76</v>
      </c>
      <c r="N71" s="29">
        <v>135.76</v>
      </c>
      <c r="O71" s="29">
        <v>408610.38</v>
      </c>
      <c r="P71" s="29">
        <v>135.76</v>
      </c>
      <c r="Q71" s="29">
        <v>135.76</v>
      </c>
      <c r="R71" s="29">
        <v>135.76</v>
      </c>
      <c r="S71" s="29">
        <v>135.76</v>
      </c>
      <c r="T71" s="29">
        <v>135.76</v>
      </c>
      <c r="U71" s="29">
        <v>135.76</v>
      </c>
      <c r="V71" s="29">
        <v>135.76</v>
      </c>
      <c r="W71" s="29">
        <v>135.76</v>
      </c>
      <c r="X71" s="29">
        <v>135.76</v>
      </c>
      <c r="Y71" s="29">
        <v>135.76</v>
      </c>
      <c r="Z71" s="29">
        <v>135.76</v>
      </c>
      <c r="AA71" s="29">
        <v>135.76</v>
      </c>
      <c r="AB71" s="29">
        <v>135.76</v>
      </c>
      <c r="AC71" s="29">
        <v>135.76</v>
      </c>
      <c r="AD71" s="29">
        <v>135.76</v>
      </c>
      <c r="AE71" s="29">
        <v>135.76</v>
      </c>
      <c r="AF71" s="29">
        <v>135.76</v>
      </c>
      <c r="AG71" s="29">
        <v>135.76</v>
      </c>
      <c r="AH71" s="29">
        <v>171.96</v>
      </c>
      <c r="AI71" s="29">
        <v>452.54</v>
      </c>
      <c r="AJ71" s="29">
        <v>452.54</v>
      </c>
      <c r="AK71" s="29">
        <v>452.54</v>
      </c>
      <c r="AL71" s="29">
        <v>452.54</v>
      </c>
      <c r="AM71" s="29">
        <v>0</v>
      </c>
      <c r="AN71" s="29">
        <v>0</v>
      </c>
      <c r="AO71" s="29">
        <v>0</v>
      </c>
      <c r="AP71" s="29">
        <v>0</v>
      </c>
      <c r="AQ71" s="29">
        <v>103.58</v>
      </c>
      <c r="AR71" s="29">
        <v>0</v>
      </c>
      <c r="AS71" s="29">
        <v>0</v>
      </c>
      <c r="AT71" s="29">
        <v>0</v>
      </c>
      <c r="AU71" s="29">
        <v>0</v>
      </c>
      <c r="AV71" s="215">
        <v>0</v>
      </c>
    </row>
    <row r="72" spans="1:48" x14ac:dyDescent="0.2">
      <c r="A72" s="214" t="s">
        <v>3550</v>
      </c>
      <c r="B72" s="24" t="s">
        <v>19</v>
      </c>
      <c r="C72" s="32">
        <v>45556</v>
      </c>
      <c r="D72" s="26">
        <v>296100</v>
      </c>
      <c r="E72" s="27" t="s">
        <v>1284</v>
      </c>
      <c r="F72" s="28" t="s">
        <v>3487</v>
      </c>
      <c r="G72" s="33">
        <v>554.74</v>
      </c>
      <c r="H72" s="33">
        <v>557.51</v>
      </c>
      <c r="I72" s="33">
        <v>562.14</v>
      </c>
      <c r="J72" s="30">
        <f t="shared" si="3"/>
        <v>1674.3899999999999</v>
      </c>
      <c r="K72" s="30">
        <f t="shared" si="2"/>
        <v>296041.19000000018</v>
      </c>
      <c r="L72" s="29">
        <v>0</v>
      </c>
      <c r="M72" s="29">
        <v>564.38</v>
      </c>
      <c r="N72" s="29">
        <v>564.38</v>
      </c>
      <c r="O72" s="29">
        <v>249880.74</v>
      </c>
      <c r="P72" s="29">
        <v>564.38</v>
      </c>
      <c r="Q72" s="29">
        <v>564.38</v>
      </c>
      <c r="R72" s="29">
        <v>564.38</v>
      </c>
      <c r="S72" s="29">
        <v>564.38</v>
      </c>
      <c r="T72" s="29">
        <v>11130.02</v>
      </c>
      <c r="U72" s="29">
        <v>564.38</v>
      </c>
      <c r="V72" s="29">
        <v>564.38</v>
      </c>
      <c r="W72" s="29">
        <v>564.38</v>
      </c>
      <c r="X72" s="29">
        <v>564.38</v>
      </c>
      <c r="Y72" s="29">
        <v>564.38</v>
      </c>
      <c r="Z72" s="29">
        <v>564.38</v>
      </c>
      <c r="AA72" s="29">
        <v>564.38</v>
      </c>
      <c r="AB72" s="29">
        <v>564.38</v>
      </c>
      <c r="AC72" s="29">
        <v>564.38</v>
      </c>
      <c r="AD72" s="29">
        <v>564.38</v>
      </c>
      <c r="AE72" s="29">
        <v>564.38</v>
      </c>
      <c r="AF72" s="29">
        <v>11130.02</v>
      </c>
      <c r="AG72" s="29">
        <v>564.38</v>
      </c>
      <c r="AH72" s="29">
        <v>564.38</v>
      </c>
      <c r="AI72" s="29">
        <v>564.38</v>
      </c>
      <c r="AJ72" s="29">
        <v>564.38</v>
      </c>
      <c r="AK72" s="29">
        <v>564.38</v>
      </c>
      <c r="AL72" s="29">
        <v>564.38</v>
      </c>
      <c r="AM72" s="29">
        <v>10565.64</v>
      </c>
      <c r="AN72" s="29">
        <v>354.03</v>
      </c>
      <c r="AO72" s="29">
        <v>0</v>
      </c>
      <c r="AP72" s="29">
        <v>0</v>
      </c>
      <c r="AQ72" s="29">
        <v>0</v>
      </c>
      <c r="AR72" s="29">
        <v>0</v>
      </c>
      <c r="AS72" s="29">
        <v>0</v>
      </c>
      <c r="AT72" s="29">
        <v>0</v>
      </c>
      <c r="AU72" s="29">
        <v>0</v>
      </c>
      <c r="AV72" s="215">
        <v>0</v>
      </c>
    </row>
    <row r="73" spans="1:48" x14ac:dyDescent="0.2">
      <c r="A73" s="214" t="s">
        <v>3551</v>
      </c>
      <c r="B73" s="24" t="s">
        <v>19</v>
      </c>
      <c r="C73" s="32">
        <v>45545</v>
      </c>
      <c r="D73" s="26">
        <v>296100</v>
      </c>
      <c r="E73" s="27" t="s">
        <v>1287</v>
      </c>
      <c r="F73" s="28" t="s">
        <v>3487</v>
      </c>
      <c r="G73" s="33">
        <v>2472.4899999999998</v>
      </c>
      <c r="H73" s="33">
        <v>2484.86</v>
      </c>
      <c r="I73" s="33">
        <v>2505.48</v>
      </c>
      <c r="J73" s="30">
        <f t="shared" si="3"/>
        <v>7462.83</v>
      </c>
      <c r="K73" s="30">
        <f t="shared" si="2"/>
        <v>276559.35999999999</v>
      </c>
      <c r="L73" s="29">
        <v>2515.5</v>
      </c>
      <c r="M73" s="29">
        <v>2515.5</v>
      </c>
      <c r="N73" s="29">
        <v>2515.5</v>
      </c>
      <c r="O73" s="29">
        <v>179590.19</v>
      </c>
      <c r="P73" s="29">
        <v>2515.5</v>
      </c>
      <c r="Q73" s="29">
        <v>2515.5</v>
      </c>
      <c r="R73" s="29">
        <v>2515.5</v>
      </c>
      <c r="S73" s="29">
        <v>2515.5</v>
      </c>
      <c r="T73" s="29">
        <v>2515.5</v>
      </c>
      <c r="U73" s="29">
        <v>2515.5</v>
      </c>
      <c r="V73" s="29">
        <v>2515.5</v>
      </c>
      <c r="W73" s="29">
        <v>2515.5</v>
      </c>
      <c r="X73" s="29">
        <v>2515.5</v>
      </c>
      <c r="Y73" s="29">
        <v>2515.5</v>
      </c>
      <c r="Z73" s="29">
        <v>2515.5</v>
      </c>
      <c r="AA73" s="29">
        <v>12931.66</v>
      </c>
      <c r="AB73" s="29">
        <v>2515.5</v>
      </c>
      <c r="AC73" s="29">
        <v>2515.5</v>
      </c>
      <c r="AD73" s="29">
        <v>2515.5</v>
      </c>
      <c r="AE73" s="29">
        <v>2515.5</v>
      </c>
      <c r="AF73" s="29">
        <v>2515.5</v>
      </c>
      <c r="AG73" s="29">
        <v>2515.5</v>
      </c>
      <c r="AH73" s="29">
        <v>2515.5</v>
      </c>
      <c r="AI73" s="29">
        <v>2515.5</v>
      </c>
      <c r="AJ73" s="29">
        <v>2515.5</v>
      </c>
      <c r="AK73" s="29">
        <v>2515.5</v>
      </c>
      <c r="AL73" s="29">
        <v>2515.5</v>
      </c>
      <c r="AM73" s="29">
        <v>20832.32</v>
      </c>
      <c r="AN73" s="29">
        <v>0</v>
      </c>
      <c r="AO73" s="29">
        <v>0</v>
      </c>
      <c r="AP73" s="29">
        <v>317.69</v>
      </c>
      <c r="AQ73" s="29">
        <v>0</v>
      </c>
      <c r="AR73" s="29">
        <v>0</v>
      </c>
      <c r="AS73" s="29">
        <v>0</v>
      </c>
      <c r="AT73" s="29">
        <v>0</v>
      </c>
      <c r="AU73" s="29">
        <v>0</v>
      </c>
      <c r="AV73" s="215">
        <v>0</v>
      </c>
    </row>
    <row r="74" spans="1:48" x14ac:dyDescent="0.2">
      <c r="A74" s="214" t="s">
        <v>3552</v>
      </c>
      <c r="B74" s="24" t="s">
        <v>19</v>
      </c>
      <c r="C74" s="25">
        <v>45485</v>
      </c>
      <c r="D74" s="26">
        <v>296100</v>
      </c>
      <c r="E74" s="27" t="s">
        <v>1291</v>
      </c>
      <c r="F74" s="28" t="s">
        <v>3487</v>
      </c>
      <c r="G74" s="33">
        <v>521.59</v>
      </c>
      <c r="H74" s="33">
        <v>524.20000000000005</v>
      </c>
      <c r="I74" s="33">
        <v>528.54999999999995</v>
      </c>
      <c r="J74" s="30">
        <f t="shared" si="3"/>
        <v>1574.34</v>
      </c>
      <c r="K74" s="30">
        <f t="shared" si="2"/>
        <v>304457.20999999979</v>
      </c>
      <c r="L74" s="29">
        <v>530.66</v>
      </c>
      <c r="M74" s="29">
        <v>530.66</v>
      </c>
      <c r="N74" s="29">
        <v>530.66</v>
      </c>
      <c r="O74" s="29">
        <v>229018.99</v>
      </c>
      <c r="P74" s="29">
        <v>530.66</v>
      </c>
      <c r="Q74" s="29">
        <v>530.66</v>
      </c>
      <c r="R74" s="29">
        <v>530.66</v>
      </c>
      <c r="S74" s="29">
        <v>530.66</v>
      </c>
      <c r="T74" s="29">
        <v>12697.76</v>
      </c>
      <c r="U74" s="29">
        <v>1768.86</v>
      </c>
      <c r="V74" s="29">
        <v>1768.86</v>
      </c>
      <c r="W74" s="29">
        <v>1768.86</v>
      </c>
      <c r="X74" s="29">
        <v>1768.86</v>
      </c>
      <c r="Y74" s="29">
        <v>1768.86</v>
      </c>
      <c r="Z74" s="29">
        <v>1768.86</v>
      </c>
      <c r="AA74" s="29">
        <v>1768.86</v>
      </c>
      <c r="AB74" s="29">
        <v>1768.86</v>
      </c>
      <c r="AC74" s="29">
        <v>1768.86</v>
      </c>
      <c r="AD74" s="29">
        <v>1768.86</v>
      </c>
      <c r="AE74" s="29">
        <v>1768.86</v>
      </c>
      <c r="AF74" s="29">
        <v>13226.63</v>
      </c>
      <c r="AG74" s="29">
        <v>1768.86</v>
      </c>
      <c r="AH74" s="29">
        <v>1768.86</v>
      </c>
      <c r="AI74" s="29">
        <v>1768.86</v>
      </c>
      <c r="AJ74" s="29">
        <v>1768.86</v>
      </c>
      <c r="AK74" s="29">
        <v>1768.86</v>
      </c>
      <c r="AL74" s="29">
        <v>1768.86</v>
      </c>
      <c r="AM74" s="29">
        <v>15624.24</v>
      </c>
      <c r="AN74" s="29">
        <v>0</v>
      </c>
      <c r="AO74" s="29">
        <v>0</v>
      </c>
      <c r="AP74" s="29">
        <v>104.35</v>
      </c>
      <c r="AQ74" s="29">
        <v>0</v>
      </c>
      <c r="AR74" s="29">
        <v>0</v>
      </c>
      <c r="AS74" s="29">
        <v>0</v>
      </c>
      <c r="AT74" s="29">
        <v>0</v>
      </c>
      <c r="AU74" s="29">
        <v>0</v>
      </c>
      <c r="AV74" s="215">
        <v>0</v>
      </c>
    </row>
    <row r="75" spans="1:48" x14ac:dyDescent="0.2">
      <c r="A75" s="214" t="s">
        <v>3553</v>
      </c>
      <c r="B75" s="24" t="s">
        <v>19</v>
      </c>
      <c r="C75" s="31">
        <v>45472</v>
      </c>
      <c r="D75" s="26">
        <v>243460</v>
      </c>
      <c r="E75" s="27" t="s">
        <v>1295</v>
      </c>
      <c r="F75" s="28" t="s">
        <v>3487</v>
      </c>
      <c r="G75" s="33">
        <v>180.6</v>
      </c>
      <c r="H75" s="33">
        <v>185.49</v>
      </c>
      <c r="I75" s="33">
        <v>183.01</v>
      </c>
      <c r="J75" s="30">
        <f t="shared" si="3"/>
        <v>549.1</v>
      </c>
      <c r="K75" s="30">
        <f t="shared" ref="K75:K138" si="4">SUM(L75:AV75)</f>
        <v>304195.11999999965</v>
      </c>
      <c r="L75" s="29">
        <v>183.74</v>
      </c>
      <c r="M75" s="29">
        <v>183.74</v>
      </c>
      <c r="N75" s="29">
        <v>183.74</v>
      </c>
      <c r="O75" s="29">
        <v>297526.53999999998</v>
      </c>
      <c r="P75" s="29">
        <v>183.74</v>
      </c>
      <c r="Q75" s="29">
        <v>183.74</v>
      </c>
      <c r="R75" s="29">
        <v>183.74</v>
      </c>
      <c r="S75" s="29">
        <v>183.74</v>
      </c>
      <c r="T75" s="29">
        <v>183.74</v>
      </c>
      <c r="U75" s="29">
        <v>183.74</v>
      </c>
      <c r="V75" s="29">
        <v>183.74</v>
      </c>
      <c r="W75" s="29">
        <v>183.74</v>
      </c>
      <c r="X75" s="29">
        <v>183.74</v>
      </c>
      <c r="Y75" s="29">
        <v>183.74</v>
      </c>
      <c r="Z75" s="29">
        <v>183.74</v>
      </c>
      <c r="AA75" s="29">
        <v>183.74</v>
      </c>
      <c r="AB75" s="29">
        <v>183.74</v>
      </c>
      <c r="AC75" s="29">
        <v>183.74</v>
      </c>
      <c r="AD75" s="29">
        <v>183.74</v>
      </c>
      <c r="AE75" s="29">
        <v>183.74</v>
      </c>
      <c r="AF75" s="29">
        <v>183.74</v>
      </c>
      <c r="AG75" s="29">
        <v>183.74</v>
      </c>
      <c r="AH75" s="29">
        <v>221.66</v>
      </c>
      <c r="AI75" s="29">
        <v>612.47</v>
      </c>
      <c r="AJ75" s="29">
        <v>612.47</v>
      </c>
      <c r="AK75" s="29">
        <v>612.47</v>
      </c>
      <c r="AL75" s="29">
        <v>612.47</v>
      </c>
      <c r="AM75" s="29">
        <v>0</v>
      </c>
      <c r="AN75" s="29">
        <v>0</v>
      </c>
      <c r="AO75" s="29">
        <v>0</v>
      </c>
      <c r="AP75" s="29">
        <v>138.5</v>
      </c>
      <c r="AQ75" s="29">
        <v>0</v>
      </c>
      <c r="AR75" s="29">
        <v>0</v>
      </c>
      <c r="AS75" s="29">
        <v>0</v>
      </c>
      <c r="AT75" s="29">
        <v>0</v>
      </c>
      <c r="AU75" s="29">
        <v>0</v>
      </c>
      <c r="AV75" s="215">
        <v>0</v>
      </c>
    </row>
    <row r="76" spans="1:48" x14ac:dyDescent="0.2">
      <c r="A76" s="214" t="s">
        <v>3554</v>
      </c>
      <c r="B76" s="24" t="s">
        <v>19</v>
      </c>
      <c r="C76" s="25">
        <v>45472</v>
      </c>
      <c r="D76" s="26">
        <v>243460</v>
      </c>
      <c r="E76" s="27" t="s">
        <v>1297</v>
      </c>
      <c r="F76" s="28" t="s">
        <v>3487</v>
      </c>
      <c r="G76" s="33">
        <v>257.8</v>
      </c>
      <c r="H76" s="33">
        <v>259.08999999999997</v>
      </c>
      <c r="I76" s="33">
        <v>261.24</v>
      </c>
      <c r="J76" s="30">
        <f t="shared" si="3"/>
        <v>778.13</v>
      </c>
      <c r="K76" s="30">
        <f t="shared" si="4"/>
        <v>307587.20000000024</v>
      </c>
      <c r="L76" s="29">
        <v>268.87</v>
      </c>
      <c r="M76" s="29">
        <v>262.27999999999997</v>
      </c>
      <c r="N76" s="29">
        <v>262.27999999999997</v>
      </c>
      <c r="O76" s="29">
        <v>273847.55</v>
      </c>
      <c r="P76" s="29">
        <v>262.27999999999997</v>
      </c>
      <c r="Q76" s="29">
        <v>262.27999999999997</v>
      </c>
      <c r="R76" s="29">
        <v>262.27999999999997</v>
      </c>
      <c r="S76" s="29">
        <v>262.27999999999997</v>
      </c>
      <c r="T76" s="29">
        <v>4432.3</v>
      </c>
      <c r="U76" s="29">
        <v>874.26</v>
      </c>
      <c r="V76" s="29">
        <v>874.26</v>
      </c>
      <c r="W76" s="29">
        <v>874.26</v>
      </c>
      <c r="X76" s="29">
        <v>874.26</v>
      </c>
      <c r="Y76" s="29">
        <v>874.26</v>
      </c>
      <c r="Z76" s="29">
        <v>874.26</v>
      </c>
      <c r="AA76" s="29">
        <v>874.26</v>
      </c>
      <c r="AB76" s="29">
        <v>874.26</v>
      </c>
      <c r="AC76" s="29">
        <v>874.26</v>
      </c>
      <c r="AD76" s="29">
        <v>874.26</v>
      </c>
      <c r="AE76" s="29">
        <v>874.26</v>
      </c>
      <c r="AF76" s="29">
        <v>7213.64</v>
      </c>
      <c r="AG76" s="29">
        <v>874.26</v>
      </c>
      <c r="AH76" s="29">
        <v>874.26</v>
      </c>
      <c r="AI76" s="29">
        <v>874.26</v>
      </c>
      <c r="AJ76" s="29">
        <v>874.26</v>
      </c>
      <c r="AK76" s="29">
        <v>874.26</v>
      </c>
      <c r="AL76" s="29">
        <v>874.26</v>
      </c>
      <c r="AM76" s="29">
        <v>5282.82</v>
      </c>
      <c r="AN76" s="29">
        <v>105.92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0</v>
      </c>
      <c r="AV76" s="215">
        <v>0</v>
      </c>
    </row>
    <row r="77" spans="1:48" x14ac:dyDescent="0.2">
      <c r="A77" s="214" t="s">
        <v>3555</v>
      </c>
      <c r="B77" s="24" t="s">
        <v>19</v>
      </c>
      <c r="C77" s="31">
        <v>45472</v>
      </c>
      <c r="D77" s="26">
        <v>309549.52</v>
      </c>
      <c r="E77" s="27" t="s">
        <v>1300</v>
      </c>
      <c r="F77" s="28" t="s">
        <v>3487</v>
      </c>
      <c r="G77" s="33">
        <v>320.70999999999998</v>
      </c>
      <c r="H77" s="33">
        <v>315.8</v>
      </c>
      <c r="I77" s="33">
        <v>318.42</v>
      </c>
      <c r="J77" s="30">
        <f t="shared" si="3"/>
        <v>954.93000000000006</v>
      </c>
      <c r="K77" s="30">
        <f t="shared" si="4"/>
        <v>254098.50000000015</v>
      </c>
      <c r="L77" s="29">
        <v>0</v>
      </c>
      <c r="M77" s="29">
        <v>487.53</v>
      </c>
      <c r="N77" s="29">
        <v>487.53</v>
      </c>
      <c r="O77" s="29">
        <v>188968.79</v>
      </c>
      <c r="P77" s="29">
        <v>1233.48</v>
      </c>
      <c r="Q77" s="29">
        <v>1233.48</v>
      </c>
      <c r="R77" s="29">
        <v>1233.48</v>
      </c>
      <c r="S77" s="29">
        <v>1233.48</v>
      </c>
      <c r="T77" s="29">
        <v>1233.48</v>
      </c>
      <c r="U77" s="29">
        <v>5496.08</v>
      </c>
      <c r="V77" s="29">
        <v>1233.48</v>
      </c>
      <c r="W77" s="29">
        <v>1233.48</v>
      </c>
      <c r="X77" s="29">
        <v>1233.48</v>
      </c>
      <c r="Y77" s="29">
        <v>1233.48</v>
      </c>
      <c r="Z77" s="29">
        <v>1233.48</v>
      </c>
      <c r="AA77" s="29">
        <v>5496.08</v>
      </c>
      <c r="AB77" s="29">
        <v>1233.48</v>
      </c>
      <c r="AC77" s="29">
        <v>1233.48</v>
      </c>
      <c r="AD77" s="29">
        <v>1233.48</v>
      </c>
      <c r="AE77" s="29">
        <v>1233.48</v>
      </c>
      <c r="AF77" s="29">
        <v>1233.48</v>
      </c>
      <c r="AG77" s="29">
        <v>5496.08</v>
      </c>
      <c r="AH77" s="29">
        <v>1233.48</v>
      </c>
      <c r="AI77" s="29">
        <v>1233.48</v>
      </c>
      <c r="AJ77" s="29">
        <v>1233.48</v>
      </c>
      <c r="AK77" s="29">
        <v>1233.48</v>
      </c>
      <c r="AL77" s="29">
        <v>1233.55</v>
      </c>
      <c r="AM77" s="29">
        <v>0</v>
      </c>
      <c r="AN77" s="29">
        <v>22720.74</v>
      </c>
      <c r="AO77" s="29">
        <v>276</v>
      </c>
      <c r="AP77" s="29">
        <v>0</v>
      </c>
      <c r="AQ77" s="29">
        <v>0</v>
      </c>
      <c r="AR77" s="29">
        <v>0</v>
      </c>
      <c r="AS77" s="29">
        <v>0</v>
      </c>
      <c r="AT77" s="29">
        <v>0</v>
      </c>
      <c r="AU77" s="29">
        <v>0</v>
      </c>
      <c r="AV77" s="215">
        <v>0</v>
      </c>
    </row>
    <row r="78" spans="1:48" x14ac:dyDescent="0.2">
      <c r="A78" s="214" t="s">
        <v>3556</v>
      </c>
      <c r="B78" s="24" t="s">
        <v>19</v>
      </c>
      <c r="C78" s="32">
        <v>45469</v>
      </c>
      <c r="D78" s="26">
        <v>243460</v>
      </c>
      <c r="E78" s="27" t="s">
        <v>1304</v>
      </c>
      <c r="F78" s="28" t="s">
        <v>3487</v>
      </c>
      <c r="G78" s="29">
        <v>0</v>
      </c>
      <c r="H78" s="29">
        <v>0</v>
      </c>
      <c r="I78" s="29">
        <v>0</v>
      </c>
      <c r="J78" s="30">
        <f t="shared" si="3"/>
        <v>0</v>
      </c>
      <c r="K78" s="30">
        <f t="shared" si="4"/>
        <v>182135.69999999975</v>
      </c>
      <c r="L78" s="29">
        <v>0</v>
      </c>
      <c r="M78" s="29">
        <v>144.05000000000001</v>
      </c>
      <c r="N78" s="29">
        <v>144.05000000000001</v>
      </c>
      <c r="O78" s="29">
        <v>178427.97</v>
      </c>
      <c r="P78" s="29">
        <v>144.05000000000001</v>
      </c>
      <c r="Q78" s="29">
        <v>144.05000000000001</v>
      </c>
      <c r="R78" s="29">
        <v>144.05000000000001</v>
      </c>
      <c r="S78" s="29">
        <v>144.05000000000001</v>
      </c>
      <c r="T78" s="29">
        <v>144.05000000000001</v>
      </c>
      <c r="U78" s="29">
        <v>144.05000000000001</v>
      </c>
      <c r="V78" s="29">
        <v>144.05000000000001</v>
      </c>
      <c r="W78" s="29">
        <v>144.05000000000001</v>
      </c>
      <c r="X78" s="29">
        <v>144.05000000000001</v>
      </c>
      <c r="Y78" s="29">
        <v>144.05000000000001</v>
      </c>
      <c r="Z78" s="29">
        <v>144.05000000000001</v>
      </c>
      <c r="AA78" s="29">
        <v>144.05000000000001</v>
      </c>
      <c r="AB78" s="29">
        <v>144.05000000000001</v>
      </c>
      <c r="AC78" s="29">
        <v>144.05000000000001</v>
      </c>
      <c r="AD78" s="29">
        <v>144.05000000000001</v>
      </c>
      <c r="AE78" s="29">
        <v>144.05000000000001</v>
      </c>
      <c r="AF78" s="29">
        <v>144.05000000000001</v>
      </c>
      <c r="AG78" s="29">
        <v>144.05000000000001</v>
      </c>
      <c r="AH78" s="29">
        <v>144.05000000000001</v>
      </c>
      <c r="AI78" s="29">
        <v>144.05000000000001</v>
      </c>
      <c r="AJ78" s="29">
        <v>144.05000000000001</v>
      </c>
      <c r="AK78" s="29">
        <v>144.05000000000001</v>
      </c>
      <c r="AL78" s="29">
        <v>143.96</v>
      </c>
      <c r="AM78" s="29">
        <v>0</v>
      </c>
      <c r="AN78" s="29">
        <v>0</v>
      </c>
      <c r="AO78" s="29">
        <v>106.57</v>
      </c>
      <c r="AP78" s="29">
        <v>0</v>
      </c>
      <c r="AQ78" s="29">
        <v>0</v>
      </c>
      <c r="AR78" s="29">
        <v>0</v>
      </c>
      <c r="AS78" s="29">
        <v>0</v>
      </c>
      <c r="AT78" s="29">
        <v>0</v>
      </c>
      <c r="AU78" s="29">
        <v>0</v>
      </c>
      <c r="AV78" s="215">
        <v>0</v>
      </c>
    </row>
    <row r="79" spans="1:48" x14ac:dyDescent="0.2">
      <c r="A79" s="214" t="s">
        <v>3557</v>
      </c>
      <c r="B79" s="24" t="s">
        <v>19</v>
      </c>
      <c r="C79" s="32">
        <v>45523</v>
      </c>
      <c r="D79" s="26">
        <v>314900</v>
      </c>
      <c r="E79" s="27" t="s">
        <v>1308</v>
      </c>
      <c r="F79" s="28" t="s">
        <v>3487</v>
      </c>
      <c r="G79" s="33">
        <v>225.62</v>
      </c>
      <c r="H79" s="33">
        <v>226.74</v>
      </c>
      <c r="I79" s="33">
        <v>228.63</v>
      </c>
      <c r="J79" s="30">
        <f t="shared" si="3"/>
        <v>680.99</v>
      </c>
      <c r="K79" s="30">
        <f t="shared" si="4"/>
        <v>312071.60000000033</v>
      </c>
      <c r="L79" s="29">
        <v>0</v>
      </c>
      <c r="M79" s="29">
        <v>765.14</v>
      </c>
      <c r="N79" s="29">
        <v>765.14</v>
      </c>
      <c r="O79" s="29">
        <v>273818.93</v>
      </c>
      <c r="P79" s="29">
        <v>765.14</v>
      </c>
      <c r="Q79" s="29">
        <v>765.14</v>
      </c>
      <c r="R79" s="29">
        <v>765.14</v>
      </c>
      <c r="S79" s="29">
        <v>765.14</v>
      </c>
      <c r="T79" s="29">
        <v>765.14</v>
      </c>
      <c r="U79" s="29">
        <v>765.14</v>
      </c>
      <c r="V79" s="29">
        <v>765.14</v>
      </c>
      <c r="W79" s="29">
        <v>765.14</v>
      </c>
      <c r="X79" s="29">
        <v>11421.65</v>
      </c>
      <c r="Y79" s="29">
        <v>765.14</v>
      </c>
      <c r="Z79" s="29">
        <v>765.14</v>
      </c>
      <c r="AA79" s="29">
        <v>765.14</v>
      </c>
      <c r="AB79" s="29">
        <v>765.14</v>
      </c>
      <c r="AC79" s="29">
        <v>765.14</v>
      </c>
      <c r="AD79" s="29">
        <v>765.14</v>
      </c>
      <c r="AE79" s="29">
        <v>765.14</v>
      </c>
      <c r="AF79" s="29">
        <v>765.14</v>
      </c>
      <c r="AG79" s="29">
        <v>765.14</v>
      </c>
      <c r="AH79" s="29">
        <v>765.14</v>
      </c>
      <c r="AI79" s="29">
        <v>765.14</v>
      </c>
      <c r="AJ79" s="29">
        <v>10656.51</v>
      </c>
      <c r="AK79" s="29">
        <v>0</v>
      </c>
      <c r="AL79" s="29">
        <v>0</v>
      </c>
      <c r="AM79" s="29">
        <v>0</v>
      </c>
      <c r="AN79" s="29">
        <v>106.57</v>
      </c>
      <c r="AO79" s="29">
        <v>0</v>
      </c>
      <c r="AP79" s="29">
        <v>0</v>
      </c>
      <c r="AQ79" s="29">
        <v>0</v>
      </c>
      <c r="AR79" s="29">
        <v>0</v>
      </c>
      <c r="AS79" s="29">
        <v>0</v>
      </c>
      <c r="AT79" s="29">
        <v>0</v>
      </c>
      <c r="AU79" s="29">
        <v>0</v>
      </c>
      <c r="AV79" s="215">
        <v>0</v>
      </c>
    </row>
    <row r="80" spans="1:48" x14ac:dyDescent="0.2">
      <c r="A80" s="214" t="s">
        <v>3558</v>
      </c>
      <c r="B80" s="24" t="s">
        <v>19</v>
      </c>
      <c r="C80" s="25">
        <v>45490</v>
      </c>
      <c r="D80" s="26">
        <v>305782</v>
      </c>
      <c r="E80" s="27" t="s">
        <v>1311</v>
      </c>
      <c r="F80" s="28" t="s">
        <v>3487</v>
      </c>
      <c r="G80" s="33">
        <v>407.82</v>
      </c>
      <c r="H80" s="33">
        <v>409.86</v>
      </c>
      <c r="I80" s="33">
        <v>413.27</v>
      </c>
      <c r="J80" s="30">
        <f t="shared" si="3"/>
        <v>1230.95</v>
      </c>
      <c r="K80" s="30">
        <f t="shared" si="4"/>
        <v>432339.69999999978</v>
      </c>
      <c r="L80" s="29">
        <v>491.85</v>
      </c>
      <c r="M80" s="29">
        <v>491.85</v>
      </c>
      <c r="N80" s="29">
        <v>491.85</v>
      </c>
      <c r="O80" s="29">
        <v>366912.09</v>
      </c>
      <c r="P80" s="29">
        <v>491.85</v>
      </c>
      <c r="Q80" s="29">
        <v>491.85</v>
      </c>
      <c r="R80" s="29">
        <v>491.85</v>
      </c>
      <c r="S80" s="29">
        <v>491.85</v>
      </c>
      <c r="T80" s="29">
        <v>10599.06</v>
      </c>
      <c r="U80" s="29">
        <v>1459.99</v>
      </c>
      <c r="V80" s="29">
        <v>1459.99</v>
      </c>
      <c r="W80" s="29">
        <v>1459.99</v>
      </c>
      <c r="X80" s="29">
        <v>1459.99</v>
      </c>
      <c r="Y80" s="29">
        <v>1459.99</v>
      </c>
      <c r="Z80" s="29">
        <v>1459.99</v>
      </c>
      <c r="AA80" s="29">
        <v>1459.99</v>
      </c>
      <c r="AB80" s="29">
        <v>1459.99</v>
      </c>
      <c r="AC80" s="29">
        <v>1459.99</v>
      </c>
      <c r="AD80" s="29">
        <v>1459.99</v>
      </c>
      <c r="AE80" s="29">
        <v>1459.99</v>
      </c>
      <c r="AF80" s="29">
        <v>13717.56</v>
      </c>
      <c r="AG80" s="29">
        <v>1459.99</v>
      </c>
      <c r="AH80" s="29">
        <v>1459.99</v>
      </c>
      <c r="AI80" s="29">
        <v>1459.99</v>
      </c>
      <c r="AJ80" s="29">
        <v>1459.99</v>
      </c>
      <c r="AK80" s="29">
        <v>1459.99</v>
      </c>
      <c r="AL80" s="29">
        <v>1460.04</v>
      </c>
      <c r="AM80" s="29">
        <v>12746.01</v>
      </c>
      <c r="AN80" s="29">
        <v>0</v>
      </c>
      <c r="AO80" s="29">
        <v>0</v>
      </c>
      <c r="AP80" s="29">
        <v>0</v>
      </c>
      <c r="AQ80" s="29">
        <v>0</v>
      </c>
      <c r="AR80" s="29">
        <v>0</v>
      </c>
      <c r="AS80" s="29">
        <v>102.15</v>
      </c>
      <c r="AT80" s="29">
        <v>0</v>
      </c>
      <c r="AU80" s="29">
        <v>0</v>
      </c>
      <c r="AV80" s="215">
        <v>0</v>
      </c>
    </row>
    <row r="81" spans="1:48" x14ac:dyDescent="0.2">
      <c r="A81" s="214" t="s">
        <v>3559</v>
      </c>
      <c r="B81" s="24" t="s">
        <v>19</v>
      </c>
      <c r="C81" s="32">
        <v>45559</v>
      </c>
      <c r="D81" s="26">
        <v>281154</v>
      </c>
      <c r="E81" s="27" t="s">
        <v>1314</v>
      </c>
      <c r="F81" s="28" t="s">
        <v>3487</v>
      </c>
      <c r="G81" s="33">
        <v>371.22</v>
      </c>
      <c r="H81" s="33">
        <v>373.08</v>
      </c>
      <c r="I81" s="33">
        <v>376.18</v>
      </c>
      <c r="J81" s="30">
        <f t="shared" si="3"/>
        <v>1120.48</v>
      </c>
      <c r="K81" s="30">
        <f t="shared" si="4"/>
        <v>323810.43999999983</v>
      </c>
      <c r="L81" s="29">
        <v>632.66999999999996</v>
      </c>
      <c r="M81" s="29">
        <v>632.66999999999996</v>
      </c>
      <c r="N81" s="29">
        <v>632.66999999999996</v>
      </c>
      <c r="O81" s="29">
        <v>270232.67</v>
      </c>
      <c r="P81" s="29">
        <v>632.66999999999996</v>
      </c>
      <c r="Q81" s="29">
        <v>632.66999999999996</v>
      </c>
      <c r="R81" s="29">
        <v>632.69000000000005</v>
      </c>
      <c r="S81" s="29">
        <v>769.06</v>
      </c>
      <c r="T81" s="29">
        <v>6759.51</v>
      </c>
      <c r="U81" s="29">
        <v>1513.93</v>
      </c>
      <c r="V81" s="29">
        <v>1513.93</v>
      </c>
      <c r="W81" s="29">
        <v>1513.93</v>
      </c>
      <c r="X81" s="29">
        <v>1513.93</v>
      </c>
      <c r="Y81" s="29">
        <v>1513.93</v>
      </c>
      <c r="Z81" s="29">
        <v>1513.93</v>
      </c>
      <c r="AA81" s="29">
        <v>1513.93</v>
      </c>
      <c r="AB81" s="29">
        <v>1513.93</v>
      </c>
      <c r="AC81" s="29">
        <v>1513.93</v>
      </c>
      <c r="AD81" s="29">
        <v>1513.93</v>
      </c>
      <c r="AE81" s="29">
        <v>1513.93</v>
      </c>
      <c r="AF81" s="29">
        <v>6759.51</v>
      </c>
      <c r="AG81" s="29">
        <v>1513.93</v>
      </c>
      <c r="AH81" s="29">
        <v>1513.93</v>
      </c>
      <c r="AI81" s="29">
        <v>1513.93</v>
      </c>
      <c r="AJ81" s="29">
        <v>1513.93</v>
      </c>
      <c r="AK81" s="29">
        <v>1513.93</v>
      </c>
      <c r="AL81" s="29">
        <v>1514</v>
      </c>
      <c r="AM81" s="29">
        <v>9651.86</v>
      </c>
      <c r="AN81" s="29">
        <v>0</v>
      </c>
      <c r="AO81" s="29">
        <v>104.91</v>
      </c>
      <c r="AP81" s="29">
        <v>0</v>
      </c>
      <c r="AQ81" s="29">
        <v>0</v>
      </c>
      <c r="AR81" s="29">
        <v>0</v>
      </c>
      <c r="AS81" s="29">
        <v>0</v>
      </c>
      <c r="AT81" s="29">
        <v>0</v>
      </c>
      <c r="AU81" s="29">
        <v>0</v>
      </c>
      <c r="AV81" s="215">
        <v>0</v>
      </c>
    </row>
    <row r="82" spans="1:48" x14ac:dyDescent="0.2">
      <c r="A82" s="214" t="s">
        <v>3560</v>
      </c>
      <c r="B82" s="24" t="s">
        <v>19</v>
      </c>
      <c r="C82" s="32">
        <v>45553</v>
      </c>
      <c r="D82" s="26">
        <v>296029.5</v>
      </c>
      <c r="E82" s="27" t="s">
        <v>1318</v>
      </c>
      <c r="F82" s="28" t="s">
        <v>3487</v>
      </c>
      <c r="G82" s="33">
        <v>1640.83</v>
      </c>
      <c r="H82" s="33">
        <v>1649.03</v>
      </c>
      <c r="I82" s="33">
        <v>1662.72</v>
      </c>
      <c r="J82" s="30">
        <f t="shared" si="3"/>
        <v>4952.58</v>
      </c>
      <c r="K82" s="30">
        <f t="shared" si="4"/>
        <v>201888.24999999994</v>
      </c>
      <c r="L82" s="29">
        <v>0</v>
      </c>
      <c r="M82" s="29">
        <v>1669.37</v>
      </c>
      <c r="N82" s="29">
        <v>1669.37</v>
      </c>
      <c r="O82" s="29">
        <v>54497.58</v>
      </c>
      <c r="P82" s="29">
        <v>1669.37</v>
      </c>
      <c r="Q82" s="29">
        <v>1669.37</v>
      </c>
      <c r="R82" s="29">
        <v>1669.37</v>
      </c>
      <c r="S82" s="29">
        <v>1669.37</v>
      </c>
      <c r="T82" s="29">
        <v>1669.37</v>
      </c>
      <c r="U82" s="29">
        <v>1669.37</v>
      </c>
      <c r="V82" s="29">
        <v>1669.37</v>
      </c>
      <c r="W82" s="29">
        <v>1669.37</v>
      </c>
      <c r="X82" s="29">
        <v>1669.37</v>
      </c>
      <c r="Y82" s="29">
        <v>1669.37</v>
      </c>
      <c r="Z82" s="29">
        <v>1669.37</v>
      </c>
      <c r="AA82" s="29">
        <v>54497.58</v>
      </c>
      <c r="AB82" s="29">
        <v>1669.37</v>
      </c>
      <c r="AC82" s="29">
        <v>1669.37</v>
      </c>
      <c r="AD82" s="29">
        <v>1669.37</v>
      </c>
      <c r="AE82" s="29">
        <v>1669.37</v>
      </c>
      <c r="AF82" s="29">
        <v>1669.37</v>
      </c>
      <c r="AG82" s="29">
        <v>1669.37</v>
      </c>
      <c r="AH82" s="29">
        <v>1669.37</v>
      </c>
      <c r="AI82" s="29">
        <v>1669.37</v>
      </c>
      <c r="AJ82" s="29">
        <v>1669.37</v>
      </c>
      <c r="AK82" s="29">
        <v>1669.37</v>
      </c>
      <c r="AL82" s="29">
        <v>1669.37</v>
      </c>
      <c r="AM82" s="29">
        <v>52828.21</v>
      </c>
      <c r="AN82" s="29">
        <v>0</v>
      </c>
      <c r="AO82" s="29">
        <v>0</v>
      </c>
      <c r="AP82" s="29">
        <v>0</v>
      </c>
      <c r="AQ82" s="29">
        <v>0</v>
      </c>
      <c r="AR82" s="29">
        <v>0</v>
      </c>
      <c r="AS82" s="29">
        <v>0</v>
      </c>
      <c r="AT82" s="29">
        <v>0</v>
      </c>
      <c r="AU82" s="29">
        <v>0</v>
      </c>
      <c r="AV82" s="215">
        <v>0</v>
      </c>
    </row>
    <row r="83" spans="1:48" x14ac:dyDescent="0.2">
      <c r="A83" s="214" t="s">
        <v>3561</v>
      </c>
      <c r="B83" s="24" t="s">
        <v>19</v>
      </c>
      <c r="C83" s="34">
        <v>45559</v>
      </c>
      <c r="D83" s="26">
        <v>281154</v>
      </c>
      <c r="E83" s="27" t="s">
        <v>1320</v>
      </c>
      <c r="F83" s="28" t="s">
        <v>3487</v>
      </c>
      <c r="G83" s="29">
        <v>0</v>
      </c>
      <c r="H83" s="29">
        <v>0</v>
      </c>
      <c r="I83" s="29">
        <v>0</v>
      </c>
      <c r="J83" s="30">
        <f t="shared" si="3"/>
        <v>0</v>
      </c>
      <c r="K83" s="30">
        <f t="shared" si="4"/>
        <v>207385.71</v>
      </c>
      <c r="L83" s="29">
        <v>0</v>
      </c>
      <c r="M83" s="29">
        <v>0</v>
      </c>
      <c r="N83" s="29">
        <v>0</v>
      </c>
      <c r="O83" s="29">
        <v>207281.55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104.16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15">
        <v>0</v>
      </c>
    </row>
    <row r="84" spans="1:48" x14ac:dyDescent="0.2">
      <c r="A84" s="214" t="s">
        <v>3562</v>
      </c>
      <c r="B84" s="24" t="s">
        <v>19</v>
      </c>
      <c r="C84" s="25">
        <v>45484</v>
      </c>
      <c r="D84" s="26">
        <v>234009</v>
      </c>
      <c r="E84" s="27" t="s">
        <v>1323</v>
      </c>
      <c r="F84" s="28" t="s">
        <v>3487</v>
      </c>
      <c r="G84" s="33">
        <v>307.14</v>
      </c>
      <c r="H84" s="33">
        <v>336.46</v>
      </c>
      <c r="I84" s="33">
        <v>339.25</v>
      </c>
      <c r="J84" s="30">
        <f t="shared" si="3"/>
        <v>982.84999999999991</v>
      </c>
      <c r="K84" s="30">
        <f t="shared" si="4"/>
        <v>306401.03999999969</v>
      </c>
      <c r="L84" s="29">
        <v>332.2</v>
      </c>
      <c r="M84" s="29">
        <v>332.2</v>
      </c>
      <c r="N84" s="29">
        <v>340.61</v>
      </c>
      <c r="O84" s="29">
        <v>276889.59999999998</v>
      </c>
      <c r="P84" s="29">
        <v>340.61</v>
      </c>
      <c r="Q84" s="29">
        <v>340.61</v>
      </c>
      <c r="R84" s="29">
        <v>340.61</v>
      </c>
      <c r="S84" s="29">
        <v>340.61</v>
      </c>
      <c r="T84" s="29">
        <v>340.61</v>
      </c>
      <c r="U84" s="29">
        <v>340.61</v>
      </c>
      <c r="V84" s="29">
        <v>340.61</v>
      </c>
      <c r="W84" s="29">
        <v>340.61</v>
      </c>
      <c r="X84" s="29">
        <v>340.61</v>
      </c>
      <c r="Y84" s="29">
        <v>340.61</v>
      </c>
      <c r="Z84" s="29">
        <v>731.74</v>
      </c>
      <c r="AA84" s="29">
        <v>6343.44</v>
      </c>
      <c r="AB84" s="29">
        <v>1135.3599999999999</v>
      </c>
      <c r="AC84" s="29">
        <v>1135.3599999999999</v>
      </c>
      <c r="AD84" s="29">
        <v>1135.3599999999999</v>
      </c>
      <c r="AE84" s="29">
        <v>1135.3599999999999</v>
      </c>
      <c r="AF84" s="29">
        <v>1135.3599999999999</v>
      </c>
      <c r="AG84" s="29">
        <v>1135.3599999999999</v>
      </c>
      <c r="AH84" s="29">
        <v>1135.3599999999999</v>
      </c>
      <c r="AI84" s="29">
        <v>1135.3599999999999</v>
      </c>
      <c r="AJ84" s="29">
        <v>1135.3599999999999</v>
      </c>
      <c r="AK84" s="29">
        <v>1135.3599999999999</v>
      </c>
      <c r="AL84" s="29">
        <v>1135.3599999999999</v>
      </c>
      <c r="AM84" s="29">
        <v>5208.08</v>
      </c>
      <c r="AN84" s="29">
        <v>0</v>
      </c>
      <c r="AO84" s="29">
        <v>0</v>
      </c>
      <c r="AP84" s="29">
        <v>328.11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15">
        <v>0</v>
      </c>
    </row>
    <row r="85" spans="1:48" x14ac:dyDescent="0.2">
      <c r="A85" s="214" t="s">
        <v>3563</v>
      </c>
      <c r="B85" s="24" t="s">
        <v>19</v>
      </c>
      <c r="C85" s="31">
        <v>45476</v>
      </c>
      <c r="D85" s="26">
        <v>243460</v>
      </c>
      <c r="E85" s="27" t="s">
        <v>1326</v>
      </c>
      <c r="F85" s="28" t="s">
        <v>3487</v>
      </c>
      <c r="G85" s="33">
        <v>254.78</v>
      </c>
      <c r="H85" s="33">
        <v>250.49</v>
      </c>
      <c r="I85" s="33">
        <v>252.57</v>
      </c>
      <c r="J85" s="30">
        <f t="shared" si="3"/>
        <v>757.83999999999992</v>
      </c>
      <c r="K85" s="30">
        <f t="shared" si="4"/>
        <v>305055.57</v>
      </c>
      <c r="L85" s="29">
        <v>0</v>
      </c>
      <c r="M85" s="29">
        <v>126.79</v>
      </c>
      <c r="N85" s="29">
        <v>126.79</v>
      </c>
      <c r="O85" s="29">
        <v>289625.37</v>
      </c>
      <c r="P85" s="29">
        <v>126.79</v>
      </c>
      <c r="Q85" s="29">
        <v>126.79</v>
      </c>
      <c r="R85" s="29">
        <v>126.79</v>
      </c>
      <c r="S85" s="29">
        <v>126.79</v>
      </c>
      <c r="T85" s="29">
        <v>126.79</v>
      </c>
      <c r="U85" s="29">
        <v>126.79</v>
      </c>
      <c r="V85" s="29">
        <v>285.27</v>
      </c>
      <c r="W85" s="29">
        <v>285.27</v>
      </c>
      <c r="X85" s="29">
        <v>285.27</v>
      </c>
      <c r="Y85" s="29">
        <v>285.27</v>
      </c>
      <c r="Z85" s="29">
        <v>285.27</v>
      </c>
      <c r="AA85" s="29">
        <v>285.27</v>
      </c>
      <c r="AB85" s="29">
        <v>285.27</v>
      </c>
      <c r="AC85" s="29">
        <v>886.56</v>
      </c>
      <c r="AD85" s="29">
        <v>950.91</v>
      </c>
      <c r="AE85" s="29">
        <v>950.91</v>
      </c>
      <c r="AF85" s="29">
        <v>422.63</v>
      </c>
      <c r="AG85" s="29">
        <v>422.63</v>
      </c>
      <c r="AH85" s="29">
        <v>422.63</v>
      </c>
      <c r="AI85" s="29">
        <v>422.63</v>
      </c>
      <c r="AJ85" s="29">
        <v>422.63</v>
      </c>
      <c r="AK85" s="29">
        <v>422.63</v>
      </c>
      <c r="AL85" s="29">
        <v>422.63</v>
      </c>
      <c r="AM85" s="29">
        <v>6339.38</v>
      </c>
      <c r="AN85" s="29">
        <v>332.82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15">
        <v>0</v>
      </c>
    </row>
    <row r="86" spans="1:48" x14ac:dyDescent="0.2">
      <c r="A86" s="214" t="s">
        <v>3564</v>
      </c>
      <c r="B86" s="24" t="s">
        <v>19</v>
      </c>
      <c r="C86" s="25">
        <v>45472</v>
      </c>
      <c r="D86" s="26">
        <v>308991.15999999997</v>
      </c>
      <c r="E86" s="27" t="s">
        <v>1329</v>
      </c>
      <c r="F86" s="28" t="s">
        <v>3487</v>
      </c>
      <c r="G86" s="33">
        <v>1609.67</v>
      </c>
      <c r="H86" s="33">
        <v>1617.72</v>
      </c>
      <c r="I86" s="33">
        <v>1631.15</v>
      </c>
      <c r="J86" s="30">
        <f t="shared" si="3"/>
        <v>4858.5400000000009</v>
      </c>
      <c r="K86" s="30">
        <f t="shared" si="4"/>
        <v>218857.3500000003</v>
      </c>
      <c r="L86" s="29">
        <v>1671.2</v>
      </c>
      <c r="M86" s="29">
        <v>1637.67</v>
      </c>
      <c r="N86" s="29">
        <v>1637.67</v>
      </c>
      <c r="O86" s="29">
        <v>154839.47</v>
      </c>
      <c r="P86" s="29">
        <v>1637.67</v>
      </c>
      <c r="Q86" s="29">
        <v>1637.67</v>
      </c>
      <c r="R86" s="29">
        <v>1637.67</v>
      </c>
      <c r="S86" s="29">
        <v>1637.67</v>
      </c>
      <c r="T86" s="29">
        <v>1637.67</v>
      </c>
      <c r="U86" s="29">
        <v>1637.67</v>
      </c>
      <c r="V86" s="29">
        <v>1637.67</v>
      </c>
      <c r="W86" s="29">
        <v>1637.67</v>
      </c>
      <c r="X86" s="29">
        <v>1637.67</v>
      </c>
      <c r="Y86" s="29">
        <v>1637.67</v>
      </c>
      <c r="Z86" s="29">
        <v>1637.67</v>
      </c>
      <c r="AA86" s="29">
        <v>12203.31</v>
      </c>
      <c r="AB86" s="29">
        <v>1637.67</v>
      </c>
      <c r="AC86" s="29">
        <v>1637.67</v>
      </c>
      <c r="AD86" s="29">
        <v>1637.67</v>
      </c>
      <c r="AE86" s="29">
        <v>1637.67</v>
      </c>
      <c r="AF86" s="29">
        <v>1637.67</v>
      </c>
      <c r="AG86" s="29">
        <v>1637.67</v>
      </c>
      <c r="AH86" s="29">
        <v>1637.67</v>
      </c>
      <c r="AI86" s="29">
        <v>1637.67</v>
      </c>
      <c r="AJ86" s="29">
        <v>1637.67</v>
      </c>
      <c r="AK86" s="29">
        <v>1637.67</v>
      </c>
      <c r="AL86" s="29">
        <v>1637.67</v>
      </c>
      <c r="AM86" s="29">
        <v>10565.64</v>
      </c>
      <c r="AN86" s="29">
        <v>273.64999999999998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15">
        <v>0</v>
      </c>
    </row>
    <row r="87" spans="1:48" x14ac:dyDescent="0.2">
      <c r="A87" s="214" t="s">
        <v>3565</v>
      </c>
      <c r="B87" s="24" t="s">
        <v>19</v>
      </c>
      <c r="C87" s="32">
        <v>45586</v>
      </c>
      <c r="D87" s="26">
        <v>417297.02</v>
      </c>
      <c r="E87" s="27" t="s">
        <v>1332</v>
      </c>
      <c r="F87" s="28" t="s">
        <v>3487</v>
      </c>
      <c r="G87" s="33">
        <v>714.79</v>
      </c>
      <c r="H87" s="33">
        <v>718.36</v>
      </c>
      <c r="I87" s="33">
        <v>724.33</v>
      </c>
      <c r="J87" s="30">
        <f t="shared" si="3"/>
        <v>2157.48</v>
      </c>
      <c r="K87" s="30">
        <f t="shared" si="4"/>
        <v>243400.89</v>
      </c>
      <c r="L87" s="29">
        <v>0</v>
      </c>
      <c r="M87" s="29">
        <v>727.22</v>
      </c>
      <c r="N87" s="29">
        <v>727.22</v>
      </c>
      <c r="O87" s="29">
        <v>218607.35999999999</v>
      </c>
      <c r="P87" s="29">
        <v>727.22</v>
      </c>
      <c r="Q87" s="29">
        <v>727.22</v>
      </c>
      <c r="R87" s="29">
        <v>727.22</v>
      </c>
      <c r="S87" s="29">
        <v>727.22</v>
      </c>
      <c r="T87" s="29">
        <v>727.22</v>
      </c>
      <c r="U87" s="29">
        <v>727.22</v>
      </c>
      <c r="V87" s="29">
        <v>727.22</v>
      </c>
      <c r="W87" s="29">
        <v>727.22</v>
      </c>
      <c r="X87" s="29">
        <v>727.22</v>
      </c>
      <c r="Y87" s="29">
        <v>727.22</v>
      </c>
      <c r="Z87" s="29">
        <v>727.22</v>
      </c>
      <c r="AA87" s="29">
        <v>3896.91</v>
      </c>
      <c r="AB87" s="29">
        <v>727.22</v>
      </c>
      <c r="AC87" s="29">
        <v>727.22</v>
      </c>
      <c r="AD87" s="29">
        <v>727.22</v>
      </c>
      <c r="AE87" s="29">
        <v>727.22</v>
      </c>
      <c r="AF87" s="29">
        <v>727.22</v>
      </c>
      <c r="AG87" s="29">
        <v>727.22</v>
      </c>
      <c r="AH87" s="29">
        <v>727.22</v>
      </c>
      <c r="AI87" s="29">
        <v>727.22</v>
      </c>
      <c r="AJ87" s="29">
        <v>727.22</v>
      </c>
      <c r="AK87" s="29">
        <v>727.22</v>
      </c>
      <c r="AL87" s="29">
        <v>727.22</v>
      </c>
      <c r="AM87" s="29">
        <v>3169.69</v>
      </c>
      <c r="AN87" s="29">
        <v>273.64999999999998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0</v>
      </c>
      <c r="AU87" s="29">
        <v>0</v>
      </c>
      <c r="AV87" s="215">
        <v>0</v>
      </c>
    </row>
    <row r="88" spans="1:48" x14ac:dyDescent="0.2">
      <c r="A88" s="214" t="s">
        <v>3566</v>
      </c>
      <c r="B88" s="24" t="s">
        <v>19</v>
      </c>
      <c r="C88" s="31">
        <v>45472</v>
      </c>
      <c r="D88" s="26">
        <v>314900</v>
      </c>
      <c r="E88" s="27" t="s">
        <v>1335</v>
      </c>
      <c r="F88" s="28" t="s">
        <v>3487</v>
      </c>
      <c r="G88" s="33">
        <v>1309.29</v>
      </c>
      <c r="H88" s="33">
        <v>1315.83</v>
      </c>
      <c r="I88" s="33">
        <v>1326.76</v>
      </c>
      <c r="J88" s="30">
        <f t="shared" si="3"/>
        <v>3951.88</v>
      </c>
      <c r="K88" s="30">
        <f t="shared" si="4"/>
        <v>278362.76999999996</v>
      </c>
      <c r="L88" s="29">
        <v>0</v>
      </c>
      <c r="M88" s="29">
        <v>1332.06</v>
      </c>
      <c r="N88" s="29">
        <v>1332.06</v>
      </c>
      <c r="O88" s="29">
        <v>245061.27</v>
      </c>
      <c r="P88" s="29">
        <v>1332.06</v>
      </c>
      <c r="Q88" s="29">
        <v>1332.06</v>
      </c>
      <c r="R88" s="29">
        <v>1332.06</v>
      </c>
      <c r="S88" s="29">
        <v>1332.06</v>
      </c>
      <c r="T88" s="29">
        <v>1332.06</v>
      </c>
      <c r="U88" s="29">
        <v>1332.06</v>
      </c>
      <c r="V88" s="29">
        <v>1332.06</v>
      </c>
      <c r="W88" s="29">
        <v>1332.06</v>
      </c>
      <c r="X88" s="29">
        <v>1332.06</v>
      </c>
      <c r="Y88" s="29">
        <v>1332.06</v>
      </c>
      <c r="Z88" s="29">
        <v>1332.06</v>
      </c>
      <c r="AA88" s="29">
        <v>1332.06</v>
      </c>
      <c r="AB88" s="29">
        <v>1332.06</v>
      </c>
      <c r="AC88" s="29">
        <v>1332.06</v>
      </c>
      <c r="AD88" s="29">
        <v>1332.06</v>
      </c>
      <c r="AE88" s="29">
        <v>1332.06</v>
      </c>
      <c r="AF88" s="29">
        <v>1332.06</v>
      </c>
      <c r="AG88" s="29">
        <v>1332.06</v>
      </c>
      <c r="AH88" s="29">
        <v>1332.06</v>
      </c>
      <c r="AI88" s="29">
        <v>1332.06</v>
      </c>
      <c r="AJ88" s="29">
        <v>1332.06</v>
      </c>
      <c r="AK88" s="29">
        <v>1332.06</v>
      </c>
      <c r="AL88" s="29">
        <v>1332.06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R88" s="29">
        <v>0</v>
      </c>
      <c r="AS88" s="29">
        <v>0</v>
      </c>
      <c r="AT88" s="29">
        <v>0</v>
      </c>
      <c r="AU88" s="29">
        <v>0</v>
      </c>
      <c r="AV88" s="215">
        <v>0</v>
      </c>
    </row>
    <row r="89" spans="1:48" x14ac:dyDescent="0.2">
      <c r="A89" s="214" t="s">
        <v>3567</v>
      </c>
      <c r="B89" s="24" t="s">
        <v>19</v>
      </c>
      <c r="C89" s="32">
        <v>45526</v>
      </c>
      <c r="D89" s="26">
        <v>313334.90000000002</v>
      </c>
      <c r="E89" s="27" t="s">
        <v>1338</v>
      </c>
      <c r="F89" s="28" t="s">
        <v>3487</v>
      </c>
      <c r="G89" s="33">
        <v>980.11</v>
      </c>
      <c r="H89" s="33">
        <v>2809.88</v>
      </c>
      <c r="I89" s="33">
        <v>2833.2</v>
      </c>
      <c r="J89" s="30">
        <f t="shared" si="3"/>
        <v>6623.1900000000005</v>
      </c>
      <c r="K89" s="30">
        <f t="shared" si="4"/>
        <v>413997.55000000063</v>
      </c>
      <c r="L89" s="29">
        <v>2902.76</v>
      </c>
      <c r="M89" s="29">
        <v>2844.53</v>
      </c>
      <c r="N89" s="29">
        <v>2844.53</v>
      </c>
      <c r="O89" s="29">
        <v>303674.96999999997</v>
      </c>
      <c r="P89" s="29">
        <v>2844.53</v>
      </c>
      <c r="Q89" s="29">
        <v>2844.53</v>
      </c>
      <c r="R89" s="29">
        <v>2844.53</v>
      </c>
      <c r="S89" s="29">
        <v>2844.53</v>
      </c>
      <c r="T89" s="29">
        <v>13188.28</v>
      </c>
      <c r="U89" s="29">
        <v>2844.53</v>
      </c>
      <c r="V89" s="29">
        <v>2844.53</v>
      </c>
      <c r="W89" s="29">
        <v>2844.53</v>
      </c>
      <c r="X89" s="29">
        <v>2844.53</v>
      </c>
      <c r="Y89" s="29">
        <v>2844.53</v>
      </c>
      <c r="Z89" s="29">
        <v>2844.53</v>
      </c>
      <c r="AA89" s="29">
        <v>2844.53</v>
      </c>
      <c r="AB89" s="29">
        <v>2844.53</v>
      </c>
      <c r="AC89" s="29">
        <v>2844.53</v>
      </c>
      <c r="AD89" s="29">
        <v>2844.53</v>
      </c>
      <c r="AE89" s="29">
        <v>2844.53</v>
      </c>
      <c r="AF89" s="29">
        <v>13188.28</v>
      </c>
      <c r="AG89" s="29">
        <v>2844.53</v>
      </c>
      <c r="AH89" s="29">
        <v>2844.53</v>
      </c>
      <c r="AI89" s="29">
        <v>2844.53</v>
      </c>
      <c r="AJ89" s="29">
        <v>2844.53</v>
      </c>
      <c r="AK89" s="29">
        <v>2844.53</v>
      </c>
      <c r="AL89" s="29">
        <v>2844.53</v>
      </c>
      <c r="AM89" s="29">
        <v>15515.63</v>
      </c>
      <c r="AN89" s="29">
        <v>0</v>
      </c>
      <c r="AO89" s="29">
        <v>0</v>
      </c>
      <c r="AP89" s="29">
        <v>0</v>
      </c>
      <c r="AQ89" s="29">
        <v>103.44</v>
      </c>
      <c r="AR89" s="29">
        <v>0</v>
      </c>
      <c r="AS89" s="29">
        <v>0</v>
      </c>
      <c r="AT89" s="29">
        <v>0</v>
      </c>
      <c r="AU89" s="29">
        <v>0</v>
      </c>
      <c r="AV89" s="215">
        <v>0</v>
      </c>
    </row>
    <row r="90" spans="1:48" ht="15" x14ac:dyDescent="0.2">
      <c r="A90" s="214" t="s">
        <v>3568</v>
      </c>
      <c r="B90" s="24" t="s">
        <v>19</v>
      </c>
      <c r="C90" s="36"/>
      <c r="D90" s="37"/>
      <c r="E90" s="27" t="s">
        <v>926</v>
      </c>
      <c r="F90" s="28" t="s">
        <v>3487</v>
      </c>
      <c r="G90" s="33">
        <v>471.34</v>
      </c>
      <c r="H90" s="33">
        <v>473.7</v>
      </c>
      <c r="I90" s="33">
        <v>477.63</v>
      </c>
      <c r="J90" s="30">
        <f t="shared" si="3"/>
        <v>1422.67</v>
      </c>
      <c r="K90" s="30">
        <f t="shared" si="4"/>
        <v>329179.55999999965</v>
      </c>
      <c r="L90" s="29">
        <v>0</v>
      </c>
      <c r="M90" s="29">
        <v>479.54</v>
      </c>
      <c r="N90" s="29">
        <v>479.54</v>
      </c>
      <c r="O90" s="29">
        <v>258420.27</v>
      </c>
      <c r="P90" s="29">
        <v>1598.48</v>
      </c>
      <c r="Q90" s="29">
        <v>1598.48</v>
      </c>
      <c r="R90" s="29">
        <v>1598.48</v>
      </c>
      <c r="S90" s="29">
        <v>1598.48</v>
      </c>
      <c r="T90" s="29">
        <v>1598.48</v>
      </c>
      <c r="U90" s="29">
        <v>1598.48</v>
      </c>
      <c r="V90" s="29">
        <v>1598.48</v>
      </c>
      <c r="W90" s="29">
        <v>1598.48</v>
      </c>
      <c r="X90" s="29">
        <v>1598.48</v>
      </c>
      <c r="Y90" s="29">
        <v>1598.48</v>
      </c>
      <c r="Z90" s="29">
        <v>1598.48</v>
      </c>
      <c r="AA90" s="29">
        <v>12254.99</v>
      </c>
      <c r="AB90" s="29">
        <v>1598.48</v>
      </c>
      <c r="AC90" s="29">
        <v>1598.48</v>
      </c>
      <c r="AD90" s="29">
        <v>1598.48</v>
      </c>
      <c r="AE90" s="29">
        <v>1598.48</v>
      </c>
      <c r="AF90" s="29">
        <v>1598.48</v>
      </c>
      <c r="AG90" s="29">
        <v>1598.48</v>
      </c>
      <c r="AH90" s="29">
        <v>1598.48</v>
      </c>
      <c r="AI90" s="29">
        <v>1598.48</v>
      </c>
      <c r="AJ90" s="29">
        <v>1598.48</v>
      </c>
      <c r="AK90" s="29">
        <v>1598.48</v>
      </c>
      <c r="AL90" s="29">
        <v>1598.48</v>
      </c>
      <c r="AM90" s="29">
        <v>21313.01</v>
      </c>
      <c r="AN90" s="29">
        <v>1065.6500000000001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15">
        <v>0</v>
      </c>
    </row>
    <row r="91" spans="1:48" x14ac:dyDescent="0.2">
      <c r="A91" s="214" t="s">
        <v>3569</v>
      </c>
      <c r="B91" s="24" t="s">
        <v>19</v>
      </c>
      <c r="C91" s="32">
        <v>45526</v>
      </c>
      <c r="D91" s="26">
        <v>313334.90000000002</v>
      </c>
      <c r="E91" s="27" t="s">
        <v>930</v>
      </c>
      <c r="F91" s="28" t="s">
        <v>3487</v>
      </c>
      <c r="G91" s="29">
        <v>0</v>
      </c>
      <c r="H91" s="29">
        <v>0</v>
      </c>
      <c r="I91" s="29">
        <v>0</v>
      </c>
      <c r="J91" s="30">
        <f t="shared" si="3"/>
        <v>0</v>
      </c>
      <c r="K91" s="30">
        <f t="shared" si="4"/>
        <v>331202.18</v>
      </c>
      <c r="L91" s="29">
        <v>10683.94</v>
      </c>
      <c r="M91" s="29">
        <v>10683.94</v>
      </c>
      <c r="N91" s="29">
        <v>10683.94</v>
      </c>
      <c r="O91" s="29">
        <v>10683.94</v>
      </c>
      <c r="P91" s="29">
        <v>10683.94</v>
      </c>
      <c r="Q91" s="29">
        <v>10683.94</v>
      </c>
      <c r="R91" s="29">
        <v>10683.94</v>
      </c>
      <c r="S91" s="29">
        <v>10683.94</v>
      </c>
      <c r="T91" s="29">
        <v>10683.94</v>
      </c>
      <c r="U91" s="29">
        <v>10683.94</v>
      </c>
      <c r="V91" s="29">
        <v>10683.94</v>
      </c>
      <c r="W91" s="29">
        <v>10683.94</v>
      </c>
      <c r="X91" s="29">
        <v>10683.94</v>
      </c>
      <c r="Y91" s="29">
        <v>10683.94</v>
      </c>
      <c r="Z91" s="29">
        <v>10683.94</v>
      </c>
      <c r="AA91" s="29">
        <v>10683.94</v>
      </c>
      <c r="AB91" s="29">
        <v>10683.94</v>
      </c>
      <c r="AC91" s="29">
        <v>10683.94</v>
      </c>
      <c r="AD91" s="29">
        <v>10683.94</v>
      </c>
      <c r="AE91" s="29">
        <v>10683.94</v>
      </c>
      <c r="AF91" s="29">
        <v>10683.94</v>
      </c>
      <c r="AG91" s="29">
        <v>10683.94</v>
      </c>
      <c r="AH91" s="29">
        <v>10683.94</v>
      </c>
      <c r="AI91" s="29">
        <v>10683.94</v>
      </c>
      <c r="AJ91" s="29">
        <v>10683.94</v>
      </c>
      <c r="AK91" s="29">
        <v>10683.94</v>
      </c>
      <c r="AL91" s="29">
        <v>10683.94</v>
      </c>
      <c r="AM91" s="29">
        <v>10683.94</v>
      </c>
      <c r="AN91" s="29">
        <v>10683.94</v>
      </c>
      <c r="AO91" s="29">
        <v>10683.94</v>
      </c>
      <c r="AP91" s="29">
        <v>10683.98</v>
      </c>
      <c r="AQ91" s="29">
        <v>0</v>
      </c>
      <c r="AR91" s="29">
        <v>0</v>
      </c>
      <c r="AS91" s="29">
        <v>0</v>
      </c>
      <c r="AT91" s="29">
        <v>0</v>
      </c>
      <c r="AU91" s="29">
        <v>0</v>
      </c>
      <c r="AV91" s="215">
        <v>0</v>
      </c>
    </row>
    <row r="92" spans="1:48" x14ac:dyDescent="0.2">
      <c r="A92" s="214" t="s">
        <v>3570</v>
      </c>
      <c r="B92" s="24" t="s">
        <v>19</v>
      </c>
      <c r="C92" s="34">
        <v>37495</v>
      </c>
      <c r="D92" s="26">
        <v>315000</v>
      </c>
      <c r="E92" s="27" t="s">
        <v>3571</v>
      </c>
      <c r="F92" s="28" t="s">
        <v>3487</v>
      </c>
      <c r="G92" s="29">
        <v>0</v>
      </c>
      <c r="H92" s="29">
        <v>0</v>
      </c>
      <c r="I92" s="29">
        <v>0</v>
      </c>
      <c r="J92" s="30">
        <f t="shared" si="3"/>
        <v>0</v>
      </c>
      <c r="K92" s="30">
        <f t="shared" si="4"/>
        <v>330471.36</v>
      </c>
      <c r="L92" s="29">
        <v>0</v>
      </c>
      <c r="M92" s="29">
        <v>0</v>
      </c>
      <c r="N92" s="29">
        <v>0</v>
      </c>
      <c r="O92" s="29">
        <v>330366.45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>
        <v>0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104.91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15">
        <v>0</v>
      </c>
    </row>
    <row r="93" spans="1:48" x14ac:dyDescent="0.2">
      <c r="A93" s="214" t="s">
        <v>3572</v>
      </c>
      <c r="B93" s="24" t="s">
        <v>19</v>
      </c>
      <c r="C93" s="32">
        <v>45507</v>
      </c>
      <c r="D93" s="26">
        <v>247690</v>
      </c>
      <c r="E93" s="27" t="s">
        <v>933</v>
      </c>
      <c r="F93" s="28" t="s">
        <v>3487</v>
      </c>
      <c r="G93" s="33">
        <v>123.74</v>
      </c>
      <c r="H93" s="33">
        <v>124.36</v>
      </c>
      <c r="I93" s="33">
        <v>125.39</v>
      </c>
      <c r="J93" s="30">
        <f t="shared" si="3"/>
        <v>373.49</v>
      </c>
      <c r="K93" s="30">
        <f t="shared" si="4"/>
        <v>309447.08000000037</v>
      </c>
      <c r="L93" s="29">
        <v>125.89</v>
      </c>
      <c r="M93" s="29">
        <v>125.89</v>
      </c>
      <c r="N93" s="29">
        <v>125.89</v>
      </c>
      <c r="O93" s="29">
        <v>285275.46999999997</v>
      </c>
      <c r="P93" s="29">
        <v>125.89</v>
      </c>
      <c r="Q93" s="29">
        <v>125.89</v>
      </c>
      <c r="R93" s="29">
        <v>125.89</v>
      </c>
      <c r="S93" s="29">
        <v>125.89</v>
      </c>
      <c r="T93" s="29">
        <v>125.89</v>
      </c>
      <c r="U93" s="29">
        <v>125.89</v>
      </c>
      <c r="V93" s="29">
        <v>125.89</v>
      </c>
      <c r="W93" s="29">
        <v>125.89</v>
      </c>
      <c r="X93" s="29">
        <v>125.89</v>
      </c>
      <c r="Y93" s="29">
        <v>125.89</v>
      </c>
      <c r="Z93" s="29">
        <v>125.89</v>
      </c>
      <c r="AA93" s="29">
        <v>4783.96</v>
      </c>
      <c r="AB93" s="29">
        <v>419.65</v>
      </c>
      <c r="AC93" s="29">
        <v>419.65</v>
      </c>
      <c r="AD93" s="29">
        <v>419.65</v>
      </c>
      <c r="AE93" s="29">
        <v>419.65</v>
      </c>
      <c r="AF93" s="29">
        <v>419.65</v>
      </c>
      <c r="AG93" s="29">
        <v>419.65</v>
      </c>
      <c r="AH93" s="29">
        <v>419.65</v>
      </c>
      <c r="AI93" s="29">
        <v>419.65</v>
      </c>
      <c r="AJ93" s="29">
        <v>419.65</v>
      </c>
      <c r="AK93" s="29">
        <v>419.65</v>
      </c>
      <c r="AL93" s="29">
        <v>419.65</v>
      </c>
      <c r="AM93" s="29">
        <v>0</v>
      </c>
      <c r="AN93" s="29">
        <v>0</v>
      </c>
      <c r="AO93" s="29">
        <v>13009.04</v>
      </c>
      <c r="AP93" s="29">
        <v>0</v>
      </c>
      <c r="AQ93" s="29">
        <v>0</v>
      </c>
      <c r="AR93" s="29">
        <v>0</v>
      </c>
      <c r="AS93" s="29">
        <v>0</v>
      </c>
      <c r="AT93" s="29">
        <v>0</v>
      </c>
      <c r="AU93" s="29">
        <v>0</v>
      </c>
      <c r="AV93" s="215">
        <v>0</v>
      </c>
    </row>
    <row r="94" spans="1:48" x14ac:dyDescent="0.2">
      <c r="A94" s="214" t="s">
        <v>3573</v>
      </c>
      <c r="B94" s="24" t="s">
        <v>19</v>
      </c>
      <c r="C94" s="38">
        <v>45485</v>
      </c>
      <c r="D94" s="26">
        <v>296100</v>
      </c>
      <c r="E94" s="27" t="s">
        <v>936</v>
      </c>
      <c r="F94" s="28" t="s">
        <v>3487</v>
      </c>
      <c r="G94" s="29">
        <v>0</v>
      </c>
      <c r="H94" s="29">
        <v>0</v>
      </c>
      <c r="I94" s="29">
        <v>0</v>
      </c>
      <c r="J94" s="30">
        <f t="shared" si="3"/>
        <v>0</v>
      </c>
      <c r="K94" s="30">
        <f t="shared" si="4"/>
        <v>312214.67999999988</v>
      </c>
      <c r="L94" s="29">
        <v>0</v>
      </c>
      <c r="M94" s="29">
        <v>0</v>
      </c>
      <c r="N94" s="29">
        <v>0</v>
      </c>
      <c r="O94" s="29">
        <v>306086.64</v>
      </c>
      <c r="P94" s="29">
        <v>0</v>
      </c>
      <c r="Q94" s="29">
        <v>0</v>
      </c>
      <c r="R94" s="29">
        <v>0</v>
      </c>
      <c r="S94" s="29">
        <v>0</v>
      </c>
      <c r="T94" s="29">
        <v>0</v>
      </c>
      <c r="U94" s="29">
        <v>0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>
        <v>0</v>
      </c>
      <c r="AC94" s="29">
        <v>465.43</v>
      </c>
      <c r="AD94" s="29">
        <v>617.41999999999996</v>
      </c>
      <c r="AE94" s="29">
        <v>617.41999999999996</v>
      </c>
      <c r="AF94" s="29">
        <v>617.41999999999996</v>
      </c>
      <c r="AG94" s="29">
        <v>617.41999999999996</v>
      </c>
      <c r="AH94" s="29">
        <v>617.41999999999996</v>
      </c>
      <c r="AI94" s="29">
        <v>617.41999999999996</v>
      </c>
      <c r="AJ94" s="29">
        <v>617.41999999999996</v>
      </c>
      <c r="AK94" s="29">
        <v>617.41999999999996</v>
      </c>
      <c r="AL94" s="29">
        <v>617.41999999999996</v>
      </c>
      <c r="AM94" s="29">
        <v>0</v>
      </c>
      <c r="AN94" s="29">
        <v>105.83</v>
      </c>
      <c r="AO94" s="29">
        <v>0</v>
      </c>
      <c r="AP94" s="29">
        <v>0</v>
      </c>
      <c r="AQ94" s="29">
        <v>0</v>
      </c>
      <c r="AR94" s="29">
        <v>0</v>
      </c>
      <c r="AS94" s="29">
        <v>0</v>
      </c>
      <c r="AT94" s="29">
        <v>0</v>
      </c>
      <c r="AU94" s="29">
        <v>0</v>
      </c>
      <c r="AV94" s="215">
        <v>0</v>
      </c>
    </row>
    <row r="95" spans="1:48" x14ac:dyDescent="0.2">
      <c r="A95" s="214" t="s">
        <v>3574</v>
      </c>
      <c r="B95" s="24" t="s">
        <v>19</v>
      </c>
      <c r="C95" s="31">
        <v>45500</v>
      </c>
      <c r="D95" s="26">
        <v>300893.71999999997</v>
      </c>
      <c r="E95" s="27" t="s">
        <v>938</v>
      </c>
      <c r="F95" s="28" t="s">
        <v>3487</v>
      </c>
      <c r="G95" s="33">
        <v>6290.19</v>
      </c>
      <c r="H95" s="33">
        <v>6321.64</v>
      </c>
      <c r="I95" s="33">
        <v>6374.11</v>
      </c>
      <c r="J95" s="30">
        <f t="shared" si="3"/>
        <v>18985.939999999999</v>
      </c>
      <c r="K95" s="30">
        <f t="shared" si="4"/>
        <v>198387.60000000009</v>
      </c>
      <c r="L95" s="29">
        <v>6399.6</v>
      </c>
      <c r="M95" s="29">
        <v>6399.6</v>
      </c>
      <c r="N95" s="29">
        <v>6399.6</v>
      </c>
      <c r="O95" s="29">
        <v>6399.6</v>
      </c>
      <c r="P95" s="29">
        <v>6399.6</v>
      </c>
      <c r="Q95" s="29">
        <v>6399.6</v>
      </c>
      <c r="R95" s="29">
        <v>6399.6</v>
      </c>
      <c r="S95" s="29">
        <v>6399.6</v>
      </c>
      <c r="T95" s="29">
        <v>6399.6</v>
      </c>
      <c r="U95" s="29">
        <v>6399.6</v>
      </c>
      <c r="V95" s="29">
        <v>6399.6</v>
      </c>
      <c r="W95" s="29">
        <v>6399.6</v>
      </c>
      <c r="X95" s="29">
        <v>6399.6</v>
      </c>
      <c r="Y95" s="29">
        <v>6399.6</v>
      </c>
      <c r="Z95" s="29">
        <v>6399.6</v>
      </c>
      <c r="AA95" s="29">
        <v>6399.6</v>
      </c>
      <c r="AB95" s="29">
        <v>6399.6</v>
      </c>
      <c r="AC95" s="29">
        <v>6399.6</v>
      </c>
      <c r="AD95" s="29">
        <v>6399.6</v>
      </c>
      <c r="AE95" s="29">
        <v>6399.6</v>
      </c>
      <c r="AF95" s="29">
        <v>6399.6</v>
      </c>
      <c r="AG95" s="29">
        <v>6399.6</v>
      </c>
      <c r="AH95" s="29">
        <v>6399.6</v>
      </c>
      <c r="AI95" s="29">
        <v>6399.6</v>
      </c>
      <c r="AJ95" s="29">
        <v>6399.6</v>
      </c>
      <c r="AK95" s="29">
        <v>6399.6</v>
      </c>
      <c r="AL95" s="29">
        <v>6399.6</v>
      </c>
      <c r="AM95" s="29">
        <v>6399.6</v>
      </c>
      <c r="AN95" s="29">
        <v>6399.6</v>
      </c>
      <c r="AO95" s="29">
        <v>6399.6</v>
      </c>
      <c r="AP95" s="29">
        <v>6399.6</v>
      </c>
      <c r="AQ95" s="29">
        <v>0</v>
      </c>
      <c r="AR95" s="29">
        <v>0</v>
      </c>
      <c r="AS95" s="29">
        <v>0</v>
      </c>
      <c r="AT95" s="29">
        <v>0</v>
      </c>
      <c r="AU95" s="29">
        <v>0</v>
      </c>
      <c r="AV95" s="215">
        <v>0</v>
      </c>
    </row>
    <row r="96" spans="1:48" x14ac:dyDescent="0.2">
      <c r="A96" s="214" t="s">
        <v>3575</v>
      </c>
      <c r="B96" s="24" t="s">
        <v>19</v>
      </c>
      <c r="C96" s="32">
        <v>45542</v>
      </c>
      <c r="D96" s="26">
        <v>324300</v>
      </c>
      <c r="E96" s="27" t="s">
        <v>942</v>
      </c>
      <c r="F96" s="28" t="s">
        <v>3487</v>
      </c>
      <c r="G96" s="33">
        <v>340.04</v>
      </c>
      <c r="H96" s="33">
        <v>341.74</v>
      </c>
      <c r="I96" s="33">
        <v>344.57</v>
      </c>
      <c r="J96" s="30">
        <f t="shared" si="3"/>
        <v>1026.3499999999999</v>
      </c>
      <c r="K96" s="30">
        <f t="shared" si="4"/>
        <v>310645.05999999942</v>
      </c>
      <c r="L96" s="29">
        <v>345.95</v>
      </c>
      <c r="M96" s="29">
        <v>345.95</v>
      </c>
      <c r="N96" s="29">
        <v>345.95</v>
      </c>
      <c r="O96" s="29">
        <v>269769.76</v>
      </c>
      <c r="P96" s="29">
        <v>1049.56</v>
      </c>
      <c r="Q96" s="29">
        <v>1153.1600000000001</v>
      </c>
      <c r="R96" s="29">
        <v>1153.1600000000001</v>
      </c>
      <c r="S96" s="29">
        <v>1153.1600000000001</v>
      </c>
      <c r="T96" s="29">
        <v>5590.73</v>
      </c>
      <c r="U96" s="29">
        <v>1153.1600000000001</v>
      </c>
      <c r="V96" s="29">
        <v>1153.1600000000001</v>
      </c>
      <c r="W96" s="29">
        <v>1153.1600000000001</v>
      </c>
      <c r="X96" s="29">
        <v>1153.1600000000001</v>
      </c>
      <c r="Y96" s="29">
        <v>1153.1600000000001</v>
      </c>
      <c r="Z96" s="29">
        <v>1153.1600000000001</v>
      </c>
      <c r="AA96" s="29">
        <v>1153.1600000000001</v>
      </c>
      <c r="AB96" s="29">
        <v>1153.1600000000001</v>
      </c>
      <c r="AC96" s="29">
        <v>1153.1600000000001</v>
      </c>
      <c r="AD96" s="29">
        <v>1153.1600000000001</v>
      </c>
      <c r="AE96" s="29">
        <v>1153.1600000000001</v>
      </c>
      <c r="AF96" s="29">
        <v>5590.73</v>
      </c>
      <c r="AG96" s="29">
        <v>1153.1600000000001</v>
      </c>
      <c r="AH96" s="29">
        <v>1153.1600000000001</v>
      </c>
      <c r="AI96" s="29">
        <v>1153.1600000000001</v>
      </c>
      <c r="AJ96" s="29">
        <v>1153.1600000000001</v>
      </c>
      <c r="AK96" s="29">
        <v>1153.1600000000001</v>
      </c>
      <c r="AL96" s="29">
        <v>1153.1600000000001</v>
      </c>
      <c r="AM96" s="29">
        <v>4437.57</v>
      </c>
      <c r="AN96" s="29">
        <v>105.66</v>
      </c>
      <c r="AO96" s="29">
        <v>0</v>
      </c>
      <c r="AP96" s="29">
        <v>0</v>
      </c>
      <c r="AQ96" s="29">
        <v>0</v>
      </c>
      <c r="AR96" s="29">
        <v>0</v>
      </c>
      <c r="AS96" s="29">
        <v>0</v>
      </c>
      <c r="AT96" s="29">
        <v>0</v>
      </c>
      <c r="AU96" s="29">
        <v>0</v>
      </c>
      <c r="AV96" s="215">
        <v>0</v>
      </c>
    </row>
    <row r="97" spans="1:48" x14ac:dyDescent="0.2">
      <c r="A97" s="214" t="s">
        <v>3576</v>
      </c>
      <c r="B97" s="24" t="s">
        <v>19</v>
      </c>
      <c r="C97" s="38">
        <v>45472</v>
      </c>
      <c r="D97" s="26">
        <v>412472</v>
      </c>
      <c r="E97" s="27" t="s">
        <v>945</v>
      </c>
      <c r="F97" s="28" t="s">
        <v>3487</v>
      </c>
      <c r="G97" s="33">
        <v>4147.83</v>
      </c>
      <c r="H97" s="33">
        <v>4168.5600000000004</v>
      </c>
      <c r="I97" s="33">
        <v>4203.16</v>
      </c>
      <c r="J97" s="30">
        <f t="shared" si="3"/>
        <v>12519.55</v>
      </c>
      <c r="K97" s="30">
        <f t="shared" si="4"/>
        <v>265560.21999999991</v>
      </c>
      <c r="L97" s="29">
        <v>0</v>
      </c>
      <c r="M97" s="29">
        <v>4219.9799999999996</v>
      </c>
      <c r="N97" s="29">
        <v>4219.9799999999996</v>
      </c>
      <c r="O97" s="29">
        <v>4219.9799999999996</v>
      </c>
      <c r="P97" s="29">
        <v>4219.9799999999996</v>
      </c>
      <c r="Q97" s="29">
        <v>4219.9799999999996</v>
      </c>
      <c r="R97" s="29">
        <v>4219.9799999999996</v>
      </c>
      <c r="S97" s="29">
        <v>4219.9799999999996</v>
      </c>
      <c r="T97" s="29">
        <v>4219.9799999999996</v>
      </c>
      <c r="U97" s="29">
        <v>4219.9799999999996</v>
      </c>
      <c r="V97" s="29">
        <v>4219.9799999999996</v>
      </c>
      <c r="W97" s="29">
        <v>4219.9799999999996</v>
      </c>
      <c r="X97" s="29">
        <v>4219.9799999999996</v>
      </c>
      <c r="Y97" s="29">
        <v>4219.9799999999996</v>
      </c>
      <c r="Z97" s="29">
        <v>4219.9799999999996</v>
      </c>
      <c r="AA97" s="29">
        <v>4219.9799999999996</v>
      </c>
      <c r="AB97" s="29">
        <v>4219.9799999999996</v>
      </c>
      <c r="AC97" s="29">
        <v>4219.9799999999996</v>
      </c>
      <c r="AD97" s="29">
        <v>4219.9799999999996</v>
      </c>
      <c r="AE97" s="29">
        <v>4219.9799999999996</v>
      </c>
      <c r="AF97" s="29">
        <v>4219.9799999999996</v>
      </c>
      <c r="AG97" s="29">
        <v>4219.9799999999996</v>
      </c>
      <c r="AH97" s="29">
        <v>4219.9799999999996</v>
      </c>
      <c r="AI97" s="29">
        <v>4219.9799999999996</v>
      </c>
      <c r="AJ97" s="29">
        <v>4219.9799999999996</v>
      </c>
      <c r="AK97" s="29">
        <v>4219.9799999999996</v>
      </c>
      <c r="AL97" s="29">
        <v>0</v>
      </c>
      <c r="AM97" s="29">
        <v>159847.59</v>
      </c>
      <c r="AN97" s="29">
        <v>0</v>
      </c>
      <c r="AO97" s="29">
        <v>213.13</v>
      </c>
      <c r="AP97" s="29">
        <v>0</v>
      </c>
      <c r="AQ97" s="29">
        <v>0</v>
      </c>
      <c r="AR97" s="29">
        <v>0</v>
      </c>
      <c r="AS97" s="29">
        <v>0</v>
      </c>
      <c r="AT97" s="29">
        <v>0</v>
      </c>
      <c r="AU97" s="29">
        <v>0</v>
      </c>
      <c r="AV97" s="215">
        <v>0</v>
      </c>
    </row>
    <row r="98" spans="1:48" x14ac:dyDescent="0.2">
      <c r="A98" s="214" t="s">
        <v>3577</v>
      </c>
      <c r="B98" s="24" t="s">
        <v>19</v>
      </c>
      <c r="C98" s="32">
        <v>45584</v>
      </c>
      <c r="D98" s="26">
        <v>296400.8</v>
      </c>
      <c r="E98" s="27" t="s">
        <v>973</v>
      </c>
      <c r="F98" s="28" t="s">
        <v>3487</v>
      </c>
      <c r="G98" s="33">
        <v>275.56</v>
      </c>
      <c r="H98" s="33">
        <v>276.94</v>
      </c>
      <c r="I98" s="33">
        <v>3749.23</v>
      </c>
      <c r="J98" s="30">
        <f t="shared" si="3"/>
        <v>4301.7299999999996</v>
      </c>
      <c r="K98" s="30">
        <f t="shared" si="4"/>
        <v>325192.98</v>
      </c>
      <c r="L98" s="29">
        <v>280.35000000000002</v>
      </c>
      <c r="M98" s="29">
        <v>280.35000000000002</v>
      </c>
      <c r="N98" s="29">
        <v>280.35000000000002</v>
      </c>
      <c r="O98" s="29">
        <v>306929.59999999998</v>
      </c>
      <c r="P98" s="29">
        <v>497.14</v>
      </c>
      <c r="Q98" s="29">
        <v>934.5</v>
      </c>
      <c r="R98" s="29">
        <v>934.5</v>
      </c>
      <c r="S98" s="29">
        <v>934.5</v>
      </c>
      <c r="T98" s="29">
        <v>934.5</v>
      </c>
      <c r="U98" s="29">
        <v>934.5</v>
      </c>
      <c r="V98" s="29">
        <v>934.5</v>
      </c>
      <c r="W98" s="29">
        <v>934.5</v>
      </c>
      <c r="X98" s="29">
        <v>934.5</v>
      </c>
      <c r="Y98" s="29">
        <v>934.5</v>
      </c>
      <c r="Z98" s="29">
        <v>934.5</v>
      </c>
      <c r="AA98" s="29">
        <v>934.5</v>
      </c>
      <c r="AB98" s="29">
        <v>934.5</v>
      </c>
      <c r="AC98" s="29">
        <v>934.5</v>
      </c>
      <c r="AD98" s="29">
        <v>934.5</v>
      </c>
      <c r="AE98" s="29">
        <v>934.5</v>
      </c>
      <c r="AF98" s="29">
        <v>934.5</v>
      </c>
      <c r="AG98" s="29">
        <v>934.5</v>
      </c>
      <c r="AH98" s="29">
        <v>934.5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104.19</v>
      </c>
      <c r="AQ98" s="29">
        <v>0</v>
      </c>
      <c r="AR98" s="29">
        <v>0</v>
      </c>
      <c r="AS98" s="29">
        <v>0</v>
      </c>
      <c r="AT98" s="29">
        <v>0</v>
      </c>
      <c r="AU98" s="29">
        <v>0</v>
      </c>
      <c r="AV98" s="215">
        <v>0</v>
      </c>
    </row>
    <row r="99" spans="1:48" x14ac:dyDescent="0.2">
      <c r="A99" s="214" t="s">
        <v>3578</v>
      </c>
      <c r="B99" s="24" t="s">
        <v>19</v>
      </c>
      <c r="C99" s="32">
        <v>45522</v>
      </c>
      <c r="D99" s="26">
        <v>298047.68</v>
      </c>
      <c r="E99" s="27" t="s">
        <v>978</v>
      </c>
      <c r="F99" s="28" t="s">
        <v>3487</v>
      </c>
      <c r="G99" s="33">
        <v>823.52</v>
      </c>
      <c r="H99" s="33">
        <v>337.19</v>
      </c>
      <c r="I99" s="33">
        <v>339.98</v>
      </c>
      <c r="J99" s="30">
        <f t="shared" si="3"/>
        <v>1500.69</v>
      </c>
      <c r="K99" s="30">
        <f t="shared" si="4"/>
        <v>301841.75999999995</v>
      </c>
      <c r="L99" s="29">
        <v>341.34</v>
      </c>
      <c r="M99" s="29">
        <v>341.34</v>
      </c>
      <c r="N99" s="29">
        <v>341.34</v>
      </c>
      <c r="O99" s="29">
        <v>253629.61</v>
      </c>
      <c r="P99" s="29">
        <v>1137.81</v>
      </c>
      <c r="Q99" s="29">
        <v>1137.81</v>
      </c>
      <c r="R99" s="29">
        <v>1137.81</v>
      </c>
      <c r="S99" s="29">
        <v>1137.81</v>
      </c>
      <c r="T99" s="29">
        <v>1137.81</v>
      </c>
      <c r="U99" s="29">
        <v>1137.81</v>
      </c>
      <c r="V99" s="29">
        <v>1137.81</v>
      </c>
      <c r="W99" s="29">
        <v>1137.81</v>
      </c>
      <c r="X99" s="29">
        <v>1137.81</v>
      </c>
      <c r="Y99" s="29">
        <v>1137.81</v>
      </c>
      <c r="Z99" s="29">
        <v>1137.81</v>
      </c>
      <c r="AA99" s="29">
        <v>11481.56</v>
      </c>
      <c r="AB99" s="29">
        <v>1137.81</v>
      </c>
      <c r="AC99" s="29">
        <v>1137.81</v>
      </c>
      <c r="AD99" s="29">
        <v>1137.81</v>
      </c>
      <c r="AE99" s="29">
        <v>1137.81</v>
      </c>
      <c r="AF99" s="29">
        <v>1137.81</v>
      </c>
      <c r="AG99" s="29">
        <v>1137.81</v>
      </c>
      <c r="AH99" s="29">
        <v>1137.81</v>
      </c>
      <c r="AI99" s="29">
        <v>1137.81</v>
      </c>
      <c r="AJ99" s="29">
        <v>1137.81</v>
      </c>
      <c r="AK99" s="29">
        <v>1137.81</v>
      </c>
      <c r="AL99" s="29">
        <v>1137.81</v>
      </c>
      <c r="AM99" s="29">
        <v>10343.75</v>
      </c>
      <c r="AN99" s="29">
        <v>0</v>
      </c>
      <c r="AO99" s="29">
        <v>0</v>
      </c>
      <c r="AP99" s="29">
        <v>0</v>
      </c>
      <c r="AQ99" s="29">
        <v>331</v>
      </c>
      <c r="AR99" s="29">
        <v>0</v>
      </c>
      <c r="AS99" s="29">
        <v>0</v>
      </c>
      <c r="AT99" s="29">
        <v>0</v>
      </c>
      <c r="AU99" s="29">
        <v>0</v>
      </c>
      <c r="AV99" s="215">
        <v>0</v>
      </c>
    </row>
    <row r="100" spans="1:48" x14ac:dyDescent="0.2">
      <c r="A100" s="214" t="s">
        <v>3579</v>
      </c>
      <c r="B100" s="24" t="s">
        <v>19</v>
      </c>
      <c r="C100" s="31">
        <v>45480</v>
      </c>
      <c r="D100" s="26">
        <v>252860</v>
      </c>
      <c r="E100" s="27" t="s">
        <v>982</v>
      </c>
      <c r="F100" s="28" t="s">
        <v>3487</v>
      </c>
      <c r="G100" s="33">
        <v>282.81</v>
      </c>
      <c r="H100" s="33"/>
      <c r="I100" s="33">
        <v>290.17</v>
      </c>
      <c r="J100" s="30">
        <f t="shared" si="3"/>
        <v>572.98</v>
      </c>
      <c r="K100" s="30">
        <f t="shared" si="4"/>
        <v>305358.61000000028</v>
      </c>
      <c r="L100" s="29">
        <v>521.19000000000005</v>
      </c>
      <c r="M100" s="29">
        <v>521.19000000000005</v>
      </c>
      <c r="N100" s="29">
        <v>521.19000000000005</v>
      </c>
      <c r="O100" s="29">
        <v>267721.19</v>
      </c>
      <c r="P100" s="29">
        <v>521.19000000000005</v>
      </c>
      <c r="Q100" s="29">
        <v>521.19000000000005</v>
      </c>
      <c r="R100" s="29">
        <v>521.19000000000005</v>
      </c>
      <c r="S100" s="29">
        <v>521.19000000000005</v>
      </c>
      <c r="T100" s="29">
        <v>2063.81</v>
      </c>
      <c r="U100" s="29">
        <v>521.19000000000005</v>
      </c>
      <c r="V100" s="29">
        <v>521.19000000000005</v>
      </c>
      <c r="W100" s="29">
        <v>521.19000000000005</v>
      </c>
      <c r="X100" s="29">
        <v>521.16999999999996</v>
      </c>
      <c r="Y100" s="29">
        <v>1223.8</v>
      </c>
      <c r="Z100" s="29">
        <v>1370.65</v>
      </c>
      <c r="AA100" s="29">
        <v>1370.65</v>
      </c>
      <c r="AB100" s="29">
        <v>1370.65</v>
      </c>
      <c r="AC100" s="29">
        <v>1370.65</v>
      </c>
      <c r="AD100" s="29">
        <v>1370.65</v>
      </c>
      <c r="AE100" s="29">
        <v>1370.65</v>
      </c>
      <c r="AF100" s="29">
        <v>6512.7</v>
      </c>
      <c r="AG100" s="29">
        <v>1370.65</v>
      </c>
      <c r="AH100" s="29">
        <v>1370.65</v>
      </c>
      <c r="AI100" s="29">
        <v>1370.65</v>
      </c>
      <c r="AJ100" s="29">
        <v>1370.65</v>
      </c>
      <c r="AK100" s="29">
        <v>1370.65</v>
      </c>
      <c r="AL100" s="29">
        <v>1370.63</v>
      </c>
      <c r="AM100" s="29">
        <v>5142.05</v>
      </c>
      <c r="AN100" s="29">
        <v>0</v>
      </c>
      <c r="AO100" s="29">
        <v>0</v>
      </c>
      <c r="AP100" s="29">
        <v>0</v>
      </c>
      <c r="AQ100" s="29">
        <v>0</v>
      </c>
      <c r="AR100" s="29">
        <v>514.21</v>
      </c>
      <c r="AS100" s="29">
        <v>0</v>
      </c>
      <c r="AT100" s="29">
        <v>0</v>
      </c>
      <c r="AU100" s="29">
        <v>0</v>
      </c>
      <c r="AV100" s="215">
        <v>0</v>
      </c>
    </row>
    <row r="101" spans="1:48" x14ac:dyDescent="0.2">
      <c r="A101" s="214" t="s">
        <v>3580</v>
      </c>
      <c r="B101" s="24" t="s">
        <v>19</v>
      </c>
      <c r="C101" s="32">
        <v>45507</v>
      </c>
      <c r="D101" s="26">
        <v>247690</v>
      </c>
      <c r="E101" s="27" t="s">
        <v>985</v>
      </c>
      <c r="F101" s="28" t="s">
        <v>3487</v>
      </c>
      <c r="G101" s="33">
        <v>98.99</v>
      </c>
      <c r="H101" s="33">
        <v>99.49</v>
      </c>
      <c r="I101" s="33">
        <v>102.07</v>
      </c>
      <c r="J101" s="30">
        <f t="shared" si="3"/>
        <v>300.54999999999995</v>
      </c>
      <c r="K101" s="30">
        <f t="shared" si="4"/>
        <v>304059.30000000028</v>
      </c>
      <c r="L101" s="29">
        <v>528.33000000000004</v>
      </c>
      <c r="M101" s="29">
        <v>528.33000000000004</v>
      </c>
      <c r="N101" s="29">
        <v>528.33000000000004</v>
      </c>
      <c r="O101" s="29">
        <v>289988.15999999997</v>
      </c>
      <c r="P101" s="29">
        <v>528.33000000000004</v>
      </c>
      <c r="Q101" s="29">
        <v>528.33000000000004</v>
      </c>
      <c r="R101" s="29">
        <v>528.33000000000004</v>
      </c>
      <c r="S101" s="29">
        <v>528.33000000000004</v>
      </c>
      <c r="T101" s="29">
        <v>528.33000000000004</v>
      </c>
      <c r="U101" s="29">
        <v>528.33000000000004</v>
      </c>
      <c r="V101" s="29">
        <v>528.33000000000004</v>
      </c>
      <c r="W101" s="29">
        <v>528.33000000000004</v>
      </c>
      <c r="X101" s="29">
        <v>528.33000000000004</v>
      </c>
      <c r="Y101" s="29">
        <v>528.33000000000004</v>
      </c>
      <c r="Z101" s="29">
        <v>528.33000000000004</v>
      </c>
      <c r="AA101" s="29">
        <v>528.33000000000004</v>
      </c>
      <c r="AB101" s="29">
        <v>528.33000000000004</v>
      </c>
      <c r="AC101" s="29">
        <v>528.33000000000004</v>
      </c>
      <c r="AD101" s="29">
        <v>528.33000000000004</v>
      </c>
      <c r="AE101" s="29">
        <v>528.33000000000004</v>
      </c>
      <c r="AF101" s="29">
        <v>528.33000000000004</v>
      </c>
      <c r="AG101" s="29">
        <v>528.33000000000004</v>
      </c>
      <c r="AH101" s="29">
        <v>528.33000000000004</v>
      </c>
      <c r="AI101" s="29">
        <v>528.33000000000004</v>
      </c>
      <c r="AJ101" s="29">
        <v>528.33000000000004</v>
      </c>
      <c r="AK101" s="29">
        <v>528.33000000000004</v>
      </c>
      <c r="AL101" s="29">
        <v>528.22</v>
      </c>
      <c r="AM101" s="29">
        <v>0</v>
      </c>
      <c r="AN101" s="29">
        <v>0</v>
      </c>
      <c r="AO101" s="29">
        <v>334.67</v>
      </c>
      <c r="AP101" s="29">
        <v>0</v>
      </c>
      <c r="AQ101" s="29">
        <v>0</v>
      </c>
      <c r="AR101" s="29">
        <v>0</v>
      </c>
      <c r="AS101" s="29">
        <v>0</v>
      </c>
      <c r="AT101" s="29">
        <v>0</v>
      </c>
      <c r="AU101" s="29">
        <v>0</v>
      </c>
      <c r="AV101" s="215">
        <v>0</v>
      </c>
    </row>
    <row r="102" spans="1:48" x14ac:dyDescent="0.2">
      <c r="A102" s="214" t="s">
        <v>3581</v>
      </c>
      <c r="B102" s="24" t="s">
        <v>19</v>
      </c>
      <c r="C102" s="32">
        <v>45531</v>
      </c>
      <c r="D102" s="26">
        <v>311793.3</v>
      </c>
      <c r="E102" s="27" t="s">
        <v>989</v>
      </c>
      <c r="F102" s="28" t="s">
        <v>3487</v>
      </c>
      <c r="G102" s="33">
        <v>950.87</v>
      </c>
      <c r="H102" s="33">
        <v>955.63</v>
      </c>
      <c r="I102" s="33">
        <v>963.56</v>
      </c>
      <c r="J102" s="30">
        <f t="shared" si="3"/>
        <v>2870.06</v>
      </c>
      <c r="K102" s="30">
        <f t="shared" si="4"/>
        <v>256154.06000000008</v>
      </c>
      <c r="L102" s="29">
        <v>987.21</v>
      </c>
      <c r="M102" s="29">
        <v>967.41</v>
      </c>
      <c r="N102" s="29">
        <v>967.41</v>
      </c>
      <c r="O102" s="29">
        <v>213970.75</v>
      </c>
      <c r="P102" s="29">
        <v>967.41</v>
      </c>
      <c r="Q102" s="29">
        <v>967.41</v>
      </c>
      <c r="R102" s="29">
        <v>967.41</v>
      </c>
      <c r="S102" s="29">
        <v>967.41</v>
      </c>
      <c r="T102" s="29">
        <v>9419.92</v>
      </c>
      <c r="U102" s="29">
        <v>967.41</v>
      </c>
      <c r="V102" s="29">
        <v>967.41</v>
      </c>
      <c r="W102" s="29">
        <v>967.41</v>
      </c>
      <c r="X102" s="29">
        <v>967.41</v>
      </c>
      <c r="Y102" s="29">
        <v>967.41</v>
      </c>
      <c r="Z102" s="29">
        <v>967.41</v>
      </c>
      <c r="AA102" s="29">
        <v>967.41</v>
      </c>
      <c r="AB102" s="29">
        <v>967.41</v>
      </c>
      <c r="AC102" s="29">
        <v>967.41</v>
      </c>
      <c r="AD102" s="29">
        <v>967.41</v>
      </c>
      <c r="AE102" s="29">
        <v>967.41</v>
      </c>
      <c r="AF102" s="29">
        <v>9419.92</v>
      </c>
      <c r="AG102" s="29">
        <v>967.41</v>
      </c>
      <c r="AH102" s="29">
        <v>967.41</v>
      </c>
      <c r="AI102" s="29">
        <v>967.41</v>
      </c>
      <c r="AJ102" s="29">
        <v>967.41</v>
      </c>
      <c r="AK102" s="29">
        <v>967.41</v>
      </c>
      <c r="AL102" s="29">
        <v>967.41</v>
      </c>
      <c r="AM102" s="29">
        <v>0</v>
      </c>
      <c r="AN102" s="29">
        <v>105.83</v>
      </c>
      <c r="AO102" s="29">
        <v>0</v>
      </c>
      <c r="AP102" s="29">
        <v>0</v>
      </c>
      <c r="AQ102" s="29">
        <v>0</v>
      </c>
      <c r="AR102" s="29">
        <v>0</v>
      </c>
      <c r="AS102" s="29">
        <v>0</v>
      </c>
      <c r="AT102" s="29">
        <v>0</v>
      </c>
      <c r="AU102" s="29">
        <v>0</v>
      </c>
      <c r="AV102" s="215">
        <v>0</v>
      </c>
    </row>
    <row r="103" spans="1:48" x14ac:dyDescent="0.2">
      <c r="A103" s="214" t="s">
        <v>3582</v>
      </c>
      <c r="B103" s="24" t="s">
        <v>19</v>
      </c>
      <c r="C103" s="31">
        <v>45488</v>
      </c>
      <c r="D103" s="26">
        <v>431460</v>
      </c>
      <c r="E103" s="27" t="s">
        <v>938</v>
      </c>
      <c r="F103" s="28" t="s">
        <v>3487</v>
      </c>
      <c r="G103" s="33">
        <v>6290.19</v>
      </c>
      <c r="H103" s="33">
        <v>6321.64</v>
      </c>
      <c r="I103" s="33">
        <v>6374.11</v>
      </c>
      <c r="J103" s="30">
        <f t="shared" si="3"/>
        <v>18985.939999999999</v>
      </c>
      <c r="K103" s="30">
        <f t="shared" si="4"/>
        <v>198387.60000000009</v>
      </c>
      <c r="L103" s="29">
        <v>6399.6</v>
      </c>
      <c r="M103" s="29">
        <v>6399.6</v>
      </c>
      <c r="N103" s="29">
        <v>6399.6</v>
      </c>
      <c r="O103" s="29">
        <v>6399.6</v>
      </c>
      <c r="P103" s="29">
        <v>6399.6</v>
      </c>
      <c r="Q103" s="29">
        <v>6399.6</v>
      </c>
      <c r="R103" s="29">
        <v>6399.6</v>
      </c>
      <c r="S103" s="29">
        <v>6399.6</v>
      </c>
      <c r="T103" s="29">
        <v>6399.6</v>
      </c>
      <c r="U103" s="29">
        <v>6399.6</v>
      </c>
      <c r="V103" s="29">
        <v>6399.6</v>
      </c>
      <c r="W103" s="29">
        <v>6399.6</v>
      </c>
      <c r="X103" s="29">
        <v>6399.6</v>
      </c>
      <c r="Y103" s="29">
        <v>6399.6</v>
      </c>
      <c r="Z103" s="29">
        <v>6399.6</v>
      </c>
      <c r="AA103" s="29">
        <v>6399.6</v>
      </c>
      <c r="AB103" s="29">
        <v>6399.6</v>
      </c>
      <c r="AC103" s="29">
        <v>6399.6</v>
      </c>
      <c r="AD103" s="29">
        <v>6399.6</v>
      </c>
      <c r="AE103" s="29">
        <v>6399.6</v>
      </c>
      <c r="AF103" s="29">
        <v>6399.6</v>
      </c>
      <c r="AG103" s="29">
        <v>6399.6</v>
      </c>
      <c r="AH103" s="29">
        <v>6399.6</v>
      </c>
      <c r="AI103" s="29">
        <v>6399.6</v>
      </c>
      <c r="AJ103" s="29">
        <v>6399.6</v>
      </c>
      <c r="AK103" s="29">
        <v>6399.6</v>
      </c>
      <c r="AL103" s="29">
        <v>6399.6</v>
      </c>
      <c r="AM103" s="29">
        <v>6399.6</v>
      </c>
      <c r="AN103" s="29">
        <v>6399.6</v>
      </c>
      <c r="AO103" s="29">
        <v>6399.6</v>
      </c>
      <c r="AP103" s="29">
        <v>6399.6</v>
      </c>
      <c r="AQ103" s="29">
        <v>0</v>
      </c>
      <c r="AR103" s="29">
        <v>0</v>
      </c>
      <c r="AS103" s="29">
        <v>0</v>
      </c>
      <c r="AT103" s="29">
        <v>0</v>
      </c>
      <c r="AU103" s="29">
        <v>0</v>
      </c>
      <c r="AV103" s="215">
        <v>0</v>
      </c>
    </row>
    <row r="104" spans="1:48" x14ac:dyDescent="0.2">
      <c r="A104" s="214" t="s">
        <v>3583</v>
      </c>
      <c r="B104" s="24" t="s">
        <v>19</v>
      </c>
      <c r="C104" s="32">
        <v>45646</v>
      </c>
      <c r="D104" s="26">
        <v>330785.83</v>
      </c>
      <c r="E104" s="27" t="s">
        <v>994</v>
      </c>
      <c r="F104" s="28" t="s">
        <v>3487</v>
      </c>
      <c r="G104" s="33">
        <v>2320.15</v>
      </c>
      <c r="H104" s="33">
        <v>715.07</v>
      </c>
      <c r="I104" s="33">
        <v>721.01</v>
      </c>
      <c r="J104" s="30">
        <f t="shared" si="3"/>
        <v>3756.2300000000005</v>
      </c>
      <c r="K104" s="30">
        <f t="shared" si="4"/>
        <v>320500.02000000072</v>
      </c>
      <c r="L104" s="29">
        <v>1512.9</v>
      </c>
      <c r="M104" s="29">
        <v>275112.90000000002</v>
      </c>
      <c r="N104" s="29">
        <v>1512.9</v>
      </c>
      <c r="O104" s="29">
        <v>1512.9</v>
      </c>
      <c r="P104" s="29">
        <v>1512.9</v>
      </c>
      <c r="Q104" s="29">
        <v>1512.9</v>
      </c>
      <c r="R104" s="29">
        <v>1512.9</v>
      </c>
      <c r="S104" s="29">
        <v>1512.9</v>
      </c>
      <c r="T104" s="29">
        <v>1512.9</v>
      </c>
      <c r="U104" s="29">
        <v>1512.9</v>
      </c>
      <c r="V104" s="29">
        <v>1512.9</v>
      </c>
      <c r="W104" s="29">
        <v>1512.9</v>
      </c>
      <c r="X104" s="29">
        <v>1512.9</v>
      </c>
      <c r="Y104" s="29">
        <v>1512.9</v>
      </c>
      <c r="Z104" s="29">
        <v>1512.9</v>
      </c>
      <c r="AA104" s="29">
        <v>1512.9</v>
      </c>
      <c r="AB104" s="29">
        <v>1512.9</v>
      </c>
      <c r="AC104" s="29">
        <v>1512.9</v>
      </c>
      <c r="AD104" s="29">
        <v>1512.9</v>
      </c>
      <c r="AE104" s="29">
        <v>1512.9</v>
      </c>
      <c r="AF104" s="29">
        <v>1512.9</v>
      </c>
      <c r="AG104" s="29">
        <v>1512.9</v>
      </c>
      <c r="AH104" s="29">
        <v>1512.9</v>
      </c>
      <c r="AI104" s="29">
        <v>1512.9</v>
      </c>
      <c r="AJ104" s="29">
        <v>1512.9</v>
      </c>
      <c r="AK104" s="29">
        <v>1512.9</v>
      </c>
      <c r="AL104" s="29">
        <v>1512.9</v>
      </c>
      <c r="AM104" s="29">
        <v>1512.9</v>
      </c>
      <c r="AN104" s="29">
        <v>1512.9</v>
      </c>
      <c r="AO104" s="29">
        <v>1512.9</v>
      </c>
      <c r="AP104" s="29">
        <v>1513.02</v>
      </c>
      <c r="AQ104" s="29">
        <v>0</v>
      </c>
      <c r="AR104" s="29">
        <v>0</v>
      </c>
      <c r="AS104" s="29">
        <v>0</v>
      </c>
      <c r="AT104" s="29">
        <v>0</v>
      </c>
      <c r="AU104" s="29">
        <v>0</v>
      </c>
      <c r="AV104" s="215">
        <v>0</v>
      </c>
    </row>
    <row r="105" spans="1:48" x14ac:dyDescent="0.2">
      <c r="A105" s="214" t="s">
        <v>3584</v>
      </c>
      <c r="B105" s="24" t="s">
        <v>19</v>
      </c>
      <c r="C105" s="38">
        <v>45488</v>
      </c>
      <c r="D105" s="26">
        <v>431460</v>
      </c>
      <c r="E105" s="27" t="s">
        <v>998</v>
      </c>
      <c r="F105" s="28" t="s">
        <v>3487</v>
      </c>
      <c r="G105" s="33">
        <v>357.83</v>
      </c>
      <c r="H105" s="33">
        <v>359.62</v>
      </c>
      <c r="I105" s="33">
        <v>362.61</v>
      </c>
      <c r="J105" s="30">
        <f t="shared" si="3"/>
        <v>1080.06</v>
      </c>
      <c r="K105" s="30">
        <f t="shared" si="4"/>
        <v>436392.79000000027</v>
      </c>
      <c r="L105" s="29">
        <v>0</v>
      </c>
      <c r="M105" s="29">
        <v>2990.08</v>
      </c>
      <c r="N105" s="29">
        <v>7744.62</v>
      </c>
      <c r="O105" s="29">
        <v>298828.05</v>
      </c>
      <c r="P105" s="29">
        <v>2990.08</v>
      </c>
      <c r="Q105" s="29">
        <v>2990.08</v>
      </c>
      <c r="R105" s="29">
        <v>2990.08</v>
      </c>
      <c r="S105" s="29">
        <v>2990.08</v>
      </c>
      <c r="T105" s="29">
        <v>18838.54</v>
      </c>
      <c r="U105" s="29">
        <v>2990.08</v>
      </c>
      <c r="V105" s="29">
        <v>2990.08</v>
      </c>
      <c r="W105" s="29">
        <v>2990.08</v>
      </c>
      <c r="X105" s="29">
        <v>2990.08</v>
      </c>
      <c r="Y105" s="29">
        <v>2990.08</v>
      </c>
      <c r="Z105" s="29">
        <v>2990.08</v>
      </c>
      <c r="AA105" s="29">
        <v>2990.08</v>
      </c>
      <c r="AB105" s="29">
        <v>2990.08</v>
      </c>
      <c r="AC105" s="29">
        <v>2990.08</v>
      </c>
      <c r="AD105" s="29">
        <v>2990.08</v>
      </c>
      <c r="AE105" s="29">
        <v>2990.08</v>
      </c>
      <c r="AF105" s="29">
        <v>18838.54</v>
      </c>
      <c r="AG105" s="29">
        <v>2990.08</v>
      </c>
      <c r="AH105" s="29">
        <v>2990.08</v>
      </c>
      <c r="AI105" s="29">
        <v>2990.08</v>
      </c>
      <c r="AJ105" s="29">
        <v>2990.08</v>
      </c>
      <c r="AK105" s="29">
        <v>2990.08</v>
      </c>
      <c r="AL105" s="29">
        <v>2990.08</v>
      </c>
      <c r="AM105" s="29">
        <v>26255.62</v>
      </c>
      <c r="AN105" s="29">
        <v>105.66</v>
      </c>
      <c r="AO105" s="29">
        <v>0</v>
      </c>
      <c r="AP105" s="29">
        <v>0</v>
      </c>
      <c r="AQ105" s="29">
        <v>0</v>
      </c>
      <c r="AR105" s="29">
        <v>0</v>
      </c>
      <c r="AS105" s="29">
        <v>0</v>
      </c>
      <c r="AT105" s="29">
        <v>0</v>
      </c>
      <c r="AU105" s="29">
        <v>0</v>
      </c>
      <c r="AV105" s="215">
        <v>0</v>
      </c>
    </row>
    <row r="106" spans="1:48" x14ac:dyDescent="0.2">
      <c r="A106" s="214" t="s">
        <v>3585</v>
      </c>
      <c r="B106" s="24" t="s">
        <v>19</v>
      </c>
      <c r="C106" s="32">
        <v>45591</v>
      </c>
      <c r="D106" s="26">
        <v>299860</v>
      </c>
      <c r="E106" s="27" t="s">
        <v>1001</v>
      </c>
      <c r="F106" s="28" t="s">
        <v>3487</v>
      </c>
      <c r="G106" s="33">
        <v>542.16</v>
      </c>
      <c r="H106" s="33">
        <v>544.87</v>
      </c>
      <c r="I106" s="33">
        <v>549.39</v>
      </c>
      <c r="J106" s="30">
        <f t="shared" si="3"/>
        <v>1636.42</v>
      </c>
      <c r="K106" s="30">
        <f t="shared" si="4"/>
        <v>333166.87000000017</v>
      </c>
      <c r="L106" s="29">
        <v>551.59</v>
      </c>
      <c r="M106" s="29">
        <v>551.59</v>
      </c>
      <c r="N106" s="29">
        <v>551.59</v>
      </c>
      <c r="O106" s="29">
        <v>247745.99</v>
      </c>
      <c r="P106" s="29">
        <v>551.59</v>
      </c>
      <c r="Q106" s="29">
        <v>551.59</v>
      </c>
      <c r="R106" s="29">
        <v>551.59</v>
      </c>
      <c r="S106" s="29">
        <v>551.59</v>
      </c>
      <c r="T106" s="29">
        <v>16901.16</v>
      </c>
      <c r="U106" s="29">
        <v>1838.64</v>
      </c>
      <c r="V106" s="29">
        <v>1838.64</v>
      </c>
      <c r="W106" s="29">
        <v>1838.64</v>
      </c>
      <c r="X106" s="29">
        <v>1838.64</v>
      </c>
      <c r="Y106" s="29">
        <v>1838.64</v>
      </c>
      <c r="Z106" s="29">
        <v>1838.64</v>
      </c>
      <c r="AA106" s="29">
        <v>1838.64</v>
      </c>
      <c r="AB106" s="29">
        <v>1838.64</v>
      </c>
      <c r="AC106" s="29">
        <v>1838.64</v>
      </c>
      <c r="AD106" s="29">
        <v>1838.64</v>
      </c>
      <c r="AE106" s="29">
        <v>1838.64</v>
      </c>
      <c r="AF106" s="29">
        <v>17160.61</v>
      </c>
      <c r="AG106" s="29">
        <v>1838.64</v>
      </c>
      <c r="AH106" s="29">
        <v>1838.64</v>
      </c>
      <c r="AI106" s="29">
        <v>1838.64</v>
      </c>
      <c r="AJ106" s="29">
        <v>1838.64</v>
      </c>
      <c r="AK106" s="29">
        <v>1838.64</v>
      </c>
      <c r="AL106" s="29">
        <v>1838.64</v>
      </c>
      <c r="AM106" s="29">
        <v>15321.97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919.13</v>
      </c>
      <c r="AT106" s="29">
        <v>0</v>
      </c>
      <c r="AU106" s="29">
        <v>0</v>
      </c>
      <c r="AV106" s="215">
        <v>0</v>
      </c>
    </row>
    <row r="107" spans="1:48" x14ac:dyDescent="0.2">
      <c r="A107" s="214" t="s">
        <v>3586</v>
      </c>
      <c r="B107" s="24" t="s">
        <v>19</v>
      </c>
      <c r="C107" s="25">
        <v>45500</v>
      </c>
      <c r="D107" s="26">
        <v>299860</v>
      </c>
      <c r="E107" s="27" t="s">
        <v>3587</v>
      </c>
      <c r="F107" s="28" t="s">
        <v>3487</v>
      </c>
      <c r="G107" s="33">
        <v>332.65</v>
      </c>
      <c r="H107" s="33">
        <v>334.31</v>
      </c>
      <c r="I107" s="33">
        <v>337.09</v>
      </c>
      <c r="J107" s="30">
        <f t="shared" si="3"/>
        <v>1004.05</v>
      </c>
      <c r="K107" s="30">
        <f t="shared" si="4"/>
        <v>307854.95999999979</v>
      </c>
      <c r="L107" s="29">
        <v>338.44</v>
      </c>
      <c r="M107" s="29">
        <v>338.44</v>
      </c>
      <c r="N107" s="29">
        <v>338.44</v>
      </c>
      <c r="O107" s="29">
        <v>273413.42</v>
      </c>
      <c r="P107" s="29">
        <v>338.44</v>
      </c>
      <c r="Q107" s="29">
        <v>338.44</v>
      </c>
      <c r="R107" s="29">
        <v>338.44</v>
      </c>
      <c r="S107" s="29">
        <v>338.44</v>
      </c>
      <c r="T107" s="29">
        <v>2200.3200000000002</v>
      </c>
      <c r="U107" s="29">
        <v>338.44</v>
      </c>
      <c r="V107" s="29">
        <v>338.44</v>
      </c>
      <c r="W107" s="29">
        <v>338.44</v>
      </c>
      <c r="X107" s="29">
        <v>547.17999999999995</v>
      </c>
      <c r="Y107" s="29">
        <v>1128.1099999999999</v>
      </c>
      <c r="Z107" s="29">
        <v>1128.1099999999999</v>
      </c>
      <c r="AA107" s="29">
        <v>1128.1099999999999</v>
      </c>
      <c r="AB107" s="29">
        <v>1128.1099999999999</v>
      </c>
      <c r="AC107" s="29">
        <v>1128.1099999999999</v>
      </c>
      <c r="AD107" s="29">
        <v>1128.1099999999999</v>
      </c>
      <c r="AE107" s="29">
        <v>1128.1099999999999</v>
      </c>
      <c r="AF107" s="29">
        <v>7334.36</v>
      </c>
      <c r="AG107" s="29">
        <v>1128.1099999999999</v>
      </c>
      <c r="AH107" s="29">
        <v>1128.1099999999999</v>
      </c>
      <c r="AI107" s="29">
        <v>1128.1099999999999</v>
      </c>
      <c r="AJ107" s="29">
        <v>1128.1099999999999</v>
      </c>
      <c r="AK107" s="29">
        <v>1128.1099999999999</v>
      </c>
      <c r="AL107" s="29">
        <v>1128.1099999999999</v>
      </c>
      <c r="AM107" s="29">
        <v>6206.25</v>
      </c>
      <c r="AN107" s="29">
        <v>0</v>
      </c>
      <c r="AO107" s="29">
        <v>0</v>
      </c>
      <c r="AP107" s="29">
        <v>0</v>
      </c>
      <c r="AQ107" s="29">
        <v>103.6</v>
      </c>
      <c r="AR107" s="29">
        <v>0</v>
      </c>
      <c r="AS107" s="29">
        <v>0</v>
      </c>
      <c r="AT107" s="29">
        <v>0</v>
      </c>
      <c r="AU107" s="29">
        <v>0</v>
      </c>
      <c r="AV107" s="215">
        <v>0</v>
      </c>
    </row>
    <row r="108" spans="1:48" x14ac:dyDescent="0.2">
      <c r="A108" s="214" t="s">
        <v>3588</v>
      </c>
      <c r="B108" s="24" t="s">
        <v>19</v>
      </c>
      <c r="C108" s="32">
        <v>45507</v>
      </c>
      <c r="D108" s="26">
        <v>247690</v>
      </c>
      <c r="E108" s="27" t="s">
        <v>1010</v>
      </c>
      <c r="F108" s="28" t="s">
        <v>3487</v>
      </c>
      <c r="G108" s="33">
        <v>518.51</v>
      </c>
      <c r="H108" s="33">
        <v>521.1</v>
      </c>
      <c r="I108" s="33">
        <v>525.42999999999995</v>
      </c>
      <c r="J108" s="30">
        <f t="shared" si="3"/>
        <v>1565.04</v>
      </c>
      <c r="K108" s="30">
        <f t="shared" si="4"/>
        <v>301723.02</v>
      </c>
      <c r="L108" s="29">
        <v>527.53</v>
      </c>
      <c r="M108" s="29">
        <v>527.53</v>
      </c>
      <c r="N108" s="29">
        <v>527.53</v>
      </c>
      <c r="O108" s="29">
        <v>249022.58</v>
      </c>
      <c r="P108" s="29">
        <v>1758.44</v>
      </c>
      <c r="Q108" s="29">
        <v>1758.44</v>
      </c>
      <c r="R108" s="29">
        <v>1758.44</v>
      </c>
      <c r="S108" s="29">
        <v>1758.44</v>
      </c>
      <c r="T108" s="29">
        <v>1758.44</v>
      </c>
      <c r="U108" s="29">
        <v>1758.44</v>
      </c>
      <c r="V108" s="29">
        <v>1758.44</v>
      </c>
      <c r="W108" s="29">
        <v>1758.44</v>
      </c>
      <c r="X108" s="29">
        <v>1758.44</v>
      </c>
      <c r="Y108" s="29">
        <v>1758.44</v>
      </c>
      <c r="Z108" s="29">
        <v>1758.44</v>
      </c>
      <c r="AA108" s="29">
        <v>6930.32</v>
      </c>
      <c r="AB108" s="29">
        <v>1758.44</v>
      </c>
      <c r="AC108" s="29">
        <v>1758.44</v>
      </c>
      <c r="AD108" s="29">
        <v>1758.44</v>
      </c>
      <c r="AE108" s="29">
        <v>1758.44</v>
      </c>
      <c r="AF108" s="29">
        <v>1758.44</v>
      </c>
      <c r="AG108" s="29">
        <v>1758.44</v>
      </c>
      <c r="AH108" s="29">
        <v>1758.44</v>
      </c>
      <c r="AI108" s="29">
        <v>1758.44</v>
      </c>
      <c r="AJ108" s="29">
        <v>1758.44</v>
      </c>
      <c r="AK108" s="29">
        <v>1758.44</v>
      </c>
      <c r="AL108" s="29">
        <v>1758.44</v>
      </c>
      <c r="AM108" s="29">
        <v>5171.88</v>
      </c>
      <c r="AN108" s="29">
        <v>0</v>
      </c>
      <c r="AO108" s="29">
        <v>0</v>
      </c>
      <c r="AP108" s="29">
        <v>0</v>
      </c>
      <c r="AQ108" s="29">
        <v>329.97</v>
      </c>
      <c r="AR108" s="29">
        <v>0</v>
      </c>
      <c r="AS108" s="29">
        <v>0</v>
      </c>
      <c r="AT108" s="29">
        <v>0</v>
      </c>
      <c r="AU108" s="29">
        <v>0</v>
      </c>
      <c r="AV108" s="215">
        <v>0</v>
      </c>
    </row>
    <row r="109" spans="1:48" x14ac:dyDescent="0.2">
      <c r="A109" s="214" t="s">
        <v>3589</v>
      </c>
      <c r="B109" s="24" t="s">
        <v>19</v>
      </c>
      <c r="C109" s="25">
        <v>45473</v>
      </c>
      <c r="D109" s="26">
        <v>252860</v>
      </c>
      <c r="E109" s="27" t="s">
        <v>1014</v>
      </c>
      <c r="F109" s="28" t="s">
        <v>3487</v>
      </c>
      <c r="G109" s="33">
        <v>62.31</v>
      </c>
      <c r="H109" s="33">
        <v>62.62</v>
      </c>
      <c r="I109" s="33">
        <v>63.14</v>
      </c>
      <c r="J109" s="30">
        <f t="shared" si="3"/>
        <v>188.07</v>
      </c>
      <c r="K109" s="30">
        <f t="shared" si="4"/>
        <v>313778.32000000012</v>
      </c>
      <c r="L109" s="29">
        <v>63.39</v>
      </c>
      <c r="M109" s="29">
        <v>63.39</v>
      </c>
      <c r="N109" s="29">
        <v>63.39</v>
      </c>
      <c r="O109" s="29">
        <v>283275.40999999997</v>
      </c>
      <c r="P109" s="29">
        <v>63.39</v>
      </c>
      <c r="Q109" s="29">
        <v>63.39</v>
      </c>
      <c r="R109" s="29">
        <v>63.39</v>
      </c>
      <c r="S109" s="29">
        <v>63.39</v>
      </c>
      <c r="T109" s="29">
        <v>63.39</v>
      </c>
      <c r="U109" s="29">
        <v>63.39</v>
      </c>
      <c r="V109" s="29">
        <v>63.39</v>
      </c>
      <c r="W109" s="29">
        <v>63.39</v>
      </c>
      <c r="X109" s="29">
        <v>63.39</v>
      </c>
      <c r="Y109" s="29">
        <v>63.39</v>
      </c>
      <c r="Z109" s="29">
        <v>63.39</v>
      </c>
      <c r="AA109" s="29">
        <v>13555.71</v>
      </c>
      <c r="AB109" s="29">
        <v>211.31</v>
      </c>
      <c r="AC109" s="29">
        <v>211.31</v>
      </c>
      <c r="AD109" s="29">
        <v>211.31</v>
      </c>
      <c r="AE109" s="29">
        <v>211.31</v>
      </c>
      <c r="AF109" s="29">
        <v>211.31</v>
      </c>
      <c r="AG109" s="29">
        <v>211.31</v>
      </c>
      <c r="AH109" s="29">
        <v>211.31</v>
      </c>
      <c r="AI109" s="29">
        <v>211.31</v>
      </c>
      <c r="AJ109" s="29">
        <v>211.31</v>
      </c>
      <c r="AK109" s="29">
        <v>211.31</v>
      </c>
      <c r="AL109" s="29">
        <v>211.31</v>
      </c>
      <c r="AM109" s="29">
        <v>13207.05</v>
      </c>
      <c r="AN109" s="29">
        <v>528.28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15">
        <v>0</v>
      </c>
    </row>
    <row r="110" spans="1:48" x14ac:dyDescent="0.2">
      <c r="A110" s="214" t="s">
        <v>3590</v>
      </c>
      <c r="B110" s="24" t="s">
        <v>19</v>
      </c>
      <c r="C110" s="32">
        <v>45514</v>
      </c>
      <c r="D110" s="26">
        <v>313710.90000000002</v>
      </c>
      <c r="E110" s="27" t="s">
        <v>938</v>
      </c>
      <c r="F110" s="28" t="s">
        <v>3487</v>
      </c>
      <c r="G110" s="33">
        <v>6290.19</v>
      </c>
      <c r="H110" s="33">
        <v>6321.64</v>
      </c>
      <c r="I110" s="33">
        <v>6374.11</v>
      </c>
      <c r="J110" s="30">
        <f t="shared" si="3"/>
        <v>18985.939999999999</v>
      </c>
      <c r="K110" s="30">
        <f t="shared" si="4"/>
        <v>198387.60000000009</v>
      </c>
      <c r="L110" s="29">
        <v>6399.6</v>
      </c>
      <c r="M110" s="29">
        <v>6399.6</v>
      </c>
      <c r="N110" s="29">
        <v>6399.6</v>
      </c>
      <c r="O110" s="29">
        <v>6399.6</v>
      </c>
      <c r="P110" s="29">
        <v>6399.6</v>
      </c>
      <c r="Q110" s="29">
        <v>6399.6</v>
      </c>
      <c r="R110" s="29">
        <v>6399.6</v>
      </c>
      <c r="S110" s="29">
        <v>6399.6</v>
      </c>
      <c r="T110" s="29">
        <v>6399.6</v>
      </c>
      <c r="U110" s="29">
        <v>6399.6</v>
      </c>
      <c r="V110" s="29">
        <v>6399.6</v>
      </c>
      <c r="W110" s="29">
        <v>6399.6</v>
      </c>
      <c r="X110" s="29">
        <v>6399.6</v>
      </c>
      <c r="Y110" s="29">
        <v>6399.6</v>
      </c>
      <c r="Z110" s="29">
        <v>6399.6</v>
      </c>
      <c r="AA110" s="29">
        <v>6399.6</v>
      </c>
      <c r="AB110" s="29">
        <v>6399.6</v>
      </c>
      <c r="AC110" s="29">
        <v>6399.6</v>
      </c>
      <c r="AD110" s="29">
        <v>6399.6</v>
      </c>
      <c r="AE110" s="29">
        <v>6399.6</v>
      </c>
      <c r="AF110" s="29">
        <v>6399.6</v>
      </c>
      <c r="AG110" s="29">
        <v>6399.6</v>
      </c>
      <c r="AH110" s="29">
        <v>6399.6</v>
      </c>
      <c r="AI110" s="29">
        <v>6399.6</v>
      </c>
      <c r="AJ110" s="29">
        <v>6399.6</v>
      </c>
      <c r="AK110" s="29">
        <v>6399.6</v>
      </c>
      <c r="AL110" s="29">
        <v>6399.6</v>
      </c>
      <c r="AM110" s="29">
        <v>6399.6</v>
      </c>
      <c r="AN110" s="29">
        <v>6399.6</v>
      </c>
      <c r="AO110" s="29">
        <v>6399.6</v>
      </c>
      <c r="AP110" s="29">
        <v>6399.6</v>
      </c>
      <c r="AQ110" s="29">
        <v>0</v>
      </c>
      <c r="AR110" s="29">
        <v>0</v>
      </c>
      <c r="AS110" s="29">
        <v>0</v>
      </c>
      <c r="AT110" s="29">
        <v>0</v>
      </c>
      <c r="AU110" s="29">
        <v>0</v>
      </c>
      <c r="AV110" s="215">
        <v>0</v>
      </c>
    </row>
    <row r="111" spans="1:48" x14ac:dyDescent="0.2">
      <c r="A111" s="214" t="s">
        <v>3591</v>
      </c>
      <c r="B111" s="24" t="s">
        <v>19</v>
      </c>
      <c r="C111" s="31">
        <v>45471</v>
      </c>
      <c r="D111" s="26">
        <v>431460</v>
      </c>
      <c r="E111" s="27" t="s">
        <v>1019</v>
      </c>
      <c r="F111" s="28" t="s">
        <v>3487</v>
      </c>
      <c r="G111" s="33">
        <v>942.69</v>
      </c>
      <c r="H111" s="33">
        <v>966.67</v>
      </c>
      <c r="I111" s="33">
        <v>955.26</v>
      </c>
      <c r="J111" s="30">
        <f t="shared" si="3"/>
        <v>2864.62</v>
      </c>
      <c r="K111" s="30">
        <f t="shared" si="4"/>
        <v>223573.6099999999</v>
      </c>
      <c r="L111" s="29">
        <v>0</v>
      </c>
      <c r="M111" s="29">
        <v>959.09</v>
      </c>
      <c r="N111" s="29">
        <v>959.09</v>
      </c>
      <c r="O111" s="29">
        <v>189859.44</v>
      </c>
      <c r="P111" s="29">
        <v>959.09</v>
      </c>
      <c r="Q111" s="29">
        <v>959.09</v>
      </c>
      <c r="R111" s="29">
        <v>959.09</v>
      </c>
      <c r="S111" s="29">
        <v>959.09</v>
      </c>
      <c r="T111" s="29">
        <v>959.09</v>
      </c>
      <c r="U111" s="29">
        <v>959.09</v>
      </c>
      <c r="V111" s="29">
        <v>959.09</v>
      </c>
      <c r="W111" s="29">
        <v>959.09</v>
      </c>
      <c r="X111" s="29">
        <v>959.09</v>
      </c>
      <c r="Y111" s="29">
        <v>959.09</v>
      </c>
      <c r="Z111" s="29">
        <v>959.09</v>
      </c>
      <c r="AA111" s="29">
        <v>5754.52</v>
      </c>
      <c r="AB111" s="29">
        <v>959.09</v>
      </c>
      <c r="AC111" s="29">
        <v>959.09</v>
      </c>
      <c r="AD111" s="29">
        <v>959.09</v>
      </c>
      <c r="AE111" s="29">
        <v>959.09</v>
      </c>
      <c r="AF111" s="29">
        <v>959.09</v>
      </c>
      <c r="AG111" s="29">
        <v>959.09</v>
      </c>
      <c r="AH111" s="29">
        <v>959.09</v>
      </c>
      <c r="AI111" s="29">
        <v>959.09</v>
      </c>
      <c r="AJ111" s="29">
        <v>959.09</v>
      </c>
      <c r="AK111" s="29">
        <v>959.09</v>
      </c>
      <c r="AL111" s="29">
        <v>959.09</v>
      </c>
      <c r="AM111" s="29">
        <v>4901.99</v>
      </c>
      <c r="AN111" s="29">
        <v>0</v>
      </c>
      <c r="AO111" s="29">
        <v>39.5</v>
      </c>
      <c r="AP111" s="29">
        <v>0</v>
      </c>
      <c r="AQ111" s="29">
        <v>0</v>
      </c>
      <c r="AR111" s="29">
        <v>0</v>
      </c>
      <c r="AS111" s="29">
        <v>0</v>
      </c>
      <c r="AT111" s="29">
        <v>0</v>
      </c>
      <c r="AU111" s="29">
        <v>0</v>
      </c>
      <c r="AV111" s="215">
        <v>0</v>
      </c>
    </row>
    <row r="112" spans="1:48" x14ac:dyDescent="0.2">
      <c r="A112" s="214" t="s">
        <v>3592</v>
      </c>
      <c r="B112" s="24" t="s">
        <v>19</v>
      </c>
      <c r="C112" s="38">
        <v>45514</v>
      </c>
      <c r="D112" s="26">
        <v>313710.90000000002</v>
      </c>
      <c r="E112" s="27" t="s">
        <v>1022</v>
      </c>
      <c r="F112" s="28" t="s">
        <v>3487</v>
      </c>
      <c r="G112" s="33">
        <v>618.71</v>
      </c>
      <c r="H112" s="33">
        <v>621.79999999999995</v>
      </c>
      <c r="I112" s="33">
        <v>640.13</v>
      </c>
      <c r="J112" s="30">
        <f t="shared" si="3"/>
        <v>1880.6399999999999</v>
      </c>
      <c r="K112" s="30">
        <f t="shared" si="4"/>
        <v>275954.08999999985</v>
      </c>
      <c r="L112" s="29">
        <v>629.47</v>
      </c>
      <c r="M112" s="29">
        <v>629.47</v>
      </c>
      <c r="N112" s="29">
        <v>629.47</v>
      </c>
      <c r="O112" s="29">
        <v>224091.06</v>
      </c>
      <c r="P112" s="29">
        <v>629.47</v>
      </c>
      <c r="Q112" s="29">
        <v>629.47</v>
      </c>
      <c r="R112" s="29">
        <v>629.47</v>
      </c>
      <c r="S112" s="29">
        <v>629.47</v>
      </c>
      <c r="T112" s="29">
        <v>17939.87</v>
      </c>
      <c r="U112" s="29">
        <v>629.47</v>
      </c>
      <c r="V112" s="29">
        <v>629.47</v>
      </c>
      <c r="W112" s="29">
        <v>629.47</v>
      </c>
      <c r="X112" s="29">
        <v>629.47</v>
      </c>
      <c r="Y112" s="29">
        <v>629.47</v>
      </c>
      <c r="Z112" s="29">
        <v>629.47</v>
      </c>
      <c r="AA112" s="29">
        <v>629.47</v>
      </c>
      <c r="AB112" s="29">
        <v>629.47</v>
      </c>
      <c r="AC112" s="29">
        <v>629.47</v>
      </c>
      <c r="AD112" s="29">
        <v>629.47</v>
      </c>
      <c r="AE112" s="29">
        <v>629.47</v>
      </c>
      <c r="AF112" s="29">
        <v>18464.43</v>
      </c>
      <c r="AG112" s="29">
        <v>629.47</v>
      </c>
      <c r="AH112" s="29">
        <v>629.47</v>
      </c>
      <c r="AI112" s="29">
        <v>629.47</v>
      </c>
      <c r="AJ112" s="29">
        <v>629.47</v>
      </c>
      <c r="AK112" s="29">
        <v>629.47</v>
      </c>
      <c r="AL112" s="29">
        <v>629.47</v>
      </c>
      <c r="AM112" s="29">
        <v>0</v>
      </c>
      <c r="AN112" s="29">
        <v>0</v>
      </c>
      <c r="AO112" s="29">
        <v>351.45</v>
      </c>
      <c r="AP112" s="29">
        <v>0</v>
      </c>
      <c r="AQ112" s="29">
        <v>0</v>
      </c>
      <c r="AR112" s="29">
        <v>0</v>
      </c>
      <c r="AS112" s="29">
        <v>0</v>
      </c>
      <c r="AT112" s="29">
        <v>0</v>
      </c>
      <c r="AU112" s="29">
        <v>0</v>
      </c>
      <c r="AV112" s="215">
        <v>0</v>
      </c>
    </row>
    <row r="113" spans="1:48" x14ac:dyDescent="0.2">
      <c r="A113" s="214" t="s">
        <v>3593</v>
      </c>
      <c r="B113" s="24" t="s">
        <v>19</v>
      </c>
      <c r="C113" s="38">
        <v>45471</v>
      </c>
      <c r="D113" s="26">
        <v>431460</v>
      </c>
      <c r="E113" s="27" t="s">
        <v>1025</v>
      </c>
      <c r="F113" s="28" t="s">
        <v>3487</v>
      </c>
      <c r="G113" s="33"/>
      <c r="H113" s="33">
        <v>3158</v>
      </c>
      <c r="I113" s="33">
        <v>12413.21</v>
      </c>
      <c r="J113" s="30">
        <f t="shared" si="3"/>
        <v>15571.21</v>
      </c>
      <c r="K113" s="30">
        <f t="shared" si="4"/>
        <v>263281.13</v>
      </c>
      <c r="L113" s="29">
        <v>3262.4</v>
      </c>
      <c r="M113" s="29">
        <v>3196.95</v>
      </c>
      <c r="N113" s="29">
        <v>3196.95</v>
      </c>
      <c r="O113" s="29">
        <v>3196.95</v>
      </c>
      <c r="P113" s="29">
        <v>53282.53</v>
      </c>
      <c r="Q113" s="29">
        <v>3196.95</v>
      </c>
      <c r="R113" s="29">
        <v>3196.95</v>
      </c>
      <c r="S113" s="29">
        <v>3196.95</v>
      </c>
      <c r="T113" s="29">
        <v>3196.95</v>
      </c>
      <c r="U113" s="29">
        <v>0</v>
      </c>
      <c r="V113" s="29">
        <v>0</v>
      </c>
      <c r="W113" s="29">
        <v>53282.53</v>
      </c>
      <c r="X113" s="29">
        <v>0</v>
      </c>
      <c r="Y113" s="29">
        <v>0</v>
      </c>
      <c r="Z113" s="29">
        <v>0</v>
      </c>
      <c r="AA113" s="29">
        <v>0</v>
      </c>
      <c r="AB113" s="29">
        <v>0</v>
      </c>
      <c r="AC113" s="29">
        <v>0</v>
      </c>
      <c r="AD113" s="29">
        <v>53282.53</v>
      </c>
      <c r="AE113" s="29">
        <v>0</v>
      </c>
      <c r="AF113" s="29">
        <v>0</v>
      </c>
      <c r="AG113" s="29">
        <v>0</v>
      </c>
      <c r="AH113" s="29">
        <v>0</v>
      </c>
      <c r="AI113" s="29">
        <v>0</v>
      </c>
      <c r="AJ113" s="29">
        <v>0</v>
      </c>
      <c r="AK113" s="29">
        <v>0</v>
      </c>
      <c r="AL113" s="29">
        <v>0</v>
      </c>
      <c r="AM113" s="29">
        <v>77792.490000000005</v>
      </c>
      <c r="AN113" s="29">
        <v>0</v>
      </c>
      <c r="AO113" s="29">
        <v>0</v>
      </c>
      <c r="AP113" s="29">
        <v>0</v>
      </c>
      <c r="AQ113" s="29">
        <v>0</v>
      </c>
      <c r="AR113" s="29">
        <v>0</v>
      </c>
      <c r="AS113" s="29">
        <v>0</v>
      </c>
      <c r="AT113" s="29">
        <v>0</v>
      </c>
      <c r="AU113" s="29">
        <v>0</v>
      </c>
      <c r="AV113" s="215">
        <v>0</v>
      </c>
    </row>
    <row r="114" spans="1:48" x14ac:dyDescent="0.2">
      <c r="A114" s="214" t="s">
        <v>3594</v>
      </c>
      <c r="B114" s="24" t="s">
        <v>19</v>
      </c>
      <c r="C114" s="32">
        <v>45608</v>
      </c>
      <c r="D114" s="26">
        <v>305654.15999999997</v>
      </c>
      <c r="E114" s="27" t="s">
        <v>1028</v>
      </c>
      <c r="F114" s="28" t="s">
        <v>3487</v>
      </c>
      <c r="G114" s="33"/>
      <c r="H114" s="33">
        <v>9000</v>
      </c>
      <c r="I114" s="33"/>
      <c r="J114" s="30">
        <f t="shared" si="3"/>
        <v>9000</v>
      </c>
      <c r="K114" s="30">
        <f t="shared" si="4"/>
        <v>321898.99999999959</v>
      </c>
      <c r="L114" s="29">
        <v>624.73</v>
      </c>
      <c r="M114" s="29">
        <v>6744.83</v>
      </c>
      <c r="N114" s="29">
        <v>624.73</v>
      </c>
      <c r="O114" s="29">
        <v>270224.73</v>
      </c>
      <c r="P114" s="29">
        <v>624.73</v>
      </c>
      <c r="Q114" s="29">
        <v>624.73</v>
      </c>
      <c r="R114" s="29">
        <v>624.73</v>
      </c>
      <c r="S114" s="29">
        <v>7420.52</v>
      </c>
      <c r="T114" s="29">
        <v>624.73</v>
      </c>
      <c r="U114" s="29">
        <v>624.73</v>
      </c>
      <c r="V114" s="29">
        <v>624.73</v>
      </c>
      <c r="W114" s="29">
        <v>624.73</v>
      </c>
      <c r="X114" s="29">
        <v>624.73</v>
      </c>
      <c r="Y114" s="29">
        <v>23038.83</v>
      </c>
      <c r="Z114" s="29">
        <v>624.73</v>
      </c>
      <c r="AA114" s="29">
        <v>624.73</v>
      </c>
      <c r="AB114" s="29">
        <v>624.73</v>
      </c>
      <c r="AC114" s="29">
        <v>624.73</v>
      </c>
      <c r="AD114" s="29">
        <v>624.73</v>
      </c>
      <c r="AE114" s="29">
        <v>624.73</v>
      </c>
      <c r="AF114" s="29">
        <v>624.73</v>
      </c>
      <c r="AG114" s="29">
        <v>624.73</v>
      </c>
      <c r="AH114" s="29">
        <v>624.73</v>
      </c>
      <c r="AI114" s="29">
        <v>624.73</v>
      </c>
      <c r="AJ114" s="29">
        <v>624.73</v>
      </c>
      <c r="AK114" s="29">
        <v>624.73</v>
      </c>
      <c r="AL114" s="29">
        <v>624.79999999999995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101.23</v>
      </c>
      <c r="AV114" s="215">
        <v>0</v>
      </c>
    </row>
    <row r="115" spans="1:48" x14ac:dyDescent="0.2">
      <c r="A115" s="214" t="s">
        <v>3595</v>
      </c>
      <c r="B115" s="24" t="s">
        <v>19</v>
      </c>
      <c r="C115" s="32">
        <v>45601</v>
      </c>
      <c r="D115" s="26">
        <v>306534</v>
      </c>
      <c r="E115" s="27" t="s">
        <v>1032</v>
      </c>
      <c r="F115" s="28" t="s">
        <v>3487</v>
      </c>
      <c r="G115" s="33">
        <v>38935.800000000003</v>
      </c>
      <c r="H115" s="33">
        <v>1427.1</v>
      </c>
      <c r="I115" s="33">
        <v>1438.94</v>
      </c>
      <c r="J115" s="30">
        <f t="shared" si="3"/>
        <v>41801.840000000004</v>
      </c>
      <c r="K115" s="30">
        <f t="shared" si="4"/>
        <v>293190.51999999967</v>
      </c>
      <c r="L115" s="29">
        <v>1613.11</v>
      </c>
      <c r="M115" s="29">
        <v>1613.11</v>
      </c>
      <c r="N115" s="29">
        <v>1613.11</v>
      </c>
      <c r="O115" s="29">
        <v>251148.04</v>
      </c>
      <c r="P115" s="29">
        <v>1613.11</v>
      </c>
      <c r="Q115" s="29">
        <v>1613.11</v>
      </c>
      <c r="R115" s="29">
        <v>1613.11</v>
      </c>
      <c r="S115" s="29">
        <v>1613.11</v>
      </c>
      <c r="T115" s="29">
        <v>1613.11</v>
      </c>
      <c r="U115" s="29">
        <v>1613.11</v>
      </c>
      <c r="V115" s="29">
        <v>1613.11</v>
      </c>
      <c r="W115" s="29">
        <v>1613.11</v>
      </c>
      <c r="X115" s="29">
        <v>1613.11</v>
      </c>
      <c r="Y115" s="29">
        <v>1613.11</v>
      </c>
      <c r="Z115" s="29">
        <v>1613.11</v>
      </c>
      <c r="AA115" s="29">
        <v>1613.11</v>
      </c>
      <c r="AB115" s="29">
        <v>1613.11</v>
      </c>
      <c r="AC115" s="29">
        <v>1613.11</v>
      </c>
      <c r="AD115" s="29">
        <v>1613.11</v>
      </c>
      <c r="AE115" s="29">
        <v>1613.11</v>
      </c>
      <c r="AF115" s="29">
        <v>1613.11</v>
      </c>
      <c r="AG115" s="29">
        <v>1613.11</v>
      </c>
      <c r="AH115" s="29">
        <v>1613.11</v>
      </c>
      <c r="AI115" s="29">
        <v>1613.11</v>
      </c>
      <c r="AJ115" s="29">
        <v>1613.11</v>
      </c>
      <c r="AK115" s="29">
        <v>1613.11</v>
      </c>
      <c r="AL115" s="29">
        <v>1612.99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101.74</v>
      </c>
      <c r="AU115" s="29">
        <v>0</v>
      </c>
      <c r="AV115" s="215">
        <v>0</v>
      </c>
    </row>
    <row r="116" spans="1:48" x14ac:dyDescent="0.2">
      <c r="A116" s="214" t="s">
        <v>3596</v>
      </c>
      <c r="B116" s="24" t="s">
        <v>19</v>
      </c>
      <c r="C116" s="32">
        <v>45533</v>
      </c>
      <c r="D116" s="26">
        <v>296964.8</v>
      </c>
      <c r="E116" s="27" t="s">
        <v>1036</v>
      </c>
      <c r="F116" s="28" t="s">
        <v>3487</v>
      </c>
      <c r="G116" s="33">
        <v>303.25</v>
      </c>
      <c r="H116" s="33">
        <v>304.76</v>
      </c>
      <c r="I116" s="33">
        <v>307.29000000000002</v>
      </c>
      <c r="J116" s="30">
        <f t="shared" si="3"/>
        <v>915.3</v>
      </c>
      <c r="K116" s="30">
        <f t="shared" si="4"/>
        <v>307241.84999999951</v>
      </c>
      <c r="L116" s="29">
        <v>308.52</v>
      </c>
      <c r="M116" s="29">
        <v>308.52</v>
      </c>
      <c r="N116" s="29">
        <v>308.52</v>
      </c>
      <c r="O116" s="29">
        <v>258505.35</v>
      </c>
      <c r="P116" s="29">
        <v>401.24</v>
      </c>
      <c r="Q116" s="29">
        <v>1028.4100000000001</v>
      </c>
      <c r="R116" s="29">
        <v>1028.4100000000001</v>
      </c>
      <c r="S116" s="29">
        <v>11312.51</v>
      </c>
      <c r="T116" s="29">
        <v>1028.4100000000001</v>
      </c>
      <c r="U116" s="29">
        <v>1028.4100000000001</v>
      </c>
      <c r="V116" s="29">
        <v>1028.4100000000001</v>
      </c>
      <c r="W116" s="29">
        <v>1028.4100000000001</v>
      </c>
      <c r="X116" s="29">
        <v>1028.4100000000001</v>
      </c>
      <c r="Y116" s="29">
        <v>1028.4100000000001</v>
      </c>
      <c r="Z116" s="29">
        <v>1028.4100000000001</v>
      </c>
      <c r="AA116" s="29">
        <v>1028.4100000000001</v>
      </c>
      <c r="AB116" s="29">
        <v>1028.4100000000001</v>
      </c>
      <c r="AC116" s="29">
        <v>1028.4100000000001</v>
      </c>
      <c r="AD116" s="29">
        <v>1028.4100000000001</v>
      </c>
      <c r="AE116" s="29">
        <v>11312.51</v>
      </c>
      <c r="AF116" s="29">
        <v>1028.4100000000001</v>
      </c>
      <c r="AG116" s="29">
        <v>1028.4100000000001</v>
      </c>
      <c r="AH116" s="29">
        <v>1028.4100000000001</v>
      </c>
      <c r="AI116" s="29">
        <v>1028.4100000000001</v>
      </c>
      <c r="AJ116" s="29">
        <v>1028.4100000000001</v>
      </c>
      <c r="AK116" s="29">
        <v>1028.4100000000001</v>
      </c>
      <c r="AL116" s="29">
        <v>1028.4100000000001</v>
      </c>
      <c r="AM116" s="29">
        <v>3085.23</v>
      </c>
      <c r="AN116" s="29">
        <v>1028.4100000000001</v>
      </c>
      <c r="AO116" s="29">
        <v>0</v>
      </c>
      <c r="AP116" s="29">
        <v>0</v>
      </c>
      <c r="AQ116" s="29">
        <v>0</v>
      </c>
      <c r="AR116" s="29">
        <v>102.84</v>
      </c>
      <c r="AS116" s="29">
        <v>0</v>
      </c>
      <c r="AT116" s="29">
        <v>0</v>
      </c>
      <c r="AU116" s="29">
        <v>0</v>
      </c>
      <c r="AV116" s="215">
        <v>0</v>
      </c>
    </row>
    <row r="117" spans="1:48" x14ac:dyDescent="0.2">
      <c r="A117" s="214" t="s">
        <v>3597</v>
      </c>
      <c r="B117" s="24" t="s">
        <v>19</v>
      </c>
      <c r="C117" s="31">
        <v>45500</v>
      </c>
      <c r="D117" s="26">
        <v>249852</v>
      </c>
      <c r="E117" s="27" t="s">
        <v>1040</v>
      </c>
      <c r="F117" s="28" t="s">
        <v>3487</v>
      </c>
      <c r="G117" s="33">
        <v>394.22</v>
      </c>
      <c r="H117" s="33">
        <v>396.19</v>
      </c>
      <c r="I117" s="33">
        <v>399.48</v>
      </c>
      <c r="J117" s="30">
        <f t="shared" si="3"/>
        <v>1189.8900000000001</v>
      </c>
      <c r="K117" s="30">
        <f t="shared" si="4"/>
        <v>312095.72999999981</v>
      </c>
      <c r="L117" s="29">
        <v>401.08</v>
      </c>
      <c r="M117" s="29">
        <v>401.08</v>
      </c>
      <c r="N117" s="29">
        <v>401.08</v>
      </c>
      <c r="O117" s="29">
        <v>255487.99</v>
      </c>
      <c r="P117" s="29">
        <v>795.99</v>
      </c>
      <c r="Q117" s="29">
        <v>1336.93</v>
      </c>
      <c r="R117" s="29">
        <v>1336.93</v>
      </c>
      <c r="S117" s="29">
        <v>1336.93</v>
      </c>
      <c r="T117" s="29">
        <v>1336.93</v>
      </c>
      <c r="U117" s="29">
        <v>1336.93</v>
      </c>
      <c r="V117" s="29">
        <v>1336.93</v>
      </c>
      <c r="W117" s="29">
        <v>1336.93</v>
      </c>
      <c r="X117" s="29">
        <v>1336.93</v>
      </c>
      <c r="Y117" s="29">
        <v>1336.93</v>
      </c>
      <c r="Z117" s="29">
        <v>1336.93</v>
      </c>
      <c r="AA117" s="29">
        <v>13472.17</v>
      </c>
      <c r="AB117" s="29">
        <v>1336.93</v>
      </c>
      <c r="AC117" s="29">
        <v>1336.93</v>
      </c>
      <c r="AD117" s="29">
        <v>1336.93</v>
      </c>
      <c r="AE117" s="29">
        <v>1336.93</v>
      </c>
      <c r="AF117" s="29">
        <v>1336.93</v>
      </c>
      <c r="AG117" s="29">
        <v>1336.93</v>
      </c>
      <c r="AH117" s="29">
        <v>1336.93</v>
      </c>
      <c r="AI117" s="29">
        <v>1336.93</v>
      </c>
      <c r="AJ117" s="29">
        <v>1336.93</v>
      </c>
      <c r="AK117" s="29">
        <v>1336.93</v>
      </c>
      <c r="AL117" s="29">
        <v>1336.93</v>
      </c>
      <c r="AM117" s="29">
        <v>12135.24</v>
      </c>
      <c r="AN117" s="29">
        <v>0</v>
      </c>
      <c r="AO117" s="29">
        <v>0</v>
      </c>
      <c r="AP117" s="29">
        <v>0</v>
      </c>
      <c r="AQ117" s="29">
        <v>0</v>
      </c>
      <c r="AR117" s="29">
        <v>925.57</v>
      </c>
      <c r="AS117" s="29">
        <v>0</v>
      </c>
      <c r="AT117" s="29">
        <v>0</v>
      </c>
      <c r="AU117" s="29">
        <v>0</v>
      </c>
      <c r="AV117" s="215">
        <v>0</v>
      </c>
    </row>
    <row r="118" spans="1:48" x14ac:dyDescent="0.2">
      <c r="A118" s="214" t="s">
        <v>3598</v>
      </c>
      <c r="B118" s="24" t="s">
        <v>19</v>
      </c>
      <c r="C118" s="31">
        <v>45472</v>
      </c>
      <c r="D118" s="26">
        <v>252860</v>
      </c>
      <c r="E118" s="27" t="s">
        <v>1044</v>
      </c>
      <c r="F118" s="28" t="s">
        <v>3487</v>
      </c>
      <c r="G118" s="33">
        <v>365.04</v>
      </c>
      <c r="H118" s="33">
        <v>366.86</v>
      </c>
      <c r="I118" s="33">
        <v>369.91</v>
      </c>
      <c r="J118" s="30">
        <f t="shared" si="3"/>
        <v>1101.8100000000002</v>
      </c>
      <c r="K118" s="30">
        <f t="shared" si="4"/>
        <v>305658.61000000039</v>
      </c>
      <c r="L118" s="29">
        <v>371.39</v>
      </c>
      <c r="M118" s="29">
        <v>371.39</v>
      </c>
      <c r="N118" s="29">
        <v>371.39</v>
      </c>
      <c r="O118" s="29">
        <v>268494.87</v>
      </c>
      <c r="P118" s="29">
        <v>1135.98</v>
      </c>
      <c r="Q118" s="29">
        <v>1237.96</v>
      </c>
      <c r="R118" s="29">
        <v>1237.96</v>
      </c>
      <c r="S118" s="29">
        <v>1237.96</v>
      </c>
      <c r="T118" s="29">
        <v>1237.96</v>
      </c>
      <c r="U118" s="29">
        <v>1237.96</v>
      </c>
      <c r="V118" s="29">
        <v>1237.96</v>
      </c>
      <c r="W118" s="29">
        <v>1237.96</v>
      </c>
      <c r="X118" s="29">
        <v>1237.96</v>
      </c>
      <c r="Y118" s="29">
        <v>1237.96</v>
      </c>
      <c r="Z118" s="29">
        <v>1237.96</v>
      </c>
      <c r="AA118" s="29">
        <v>4909.8599999999997</v>
      </c>
      <c r="AB118" s="29">
        <v>1237.96</v>
      </c>
      <c r="AC118" s="29">
        <v>1237.96</v>
      </c>
      <c r="AD118" s="29">
        <v>1237.96</v>
      </c>
      <c r="AE118" s="29">
        <v>1237.96</v>
      </c>
      <c r="AF118" s="29">
        <v>1237.96</v>
      </c>
      <c r="AG118" s="29">
        <v>1237.96</v>
      </c>
      <c r="AH118" s="29">
        <v>1237.96</v>
      </c>
      <c r="AI118" s="29">
        <v>1237.96</v>
      </c>
      <c r="AJ118" s="29">
        <v>1237.96</v>
      </c>
      <c r="AK118" s="29">
        <v>1237.96</v>
      </c>
      <c r="AL118" s="29">
        <v>1237.96</v>
      </c>
      <c r="AM118" s="29">
        <v>3671.9</v>
      </c>
      <c r="AN118" s="29">
        <v>0</v>
      </c>
      <c r="AO118" s="29">
        <v>334.67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15">
        <v>0</v>
      </c>
    </row>
    <row r="119" spans="1:48" x14ac:dyDescent="0.2">
      <c r="A119" s="214" t="s">
        <v>3599</v>
      </c>
      <c r="B119" s="24" t="s">
        <v>19</v>
      </c>
      <c r="C119" s="32">
        <v>45519</v>
      </c>
      <c r="D119" s="26">
        <v>314900</v>
      </c>
      <c r="E119" s="27" t="s">
        <v>1047</v>
      </c>
      <c r="F119" s="28" t="s">
        <v>3487</v>
      </c>
      <c r="G119" s="33">
        <v>643.87</v>
      </c>
      <c r="H119" s="33">
        <v>661.13</v>
      </c>
      <c r="I119" s="33"/>
      <c r="J119" s="30">
        <f t="shared" si="3"/>
        <v>1305</v>
      </c>
      <c r="K119" s="30">
        <f t="shared" si="4"/>
        <v>212200.36000000016</v>
      </c>
      <c r="L119" s="29">
        <v>655.07000000000005</v>
      </c>
      <c r="M119" s="29">
        <v>655.07000000000005</v>
      </c>
      <c r="N119" s="29">
        <v>655.07000000000005</v>
      </c>
      <c r="O119" s="29">
        <v>169705.34</v>
      </c>
      <c r="P119" s="29">
        <v>655.07000000000005</v>
      </c>
      <c r="Q119" s="29">
        <v>655.07000000000005</v>
      </c>
      <c r="R119" s="29">
        <v>655.07000000000005</v>
      </c>
      <c r="S119" s="29">
        <v>655.07000000000005</v>
      </c>
      <c r="T119" s="29">
        <v>5937.89</v>
      </c>
      <c r="U119" s="29">
        <v>655.07000000000005</v>
      </c>
      <c r="V119" s="29">
        <v>655.07000000000005</v>
      </c>
      <c r="W119" s="29">
        <v>655.07000000000005</v>
      </c>
      <c r="X119" s="29">
        <v>655.07000000000005</v>
      </c>
      <c r="Y119" s="29">
        <v>655.07000000000005</v>
      </c>
      <c r="Z119" s="29">
        <v>655.07000000000005</v>
      </c>
      <c r="AA119" s="29">
        <v>655.07000000000005</v>
      </c>
      <c r="AB119" s="29">
        <v>655.07000000000005</v>
      </c>
      <c r="AC119" s="29">
        <v>655.07000000000005</v>
      </c>
      <c r="AD119" s="29">
        <v>655.07000000000005</v>
      </c>
      <c r="AE119" s="29">
        <v>655.07000000000005</v>
      </c>
      <c r="AF119" s="29">
        <v>5937.89</v>
      </c>
      <c r="AG119" s="29">
        <v>655.07000000000005</v>
      </c>
      <c r="AH119" s="29">
        <v>655.07000000000005</v>
      </c>
      <c r="AI119" s="29">
        <v>655.07000000000005</v>
      </c>
      <c r="AJ119" s="29">
        <v>655.07000000000005</v>
      </c>
      <c r="AK119" s="29">
        <v>655.07000000000005</v>
      </c>
      <c r="AL119" s="29">
        <v>655.07000000000005</v>
      </c>
      <c r="AM119" s="29">
        <v>14791.9</v>
      </c>
      <c r="AN119" s="29">
        <v>105.66</v>
      </c>
      <c r="AO119" s="29">
        <v>0</v>
      </c>
      <c r="AP119" s="29">
        <v>0</v>
      </c>
      <c r="AQ119" s="29">
        <v>0</v>
      </c>
      <c r="AR119" s="29">
        <v>0</v>
      </c>
      <c r="AS119" s="29">
        <v>0</v>
      </c>
      <c r="AT119" s="29">
        <v>0</v>
      </c>
      <c r="AU119" s="29">
        <v>0</v>
      </c>
      <c r="AV119" s="215">
        <v>0</v>
      </c>
    </row>
    <row r="120" spans="1:48" x14ac:dyDescent="0.2">
      <c r="A120" s="214" t="s">
        <v>3600</v>
      </c>
      <c r="B120" s="24" t="s">
        <v>19</v>
      </c>
      <c r="C120" s="31">
        <v>45473</v>
      </c>
      <c r="D120" s="26">
        <v>459000</v>
      </c>
      <c r="E120" s="27" t="s">
        <v>1049</v>
      </c>
      <c r="F120" s="28" t="s">
        <v>3487</v>
      </c>
      <c r="G120" s="33">
        <v>160.35</v>
      </c>
      <c r="H120" s="33">
        <v>161.31</v>
      </c>
      <c r="I120" s="33">
        <v>162.54</v>
      </c>
      <c r="J120" s="30">
        <f t="shared" si="3"/>
        <v>484.19999999999993</v>
      </c>
      <c r="K120" s="30">
        <f t="shared" si="4"/>
        <v>263807.23000000004</v>
      </c>
      <c r="L120" s="29">
        <v>0</v>
      </c>
      <c r="M120" s="29">
        <v>512.12</v>
      </c>
      <c r="N120" s="29">
        <v>512.12</v>
      </c>
      <c r="O120" s="29">
        <v>243985.94</v>
      </c>
      <c r="P120" s="29">
        <v>512.12</v>
      </c>
      <c r="Q120" s="29">
        <v>512.12</v>
      </c>
      <c r="R120" s="29">
        <v>512.12</v>
      </c>
      <c r="S120" s="29">
        <v>512.12</v>
      </c>
      <c r="T120" s="29">
        <v>512.12</v>
      </c>
      <c r="U120" s="29">
        <v>512.12</v>
      </c>
      <c r="V120" s="29">
        <v>512.12</v>
      </c>
      <c r="W120" s="29">
        <v>512.12</v>
      </c>
      <c r="X120" s="29">
        <v>512.12</v>
      </c>
      <c r="Y120" s="29">
        <v>512.16999999999996</v>
      </c>
      <c r="Z120" s="29">
        <v>757.7</v>
      </c>
      <c r="AA120" s="29">
        <v>2895.29</v>
      </c>
      <c r="AB120" s="29">
        <v>885.1</v>
      </c>
      <c r="AC120" s="29">
        <v>885.1</v>
      </c>
      <c r="AD120" s="29">
        <v>885.1</v>
      </c>
      <c r="AE120" s="29">
        <v>885.1</v>
      </c>
      <c r="AF120" s="29">
        <v>885.1</v>
      </c>
      <c r="AG120" s="29">
        <v>885.1</v>
      </c>
      <c r="AH120" s="29">
        <v>885.1</v>
      </c>
      <c r="AI120" s="29">
        <v>885.1</v>
      </c>
      <c r="AJ120" s="29">
        <v>885.1</v>
      </c>
      <c r="AK120" s="29">
        <v>885.1</v>
      </c>
      <c r="AL120" s="29">
        <v>885.15</v>
      </c>
      <c r="AM120" s="29">
        <v>0</v>
      </c>
      <c r="AN120" s="29">
        <v>286.66000000000003</v>
      </c>
      <c r="AO120" s="29">
        <v>0</v>
      </c>
      <c r="AP120" s="29">
        <v>0</v>
      </c>
      <c r="AQ120" s="29">
        <v>0</v>
      </c>
      <c r="AR120" s="29">
        <v>0</v>
      </c>
      <c r="AS120" s="29">
        <v>0</v>
      </c>
      <c r="AT120" s="29">
        <v>0</v>
      </c>
      <c r="AU120" s="29">
        <v>0</v>
      </c>
      <c r="AV120" s="215">
        <v>0</v>
      </c>
    </row>
    <row r="121" spans="1:48" x14ac:dyDescent="0.2">
      <c r="A121" s="214" t="s">
        <v>3601</v>
      </c>
      <c r="B121" s="24" t="s">
        <v>19</v>
      </c>
      <c r="C121" s="32">
        <v>45629</v>
      </c>
      <c r="D121" s="26">
        <v>330785.81</v>
      </c>
      <c r="E121" s="27" t="s">
        <v>1051</v>
      </c>
      <c r="F121" s="28" t="s">
        <v>3487</v>
      </c>
      <c r="G121" s="33">
        <v>354.84</v>
      </c>
      <c r="H121" s="33">
        <v>356.61</v>
      </c>
      <c r="I121" s="33">
        <v>359.57</v>
      </c>
      <c r="J121" s="30">
        <f t="shared" si="3"/>
        <v>1071.02</v>
      </c>
      <c r="K121" s="30">
        <f t="shared" si="4"/>
        <v>326220.41000000044</v>
      </c>
      <c r="L121" s="29">
        <v>484.02</v>
      </c>
      <c r="M121" s="29">
        <v>484.02</v>
      </c>
      <c r="N121" s="29">
        <v>484.02</v>
      </c>
      <c r="O121" s="29">
        <v>274084.02</v>
      </c>
      <c r="P121" s="29">
        <v>484.02</v>
      </c>
      <c r="Q121" s="29">
        <v>484.02</v>
      </c>
      <c r="R121" s="29">
        <v>484.02</v>
      </c>
      <c r="S121" s="29">
        <v>484.02</v>
      </c>
      <c r="T121" s="29">
        <v>7037.79</v>
      </c>
      <c r="U121" s="29">
        <v>1326.4</v>
      </c>
      <c r="V121" s="29">
        <v>1326.4</v>
      </c>
      <c r="W121" s="29">
        <v>1326.4</v>
      </c>
      <c r="X121" s="29">
        <v>1326.4</v>
      </c>
      <c r="Y121" s="29">
        <v>1326.4</v>
      </c>
      <c r="Z121" s="29">
        <v>1326.4</v>
      </c>
      <c r="AA121" s="29">
        <v>1326.4</v>
      </c>
      <c r="AB121" s="29">
        <v>1326.4</v>
      </c>
      <c r="AC121" s="29">
        <v>1326.4</v>
      </c>
      <c r="AD121" s="29">
        <v>1326.4</v>
      </c>
      <c r="AE121" s="29">
        <v>1326.4</v>
      </c>
      <c r="AF121" s="29">
        <v>11817.55</v>
      </c>
      <c r="AG121" s="29">
        <v>1326.4</v>
      </c>
      <c r="AH121" s="29">
        <v>1326.4</v>
      </c>
      <c r="AI121" s="29">
        <v>1326.4</v>
      </c>
      <c r="AJ121" s="29">
        <v>1326.4</v>
      </c>
      <c r="AK121" s="29">
        <v>1326.4</v>
      </c>
      <c r="AL121" s="29">
        <v>1326.38</v>
      </c>
      <c r="AM121" s="29">
        <v>7238.9</v>
      </c>
      <c r="AN121" s="29">
        <v>0</v>
      </c>
      <c r="AO121" s="29">
        <v>105.23</v>
      </c>
      <c r="AP121" s="29">
        <v>0</v>
      </c>
      <c r="AQ121" s="29">
        <v>0</v>
      </c>
      <c r="AR121" s="29">
        <v>0</v>
      </c>
      <c r="AS121" s="29">
        <v>0</v>
      </c>
      <c r="AT121" s="29">
        <v>0</v>
      </c>
      <c r="AU121" s="29">
        <v>0</v>
      </c>
      <c r="AV121" s="215">
        <v>0</v>
      </c>
    </row>
    <row r="122" spans="1:48" x14ac:dyDescent="0.2">
      <c r="A122" s="214" t="s">
        <v>3602</v>
      </c>
      <c r="B122" s="24" t="s">
        <v>19</v>
      </c>
      <c r="C122" s="32">
        <v>45636</v>
      </c>
      <c r="D122" s="26">
        <v>330786.09000000003</v>
      </c>
      <c r="E122" s="27" t="s">
        <v>1054</v>
      </c>
      <c r="F122" s="28" t="s">
        <v>3487</v>
      </c>
      <c r="G122" s="33">
        <v>11507.97</v>
      </c>
      <c r="H122" s="33">
        <v>15238.22</v>
      </c>
      <c r="I122" s="33">
        <v>1577.44</v>
      </c>
      <c r="J122" s="30">
        <f t="shared" si="3"/>
        <v>28323.629999999997</v>
      </c>
      <c r="K122" s="30">
        <f t="shared" si="4"/>
        <v>413470.47</v>
      </c>
      <c r="L122" s="29">
        <v>1583.75</v>
      </c>
      <c r="M122" s="29">
        <v>1583.75</v>
      </c>
      <c r="N122" s="29">
        <v>1583.75</v>
      </c>
      <c r="O122" s="29">
        <v>294680.71000000002</v>
      </c>
      <c r="P122" s="29">
        <v>1583.75</v>
      </c>
      <c r="Q122" s="29">
        <v>1583.75</v>
      </c>
      <c r="R122" s="29">
        <v>1583.75</v>
      </c>
      <c r="S122" s="29">
        <v>1583.75</v>
      </c>
      <c r="T122" s="29">
        <v>1583.75</v>
      </c>
      <c r="U122" s="29">
        <v>1583.75</v>
      </c>
      <c r="V122" s="29">
        <v>1583.75</v>
      </c>
      <c r="W122" s="29">
        <v>1583.75</v>
      </c>
      <c r="X122" s="29">
        <v>1583.75</v>
      </c>
      <c r="Y122" s="29">
        <v>1583.75</v>
      </c>
      <c r="Z122" s="29">
        <v>1583.75</v>
      </c>
      <c r="AA122" s="29">
        <v>37578.11</v>
      </c>
      <c r="AB122" s="29">
        <v>1583.75</v>
      </c>
      <c r="AC122" s="29">
        <v>1583.75</v>
      </c>
      <c r="AD122" s="29">
        <v>1583.75</v>
      </c>
      <c r="AE122" s="29">
        <v>1583.75</v>
      </c>
      <c r="AF122" s="29">
        <v>1583.75</v>
      </c>
      <c r="AG122" s="29">
        <v>1583.75</v>
      </c>
      <c r="AH122" s="29">
        <v>1583.75</v>
      </c>
      <c r="AI122" s="29">
        <v>1583.75</v>
      </c>
      <c r="AJ122" s="29">
        <v>1583.75</v>
      </c>
      <c r="AK122" s="29">
        <v>1583.75</v>
      </c>
      <c r="AL122" s="29">
        <v>1583.75</v>
      </c>
      <c r="AM122" s="29">
        <v>41136.42</v>
      </c>
      <c r="AN122" s="29">
        <v>0</v>
      </c>
      <c r="AO122" s="29">
        <v>0</v>
      </c>
      <c r="AP122" s="29">
        <v>0</v>
      </c>
      <c r="AQ122" s="29">
        <v>0</v>
      </c>
      <c r="AR122" s="29">
        <v>481.48</v>
      </c>
      <c r="AS122" s="29">
        <v>0</v>
      </c>
      <c r="AT122" s="29">
        <v>0</v>
      </c>
      <c r="AU122" s="29">
        <v>0</v>
      </c>
      <c r="AV122" s="215">
        <v>0</v>
      </c>
    </row>
    <row r="123" spans="1:48" x14ac:dyDescent="0.2">
      <c r="A123" s="214" t="s">
        <v>3603</v>
      </c>
      <c r="B123" s="24" t="s">
        <v>19</v>
      </c>
      <c r="C123" s="32">
        <v>45563</v>
      </c>
      <c r="D123" s="26">
        <v>299860</v>
      </c>
      <c r="E123" s="27" t="s">
        <v>1058</v>
      </c>
      <c r="F123" s="28" t="s">
        <v>3487</v>
      </c>
      <c r="G123" s="33">
        <v>301.2</v>
      </c>
      <c r="H123" s="33">
        <v>302.70999999999998</v>
      </c>
      <c r="I123" s="33">
        <v>305.22000000000003</v>
      </c>
      <c r="J123" s="30">
        <f t="shared" si="3"/>
        <v>909.13</v>
      </c>
      <c r="K123" s="30">
        <f t="shared" si="4"/>
        <v>335434.39000000031</v>
      </c>
      <c r="L123" s="29">
        <v>306.44</v>
      </c>
      <c r="M123" s="29">
        <v>306.44</v>
      </c>
      <c r="N123" s="29">
        <v>306.44</v>
      </c>
      <c r="O123" s="29">
        <v>299319.73</v>
      </c>
      <c r="P123" s="29">
        <v>306.44</v>
      </c>
      <c r="Q123" s="29">
        <v>306.44</v>
      </c>
      <c r="R123" s="29">
        <v>306.44</v>
      </c>
      <c r="S123" s="29">
        <v>306.44</v>
      </c>
      <c r="T123" s="29">
        <v>2451.52</v>
      </c>
      <c r="U123" s="29">
        <v>306.44</v>
      </c>
      <c r="V123" s="29">
        <v>306.44</v>
      </c>
      <c r="W123" s="29">
        <v>306.44</v>
      </c>
      <c r="X123" s="29">
        <v>306.44</v>
      </c>
      <c r="Y123" s="29">
        <v>306.44</v>
      </c>
      <c r="Z123" s="29">
        <v>306.44</v>
      </c>
      <c r="AA123" s="29">
        <v>905.03</v>
      </c>
      <c r="AB123" s="29">
        <v>1021.46</v>
      </c>
      <c r="AC123" s="29">
        <v>1021.46</v>
      </c>
      <c r="AD123" s="29">
        <v>1021.46</v>
      </c>
      <c r="AE123" s="29">
        <v>1021.46</v>
      </c>
      <c r="AF123" s="29">
        <v>8171.71</v>
      </c>
      <c r="AG123" s="29">
        <v>1021.46</v>
      </c>
      <c r="AH123" s="29">
        <v>1021.46</v>
      </c>
      <c r="AI123" s="29">
        <v>1021.46</v>
      </c>
      <c r="AJ123" s="29">
        <v>1021.46</v>
      </c>
      <c r="AK123" s="29">
        <v>1021.46</v>
      </c>
      <c r="AL123" s="29">
        <v>1021.46</v>
      </c>
      <c r="AM123" s="29">
        <v>10027.709999999999</v>
      </c>
      <c r="AN123" s="29">
        <v>0</v>
      </c>
      <c r="AO123" s="29">
        <v>0</v>
      </c>
      <c r="AP123" s="29">
        <v>0</v>
      </c>
      <c r="AQ123" s="29">
        <v>0</v>
      </c>
      <c r="AR123" s="29">
        <v>0</v>
      </c>
      <c r="AS123" s="29">
        <v>360.37</v>
      </c>
      <c r="AT123" s="29">
        <v>0</v>
      </c>
      <c r="AU123" s="29">
        <v>0</v>
      </c>
      <c r="AV123" s="215">
        <v>0</v>
      </c>
    </row>
    <row r="124" spans="1:48" x14ac:dyDescent="0.2">
      <c r="A124" s="214" t="s">
        <v>3604</v>
      </c>
      <c r="B124" s="24" t="s">
        <v>19</v>
      </c>
      <c r="C124" s="38">
        <v>45636</v>
      </c>
      <c r="D124" s="26">
        <v>330786.09000000003</v>
      </c>
      <c r="E124" s="27" t="s">
        <v>1062</v>
      </c>
      <c r="F124" s="28" t="s">
        <v>3487</v>
      </c>
      <c r="G124" s="33"/>
      <c r="H124" s="33"/>
      <c r="I124" s="33">
        <v>1328.92</v>
      </c>
      <c r="J124" s="30">
        <f t="shared" si="3"/>
        <v>1328.92</v>
      </c>
      <c r="K124" s="30">
        <f t="shared" si="4"/>
        <v>335043.98000000004</v>
      </c>
      <c r="L124" s="29">
        <v>436.68</v>
      </c>
      <c r="M124" s="29">
        <v>436.68</v>
      </c>
      <c r="N124" s="29">
        <v>436.68</v>
      </c>
      <c r="O124" s="29">
        <v>270103.28999999998</v>
      </c>
      <c r="P124" s="29">
        <v>436.68</v>
      </c>
      <c r="Q124" s="29">
        <v>436.68</v>
      </c>
      <c r="R124" s="29">
        <v>436.68</v>
      </c>
      <c r="S124" s="29">
        <v>436.68</v>
      </c>
      <c r="T124" s="29">
        <v>2581.7600000000002</v>
      </c>
      <c r="U124" s="29">
        <v>1776.65</v>
      </c>
      <c r="V124" s="29">
        <v>2536.63</v>
      </c>
      <c r="W124" s="29">
        <v>2536.63</v>
      </c>
      <c r="X124" s="29">
        <v>2536.63</v>
      </c>
      <c r="Y124" s="29">
        <v>2536.63</v>
      </c>
      <c r="Z124" s="29">
        <v>2536.63</v>
      </c>
      <c r="AA124" s="29">
        <v>2536.63</v>
      </c>
      <c r="AB124" s="29">
        <v>2536.63</v>
      </c>
      <c r="AC124" s="29">
        <v>2536.63</v>
      </c>
      <c r="AD124" s="29">
        <v>2536.63</v>
      </c>
      <c r="AE124" s="29">
        <v>2536.63</v>
      </c>
      <c r="AF124" s="29">
        <v>9686.8799999999992</v>
      </c>
      <c r="AG124" s="29">
        <v>2536.63</v>
      </c>
      <c r="AH124" s="29">
        <v>2536.63</v>
      </c>
      <c r="AI124" s="29">
        <v>2536.63</v>
      </c>
      <c r="AJ124" s="29">
        <v>2536.63</v>
      </c>
      <c r="AK124" s="29">
        <v>2536.63</v>
      </c>
      <c r="AL124" s="29">
        <v>2536.63</v>
      </c>
      <c r="AM124" s="29">
        <v>7150.25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102.31</v>
      </c>
      <c r="AT124" s="29">
        <v>0</v>
      </c>
      <c r="AU124" s="29">
        <v>0</v>
      </c>
      <c r="AV124" s="215">
        <v>0</v>
      </c>
    </row>
    <row r="125" spans="1:48" x14ac:dyDescent="0.2">
      <c r="A125" s="214" t="s">
        <v>3605</v>
      </c>
      <c r="B125" s="24" t="s">
        <v>19</v>
      </c>
      <c r="C125" s="32">
        <v>45531</v>
      </c>
      <c r="D125" s="26">
        <v>299860</v>
      </c>
      <c r="E125" s="27" t="s">
        <v>1065</v>
      </c>
      <c r="F125" s="28" t="s">
        <v>3487</v>
      </c>
      <c r="G125" s="33">
        <v>135.4</v>
      </c>
      <c r="H125" s="33">
        <v>136.08000000000001</v>
      </c>
      <c r="I125" s="33">
        <v>137.19999999999999</v>
      </c>
      <c r="J125" s="30">
        <f t="shared" si="3"/>
        <v>408.68</v>
      </c>
      <c r="K125" s="30">
        <f t="shared" si="4"/>
        <v>305262.16000000003</v>
      </c>
      <c r="L125" s="29">
        <v>137.75</v>
      </c>
      <c r="M125" s="29">
        <v>137.75</v>
      </c>
      <c r="N125" s="29">
        <v>137.75</v>
      </c>
      <c r="O125" s="29">
        <v>303211.01</v>
      </c>
      <c r="P125" s="29">
        <v>137.75</v>
      </c>
      <c r="Q125" s="29">
        <v>137.75</v>
      </c>
      <c r="R125" s="29">
        <v>137.75</v>
      </c>
      <c r="S125" s="29">
        <v>137.75</v>
      </c>
      <c r="T125" s="29">
        <v>137.75</v>
      </c>
      <c r="U125" s="29">
        <v>137.75</v>
      </c>
      <c r="V125" s="29">
        <v>247.9</v>
      </c>
      <c r="W125" s="29">
        <v>459.17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104.33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15">
        <v>0</v>
      </c>
    </row>
    <row r="126" spans="1:48" x14ac:dyDescent="0.2">
      <c r="A126" s="214" t="s">
        <v>3606</v>
      </c>
      <c r="B126" s="24" t="s">
        <v>19</v>
      </c>
      <c r="C126" s="32">
        <v>45642</v>
      </c>
      <c r="D126" s="26">
        <v>440089.18</v>
      </c>
      <c r="E126" s="27" t="s">
        <v>1069</v>
      </c>
      <c r="F126" s="28" t="s">
        <v>3487</v>
      </c>
      <c r="G126" s="33">
        <v>533.9</v>
      </c>
      <c r="H126" s="33">
        <v>1056.47</v>
      </c>
      <c r="I126" s="33">
        <v>533.94000000000005</v>
      </c>
      <c r="J126" s="30">
        <f t="shared" si="3"/>
        <v>2124.31</v>
      </c>
      <c r="K126" s="30">
        <f t="shared" si="4"/>
        <v>305219.21999999991</v>
      </c>
      <c r="L126" s="29">
        <v>524.55999999999995</v>
      </c>
      <c r="M126" s="29">
        <v>524.55999999999995</v>
      </c>
      <c r="N126" s="29">
        <v>524.55999999999995</v>
      </c>
      <c r="O126" s="29">
        <v>277491.03999999998</v>
      </c>
      <c r="P126" s="29">
        <v>524.55999999999995</v>
      </c>
      <c r="Q126" s="29">
        <v>524.55999999999995</v>
      </c>
      <c r="R126" s="29">
        <v>524.55999999999995</v>
      </c>
      <c r="S126" s="29">
        <v>524.55999999999995</v>
      </c>
      <c r="T126" s="29">
        <v>750.12</v>
      </c>
      <c r="U126" s="29">
        <v>524.55999999999995</v>
      </c>
      <c r="V126" s="29">
        <v>524.55999999999995</v>
      </c>
      <c r="W126" s="29">
        <v>524.55999999999995</v>
      </c>
      <c r="X126" s="29">
        <v>524.55999999999995</v>
      </c>
      <c r="Y126" s="29">
        <v>524.55999999999995</v>
      </c>
      <c r="Z126" s="29">
        <v>524.55999999999995</v>
      </c>
      <c r="AA126" s="29">
        <v>524.55999999999995</v>
      </c>
      <c r="AB126" s="29">
        <v>524.55999999999995</v>
      </c>
      <c r="AC126" s="29">
        <v>524.55999999999995</v>
      </c>
      <c r="AD126" s="29">
        <v>524.55999999999995</v>
      </c>
      <c r="AE126" s="29">
        <v>524.55999999999995</v>
      </c>
      <c r="AF126" s="29">
        <v>750.12</v>
      </c>
      <c r="AG126" s="29">
        <v>524.55999999999995</v>
      </c>
      <c r="AH126" s="29">
        <v>524.55999999999995</v>
      </c>
      <c r="AI126" s="29">
        <v>524.55999999999995</v>
      </c>
      <c r="AJ126" s="29">
        <v>524.55999999999995</v>
      </c>
      <c r="AK126" s="29">
        <v>524.55999999999995</v>
      </c>
      <c r="AL126" s="29">
        <v>524.55999999999995</v>
      </c>
      <c r="AM126" s="29">
        <v>13323.77</v>
      </c>
      <c r="AN126" s="29">
        <v>0</v>
      </c>
      <c r="AO126" s="29">
        <v>314.73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15">
        <v>0</v>
      </c>
    </row>
    <row r="127" spans="1:48" x14ac:dyDescent="0.2">
      <c r="A127" s="214" t="s">
        <v>3607</v>
      </c>
      <c r="B127" s="24" t="s">
        <v>19</v>
      </c>
      <c r="C127" s="32">
        <v>45566</v>
      </c>
      <c r="D127" s="26">
        <v>324300</v>
      </c>
      <c r="E127" s="27" t="s">
        <v>1071</v>
      </c>
      <c r="F127" s="28" t="s">
        <v>3487</v>
      </c>
      <c r="G127" s="33">
        <v>2113.92</v>
      </c>
      <c r="H127" s="33">
        <v>2124.48</v>
      </c>
      <c r="I127" s="33">
        <v>2142.12</v>
      </c>
      <c r="J127" s="30">
        <f t="shared" si="3"/>
        <v>6380.5199999999995</v>
      </c>
      <c r="K127" s="30">
        <f t="shared" si="4"/>
        <v>382706.90000000008</v>
      </c>
      <c r="L127" s="29">
        <v>2150.69</v>
      </c>
      <c r="M127" s="29">
        <v>2150.69</v>
      </c>
      <c r="N127" s="29">
        <v>2150.69</v>
      </c>
      <c r="O127" s="29">
        <v>305701.75</v>
      </c>
      <c r="P127" s="29">
        <v>2150.69</v>
      </c>
      <c r="Q127" s="29">
        <v>2150.69</v>
      </c>
      <c r="R127" s="29">
        <v>2150.69</v>
      </c>
      <c r="S127" s="29">
        <v>2150.69</v>
      </c>
      <c r="T127" s="29">
        <v>2150.69</v>
      </c>
      <c r="U127" s="29">
        <v>2150.69</v>
      </c>
      <c r="V127" s="29">
        <v>2150.69</v>
      </c>
      <c r="W127" s="29">
        <v>2150.69</v>
      </c>
      <c r="X127" s="29">
        <v>2150.69</v>
      </c>
      <c r="Y127" s="29">
        <v>2150.69</v>
      </c>
      <c r="Z127" s="29">
        <v>2150.69</v>
      </c>
      <c r="AA127" s="29">
        <v>12641.84</v>
      </c>
      <c r="AB127" s="29">
        <v>2150.69</v>
      </c>
      <c r="AC127" s="29">
        <v>2150.69</v>
      </c>
      <c r="AD127" s="29">
        <v>2150.69</v>
      </c>
      <c r="AE127" s="29">
        <v>2150.69</v>
      </c>
      <c r="AF127" s="29">
        <v>2150.69</v>
      </c>
      <c r="AG127" s="29">
        <v>2150.69</v>
      </c>
      <c r="AH127" s="29">
        <v>2150.69</v>
      </c>
      <c r="AI127" s="29">
        <v>2150.69</v>
      </c>
      <c r="AJ127" s="29">
        <v>2150.69</v>
      </c>
      <c r="AK127" s="29">
        <v>2150.69</v>
      </c>
      <c r="AL127" s="29">
        <v>2150.69</v>
      </c>
      <c r="AM127" s="29">
        <v>10491.15</v>
      </c>
      <c r="AN127" s="29">
        <v>0</v>
      </c>
      <c r="AO127" s="29">
        <v>104.91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15">
        <v>0</v>
      </c>
    </row>
    <row r="128" spans="1:48" x14ac:dyDescent="0.2">
      <c r="A128" s="214" t="s">
        <v>3608</v>
      </c>
      <c r="B128" s="24" t="s">
        <v>19</v>
      </c>
      <c r="C128" s="32">
        <v>45564</v>
      </c>
      <c r="D128" s="26">
        <v>299860</v>
      </c>
      <c r="E128" s="27" t="s">
        <v>3609</v>
      </c>
      <c r="F128" s="28" t="s">
        <v>3487</v>
      </c>
      <c r="G128" s="33">
        <v>3012</v>
      </c>
      <c r="H128" s="33">
        <v>3027.06</v>
      </c>
      <c r="I128" s="33">
        <v>3052.18</v>
      </c>
      <c r="J128" s="30">
        <f t="shared" si="3"/>
        <v>9091.24</v>
      </c>
      <c r="K128" s="30">
        <f t="shared" si="4"/>
        <v>417962.72000000026</v>
      </c>
      <c r="L128" s="29">
        <v>3064.39</v>
      </c>
      <c r="M128" s="29">
        <v>3064.39</v>
      </c>
      <c r="N128" s="29">
        <v>3064.39</v>
      </c>
      <c r="O128" s="29">
        <v>286427.69</v>
      </c>
      <c r="P128" s="29">
        <v>3064.39</v>
      </c>
      <c r="Q128" s="29">
        <v>3064.39</v>
      </c>
      <c r="R128" s="29">
        <v>3064.39</v>
      </c>
      <c r="S128" s="29">
        <v>3064.39</v>
      </c>
      <c r="T128" s="29">
        <v>23493.68</v>
      </c>
      <c r="U128" s="29">
        <v>3064.39</v>
      </c>
      <c r="V128" s="29">
        <v>3064.39</v>
      </c>
      <c r="W128" s="29">
        <v>3064.39</v>
      </c>
      <c r="X128" s="29">
        <v>3064.39</v>
      </c>
      <c r="Y128" s="29">
        <v>3064.39</v>
      </c>
      <c r="Z128" s="29">
        <v>3064.39</v>
      </c>
      <c r="AA128" s="29">
        <v>3064.39</v>
      </c>
      <c r="AB128" s="29">
        <v>3064.39</v>
      </c>
      <c r="AC128" s="29">
        <v>3064.39</v>
      </c>
      <c r="AD128" s="29">
        <v>3064.39</v>
      </c>
      <c r="AE128" s="29">
        <v>3064.39</v>
      </c>
      <c r="AF128" s="29">
        <v>23493.68</v>
      </c>
      <c r="AG128" s="29">
        <v>3064.39</v>
      </c>
      <c r="AH128" s="29">
        <v>3064.39</v>
      </c>
      <c r="AI128" s="29">
        <v>3064.39</v>
      </c>
      <c r="AJ128" s="29">
        <v>3064.39</v>
      </c>
      <c r="AK128" s="29">
        <v>3064.39</v>
      </c>
      <c r="AL128" s="29">
        <v>3064.39</v>
      </c>
      <c r="AM128" s="29">
        <v>10900.16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102.15</v>
      </c>
      <c r="AT128" s="29">
        <v>0</v>
      </c>
      <c r="AU128" s="29">
        <v>0</v>
      </c>
      <c r="AV128" s="215">
        <v>0</v>
      </c>
    </row>
    <row r="129" spans="1:48" x14ac:dyDescent="0.2">
      <c r="A129" s="214" t="s">
        <v>3610</v>
      </c>
      <c r="B129" s="24" t="s">
        <v>19</v>
      </c>
      <c r="C129" s="31">
        <v>45474</v>
      </c>
      <c r="D129" s="26">
        <v>282000</v>
      </c>
      <c r="E129" s="27" t="s">
        <v>1078</v>
      </c>
      <c r="F129" s="28" t="s">
        <v>3487</v>
      </c>
      <c r="G129" s="33">
        <v>2440.06</v>
      </c>
      <c r="H129" s="33">
        <v>2452.2600000000002</v>
      </c>
      <c r="I129" s="33">
        <v>2472.61</v>
      </c>
      <c r="J129" s="30">
        <f t="shared" si="3"/>
        <v>7364.93</v>
      </c>
      <c r="K129" s="30">
        <f t="shared" si="4"/>
        <v>308455.67999999999</v>
      </c>
      <c r="L129" s="29">
        <v>2482.5</v>
      </c>
      <c r="M129" s="29">
        <v>2482.5</v>
      </c>
      <c r="N129" s="29">
        <v>2482.5</v>
      </c>
      <c r="O129" s="29">
        <v>231781.6</v>
      </c>
      <c r="P129" s="29">
        <v>2482.5</v>
      </c>
      <c r="Q129" s="29">
        <v>2482.5</v>
      </c>
      <c r="R129" s="29">
        <v>2482.5</v>
      </c>
      <c r="S129" s="29">
        <v>2482.5</v>
      </c>
      <c r="T129" s="29">
        <v>2482.5</v>
      </c>
      <c r="U129" s="29">
        <v>2482.5</v>
      </c>
      <c r="V129" s="29">
        <v>2482.5</v>
      </c>
      <c r="W129" s="29">
        <v>2482.5</v>
      </c>
      <c r="X129" s="29">
        <v>2482.5</v>
      </c>
      <c r="Y129" s="29">
        <v>2482.5</v>
      </c>
      <c r="Z129" s="29">
        <v>2482.5</v>
      </c>
      <c r="AA129" s="29">
        <v>8171.56</v>
      </c>
      <c r="AB129" s="29">
        <v>2482.5</v>
      </c>
      <c r="AC129" s="29">
        <v>2482.5</v>
      </c>
      <c r="AD129" s="29">
        <v>2482.5</v>
      </c>
      <c r="AE129" s="29">
        <v>2482.5</v>
      </c>
      <c r="AF129" s="29">
        <v>2482.5</v>
      </c>
      <c r="AG129" s="29">
        <v>2482.5</v>
      </c>
      <c r="AH129" s="29">
        <v>2482.5</v>
      </c>
      <c r="AI129" s="29">
        <v>2482.5</v>
      </c>
      <c r="AJ129" s="29">
        <v>2482.5</v>
      </c>
      <c r="AK129" s="29">
        <v>2482.5</v>
      </c>
      <c r="AL129" s="29">
        <v>2482.5</v>
      </c>
      <c r="AM129" s="29">
        <v>5689.06</v>
      </c>
      <c r="AN129" s="29">
        <v>0</v>
      </c>
      <c r="AO129" s="29">
        <v>0</v>
      </c>
      <c r="AP129" s="29">
        <v>0</v>
      </c>
      <c r="AQ129" s="29">
        <v>750.96</v>
      </c>
      <c r="AR129" s="29">
        <v>0</v>
      </c>
      <c r="AS129" s="29">
        <v>0</v>
      </c>
      <c r="AT129" s="29">
        <v>0</v>
      </c>
      <c r="AU129" s="29">
        <v>0</v>
      </c>
      <c r="AV129" s="215">
        <v>0</v>
      </c>
    </row>
    <row r="130" spans="1:48" x14ac:dyDescent="0.2">
      <c r="A130" s="214" t="s">
        <v>3611</v>
      </c>
      <c r="B130" s="24" t="s">
        <v>19</v>
      </c>
      <c r="C130" s="32">
        <v>45564</v>
      </c>
      <c r="D130" s="26">
        <v>299860</v>
      </c>
      <c r="E130" s="27" t="s">
        <v>1081</v>
      </c>
      <c r="F130" s="28" t="s">
        <v>3487</v>
      </c>
      <c r="G130" s="33">
        <v>149.4</v>
      </c>
      <c r="H130" s="33">
        <v>150.13999999999999</v>
      </c>
      <c r="I130" s="33">
        <v>154.47</v>
      </c>
      <c r="J130" s="30">
        <f t="shared" ref="J130:J142" si="5">SUM(G130+H130+I130)</f>
        <v>454.01</v>
      </c>
      <c r="K130" s="30">
        <f t="shared" si="4"/>
        <v>329986.64000000019</v>
      </c>
      <c r="L130" s="29">
        <v>167.78</v>
      </c>
      <c r="M130" s="29">
        <v>167.78</v>
      </c>
      <c r="N130" s="29">
        <v>167.78</v>
      </c>
      <c r="O130" s="29">
        <v>307496.2</v>
      </c>
      <c r="P130" s="29">
        <v>167.78</v>
      </c>
      <c r="Q130" s="29">
        <v>167.78</v>
      </c>
      <c r="R130" s="29">
        <v>167.78</v>
      </c>
      <c r="S130" s="29">
        <v>460.87</v>
      </c>
      <c r="T130" s="29">
        <v>522.44000000000005</v>
      </c>
      <c r="U130" s="29">
        <v>522.44000000000005</v>
      </c>
      <c r="V130" s="29">
        <v>522.44000000000005</v>
      </c>
      <c r="W130" s="29">
        <v>522.44000000000005</v>
      </c>
      <c r="X130" s="29">
        <v>522.44000000000005</v>
      </c>
      <c r="Y130" s="29">
        <v>522.44000000000005</v>
      </c>
      <c r="Z130" s="29">
        <v>522.44000000000005</v>
      </c>
      <c r="AA130" s="29">
        <v>5629.76</v>
      </c>
      <c r="AB130" s="29">
        <v>522.44000000000005</v>
      </c>
      <c r="AC130" s="29">
        <v>522.44000000000005</v>
      </c>
      <c r="AD130" s="29">
        <v>522.44000000000005</v>
      </c>
      <c r="AE130" s="29">
        <v>522.44000000000005</v>
      </c>
      <c r="AF130" s="29">
        <v>522.44000000000005</v>
      </c>
      <c r="AG130" s="29">
        <v>522.44000000000005</v>
      </c>
      <c r="AH130" s="29">
        <v>522.44000000000005</v>
      </c>
      <c r="AI130" s="29">
        <v>522.44000000000005</v>
      </c>
      <c r="AJ130" s="29">
        <v>522.44000000000005</v>
      </c>
      <c r="AK130" s="29">
        <v>522.44000000000005</v>
      </c>
      <c r="AL130" s="29">
        <v>522.44000000000005</v>
      </c>
      <c r="AM130" s="29">
        <v>5629.76</v>
      </c>
      <c r="AN130" s="29">
        <v>0</v>
      </c>
      <c r="AO130" s="29">
        <v>0</v>
      </c>
      <c r="AP130" s="29">
        <v>0</v>
      </c>
      <c r="AQ130" s="29">
        <v>0</v>
      </c>
      <c r="AR130" s="29">
        <v>0</v>
      </c>
      <c r="AS130" s="29">
        <v>359.45</v>
      </c>
      <c r="AT130" s="29">
        <v>0</v>
      </c>
      <c r="AU130" s="29">
        <v>0</v>
      </c>
      <c r="AV130" s="215">
        <v>0</v>
      </c>
    </row>
    <row r="131" spans="1:48" x14ac:dyDescent="0.2">
      <c r="A131" s="214" t="s">
        <v>3612</v>
      </c>
      <c r="B131" s="24" t="s">
        <v>19</v>
      </c>
      <c r="C131" s="32">
        <v>45598</v>
      </c>
      <c r="D131" s="26">
        <v>305658.28000000003</v>
      </c>
      <c r="E131" s="27" t="s">
        <v>1085</v>
      </c>
      <c r="F131" s="28" t="s">
        <v>3487</v>
      </c>
      <c r="G131" s="33">
        <v>1614.87</v>
      </c>
      <c r="H131" s="33">
        <v>1622.94</v>
      </c>
      <c r="I131" s="33">
        <v>1636.41</v>
      </c>
      <c r="J131" s="30">
        <f t="shared" si="5"/>
        <v>4874.22</v>
      </c>
      <c r="K131" s="30">
        <f t="shared" si="4"/>
        <v>249354.49999999983</v>
      </c>
      <c r="L131" s="29">
        <v>0</v>
      </c>
      <c r="M131" s="29">
        <v>1642.96</v>
      </c>
      <c r="N131" s="29">
        <v>1642.96</v>
      </c>
      <c r="O131" s="29">
        <v>208174.84</v>
      </c>
      <c r="P131" s="29">
        <v>1642.96</v>
      </c>
      <c r="Q131" s="29">
        <v>1642.96</v>
      </c>
      <c r="R131" s="29">
        <v>1642.96</v>
      </c>
      <c r="S131" s="29">
        <v>1642.96</v>
      </c>
      <c r="T131" s="29">
        <v>1642.96</v>
      </c>
      <c r="U131" s="29">
        <v>1642.96</v>
      </c>
      <c r="V131" s="29">
        <v>1642.96</v>
      </c>
      <c r="W131" s="29">
        <v>1642.96</v>
      </c>
      <c r="X131" s="29">
        <v>1642.96</v>
      </c>
      <c r="Y131" s="29">
        <v>1642.96</v>
      </c>
      <c r="Z131" s="29">
        <v>1642.96</v>
      </c>
      <c r="AA131" s="29">
        <v>1642.96</v>
      </c>
      <c r="AB131" s="29">
        <v>1642.96</v>
      </c>
      <c r="AC131" s="29">
        <v>1642.96</v>
      </c>
      <c r="AD131" s="29">
        <v>1642.96</v>
      </c>
      <c r="AE131" s="29">
        <v>1642.96</v>
      </c>
      <c r="AF131" s="29">
        <v>1642.96</v>
      </c>
      <c r="AG131" s="29">
        <v>1642.96</v>
      </c>
      <c r="AH131" s="29">
        <v>1642.96</v>
      </c>
      <c r="AI131" s="29">
        <v>1642.96</v>
      </c>
      <c r="AJ131" s="29">
        <v>1642.96</v>
      </c>
      <c r="AK131" s="29">
        <v>1642.96</v>
      </c>
      <c r="AL131" s="29">
        <v>1642.96</v>
      </c>
      <c r="AM131" s="29">
        <v>0</v>
      </c>
      <c r="AN131" s="29">
        <v>105.66</v>
      </c>
      <c r="AO131" s="29">
        <v>0</v>
      </c>
      <c r="AP131" s="29">
        <v>0</v>
      </c>
      <c r="AQ131" s="29">
        <v>0</v>
      </c>
      <c r="AR131" s="29">
        <v>0</v>
      </c>
      <c r="AS131" s="29">
        <v>0</v>
      </c>
      <c r="AT131" s="29">
        <v>0</v>
      </c>
      <c r="AU131" s="29">
        <v>0</v>
      </c>
      <c r="AV131" s="215">
        <v>0</v>
      </c>
    </row>
    <row r="132" spans="1:48" x14ac:dyDescent="0.2">
      <c r="A132" s="214" t="s">
        <v>3613</v>
      </c>
      <c r="B132" s="24" t="s">
        <v>19</v>
      </c>
      <c r="C132" s="32">
        <v>45542</v>
      </c>
      <c r="D132" s="26">
        <v>387280</v>
      </c>
      <c r="E132" s="27" t="s">
        <v>1088</v>
      </c>
      <c r="F132" s="28" t="s">
        <v>3487</v>
      </c>
      <c r="G132" s="33"/>
      <c r="H132" s="33">
        <v>332.31</v>
      </c>
      <c r="I132" s="33">
        <v>662.47</v>
      </c>
      <c r="J132" s="30">
        <f t="shared" si="5"/>
        <v>994.78</v>
      </c>
      <c r="K132" s="30">
        <f t="shared" si="4"/>
        <v>309731.03000000003</v>
      </c>
      <c r="L132" s="29">
        <v>330.47</v>
      </c>
      <c r="M132" s="29">
        <v>330.47</v>
      </c>
      <c r="N132" s="29">
        <v>330.47</v>
      </c>
      <c r="O132" s="29">
        <v>275317.06</v>
      </c>
      <c r="P132" s="29">
        <v>330.47</v>
      </c>
      <c r="Q132" s="29">
        <v>330.47</v>
      </c>
      <c r="R132" s="29">
        <v>330.47</v>
      </c>
      <c r="S132" s="29">
        <v>330.47</v>
      </c>
      <c r="T132" s="29">
        <v>2205.38</v>
      </c>
      <c r="U132" s="29">
        <v>330.47</v>
      </c>
      <c r="V132" s="29">
        <v>330.47</v>
      </c>
      <c r="W132" s="29">
        <v>330.47</v>
      </c>
      <c r="X132" s="29">
        <v>878.03</v>
      </c>
      <c r="Y132" s="29">
        <v>1101.58</v>
      </c>
      <c r="Z132" s="29">
        <v>1101.58</v>
      </c>
      <c r="AA132" s="29">
        <v>1101.58</v>
      </c>
      <c r="AB132" s="29">
        <v>1101.58</v>
      </c>
      <c r="AC132" s="29">
        <v>1101.58</v>
      </c>
      <c r="AD132" s="29">
        <v>1101.58</v>
      </c>
      <c r="AE132" s="29">
        <v>1101.58</v>
      </c>
      <c r="AF132" s="29">
        <v>7351.27</v>
      </c>
      <c r="AG132" s="29">
        <v>1101.58</v>
      </c>
      <c r="AH132" s="29">
        <v>1101.58</v>
      </c>
      <c r="AI132" s="29">
        <v>1101.58</v>
      </c>
      <c r="AJ132" s="29">
        <v>1101.58</v>
      </c>
      <c r="AK132" s="29">
        <v>1101.58</v>
      </c>
      <c r="AL132" s="29">
        <v>1101.58</v>
      </c>
      <c r="AM132" s="29">
        <v>6249.69</v>
      </c>
      <c r="AN132" s="29">
        <v>0</v>
      </c>
      <c r="AO132" s="29">
        <v>0</v>
      </c>
      <c r="AP132" s="29">
        <v>104.36</v>
      </c>
      <c r="AQ132" s="29">
        <v>0</v>
      </c>
      <c r="AR132" s="29">
        <v>0</v>
      </c>
      <c r="AS132" s="29">
        <v>0</v>
      </c>
      <c r="AT132" s="29">
        <v>0</v>
      </c>
      <c r="AU132" s="29">
        <v>0</v>
      </c>
      <c r="AV132" s="215">
        <v>0</v>
      </c>
    </row>
    <row r="133" spans="1:48" x14ac:dyDescent="0.2">
      <c r="A133" s="214" t="s">
        <v>3614</v>
      </c>
      <c r="B133" s="24" t="s">
        <v>19</v>
      </c>
      <c r="C133" s="31">
        <v>45472</v>
      </c>
      <c r="D133" s="26">
        <v>411720</v>
      </c>
      <c r="E133" s="27" t="s">
        <v>1091</v>
      </c>
      <c r="F133" s="28" t="s">
        <v>3487</v>
      </c>
      <c r="G133" s="33">
        <v>303.25</v>
      </c>
      <c r="H133" s="33">
        <v>304.76</v>
      </c>
      <c r="I133" s="33">
        <v>307.29000000000002</v>
      </c>
      <c r="J133" s="30">
        <f t="shared" si="5"/>
        <v>915.3</v>
      </c>
      <c r="K133" s="30">
        <f t="shared" si="4"/>
        <v>306554.54999999987</v>
      </c>
      <c r="L133" s="29">
        <v>485.33</v>
      </c>
      <c r="M133" s="29">
        <v>485.33</v>
      </c>
      <c r="N133" s="29">
        <v>577.79</v>
      </c>
      <c r="O133" s="29">
        <v>272979.78000000003</v>
      </c>
      <c r="P133" s="29">
        <v>1205.22</v>
      </c>
      <c r="Q133" s="29">
        <v>1205.22</v>
      </c>
      <c r="R133" s="29">
        <v>1205.22</v>
      </c>
      <c r="S133" s="29">
        <v>1205.22</v>
      </c>
      <c r="T133" s="29">
        <v>1205.22</v>
      </c>
      <c r="U133" s="29">
        <v>1205.22</v>
      </c>
      <c r="V133" s="29">
        <v>1205.24</v>
      </c>
      <c r="W133" s="29">
        <v>763</v>
      </c>
      <c r="X133" s="29">
        <v>763</v>
      </c>
      <c r="Y133" s="29">
        <v>763</v>
      </c>
      <c r="Z133" s="29">
        <v>763</v>
      </c>
      <c r="AA133" s="29">
        <v>5905.05</v>
      </c>
      <c r="AB133" s="29">
        <v>763</v>
      </c>
      <c r="AC133" s="29">
        <v>763</v>
      </c>
      <c r="AD133" s="29">
        <v>763</v>
      </c>
      <c r="AE133" s="29">
        <v>763</v>
      </c>
      <c r="AF133" s="29">
        <v>763</v>
      </c>
      <c r="AG133" s="29">
        <v>763</v>
      </c>
      <c r="AH133" s="29">
        <v>763</v>
      </c>
      <c r="AI133" s="29">
        <v>763</v>
      </c>
      <c r="AJ133" s="29">
        <v>763</v>
      </c>
      <c r="AK133" s="29">
        <v>763</v>
      </c>
      <c r="AL133" s="29">
        <v>763</v>
      </c>
      <c r="AM133" s="29">
        <v>5905.09</v>
      </c>
      <c r="AN133" s="29">
        <v>0</v>
      </c>
      <c r="AO133" s="29">
        <v>0</v>
      </c>
      <c r="AP133" s="29">
        <v>0</v>
      </c>
      <c r="AQ133" s="29">
        <v>0</v>
      </c>
      <c r="AR133" s="29">
        <v>334.62</v>
      </c>
      <c r="AS133" s="29">
        <v>0</v>
      </c>
      <c r="AT133" s="29">
        <v>0</v>
      </c>
      <c r="AU133" s="29">
        <v>0</v>
      </c>
      <c r="AV133" s="215">
        <v>0</v>
      </c>
    </row>
    <row r="134" spans="1:48" x14ac:dyDescent="0.2">
      <c r="A134" s="214" t="s">
        <v>3615</v>
      </c>
      <c r="B134" s="24" t="s">
        <v>19</v>
      </c>
      <c r="C134" s="32">
        <v>45536</v>
      </c>
      <c r="D134" s="26">
        <v>324300</v>
      </c>
      <c r="E134" s="27" t="s">
        <v>1095</v>
      </c>
      <c r="F134" s="28" t="s">
        <v>3487</v>
      </c>
      <c r="G134" s="33">
        <v>1766.07</v>
      </c>
      <c r="H134" s="33">
        <v>1774.9</v>
      </c>
      <c r="I134" s="33">
        <v>1789.63</v>
      </c>
      <c r="J134" s="30">
        <f t="shared" si="5"/>
        <v>5330.6</v>
      </c>
      <c r="K134" s="30">
        <f t="shared" si="4"/>
        <v>352908.68999999954</v>
      </c>
      <c r="L134" s="29">
        <v>10463.75</v>
      </c>
      <c r="M134" s="29">
        <v>1796.79</v>
      </c>
      <c r="N134" s="29">
        <v>1796.79</v>
      </c>
      <c r="O134" s="29">
        <v>281796.78999999998</v>
      </c>
      <c r="P134" s="29">
        <v>1796.79</v>
      </c>
      <c r="Q134" s="29">
        <v>1796.79</v>
      </c>
      <c r="R134" s="29">
        <v>1796.79</v>
      </c>
      <c r="S134" s="29">
        <v>1796.79</v>
      </c>
      <c r="T134" s="29">
        <v>7004.87</v>
      </c>
      <c r="U134" s="29">
        <v>1796.79</v>
      </c>
      <c r="V134" s="29">
        <v>1796.79</v>
      </c>
      <c r="W134" s="29">
        <v>1796.79</v>
      </c>
      <c r="X134" s="29">
        <v>1796.79</v>
      </c>
      <c r="Y134" s="29">
        <v>1796.79</v>
      </c>
      <c r="Z134" s="29">
        <v>1796.79</v>
      </c>
      <c r="AA134" s="29">
        <v>1796.79</v>
      </c>
      <c r="AB134" s="29">
        <v>1796.79</v>
      </c>
      <c r="AC134" s="29">
        <v>1796.79</v>
      </c>
      <c r="AD134" s="29">
        <v>1796.79</v>
      </c>
      <c r="AE134" s="29">
        <v>1796.79</v>
      </c>
      <c r="AF134" s="29">
        <v>7004.87</v>
      </c>
      <c r="AG134" s="29">
        <v>1796.79</v>
      </c>
      <c r="AH134" s="29">
        <v>1796.79</v>
      </c>
      <c r="AI134" s="29">
        <v>1796.79</v>
      </c>
      <c r="AJ134" s="29">
        <v>1796.79</v>
      </c>
      <c r="AK134" s="29">
        <v>1796.79</v>
      </c>
      <c r="AL134" s="29">
        <v>1796.79</v>
      </c>
      <c r="AM134" s="29">
        <v>5208.08</v>
      </c>
      <c r="AN134" s="29">
        <v>0</v>
      </c>
      <c r="AO134" s="29">
        <v>0</v>
      </c>
      <c r="AP134" s="29">
        <v>104.16</v>
      </c>
      <c r="AQ134" s="29">
        <v>0</v>
      </c>
      <c r="AR134" s="29">
        <v>0</v>
      </c>
      <c r="AS134" s="29">
        <v>0</v>
      </c>
      <c r="AT134" s="29">
        <v>0</v>
      </c>
      <c r="AU134" s="29">
        <v>0</v>
      </c>
      <c r="AV134" s="215">
        <v>0</v>
      </c>
    </row>
    <row r="135" spans="1:48" x14ac:dyDescent="0.2">
      <c r="A135" s="214" t="s">
        <v>3616</v>
      </c>
      <c r="B135" s="24" t="s">
        <v>19</v>
      </c>
      <c r="C135" s="38">
        <v>45472</v>
      </c>
      <c r="D135" s="26">
        <v>411720</v>
      </c>
      <c r="E135" s="27" t="s">
        <v>1099</v>
      </c>
      <c r="F135" s="28" t="s">
        <v>3487</v>
      </c>
      <c r="G135" s="33">
        <v>5237.1499999999996</v>
      </c>
      <c r="H135" s="33">
        <v>5263.34</v>
      </c>
      <c r="I135" s="33">
        <v>5307.02</v>
      </c>
      <c r="J135" s="30">
        <f t="shared" si="5"/>
        <v>15807.51</v>
      </c>
      <c r="K135" s="30">
        <f t="shared" si="4"/>
        <v>295931.09999999998</v>
      </c>
      <c r="L135" s="29">
        <v>0</v>
      </c>
      <c r="M135" s="29">
        <v>5328.25</v>
      </c>
      <c r="N135" s="29">
        <v>5328.25</v>
      </c>
      <c r="O135" s="29">
        <v>5328.25</v>
      </c>
      <c r="P135" s="29">
        <v>5328.25</v>
      </c>
      <c r="Q135" s="29">
        <v>5328.25</v>
      </c>
      <c r="R135" s="29">
        <v>5328.25</v>
      </c>
      <c r="S135" s="29">
        <v>5328.25</v>
      </c>
      <c r="T135" s="29">
        <v>5328.25</v>
      </c>
      <c r="U135" s="29">
        <v>5328.25</v>
      </c>
      <c r="V135" s="29">
        <v>5328.25</v>
      </c>
      <c r="W135" s="29">
        <v>5328.25</v>
      </c>
      <c r="X135" s="29">
        <v>5328.25</v>
      </c>
      <c r="Y135" s="29">
        <v>5328.25</v>
      </c>
      <c r="Z135" s="29">
        <v>5328.25</v>
      </c>
      <c r="AA135" s="29">
        <v>5328.25</v>
      </c>
      <c r="AB135" s="29">
        <v>5328.25</v>
      </c>
      <c r="AC135" s="29">
        <v>5328.25</v>
      </c>
      <c r="AD135" s="29">
        <v>5328.25</v>
      </c>
      <c r="AE135" s="29">
        <v>5328.25</v>
      </c>
      <c r="AF135" s="29">
        <v>5328.25</v>
      </c>
      <c r="AG135" s="29">
        <v>5328.25</v>
      </c>
      <c r="AH135" s="29">
        <v>5328.25</v>
      </c>
      <c r="AI135" s="29">
        <v>5328.25</v>
      </c>
      <c r="AJ135" s="29">
        <v>0</v>
      </c>
      <c r="AK135" s="29">
        <v>0</v>
      </c>
      <c r="AL135" s="29">
        <v>0</v>
      </c>
      <c r="AM135" s="29">
        <v>173381.35</v>
      </c>
      <c r="AN135" s="29">
        <v>0</v>
      </c>
      <c r="AO135" s="29">
        <v>0</v>
      </c>
      <c r="AP135" s="29">
        <v>0</v>
      </c>
      <c r="AQ135" s="29">
        <v>0</v>
      </c>
      <c r="AR135" s="29">
        <v>0</v>
      </c>
      <c r="AS135" s="29">
        <v>0</v>
      </c>
      <c r="AT135" s="29">
        <v>0</v>
      </c>
      <c r="AU135" s="29">
        <v>0</v>
      </c>
      <c r="AV135" s="215">
        <v>0</v>
      </c>
    </row>
    <row r="136" spans="1:48" x14ac:dyDescent="0.2">
      <c r="A136" s="214" t="s">
        <v>3617</v>
      </c>
      <c r="B136" s="24" t="s">
        <v>19</v>
      </c>
      <c r="C136" s="32">
        <v>45583</v>
      </c>
      <c r="D136" s="26">
        <v>314278.65999999997</v>
      </c>
      <c r="E136" s="27" t="s">
        <v>1101</v>
      </c>
      <c r="F136" s="28" t="s">
        <v>3487</v>
      </c>
      <c r="G136" s="33">
        <v>205.37</v>
      </c>
      <c r="H136" s="33">
        <v>103.41</v>
      </c>
      <c r="I136" s="33">
        <v>104.27</v>
      </c>
      <c r="J136" s="30">
        <f t="shared" si="5"/>
        <v>413.04999999999995</v>
      </c>
      <c r="K136" s="30">
        <f t="shared" si="4"/>
        <v>334042.98999999982</v>
      </c>
      <c r="L136" s="29">
        <v>104.68</v>
      </c>
      <c r="M136" s="29">
        <v>104.68</v>
      </c>
      <c r="N136" s="29">
        <v>104.68</v>
      </c>
      <c r="O136" s="29">
        <v>327010.59000000003</v>
      </c>
      <c r="P136" s="29">
        <v>104.68</v>
      </c>
      <c r="Q136" s="29">
        <v>104.68</v>
      </c>
      <c r="R136" s="29">
        <v>104.68</v>
      </c>
      <c r="S136" s="29">
        <v>104.68</v>
      </c>
      <c r="T136" s="29">
        <v>1667.1</v>
      </c>
      <c r="U136" s="29">
        <v>104.68</v>
      </c>
      <c r="V136" s="29">
        <v>104.68</v>
      </c>
      <c r="W136" s="29">
        <v>104.68</v>
      </c>
      <c r="X136" s="29">
        <v>104.68</v>
      </c>
      <c r="Y136" s="29">
        <v>104.68</v>
      </c>
      <c r="Z136" s="29">
        <v>104.68</v>
      </c>
      <c r="AA136" s="29">
        <v>104.68</v>
      </c>
      <c r="AB136" s="29">
        <v>104.68</v>
      </c>
      <c r="AC136" s="29">
        <v>104.68</v>
      </c>
      <c r="AD136" s="29">
        <v>104.68</v>
      </c>
      <c r="AE136" s="29">
        <v>104.68</v>
      </c>
      <c r="AF136" s="29">
        <v>1667.1</v>
      </c>
      <c r="AG136" s="29">
        <v>104.68</v>
      </c>
      <c r="AH136" s="29">
        <v>209.36</v>
      </c>
      <c r="AI136" s="29">
        <v>348.94</v>
      </c>
      <c r="AJ136" s="29">
        <v>348.94</v>
      </c>
      <c r="AK136" s="29">
        <v>348.94</v>
      </c>
      <c r="AL136" s="29">
        <v>348.94</v>
      </c>
      <c r="AM136" s="29">
        <v>0</v>
      </c>
      <c r="AN136" s="29">
        <v>0</v>
      </c>
      <c r="AO136" s="29">
        <v>0</v>
      </c>
      <c r="AP136" s="29">
        <v>104.16</v>
      </c>
      <c r="AQ136" s="29">
        <v>0</v>
      </c>
      <c r="AR136" s="29">
        <v>0</v>
      </c>
      <c r="AS136" s="29">
        <v>0</v>
      </c>
      <c r="AT136" s="29">
        <v>0</v>
      </c>
      <c r="AU136" s="29">
        <v>0</v>
      </c>
      <c r="AV136" s="215">
        <v>0</v>
      </c>
    </row>
    <row r="137" spans="1:48" x14ac:dyDescent="0.2">
      <c r="A137" s="214" t="s">
        <v>3618</v>
      </c>
      <c r="B137" s="24" t="s">
        <v>19</v>
      </c>
      <c r="C137" s="32">
        <v>45629</v>
      </c>
      <c r="D137" s="26">
        <v>323158.46000000002</v>
      </c>
      <c r="E137" s="27" t="s">
        <v>1105</v>
      </c>
      <c r="F137" s="28" t="s">
        <v>3487</v>
      </c>
      <c r="G137" s="33">
        <v>2100</v>
      </c>
      <c r="H137" s="33">
        <v>301.5</v>
      </c>
      <c r="I137" s="33">
        <v>304</v>
      </c>
      <c r="J137" s="30">
        <f t="shared" si="5"/>
        <v>2705.5</v>
      </c>
      <c r="K137" s="30">
        <f t="shared" si="4"/>
        <v>333574.0999999998</v>
      </c>
      <c r="L137" s="29">
        <v>363.51</v>
      </c>
      <c r="M137" s="29">
        <v>363.51</v>
      </c>
      <c r="N137" s="29">
        <v>363.51</v>
      </c>
      <c r="O137" s="29">
        <v>292349.5</v>
      </c>
      <c r="P137" s="29">
        <v>363.51</v>
      </c>
      <c r="Q137" s="29">
        <v>363.51</v>
      </c>
      <c r="R137" s="29">
        <v>363.51</v>
      </c>
      <c r="S137" s="29">
        <v>363.51</v>
      </c>
      <c r="T137" s="29">
        <v>3415.69</v>
      </c>
      <c r="U137" s="29">
        <v>363.51</v>
      </c>
      <c r="V137" s="29">
        <v>363.51</v>
      </c>
      <c r="W137" s="29">
        <v>363.51</v>
      </c>
      <c r="X137" s="29">
        <v>363.56</v>
      </c>
      <c r="Y137" s="29">
        <v>752.19</v>
      </c>
      <c r="Z137" s="29">
        <v>950.16</v>
      </c>
      <c r="AA137" s="29">
        <v>950.16</v>
      </c>
      <c r="AB137" s="29">
        <v>950.16</v>
      </c>
      <c r="AC137" s="29">
        <v>950.16</v>
      </c>
      <c r="AD137" s="29">
        <v>950.16</v>
      </c>
      <c r="AE137" s="29">
        <v>950.16</v>
      </c>
      <c r="AF137" s="29">
        <v>11124.11</v>
      </c>
      <c r="AG137" s="29">
        <v>950.16</v>
      </c>
      <c r="AH137" s="29">
        <v>950.16</v>
      </c>
      <c r="AI137" s="29">
        <v>950.16</v>
      </c>
      <c r="AJ137" s="29">
        <v>950.16</v>
      </c>
      <c r="AK137" s="29">
        <v>950.16</v>
      </c>
      <c r="AL137" s="29">
        <v>11124.17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R137" s="29">
        <v>0</v>
      </c>
      <c r="AS137" s="29">
        <v>0</v>
      </c>
      <c r="AT137" s="29">
        <v>358.02</v>
      </c>
      <c r="AU137" s="29">
        <v>0</v>
      </c>
      <c r="AV137" s="215">
        <v>0</v>
      </c>
    </row>
    <row r="138" spans="1:48" x14ac:dyDescent="0.2">
      <c r="A138" s="214" t="s">
        <v>3619</v>
      </c>
      <c r="B138" s="24" t="s">
        <v>19</v>
      </c>
      <c r="C138" s="31">
        <v>45472</v>
      </c>
      <c r="D138" s="26">
        <v>299860</v>
      </c>
      <c r="E138" s="27" t="s">
        <v>1108</v>
      </c>
      <c r="F138" s="28" t="s">
        <v>3487</v>
      </c>
      <c r="G138" s="33">
        <v>274.51</v>
      </c>
      <c r="H138" s="33">
        <v>275.88</v>
      </c>
      <c r="I138" s="33">
        <v>1730.8300000000002</v>
      </c>
      <c r="J138" s="30">
        <f t="shared" si="5"/>
        <v>2281.2200000000003</v>
      </c>
      <c r="K138" s="30">
        <f t="shared" si="4"/>
        <v>320064.27999999974</v>
      </c>
      <c r="L138" s="29">
        <v>602.94000000000005</v>
      </c>
      <c r="M138" s="29">
        <v>602.94000000000005</v>
      </c>
      <c r="N138" s="29">
        <v>602.94000000000005</v>
      </c>
      <c r="O138" s="29">
        <v>272602.94</v>
      </c>
      <c r="P138" s="29">
        <v>602.94000000000005</v>
      </c>
      <c r="Q138" s="29">
        <v>2061.41</v>
      </c>
      <c r="R138" s="29">
        <v>602.94000000000005</v>
      </c>
      <c r="S138" s="29">
        <v>602.94000000000005</v>
      </c>
      <c r="T138" s="29">
        <v>602.94000000000005</v>
      </c>
      <c r="U138" s="29">
        <v>602.9</v>
      </c>
      <c r="V138" s="29">
        <v>706.03</v>
      </c>
      <c r="W138" s="29">
        <v>6116.16</v>
      </c>
      <c r="X138" s="29">
        <v>1254.5999999999999</v>
      </c>
      <c r="Y138" s="29">
        <v>1254.5999999999999</v>
      </c>
      <c r="Z138" s="29">
        <v>1254.5999999999999</v>
      </c>
      <c r="AA138" s="29">
        <v>1254.5999999999999</v>
      </c>
      <c r="AB138" s="29">
        <v>1254.5999999999999</v>
      </c>
      <c r="AC138" s="29">
        <v>6116.16</v>
      </c>
      <c r="AD138" s="29">
        <v>1254.5999999999999</v>
      </c>
      <c r="AE138" s="29">
        <v>1254.5999999999999</v>
      </c>
      <c r="AF138" s="29">
        <v>1254.5999999999999</v>
      </c>
      <c r="AG138" s="29">
        <v>1254.5999999999999</v>
      </c>
      <c r="AH138" s="29">
        <v>1254.5999999999999</v>
      </c>
      <c r="AI138" s="29">
        <v>6116.16</v>
      </c>
      <c r="AJ138" s="29">
        <v>1254.5999999999999</v>
      </c>
      <c r="AK138" s="29">
        <v>1254.5999999999999</v>
      </c>
      <c r="AL138" s="29">
        <v>1254.53</v>
      </c>
      <c r="AM138" s="29">
        <v>0</v>
      </c>
      <c r="AN138" s="29">
        <v>0</v>
      </c>
      <c r="AO138" s="29">
        <v>4861.5600000000004</v>
      </c>
      <c r="AP138" s="29">
        <v>0</v>
      </c>
      <c r="AQ138" s="29">
        <v>350.65</v>
      </c>
      <c r="AR138" s="29">
        <v>0</v>
      </c>
      <c r="AS138" s="29">
        <v>0</v>
      </c>
      <c r="AT138" s="29">
        <v>0</v>
      </c>
      <c r="AU138" s="29">
        <v>0</v>
      </c>
      <c r="AV138" s="215">
        <v>0</v>
      </c>
    </row>
    <row r="139" spans="1:48" x14ac:dyDescent="0.2">
      <c r="A139" s="214" t="s">
        <v>3620</v>
      </c>
      <c r="B139" s="24" t="s">
        <v>19</v>
      </c>
      <c r="C139" s="32">
        <v>45629</v>
      </c>
      <c r="D139" s="26">
        <v>323158.46000000002</v>
      </c>
      <c r="E139" s="27" t="s">
        <v>1111</v>
      </c>
      <c r="F139" s="28" t="s">
        <v>3487</v>
      </c>
      <c r="G139" s="29">
        <v>0</v>
      </c>
      <c r="H139" s="29">
        <v>0</v>
      </c>
      <c r="I139" s="29">
        <v>0</v>
      </c>
      <c r="J139" s="30">
        <f t="shared" si="5"/>
        <v>0</v>
      </c>
      <c r="K139" s="30">
        <f t="shared" ref="K139:K142" si="6">SUM(L139:AV139)</f>
        <v>276002.23000000045</v>
      </c>
      <c r="L139" s="29">
        <v>215.02</v>
      </c>
      <c r="M139" s="29">
        <v>215.02</v>
      </c>
      <c r="N139" s="29">
        <v>215.02</v>
      </c>
      <c r="O139" s="29">
        <v>269865.12</v>
      </c>
      <c r="P139" s="29">
        <v>215.02</v>
      </c>
      <c r="Q139" s="29">
        <v>215.02</v>
      </c>
      <c r="R139" s="29">
        <v>215.02</v>
      </c>
      <c r="S139" s="29">
        <v>215.02</v>
      </c>
      <c r="T139" s="29">
        <v>215.02</v>
      </c>
      <c r="U139" s="29">
        <v>215.02</v>
      </c>
      <c r="V139" s="29">
        <v>215.02</v>
      </c>
      <c r="W139" s="29">
        <v>215.02</v>
      </c>
      <c r="X139" s="29">
        <v>215.02</v>
      </c>
      <c r="Y139" s="29">
        <v>215.02</v>
      </c>
      <c r="Z139" s="29">
        <v>215.02</v>
      </c>
      <c r="AA139" s="29">
        <v>215.02</v>
      </c>
      <c r="AB139" s="29">
        <v>215.02</v>
      </c>
      <c r="AC139" s="29">
        <v>215.02</v>
      </c>
      <c r="AD139" s="29">
        <v>215.02</v>
      </c>
      <c r="AE139" s="29">
        <v>215.02</v>
      </c>
      <c r="AF139" s="29">
        <v>215.02</v>
      </c>
      <c r="AG139" s="29">
        <v>215.02</v>
      </c>
      <c r="AH139" s="29">
        <v>215.02</v>
      </c>
      <c r="AI139" s="29">
        <v>215.02</v>
      </c>
      <c r="AJ139" s="29">
        <v>215.02</v>
      </c>
      <c r="AK139" s="29">
        <v>215.02</v>
      </c>
      <c r="AL139" s="29">
        <v>215.02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R139" s="29">
        <v>0</v>
      </c>
      <c r="AS139" s="29">
        <v>546.59</v>
      </c>
      <c r="AT139" s="29">
        <v>0</v>
      </c>
      <c r="AU139" s="29">
        <v>0</v>
      </c>
      <c r="AV139" s="215">
        <v>0</v>
      </c>
    </row>
    <row r="140" spans="1:48" x14ac:dyDescent="0.2">
      <c r="A140" s="214" t="s">
        <v>3621</v>
      </c>
      <c r="B140" s="24" t="s">
        <v>19</v>
      </c>
      <c r="C140" s="32">
        <v>45593</v>
      </c>
      <c r="D140" s="26">
        <v>431460</v>
      </c>
      <c r="E140" s="27" t="s">
        <v>1115</v>
      </c>
      <c r="F140" s="28" t="s">
        <v>3487</v>
      </c>
      <c r="G140" s="33">
        <v>440.49</v>
      </c>
      <c r="H140" s="33">
        <v>442.69</v>
      </c>
      <c r="I140" s="33">
        <v>446.36</v>
      </c>
      <c r="J140" s="30">
        <f t="shared" si="5"/>
        <v>1329.54</v>
      </c>
      <c r="K140" s="30">
        <f t="shared" si="6"/>
        <v>311356.63000000047</v>
      </c>
      <c r="L140" s="29">
        <v>0</v>
      </c>
      <c r="M140" s="29">
        <v>448.15</v>
      </c>
      <c r="N140" s="29">
        <v>1251.5899999999999</v>
      </c>
      <c r="O140" s="29">
        <v>268798.09999999998</v>
      </c>
      <c r="P140" s="29">
        <v>1493.84</v>
      </c>
      <c r="Q140" s="29">
        <v>1493.84</v>
      </c>
      <c r="R140" s="29">
        <v>1493.84</v>
      </c>
      <c r="S140" s="29">
        <v>1493.84</v>
      </c>
      <c r="T140" s="29">
        <v>4690.79</v>
      </c>
      <c r="U140" s="29">
        <v>1493.84</v>
      </c>
      <c r="V140" s="29">
        <v>1493.84</v>
      </c>
      <c r="W140" s="29">
        <v>1493.84</v>
      </c>
      <c r="X140" s="29">
        <v>1493.84</v>
      </c>
      <c r="Y140" s="29">
        <v>1493.84</v>
      </c>
      <c r="Z140" s="29">
        <v>1493.84</v>
      </c>
      <c r="AA140" s="29">
        <v>1493.84</v>
      </c>
      <c r="AB140" s="29">
        <v>1493.84</v>
      </c>
      <c r="AC140" s="29">
        <v>1493.84</v>
      </c>
      <c r="AD140" s="29">
        <v>1493.84</v>
      </c>
      <c r="AE140" s="29">
        <v>1493.84</v>
      </c>
      <c r="AF140" s="29">
        <v>4690.79</v>
      </c>
      <c r="AG140" s="29">
        <v>1493.84</v>
      </c>
      <c r="AH140" s="29">
        <v>1493.84</v>
      </c>
      <c r="AI140" s="29">
        <v>1493.84</v>
      </c>
      <c r="AJ140" s="29">
        <v>1493.84</v>
      </c>
      <c r="AK140" s="29">
        <v>1493.84</v>
      </c>
      <c r="AL140" s="29">
        <v>1493.84</v>
      </c>
      <c r="AM140" s="29">
        <v>0</v>
      </c>
      <c r="AN140" s="29">
        <v>0</v>
      </c>
      <c r="AO140" s="29">
        <v>106.57</v>
      </c>
      <c r="AP140" s="29">
        <v>0</v>
      </c>
      <c r="AQ140" s="29">
        <v>0</v>
      </c>
      <c r="AR140" s="29">
        <v>0</v>
      </c>
      <c r="AS140" s="29">
        <v>0</v>
      </c>
      <c r="AT140" s="29">
        <v>0</v>
      </c>
      <c r="AU140" s="29">
        <v>0</v>
      </c>
      <c r="AV140" s="215">
        <v>0</v>
      </c>
    </row>
    <row r="141" spans="1:48" x14ac:dyDescent="0.2">
      <c r="A141" s="214" t="s">
        <v>3622</v>
      </c>
      <c r="B141" s="24" t="s">
        <v>19</v>
      </c>
      <c r="C141" s="38">
        <v>45528</v>
      </c>
      <c r="D141" s="26">
        <v>387280</v>
      </c>
      <c r="E141" s="27" t="s">
        <v>1118</v>
      </c>
      <c r="F141" s="28" t="s">
        <v>3487</v>
      </c>
      <c r="G141" s="33">
        <v>278.42</v>
      </c>
      <c r="H141" s="33">
        <v>279.81</v>
      </c>
      <c r="I141" s="33">
        <v>282.13</v>
      </c>
      <c r="J141" s="30">
        <f t="shared" si="5"/>
        <v>840.36</v>
      </c>
      <c r="K141" s="30">
        <f t="shared" si="6"/>
        <v>399432.25000000023</v>
      </c>
      <c r="L141" s="29">
        <v>283.26</v>
      </c>
      <c r="M141" s="29">
        <v>283.26</v>
      </c>
      <c r="N141" s="29">
        <v>283.26</v>
      </c>
      <c r="O141" s="29">
        <v>366634.37</v>
      </c>
      <c r="P141" s="29">
        <v>283.26</v>
      </c>
      <c r="Q141" s="29">
        <v>283.26</v>
      </c>
      <c r="R141" s="29">
        <v>283.26</v>
      </c>
      <c r="S141" s="29">
        <v>283.26</v>
      </c>
      <c r="T141" s="29">
        <v>2121.83</v>
      </c>
      <c r="U141" s="29">
        <v>944.2</v>
      </c>
      <c r="V141" s="29">
        <v>944.2</v>
      </c>
      <c r="W141" s="29">
        <v>944.2</v>
      </c>
      <c r="X141" s="29">
        <v>944.2</v>
      </c>
      <c r="Y141" s="29">
        <v>944.2</v>
      </c>
      <c r="Z141" s="29">
        <v>944.2</v>
      </c>
      <c r="AA141" s="29">
        <v>944.2</v>
      </c>
      <c r="AB141" s="29">
        <v>944.2</v>
      </c>
      <c r="AC141" s="29">
        <v>944.2</v>
      </c>
      <c r="AD141" s="29">
        <v>944.2</v>
      </c>
      <c r="AE141" s="29">
        <v>944.2</v>
      </c>
      <c r="AF141" s="29">
        <v>6740.56</v>
      </c>
      <c r="AG141" s="29">
        <v>944.2</v>
      </c>
      <c r="AH141" s="29">
        <v>944.2</v>
      </c>
      <c r="AI141" s="29">
        <v>944.2</v>
      </c>
      <c r="AJ141" s="29">
        <v>944.2</v>
      </c>
      <c r="AK141" s="29">
        <v>944.2</v>
      </c>
      <c r="AL141" s="29">
        <v>944.2</v>
      </c>
      <c r="AM141" s="29">
        <v>5796.36</v>
      </c>
      <c r="AN141" s="29">
        <v>0</v>
      </c>
      <c r="AO141" s="29">
        <v>104.91</v>
      </c>
      <c r="AP141" s="29">
        <v>0</v>
      </c>
      <c r="AQ141" s="29">
        <v>0</v>
      </c>
      <c r="AR141" s="29">
        <v>0</v>
      </c>
      <c r="AS141" s="29">
        <v>0</v>
      </c>
      <c r="AT141" s="29">
        <v>0</v>
      </c>
      <c r="AU141" s="29">
        <v>0</v>
      </c>
      <c r="AV141" s="215">
        <v>0</v>
      </c>
    </row>
    <row r="142" spans="1:48" x14ac:dyDescent="0.2">
      <c r="A142" s="222" t="s">
        <v>3623</v>
      </c>
      <c r="B142" s="223" t="s">
        <v>19</v>
      </c>
      <c r="C142" s="224">
        <v>45593</v>
      </c>
      <c r="D142" s="225">
        <v>431460</v>
      </c>
      <c r="E142" s="226" t="s">
        <v>1122</v>
      </c>
      <c r="F142" s="227" t="s">
        <v>3487</v>
      </c>
      <c r="G142" s="228">
        <v>752.04</v>
      </c>
      <c r="H142" s="228">
        <v>755.8</v>
      </c>
      <c r="I142" s="228">
        <v>762.07</v>
      </c>
      <c r="J142" s="229">
        <f t="shared" si="5"/>
        <v>2269.91</v>
      </c>
      <c r="K142" s="229">
        <f t="shared" si="6"/>
        <v>437092.12000000046</v>
      </c>
      <c r="L142" s="230">
        <v>1145.8900000000001</v>
      </c>
      <c r="M142" s="230">
        <v>1145.8900000000001</v>
      </c>
      <c r="N142" s="230">
        <v>1145.8900000000001</v>
      </c>
      <c r="O142" s="230">
        <v>321145.89</v>
      </c>
      <c r="P142" s="230">
        <v>1372.77</v>
      </c>
      <c r="Q142" s="230">
        <v>2931.15</v>
      </c>
      <c r="R142" s="230">
        <v>2931.15</v>
      </c>
      <c r="S142" s="230">
        <v>2931.15</v>
      </c>
      <c r="T142" s="230">
        <v>18446.78</v>
      </c>
      <c r="U142" s="230">
        <v>2931.15</v>
      </c>
      <c r="V142" s="230">
        <v>2931.15</v>
      </c>
      <c r="W142" s="230">
        <v>2931.15</v>
      </c>
      <c r="X142" s="230">
        <v>2931.15</v>
      </c>
      <c r="Y142" s="230">
        <v>2931.15</v>
      </c>
      <c r="Z142" s="230">
        <v>2931.15</v>
      </c>
      <c r="AA142" s="230">
        <v>2931.15</v>
      </c>
      <c r="AB142" s="230">
        <v>2931.15</v>
      </c>
      <c r="AC142" s="230">
        <v>2931.15</v>
      </c>
      <c r="AD142" s="230">
        <v>2931.15</v>
      </c>
      <c r="AE142" s="230">
        <v>2931.15</v>
      </c>
      <c r="AF142" s="230">
        <v>18446.78</v>
      </c>
      <c r="AG142" s="230">
        <v>2931.15</v>
      </c>
      <c r="AH142" s="230">
        <v>2931.15</v>
      </c>
      <c r="AI142" s="230">
        <v>2931.15</v>
      </c>
      <c r="AJ142" s="230">
        <v>2931.15</v>
      </c>
      <c r="AK142" s="230">
        <v>2931.15</v>
      </c>
      <c r="AL142" s="230">
        <v>2931.15</v>
      </c>
      <c r="AM142" s="230">
        <v>15515.63</v>
      </c>
      <c r="AN142" s="230">
        <v>0</v>
      </c>
      <c r="AO142" s="230">
        <v>0</v>
      </c>
      <c r="AP142" s="230">
        <v>0</v>
      </c>
      <c r="AQ142" s="230">
        <v>103.6</v>
      </c>
      <c r="AR142" s="230">
        <v>0</v>
      </c>
      <c r="AS142" s="230">
        <v>0</v>
      </c>
      <c r="AT142" s="230">
        <v>0</v>
      </c>
      <c r="AU142" s="230">
        <v>0</v>
      </c>
      <c r="AV142" s="231">
        <v>0</v>
      </c>
    </row>
    <row r="143" spans="1:48" s="42" customFormat="1" x14ac:dyDescent="0.25">
      <c r="A143" s="24"/>
      <c r="B143" s="24"/>
      <c r="C143" s="24"/>
      <c r="D143" s="24"/>
      <c r="E143" s="40"/>
      <c r="F143" s="24"/>
      <c r="G143" s="41">
        <f t="shared" ref="G143:AV143" si="7">SUM(G2:G142)</f>
        <v>156838.59</v>
      </c>
      <c r="H143" s="41">
        <f t="shared" si="7"/>
        <v>129065.94999999998</v>
      </c>
      <c r="I143" s="41">
        <f t="shared" si="7"/>
        <v>126002.01</v>
      </c>
      <c r="J143" s="30">
        <f t="shared" si="7"/>
        <v>411906.55</v>
      </c>
      <c r="K143" s="30">
        <f t="shared" si="7"/>
        <v>38410763.810000002</v>
      </c>
      <c r="L143" s="41">
        <f t="shared" si="7"/>
        <v>106381.75999999999</v>
      </c>
      <c r="M143" s="41">
        <f t="shared" si="7"/>
        <v>403405.84000000026</v>
      </c>
      <c r="N143" s="41">
        <f t="shared" si="7"/>
        <v>133019.38000000003</v>
      </c>
      <c r="O143" s="41">
        <f t="shared" si="7"/>
        <v>30922044.040000018</v>
      </c>
      <c r="P143" s="41">
        <f t="shared" si="7"/>
        <v>309909.31000000017</v>
      </c>
      <c r="Q143" s="41">
        <f t="shared" si="7"/>
        <v>155974.29</v>
      </c>
      <c r="R143" s="41">
        <f t="shared" si="7"/>
        <v>153069.03000000003</v>
      </c>
      <c r="S143" s="41">
        <f t="shared" si="7"/>
        <v>171160.16</v>
      </c>
      <c r="T143" s="41">
        <f t="shared" si="7"/>
        <v>458772.41999999993</v>
      </c>
      <c r="U143" s="41">
        <f t="shared" si="7"/>
        <v>175222.87</v>
      </c>
      <c r="V143" s="41">
        <f t="shared" si="7"/>
        <v>164618.4</v>
      </c>
      <c r="W143" s="41">
        <f t="shared" si="7"/>
        <v>229336.91000000003</v>
      </c>
      <c r="X143" s="41">
        <f t="shared" si="7"/>
        <v>177406.83</v>
      </c>
      <c r="Y143" s="41">
        <f t="shared" si="7"/>
        <v>191658.17</v>
      </c>
      <c r="Z143" s="41">
        <f t="shared" si="7"/>
        <v>180342.72000000003</v>
      </c>
      <c r="AA143" s="41">
        <f t="shared" si="7"/>
        <v>505191.45</v>
      </c>
      <c r="AB143" s="41">
        <f t="shared" si="7"/>
        <v>289218.19000000006</v>
      </c>
      <c r="AC143" s="41">
        <f t="shared" si="7"/>
        <v>189235.77999999997</v>
      </c>
      <c r="AD143" s="41">
        <f t="shared" si="7"/>
        <v>227381.93999999997</v>
      </c>
      <c r="AE143" s="41">
        <f t="shared" si="7"/>
        <v>184383.50999999998</v>
      </c>
      <c r="AF143" s="41">
        <f t="shared" si="7"/>
        <v>584000.13999999978</v>
      </c>
      <c r="AG143" s="41">
        <f t="shared" si="7"/>
        <v>187786.61</v>
      </c>
      <c r="AH143" s="41">
        <f t="shared" si="7"/>
        <v>172459.59999999998</v>
      </c>
      <c r="AI143" s="41">
        <f t="shared" si="7"/>
        <v>191143.65</v>
      </c>
      <c r="AJ143" s="41">
        <f t="shared" si="7"/>
        <v>176204.81</v>
      </c>
      <c r="AK143" s="41">
        <f t="shared" si="7"/>
        <v>163963.44999999998</v>
      </c>
      <c r="AL143" s="41">
        <f t="shared" si="7"/>
        <v>168868.27000000002</v>
      </c>
      <c r="AM143" s="41">
        <f t="shared" si="7"/>
        <v>1249633.0400000003</v>
      </c>
      <c r="AN143" s="41">
        <f t="shared" si="7"/>
        <v>76823.410000000033</v>
      </c>
      <c r="AO143" s="41">
        <f t="shared" si="7"/>
        <v>62046.74</v>
      </c>
      <c r="AP143" s="41">
        <f t="shared" si="7"/>
        <v>39633.410000000003</v>
      </c>
      <c r="AQ143" s="41">
        <f t="shared" si="7"/>
        <v>4167.9800000000005</v>
      </c>
      <c r="AR143" s="41">
        <f t="shared" si="7"/>
        <v>3246.56</v>
      </c>
      <c r="AS143" s="41">
        <f t="shared" si="7"/>
        <v>2492.15</v>
      </c>
      <c r="AT143" s="41">
        <f t="shared" si="7"/>
        <v>459.76</v>
      </c>
      <c r="AU143" s="41">
        <f t="shared" si="7"/>
        <v>101.23</v>
      </c>
      <c r="AV143" s="41">
        <f t="shared" si="7"/>
        <v>0</v>
      </c>
    </row>
    <row r="145" spans="4:48" x14ac:dyDescent="0.25">
      <c r="D145" s="43">
        <f>+SUM(D2:D142)</f>
        <v>39526531.109999992</v>
      </c>
      <c r="J145" s="43">
        <f>+SUM(J2:J142)</f>
        <v>411906.55</v>
      </c>
      <c r="K145" s="43">
        <f>+SUM(K2:K142)</f>
        <v>38410763.810000002</v>
      </c>
    </row>
    <row r="146" spans="4:48" x14ac:dyDescent="0.25">
      <c r="G146" s="43">
        <f>+SUM(G2:G142)</f>
        <v>156838.59</v>
      </c>
      <c r="H146" s="43">
        <f>+SUM(H2:H142)</f>
        <v>129065.94999999998</v>
      </c>
      <c r="I146" s="43">
        <f>+SUM(I2:I142)</f>
        <v>126002.01</v>
      </c>
      <c r="L146" s="43">
        <f t="shared" ref="L146:AV146" si="8">+SUM(L2:L142)</f>
        <v>106381.75999999999</v>
      </c>
      <c r="M146" s="43">
        <f t="shared" si="8"/>
        <v>403405.84000000026</v>
      </c>
      <c r="N146" s="43">
        <f t="shared" si="8"/>
        <v>133019.38000000003</v>
      </c>
      <c r="O146" s="43">
        <f t="shared" si="8"/>
        <v>30922044.040000018</v>
      </c>
      <c r="P146" s="43">
        <f t="shared" si="8"/>
        <v>309909.31000000017</v>
      </c>
      <c r="Q146" s="43">
        <f t="shared" si="8"/>
        <v>155974.29</v>
      </c>
      <c r="R146" s="43">
        <f t="shared" si="8"/>
        <v>153069.03000000003</v>
      </c>
      <c r="S146" s="43">
        <f t="shared" si="8"/>
        <v>171160.16</v>
      </c>
      <c r="T146" s="43">
        <f t="shared" si="8"/>
        <v>458772.41999999993</v>
      </c>
      <c r="U146" s="43">
        <f t="shared" si="8"/>
        <v>175222.87</v>
      </c>
      <c r="V146" s="43">
        <f t="shared" si="8"/>
        <v>164618.4</v>
      </c>
      <c r="W146" s="43">
        <f t="shared" si="8"/>
        <v>229336.91000000003</v>
      </c>
      <c r="X146" s="43">
        <f t="shared" si="8"/>
        <v>177406.83</v>
      </c>
      <c r="Y146" s="43">
        <f t="shared" si="8"/>
        <v>191658.17</v>
      </c>
      <c r="Z146" s="43">
        <f t="shared" si="8"/>
        <v>180342.72000000003</v>
      </c>
      <c r="AA146" s="43">
        <f t="shared" si="8"/>
        <v>505191.45</v>
      </c>
      <c r="AB146" s="43">
        <f t="shared" si="8"/>
        <v>289218.19000000006</v>
      </c>
      <c r="AC146" s="43">
        <f t="shared" si="8"/>
        <v>189235.77999999997</v>
      </c>
      <c r="AD146" s="43">
        <f t="shared" si="8"/>
        <v>227381.93999999997</v>
      </c>
      <c r="AE146" s="43">
        <f t="shared" si="8"/>
        <v>184383.50999999998</v>
      </c>
      <c r="AF146" s="43">
        <f t="shared" si="8"/>
        <v>584000.13999999978</v>
      </c>
      <c r="AG146" s="43">
        <f t="shared" si="8"/>
        <v>187786.61</v>
      </c>
      <c r="AH146" s="43">
        <f t="shared" si="8"/>
        <v>172459.59999999998</v>
      </c>
      <c r="AI146" s="43">
        <f t="shared" si="8"/>
        <v>191143.65</v>
      </c>
      <c r="AJ146" s="43">
        <f t="shared" si="8"/>
        <v>176204.81</v>
      </c>
      <c r="AK146" s="43">
        <f t="shared" si="8"/>
        <v>163963.44999999998</v>
      </c>
      <c r="AL146" s="43">
        <f t="shared" si="8"/>
        <v>168868.27000000002</v>
      </c>
      <c r="AM146" s="43">
        <f t="shared" si="8"/>
        <v>1249633.0400000003</v>
      </c>
      <c r="AN146" s="43">
        <f t="shared" si="8"/>
        <v>76823.410000000033</v>
      </c>
      <c r="AO146" s="43">
        <f t="shared" si="8"/>
        <v>62046.74</v>
      </c>
      <c r="AP146" s="43">
        <f t="shared" si="8"/>
        <v>39633.410000000003</v>
      </c>
      <c r="AQ146" s="43">
        <f t="shared" si="8"/>
        <v>4167.9800000000005</v>
      </c>
      <c r="AR146" s="43">
        <f t="shared" si="8"/>
        <v>3246.56</v>
      </c>
      <c r="AS146" s="43">
        <f t="shared" si="8"/>
        <v>2492.15</v>
      </c>
      <c r="AT146" s="43">
        <f t="shared" si="8"/>
        <v>459.76</v>
      </c>
      <c r="AU146" s="43">
        <f t="shared" si="8"/>
        <v>101.23</v>
      </c>
      <c r="AV146" s="43">
        <f t="shared" si="8"/>
        <v>0</v>
      </c>
    </row>
    <row r="147" spans="4:48" x14ac:dyDescent="0.25">
      <c r="L147" s="43">
        <f t="shared" ref="L147:AV147" si="9">+L146-L143</f>
        <v>0</v>
      </c>
      <c r="M147" s="43">
        <f t="shared" si="9"/>
        <v>0</v>
      </c>
      <c r="N147" s="43">
        <f t="shared" si="9"/>
        <v>0</v>
      </c>
      <c r="O147" s="43">
        <f t="shared" si="9"/>
        <v>0</v>
      </c>
      <c r="P147" s="43">
        <f t="shared" si="9"/>
        <v>0</v>
      </c>
      <c r="Q147" s="43">
        <f t="shared" si="9"/>
        <v>0</v>
      </c>
      <c r="R147" s="43">
        <f t="shared" si="9"/>
        <v>0</v>
      </c>
      <c r="S147" s="43">
        <f t="shared" si="9"/>
        <v>0</v>
      </c>
      <c r="T147" s="43">
        <f t="shared" si="9"/>
        <v>0</v>
      </c>
      <c r="U147" s="43">
        <f t="shared" si="9"/>
        <v>0</v>
      </c>
      <c r="V147" s="43">
        <f t="shared" si="9"/>
        <v>0</v>
      </c>
      <c r="W147" s="43">
        <f t="shared" si="9"/>
        <v>0</v>
      </c>
      <c r="X147" s="43">
        <f t="shared" si="9"/>
        <v>0</v>
      </c>
      <c r="Y147" s="43">
        <f t="shared" si="9"/>
        <v>0</v>
      </c>
      <c r="Z147" s="43">
        <f t="shared" si="9"/>
        <v>0</v>
      </c>
      <c r="AA147" s="43">
        <f t="shared" si="9"/>
        <v>0</v>
      </c>
      <c r="AB147" s="43">
        <f t="shared" si="9"/>
        <v>0</v>
      </c>
      <c r="AC147" s="43">
        <f t="shared" si="9"/>
        <v>0</v>
      </c>
      <c r="AD147" s="43">
        <f t="shared" si="9"/>
        <v>0</v>
      </c>
      <c r="AE147" s="43">
        <f t="shared" si="9"/>
        <v>0</v>
      </c>
      <c r="AF147" s="43">
        <f t="shared" si="9"/>
        <v>0</v>
      </c>
      <c r="AG147" s="43">
        <f t="shared" si="9"/>
        <v>0</v>
      </c>
      <c r="AH147" s="43">
        <f t="shared" si="9"/>
        <v>0</v>
      </c>
      <c r="AI147" s="43">
        <f t="shared" si="9"/>
        <v>0</v>
      </c>
      <c r="AJ147" s="43">
        <f t="shared" si="9"/>
        <v>0</v>
      </c>
      <c r="AK147" s="43">
        <f t="shared" si="9"/>
        <v>0</v>
      </c>
      <c r="AL147" s="43">
        <f t="shared" si="9"/>
        <v>0</v>
      </c>
      <c r="AM147" s="43">
        <f t="shared" si="9"/>
        <v>0</v>
      </c>
      <c r="AN147" s="43">
        <f t="shared" si="9"/>
        <v>0</v>
      </c>
      <c r="AO147" s="43">
        <f t="shared" si="9"/>
        <v>0</v>
      </c>
      <c r="AP147" s="43">
        <f t="shared" si="9"/>
        <v>0</v>
      </c>
      <c r="AQ147" s="43">
        <f t="shared" si="9"/>
        <v>0</v>
      </c>
      <c r="AR147" s="43">
        <f t="shared" si="9"/>
        <v>0</v>
      </c>
      <c r="AS147" s="43">
        <f t="shared" si="9"/>
        <v>0</v>
      </c>
      <c r="AT147" s="43">
        <f t="shared" si="9"/>
        <v>0</v>
      </c>
      <c r="AU147" s="43">
        <f t="shared" si="9"/>
        <v>0</v>
      </c>
      <c r="AV147" s="43">
        <f t="shared" si="9"/>
        <v>0</v>
      </c>
    </row>
    <row r="148" spans="4:48" x14ac:dyDescent="0.25">
      <c r="L148" s="43">
        <f>+SUM(L146:AV146)</f>
        <v>38410763.81000001</v>
      </c>
    </row>
  </sheetData>
  <pageMargins left="0.75" right="0.75" top="1" bottom="1" header="0.5" footer="0.5"/>
  <pageSetup orientation="portrait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616D-DF18-4A95-9C6F-24CAF8980427}">
  <dimension ref="A1:BM155"/>
  <sheetViews>
    <sheetView topLeftCell="AR1" zoomScale="90" zoomScaleNormal="90" workbookViewId="0">
      <pane ySplit="1" topLeftCell="A94" activePane="bottomLeft" state="frozen"/>
      <selection activeCell="Q10" sqref="Q10"/>
      <selection pane="bottomLeft" activeCell="BM143" sqref="BM143"/>
    </sheetView>
  </sheetViews>
  <sheetFormatPr defaultColWidth="9.140625" defaultRowHeight="12.75" x14ac:dyDescent="0.2"/>
  <cols>
    <col min="1" max="1" width="10" style="44" bestFit="1" customWidth="1"/>
    <col min="2" max="2" width="12.42578125" style="44" bestFit="1" customWidth="1"/>
    <col min="3" max="3" width="17.28515625" style="44" customWidth="1"/>
    <col min="4" max="4" width="17.42578125" style="44" customWidth="1"/>
    <col min="5" max="5" width="57.28515625" style="23" bestFit="1" customWidth="1"/>
    <col min="6" max="6" width="3.28515625" style="44" customWidth="1"/>
    <col min="7" max="9" width="13.28515625" style="23" customWidth="1"/>
    <col min="10" max="10" width="18.140625" style="42" customWidth="1"/>
    <col min="11" max="11" width="14.28515625" style="42" customWidth="1"/>
    <col min="12" max="12" width="17.85546875" style="23" customWidth="1"/>
    <col min="13" max="13" width="17.42578125" style="23" customWidth="1"/>
    <col min="14" max="14" width="17.85546875" style="23" customWidth="1"/>
    <col min="15" max="15" width="16.28515625" style="23" bestFit="1" customWidth="1"/>
    <col min="16" max="16" width="21.7109375" style="23" customWidth="1"/>
    <col min="17" max="17" width="16.85546875" style="23" customWidth="1"/>
    <col min="18" max="18" width="18.7109375" style="23" bestFit="1" customWidth="1"/>
    <col min="19" max="19" width="17.42578125" style="23" bestFit="1" customWidth="1"/>
    <col min="20" max="20" width="15.42578125" style="23" bestFit="1" customWidth="1"/>
    <col min="21" max="22" width="15.42578125" style="23" customWidth="1"/>
    <col min="23" max="23" width="19.140625" style="23" customWidth="1"/>
    <col min="24" max="24" width="15.42578125" style="23" customWidth="1"/>
    <col min="25" max="25" width="14.42578125" style="23" bestFit="1" customWidth="1"/>
    <col min="26" max="26" width="16.140625" style="23" bestFit="1" customWidth="1"/>
    <col min="27" max="27" width="15.42578125" style="23" bestFit="1" customWidth="1"/>
    <col min="28" max="28" width="14.5703125" style="23" bestFit="1" customWidth="1"/>
    <col min="29" max="34" width="14.42578125" style="23" bestFit="1" customWidth="1"/>
    <col min="35" max="35" width="14.5703125" style="23" bestFit="1" customWidth="1"/>
    <col min="36" max="45" width="14.42578125" style="23" bestFit="1" customWidth="1"/>
    <col min="46" max="46" width="16" style="23" bestFit="1" customWidth="1"/>
    <col min="47" max="49" width="13.5703125" style="23" bestFit="1" customWidth="1"/>
    <col min="50" max="50" width="12.42578125" style="23" bestFit="1" customWidth="1"/>
    <col min="51" max="52" width="12.28515625" style="23" bestFit="1" customWidth="1"/>
    <col min="53" max="54" width="10.85546875" style="23" bestFit="1" customWidth="1"/>
    <col min="55" max="55" width="10.7109375" style="23" bestFit="1" customWidth="1"/>
    <col min="56" max="56" width="11.7109375" style="23" bestFit="1" customWidth="1"/>
    <col min="57" max="57" width="11.28515625" style="23" bestFit="1" customWidth="1"/>
    <col min="58" max="58" width="10.7109375" style="23" bestFit="1" customWidth="1"/>
    <col min="59" max="59" width="11.5703125" style="23" bestFit="1" customWidth="1"/>
    <col min="60" max="60" width="11.140625" style="23" bestFit="1" customWidth="1"/>
    <col min="61" max="61" width="19.85546875" style="102" customWidth="1"/>
    <col min="62" max="62" width="17.5703125" style="23" bestFit="1" customWidth="1"/>
    <col min="63" max="63" width="13.28515625" style="307" customWidth="1"/>
    <col min="64" max="65" width="17" style="23" bestFit="1" customWidth="1"/>
    <col min="66" max="16384" width="9.140625" style="23"/>
  </cols>
  <sheetData>
    <row r="1" spans="1:65" s="44" customFormat="1" ht="45" customHeight="1" x14ac:dyDescent="0.25">
      <c r="A1" s="290" t="s">
        <v>3428</v>
      </c>
      <c r="B1" s="290" t="s">
        <v>3429</v>
      </c>
      <c r="C1" s="290" t="s">
        <v>3430</v>
      </c>
      <c r="D1" s="290" t="s">
        <v>3431</v>
      </c>
      <c r="E1" s="290" t="s">
        <v>3432</v>
      </c>
      <c r="F1" s="290" t="s">
        <v>3433</v>
      </c>
      <c r="G1" s="290" t="s">
        <v>3434</v>
      </c>
      <c r="H1" s="290" t="s">
        <v>3435</v>
      </c>
      <c r="I1" s="290" t="s">
        <v>3436</v>
      </c>
      <c r="J1" s="290" t="s">
        <v>3437</v>
      </c>
      <c r="K1" s="290" t="s">
        <v>3438</v>
      </c>
      <c r="L1" s="290" t="s">
        <v>3439</v>
      </c>
      <c r="M1" s="290" t="s">
        <v>3440</v>
      </c>
      <c r="N1" s="290" t="s">
        <v>3441</v>
      </c>
      <c r="O1" s="290" t="s">
        <v>4178</v>
      </c>
      <c r="P1" s="291" t="s">
        <v>4179</v>
      </c>
      <c r="Q1" s="292" t="s">
        <v>4180</v>
      </c>
      <c r="R1" s="293" t="s">
        <v>3442</v>
      </c>
      <c r="S1" s="293" t="s">
        <v>3443</v>
      </c>
      <c r="T1" s="294" t="s">
        <v>3444</v>
      </c>
      <c r="U1" s="290" t="s">
        <v>4181</v>
      </c>
      <c r="V1" s="290" t="s">
        <v>4182</v>
      </c>
      <c r="W1" s="291" t="s">
        <v>4183</v>
      </c>
      <c r="X1" s="292" t="s">
        <v>4184</v>
      </c>
      <c r="Y1" s="295" t="s">
        <v>3445</v>
      </c>
      <c r="Z1" s="296" t="s">
        <v>3446</v>
      </c>
      <c r="AA1" s="296" t="s">
        <v>3447</v>
      </c>
      <c r="AB1" s="296" t="s">
        <v>3448</v>
      </c>
      <c r="AC1" s="296" t="s">
        <v>3449</v>
      </c>
      <c r="AD1" s="296" t="s">
        <v>3450</v>
      </c>
      <c r="AE1" s="296" t="s">
        <v>3451</v>
      </c>
      <c r="AF1" s="296" t="s">
        <v>3452</v>
      </c>
      <c r="AG1" s="296" t="s">
        <v>3453</v>
      </c>
      <c r="AH1" s="296" t="s">
        <v>3454</v>
      </c>
      <c r="AI1" s="296" t="s">
        <v>3455</v>
      </c>
      <c r="AJ1" s="296" t="s">
        <v>3456</v>
      </c>
      <c r="AK1" s="296" t="s">
        <v>3457</v>
      </c>
      <c r="AL1" s="296" t="s">
        <v>3458</v>
      </c>
      <c r="AM1" s="296" t="s">
        <v>3459</v>
      </c>
      <c r="AN1" s="296" t="s">
        <v>3460</v>
      </c>
      <c r="AO1" s="296" t="s">
        <v>3461</v>
      </c>
      <c r="AP1" s="296" t="s">
        <v>3462</v>
      </c>
      <c r="AQ1" s="296" t="s">
        <v>3463</v>
      </c>
      <c r="AR1" s="296" t="s">
        <v>3464</v>
      </c>
      <c r="AS1" s="296" t="s">
        <v>3465</v>
      </c>
      <c r="AT1" s="296" t="s">
        <v>3466</v>
      </c>
      <c r="AU1" s="296" t="s">
        <v>3467</v>
      </c>
      <c r="AV1" s="296" t="s">
        <v>3468</v>
      </c>
      <c r="AW1" s="296" t="s">
        <v>3469</v>
      </c>
      <c r="AX1" s="296" t="s">
        <v>3470</v>
      </c>
      <c r="AY1" s="296" t="s">
        <v>3471</v>
      </c>
      <c r="AZ1" s="296" t="s">
        <v>3472</v>
      </c>
      <c r="BA1" s="296" t="s">
        <v>3473</v>
      </c>
      <c r="BB1" s="296" t="s">
        <v>3474</v>
      </c>
      <c r="BC1" s="296" t="s">
        <v>3475</v>
      </c>
      <c r="BD1" s="297">
        <v>46874</v>
      </c>
      <c r="BE1" s="297">
        <v>46905</v>
      </c>
      <c r="BF1" s="297">
        <v>46935</v>
      </c>
      <c r="BG1" s="297">
        <v>46966</v>
      </c>
      <c r="BH1" s="297">
        <v>46997</v>
      </c>
      <c r="BI1" s="298" t="s">
        <v>4185</v>
      </c>
      <c r="BJ1" s="299" t="s">
        <v>4186</v>
      </c>
      <c r="BK1" s="300" t="s">
        <v>4187</v>
      </c>
      <c r="BL1" s="44" t="s">
        <v>4194</v>
      </c>
      <c r="BM1" s="44" t="s">
        <v>3427</v>
      </c>
    </row>
    <row r="2" spans="1:65" x14ac:dyDescent="0.2">
      <c r="A2" s="28" t="s">
        <v>3498</v>
      </c>
      <c r="B2" s="28" t="s">
        <v>19</v>
      </c>
      <c r="C2" s="32">
        <v>45600</v>
      </c>
      <c r="D2" s="26">
        <v>311591.67</v>
      </c>
      <c r="E2" s="27" t="s">
        <v>938</v>
      </c>
      <c r="F2" s="28" t="s">
        <v>3487</v>
      </c>
      <c r="G2" s="33">
        <v>5671.48</v>
      </c>
      <c r="H2" s="33">
        <v>5699.84</v>
      </c>
      <c r="I2" s="33">
        <v>5747.15</v>
      </c>
      <c r="J2" s="30">
        <f t="shared" ref="J2:J65" si="0">SUM(G2+H2+I2)</f>
        <v>17118.47</v>
      </c>
      <c r="K2" s="30">
        <v>178874.03000000006</v>
      </c>
      <c r="L2" s="33">
        <v>5770.13</v>
      </c>
      <c r="M2" s="33">
        <v>5792.64</v>
      </c>
      <c r="N2" s="33">
        <v>5822.76</v>
      </c>
      <c r="O2" s="29"/>
      <c r="P2" s="301">
        <f t="shared" ref="P2:P65" si="1">SUM(L2:O2)</f>
        <v>17385.53</v>
      </c>
      <c r="Q2" s="301">
        <f>SUM(R2+S2+T2+Y2+Z2+AA2+AB2+AC2+AD2+AE2+AF2+AG2+AH2+AI2+AJ2+AK2+AL2+AM2+AN2+AO2+AP2+AQ2+AR2+AS2+AT2+AU2+AV2+AW2+AX2+AY2+AZ2+BA2+BB2+BC2+BD2+BE2+BF2+BG2+BH2+BJ2)</f>
        <v>321184.67000000004</v>
      </c>
      <c r="R2" s="62">
        <v>5856.53</v>
      </c>
      <c r="S2" s="62">
        <v>5896.94</v>
      </c>
      <c r="T2" s="26">
        <v>5950.6</v>
      </c>
      <c r="U2" s="26"/>
      <c r="V2" s="26"/>
      <c r="W2" s="26"/>
      <c r="X2" s="26"/>
      <c r="Y2" s="26">
        <v>5950.6</v>
      </c>
      <c r="Z2" s="26">
        <v>5950.6</v>
      </c>
      <c r="AA2" s="26">
        <v>5950.6</v>
      </c>
      <c r="AB2" s="26">
        <v>5950.6</v>
      </c>
      <c r="AC2" s="26">
        <v>5950.6</v>
      </c>
      <c r="AD2" s="26">
        <v>5950.6</v>
      </c>
      <c r="AE2" s="26">
        <v>5950.6</v>
      </c>
      <c r="AF2" s="26">
        <v>5950.6</v>
      </c>
      <c r="AG2" s="26">
        <v>5950.6</v>
      </c>
      <c r="AH2" s="26">
        <v>5950.6</v>
      </c>
      <c r="AI2" s="26">
        <v>5950.6</v>
      </c>
      <c r="AJ2" s="26">
        <v>5950.6</v>
      </c>
      <c r="AK2" s="26">
        <v>5950.6</v>
      </c>
      <c r="AL2" s="26">
        <v>5950.6</v>
      </c>
      <c r="AM2" s="26">
        <v>5950.6</v>
      </c>
      <c r="AN2" s="26">
        <v>5950.6</v>
      </c>
      <c r="AO2" s="26">
        <v>5950.6</v>
      </c>
      <c r="AP2" s="26">
        <v>5950.6</v>
      </c>
      <c r="AQ2" s="26">
        <v>5950.6</v>
      </c>
      <c r="AR2" s="26">
        <v>5950.6</v>
      </c>
      <c r="AS2" s="26">
        <v>5950.6</v>
      </c>
      <c r="AT2" s="26">
        <v>5950.6</v>
      </c>
      <c r="AU2" s="26">
        <v>5950.6</v>
      </c>
      <c r="AV2" s="26">
        <v>5950.6</v>
      </c>
      <c r="AW2" s="26">
        <v>5950.6</v>
      </c>
      <c r="AX2" s="26">
        <v>0</v>
      </c>
      <c r="AY2" s="26">
        <v>0</v>
      </c>
      <c r="AZ2" s="26">
        <v>0</v>
      </c>
      <c r="BA2" s="26">
        <v>0</v>
      </c>
      <c r="BB2" s="26">
        <v>0</v>
      </c>
      <c r="BC2" s="26">
        <v>0</v>
      </c>
      <c r="BD2" s="26">
        <v>0</v>
      </c>
      <c r="BE2" s="26">
        <v>0</v>
      </c>
      <c r="BF2" s="26">
        <v>0</v>
      </c>
      <c r="BG2" s="26">
        <v>0</v>
      </c>
      <c r="BH2" s="26">
        <v>0</v>
      </c>
      <c r="BI2" s="26">
        <v>154715.6</v>
      </c>
      <c r="BJ2" s="26">
        <f>BI2-O2</f>
        <v>154715.6</v>
      </c>
      <c r="BK2" s="302">
        <f t="shared" ref="BK2:BK65" si="2">BJ2-BI2</f>
        <v>0</v>
      </c>
      <c r="BL2" s="208">
        <f>SUM(L2:N2,R2:S2)</f>
        <v>29138.999999999996</v>
      </c>
      <c r="BM2" s="208">
        <f>SUM(T2,Y2:BH2)</f>
        <v>154715.60000000006</v>
      </c>
    </row>
    <row r="3" spans="1:65" x14ac:dyDescent="0.2">
      <c r="A3" s="28" t="s">
        <v>3574</v>
      </c>
      <c r="B3" s="28" t="s">
        <v>19</v>
      </c>
      <c r="C3" s="35">
        <v>45500</v>
      </c>
      <c r="D3" s="26">
        <v>300893.71999999997</v>
      </c>
      <c r="E3" s="27" t="s">
        <v>938</v>
      </c>
      <c r="F3" s="28" t="s">
        <v>3487</v>
      </c>
      <c r="G3" s="33">
        <v>6290.19</v>
      </c>
      <c r="H3" s="33">
        <v>6321.64</v>
      </c>
      <c r="I3" s="33">
        <v>6374.11</v>
      </c>
      <c r="J3" s="30">
        <f t="shared" si="0"/>
        <v>18985.939999999999</v>
      </c>
      <c r="K3" s="30">
        <v>198387.60000000009</v>
      </c>
      <c r="L3" s="33">
        <v>6399.6</v>
      </c>
      <c r="M3" s="33">
        <v>6424.56</v>
      </c>
      <c r="N3" s="33">
        <v>6457.97</v>
      </c>
      <c r="O3" s="29"/>
      <c r="P3" s="301">
        <f t="shared" si="1"/>
        <v>19282.13</v>
      </c>
      <c r="Q3" s="301">
        <f t="shared" ref="Q3:Q66" si="3">SUM(R3+S3+T3+Y3+Z3+AA3+AB3+AC3+AD3+AE3+AF3+AG3+AH3+AI3+AJ3+AK3+AL3+AM3+AN3+AO3+AP3+AQ3+AR3+AS3+AT3+AU3+AV3+AW3+AX3+AY3+AZ3+BA3+BB3+BC3+BD3+BE3+BF3+BG3+BH3+BJ3)</f>
        <v>356223.20000000007</v>
      </c>
      <c r="R3" s="62">
        <v>6495.43</v>
      </c>
      <c r="S3" s="62">
        <v>6540.25</v>
      </c>
      <c r="T3" s="26">
        <v>6599.76</v>
      </c>
      <c r="U3" s="26"/>
      <c r="V3" s="26"/>
      <c r="W3" s="26"/>
      <c r="X3" s="26"/>
      <c r="Y3" s="26">
        <v>6599.76</v>
      </c>
      <c r="Z3" s="26">
        <v>6599.76</v>
      </c>
      <c r="AA3" s="26">
        <v>6599.76</v>
      </c>
      <c r="AB3" s="26">
        <v>6599.76</v>
      </c>
      <c r="AC3" s="26">
        <v>6599.76</v>
      </c>
      <c r="AD3" s="26">
        <v>6599.76</v>
      </c>
      <c r="AE3" s="26">
        <v>6599.76</v>
      </c>
      <c r="AF3" s="26">
        <v>6599.76</v>
      </c>
      <c r="AG3" s="26">
        <v>6599.76</v>
      </c>
      <c r="AH3" s="26">
        <v>6599.76</v>
      </c>
      <c r="AI3" s="26">
        <v>6599.76</v>
      </c>
      <c r="AJ3" s="26">
        <v>6599.76</v>
      </c>
      <c r="AK3" s="26">
        <v>6599.76</v>
      </c>
      <c r="AL3" s="26">
        <v>6599.76</v>
      </c>
      <c r="AM3" s="26">
        <v>6599.76</v>
      </c>
      <c r="AN3" s="26">
        <v>6599.76</v>
      </c>
      <c r="AO3" s="26">
        <v>6599.76</v>
      </c>
      <c r="AP3" s="26">
        <v>6599.76</v>
      </c>
      <c r="AQ3" s="26">
        <v>6599.76</v>
      </c>
      <c r="AR3" s="26">
        <v>6599.76</v>
      </c>
      <c r="AS3" s="26">
        <v>6599.76</v>
      </c>
      <c r="AT3" s="26">
        <v>6599.76</v>
      </c>
      <c r="AU3" s="26">
        <v>6599.76</v>
      </c>
      <c r="AV3" s="26">
        <v>6599.76</v>
      </c>
      <c r="AW3" s="26">
        <v>6599.76</v>
      </c>
      <c r="AX3" s="26">
        <v>0</v>
      </c>
      <c r="AY3" s="26">
        <v>0</v>
      </c>
      <c r="AZ3" s="26">
        <v>0</v>
      </c>
      <c r="BA3" s="26">
        <v>0</v>
      </c>
      <c r="BB3" s="26">
        <v>0</v>
      </c>
      <c r="BC3" s="26">
        <v>0</v>
      </c>
      <c r="BD3" s="26">
        <v>0</v>
      </c>
      <c r="BE3" s="26">
        <v>0</v>
      </c>
      <c r="BF3" s="26">
        <v>0</v>
      </c>
      <c r="BG3" s="26">
        <v>0</v>
      </c>
      <c r="BH3" s="26">
        <v>0</v>
      </c>
      <c r="BI3" s="26">
        <v>171593.76</v>
      </c>
      <c r="BJ3" s="26">
        <f t="shared" ref="BJ3:BJ66" si="4">BI3-O3</f>
        <v>171593.76</v>
      </c>
      <c r="BK3" s="302">
        <f t="shared" si="2"/>
        <v>0</v>
      </c>
      <c r="BL3" s="208">
        <f t="shared" ref="BL3:BL66" si="5">SUM(L3:N3,R3:S3)</f>
        <v>32317.81</v>
      </c>
      <c r="BM3" s="208">
        <f t="shared" ref="BM3:BM66" si="6">SUM(T3,Y3:BH3)</f>
        <v>171593.76</v>
      </c>
    </row>
    <row r="4" spans="1:65" x14ac:dyDescent="0.2">
      <c r="A4" s="28" t="s">
        <v>3582</v>
      </c>
      <c r="B4" s="28" t="s">
        <v>19</v>
      </c>
      <c r="C4" s="35">
        <v>45488</v>
      </c>
      <c r="D4" s="26">
        <v>431460</v>
      </c>
      <c r="E4" s="27" t="s">
        <v>938</v>
      </c>
      <c r="F4" s="28" t="s">
        <v>3487</v>
      </c>
      <c r="G4" s="33">
        <v>6290.19</v>
      </c>
      <c r="H4" s="33">
        <v>6321.64</v>
      </c>
      <c r="I4" s="33">
        <v>6374.11</v>
      </c>
      <c r="J4" s="30">
        <f t="shared" si="0"/>
        <v>18985.939999999999</v>
      </c>
      <c r="K4" s="30">
        <v>198387.60000000009</v>
      </c>
      <c r="L4" s="33">
        <v>6399.6</v>
      </c>
      <c r="M4" s="33">
        <v>6424.56</v>
      </c>
      <c r="N4" s="33">
        <v>6457.97</v>
      </c>
      <c r="O4" s="29"/>
      <c r="P4" s="301">
        <f t="shared" si="1"/>
        <v>19282.13</v>
      </c>
      <c r="Q4" s="301">
        <f t="shared" si="3"/>
        <v>356223.20000000007</v>
      </c>
      <c r="R4" s="62">
        <v>6495.43</v>
      </c>
      <c r="S4" s="62">
        <v>6540.25</v>
      </c>
      <c r="T4" s="26">
        <v>6599.76</v>
      </c>
      <c r="U4" s="26"/>
      <c r="V4" s="26"/>
      <c r="W4" s="26"/>
      <c r="X4" s="26"/>
      <c r="Y4" s="26">
        <v>6599.76</v>
      </c>
      <c r="Z4" s="26">
        <v>6599.76</v>
      </c>
      <c r="AA4" s="26">
        <v>6599.76</v>
      </c>
      <c r="AB4" s="26">
        <v>6599.76</v>
      </c>
      <c r="AC4" s="26">
        <v>6599.76</v>
      </c>
      <c r="AD4" s="26">
        <v>6599.76</v>
      </c>
      <c r="AE4" s="26">
        <v>6599.76</v>
      </c>
      <c r="AF4" s="26">
        <v>6599.76</v>
      </c>
      <c r="AG4" s="26">
        <v>6599.76</v>
      </c>
      <c r="AH4" s="26">
        <v>6599.76</v>
      </c>
      <c r="AI4" s="26">
        <v>6599.76</v>
      </c>
      <c r="AJ4" s="26">
        <v>6599.76</v>
      </c>
      <c r="AK4" s="26">
        <v>6599.76</v>
      </c>
      <c r="AL4" s="26">
        <v>6599.76</v>
      </c>
      <c r="AM4" s="26">
        <v>6599.76</v>
      </c>
      <c r="AN4" s="26">
        <v>6599.76</v>
      </c>
      <c r="AO4" s="26">
        <v>6599.76</v>
      </c>
      <c r="AP4" s="26">
        <v>6599.76</v>
      </c>
      <c r="AQ4" s="26">
        <v>6599.76</v>
      </c>
      <c r="AR4" s="26">
        <v>6599.76</v>
      </c>
      <c r="AS4" s="26">
        <v>6599.76</v>
      </c>
      <c r="AT4" s="26">
        <v>6599.76</v>
      </c>
      <c r="AU4" s="26">
        <v>6599.76</v>
      </c>
      <c r="AV4" s="26">
        <v>6599.76</v>
      </c>
      <c r="AW4" s="26">
        <v>6599.76</v>
      </c>
      <c r="AX4" s="26">
        <v>0</v>
      </c>
      <c r="AY4" s="26">
        <v>0</v>
      </c>
      <c r="AZ4" s="26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>
        <v>0</v>
      </c>
      <c r="BH4" s="26">
        <v>0</v>
      </c>
      <c r="BI4" s="26">
        <v>171593.76</v>
      </c>
      <c r="BJ4" s="26">
        <f t="shared" si="4"/>
        <v>171593.76</v>
      </c>
      <c r="BK4" s="302">
        <f t="shared" si="2"/>
        <v>0</v>
      </c>
      <c r="BL4" s="208">
        <f t="shared" si="5"/>
        <v>32317.81</v>
      </c>
      <c r="BM4" s="208">
        <f t="shared" si="6"/>
        <v>171593.76</v>
      </c>
    </row>
    <row r="5" spans="1:65" x14ac:dyDescent="0.2">
      <c r="A5" s="28" t="s">
        <v>3590</v>
      </c>
      <c r="B5" s="28" t="s">
        <v>19</v>
      </c>
      <c r="C5" s="32">
        <v>45514</v>
      </c>
      <c r="D5" s="26">
        <v>313710.90000000002</v>
      </c>
      <c r="E5" s="27" t="s">
        <v>938</v>
      </c>
      <c r="F5" s="28" t="s">
        <v>3487</v>
      </c>
      <c r="G5" s="33">
        <v>6290.19</v>
      </c>
      <c r="H5" s="33">
        <v>6321.64</v>
      </c>
      <c r="I5" s="33">
        <v>6374.11</v>
      </c>
      <c r="J5" s="30">
        <f t="shared" si="0"/>
        <v>18985.939999999999</v>
      </c>
      <c r="K5" s="30">
        <v>198387.60000000009</v>
      </c>
      <c r="L5" s="33">
        <v>6399.6</v>
      </c>
      <c r="M5" s="33">
        <v>6424.56</v>
      </c>
      <c r="N5" s="33">
        <v>6457.97</v>
      </c>
      <c r="O5" s="29"/>
      <c r="P5" s="301">
        <f t="shared" si="1"/>
        <v>19282.13</v>
      </c>
      <c r="Q5" s="301">
        <f t="shared" si="3"/>
        <v>356223.20000000007</v>
      </c>
      <c r="R5" s="62">
        <v>6495.43</v>
      </c>
      <c r="S5" s="62">
        <v>6540.25</v>
      </c>
      <c r="T5" s="26">
        <v>6599.76</v>
      </c>
      <c r="U5" s="26"/>
      <c r="V5" s="26"/>
      <c r="W5" s="26"/>
      <c r="X5" s="26"/>
      <c r="Y5" s="26">
        <v>6599.76</v>
      </c>
      <c r="Z5" s="26">
        <v>6599.76</v>
      </c>
      <c r="AA5" s="26">
        <v>6599.76</v>
      </c>
      <c r="AB5" s="26">
        <v>6599.76</v>
      </c>
      <c r="AC5" s="26">
        <v>6599.76</v>
      </c>
      <c r="AD5" s="26">
        <v>6599.76</v>
      </c>
      <c r="AE5" s="26">
        <v>6599.76</v>
      </c>
      <c r="AF5" s="26">
        <v>6599.76</v>
      </c>
      <c r="AG5" s="26">
        <v>6599.76</v>
      </c>
      <c r="AH5" s="26">
        <v>6599.76</v>
      </c>
      <c r="AI5" s="26">
        <v>6599.76</v>
      </c>
      <c r="AJ5" s="26">
        <v>6599.76</v>
      </c>
      <c r="AK5" s="26">
        <v>6599.76</v>
      </c>
      <c r="AL5" s="26">
        <v>6599.76</v>
      </c>
      <c r="AM5" s="26">
        <v>6599.76</v>
      </c>
      <c r="AN5" s="26">
        <v>6599.76</v>
      </c>
      <c r="AO5" s="26">
        <v>6599.76</v>
      </c>
      <c r="AP5" s="26">
        <v>6599.76</v>
      </c>
      <c r="AQ5" s="26">
        <v>6599.76</v>
      </c>
      <c r="AR5" s="26">
        <v>6599.76</v>
      </c>
      <c r="AS5" s="26">
        <v>6599.76</v>
      </c>
      <c r="AT5" s="26">
        <v>6599.76</v>
      </c>
      <c r="AU5" s="26">
        <v>6599.76</v>
      </c>
      <c r="AV5" s="26">
        <v>6599.76</v>
      </c>
      <c r="AW5" s="26">
        <v>6599.76</v>
      </c>
      <c r="AX5" s="26">
        <v>0</v>
      </c>
      <c r="AY5" s="26">
        <v>0</v>
      </c>
      <c r="AZ5" s="26">
        <v>0</v>
      </c>
      <c r="BA5" s="26">
        <v>0</v>
      </c>
      <c r="BB5" s="26">
        <v>0</v>
      </c>
      <c r="BC5" s="26">
        <v>0</v>
      </c>
      <c r="BD5" s="26">
        <v>0</v>
      </c>
      <c r="BE5" s="26">
        <v>0</v>
      </c>
      <c r="BF5" s="26">
        <v>0</v>
      </c>
      <c r="BG5" s="26">
        <v>0</v>
      </c>
      <c r="BH5" s="26">
        <v>0</v>
      </c>
      <c r="BI5" s="26">
        <v>171593.76</v>
      </c>
      <c r="BJ5" s="26">
        <f t="shared" si="4"/>
        <v>171593.76</v>
      </c>
      <c r="BK5" s="302">
        <f t="shared" si="2"/>
        <v>0</v>
      </c>
      <c r="BL5" s="208">
        <f t="shared" si="5"/>
        <v>32317.81</v>
      </c>
      <c r="BM5" s="208">
        <f t="shared" si="6"/>
        <v>171593.76</v>
      </c>
    </row>
    <row r="6" spans="1:65" x14ac:dyDescent="0.2">
      <c r="A6" s="28" t="s">
        <v>3598</v>
      </c>
      <c r="B6" s="28" t="s">
        <v>19</v>
      </c>
      <c r="C6" s="35">
        <v>45472</v>
      </c>
      <c r="D6" s="26">
        <v>252860</v>
      </c>
      <c r="E6" s="27" t="s">
        <v>1044</v>
      </c>
      <c r="F6" s="28" t="s">
        <v>3487</v>
      </c>
      <c r="G6" s="33">
        <v>365.04</v>
      </c>
      <c r="H6" s="33">
        <v>366.86</v>
      </c>
      <c r="I6" s="33">
        <v>369.91</v>
      </c>
      <c r="J6" s="30">
        <f t="shared" si="0"/>
        <v>1101.8100000000002</v>
      </c>
      <c r="K6" s="30">
        <v>305658.61000000039</v>
      </c>
      <c r="L6" s="33">
        <v>371.39</v>
      </c>
      <c r="M6" s="33">
        <v>372.84</v>
      </c>
      <c r="N6" s="33">
        <v>374.78</v>
      </c>
      <c r="O6" s="303">
        <v>47382.49</v>
      </c>
      <c r="P6" s="301">
        <f t="shared" si="1"/>
        <v>48501.5</v>
      </c>
      <c r="Q6" s="301">
        <f t="shared" si="3"/>
        <v>304898.40000000002</v>
      </c>
      <c r="R6" s="62">
        <v>1495.01</v>
      </c>
      <c r="S6" s="62">
        <v>1160.94</v>
      </c>
      <c r="T6" s="26">
        <v>1276.68</v>
      </c>
      <c r="U6" s="26"/>
      <c r="V6" s="26"/>
      <c r="W6" s="26"/>
      <c r="X6" s="26"/>
      <c r="Y6" s="26">
        <v>1276.68</v>
      </c>
      <c r="Z6" s="26">
        <v>1276.68</v>
      </c>
      <c r="AA6" s="26">
        <v>1276.68</v>
      </c>
      <c r="AB6" s="26">
        <v>1276.68</v>
      </c>
      <c r="AC6" s="26">
        <v>1276.68</v>
      </c>
      <c r="AD6" s="26">
        <v>1276.68</v>
      </c>
      <c r="AE6" s="26">
        <v>1276.68</v>
      </c>
      <c r="AF6" s="26">
        <v>1276.68</v>
      </c>
      <c r="AG6" s="26">
        <v>1276.68</v>
      </c>
      <c r="AH6" s="26">
        <v>5063.42</v>
      </c>
      <c r="AI6" s="26">
        <v>1276.68</v>
      </c>
      <c r="AJ6" s="26">
        <v>1276.68</v>
      </c>
      <c r="AK6" s="26">
        <v>1276.68</v>
      </c>
      <c r="AL6" s="26">
        <v>1276.68</v>
      </c>
      <c r="AM6" s="26">
        <v>1276.68</v>
      </c>
      <c r="AN6" s="26">
        <v>1276.68</v>
      </c>
      <c r="AO6" s="26">
        <v>1276.68</v>
      </c>
      <c r="AP6" s="26">
        <v>1276.68</v>
      </c>
      <c r="AQ6" s="26">
        <v>1276.68</v>
      </c>
      <c r="AR6" s="26">
        <v>1276.68</v>
      </c>
      <c r="AS6" s="26">
        <v>1276.68</v>
      </c>
      <c r="AT6" s="26">
        <v>3786.74</v>
      </c>
      <c r="AU6" s="26">
        <v>0</v>
      </c>
      <c r="AV6" s="26">
        <v>345.14</v>
      </c>
      <c r="AW6" s="26">
        <v>0</v>
      </c>
      <c r="AX6" s="26">
        <v>0</v>
      </c>
      <c r="AY6" s="26">
        <v>0</v>
      </c>
      <c r="AZ6" s="26">
        <v>0</v>
      </c>
      <c r="BA6" s="26">
        <v>0</v>
      </c>
      <c r="BB6" s="26">
        <v>0</v>
      </c>
      <c r="BC6" s="26">
        <v>0</v>
      </c>
      <c r="BD6" s="26">
        <v>0</v>
      </c>
      <c r="BE6" s="26">
        <v>0</v>
      </c>
      <c r="BF6" s="26">
        <v>0</v>
      </c>
      <c r="BG6" s="26">
        <v>0</v>
      </c>
      <c r="BH6" s="26">
        <v>0</v>
      </c>
      <c r="BI6" s="26">
        <v>313619.36</v>
      </c>
      <c r="BJ6" s="26">
        <f t="shared" si="4"/>
        <v>266236.87</v>
      </c>
      <c r="BK6" s="302">
        <f t="shared" si="2"/>
        <v>-47382.489999999991</v>
      </c>
      <c r="BL6" s="208">
        <f t="shared" si="5"/>
        <v>3774.96</v>
      </c>
      <c r="BM6" s="208">
        <f t="shared" si="6"/>
        <v>36005.58</v>
      </c>
    </row>
    <row r="7" spans="1:65" ht="15" x14ac:dyDescent="0.25">
      <c r="A7" s="28" t="s">
        <v>3483</v>
      </c>
      <c r="B7" s="28" t="s">
        <v>19</v>
      </c>
      <c r="C7" s="32"/>
      <c r="D7" s="26"/>
      <c r="E7" s="27" t="s">
        <v>976</v>
      </c>
      <c r="F7" s="28"/>
      <c r="G7" s="29">
        <v>0</v>
      </c>
      <c r="H7" s="29">
        <v>0</v>
      </c>
      <c r="I7" s="29">
        <v>0</v>
      </c>
      <c r="J7" s="30">
        <f t="shared" si="0"/>
        <v>0</v>
      </c>
      <c r="K7" s="30">
        <v>0</v>
      </c>
      <c r="L7" s="29"/>
      <c r="M7" s="29"/>
      <c r="N7" s="29"/>
      <c r="O7" s="29"/>
      <c r="P7" s="301">
        <f t="shared" si="1"/>
        <v>0</v>
      </c>
      <c r="Q7" s="301">
        <f t="shared" si="3"/>
        <v>587468.32000000007</v>
      </c>
      <c r="R7" s="185"/>
      <c r="S7" s="304">
        <v>107944</v>
      </c>
      <c r="T7" s="26">
        <v>3430.94</v>
      </c>
      <c r="U7" s="26"/>
      <c r="V7" s="26"/>
      <c r="W7" s="26"/>
      <c r="X7" s="26"/>
      <c r="Y7" s="26">
        <v>3430.94</v>
      </c>
      <c r="Z7" s="26">
        <v>3430.94</v>
      </c>
      <c r="AA7" s="26">
        <v>140567.63</v>
      </c>
      <c r="AB7" s="26">
        <v>3430.94</v>
      </c>
      <c r="AC7" s="26">
        <v>3430.94</v>
      </c>
      <c r="AD7" s="26">
        <v>3430.94</v>
      </c>
      <c r="AE7" s="26">
        <v>3430.94</v>
      </c>
      <c r="AF7" s="26">
        <v>3430.94</v>
      </c>
      <c r="AG7" s="26">
        <v>3430.94</v>
      </c>
      <c r="AH7" s="26">
        <v>13521.94</v>
      </c>
      <c r="AI7" s="26">
        <v>3430.94</v>
      </c>
      <c r="AJ7" s="26">
        <v>3430.94</v>
      </c>
      <c r="AK7" s="26">
        <v>3430.94</v>
      </c>
      <c r="AL7" s="26">
        <v>3430.94</v>
      </c>
      <c r="AM7" s="26">
        <v>3430.94</v>
      </c>
      <c r="AN7" s="26">
        <v>3430.94</v>
      </c>
      <c r="AO7" s="26">
        <v>3430.94</v>
      </c>
      <c r="AP7" s="26">
        <v>3430.94</v>
      </c>
      <c r="AQ7" s="26">
        <v>3430.94</v>
      </c>
      <c r="AR7" s="26">
        <v>3430.94</v>
      </c>
      <c r="AS7" s="26">
        <v>3430.94</v>
      </c>
      <c r="AT7" s="26">
        <v>13521.94</v>
      </c>
      <c r="AU7" s="26">
        <v>3430.94</v>
      </c>
      <c r="AV7" s="26">
        <v>0</v>
      </c>
      <c r="AW7" s="26">
        <v>0</v>
      </c>
      <c r="AX7" s="26">
        <v>0</v>
      </c>
      <c r="AY7" s="26">
        <v>0</v>
      </c>
      <c r="AZ7" s="26">
        <v>0</v>
      </c>
      <c r="BA7" s="26">
        <v>0</v>
      </c>
      <c r="BB7" s="26">
        <v>0</v>
      </c>
      <c r="BC7" s="26">
        <v>0</v>
      </c>
      <c r="BD7" s="26">
        <v>0</v>
      </c>
      <c r="BE7" s="26">
        <v>0</v>
      </c>
      <c r="BF7" s="26">
        <v>0</v>
      </c>
      <c r="BG7" s="26">
        <v>0</v>
      </c>
      <c r="BH7" s="26">
        <v>100.91</v>
      </c>
      <c r="BI7" s="26">
        <v>239762.16</v>
      </c>
      <c r="BJ7" s="26">
        <f t="shared" si="4"/>
        <v>239762.16</v>
      </c>
      <c r="BK7" s="302">
        <f t="shared" si="2"/>
        <v>0</v>
      </c>
      <c r="BL7" s="208">
        <f t="shared" si="5"/>
        <v>107944</v>
      </c>
      <c r="BM7" s="208">
        <f t="shared" si="6"/>
        <v>239762.16000000006</v>
      </c>
    </row>
    <row r="8" spans="1:65" x14ac:dyDescent="0.2">
      <c r="A8" s="28" t="s">
        <v>3547</v>
      </c>
      <c r="B8" s="28" t="s">
        <v>19</v>
      </c>
      <c r="C8" s="32">
        <v>45571</v>
      </c>
      <c r="D8" s="26">
        <v>407960</v>
      </c>
      <c r="E8" s="27" t="s">
        <v>1275</v>
      </c>
      <c r="F8" s="28" t="s">
        <v>3487</v>
      </c>
      <c r="G8" s="29">
        <v>0</v>
      </c>
      <c r="H8" s="29">
        <v>0</v>
      </c>
      <c r="I8" s="29">
        <v>0</v>
      </c>
      <c r="J8" s="30">
        <f t="shared" si="0"/>
        <v>0</v>
      </c>
      <c r="K8" s="30">
        <v>256667.95999999996</v>
      </c>
      <c r="L8" s="33">
        <v>294.41000000000003</v>
      </c>
      <c r="M8" s="33">
        <v>582.83000000000004</v>
      </c>
      <c r="N8" s="33"/>
      <c r="O8" s="29"/>
      <c r="P8" s="301">
        <f t="shared" si="1"/>
        <v>877.24</v>
      </c>
      <c r="Q8" s="301">
        <f t="shared" si="3"/>
        <v>300089.05000000005</v>
      </c>
      <c r="R8" s="62">
        <v>296.76</v>
      </c>
      <c r="S8" s="62"/>
      <c r="T8" s="26">
        <v>296.72000000000003</v>
      </c>
      <c r="U8" s="26"/>
      <c r="V8" s="26"/>
      <c r="W8" s="26"/>
      <c r="X8" s="26"/>
      <c r="Y8" s="26">
        <v>296.72000000000003</v>
      </c>
      <c r="Z8" s="26">
        <v>296.72000000000003</v>
      </c>
      <c r="AA8" s="26">
        <v>296.72000000000003</v>
      </c>
      <c r="AB8" s="26">
        <v>482.62</v>
      </c>
      <c r="AC8" s="26">
        <v>989.08</v>
      </c>
      <c r="AD8" s="26">
        <v>989.08</v>
      </c>
      <c r="AE8" s="26">
        <v>989.08</v>
      </c>
      <c r="AF8" s="26">
        <v>989.08</v>
      </c>
      <c r="AG8" s="26">
        <v>989.08</v>
      </c>
      <c r="AH8" s="26">
        <v>6200.05</v>
      </c>
      <c r="AI8" s="26">
        <v>989.08</v>
      </c>
      <c r="AJ8" s="26">
        <v>989.08</v>
      </c>
      <c r="AK8" s="26">
        <v>989.08</v>
      </c>
      <c r="AL8" s="26">
        <v>989.08</v>
      </c>
      <c r="AM8" s="26">
        <v>989.08</v>
      </c>
      <c r="AN8" s="26">
        <v>989.08</v>
      </c>
      <c r="AO8" s="26">
        <v>989.08</v>
      </c>
      <c r="AP8" s="26">
        <v>989.08</v>
      </c>
      <c r="AQ8" s="26">
        <v>989.08</v>
      </c>
      <c r="AR8" s="26">
        <v>989.08</v>
      </c>
      <c r="AS8" s="26">
        <v>989.08</v>
      </c>
      <c r="AT8" s="26">
        <v>5210.97</v>
      </c>
      <c r="AU8" s="26">
        <v>0</v>
      </c>
      <c r="AV8" s="26">
        <v>284.66000000000003</v>
      </c>
      <c r="AW8" s="26">
        <v>0</v>
      </c>
      <c r="AX8" s="26">
        <v>0</v>
      </c>
      <c r="AY8" s="26">
        <v>0</v>
      </c>
      <c r="AZ8" s="26">
        <v>0</v>
      </c>
      <c r="BA8" s="26">
        <v>0</v>
      </c>
      <c r="BB8" s="26">
        <v>0</v>
      </c>
      <c r="BC8" s="26">
        <v>0</v>
      </c>
      <c r="BD8" s="26">
        <v>0</v>
      </c>
      <c r="BE8" s="26">
        <v>0</v>
      </c>
      <c r="BF8" s="26">
        <v>0</v>
      </c>
      <c r="BG8" s="26">
        <v>0</v>
      </c>
      <c r="BH8" s="26">
        <v>0</v>
      </c>
      <c r="BI8" s="26">
        <v>270601.83</v>
      </c>
      <c r="BJ8" s="26">
        <f t="shared" si="4"/>
        <v>270601.83</v>
      </c>
      <c r="BK8" s="302">
        <f t="shared" si="2"/>
        <v>0</v>
      </c>
      <c r="BL8" s="208">
        <f t="shared" si="5"/>
        <v>1174</v>
      </c>
      <c r="BM8" s="208">
        <f t="shared" si="6"/>
        <v>29190.460000000014</v>
      </c>
    </row>
    <row r="9" spans="1:65" x14ac:dyDescent="0.2">
      <c r="A9" s="28" t="s">
        <v>3579</v>
      </c>
      <c r="B9" s="28" t="s">
        <v>19</v>
      </c>
      <c r="C9" s="35">
        <v>45480</v>
      </c>
      <c r="D9" s="26">
        <v>252860</v>
      </c>
      <c r="E9" s="27" t="s">
        <v>982</v>
      </c>
      <c r="F9" s="28" t="s">
        <v>3487</v>
      </c>
      <c r="G9" s="33">
        <v>282.81</v>
      </c>
      <c r="H9" s="33"/>
      <c r="I9" s="33">
        <v>290.17</v>
      </c>
      <c r="J9" s="30">
        <f t="shared" si="0"/>
        <v>572.98</v>
      </c>
      <c r="K9" s="30">
        <v>305358.61000000028</v>
      </c>
      <c r="L9" s="33">
        <v>364.06</v>
      </c>
      <c r="M9" s="33">
        <v>365.48</v>
      </c>
      <c r="N9" s="33">
        <v>367.38</v>
      </c>
      <c r="O9" s="29"/>
      <c r="P9" s="301">
        <f t="shared" si="1"/>
        <v>1096.92</v>
      </c>
      <c r="Q9" s="301">
        <f t="shared" si="3"/>
        <v>626924.80999999982</v>
      </c>
      <c r="R9" s="62">
        <v>369.51</v>
      </c>
      <c r="S9" s="62">
        <v>372.06</v>
      </c>
      <c r="T9" s="26">
        <v>280367.35999999999</v>
      </c>
      <c r="U9" s="26"/>
      <c r="V9" s="26"/>
      <c r="W9" s="26"/>
      <c r="X9" s="26"/>
      <c r="Y9" s="26">
        <v>375.44</v>
      </c>
      <c r="Z9" s="26">
        <v>375.44</v>
      </c>
      <c r="AA9" s="26">
        <v>1966.3</v>
      </c>
      <c r="AB9" s="26">
        <v>375.44</v>
      </c>
      <c r="AC9" s="26">
        <v>375.44</v>
      </c>
      <c r="AD9" s="26">
        <v>375.44</v>
      </c>
      <c r="AE9" s="26">
        <v>375.44</v>
      </c>
      <c r="AF9" s="26">
        <v>1100.03</v>
      </c>
      <c r="AG9" s="26">
        <v>1251.48</v>
      </c>
      <c r="AH9" s="26">
        <v>1251.48</v>
      </c>
      <c r="AI9" s="26">
        <v>1251.48</v>
      </c>
      <c r="AJ9" s="26">
        <v>1251.48</v>
      </c>
      <c r="AK9" s="26">
        <v>1251.48</v>
      </c>
      <c r="AL9" s="26">
        <v>1251.48</v>
      </c>
      <c r="AM9" s="26">
        <v>6554.36</v>
      </c>
      <c r="AN9" s="26">
        <v>1251.48</v>
      </c>
      <c r="AO9" s="26">
        <v>1251.48</v>
      </c>
      <c r="AP9" s="26">
        <v>1251.48</v>
      </c>
      <c r="AQ9" s="26">
        <v>1251.48</v>
      </c>
      <c r="AR9" s="26">
        <v>1251.48</v>
      </c>
      <c r="AS9" s="26">
        <v>1251.48</v>
      </c>
      <c r="AT9" s="26">
        <v>5302.88</v>
      </c>
      <c r="AU9" s="26">
        <v>0</v>
      </c>
      <c r="AV9" s="26">
        <v>0</v>
      </c>
      <c r="AW9" s="26">
        <v>0</v>
      </c>
      <c r="AX9" s="26">
        <v>0</v>
      </c>
      <c r="AY9" s="26">
        <v>530.29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313091.62</v>
      </c>
      <c r="BJ9" s="26">
        <f t="shared" si="4"/>
        <v>313091.62</v>
      </c>
      <c r="BK9" s="302">
        <f t="shared" si="2"/>
        <v>0</v>
      </c>
      <c r="BL9" s="208">
        <f t="shared" si="5"/>
        <v>1838.49</v>
      </c>
      <c r="BM9" s="208">
        <f t="shared" si="6"/>
        <v>313091.61999999976</v>
      </c>
    </row>
    <row r="10" spans="1:65" x14ac:dyDescent="0.2">
      <c r="A10" s="28" t="s">
        <v>3584</v>
      </c>
      <c r="B10" s="28" t="s">
        <v>19</v>
      </c>
      <c r="C10" s="38">
        <v>45488</v>
      </c>
      <c r="D10" s="26">
        <v>431460</v>
      </c>
      <c r="E10" s="27" t="s">
        <v>998</v>
      </c>
      <c r="F10" s="28" t="s">
        <v>3487</v>
      </c>
      <c r="G10" s="33">
        <v>357.83</v>
      </c>
      <c r="H10" s="33">
        <v>359.62</v>
      </c>
      <c r="I10" s="33">
        <v>362.61</v>
      </c>
      <c r="J10" s="30">
        <f t="shared" si="0"/>
        <v>1080.06</v>
      </c>
      <c r="K10" s="30">
        <v>436392.79000000027</v>
      </c>
      <c r="L10" s="33">
        <v>2990.08</v>
      </c>
      <c r="M10" s="33">
        <v>3067.77</v>
      </c>
      <c r="N10" s="33">
        <v>8007.09</v>
      </c>
      <c r="O10" s="29"/>
      <c r="P10" s="301">
        <f t="shared" si="1"/>
        <v>14064.94</v>
      </c>
      <c r="Q10" s="301">
        <f t="shared" si="3"/>
        <v>567751.9</v>
      </c>
      <c r="R10" s="62">
        <v>3106.66</v>
      </c>
      <c r="S10" s="62">
        <v>3125.07</v>
      </c>
      <c r="T10" s="26">
        <v>3083.6</v>
      </c>
      <c r="U10" s="26"/>
      <c r="V10" s="26"/>
      <c r="W10" s="26"/>
      <c r="X10" s="26"/>
      <c r="Y10" s="26">
        <v>3083.6</v>
      </c>
      <c r="Z10" s="26">
        <v>3083.6</v>
      </c>
      <c r="AA10" s="26">
        <v>19427.740000000002</v>
      </c>
      <c r="AB10" s="26">
        <v>3083.6</v>
      </c>
      <c r="AC10" s="26">
        <v>3083.6</v>
      </c>
      <c r="AD10" s="26">
        <v>3083.6</v>
      </c>
      <c r="AE10" s="26">
        <v>3083.6</v>
      </c>
      <c r="AF10" s="26">
        <v>3083.6</v>
      </c>
      <c r="AG10" s="26">
        <v>3083.6</v>
      </c>
      <c r="AH10" s="26">
        <v>3083.6</v>
      </c>
      <c r="AI10" s="26">
        <v>3083.6</v>
      </c>
      <c r="AJ10" s="26">
        <v>3083.6</v>
      </c>
      <c r="AK10" s="26">
        <v>3083.6</v>
      </c>
      <c r="AL10" s="26">
        <v>3083.6</v>
      </c>
      <c r="AM10" s="26">
        <v>19427.740000000002</v>
      </c>
      <c r="AN10" s="26">
        <v>3083.6</v>
      </c>
      <c r="AO10" s="26">
        <v>3083.6</v>
      </c>
      <c r="AP10" s="26">
        <v>3083.6</v>
      </c>
      <c r="AQ10" s="26">
        <v>3083.6</v>
      </c>
      <c r="AR10" s="26">
        <v>3083.6</v>
      </c>
      <c r="AS10" s="26">
        <v>3083.6</v>
      </c>
      <c r="AT10" s="26">
        <v>27076.799999999999</v>
      </c>
      <c r="AU10" s="26">
        <v>108.96</v>
      </c>
      <c r="AV10" s="26">
        <v>0</v>
      </c>
      <c r="AW10" s="26">
        <v>0</v>
      </c>
      <c r="AX10" s="26">
        <v>0</v>
      </c>
      <c r="AY10" s="26">
        <v>0</v>
      </c>
      <c r="AZ10" s="26">
        <v>0</v>
      </c>
      <c r="BA10" s="26">
        <v>0</v>
      </c>
      <c r="BB10" s="26">
        <v>0</v>
      </c>
      <c r="BC10" s="26">
        <v>0</v>
      </c>
      <c r="BD10" s="26">
        <v>0</v>
      </c>
      <c r="BE10" s="26">
        <v>0</v>
      </c>
      <c r="BF10" s="26">
        <v>0</v>
      </c>
      <c r="BG10" s="26">
        <v>0</v>
      </c>
      <c r="BH10" s="26">
        <v>0</v>
      </c>
      <c r="BI10" s="26">
        <v>433806.93</v>
      </c>
      <c r="BJ10" s="26">
        <f t="shared" si="4"/>
        <v>433806.93</v>
      </c>
      <c r="BK10" s="302">
        <f t="shared" si="2"/>
        <v>0</v>
      </c>
      <c r="BL10" s="208">
        <f t="shared" si="5"/>
        <v>20296.669999999998</v>
      </c>
      <c r="BM10" s="208">
        <f t="shared" si="6"/>
        <v>127713.24000000003</v>
      </c>
    </row>
    <row r="11" spans="1:65" x14ac:dyDescent="0.2">
      <c r="A11" s="28" t="s">
        <v>3522</v>
      </c>
      <c r="B11" s="28" t="s">
        <v>19</v>
      </c>
      <c r="C11" s="34">
        <v>45472</v>
      </c>
      <c r="D11" s="26">
        <v>290460</v>
      </c>
      <c r="E11" s="27" t="s">
        <v>1207</v>
      </c>
      <c r="F11" s="28" t="s">
        <v>3487</v>
      </c>
      <c r="G11" s="33">
        <v>2858.46</v>
      </c>
      <c r="H11" s="33">
        <v>3935.4399999999996</v>
      </c>
      <c r="I11" s="33">
        <v>2978.16</v>
      </c>
      <c r="J11" s="30">
        <f t="shared" si="0"/>
        <v>9772.06</v>
      </c>
      <c r="K11" s="30">
        <v>281331.77</v>
      </c>
      <c r="L11" s="29"/>
      <c r="M11" s="29"/>
      <c r="N11" s="29"/>
      <c r="O11" s="29"/>
      <c r="P11" s="301">
        <f t="shared" si="1"/>
        <v>0</v>
      </c>
      <c r="Q11" s="301">
        <f t="shared" si="3"/>
        <v>291194.14</v>
      </c>
      <c r="R11" s="62">
        <v>0</v>
      </c>
      <c r="S11" s="62">
        <v>0</v>
      </c>
      <c r="T11" s="26">
        <v>0</v>
      </c>
      <c r="U11" s="26"/>
      <c r="V11" s="26"/>
      <c r="W11" s="26"/>
      <c r="X11" s="26"/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0</v>
      </c>
      <c r="AE11" s="26">
        <v>0</v>
      </c>
      <c r="AF11" s="26">
        <v>0</v>
      </c>
      <c r="AG11" s="26">
        <v>0</v>
      </c>
      <c r="AH11" s="26">
        <v>0</v>
      </c>
      <c r="AI11" s="26">
        <v>0</v>
      </c>
      <c r="AJ11" s="26">
        <v>0</v>
      </c>
      <c r="AK11" s="26">
        <v>0</v>
      </c>
      <c r="AL11" s="26">
        <v>0</v>
      </c>
      <c r="AM11" s="26">
        <v>0</v>
      </c>
      <c r="AN11" s="26">
        <v>0</v>
      </c>
      <c r="AO11" s="26">
        <v>0</v>
      </c>
      <c r="AP11" s="26">
        <v>0</v>
      </c>
      <c r="AQ11" s="26">
        <v>0</v>
      </c>
      <c r="AR11" s="26">
        <v>0</v>
      </c>
      <c r="AS11" s="26">
        <v>0</v>
      </c>
      <c r="AT11" s="26">
        <v>0</v>
      </c>
      <c r="AU11" s="26">
        <v>109.9</v>
      </c>
      <c r="AV11" s="26">
        <v>0</v>
      </c>
      <c r="AW11" s="26">
        <v>0</v>
      </c>
      <c r="AX11" s="26">
        <v>0</v>
      </c>
      <c r="AY11" s="26">
        <v>0</v>
      </c>
      <c r="AZ11" s="26">
        <v>0</v>
      </c>
      <c r="BA11" s="26">
        <v>0</v>
      </c>
      <c r="BB11" s="26">
        <v>0</v>
      </c>
      <c r="BC11" s="26">
        <v>0</v>
      </c>
      <c r="BD11" s="26">
        <v>0</v>
      </c>
      <c r="BE11" s="26">
        <v>0</v>
      </c>
      <c r="BF11" s="26">
        <v>0</v>
      </c>
      <c r="BG11" s="26">
        <v>0</v>
      </c>
      <c r="BH11" s="26">
        <v>0</v>
      </c>
      <c r="BI11" s="26">
        <v>291084.24</v>
      </c>
      <c r="BJ11" s="26">
        <f t="shared" si="4"/>
        <v>291084.24</v>
      </c>
      <c r="BK11" s="302">
        <f t="shared" si="2"/>
        <v>0</v>
      </c>
      <c r="BL11" s="208">
        <f t="shared" si="5"/>
        <v>0</v>
      </c>
      <c r="BM11" s="208">
        <f t="shared" si="6"/>
        <v>109.9</v>
      </c>
    </row>
    <row r="12" spans="1:65" x14ac:dyDescent="0.2">
      <c r="A12" s="28" t="s">
        <v>3623</v>
      </c>
      <c r="B12" s="28" t="s">
        <v>19</v>
      </c>
      <c r="C12" s="39">
        <v>45593</v>
      </c>
      <c r="D12" s="26">
        <v>431460</v>
      </c>
      <c r="E12" s="27" t="s">
        <v>1122</v>
      </c>
      <c r="F12" s="28" t="s">
        <v>3487</v>
      </c>
      <c r="G12" s="33">
        <v>752.04</v>
      </c>
      <c r="H12" s="33">
        <v>755.8</v>
      </c>
      <c r="I12" s="33">
        <v>762.07</v>
      </c>
      <c r="J12" s="30">
        <f t="shared" si="0"/>
        <v>2269.91</v>
      </c>
      <c r="K12" s="30">
        <v>437092.12000000046</v>
      </c>
      <c r="L12" s="33">
        <v>780.94</v>
      </c>
      <c r="M12" s="33">
        <v>1150.3599999999999</v>
      </c>
      <c r="N12" s="33">
        <v>1156.3399999999999</v>
      </c>
      <c r="O12" s="29"/>
      <c r="P12" s="301">
        <f t="shared" si="1"/>
        <v>3087.64</v>
      </c>
      <c r="Q12" s="301">
        <f t="shared" si="3"/>
        <v>586952.04</v>
      </c>
      <c r="R12" s="62">
        <v>1163.05</v>
      </c>
      <c r="S12" s="62">
        <v>1402.94</v>
      </c>
      <c r="T12" s="26">
        <v>4527.1499999999996</v>
      </c>
      <c r="U12" s="26"/>
      <c r="V12" s="26"/>
      <c r="W12" s="26"/>
      <c r="X12" s="26"/>
      <c r="Y12" s="26">
        <v>4527.1499999999996</v>
      </c>
      <c r="Z12" s="26">
        <v>4527.1499999999996</v>
      </c>
      <c r="AA12" s="26">
        <v>20528.05</v>
      </c>
      <c r="AB12" s="26">
        <v>4527.1499999999996</v>
      </c>
      <c r="AC12" s="26">
        <v>4527.1499999999996</v>
      </c>
      <c r="AD12" s="26">
        <v>4527.1499999999996</v>
      </c>
      <c r="AE12" s="26">
        <v>4527.1499999999996</v>
      </c>
      <c r="AF12" s="26">
        <v>3022.83</v>
      </c>
      <c r="AG12" s="26">
        <v>3022.83</v>
      </c>
      <c r="AH12" s="26">
        <v>3022.83</v>
      </c>
      <c r="AI12" s="26">
        <v>3022.83</v>
      </c>
      <c r="AJ12" s="26">
        <v>3022.83</v>
      </c>
      <c r="AK12" s="26">
        <v>3022.83</v>
      </c>
      <c r="AL12" s="26">
        <v>3022.83</v>
      </c>
      <c r="AM12" s="26">
        <v>19023.73</v>
      </c>
      <c r="AN12" s="26">
        <v>3022.83</v>
      </c>
      <c r="AO12" s="26">
        <v>3022.83</v>
      </c>
      <c r="AP12" s="26">
        <v>3022.83</v>
      </c>
      <c r="AQ12" s="26">
        <v>3022.83</v>
      </c>
      <c r="AR12" s="26">
        <v>3022.83</v>
      </c>
      <c r="AS12" s="26">
        <v>3022.83</v>
      </c>
      <c r="AT12" s="26">
        <v>16000.9</v>
      </c>
      <c r="AU12" s="26">
        <v>0</v>
      </c>
      <c r="AV12" s="26">
        <v>0</v>
      </c>
      <c r="AW12" s="26">
        <v>0</v>
      </c>
      <c r="AX12" s="26">
        <v>106.84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0</v>
      </c>
      <c r="BI12" s="26">
        <v>457739.69</v>
      </c>
      <c r="BJ12" s="26">
        <f t="shared" si="4"/>
        <v>457739.69</v>
      </c>
      <c r="BK12" s="302">
        <f t="shared" si="2"/>
        <v>0</v>
      </c>
      <c r="BL12" s="208">
        <f t="shared" si="5"/>
        <v>5653.6299999999992</v>
      </c>
      <c r="BM12" s="208">
        <f t="shared" si="6"/>
        <v>126646.36000000002</v>
      </c>
    </row>
    <row r="13" spans="1:65" x14ac:dyDescent="0.2">
      <c r="A13" s="28" t="s">
        <v>3544</v>
      </c>
      <c r="B13" s="28" t="s">
        <v>19</v>
      </c>
      <c r="C13" s="34">
        <v>45472</v>
      </c>
      <c r="D13" s="26">
        <v>243460</v>
      </c>
      <c r="E13" s="27" t="s">
        <v>1266</v>
      </c>
      <c r="F13" s="28" t="s">
        <v>3487</v>
      </c>
      <c r="G13" s="33">
        <v>377.08</v>
      </c>
      <c r="H13" s="33">
        <v>378.96</v>
      </c>
      <c r="I13" s="33">
        <v>382.11</v>
      </c>
      <c r="J13" s="30">
        <f t="shared" si="0"/>
        <v>1138.1500000000001</v>
      </c>
      <c r="K13" s="30">
        <v>309720.67000000068</v>
      </c>
      <c r="L13" s="33">
        <v>383.63</v>
      </c>
      <c r="M13" s="33">
        <v>752.91</v>
      </c>
      <c r="N13" s="33">
        <v>772.22</v>
      </c>
      <c r="O13" s="29"/>
      <c r="P13" s="301">
        <f t="shared" si="1"/>
        <v>1908.76</v>
      </c>
      <c r="Q13" s="301">
        <f t="shared" si="3"/>
        <v>374765.06999999995</v>
      </c>
      <c r="R13" s="62">
        <v>2613.1800000000003</v>
      </c>
      <c r="S13" s="62">
        <v>1716.04</v>
      </c>
      <c r="T13" s="26">
        <v>2700.74</v>
      </c>
      <c r="U13" s="26"/>
      <c r="V13" s="26"/>
      <c r="W13" s="26"/>
      <c r="X13" s="26"/>
      <c r="Y13" s="26">
        <v>2700.74</v>
      </c>
      <c r="Z13" s="26">
        <v>2700.74</v>
      </c>
      <c r="AA13" s="26">
        <v>2700.74</v>
      </c>
      <c r="AB13" s="26">
        <v>2700.74</v>
      </c>
      <c r="AC13" s="26">
        <v>2700.74</v>
      </c>
      <c r="AD13" s="26">
        <v>2700.74</v>
      </c>
      <c r="AE13" s="26">
        <v>2700.74</v>
      </c>
      <c r="AF13" s="26">
        <v>2700.74</v>
      </c>
      <c r="AG13" s="26">
        <v>1696.59</v>
      </c>
      <c r="AH13" s="26">
        <v>1696.59</v>
      </c>
      <c r="AI13" s="26">
        <v>1696.59</v>
      </c>
      <c r="AJ13" s="26">
        <v>1696.59</v>
      </c>
      <c r="AK13" s="26">
        <v>1696.59</v>
      </c>
      <c r="AL13" s="26">
        <v>1696.59</v>
      </c>
      <c r="AM13" s="26">
        <v>1696.59</v>
      </c>
      <c r="AN13" s="26">
        <v>1696.59</v>
      </c>
      <c r="AO13" s="26">
        <v>1696.59</v>
      </c>
      <c r="AP13" s="26">
        <v>1696.59</v>
      </c>
      <c r="AQ13" s="26">
        <v>1696.59</v>
      </c>
      <c r="AR13" s="26">
        <v>1696.59</v>
      </c>
      <c r="AS13" s="26">
        <v>1696.53</v>
      </c>
      <c r="AT13" s="26">
        <v>0</v>
      </c>
      <c r="AU13" s="26">
        <v>0</v>
      </c>
      <c r="AV13" s="26">
        <v>109.9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G13" s="26">
        <v>0</v>
      </c>
      <c r="BH13" s="26">
        <v>0</v>
      </c>
      <c r="BI13" s="26">
        <v>323963.68</v>
      </c>
      <c r="BJ13" s="26">
        <f t="shared" si="4"/>
        <v>323963.68</v>
      </c>
      <c r="BK13" s="302">
        <f t="shared" si="2"/>
        <v>0</v>
      </c>
      <c r="BL13" s="208">
        <f t="shared" si="5"/>
        <v>6237.9800000000005</v>
      </c>
      <c r="BM13" s="208">
        <f t="shared" si="6"/>
        <v>46472.169999999969</v>
      </c>
    </row>
    <row r="14" spans="1:65" x14ac:dyDescent="0.2">
      <c r="A14" s="28" t="s">
        <v>3578</v>
      </c>
      <c r="B14" s="28" t="s">
        <v>19</v>
      </c>
      <c r="C14" s="32">
        <v>45522</v>
      </c>
      <c r="D14" s="26">
        <v>298047.68</v>
      </c>
      <c r="E14" s="27" t="s">
        <v>978</v>
      </c>
      <c r="F14" s="28" t="s">
        <v>3487</v>
      </c>
      <c r="G14" s="33">
        <v>823.52</v>
      </c>
      <c r="H14" s="33">
        <v>337.19</v>
      </c>
      <c r="I14" s="33">
        <v>339.98</v>
      </c>
      <c r="J14" s="30">
        <f t="shared" si="0"/>
        <v>1500.69</v>
      </c>
      <c r="K14" s="30">
        <v>301841.75999999995</v>
      </c>
      <c r="L14" s="33">
        <v>341.34</v>
      </c>
      <c r="M14" s="33">
        <v>342.68</v>
      </c>
      <c r="N14" s="33">
        <v>344.46</v>
      </c>
      <c r="O14" s="29"/>
      <c r="P14" s="301">
        <f t="shared" si="1"/>
        <v>1028.48</v>
      </c>
      <c r="Q14" s="301">
        <f t="shared" si="3"/>
        <v>382270.4</v>
      </c>
      <c r="R14" s="62">
        <v>346.46</v>
      </c>
      <c r="S14" s="62">
        <v>1162.82</v>
      </c>
      <c r="T14" s="26">
        <v>2202.96</v>
      </c>
      <c r="U14" s="26"/>
      <c r="V14" s="26"/>
      <c r="W14" s="26"/>
      <c r="X14" s="26"/>
      <c r="Y14" s="26">
        <v>2202.96</v>
      </c>
      <c r="Z14" s="26">
        <v>2202.96</v>
      </c>
      <c r="AA14" s="26">
        <v>2202.96</v>
      </c>
      <c r="AB14" s="26">
        <v>7398.77</v>
      </c>
      <c r="AC14" s="26">
        <v>2202.96</v>
      </c>
      <c r="AD14" s="26">
        <v>2202.96</v>
      </c>
      <c r="AE14" s="26">
        <v>2202.96</v>
      </c>
      <c r="AF14" s="26">
        <v>2202.96</v>
      </c>
      <c r="AG14" s="26">
        <v>1173.4000000000001</v>
      </c>
      <c r="AH14" s="26">
        <v>11840.67</v>
      </c>
      <c r="AI14" s="26">
        <v>1173.4000000000001</v>
      </c>
      <c r="AJ14" s="26">
        <v>1173.4000000000001</v>
      </c>
      <c r="AK14" s="26">
        <v>1173.4000000000001</v>
      </c>
      <c r="AL14" s="26">
        <v>1173.4000000000001</v>
      </c>
      <c r="AM14" s="26">
        <v>1173.4000000000001</v>
      </c>
      <c r="AN14" s="26">
        <v>1173.4000000000001</v>
      </c>
      <c r="AO14" s="26">
        <v>1173.4000000000001</v>
      </c>
      <c r="AP14" s="26">
        <v>1173.4000000000001</v>
      </c>
      <c r="AQ14" s="26">
        <v>1173.4000000000001</v>
      </c>
      <c r="AR14" s="26">
        <v>1173.4000000000001</v>
      </c>
      <c r="AS14" s="26">
        <v>1173.4000000000001</v>
      </c>
      <c r="AT14" s="26">
        <v>10667.27</v>
      </c>
      <c r="AU14" s="26">
        <v>0</v>
      </c>
      <c r="AV14" s="26">
        <v>0</v>
      </c>
      <c r="AW14" s="26">
        <v>0</v>
      </c>
      <c r="AX14" s="26">
        <v>341.35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G14" s="26">
        <v>0</v>
      </c>
      <c r="BH14" s="26">
        <v>0</v>
      </c>
      <c r="BI14" s="26">
        <v>318808.58</v>
      </c>
      <c r="BJ14" s="26">
        <f t="shared" si="4"/>
        <v>318808.58</v>
      </c>
      <c r="BK14" s="302">
        <f t="shared" si="2"/>
        <v>0</v>
      </c>
      <c r="BL14" s="208">
        <f t="shared" si="5"/>
        <v>2537.7600000000002</v>
      </c>
      <c r="BM14" s="208">
        <f t="shared" si="6"/>
        <v>61952.540000000015</v>
      </c>
    </row>
    <row r="15" spans="1:65" x14ac:dyDescent="0.2">
      <c r="A15" s="28" t="s">
        <v>3506</v>
      </c>
      <c r="B15" s="28" t="s">
        <v>19</v>
      </c>
      <c r="C15" s="35">
        <v>45472</v>
      </c>
      <c r="D15" s="26">
        <v>234060</v>
      </c>
      <c r="E15" s="27" t="s">
        <v>1159</v>
      </c>
      <c r="F15" s="28" t="s">
        <v>3487</v>
      </c>
      <c r="G15" s="33">
        <v>618.71</v>
      </c>
      <c r="H15" s="33">
        <v>621.79999999999995</v>
      </c>
      <c r="I15" s="33">
        <v>626.96</v>
      </c>
      <c r="J15" s="30">
        <f t="shared" si="0"/>
        <v>1867.47</v>
      </c>
      <c r="K15" s="30">
        <v>257589.33000000005</v>
      </c>
      <c r="L15" s="33">
        <v>629.47</v>
      </c>
      <c r="M15" s="33">
        <v>631.91999999999996</v>
      </c>
      <c r="N15" s="33">
        <v>635.21</v>
      </c>
      <c r="O15" s="29"/>
      <c r="P15" s="301">
        <f t="shared" si="1"/>
        <v>1896.6</v>
      </c>
      <c r="Q15" s="301">
        <f t="shared" si="3"/>
        <v>308656.14</v>
      </c>
      <c r="R15" s="62">
        <v>638.89</v>
      </c>
      <c r="S15" s="62">
        <v>643.29999999999995</v>
      </c>
      <c r="T15" s="26">
        <v>1678.71</v>
      </c>
      <c r="U15" s="26"/>
      <c r="V15" s="26"/>
      <c r="W15" s="26"/>
      <c r="X15" s="26"/>
      <c r="Y15" s="26">
        <v>1678.71</v>
      </c>
      <c r="Z15" s="26">
        <v>1678.71</v>
      </c>
      <c r="AA15" s="26">
        <v>4453.8599999999997</v>
      </c>
      <c r="AB15" s="26">
        <v>1678.71</v>
      </c>
      <c r="AC15" s="26">
        <v>1678.71</v>
      </c>
      <c r="AD15" s="26">
        <v>1678.71</v>
      </c>
      <c r="AE15" s="26">
        <v>1678.71</v>
      </c>
      <c r="AF15" s="26">
        <v>649.15</v>
      </c>
      <c r="AG15" s="26">
        <v>649.15</v>
      </c>
      <c r="AH15" s="26">
        <v>649.15</v>
      </c>
      <c r="AI15" s="26">
        <v>649.15</v>
      </c>
      <c r="AJ15" s="26">
        <v>649.15</v>
      </c>
      <c r="AK15" s="26">
        <v>649.15</v>
      </c>
      <c r="AL15" s="26">
        <v>649.15</v>
      </c>
      <c r="AM15" s="26">
        <v>3424.3</v>
      </c>
      <c r="AN15" s="26">
        <v>649.15</v>
      </c>
      <c r="AO15" s="26">
        <v>649.15</v>
      </c>
      <c r="AP15" s="26">
        <v>649.15</v>
      </c>
      <c r="AQ15" s="26">
        <v>649.15</v>
      </c>
      <c r="AR15" s="26">
        <v>649.15</v>
      </c>
      <c r="AS15" s="26">
        <v>649.15</v>
      </c>
      <c r="AT15" s="26">
        <v>7789.88</v>
      </c>
      <c r="AU15" s="26">
        <v>0</v>
      </c>
      <c r="AV15" s="26">
        <v>108.19</v>
      </c>
      <c r="AW15" s="26">
        <v>0</v>
      </c>
      <c r="AX15" s="26">
        <v>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26">
        <v>0</v>
      </c>
      <c r="BE15" s="26">
        <v>0</v>
      </c>
      <c r="BF15" s="26">
        <v>0</v>
      </c>
      <c r="BG15" s="26">
        <v>0</v>
      </c>
      <c r="BH15" s="26">
        <v>0</v>
      </c>
      <c r="BI15" s="26">
        <v>271407.8</v>
      </c>
      <c r="BJ15" s="26">
        <f t="shared" si="4"/>
        <v>271407.8</v>
      </c>
      <c r="BK15" s="302">
        <f t="shared" si="2"/>
        <v>0</v>
      </c>
      <c r="BL15" s="208">
        <f t="shared" si="5"/>
        <v>3178.79</v>
      </c>
      <c r="BM15" s="208">
        <f t="shared" si="6"/>
        <v>35966.150000000016</v>
      </c>
    </row>
    <row r="16" spans="1:65" x14ac:dyDescent="0.2">
      <c r="A16" s="28" t="s">
        <v>3552</v>
      </c>
      <c r="B16" s="28" t="s">
        <v>19</v>
      </c>
      <c r="C16" s="34">
        <v>45485</v>
      </c>
      <c r="D16" s="26">
        <v>296100</v>
      </c>
      <c r="E16" s="27" t="s">
        <v>1291</v>
      </c>
      <c r="F16" s="28" t="s">
        <v>3487</v>
      </c>
      <c r="G16" s="33">
        <v>521.59</v>
      </c>
      <c r="H16" s="33">
        <v>524.20000000000005</v>
      </c>
      <c r="I16" s="33">
        <v>528.54999999999995</v>
      </c>
      <c r="J16" s="30">
        <f t="shared" si="0"/>
        <v>1574.34</v>
      </c>
      <c r="K16" s="30">
        <v>304457.20999999979</v>
      </c>
      <c r="L16" s="33">
        <v>530.66</v>
      </c>
      <c r="M16" s="33">
        <v>532.73</v>
      </c>
      <c r="N16" s="33">
        <v>535.5</v>
      </c>
      <c r="O16" s="29"/>
      <c r="P16" s="301">
        <f t="shared" si="1"/>
        <v>1598.8899999999999</v>
      </c>
      <c r="Q16" s="301">
        <f t="shared" si="3"/>
        <v>405180.29</v>
      </c>
      <c r="R16" s="62">
        <v>538.61</v>
      </c>
      <c r="S16" s="62">
        <v>542.32000000000005</v>
      </c>
      <c r="T16" s="26">
        <v>1576.82</v>
      </c>
      <c r="U16" s="26"/>
      <c r="V16" s="26"/>
      <c r="W16" s="26"/>
      <c r="X16" s="26"/>
      <c r="Y16" s="26">
        <v>1576.82</v>
      </c>
      <c r="Z16" s="26">
        <v>1576.82</v>
      </c>
      <c r="AA16" s="26">
        <v>14124.46</v>
      </c>
      <c r="AB16" s="26">
        <v>2853.74</v>
      </c>
      <c r="AC16" s="26">
        <v>2853.74</v>
      </c>
      <c r="AD16" s="26">
        <v>2853.74</v>
      </c>
      <c r="AE16" s="26">
        <v>2853.74</v>
      </c>
      <c r="AF16" s="26">
        <v>1824.18</v>
      </c>
      <c r="AG16" s="26">
        <v>1824.18</v>
      </c>
      <c r="AH16" s="26">
        <v>1824.18</v>
      </c>
      <c r="AI16" s="26">
        <v>1824.18</v>
      </c>
      <c r="AJ16" s="26">
        <v>1824.18</v>
      </c>
      <c r="AK16" s="26">
        <v>1824.18</v>
      </c>
      <c r="AL16" s="26">
        <v>1824.18</v>
      </c>
      <c r="AM16" s="26">
        <v>13640.31</v>
      </c>
      <c r="AN16" s="26">
        <v>1824.18</v>
      </c>
      <c r="AO16" s="26">
        <v>1824.18</v>
      </c>
      <c r="AP16" s="26">
        <v>1824.18</v>
      </c>
      <c r="AQ16" s="26">
        <v>1824.18</v>
      </c>
      <c r="AR16" s="26">
        <v>1824.18</v>
      </c>
      <c r="AS16" s="26">
        <v>1824.18</v>
      </c>
      <c r="AT16" s="26">
        <v>16112.91</v>
      </c>
      <c r="AU16" s="26">
        <v>0</v>
      </c>
      <c r="AV16" s="26">
        <v>0</v>
      </c>
      <c r="AW16" s="26">
        <v>107.61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0</v>
      </c>
      <c r="BI16" s="26">
        <v>320254.31</v>
      </c>
      <c r="BJ16" s="26">
        <f t="shared" si="4"/>
        <v>320254.31</v>
      </c>
      <c r="BK16" s="302">
        <f t="shared" si="2"/>
        <v>0</v>
      </c>
      <c r="BL16" s="208">
        <f t="shared" si="5"/>
        <v>2679.82</v>
      </c>
      <c r="BM16" s="208">
        <f t="shared" si="6"/>
        <v>83845.049999999988</v>
      </c>
    </row>
    <row r="17" spans="1:65" x14ac:dyDescent="0.2">
      <c r="A17" s="28" t="s">
        <v>3606</v>
      </c>
      <c r="B17" s="28" t="s">
        <v>19</v>
      </c>
      <c r="C17" s="32">
        <v>45642</v>
      </c>
      <c r="D17" s="26">
        <v>440089.18</v>
      </c>
      <c r="E17" s="27" t="s">
        <v>1069</v>
      </c>
      <c r="F17" s="28" t="s">
        <v>3487</v>
      </c>
      <c r="G17" s="33">
        <v>533.9</v>
      </c>
      <c r="H17" s="33">
        <v>1056.47</v>
      </c>
      <c r="I17" s="33">
        <v>533.94000000000005</v>
      </c>
      <c r="J17" s="30">
        <f t="shared" si="0"/>
        <v>2124.31</v>
      </c>
      <c r="K17" s="30">
        <v>305219.21999999991</v>
      </c>
      <c r="L17" s="33">
        <v>535.73</v>
      </c>
      <c r="M17" s="33">
        <v>537.30999999999995</v>
      </c>
      <c r="N17" s="33"/>
      <c r="O17" s="29"/>
      <c r="P17" s="301">
        <f t="shared" si="1"/>
        <v>1073.04</v>
      </c>
      <c r="Q17" s="301">
        <f t="shared" si="3"/>
        <v>348462.33999999997</v>
      </c>
      <c r="R17" s="62"/>
      <c r="S17" s="62"/>
      <c r="T17" s="26">
        <v>540.96</v>
      </c>
      <c r="U17" s="26"/>
      <c r="V17" s="26"/>
      <c r="W17" s="26"/>
      <c r="X17" s="26"/>
      <c r="Y17" s="26">
        <v>540.96</v>
      </c>
      <c r="Z17" s="26">
        <v>540.96</v>
      </c>
      <c r="AA17" s="26">
        <v>773.57</v>
      </c>
      <c r="AB17" s="26">
        <v>540.96</v>
      </c>
      <c r="AC17" s="26">
        <v>540.96</v>
      </c>
      <c r="AD17" s="26">
        <v>540.96</v>
      </c>
      <c r="AE17" s="26">
        <v>540.96</v>
      </c>
      <c r="AF17" s="26">
        <v>540.96</v>
      </c>
      <c r="AG17" s="26">
        <v>540.96</v>
      </c>
      <c r="AH17" s="26">
        <v>540.96</v>
      </c>
      <c r="AI17" s="26">
        <v>540.96</v>
      </c>
      <c r="AJ17" s="26">
        <v>540.96</v>
      </c>
      <c r="AK17" s="26">
        <v>540.96</v>
      </c>
      <c r="AL17" s="26">
        <v>540.96</v>
      </c>
      <c r="AM17" s="26">
        <v>773.57</v>
      </c>
      <c r="AN17" s="26">
        <v>540.96</v>
      </c>
      <c r="AO17" s="26">
        <v>540.96</v>
      </c>
      <c r="AP17" s="26">
        <v>540.96</v>
      </c>
      <c r="AQ17" s="26">
        <v>540.96</v>
      </c>
      <c r="AR17" s="26">
        <v>540.96</v>
      </c>
      <c r="AS17" s="26">
        <v>540.96</v>
      </c>
      <c r="AT17" s="26">
        <v>13740.49</v>
      </c>
      <c r="AU17" s="26">
        <v>0</v>
      </c>
      <c r="AV17" s="26">
        <v>324.58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322030.93</v>
      </c>
      <c r="BJ17" s="26">
        <f t="shared" si="4"/>
        <v>322030.93</v>
      </c>
      <c r="BK17" s="302">
        <f t="shared" si="2"/>
        <v>0</v>
      </c>
      <c r="BL17" s="208">
        <f t="shared" si="5"/>
        <v>1073.04</v>
      </c>
      <c r="BM17" s="208">
        <f t="shared" si="6"/>
        <v>26431.409999999996</v>
      </c>
    </row>
    <row r="18" spans="1:65" x14ac:dyDescent="0.2">
      <c r="A18" s="28" t="s">
        <v>3597</v>
      </c>
      <c r="B18" s="28" t="s">
        <v>19</v>
      </c>
      <c r="C18" s="35">
        <v>45500</v>
      </c>
      <c r="D18" s="26">
        <v>249852</v>
      </c>
      <c r="E18" s="27" t="s">
        <v>1040</v>
      </c>
      <c r="F18" s="28" t="s">
        <v>3487</v>
      </c>
      <c r="G18" s="33">
        <v>394.22</v>
      </c>
      <c r="H18" s="33">
        <v>396.19</v>
      </c>
      <c r="I18" s="33">
        <v>399.48</v>
      </c>
      <c r="J18" s="30">
        <f t="shared" si="0"/>
        <v>1189.8900000000001</v>
      </c>
      <c r="K18" s="30">
        <v>312095.72999999981</v>
      </c>
      <c r="L18" s="33">
        <v>401.08</v>
      </c>
      <c r="M18" s="33">
        <v>402.64</v>
      </c>
      <c r="N18" s="33">
        <v>404.74</v>
      </c>
      <c r="O18" s="29"/>
      <c r="P18" s="301">
        <f t="shared" si="1"/>
        <v>1208.46</v>
      </c>
      <c r="Q18" s="301">
        <f t="shared" si="3"/>
        <v>377737.06</v>
      </c>
      <c r="R18" s="62">
        <v>407.09</v>
      </c>
      <c r="S18" s="62">
        <v>4534.0599999999995</v>
      </c>
      <c r="T18" s="26">
        <v>1378.74</v>
      </c>
      <c r="U18" s="26"/>
      <c r="V18" s="26"/>
      <c r="W18" s="26"/>
      <c r="X18" s="26"/>
      <c r="Y18" s="26">
        <v>1378.74</v>
      </c>
      <c r="Z18" s="26">
        <v>1378.74</v>
      </c>
      <c r="AA18" s="26">
        <v>1378.74</v>
      </c>
      <c r="AB18" s="26">
        <v>1378.74</v>
      </c>
      <c r="AC18" s="26">
        <v>1378.74</v>
      </c>
      <c r="AD18" s="26">
        <v>1378.74</v>
      </c>
      <c r="AE18" s="26">
        <v>1378.74</v>
      </c>
      <c r="AF18" s="26">
        <v>1378.74</v>
      </c>
      <c r="AG18" s="26">
        <v>1378.74</v>
      </c>
      <c r="AH18" s="26">
        <v>13893.53</v>
      </c>
      <c r="AI18" s="26">
        <v>1378.74</v>
      </c>
      <c r="AJ18" s="26">
        <v>1378.74</v>
      </c>
      <c r="AK18" s="26">
        <v>1378.74</v>
      </c>
      <c r="AL18" s="26">
        <v>1378.74</v>
      </c>
      <c r="AM18" s="26">
        <v>1378.74</v>
      </c>
      <c r="AN18" s="26">
        <v>1378.74</v>
      </c>
      <c r="AO18" s="26">
        <v>1378.74</v>
      </c>
      <c r="AP18" s="26">
        <v>1378.74</v>
      </c>
      <c r="AQ18" s="26">
        <v>1378.74</v>
      </c>
      <c r="AR18" s="26">
        <v>1378.74</v>
      </c>
      <c r="AS18" s="26">
        <v>1378.74</v>
      </c>
      <c r="AT18" s="26">
        <v>12514.79</v>
      </c>
      <c r="AU18" s="26">
        <v>0</v>
      </c>
      <c r="AV18" s="26">
        <v>0</v>
      </c>
      <c r="AW18" s="26">
        <v>0</v>
      </c>
      <c r="AX18" s="26">
        <v>0</v>
      </c>
      <c r="AY18" s="26">
        <v>954.52</v>
      </c>
      <c r="AZ18" s="26">
        <v>0</v>
      </c>
      <c r="BA18" s="26">
        <v>0</v>
      </c>
      <c r="BB18" s="26">
        <v>0</v>
      </c>
      <c r="BC18" s="26">
        <v>0</v>
      </c>
      <c r="BD18" s="26">
        <v>0</v>
      </c>
      <c r="BE18" s="26">
        <v>0</v>
      </c>
      <c r="BF18" s="26">
        <v>0</v>
      </c>
      <c r="BG18" s="26">
        <v>0</v>
      </c>
      <c r="BH18" s="26">
        <v>0</v>
      </c>
      <c r="BI18" s="26">
        <v>316479.53000000003</v>
      </c>
      <c r="BJ18" s="26">
        <f t="shared" si="4"/>
        <v>316479.53000000003</v>
      </c>
      <c r="BK18" s="302">
        <f t="shared" si="2"/>
        <v>0</v>
      </c>
      <c r="BL18" s="208">
        <f t="shared" si="5"/>
        <v>6149.61</v>
      </c>
      <c r="BM18" s="208">
        <f t="shared" si="6"/>
        <v>56316.37999999999</v>
      </c>
    </row>
    <row r="19" spans="1:65" x14ac:dyDescent="0.2">
      <c r="A19" s="28" t="s">
        <v>3575</v>
      </c>
      <c r="B19" s="28" t="s">
        <v>19</v>
      </c>
      <c r="C19" s="32">
        <v>45542</v>
      </c>
      <c r="D19" s="26">
        <v>324300</v>
      </c>
      <c r="E19" s="27" t="s">
        <v>942</v>
      </c>
      <c r="F19" s="28" t="s">
        <v>3487</v>
      </c>
      <c r="G19" s="33">
        <v>340.04</v>
      </c>
      <c r="H19" s="33">
        <v>341.74</v>
      </c>
      <c r="I19" s="33">
        <v>344.57</v>
      </c>
      <c r="J19" s="30">
        <f t="shared" si="0"/>
        <v>1026.3499999999999</v>
      </c>
      <c r="K19" s="30">
        <v>310645.05999999942</v>
      </c>
      <c r="L19" s="33">
        <v>345.95</v>
      </c>
      <c r="M19" s="33">
        <v>347.3</v>
      </c>
      <c r="N19" s="33">
        <v>349.11</v>
      </c>
      <c r="O19" s="29"/>
      <c r="P19" s="301">
        <f t="shared" si="1"/>
        <v>1042.3600000000001</v>
      </c>
      <c r="Q19" s="301">
        <f t="shared" si="3"/>
        <v>369496.16000000003</v>
      </c>
      <c r="R19" s="62">
        <v>351.13</v>
      </c>
      <c r="S19" s="62">
        <v>1072.6300000000001</v>
      </c>
      <c r="T19" s="26">
        <v>1706.25</v>
      </c>
      <c r="U19" s="26"/>
      <c r="V19" s="26"/>
      <c r="W19" s="26"/>
      <c r="X19" s="26"/>
      <c r="Y19" s="26">
        <v>1706.25</v>
      </c>
      <c r="Z19" s="26">
        <v>1706.25</v>
      </c>
      <c r="AA19" s="26">
        <v>6282.61</v>
      </c>
      <c r="AB19" s="26">
        <v>1706.25</v>
      </c>
      <c r="AC19" s="26">
        <v>1706.25</v>
      </c>
      <c r="AD19" s="26">
        <v>1706.25</v>
      </c>
      <c r="AE19" s="26">
        <v>1706.25</v>
      </c>
      <c r="AF19" s="26">
        <v>1706.25</v>
      </c>
      <c r="AG19" s="26">
        <v>1189.23</v>
      </c>
      <c r="AH19" s="26">
        <v>1189.23</v>
      </c>
      <c r="AI19" s="26">
        <v>1189.23</v>
      </c>
      <c r="AJ19" s="26">
        <v>1189.23</v>
      </c>
      <c r="AK19" s="26">
        <v>1189.23</v>
      </c>
      <c r="AL19" s="26">
        <v>1189.23</v>
      </c>
      <c r="AM19" s="26">
        <v>5765.59</v>
      </c>
      <c r="AN19" s="26">
        <v>1189.23</v>
      </c>
      <c r="AO19" s="26">
        <v>1189.23</v>
      </c>
      <c r="AP19" s="26">
        <v>1189.23</v>
      </c>
      <c r="AQ19" s="26">
        <v>1189.23</v>
      </c>
      <c r="AR19" s="26">
        <v>1189.23</v>
      </c>
      <c r="AS19" s="26">
        <v>1189.23</v>
      </c>
      <c r="AT19" s="26">
        <v>4576.3599999999997</v>
      </c>
      <c r="AU19" s="26">
        <v>108.96</v>
      </c>
      <c r="AV19" s="26">
        <v>0</v>
      </c>
      <c r="AW19" s="26">
        <v>0</v>
      </c>
      <c r="AX19" s="26">
        <v>0</v>
      </c>
      <c r="AY19" s="26">
        <v>0</v>
      </c>
      <c r="AZ19" s="26">
        <v>0</v>
      </c>
      <c r="BA19" s="26">
        <v>0</v>
      </c>
      <c r="BB19" s="26">
        <v>0</v>
      </c>
      <c r="BC19" s="26">
        <v>0</v>
      </c>
      <c r="BD19" s="26">
        <v>0</v>
      </c>
      <c r="BE19" s="26">
        <v>0</v>
      </c>
      <c r="BF19" s="26">
        <v>0</v>
      </c>
      <c r="BG19" s="26">
        <v>0</v>
      </c>
      <c r="BH19" s="26">
        <v>0</v>
      </c>
      <c r="BI19" s="26">
        <v>323418.12</v>
      </c>
      <c r="BJ19" s="26">
        <f t="shared" si="4"/>
        <v>323418.12</v>
      </c>
      <c r="BK19" s="302">
        <f t="shared" si="2"/>
        <v>0</v>
      </c>
      <c r="BL19" s="208">
        <f t="shared" si="5"/>
        <v>2466.1200000000003</v>
      </c>
      <c r="BM19" s="208">
        <f t="shared" si="6"/>
        <v>44654.280000000021</v>
      </c>
    </row>
    <row r="20" spans="1:65" x14ac:dyDescent="0.2">
      <c r="A20" s="28" t="s">
        <v>3618</v>
      </c>
      <c r="B20" s="28" t="s">
        <v>19</v>
      </c>
      <c r="C20" s="32">
        <v>45629</v>
      </c>
      <c r="D20" s="26">
        <v>323158.46000000002</v>
      </c>
      <c r="E20" s="27" t="s">
        <v>1105</v>
      </c>
      <c r="F20" s="28" t="s">
        <v>3487</v>
      </c>
      <c r="G20" s="33">
        <v>2100</v>
      </c>
      <c r="H20" s="33">
        <v>301.5</v>
      </c>
      <c r="I20" s="33">
        <v>304</v>
      </c>
      <c r="J20" s="30">
        <f t="shared" si="0"/>
        <v>2705.5</v>
      </c>
      <c r="K20" s="30">
        <v>333574.0999999998</v>
      </c>
      <c r="L20" s="33">
        <v>305.22000000000003</v>
      </c>
      <c r="M20" s="33">
        <v>364.93</v>
      </c>
      <c r="N20" s="33">
        <v>366.83</v>
      </c>
      <c r="O20" s="29"/>
      <c r="P20" s="301">
        <f t="shared" si="1"/>
        <v>1036.98</v>
      </c>
      <c r="Q20" s="301">
        <f t="shared" si="3"/>
        <v>403409.68</v>
      </c>
      <c r="R20" s="62">
        <v>368.95</v>
      </c>
      <c r="S20" s="62">
        <v>371.5</v>
      </c>
      <c r="T20" s="26">
        <v>1404.44</v>
      </c>
      <c r="U20" s="26"/>
      <c r="V20" s="26"/>
      <c r="W20" s="26"/>
      <c r="X20" s="26"/>
      <c r="Y20" s="26">
        <v>1404.44</v>
      </c>
      <c r="Z20" s="26">
        <v>1404.44</v>
      </c>
      <c r="AA20" s="26">
        <v>4552.08</v>
      </c>
      <c r="AB20" s="26">
        <v>1404.44</v>
      </c>
      <c r="AC20" s="26">
        <v>1404.44</v>
      </c>
      <c r="AD20" s="26">
        <v>1404.44</v>
      </c>
      <c r="AE20" s="26">
        <v>1404.49</v>
      </c>
      <c r="AF20" s="26">
        <v>1805.28</v>
      </c>
      <c r="AG20" s="26">
        <v>979.88</v>
      </c>
      <c r="AH20" s="26">
        <v>979.88</v>
      </c>
      <c r="AI20" s="26">
        <v>979.88</v>
      </c>
      <c r="AJ20" s="26">
        <v>979.88</v>
      </c>
      <c r="AK20" s="26">
        <v>979.88</v>
      </c>
      <c r="AL20" s="26">
        <v>979.88</v>
      </c>
      <c r="AM20" s="26">
        <v>11472.04</v>
      </c>
      <c r="AN20" s="26">
        <v>979.88</v>
      </c>
      <c r="AO20" s="26">
        <v>979.88</v>
      </c>
      <c r="AP20" s="26">
        <v>979.88</v>
      </c>
      <c r="AQ20" s="26">
        <v>979.88</v>
      </c>
      <c r="AR20" s="26">
        <v>979.88</v>
      </c>
      <c r="AS20" s="26">
        <v>11472.1</v>
      </c>
      <c r="AT20" s="26">
        <v>0</v>
      </c>
      <c r="AU20" s="26">
        <v>0</v>
      </c>
      <c r="AV20" s="26">
        <v>0</v>
      </c>
      <c r="AW20" s="26">
        <v>0</v>
      </c>
      <c r="AX20" s="26">
        <v>0</v>
      </c>
      <c r="AY20" s="26">
        <v>0</v>
      </c>
      <c r="AZ20" s="26">
        <v>0</v>
      </c>
      <c r="BA20" s="26">
        <v>369.22</v>
      </c>
      <c r="BB20" s="26">
        <v>0</v>
      </c>
      <c r="BC20" s="26">
        <v>0</v>
      </c>
      <c r="BD20" s="26">
        <v>0</v>
      </c>
      <c r="BE20" s="26">
        <v>0</v>
      </c>
      <c r="BF20" s="26">
        <v>0</v>
      </c>
      <c r="BG20" s="26">
        <v>0</v>
      </c>
      <c r="BH20" s="26">
        <v>0</v>
      </c>
      <c r="BI20" s="26">
        <v>352388.7</v>
      </c>
      <c r="BJ20" s="26">
        <f t="shared" si="4"/>
        <v>352388.7</v>
      </c>
      <c r="BK20" s="302">
        <f t="shared" si="2"/>
        <v>0</v>
      </c>
      <c r="BL20" s="208">
        <f t="shared" si="5"/>
        <v>1777.43</v>
      </c>
      <c r="BM20" s="208">
        <f t="shared" si="6"/>
        <v>50280.53</v>
      </c>
    </row>
    <row r="21" spans="1:65" x14ac:dyDescent="0.2">
      <c r="A21" s="28" t="s">
        <v>3507</v>
      </c>
      <c r="B21" s="28" t="s">
        <v>19</v>
      </c>
      <c r="C21" s="32">
        <v>45534</v>
      </c>
      <c r="D21" s="26">
        <v>298920</v>
      </c>
      <c r="E21" s="27" t="s">
        <v>1163</v>
      </c>
      <c r="F21" s="28" t="s">
        <v>3508</v>
      </c>
      <c r="G21" s="29">
        <v>0</v>
      </c>
      <c r="H21" s="29">
        <v>0</v>
      </c>
      <c r="I21" s="29">
        <v>0</v>
      </c>
      <c r="J21" s="30">
        <f t="shared" si="0"/>
        <v>0</v>
      </c>
      <c r="K21" s="30">
        <v>0</v>
      </c>
      <c r="L21" s="29"/>
      <c r="M21" s="29"/>
      <c r="N21" s="29"/>
      <c r="O21" s="29"/>
      <c r="P21" s="301">
        <f t="shared" si="1"/>
        <v>0</v>
      </c>
      <c r="Q21" s="301">
        <f t="shared" si="3"/>
        <v>0</v>
      </c>
      <c r="R21" s="185"/>
      <c r="S21" s="185"/>
      <c r="T21" s="26">
        <v>0</v>
      </c>
      <c r="U21" s="26"/>
      <c r="V21" s="26"/>
      <c r="W21" s="26"/>
      <c r="X21" s="26"/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0</v>
      </c>
      <c r="AF21" s="26">
        <v>0</v>
      </c>
      <c r="AG21" s="26">
        <v>0</v>
      </c>
      <c r="AH21" s="26">
        <v>0</v>
      </c>
      <c r="AI21" s="26">
        <v>0</v>
      </c>
      <c r="AJ21" s="26">
        <v>0</v>
      </c>
      <c r="AK21" s="26">
        <v>0</v>
      </c>
      <c r="AL21" s="26">
        <v>0</v>
      </c>
      <c r="AM21" s="26">
        <v>0</v>
      </c>
      <c r="AN21" s="26">
        <v>0</v>
      </c>
      <c r="AO21" s="26">
        <v>0</v>
      </c>
      <c r="AP21" s="26">
        <v>0</v>
      </c>
      <c r="AQ21" s="26">
        <v>0</v>
      </c>
      <c r="AR21" s="26">
        <v>0</v>
      </c>
      <c r="AS21" s="26">
        <v>0</v>
      </c>
      <c r="AT21" s="26">
        <v>0</v>
      </c>
      <c r="AU21" s="26">
        <v>0</v>
      </c>
      <c r="AV21" s="26">
        <v>0</v>
      </c>
      <c r="AW21" s="26">
        <v>0</v>
      </c>
      <c r="AX21" s="26">
        <v>0</v>
      </c>
      <c r="AY21" s="26">
        <v>0</v>
      </c>
      <c r="AZ21" s="26">
        <v>0</v>
      </c>
      <c r="BA21" s="26">
        <v>0</v>
      </c>
      <c r="BB21" s="26">
        <v>0</v>
      </c>
      <c r="BC21" s="26">
        <v>0</v>
      </c>
      <c r="BD21" s="26">
        <v>0</v>
      </c>
      <c r="BE21" s="26">
        <v>0</v>
      </c>
      <c r="BF21" s="26">
        <v>0</v>
      </c>
      <c r="BG21" s="26">
        <v>0</v>
      </c>
      <c r="BH21" s="26">
        <v>0</v>
      </c>
      <c r="BI21" s="26">
        <v>0</v>
      </c>
      <c r="BJ21" s="26">
        <f t="shared" si="4"/>
        <v>0</v>
      </c>
      <c r="BK21" s="302">
        <f t="shared" si="2"/>
        <v>0</v>
      </c>
      <c r="BL21" s="208">
        <f t="shared" si="5"/>
        <v>0</v>
      </c>
      <c r="BM21" s="208">
        <f t="shared" si="6"/>
        <v>0</v>
      </c>
    </row>
    <row r="22" spans="1:65" x14ac:dyDescent="0.2">
      <c r="A22" s="28" t="s">
        <v>3583</v>
      </c>
      <c r="B22" s="28" t="s">
        <v>19</v>
      </c>
      <c r="C22" s="32">
        <v>45646</v>
      </c>
      <c r="D22" s="26">
        <v>330785.83</v>
      </c>
      <c r="E22" s="27" t="s">
        <v>994</v>
      </c>
      <c r="F22" s="28" t="s">
        <v>3487</v>
      </c>
      <c r="G22" s="33">
        <v>2320.15</v>
      </c>
      <c r="H22" s="33">
        <v>715.07</v>
      </c>
      <c r="I22" s="33">
        <v>721.01</v>
      </c>
      <c r="J22" s="30">
        <f t="shared" si="0"/>
        <v>3756.2300000000005</v>
      </c>
      <c r="K22" s="30">
        <v>320500.02000000072</v>
      </c>
      <c r="L22" s="33">
        <v>723.89</v>
      </c>
      <c r="M22" s="33">
        <v>1518.8</v>
      </c>
      <c r="N22" s="33">
        <v>1526.7</v>
      </c>
      <c r="O22" s="29"/>
      <c r="P22" s="301">
        <f t="shared" si="1"/>
        <v>3769.3900000000003</v>
      </c>
      <c r="Q22" s="301">
        <f t="shared" si="3"/>
        <v>392475.44</v>
      </c>
      <c r="R22" s="62">
        <v>1535.55</v>
      </c>
      <c r="S22" s="62">
        <v>1546.15</v>
      </c>
      <c r="T22" s="26">
        <v>2573.89</v>
      </c>
      <c r="U22" s="26"/>
      <c r="V22" s="26"/>
      <c r="W22" s="26"/>
      <c r="X22" s="26"/>
      <c r="Y22" s="26">
        <v>2573.89</v>
      </c>
      <c r="Z22" s="26">
        <v>2573.89</v>
      </c>
      <c r="AA22" s="26">
        <v>2573.89</v>
      </c>
      <c r="AB22" s="26">
        <v>2573.89</v>
      </c>
      <c r="AC22" s="26">
        <v>2573.89</v>
      </c>
      <c r="AD22" s="26">
        <v>2573.89</v>
      </c>
      <c r="AE22" s="26">
        <v>2573.89</v>
      </c>
      <c r="AF22" s="26">
        <v>2573.89</v>
      </c>
      <c r="AG22" s="26">
        <v>1560.22</v>
      </c>
      <c r="AH22" s="26">
        <v>1560.22</v>
      </c>
      <c r="AI22" s="26">
        <v>1560.22</v>
      </c>
      <c r="AJ22" s="26">
        <v>1560.22</v>
      </c>
      <c r="AK22" s="26">
        <v>1560.22</v>
      </c>
      <c r="AL22" s="26">
        <v>1560.22</v>
      </c>
      <c r="AM22" s="26">
        <v>1560.22</v>
      </c>
      <c r="AN22" s="26">
        <v>1560.22</v>
      </c>
      <c r="AO22" s="26">
        <v>1560.22</v>
      </c>
      <c r="AP22" s="26">
        <v>1560.22</v>
      </c>
      <c r="AQ22" s="26">
        <v>1560.22</v>
      </c>
      <c r="AR22" s="26">
        <v>1560.22</v>
      </c>
      <c r="AS22" s="26">
        <v>1560.22</v>
      </c>
      <c r="AT22" s="26">
        <v>1560.22</v>
      </c>
      <c r="AU22" s="26">
        <v>1560.22</v>
      </c>
      <c r="AV22" s="26">
        <v>1560.22</v>
      </c>
      <c r="AW22" s="26">
        <v>1560.34</v>
      </c>
      <c r="AX22" s="26">
        <v>0</v>
      </c>
      <c r="AY22" s="26">
        <v>0</v>
      </c>
      <c r="AZ22" s="26">
        <v>0</v>
      </c>
      <c r="BA22" s="26">
        <v>0</v>
      </c>
      <c r="BB22" s="26">
        <v>0</v>
      </c>
      <c r="BC22" s="26">
        <v>0</v>
      </c>
      <c r="BD22" s="26">
        <v>0</v>
      </c>
      <c r="BE22" s="26">
        <v>0</v>
      </c>
      <c r="BF22" s="26">
        <v>0</v>
      </c>
      <c r="BG22" s="26">
        <v>0</v>
      </c>
      <c r="BH22" s="26">
        <v>0</v>
      </c>
      <c r="BI22" s="26">
        <v>339704.87</v>
      </c>
      <c r="BJ22" s="26">
        <f t="shared" si="4"/>
        <v>339704.87</v>
      </c>
      <c r="BK22" s="302">
        <f t="shared" si="2"/>
        <v>0</v>
      </c>
      <c r="BL22" s="208">
        <f t="shared" si="5"/>
        <v>6851.09</v>
      </c>
      <c r="BM22" s="208">
        <f t="shared" si="6"/>
        <v>49688.87000000001</v>
      </c>
    </row>
    <row r="23" spans="1:65" x14ac:dyDescent="0.2">
      <c r="A23" s="28" t="s">
        <v>3501</v>
      </c>
      <c r="B23" s="28" t="s">
        <v>19</v>
      </c>
      <c r="C23" s="32">
        <v>45608</v>
      </c>
      <c r="D23" s="26">
        <v>331000</v>
      </c>
      <c r="E23" s="27" t="s">
        <v>1147</v>
      </c>
      <c r="F23" s="28" t="s">
        <v>3487</v>
      </c>
      <c r="G23" s="33">
        <v>919.01</v>
      </c>
      <c r="H23" s="33">
        <v>5680.6</v>
      </c>
      <c r="I23" s="33">
        <v>10860.27</v>
      </c>
      <c r="J23" s="30">
        <f t="shared" si="0"/>
        <v>17459.88</v>
      </c>
      <c r="K23" s="30">
        <v>361390.13999999978</v>
      </c>
      <c r="L23" s="33">
        <v>934.99</v>
      </c>
      <c r="M23" s="33">
        <v>938.64</v>
      </c>
      <c r="N23" s="33">
        <v>943.52</v>
      </c>
      <c r="O23" s="29"/>
      <c r="P23" s="301">
        <f t="shared" si="1"/>
        <v>2817.15</v>
      </c>
      <c r="Q23" s="301">
        <f t="shared" si="3"/>
        <v>392129.1</v>
      </c>
      <c r="R23" s="62">
        <v>948.99</v>
      </c>
      <c r="S23" s="62">
        <v>955.54</v>
      </c>
      <c r="T23" s="26">
        <v>964.23</v>
      </c>
      <c r="U23" s="26"/>
      <c r="V23" s="26"/>
      <c r="W23" s="26"/>
      <c r="X23" s="26"/>
      <c r="Y23" s="26">
        <v>964.23</v>
      </c>
      <c r="Z23" s="26">
        <v>964.23</v>
      </c>
      <c r="AA23" s="26">
        <v>964.23</v>
      </c>
      <c r="AB23" s="26">
        <v>964.23</v>
      </c>
      <c r="AC23" s="26">
        <v>964.23</v>
      </c>
      <c r="AD23" s="26">
        <v>964.23</v>
      </c>
      <c r="AE23" s="26">
        <v>964.23</v>
      </c>
      <c r="AF23" s="26">
        <v>964.23</v>
      </c>
      <c r="AG23" s="26">
        <v>964.23</v>
      </c>
      <c r="AH23" s="26">
        <v>964.23</v>
      </c>
      <c r="AI23" s="26">
        <v>964.23</v>
      </c>
      <c r="AJ23" s="26">
        <v>964.23</v>
      </c>
      <c r="AK23" s="26">
        <v>964.23</v>
      </c>
      <c r="AL23" s="26">
        <v>964.23</v>
      </c>
      <c r="AM23" s="26">
        <v>964.23</v>
      </c>
      <c r="AN23" s="26">
        <v>964.23</v>
      </c>
      <c r="AO23" s="26">
        <v>964.23</v>
      </c>
      <c r="AP23" s="26">
        <v>964.23</v>
      </c>
      <c r="AQ23" s="26">
        <v>964.23</v>
      </c>
      <c r="AR23" s="26">
        <v>964.23</v>
      </c>
      <c r="AS23" s="26">
        <v>964.23</v>
      </c>
      <c r="AT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G23" s="26">
        <v>0</v>
      </c>
      <c r="BH23" s="26">
        <v>0</v>
      </c>
      <c r="BI23" s="26">
        <v>369011.51</v>
      </c>
      <c r="BJ23" s="26">
        <f t="shared" si="4"/>
        <v>369011.51</v>
      </c>
      <c r="BK23" s="302">
        <f t="shared" si="2"/>
        <v>0</v>
      </c>
      <c r="BL23" s="208">
        <f t="shared" si="5"/>
        <v>4721.68</v>
      </c>
      <c r="BM23" s="208">
        <f t="shared" si="6"/>
        <v>21213.059999999994</v>
      </c>
    </row>
    <row r="24" spans="1:65" x14ac:dyDescent="0.2">
      <c r="A24" s="28" t="s">
        <v>3616</v>
      </c>
      <c r="B24" s="28" t="s">
        <v>19</v>
      </c>
      <c r="C24" s="38">
        <v>45472</v>
      </c>
      <c r="D24" s="26">
        <v>411720</v>
      </c>
      <c r="E24" s="27" t="s">
        <v>1099</v>
      </c>
      <c r="F24" s="28" t="s">
        <v>3487</v>
      </c>
      <c r="G24" s="33">
        <v>5237.1499999999996</v>
      </c>
      <c r="H24" s="33">
        <v>5263.34</v>
      </c>
      <c r="I24" s="33">
        <v>5307.02</v>
      </c>
      <c r="J24" s="30">
        <f t="shared" si="0"/>
        <v>15807.51</v>
      </c>
      <c r="K24" s="30">
        <v>295931.09999999998</v>
      </c>
      <c r="L24" s="33">
        <v>5328.25</v>
      </c>
      <c r="M24" s="33">
        <v>5349.03</v>
      </c>
      <c r="N24" s="33">
        <v>5376.85</v>
      </c>
      <c r="O24" s="29"/>
      <c r="P24" s="301">
        <f t="shared" si="1"/>
        <v>16054.13</v>
      </c>
      <c r="Q24" s="301">
        <f t="shared" si="3"/>
        <v>577267.80000000005</v>
      </c>
      <c r="R24" s="62">
        <v>5408.03</v>
      </c>
      <c r="S24" s="62">
        <v>5445.35</v>
      </c>
      <c r="T24" s="26">
        <v>5494.9</v>
      </c>
      <c r="U24" s="26"/>
      <c r="V24" s="26"/>
      <c r="W24" s="26"/>
      <c r="X24" s="26"/>
      <c r="Y24" s="26">
        <v>5494.9</v>
      </c>
      <c r="Z24" s="26">
        <v>5494.9</v>
      </c>
      <c r="AA24" s="26">
        <v>5494.9</v>
      </c>
      <c r="AB24" s="26">
        <v>5494.9</v>
      </c>
      <c r="AC24" s="26">
        <v>5494.9</v>
      </c>
      <c r="AD24" s="26">
        <v>5494.9</v>
      </c>
      <c r="AE24" s="26">
        <v>5494.9</v>
      </c>
      <c r="AF24" s="26">
        <v>5494.9</v>
      </c>
      <c r="AG24" s="26">
        <v>5494.9</v>
      </c>
      <c r="AH24" s="26">
        <v>5494.9</v>
      </c>
      <c r="AI24" s="26">
        <v>5494.9</v>
      </c>
      <c r="AJ24" s="26">
        <v>5494.9</v>
      </c>
      <c r="AK24" s="26">
        <v>5494.9</v>
      </c>
      <c r="AL24" s="26">
        <v>5494.9</v>
      </c>
      <c r="AM24" s="26">
        <v>5494.9</v>
      </c>
      <c r="AN24" s="26">
        <v>5494.9</v>
      </c>
      <c r="AO24" s="26">
        <v>5494.9</v>
      </c>
      <c r="AP24" s="26">
        <v>5494.9</v>
      </c>
      <c r="AQ24" s="26">
        <v>0</v>
      </c>
      <c r="AR24" s="26">
        <v>0</v>
      </c>
      <c r="AS24" s="26">
        <v>0</v>
      </c>
      <c r="AT24" s="26">
        <v>178804.11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G24" s="26">
        <v>0</v>
      </c>
      <c r="BH24" s="26">
        <v>0</v>
      </c>
      <c r="BI24" s="26">
        <v>283207.21000000002</v>
      </c>
      <c r="BJ24" s="26">
        <f t="shared" si="4"/>
        <v>283207.21000000002</v>
      </c>
      <c r="BK24" s="302">
        <f t="shared" si="2"/>
        <v>0</v>
      </c>
      <c r="BL24" s="208">
        <f t="shared" si="5"/>
        <v>26907.510000000002</v>
      </c>
      <c r="BM24" s="208">
        <f t="shared" si="6"/>
        <v>283207.20999999996</v>
      </c>
    </row>
    <row r="25" spans="1:65" x14ac:dyDescent="0.2">
      <c r="A25" s="28" t="s">
        <v>3513</v>
      </c>
      <c r="B25" s="28" t="s">
        <v>19</v>
      </c>
      <c r="C25" s="35">
        <v>45500</v>
      </c>
      <c r="D25" s="26">
        <v>286700</v>
      </c>
      <c r="E25" s="27" t="s">
        <v>1179</v>
      </c>
      <c r="F25" s="28" t="s">
        <v>3487</v>
      </c>
      <c r="G25" s="33">
        <v>457.51</v>
      </c>
      <c r="H25" s="33">
        <v>459.8</v>
      </c>
      <c r="I25" s="33">
        <v>466.79</v>
      </c>
      <c r="J25" s="30">
        <f t="shared" si="0"/>
        <v>1384.1</v>
      </c>
      <c r="K25" s="30">
        <v>299765.8</v>
      </c>
      <c r="L25" s="33">
        <v>5051.5599999999995</v>
      </c>
      <c r="M25" s="33">
        <v>2434.39</v>
      </c>
      <c r="N25" s="33">
        <v>2447.0500000000002</v>
      </c>
      <c r="O25" s="29"/>
      <c r="P25" s="301">
        <f t="shared" si="1"/>
        <v>9933</v>
      </c>
      <c r="Q25" s="301">
        <f t="shared" si="3"/>
        <v>363934.23</v>
      </c>
      <c r="R25" s="62">
        <v>9810.2900000000009</v>
      </c>
      <c r="S25" s="62">
        <v>2478.2199999999998</v>
      </c>
      <c r="T25" s="26">
        <v>0</v>
      </c>
      <c r="U25" s="26"/>
      <c r="V25" s="26"/>
      <c r="W25" s="26"/>
      <c r="X25" s="26"/>
      <c r="Y25" s="26">
        <v>3530.32</v>
      </c>
      <c r="Z25" s="26">
        <v>2629.65</v>
      </c>
      <c r="AA25" s="26">
        <v>2629.65</v>
      </c>
      <c r="AB25" s="26">
        <v>2629.65</v>
      </c>
      <c r="AC25" s="26">
        <v>2629.65</v>
      </c>
      <c r="AD25" s="26">
        <v>2629.65</v>
      </c>
      <c r="AE25" s="26">
        <v>2629.65</v>
      </c>
      <c r="AF25" s="26">
        <v>1600.09</v>
      </c>
      <c r="AG25" s="26">
        <v>1600.09</v>
      </c>
      <c r="AH25" s="26">
        <v>9067.18</v>
      </c>
      <c r="AI25" s="26">
        <v>1600.09</v>
      </c>
      <c r="AJ25" s="26">
        <v>1600.09</v>
      </c>
      <c r="AK25" s="26">
        <v>1600.09</v>
      </c>
      <c r="AL25" s="26">
        <v>1600.09</v>
      </c>
      <c r="AM25" s="26">
        <v>1600.09</v>
      </c>
      <c r="AN25" s="26">
        <v>1600.09</v>
      </c>
      <c r="AO25" s="26">
        <v>1600.09</v>
      </c>
      <c r="AP25" s="26">
        <v>1600.09</v>
      </c>
      <c r="AQ25" s="26">
        <v>1600.09</v>
      </c>
      <c r="AR25" s="26">
        <v>1600.09</v>
      </c>
      <c r="AS25" s="26">
        <v>1600.09</v>
      </c>
      <c r="AT25" s="26">
        <v>7467.09</v>
      </c>
      <c r="AU25" s="26">
        <v>0</v>
      </c>
      <c r="AV25" s="26">
        <v>0</v>
      </c>
      <c r="AW25" s="26">
        <v>0</v>
      </c>
      <c r="AX25" s="26">
        <v>346.68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6">
        <v>0</v>
      </c>
      <c r="BE25" s="26">
        <v>0</v>
      </c>
      <c r="BF25" s="26">
        <v>0</v>
      </c>
      <c r="BG25" s="26">
        <v>0</v>
      </c>
      <c r="BH25" s="26">
        <v>0</v>
      </c>
      <c r="BI25" s="26">
        <v>294655.38</v>
      </c>
      <c r="BJ25" s="26">
        <f t="shared" si="4"/>
        <v>294655.38</v>
      </c>
      <c r="BK25" s="302">
        <f t="shared" si="2"/>
        <v>0</v>
      </c>
      <c r="BL25" s="208">
        <f t="shared" si="5"/>
        <v>22221.510000000002</v>
      </c>
      <c r="BM25" s="208">
        <f t="shared" si="6"/>
        <v>56990.33999999996</v>
      </c>
    </row>
    <row r="26" spans="1:65" x14ac:dyDescent="0.2">
      <c r="A26" s="28" t="s">
        <v>3558</v>
      </c>
      <c r="B26" s="28" t="s">
        <v>19</v>
      </c>
      <c r="C26" s="34">
        <v>45490</v>
      </c>
      <c r="D26" s="26">
        <v>305782</v>
      </c>
      <c r="E26" s="27" t="s">
        <v>1311</v>
      </c>
      <c r="F26" s="28" t="s">
        <v>3487</v>
      </c>
      <c r="G26" s="33">
        <v>407.82</v>
      </c>
      <c r="H26" s="33">
        <v>409.86</v>
      </c>
      <c r="I26" s="33">
        <v>413.27</v>
      </c>
      <c r="J26" s="30">
        <f t="shared" si="0"/>
        <v>1230.95</v>
      </c>
      <c r="K26" s="30">
        <v>432339.69999999978</v>
      </c>
      <c r="L26" s="33">
        <v>414.92</v>
      </c>
      <c r="M26" s="33">
        <v>493.77</v>
      </c>
      <c r="N26" s="33">
        <v>496.34</v>
      </c>
      <c r="O26" s="29"/>
      <c r="P26" s="301">
        <f t="shared" si="1"/>
        <v>1405.03</v>
      </c>
      <c r="Q26" s="301">
        <f t="shared" si="3"/>
        <v>511014.55</v>
      </c>
      <c r="R26" s="62">
        <v>499.21</v>
      </c>
      <c r="S26" s="62">
        <v>502.66</v>
      </c>
      <c r="T26" s="26">
        <v>507.23</v>
      </c>
      <c r="U26" s="26"/>
      <c r="V26" s="26"/>
      <c r="W26" s="26"/>
      <c r="X26" s="26"/>
      <c r="Y26" s="26">
        <v>507.23</v>
      </c>
      <c r="Z26" s="26">
        <v>507.23</v>
      </c>
      <c r="AA26" s="26">
        <v>10930.56</v>
      </c>
      <c r="AB26" s="26">
        <v>1505.65</v>
      </c>
      <c r="AC26" s="26">
        <v>1505.65</v>
      </c>
      <c r="AD26" s="26">
        <v>1505.65</v>
      </c>
      <c r="AE26" s="26">
        <v>1505.65</v>
      </c>
      <c r="AF26" s="26">
        <v>1505.65</v>
      </c>
      <c r="AG26" s="26">
        <v>1505.65</v>
      </c>
      <c r="AH26" s="26">
        <v>1505.65</v>
      </c>
      <c r="AI26" s="26">
        <v>1505.65</v>
      </c>
      <c r="AJ26" s="26">
        <v>1505.65</v>
      </c>
      <c r="AK26" s="26">
        <v>1505.65</v>
      </c>
      <c r="AL26" s="26">
        <v>1505.65</v>
      </c>
      <c r="AM26" s="26">
        <v>14146.59</v>
      </c>
      <c r="AN26" s="26">
        <v>1505.65</v>
      </c>
      <c r="AO26" s="26">
        <v>1505.65</v>
      </c>
      <c r="AP26" s="26">
        <v>1505.65</v>
      </c>
      <c r="AQ26" s="26">
        <v>1505.65</v>
      </c>
      <c r="AR26" s="26">
        <v>1505.65</v>
      </c>
      <c r="AS26" s="26">
        <v>1505.7</v>
      </c>
      <c r="AT26" s="26">
        <v>13144.66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26">
        <v>105.34</v>
      </c>
      <c r="BA26" s="26">
        <v>0</v>
      </c>
      <c r="BB26" s="26">
        <v>0</v>
      </c>
      <c r="BC26" s="26">
        <v>0</v>
      </c>
      <c r="BD26" s="26">
        <v>0</v>
      </c>
      <c r="BE26" s="26">
        <v>0</v>
      </c>
      <c r="BF26" s="26">
        <v>0</v>
      </c>
      <c r="BG26" s="26">
        <v>0</v>
      </c>
      <c r="BH26" s="26">
        <v>0</v>
      </c>
      <c r="BI26" s="26">
        <v>444567.74</v>
      </c>
      <c r="BJ26" s="26">
        <f t="shared" si="4"/>
        <v>444567.74</v>
      </c>
      <c r="BK26" s="302">
        <f t="shared" si="2"/>
        <v>0</v>
      </c>
      <c r="BL26" s="208">
        <f t="shared" si="5"/>
        <v>2406.9</v>
      </c>
      <c r="BM26" s="208">
        <f t="shared" si="6"/>
        <v>65444.940000000017</v>
      </c>
    </row>
    <row r="27" spans="1:65" x14ac:dyDescent="0.2">
      <c r="A27" s="28" t="s">
        <v>3512</v>
      </c>
      <c r="B27" s="28" t="s">
        <v>19</v>
      </c>
      <c r="C27" s="35">
        <v>45502</v>
      </c>
      <c r="D27" s="26">
        <v>290460</v>
      </c>
      <c r="E27" s="27" t="s">
        <v>1176</v>
      </c>
      <c r="F27" s="28" t="s">
        <v>3487</v>
      </c>
      <c r="G27" s="33">
        <v>565.61</v>
      </c>
      <c r="H27" s="33">
        <v>568.44000000000005</v>
      </c>
      <c r="I27" s="33">
        <v>573.16</v>
      </c>
      <c r="J27" s="30">
        <f t="shared" si="0"/>
        <v>1707.21</v>
      </c>
      <c r="K27" s="30">
        <v>317978.34999999998</v>
      </c>
      <c r="L27" s="33">
        <v>575.45000000000005</v>
      </c>
      <c r="M27" s="33">
        <v>1133.55</v>
      </c>
      <c r="N27" s="33">
        <v>3408.4800000000005</v>
      </c>
      <c r="O27" s="29"/>
      <c r="P27" s="301">
        <f t="shared" si="1"/>
        <v>5117.4800000000005</v>
      </c>
      <c r="Q27" s="301">
        <f t="shared" si="3"/>
        <v>388202.14</v>
      </c>
      <c r="R27" s="62">
        <v>2508.88</v>
      </c>
      <c r="S27" s="62">
        <v>2526.19</v>
      </c>
      <c r="T27" s="26">
        <v>0</v>
      </c>
      <c r="U27" s="26"/>
      <c r="V27" s="26"/>
      <c r="W27" s="26"/>
      <c r="X27" s="26"/>
      <c r="Y27" s="26">
        <v>2549.1799999999998</v>
      </c>
      <c r="Z27" s="26">
        <v>2549.1799999999998</v>
      </c>
      <c r="AA27" s="26">
        <v>2549.1799999999998</v>
      </c>
      <c r="AB27" s="26">
        <v>2549.1799999999998</v>
      </c>
      <c r="AC27" s="26">
        <v>2549.1799999999998</v>
      </c>
      <c r="AD27" s="26">
        <v>2549.1799999999998</v>
      </c>
      <c r="AE27" s="26">
        <v>2549.1799999999998</v>
      </c>
      <c r="AF27" s="26">
        <v>2549.1799999999998</v>
      </c>
      <c r="AG27" s="26">
        <v>9143.06</v>
      </c>
      <c r="AH27" s="26">
        <v>2549.1799999999998</v>
      </c>
      <c r="AI27" s="26">
        <v>2549.1799999999998</v>
      </c>
      <c r="AJ27" s="26">
        <v>2549.1799999999998</v>
      </c>
      <c r="AK27" s="26">
        <v>2549.1799999999998</v>
      </c>
      <c r="AL27" s="26">
        <v>2549.1799999999998</v>
      </c>
      <c r="AM27" s="26">
        <v>2549.1799999999998</v>
      </c>
      <c r="AN27" s="26">
        <v>2549.1799999999998</v>
      </c>
      <c r="AO27" s="26">
        <v>2549.1799999999998</v>
      </c>
      <c r="AP27" s="26">
        <v>2549.1799999999998</v>
      </c>
      <c r="AQ27" s="26">
        <v>2549.1799999999998</v>
      </c>
      <c r="AR27" s="26">
        <v>2549.1799999999998</v>
      </c>
      <c r="AS27" s="26">
        <v>2549.1999999999998</v>
      </c>
      <c r="AT27" s="26">
        <v>6483.99</v>
      </c>
      <c r="AU27" s="26">
        <v>109.9</v>
      </c>
      <c r="AV27" s="26">
        <v>0</v>
      </c>
      <c r="AW27" s="26">
        <v>0</v>
      </c>
      <c r="AX27" s="26">
        <v>0</v>
      </c>
      <c r="AY27" s="26">
        <v>0</v>
      </c>
      <c r="AZ27" s="26">
        <v>0</v>
      </c>
      <c r="BA27" s="26">
        <v>0</v>
      </c>
      <c r="BB27" s="26">
        <v>0</v>
      </c>
      <c r="BC27" s="26">
        <v>0</v>
      </c>
      <c r="BD27" s="26">
        <v>0</v>
      </c>
      <c r="BE27" s="26">
        <v>0</v>
      </c>
      <c r="BF27" s="26">
        <v>0</v>
      </c>
      <c r="BG27" s="26">
        <v>0</v>
      </c>
      <c r="BH27" s="26">
        <v>0</v>
      </c>
      <c r="BI27" s="26">
        <v>316446.5</v>
      </c>
      <c r="BJ27" s="26">
        <f t="shared" si="4"/>
        <v>316446.5</v>
      </c>
      <c r="BK27" s="302">
        <f t="shared" si="2"/>
        <v>0</v>
      </c>
      <c r="BL27" s="208">
        <f t="shared" si="5"/>
        <v>10152.550000000001</v>
      </c>
      <c r="BM27" s="208">
        <f t="shared" si="6"/>
        <v>66720.569999999992</v>
      </c>
    </row>
    <row r="28" spans="1:65" x14ac:dyDescent="0.2">
      <c r="A28" s="28" t="s">
        <v>3567</v>
      </c>
      <c r="B28" s="28" t="s">
        <v>19</v>
      </c>
      <c r="C28" s="32">
        <v>45526</v>
      </c>
      <c r="D28" s="26">
        <v>313334.90000000002</v>
      </c>
      <c r="E28" s="27" t="s">
        <v>1338</v>
      </c>
      <c r="F28" s="28" t="s">
        <v>3487</v>
      </c>
      <c r="G28" s="33">
        <v>980.11</v>
      </c>
      <c r="H28" s="33">
        <v>2809.88</v>
      </c>
      <c r="I28" s="33">
        <v>2833.2</v>
      </c>
      <c r="J28" s="30">
        <f t="shared" si="0"/>
        <v>6623.1900000000005</v>
      </c>
      <c r="K28" s="30">
        <v>413997.55000000063</v>
      </c>
      <c r="L28" s="33">
        <v>2844.53</v>
      </c>
      <c r="M28" s="33">
        <v>2855.63</v>
      </c>
      <c r="N28" s="33">
        <v>2870.47</v>
      </c>
      <c r="O28" s="29"/>
      <c r="P28" s="301">
        <f t="shared" si="1"/>
        <v>8570.6299999999992</v>
      </c>
      <c r="Q28" s="301">
        <f t="shared" si="3"/>
        <v>521011.64999999997</v>
      </c>
      <c r="R28" s="62">
        <v>2887.12</v>
      </c>
      <c r="S28" s="62">
        <v>2907.04</v>
      </c>
      <c r="T28" s="26">
        <v>2933.5</v>
      </c>
      <c r="U28" s="26"/>
      <c r="V28" s="26"/>
      <c r="W28" s="26"/>
      <c r="X28" s="26"/>
      <c r="Y28" s="26">
        <v>2933.5</v>
      </c>
      <c r="Z28" s="26">
        <v>2933.5</v>
      </c>
      <c r="AA28" s="26">
        <v>13600.77</v>
      </c>
      <c r="AB28" s="26">
        <v>2933.5</v>
      </c>
      <c r="AC28" s="26">
        <v>2933.5</v>
      </c>
      <c r="AD28" s="26">
        <v>2933.5</v>
      </c>
      <c r="AE28" s="26">
        <v>2933.5</v>
      </c>
      <c r="AF28" s="26">
        <v>2933.5</v>
      </c>
      <c r="AG28" s="26">
        <v>2933.5</v>
      </c>
      <c r="AH28" s="26">
        <v>2933.5</v>
      </c>
      <c r="AI28" s="26">
        <v>2933.5</v>
      </c>
      <c r="AJ28" s="26">
        <v>2933.5</v>
      </c>
      <c r="AK28" s="26">
        <v>2933.5</v>
      </c>
      <c r="AL28" s="26">
        <v>2933.5</v>
      </c>
      <c r="AM28" s="26">
        <v>13600.77</v>
      </c>
      <c r="AN28" s="26">
        <v>2933.5</v>
      </c>
      <c r="AO28" s="26">
        <v>2933.5</v>
      </c>
      <c r="AP28" s="26">
        <v>2933.5</v>
      </c>
      <c r="AQ28" s="26">
        <v>2933.5</v>
      </c>
      <c r="AR28" s="26">
        <v>2933.5</v>
      </c>
      <c r="AS28" s="26">
        <v>2933.5</v>
      </c>
      <c r="AT28" s="26">
        <v>16000.91</v>
      </c>
      <c r="AU28" s="26">
        <v>0</v>
      </c>
      <c r="AV28" s="26">
        <v>0</v>
      </c>
      <c r="AW28" s="26">
        <v>0</v>
      </c>
      <c r="AX28" s="26">
        <v>106.68</v>
      </c>
      <c r="AY28" s="26">
        <v>0</v>
      </c>
      <c r="AZ28" s="26">
        <v>0</v>
      </c>
      <c r="BA28" s="26">
        <v>0</v>
      </c>
      <c r="BB28" s="26">
        <v>0</v>
      </c>
      <c r="BC28" s="26">
        <v>0</v>
      </c>
      <c r="BD28" s="26">
        <v>0</v>
      </c>
      <c r="BE28" s="26">
        <v>0</v>
      </c>
      <c r="BF28" s="26">
        <v>0</v>
      </c>
      <c r="BG28" s="26">
        <v>0</v>
      </c>
      <c r="BH28" s="26">
        <v>0</v>
      </c>
      <c r="BI28" s="26">
        <v>413238.36</v>
      </c>
      <c r="BJ28" s="26">
        <f t="shared" si="4"/>
        <v>413238.36</v>
      </c>
      <c r="BK28" s="302">
        <f t="shared" si="2"/>
        <v>0</v>
      </c>
      <c r="BL28" s="208">
        <f t="shared" si="5"/>
        <v>14364.79</v>
      </c>
      <c r="BM28" s="208">
        <f t="shared" si="6"/>
        <v>101979.13</v>
      </c>
    </row>
    <row r="29" spans="1:65" x14ac:dyDescent="0.2">
      <c r="A29" s="28" t="s">
        <v>3520</v>
      </c>
      <c r="B29" s="28" t="s">
        <v>19</v>
      </c>
      <c r="C29" s="32">
        <v>45472</v>
      </c>
      <c r="D29" s="26">
        <v>305500</v>
      </c>
      <c r="E29" s="27" t="s">
        <v>1200</v>
      </c>
      <c r="F29" s="28" t="s">
        <v>3487</v>
      </c>
      <c r="G29" s="33">
        <v>744.72</v>
      </c>
      <c r="H29" s="33">
        <v>748.45</v>
      </c>
      <c r="I29" s="33">
        <v>754.66</v>
      </c>
      <c r="J29" s="30">
        <f t="shared" si="0"/>
        <v>2247.83</v>
      </c>
      <c r="K29" s="30">
        <v>410765.27999999985</v>
      </c>
      <c r="L29" s="33">
        <v>757.68</v>
      </c>
      <c r="M29" s="33">
        <v>760.63</v>
      </c>
      <c r="N29" s="33">
        <v>764.59</v>
      </c>
      <c r="O29" s="29"/>
      <c r="P29" s="301">
        <f t="shared" si="1"/>
        <v>2282.9</v>
      </c>
      <c r="Q29" s="301">
        <f t="shared" si="3"/>
        <v>440074.77</v>
      </c>
      <c r="R29" s="62">
        <v>769.02</v>
      </c>
      <c r="S29" s="62">
        <v>774.33</v>
      </c>
      <c r="T29" s="26">
        <v>781.37</v>
      </c>
      <c r="U29" s="26"/>
      <c r="V29" s="26"/>
      <c r="W29" s="26"/>
      <c r="X29" s="26"/>
      <c r="Y29" s="26">
        <v>781.37</v>
      </c>
      <c r="Z29" s="26">
        <v>781.37</v>
      </c>
      <c r="AA29" s="26">
        <v>781.37</v>
      </c>
      <c r="AB29" s="26">
        <v>781.37</v>
      </c>
      <c r="AC29" s="26">
        <v>781.37</v>
      </c>
      <c r="AD29" s="26">
        <v>781.37</v>
      </c>
      <c r="AE29" s="26">
        <v>781.37</v>
      </c>
      <c r="AF29" s="26">
        <v>781.37</v>
      </c>
      <c r="AG29" s="26">
        <v>781.37</v>
      </c>
      <c r="AH29" s="26">
        <v>781.37</v>
      </c>
      <c r="AI29" s="26">
        <v>781.37</v>
      </c>
      <c r="AJ29" s="26">
        <v>781.37</v>
      </c>
      <c r="AK29" s="26">
        <v>781.37</v>
      </c>
      <c r="AL29" s="26">
        <v>781.37</v>
      </c>
      <c r="AM29" s="26">
        <v>781.37</v>
      </c>
      <c r="AN29" s="26">
        <v>781.37</v>
      </c>
      <c r="AO29" s="26">
        <v>781.37</v>
      </c>
      <c r="AP29" s="26">
        <v>781.37</v>
      </c>
      <c r="AQ29" s="26">
        <v>781.37</v>
      </c>
      <c r="AR29" s="26">
        <v>781.37</v>
      </c>
      <c r="AS29" s="26">
        <v>781.37</v>
      </c>
      <c r="AT29" s="26">
        <v>0</v>
      </c>
      <c r="AU29" s="26">
        <v>329.69</v>
      </c>
      <c r="AV29" s="26">
        <v>0</v>
      </c>
      <c r="AW29" s="26">
        <v>0</v>
      </c>
      <c r="AX29" s="26">
        <v>0</v>
      </c>
      <c r="AY29" s="26">
        <v>0</v>
      </c>
      <c r="AZ29" s="26">
        <v>0</v>
      </c>
      <c r="BA29" s="26">
        <v>0</v>
      </c>
      <c r="BB29" s="26">
        <v>0</v>
      </c>
      <c r="BC29" s="26">
        <v>0</v>
      </c>
      <c r="BD29" s="26">
        <v>0</v>
      </c>
      <c r="BE29" s="26">
        <v>0</v>
      </c>
      <c r="BF29" s="26">
        <v>0</v>
      </c>
      <c r="BG29" s="26">
        <v>0</v>
      </c>
      <c r="BH29" s="26">
        <v>0</v>
      </c>
      <c r="BI29" s="26">
        <v>421011.59</v>
      </c>
      <c r="BJ29" s="26">
        <f t="shared" si="4"/>
        <v>421011.59</v>
      </c>
      <c r="BK29" s="302">
        <f t="shared" si="2"/>
        <v>0</v>
      </c>
      <c r="BL29" s="208">
        <f t="shared" si="5"/>
        <v>3826.25</v>
      </c>
      <c r="BM29" s="208">
        <f t="shared" si="6"/>
        <v>17519.830000000005</v>
      </c>
    </row>
    <row r="30" spans="1:65" x14ac:dyDescent="0.2">
      <c r="A30" s="28" t="s">
        <v>3593</v>
      </c>
      <c r="B30" s="28" t="s">
        <v>19</v>
      </c>
      <c r="C30" s="38">
        <v>45471</v>
      </c>
      <c r="D30" s="26">
        <v>431460</v>
      </c>
      <c r="E30" s="27" t="s">
        <v>1025</v>
      </c>
      <c r="F30" s="28" t="s">
        <v>3487</v>
      </c>
      <c r="G30" s="33"/>
      <c r="H30" s="33">
        <v>3158</v>
      </c>
      <c r="I30" s="33">
        <v>12413.21</v>
      </c>
      <c r="J30" s="30">
        <f t="shared" si="0"/>
        <v>15571.21</v>
      </c>
      <c r="K30" s="30">
        <v>263281.13</v>
      </c>
      <c r="L30" s="33">
        <v>3196.95</v>
      </c>
      <c r="M30" s="33">
        <v>54505.42</v>
      </c>
      <c r="N30" s="33">
        <v>3226.11</v>
      </c>
      <c r="O30" s="29"/>
      <c r="P30" s="301">
        <f t="shared" si="1"/>
        <v>60928.479999999996</v>
      </c>
      <c r="Q30" s="301">
        <f t="shared" si="3"/>
        <v>354423.01</v>
      </c>
      <c r="R30" s="62">
        <v>3244.82</v>
      </c>
      <c r="S30" s="62">
        <v>54453.49</v>
      </c>
      <c r="T30" s="26">
        <v>3296.94</v>
      </c>
      <c r="U30" s="26"/>
      <c r="V30" s="26"/>
      <c r="W30" s="26"/>
      <c r="X30" s="26"/>
      <c r="Y30" s="26">
        <v>3296.94</v>
      </c>
      <c r="Z30" s="26">
        <v>3296.94</v>
      </c>
      <c r="AA30" s="26">
        <v>3296.94</v>
      </c>
      <c r="AB30" s="26">
        <v>0</v>
      </c>
      <c r="AC30" s="26">
        <v>0</v>
      </c>
      <c r="AD30" s="26">
        <v>54949.02</v>
      </c>
      <c r="AE30" s="26">
        <v>0</v>
      </c>
      <c r="AF30" s="26">
        <v>0</v>
      </c>
      <c r="AG30" s="26">
        <v>0</v>
      </c>
      <c r="AH30" s="26">
        <v>0</v>
      </c>
      <c r="AI30" s="26">
        <v>0</v>
      </c>
      <c r="AJ30" s="26">
        <v>0</v>
      </c>
      <c r="AK30" s="26">
        <v>0</v>
      </c>
      <c r="AL30" s="26">
        <v>0</v>
      </c>
      <c r="AM30" s="26">
        <v>0</v>
      </c>
      <c r="AN30" s="26">
        <v>0</v>
      </c>
      <c r="AO30" s="26">
        <v>0</v>
      </c>
      <c r="AP30" s="26">
        <v>0</v>
      </c>
      <c r="AQ30" s="26">
        <v>0</v>
      </c>
      <c r="AR30" s="26">
        <v>0</v>
      </c>
      <c r="AS30" s="26">
        <v>0</v>
      </c>
      <c r="AT30" s="26">
        <v>80225.570000000007</v>
      </c>
      <c r="AU30" s="26">
        <v>0</v>
      </c>
      <c r="AV30" s="26">
        <v>0</v>
      </c>
      <c r="AW30" s="26">
        <v>0</v>
      </c>
      <c r="AX30" s="26">
        <v>0</v>
      </c>
      <c r="AY30" s="26">
        <v>0</v>
      </c>
      <c r="AZ30" s="26">
        <v>0</v>
      </c>
      <c r="BA30" s="26">
        <v>0</v>
      </c>
      <c r="BB30" s="26">
        <v>0</v>
      </c>
      <c r="BC30" s="26">
        <v>0</v>
      </c>
      <c r="BD30" s="26">
        <v>0</v>
      </c>
      <c r="BE30" s="26">
        <v>0</v>
      </c>
      <c r="BF30" s="26">
        <v>0</v>
      </c>
      <c r="BG30" s="26">
        <v>0</v>
      </c>
      <c r="BH30" s="26">
        <v>0</v>
      </c>
      <c r="BI30" s="26">
        <v>148362.35</v>
      </c>
      <c r="BJ30" s="26">
        <f t="shared" si="4"/>
        <v>148362.35</v>
      </c>
      <c r="BK30" s="302">
        <f t="shared" si="2"/>
        <v>0</v>
      </c>
      <c r="BL30" s="208">
        <f t="shared" si="5"/>
        <v>118626.79</v>
      </c>
      <c r="BM30" s="208">
        <f t="shared" si="6"/>
        <v>148362.35</v>
      </c>
    </row>
    <row r="31" spans="1:65" x14ac:dyDescent="0.2">
      <c r="A31" s="28" t="s">
        <v>3545</v>
      </c>
      <c r="B31" s="28" t="s">
        <v>19</v>
      </c>
      <c r="C31" s="32">
        <v>45472</v>
      </c>
      <c r="D31" s="26">
        <v>243460</v>
      </c>
      <c r="E31" s="27" t="s">
        <v>1269</v>
      </c>
      <c r="F31" s="28" t="s">
        <v>3487</v>
      </c>
      <c r="G31" s="33">
        <v>216.13</v>
      </c>
      <c r="H31" s="33">
        <v>217.22</v>
      </c>
      <c r="I31" s="33">
        <v>219.02</v>
      </c>
      <c r="J31" s="30">
        <f t="shared" si="0"/>
        <v>652.37</v>
      </c>
      <c r="K31" s="30">
        <v>298338.67000000045</v>
      </c>
      <c r="L31" s="33">
        <v>219.89</v>
      </c>
      <c r="M31" s="33">
        <v>220.75</v>
      </c>
      <c r="N31" s="33">
        <v>340.98</v>
      </c>
      <c r="O31" s="29"/>
      <c r="P31" s="301">
        <f t="shared" si="1"/>
        <v>781.62</v>
      </c>
      <c r="Q31" s="301">
        <f t="shared" si="3"/>
        <v>338024.2</v>
      </c>
      <c r="R31" s="62">
        <v>2062.85</v>
      </c>
      <c r="S31" s="62">
        <v>861.1400000000001</v>
      </c>
      <c r="T31" s="26">
        <v>867.96</v>
      </c>
      <c r="U31" s="26"/>
      <c r="V31" s="26"/>
      <c r="W31" s="26"/>
      <c r="X31" s="26"/>
      <c r="Y31" s="26">
        <v>867.96</v>
      </c>
      <c r="Z31" s="26">
        <v>867.96</v>
      </c>
      <c r="AA31" s="26">
        <v>867.96</v>
      </c>
      <c r="AB31" s="26">
        <v>867.96</v>
      </c>
      <c r="AC31" s="26">
        <v>867.96</v>
      </c>
      <c r="AD31" s="26">
        <v>867.96</v>
      </c>
      <c r="AE31" s="26">
        <v>867.96</v>
      </c>
      <c r="AF31" s="26">
        <v>867.96</v>
      </c>
      <c r="AG31" s="26">
        <v>867.96</v>
      </c>
      <c r="AH31" s="26">
        <v>5195.67</v>
      </c>
      <c r="AI31" s="26">
        <v>867.96</v>
      </c>
      <c r="AJ31" s="26">
        <v>867.96</v>
      </c>
      <c r="AK31" s="26">
        <v>867.96</v>
      </c>
      <c r="AL31" s="26">
        <v>867.96</v>
      </c>
      <c r="AM31" s="26">
        <v>867.96</v>
      </c>
      <c r="AN31" s="26">
        <v>867.96</v>
      </c>
      <c r="AO31" s="26">
        <v>867.96</v>
      </c>
      <c r="AP31" s="26">
        <v>867.96</v>
      </c>
      <c r="AQ31" s="26">
        <v>867.96</v>
      </c>
      <c r="AR31" s="26">
        <v>867.96</v>
      </c>
      <c r="AS31" s="26">
        <v>867.96</v>
      </c>
      <c r="AT31" s="26">
        <v>4439.78</v>
      </c>
      <c r="AU31" s="26">
        <v>112.07</v>
      </c>
      <c r="AV31" s="26">
        <v>447.46</v>
      </c>
      <c r="AW31" s="26">
        <v>112.07</v>
      </c>
      <c r="AX31" s="26">
        <v>112.07</v>
      </c>
      <c r="AY31" s="26">
        <v>112.07</v>
      </c>
      <c r="AZ31" s="26">
        <v>112.07</v>
      </c>
      <c r="BA31" s="26">
        <v>112.07</v>
      </c>
      <c r="BB31" s="26">
        <v>112.07</v>
      </c>
      <c r="BC31" s="26">
        <v>112.07</v>
      </c>
      <c r="BD31" s="26">
        <v>112.01</v>
      </c>
      <c r="BE31" s="26">
        <v>0</v>
      </c>
      <c r="BF31" s="26">
        <v>0</v>
      </c>
      <c r="BG31" s="26">
        <v>0</v>
      </c>
      <c r="BH31" s="26">
        <v>0</v>
      </c>
      <c r="BI31" s="26">
        <v>305781.57</v>
      </c>
      <c r="BJ31" s="26">
        <f t="shared" si="4"/>
        <v>305781.57</v>
      </c>
      <c r="BK31" s="302">
        <f t="shared" si="2"/>
        <v>0</v>
      </c>
      <c r="BL31" s="208">
        <f t="shared" si="5"/>
        <v>3705.6099999999997</v>
      </c>
      <c r="BM31" s="208">
        <f t="shared" si="6"/>
        <v>29318.639999999985</v>
      </c>
    </row>
    <row r="32" spans="1:65" x14ac:dyDescent="0.2">
      <c r="A32" s="28" t="s">
        <v>3612</v>
      </c>
      <c r="B32" s="28" t="s">
        <v>19</v>
      </c>
      <c r="C32" s="32">
        <v>45598</v>
      </c>
      <c r="D32" s="26">
        <v>305658.28000000003</v>
      </c>
      <c r="E32" s="27" t="s">
        <v>1085</v>
      </c>
      <c r="F32" s="28" t="s">
        <v>3487</v>
      </c>
      <c r="G32" s="33">
        <v>1614.87</v>
      </c>
      <c r="H32" s="33">
        <v>1622.94</v>
      </c>
      <c r="I32" s="33">
        <v>1636.41</v>
      </c>
      <c r="J32" s="30">
        <f t="shared" si="0"/>
        <v>4874.22</v>
      </c>
      <c r="K32" s="30">
        <v>249354.49999999983</v>
      </c>
      <c r="L32" s="33">
        <v>1642.96</v>
      </c>
      <c r="M32" s="33">
        <v>1649.37</v>
      </c>
      <c r="N32" s="33">
        <v>1657.94</v>
      </c>
      <c r="O32" s="29"/>
      <c r="P32" s="301">
        <f t="shared" si="1"/>
        <v>4950.2700000000004</v>
      </c>
      <c r="Q32" s="301">
        <f t="shared" si="3"/>
        <v>291807.59999999998</v>
      </c>
      <c r="R32" s="62">
        <v>1667.56</v>
      </c>
      <c r="S32" s="62">
        <v>1679.07</v>
      </c>
      <c r="T32" s="26">
        <v>1694.35</v>
      </c>
      <c r="U32" s="26"/>
      <c r="V32" s="26"/>
      <c r="W32" s="26"/>
      <c r="X32" s="26"/>
      <c r="Y32" s="26">
        <v>1694.35</v>
      </c>
      <c r="Z32" s="26">
        <v>1694.35</v>
      </c>
      <c r="AA32" s="26">
        <v>1694.35</v>
      </c>
      <c r="AB32" s="26">
        <v>1694.35</v>
      </c>
      <c r="AC32" s="26">
        <v>1694.35</v>
      </c>
      <c r="AD32" s="26">
        <v>1694.35</v>
      </c>
      <c r="AE32" s="26">
        <v>1694.35</v>
      </c>
      <c r="AF32" s="26">
        <v>1694.35</v>
      </c>
      <c r="AG32" s="26">
        <v>1694.35</v>
      </c>
      <c r="AH32" s="26">
        <v>1694.35</v>
      </c>
      <c r="AI32" s="26">
        <v>1694.35</v>
      </c>
      <c r="AJ32" s="26">
        <v>1694.35</v>
      </c>
      <c r="AK32" s="26">
        <v>1694.35</v>
      </c>
      <c r="AL32" s="26">
        <v>1694.35</v>
      </c>
      <c r="AM32" s="26">
        <v>1694.35</v>
      </c>
      <c r="AN32" s="26">
        <v>1694.35</v>
      </c>
      <c r="AO32" s="26">
        <v>1694.35</v>
      </c>
      <c r="AP32" s="26">
        <v>1694.35</v>
      </c>
      <c r="AQ32" s="26">
        <v>1694.35</v>
      </c>
      <c r="AR32" s="26">
        <v>1694.35</v>
      </c>
      <c r="AS32" s="26">
        <v>1694.35</v>
      </c>
      <c r="AT32" s="26">
        <v>0</v>
      </c>
      <c r="AU32" s="26">
        <v>108.96</v>
      </c>
      <c r="AV32" s="26">
        <v>0</v>
      </c>
      <c r="AW32" s="26">
        <v>0</v>
      </c>
      <c r="AX32" s="26">
        <v>0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26">
        <v>0</v>
      </c>
      <c r="BE32" s="26">
        <v>0</v>
      </c>
      <c r="BF32" s="26">
        <v>0</v>
      </c>
      <c r="BG32" s="26">
        <v>0</v>
      </c>
      <c r="BH32" s="26">
        <v>0</v>
      </c>
      <c r="BI32" s="26">
        <v>251076.31</v>
      </c>
      <c r="BJ32" s="26">
        <f t="shared" si="4"/>
        <v>251076.31</v>
      </c>
      <c r="BK32" s="302">
        <f t="shared" si="2"/>
        <v>0</v>
      </c>
      <c r="BL32" s="208">
        <f t="shared" si="5"/>
        <v>8296.9</v>
      </c>
      <c r="BM32" s="208">
        <f t="shared" si="6"/>
        <v>37384.659999999982</v>
      </c>
    </row>
    <row r="33" spans="1:65" x14ac:dyDescent="0.2">
      <c r="A33" s="28" t="s">
        <v>3565</v>
      </c>
      <c r="B33" s="28" t="s">
        <v>19</v>
      </c>
      <c r="C33" s="32">
        <v>45586</v>
      </c>
      <c r="D33" s="26">
        <v>417297.02</v>
      </c>
      <c r="E33" s="27" t="s">
        <v>1332</v>
      </c>
      <c r="F33" s="28" t="s">
        <v>3487</v>
      </c>
      <c r="G33" s="33">
        <v>714.79</v>
      </c>
      <c r="H33" s="33">
        <v>718.36</v>
      </c>
      <c r="I33" s="33">
        <v>724.33</v>
      </c>
      <c r="J33" s="30">
        <f t="shared" si="0"/>
        <v>2157.48</v>
      </c>
      <c r="K33" s="30">
        <v>243400.89</v>
      </c>
      <c r="L33" s="33">
        <v>727.22</v>
      </c>
      <c r="M33" s="33">
        <v>730.06</v>
      </c>
      <c r="N33" s="33">
        <v>733.86</v>
      </c>
      <c r="O33" s="29"/>
      <c r="P33" s="301">
        <f t="shared" si="1"/>
        <v>2191.14</v>
      </c>
      <c r="Q33" s="301">
        <f t="shared" si="3"/>
        <v>278308.31</v>
      </c>
      <c r="R33" s="62">
        <v>3955.26</v>
      </c>
      <c r="S33" s="62">
        <v>743.21</v>
      </c>
      <c r="T33" s="26">
        <v>749.97</v>
      </c>
      <c r="U33" s="26"/>
      <c r="V33" s="26"/>
      <c r="W33" s="26"/>
      <c r="X33" s="26"/>
      <c r="Y33" s="26">
        <v>749.97</v>
      </c>
      <c r="Z33" s="26">
        <v>749.97</v>
      </c>
      <c r="AA33" s="26">
        <v>749.97</v>
      </c>
      <c r="AB33" s="26">
        <v>749.97</v>
      </c>
      <c r="AC33" s="26">
        <v>749.97</v>
      </c>
      <c r="AD33" s="26">
        <v>749.97</v>
      </c>
      <c r="AE33" s="26">
        <v>749.97</v>
      </c>
      <c r="AF33" s="26">
        <v>749.97</v>
      </c>
      <c r="AG33" s="26">
        <v>749.97</v>
      </c>
      <c r="AH33" s="26">
        <v>4018.79</v>
      </c>
      <c r="AI33" s="26">
        <v>749.97</v>
      </c>
      <c r="AJ33" s="26">
        <v>749.97</v>
      </c>
      <c r="AK33" s="26">
        <v>749.97</v>
      </c>
      <c r="AL33" s="26">
        <v>749.97</v>
      </c>
      <c r="AM33" s="26">
        <v>749.97</v>
      </c>
      <c r="AN33" s="26">
        <v>749.97</v>
      </c>
      <c r="AO33" s="26">
        <v>749.97</v>
      </c>
      <c r="AP33" s="26">
        <v>749.97</v>
      </c>
      <c r="AQ33" s="26">
        <v>749.97</v>
      </c>
      <c r="AR33" s="26">
        <v>749.97</v>
      </c>
      <c r="AS33" s="26">
        <v>749.97</v>
      </c>
      <c r="AT33" s="26">
        <v>3268.82</v>
      </c>
      <c r="AU33" s="26">
        <v>282.20999999999998</v>
      </c>
      <c r="AV33" s="26">
        <v>0</v>
      </c>
      <c r="AW33" s="26">
        <v>0</v>
      </c>
      <c r="AX33" s="26">
        <v>0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26">
        <v>0</v>
      </c>
      <c r="BI33" s="26">
        <v>250290.65</v>
      </c>
      <c r="BJ33" s="26">
        <f t="shared" si="4"/>
        <v>250290.65</v>
      </c>
      <c r="BK33" s="302">
        <f t="shared" si="2"/>
        <v>0</v>
      </c>
      <c r="BL33" s="208">
        <f t="shared" si="5"/>
        <v>6889.61</v>
      </c>
      <c r="BM33" s="208">
        <f t="shared" si="6"/>
        <v>23319.190000000002</v>
      </c>
    </row>
    <row r="34" spans="1:65" x14ac:dyDescent="0.2">
      <c r="A34" s="28" t="s">
        <v>3572</v>
      </c>
      <c r="B34" s="28" t="s">
        <v>19</v>
      </c>
      <c r="C34" s="32">
        <v>45507</v>
      </c>
      <c r="D34" s="26">
        <v>247690</v>
      </c>
      <c r="E34" s="27" t="s">
        <v>933</v>
      </c>
      <c r="F34" s="28" t="s">
        <v>3487</v>
      </c>
      <c r="G34" s="33">
        <v>123.74</v>
      </c>
      <c r="H34" s="33">
        <v>124.36</v>
      </c>
      <c r="I34" s="33">
        <v>125.39</v>
      </c>
      <c r="J34" s="30">
        <f t="shared" si="0"/>
        <v>373.49</v>
      </c>
      <c r="K34" s="30">
        <v>309447.08000000037</v>
      </c>
      <c r="L34" s="33">
        <v>125.89</v>
      </c>
      <c r="M34" s="33">
        <v>126.38</v>
      </c>
      <c r="N34" s="33">
        <v>127.04</v>
      </c>
      <c r="O34" s="29"/>
      <c r="P34" s="301">
        <f t="shared" si="1"/>
        <v>379.31</v>
      </c>
      <c r="Q34" s="301">
        <f t="shared" si="3"/>
        <v>349643.64999999997</v>
      </c>
      <c r="R34" s="62">
        <v>2044.46</v>
      </c>
      <c r="S34" s="62">
        <v>443.2</v>
      </c>
      <c r="T34" s="33">
        <v>447.23</v>
      </c>
      <c r="U34" s="33"/>
      <c r="V34" s="33"/>
      <c r="W34" s="33"/>
      <c r="X34" s="33"/>
      <c r="Y34" s="26">
        <v>447.23</v>
      </c>
      <c r="Z34" s="26">
        <v>447.23</v>
      </c>
      <c r="AA34" s="26">
        <v>447.23</v>
      </c>
      <c r="AB34" s="26">
        <v>447.23</v>
      </c>
      <c r="AC34" s="26">
        <v>447.23</v>
      </c>
      <c r="AD34" s="26">
        <v>447.23</v>
      </c>
      <c r="AE34" s="26">
        <v>447.23</v>
      </c>
      <c r="AF34" s="26">
        <v>447.23</v>
      </c>
      <c r="AG34" s="26">
        <v>447.23</v>
      </c>
      <c r="AH34" s="26">
        <v>5250.99</v>
      </c>
      <c r="AI34" s="26">
        <v>750.17</v>
      </c>
      <c r="AJ34" s="26">
        <v>750.17</v>
      </c>
      <c r="AK34" s="26">
        <v>750.17</v>
      </c>
      <c r="AL34" s="26">
        <v>750.17</v>
      </c>
      <c r="AM34" s="26">
        <v>750.17</v>
      </c>
      <c r="AN34" s="26">
        <v>750.17</v>
      </c>
      <c r="AO34" s="26">
        <v>750.17</v>
      </c>
      <c r="AP34" s="26">
        <v>750.17</v>
      </c>
      <c r="AQ34" s="26">
        <v>750.17</v>
      </c>
      <c r="AR34" s="26">
        <v>750.17</v>
      </c>
      <c r="AS34" s="26">
        <v>750.17</v>
      </c>
      <c r="AT34" s="26">
        <v>0</v>
      </c>
      <c r="AU34" s="26">
        <v>0</v>
      </c>
      <c r="AV34" s="26">
        <v>13415.91</v>
      </c>
      <c r="AW34" s="26">
        <v>0</v>
      </c>
      <c r="AX34" s="26">
        <v>0</v>
      </c>
      <c r="AY34" s="26">
        <v>0</v>
      </c>
      <c r="AZ34" s="26">
        <v>0</v>
      </c>
      <c r="BA34" s="26">
        <v>0</v>
      </c>
      <c r="BB34" s="26">
        <v>0</v>
      </c>
      <c r="BC34" s="26">
        <v>0</v>
      </c>
      <c r="BD34" s="26">
        <v>0</v>
      </c>
      <c r="BE34" s="26">
        <v>0</v>
      </c>
      <c r="BF34" s="26">
        <v>0</v>
      </c>
      <c r="BG34" s="26">
        <v>0</v>
      </c>
      <c r="BH34" s="26">
        <v>0</v>
      </c>
      <c r="BI34" s="26">
        <v>315764.92</v>
      </c>
      <c r="BJ34" s="26">
        <f t="shared" si="4"/>
        <v>315764.92</v>
      </c>
      <c r="BK34" s="302">
        <f t="shared" si="2"/>
        <v>0</v>
      </c>
      <c r="BL34" s="208">
        <f t="shared" si="5"/>
        <v>2866.97</v>
      </c>
      <c r="BM34" s="208">
        <f t="shared" si="6"/>
        <v>31391.069999999996</v>
      </c>
    </row>
    <row r="35" spans="1:65" x14ac:dyDescent="0.2">
      <c r="A35" s="28" t="s">
        <v>3484</v>
      </c>
      <c r="B35" s="28" t="s">
        <v>19</v>
      </c>
      <c r="C35" s="32"/>
      <c r="D35" s="26"/>
      <c r="E35" s="27" t="s">
        <v>1005</v>
      </c>
      <c r="F35" s="28"/>
      <c r="G35" s="29">
        <v>0</v>
      </c>
      <c r="H35" s="29">
        <v>0</v>
      </c>
      <c r="I35" s="29">
        <v>0</v>
      </c>
      <c r="J35" s="30">
        <f t="shared" si="0"/>
        <v>0</v>
      </c>
      <c r="K35" s="30">
        <v>0</v>
      </c>
      <c r="L35" s="33"/>
      <c r="M35" s="33">
        <v>6000</v>
      </c>
      <c r="N35" s="33">
        <v>284.07</v>
      </c>
      <c r="O35" s="29"/>
      <c r="P35" s="301">
        <f t="shared" si="1"/>
        <v>6284.07</v>
      </c>
      <c r="Q35" s="301">
        <f t="shared" si="3"/>
        <v>384849.51</v>
      </c>
      <c r="R35" s="62">
        <v>285.72000000000003</v>
      </c>
      <c r="S35" s="62">
        <v>2146.9499999999998</v>
      </c>
      <c r="T35" s="26">
        <v>290.31</v>
      </c>
      <c r="U35" s="26"/>
      <c r="V35" s="26"/>
      <c r="W35" s="26"/>
      <c r="X35" s="26"/>
      <c r="Y35" s="26">
        <v>290.31</v>
      </c>
      <c r="Z35" s="26">
        <v>290.31</v>
      </c>
      <c r="AA35" s="26">
        <v>290.31</v>
      </c>
      <c r="AB35" s="26">
        <v>290.31</v>
      </c>
      <c r="AC35" s="26">
        <v>290.31</v>
      </c>
      <c r="AD35" s="26">
        <v>290.31</v>
      </c>
      <c r="AE35" s="26">
        <v>476.23</v>
      </c>
      <c r="AF35" s="26">
        <v>967.69</v>
      </c>
      <c r="AG35" s="26">
        <v>16376.74</v>
      </c>
      <c r="AH35" s="26">
        <v>967.69</v>
      </c>
      <c r="AI35" s="26">
        <v>967.69</v>
      </c>
      <c r="AJ35" s="26">
        <v>967.69</v>
      </c>
      <c r="AK35" s="26">
        <v>967.69</v>
      </c>
      <c r="AL35" s="26">
        <v>967.69</v>
      </c>
      <c r="AM35" s="26">
        <v>967.69</v>
      </c>
      <c r="AN35" s="26">
        <v>967.69</v>
      </c>
      <c r="AO35" s="26">
        <v>967.69</v>
      </c>
      <c r="AP35" s="26">
        <v>967.69</v>
      </c>
      <c r="AQ35" s="26">
        <v>967.69</v>
      </c>
      <c r="AR35" s="26">
        <v>967.69</v>
      </c>
      <c r="AS35" s="26">
        <v>16376.74</v>
      </c>
      <c r="AT35" s="26">
        <v>0</v>
      </c>
      <c r="AU35" s="26">
        <v>0</v>
      </c>
      <c r="AV35" s="26">
        <v>0</v>
      </c>
      <c r="AW35" s="26">
        <v>0</v>
      </c>
      <c r="AX35" s="26">
        <v>0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26">
        <v>0</v>
      </c>
      <c r="BE35" s="26">
        <v>361.49</v>
      </c>
      <c r="BF35" s="26">
        <v>0</v>
      </c>
      <c r="BG35" s="26">
        <v>0</v>
      </c>
      <c r="BH35" s="26">
        <v>0</v>
      </c>
      <c r="BI35" s="26">
        <v>335181.19</v>
      </c>
      <c r="BJ35" s="26">
        <f t="shared" si="4"/>
        <v>335181.19</v>
      </c>
      <c r="BK35" s="302">
        <f t="shared" si="2"/>
        <v>0</v>
      </c>
      <c r="BL35" s="208">
        <f t="shared" si="5"/>
        <v>8716.74</v>
      </c>
      <c r="BM35" s="208">
        <f t="shared" si="6"/>
        <v>47235.64999999998</v>
      </c>
    </row>
    <row r="36" spans="1:65" x14ac:dyDescent="0.2">
      <c r="A36" s="28" t="s">
        <v>3596</v>
      </c>
      <c r="B36" s="28" t="s">
        <v>19</v>
      </c>
      <c r="C36" s="32">
        <v>45533</v>
      </c>
      <c r="D36" s="26">
        <v>296964.8</v>
      </c>
      <c r="E36" s="27" t="s">
        <v>1036</v>
      </c>
      <c r="F36" s="28" t="s">
        <v>3487</v>
      </c>
      <c r="G36" s="33">
        <v>303.25</v>
      </c>
      <c r="H36" s="33">
        <v>304.76</v>
      </c>
      <c r="I36" s="33">
        <v>307.29000000000002</v>
      </c>
      <c r="J36" s="30">
        <f t="shared" si="0"/>
        <v>915.3</v>
      </c>
      <c r="K36" s="30">
        <v>307241.84999999951</v>
      </c>
      <c r="L36" s="33">
        <v>308.52</v>
      </c>
      <c r="M36" s="33">
        <v>309.73</v>
      </c>
      <c r="N36" s="33">
        <v>311.33999999999997</v>
      </c>
      <c r="O36" s="29"/>
      <c r="P36" s="301">
        <f t="shared" si="1"/>
        <v>929.58999999999992</v>
      </c>
      <c r="Q36" s="301">
        <f t="shared" si="3"/>
        <v>366697.52999999997</v>
      </c>
      <c r="R36" s="62">
        <v>313.14999999999998</v>
      </c>
      <c r="S36" s="62">
        <v>410.06</v>
      </c>
      <c r="T36" s="26">
        <v>1060.57</v>
      </c>
      <c r="U36" s="26"/>
      <c r="V36" s="26"/>
      <c r="W36" s="26"/>
      <c r="X36" s="26"/>
      <c r="Y36" s="26">
        <v>1060.57</v>
      </c>
      <c r="Z36" s="26">
        <v>11666.32</v>
      </c>
      <c r="AA36" s="26">
        <v>1060.57</v>
      </c>
      <c r="AB36" s="26">
        <v>1060.57</v>
      </c>
      <c r="AC36" s="26">
        <v>1060.57</v>
      </c>
      <c r="AD36" s="26">
        <v>1060.57</v>
      </c>
      <c r="AE36" s="26">
        <v>1060.57</v>
      </c>
      <c r="AF36" s="26">
        <v>1060.57</v>
      </c>
      <c r="AG36" s="26">
        <v>1060.57</v>
      </c>
      <c r="AH36" s="26">
        <v>1060.57</v>
      </c>
      <c r="AI36" s="26">
        <v>1060.57</v>
      </c>
      <c r="AJ36" s="26">
        <v>1060.57</v>
      </c>
      <c r="AK36" s="26">
        <v>1060.57</v>
      </c>
      <c r="AL36" s="26">
        <v>11666.32</v>
      </c>
      <c r="AM36" s="26">
        <v>1060.57</v>
      </c>
      <c r="AN36" s="26">
        <v>1060.57</v>
      </c>
      <c r="AO36" s="26">
        <v>1060.57</v>
      </c>
      <c r="AP36" s="26">
        <v>1060.57</v>
      </c>
      <c r="AQ36" s="26">
        <v>1060.57</v>
      </c>
      <c r="AR36" s="26">
        <v>1060.57</v>
      </c>
      <c r="AS36" s="26">
        <v>1060.57</v>
      </c>
      <c r="AT36" s="26">
        <v>3181.72</v>
      </c>
      <c r="AU36" s="26">
        <v>1060.57</v>
      </c>
      <c r="AV36" s="26">
        <v>0</v>
      </c>
      <c r="AW36" s="26">
        <v>0</v>
      </c>
      <c r="AX36" s="26">
        <v>0</v>
      </c>
      <c r="AY36" s="26">
        <v>106.06</v>
      </c>
      <c r="AZ36" s="26">
        <v>0</v>
      </c>
      <c r="BA36" s="26">
        <v>0</v>
      </c>
      <c r="BB36" s="26">
        <v>0</v>
      </c>
      <c r="BC36" s="26">
        <v>0</v>
      </c>
      <c r="BD36" s="26">
        <v>0</v>
      </c>
      <c r="BE36" s="26">
        <v>0</v>
      </c>
      <c r="BF36" s="26">
        <v>0</v>
      </c>
      <c r="BG36" s="26">
        <v>0</v>
      </c>
      <c r="BH36" s="26">
        <v>0</v>
      </c>
      <c r="BI36" s="26">
        <v>317081.93</v>
      </c>
      <c r="BJ36" s="26">
        <f t="shared" si="4"/>
        <v>317081.93</v>
      </c>
      <c r="BK36" s="302">
        <f t="shared" si="2"/>
        <v>0</v>
      </c>
      <c r="BL36" s="208">
        <f t="shared" si="5"/>
        <v>1652.7999999999997</v>
      </c>
      <c r="BM36" s="208">
        <f t="shared" si="6"/>
        <v>48892.389999999992</v>
      </c>
    </row>
    <row r="37" spans="1:65" x14ac:dyDescent="0.2">
      <c r="A37" s="28" t="s">
        <v>3561</v>
      </c>
      <c r="B37" s="28" t="s">
        <v>19</v>
      </c>
      <c r="C37" s="34">
        <v>45559</v>
      </c>
      <c r="D37" s="26">
        <v>281154</v>
      </c>
      <c r="E37" s="27" t="s">
        <v>1320</v>
      </c>
      <c r="F37" s="28" t="s">
        <v>3487</v>
      </c>
      <c r="G37" s="29">
        <v>0</v>
      </c>
      <c r="H37" s="29">
        <v>0</v>
      </c>
      <c r="I37" s="29">
        <v>0</v>
      </c>
      <c r="J37" s="30">
        <f t="shared" si="0"/>
        <v>0</v>
      </c>
      <c r="K37" s="30">
        <v>207385.71</v>
      </c>
      <c r="L37" s="29"/>
      <c r="M37" s="29"/>
      <c r="N37" s="29"/>
      <c r="O37" s="29"/>
      <c r="P37" s="301">
        <f t="shared" si="1"/>
        <v>0</v>
      </c>
      <c r="Q37" s="301">
        <f t="shared" si="3"/>
        <v>235057.34999999998</v>
      </c>
      <c r="R37" s="185"/>
      <c r="S37" s="185"/>
      <c r="T37" s="26">
        <v>0</v>
      </c>
      <c r="U37" s="26"/>
      <c r="V37" s="26"/>
      <c r="W37" s="26"/>
      <c r="X37" s="26"/>
      <c r="Y37" s="26">
        <v>1018.76</v>
      </c>
      <c r="Z37" s="26">
        <v>1018.76</v>
      </c>
      <c r="AA37" s="26">
        <v>1018.76</v>
      </c>
      <c r="AB37" s="26">
        <v>1018.76</v>
      </c>
      <c r="AC37" s="26">
        <v>1018.76</v>
      </c>
      <c r="AD37" s="26">
        <v>1018.76</v>
      </c>
      <c r="AE37" s="26">
        <v>1018.76</v>
      </c>
      <c r="AF37" s="26">
        <v>1018.76</v>
      </c>
      <c r="AG37" s="26">
        <v>1018.76</v>
      </c>
      <c r="AH37" s="26">
        <v>1018.76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6">
        <v>0</v>
      </c>
      <c r="AS37" s="26">
        <v>0</v>
      </c>
      <c r="AT37" s="26">
        <v>0</v>
      </c>
      <c r="AU37" s="26">
        <v>0</v>
      </c>
      <c r="AV37" s="26">
        <v>0</v>
      </c>
      <c r="AW37" s="26">
        <v>107.42</v>
      </c>
      <c r="AX37" s="26">
        <v>0</v>
      </c>
      <c r="AY37" s="26">
        <v>0</v>
      </c>
      <c r="AZ37" s="26">
        <v>0</v>
      </c>
      <c r="BA37" s="26">
        <v>0</v>
      </c>
      <c r="BB37" s="26">
        <v>0</v>
      </c>
      <c r="BC37" s="26">
        <v>0</v>
      </c>
      <c r="BD37" s="26">
        <v>0</v>
      </c>
      <c r="BE37" s="26">
        <v>0</v>
      </c>
      <c r="BF37" s="26">
        <v>0</v>
      </c>
      <c r="BG37" s="26">
        <v>0</v>
      </c>
      <c r="BH37" s="26">
        <v>0</v>
      </c>
      <c r="BI37" s="26">
        <v>224762.33</v>
      </c>
      <c r="BJ37" s="26">
        <f t="shared" si="4"/>
        <v>224762.33</v>
      </c>
      <c r="BK37" s="302">
        <f t="shared" si="2"/>
        <v>0</v>
      </c>
      <c r="BL37" s="208">
        <f t="shared" si="5"/>
        <v>0</v>
      </c>
      <c r="BM37" s="208">
        <f t="shared" si="6"/>
        <v>10295.02</v>
      </c>
    </row>
    <row r="38" spans="1:65" x14ac:dyDescent="0.2">
      <c r="A38" s="28" t="s">
        <v>3607</v>
      </c>
      <c r="B38" s="28" t="s">
        <v>19</v>
      </c>
      <c r="C38" s="32">
        <v>45566</v>
      </c>
      <c r="D38" s="26">
        <v>324300</v>
      </c>
      <c r="E38" s="27" t="s">
        <v>1071</v>
      </c>
      <c r="F38" s="28" t="s">
        <v>3487</v>
      </c>
      <c r="G38" s="33">
        <v>2113.92</v>
      </c>
      <c r="H38" s="33">
        <v>2124.48</v>
      </c>
      <c r="I38" s="33">
        <v>2142.12</v>
      </c>
      <c r="J38" s="30">
        <f t="shared" si="0"/>
        <v>6380.5199999999995</v>
      </c>
      <c r="K38" s="30">
        <v>382706.90000000008</v>
      </c>
      <c r="L38" s="33">
        <v>2150.69</v>
      </c>
      <c r="M38" s="33">
        <v>2159.08</v>
      </c>
      <c r="N38" s="33">
        <v>2170.3000000000002</v>
      </c>
      <c r="O38" s="29"/>
      <c r="P38" s="301">
        <f t="shared" si="1"/>
        <v>6480.0700000000006</v>
      </c>
      <c r="Q38" s="301">
        <f t="shared" si="3"/>
        <v>457319.95999999996</v>
      </c>
      <c r="R38" s="62">
        <v>2225.48</v>
      </c>
      <c r="S38" s="62">
        <v>2197.9499999999998</v>
      </c>
      <c r="T38" s="33">
        <v>2217.96</v>
      </c>
      <c r="U38" s="33"/>
      <c r="V38" s="33"/>
      <c r="W38" s="33"/>
      <c r="X38" s="33"/>
      <c r="Y38" s="26">
        <v>2217.96</v>
      </c>
      <c r="Z38" s="26">
        <v>2217.96</v>
      </c>
      <c r="AA38" s="26">
        <v>2217.96</v>
      </c>
      <c r="AB38" s="26">
        <v>2217.96</v>
      </c>
      <c r="AC38" s="26">
        <v>2217.96</v>
      </c>
      <c r="AD38" s="26">
        <v>2217.96</v>
      </c>
      <c r="AE38" s="26">
        <v>2217.96</v>
      </c>
      <c r="AF38" s="26">
        <v>2217.96</v>
      </c>
      <c r="AG38" s="26">
        <v>2217.96</v>
      </c>
      <c r="AH38" s="26">
        <v>13037.24</v>
      </c>
      <c r="AI38" s="26">
        <v>2217.96</v>
      </c>
      <c r="AJ38" s="26">
        <v>2217.96</v>
      </c>
      <c r="AK38" s="26">
        <v>2217.96</v>
      </c>
      <c r="AL38" s="26">
        <v>2217.96</v>
      </c>
      <c r="AM38" s="26">
        <v>2217.96</v>
      </c>
      <c r="AN38" s="26">
        <v>2217.96</v>
      </c>
      <c r="AO38" s="26">
        <v>2217.96</v>
      </c>
      <c r="AP38" s="26">
        <v>2217.96</v>
      </c>
      <c r="AQ38" s="26">
        <v>2217.96</v>
      </c>
      <c r="AR38" s="26">
        <v>2217.96</v>
      </c>
      <c r="AS38" s="26">
        <v>2217.96</v>
      </c>
      <c r="AT38" s="26">
        <v>10819.28</v>
      </c>
      <c r="AU38" s="26">
        <v>0</v>
      </c>
      <c r="AV38" s="26">
        <v>108.19</v>
      </c>
      <c r="AW38" s="26">
        <v>0</v>
      </c>
      <c r="AX38" s="26">
        <v>0</v>
      </c>
      <c r="AY38" s="26">
        <v>0</v>
      </c>
      <c r="AZ38" s="26">
        <v>0</v>
      </c>
      <c r="BA38" s="26">
        <v>0</v>
      </c>
      <c r="BB38" s="26">
        <v>0</v>
      </c>
      <c r="BC38" s="26">
        <v>0</v>
      </c>
      <c r="BD38" s="26">
        <v>0</v>
      </c>
      <c r="BE38" s="26">
        <v>0</v>
      </c>
      <c r="BF38" s="26">
        <v>0</v>
      </c>
      <c r="BG38" s="26">
        <v>0</v>
      </c>
      <c r="BH38" s="26">
        <v>0</v>
      </c>
      <c r="BI38" s="26">
        <v>382354.66</v>
      </c>
      <c r="BJ38" s="26">
        <f t="shared" si="4"/>
        <v>382354.66</v>
      </c>
      <c r="BK38" s="302">
        <f t="shared" si="2"/>
        <v>0</v>
      </c>
      <c r="BL38" s="208">
        <f t="shared" si="5"/>
        <v>10903.5</v>
      </c>
      <c r="BM38" s="208">
        <f t="shared" si="6"/>
        <v>70541.87</v>
      </c>
    </row>
    <row r="39" spans="1:65" x14ac:dyDescent="0.2">
      <c r="A39" s="28" t="s">
        <v>3602</v>
      </c>
      <c r="B39" s="28" t="s">
        <v>19</v>
      </c>
      <c r="C39" s="32">
        <v>45636</v>
      </c>
      <c r="D39" s="26">
        <v>330786.09000000003</v>
      </c>
      <c r="E39" s="27" t="s">
        <v>1054</v>
      </c>
      <c r="F39" s="28" t="s">
        <v>3487</v>
      </c>
      <c r="G39" s="33">
        <v>11507.97</v>
      </c>
      <c r="H39" s="33">
        <v>15238.22</v>
      </c>
      <c r="I39" s="33">
        <v>1577.44</v>
      </c>
      <c r="J39" s="30">
        <f t="shared" si="0"/>
        <v>28323.629999999997</v>
      </c>
      <c r="K39" s="30">
        <v>413470.47</v>
      </c>
      <c r="L39" s="33">
        <v>1583.75</v>
      </c>
      <c r="M39" s="33">
        <v>1589.93</v>
      </c>
      <c r="N39" s="33">
        <v>1598.19</v>
      </c>
      <c r="O39" s="29"/>
      <c r="P39" s="301">
        <f t="shared" si="1"/>
        <v>4771.8700000000008</v>
      </c>
      <c r="Q39" s="301">
        <f t="shared" si="3"/>
        <v>537718.53999999992</v>
      </c>
      <c r="R39" s="62">
        <v>38140.769999999997</v>
      </c>
      <c r="S39" s="62">
        <v>1618.56</v>
      </c>
      <c r="T39" s="26">
        <v>1633.28</v>
      </c>
      <c r="U39" s="26"/>
      <c r="V39" s="26"/>
      <c r="W39" s="26"/>
      <c r="X39" s="26"/>
      <c r="Y39" s="26">
        <v>1633.28</v>
      </c>
      <c r="Z39" s="26">
        <v>1633.28</v>
      </c>
      <c r="AA39" s="26">
        <v>1633.28</v>
      </c>
      <c r="AB39" s="26">
        <v>1633.28</v>
      </c>
      <c r="AC39" s="26">
        <v>1633.28</v>
      </c>
      <c r="AD39" s="26">
        <v>1633.28</v>
      </c>
      <c r="AE39" s="26">
        <v>1633.28</v>
      </c>
      <c r="AF39" s="26">
        <v>1633.28</v>
      </c>
      <c r="AG39" s="26">
        <v>1633.28</v>
      </c>
      <c r="AH39" s="26">
        <v>38753.42</v>
      </c>
      <c r="AI39" s="26">
        <v>1633.28</v>
      </c>
      <c r="AJ39" s="26">
        <v>1633.28</v>
      </c>
      <c r="AK39" s="26">
        <v>1633.28</v>
      </c>
      <c r="AL39" s="26">
        <v>1633.28</v>
      </c>
      <c r="AM39" s="26">
        <v>1633.28</v>
      </c>
      <c r="AN39" s="26">
        <v>1633.28</v>
      </c>
      <c r="AO39" s="26">
        <v>1633.28</v>
      </c>
      <c r="AP39" s="26">
        <v>1633.28</v>
      </c>
      <c r="AQ39" s="26">
        <v>1633.28</v>
      </c>
      <c r="AR39" s="26">
        <v>1633.28</v>
      </c>
      <c r="AS39" s="26">
        <v>1633.28</v>
      </c>
      <c r="AT39" s="26">
        <v>42423.02</v>
      </c>
      <c r="AU39" s="26">
        <v>0</v>
      </c>
      <c r="AV39" s="26">
        <v>0</v>
      </c>
      <c r="AW39" s="26">
        <v>0</v>
      </c>
      <c r="AX39" s="26">
        <v>0</v>
      </c>
      <c r="AY39" s="26">
        <v>496.54</v>
      </c>
      <c r="AZ39" s="26">
        <v>0</v>
      </c>
      <c r="BA39" s="26">
        <v>0</v>
      </c>
      <c r="BB39" s="26">
        <v>0</v>
      </c>
      <c r="BC39" s="26">
        <v>0</v>
      </c>
      <c r="BD39" s="26">
        <v>0</v>
      </c>
      <c r="BE39" s="26">
        <v>0</v>
      </c>
      <c r="BF39" s="26">
        <v>0</v>
      </c>
      <c r="BG39" s="26">
        <v>0</v>
      </c>
      <c r="BH39" s="26">
        <v>0</v>
      </c>
      <c r="BI39" s="26">
        <v>381987.35</v>
      </c>
      <c r="BJ39" s="26">
        <f t="shared" si="4"/>
        <v>381987.35</v>
      </c>
      <c r="BK39" s="302">
        <f t="shared" si="2"/>
        <v>0</v>
      </c>
      <c r="BL39" s="208">
        <f t="shared" si="5"/>
        <v>44531.199999999997</v>
      </c>
      <c r="BM39" s="208">
        <f t="shared" si="6"/>
        <v>115971.85999999997</v>
      </c>
    </row>
    <row r="40" spans="1:65" x14ac:dyDescent="0.2">
      <c r="A40" s="28" t="s">
        <v>3494</v>
      </c>
      <c r="B40" s="28" t="s">
        <v>19</v>
      </c>
      <c r="C40" s="32">
        <v>45539</v>
      </c>
      <c r="D40" s="26">
        <v>290460</v>
      </c>
      <c r="E40" s="27" t="s">
        <v>4188</v>
      </c>
      <c r="F40" s="28" t="s">
        <v>3487</v>
      </c>
      <c r="G40" s="33">
        <v>1516.24</v>
      </c>
      <c r="H40" s="33">
        <v>467.34</v>
      </c>
      <c r="I40" s="33">
        <v>460.94</v>
      </c>
      <c r="J40" s="30">
        <f t="shared" si="0"/>
        <v>2444.52</v>
      </c>
      <c r="K40" s="30">
        <v>318606.18000000011</v>
      </c>
      <c r="L40" s="33">
        <v>462.78</v>
      </c>
      <c r="M40" s="33">
        <v>464.59</v>
      </c>
      <c r="N40" s="33"/>
      <c r="O40" s="305">
        <v>47495.25</v>
      </c>
      <c r="P40" s="301">
        <f t="shared" si="1"/>
        <v>48422.62</v>
      </c>
      <c r="Q40" s="301">
        <f t="shared" si="3"/>
        <v>326723.47000000003</v>
      </c>
      <c r="R40" s="62">
        <v>957.53</v>
      </c>
      <c r="S40" s="62">
        <v>2049.48</v>
      </c>
      <c r="T40" s="26">
        <v>477.26</v>
      </c>
      <c r="U40" s="26"/>
      <c r="V40" s="26"/>
      <c r="W40" s="26"/>
      <c r="X40" s="26"/>
      <c r="Y40" s="26">
        <v>477.26</v>
      </c>
      <c r="Z40" s="26">
        <v>477.26</v>
      </c>
      <c r="AA40" s="26">
        <v>477.26</v>
      </c>
      <c r="AB40" s="26">
        <v>477.26</v>
      </c>
      <c r="AC40" s="26">
        <v>1562.2</v>
      </c>
      <c r="AD40" s="26">
        <v>1590.86</v>
      </c>
      <c r="AE40" s="26">
        <v>1590.86</v>
      </c>
      <c r="AF40" s="26">
        <v>1590.86</v>
      </c>
      <c r="AG40" s="26">
        <v>1590.86</v>
      </c>
      <c r="AH40" s="26">
        <v>1590.86</v>
      </c>
      <c r="AI40" s="26">
        <v>6893.74</v>
      </c>
      <c r="AJ40" s="26">
        <v>1590.86</v>
      </c>
      <c r="AK40" s="26">
        <v>1590.86</v>
      </c>
      <c r="AL40" s="26">
        <v>1590.86</v>
      </c>
      <c r="AM40" s="26">
        <v>1590.86</v>
      </c>
      <c r="AN40" s="26">
        <v>1590.86</v>
      </c>
      <c r="AO40" s="26">
        <v>1590.86</v>
      </c>
      <c r="AP40" s="26">
        <v>1590.86</v>
      </c>
      <c r="AQ40" s="26">
        <v>1590.86</v>
      </c>
      <c r="AR40" s="26">
        <v>1590.86</v>
      </c>
      <c r="AS40" s="26">
        <v>1590.86</v>
      </c>
      <c r="AT40" s="26">
        <v>1590.86</v>
      </c>
      <c r="AU40" s="26">
        <v>7954.32</v>
      </c>
      <c r="AV40" s="26">
        <v>0</v>
      </c>
      <c r="AW40" s="26">
        <v>0</v>
      </c>
      <c r="AX40" s="26">
        <v>0</v>
      </c>
      <c r="AY40" s="26">
        <v>351.58</v>
      </c>
      <c r="AZ40" s="26">
        <v>0</v>
      </c>
      <c r="BA40" s="26">
        <v>0</v>
      </c>
      <c r="BB40" s="26">
        <v>0</v>
      </c>
      <c r="BC40" s="26">
        <v>0</v>
      </c>
      <c r="BD40" s="26">
        <v>0</v>
      </c>
      <c r="BE40" s="26">
        <v>0</v>
      </c>
      <c r="BF40" s="26">
        <v>0</v>
      </c>
      <c r="BG40" s="26">
        <v>0</v>
      </c>
      <c r="BH40" s="26">
        <v>0</v>
      </c>
      <c r="BI40" s="26">
        <v>326609.81</v>
      </c>
      <c r="BJ40" s="26">
        <f t="shared" si="4"/>
        <v>279114.56</v>
      </c>
      <c r="BK40" s="302">
        <f t="shared" si="2"/>
        <v>-47495.25</v>
      </c>
      <c r="BL40" s="208">
        <f t="shared" si="5"/>
        <v>3934.38</v>
      </c>
      <c r="BM40" s="208">
        <f t="shared" si="6"/>
        <v>44601.900000000009</v>
      </c>
    </row>
    <row r="41" spans="1:65" ht="15" x14ac:dyDescent="0.2">
      <c r="A41" s="28" t="s">
        <v>3568</v>
      </c>
      <c r="B41" s="28" t="s">
        <v>19</v>
      </c>
      <c r="C41" s="36"/>
      <c r="D41" s="158"/>
      <c r="E41" s="27" t="s">
        <v>926</v>
      </c>
      <c r="F41" s="28" t="s">
        <v>3487</v>
      </c>
      <c r="G41" s="33">
        <v>471.34</v>
      </c>
      <c r="H41" s="33">
        <v>473.7</v>
      </c>
      <c r="I41" s="33">
        <v>477.63</v>
      </c>
      <c r="J41" s="30">
        <f t="shared" si="0"/>
        <v>1422.67</v>
      </c>
      <c r="K41" s="30">
        <v>329179.55999999965</v>
      </c>
      <c r="L41" s="33">
        <v>479.54</v>
      </c>
      <c r="M41" s="33">
        <v>481.41</v>
      </c>
      <c r="N41" s="33">
        <v>483.91</v>
      </c>
      <c r="O41" s="29"/>
      <c r="P41" s="301">
        <f t="shared" si="1"/>
        <v>1444.8600000000001</v>
      </c>
      <c r="Q41" s="301">
        <f t="shared" si="3"/>
        <v>425517.94</v>
      </c>
      <c r="R41" s="62">
        <v>8112.05</v>
      </c>
      <c r="S41" s="62">
        <v>1633.6</v>
      </c>
      <c r="T41" s="33">
        <v>1648.47</v>
      </c>
      <c r="U41" s="33"/>
      <c r="V41" s="33"/>
      <c r="W41" s="33"/>
      <c r="X41" s="33"/>
      <c r="Y41" s="26">
        <v>2687.93</v>
      </c>
      <c r="Z41" s="26">
        <v>2687.93</v>
      </c>
      <c r="AA41" s="26">
        <v>2687.93</v>
      </c>
      <c r="AB41" s="26">
        <v>2687.93</v>
      </c>
      <c r="AC41" s="26">
        <v>2687.93</v>
      </c>
      <c r="AD41" s="26">
        <v>2687.93</v>
      </c>
      <c r="AE41" s="26">
        <v>2687.93</v>
      </c>
      <c r="AF41" s="26">
        <v>2687.93</v>
      </c>
      <c r="AG41" s="26">
        <v>1648.47</v>
      </c>
      <c r="AH41" s="26">
        <v>12638.28</v>
      </c>
      <c r="AI41" s="26">
        <v>1648.47</v>
      </c>
      <c r="AJ41" s="26">
        <v>1648.47</v>
      </c>
      <c r="AK41" s="26">
        <v>1648.47</v>
      </c>
      <c r="AL41" s="26">
        <v>1648.47</v>
      </c>
      <c r="AM41" s="26">
        <v>1648.47</v>
      </c>
      <c r="AN41" s="26">
        <v>1648.47</v>
      </c>
      <c r="AO41" s="26">
        <v>1648.47</v>
      </c>
      <c r="AP41" s="26">
        <v>1648.47</v>
      </c>
      <c r="AQ41" s="26">
        <v>1648.47</v>
      </c>
      <c r="AR41" s="26">
        <v>1648.47</v>
      </c>
      <c r="AS41" s="26">
        <v>1648.47</v>
      </c>
      <c r="AT41" s="26">
        <v>21979.61</v>
      </c>
      <c r="AU41" s="26">
        <v>1098.98</v>
      </c>
      <c r="AV41" s="26">
        <v>0</v>
      </c>
      <c r="AW41" s="26">
        <v>0</v>
      </c>
      <c r="AX41" s="26">
        <v>0</v>
      </c>
      <c r="AY41" s="26">
        <v>0</v>
      </c>
      <c r="AZ41" s="26">
        <v>0</v>
      </c>
      <c r="BA41" s="26">
        <v>0</v>
      </c>
      <c r="BB41" s="26">
        <v>0</v>
      </c>
      <c r="BC41" s="26">
        <v>0</v>
      </c>
      <c r="BD41" s="26">
        <v>0</v>
      </c>
      <c r="BE41" s="26">
        <v>0</v>
      </c>
      <c r="BF41" s="26">
        <v>0</v>
      </c>
      <c r="BG41" s="26">
        <v>0</v>
      </c>
      <c r="BH41" s="26">
        <v>0</v>
      </c>
      <c r="BI41" s="26">
        <v>337121.87</v>
      </c>
      <c r="BJ41" s="26">
        <f t="shared" si="4"/>
        <v>337121.87</v>
      </c>
      <c r="BK41" s="302">
        <f t="shared" si="2"/>
        <v>0</v>
      </c>
      <c r="BL41" s="208">
        <f t="shared" si="5"/>
        <v>11190.51</v>
      </c>
      <c r="BM41" s="208">
        <f t="shared" si="6"/>
        <v>78650.420000000013</v>
      </c>
    </row>
    <row r="42" spans="1:65" x14ac:dyDescent="0.2">
      <c r="A42" s="28" t="s">
        <v>3599</v>
      </c>
      <c r="B42" s="28" t="s">
        <v>19</v>
      </c>
      <c r="C42" s="32">
        <v>45519</v>
      </c>
      <c r="D42" s="26">
        <v>314900</v>
      </c>
      <c r="E42" s="27" t="s">
        <v>1047</v>
      </c>
      <c r="F42" s="28" t="s">
        <v>3487</v>
      </c>
      <c r="G42" s="33">
        <v>643.87</v>
      </c>
      <c r="H42" s="33">
        <v>661.13</v>
      </c>
      <c r="I42" s="33"/>
      <c r="J42" s="30">
        <f t="shared" si="0"/>
        <v>1305</v>
      </c>
      <c r="K42" s="30">
        <v>212200.36000000016</v>
      </c>
      <c r="L42" s="33">
        <v>1324.54</v>
      </c>
      <c r="M42" s="33">
        <v>657.62</v>
      </c>
      <c r="N42" s="33">
        <v>661.04</v>
      </c>
      <c r="O42" s="29"/>
      <c r="P42" s="301">
        <f t="shared" si="1"/>
        <v>2643.2</v>
      </c>
      <c r="Q42" s="301">
        <f t="shared" si="3"/>
        <v>262994.28000000003</v>
      </c>
      <c r="R42" s="62">
        <v>680.16</v>
      </c>
      <c r="S42" s="62">
        <v>669.47</v>
      </c>
      <c r="T42" s="26">
        <v>675.56</v>
      </c>
      <c r="U42" s="26"/>
      <c r="V42" s="26"/>
      <c r="W42" s="26"/>
      <c r="X42" s="26"/>
      <c r="Y42" s="26">
        <v>675.56</v>
      </c>
      <c r="Z42" s="26">
        <v>675.56</v>
      </c>
      <c r="AA42" s="26">
        <v>6123.61</v>
      </c>
      <c r="AB42" s="26">
        <v>675.56</v>
      </c>
      <c r="AC42" s="26">
        <v>675.56</v>
      </c>
      <c r="AD42" s="26">
        <v>675.56</v>
      </c>
      <c r="AE42" s="26">
        <v>675.56</v>
      </c>
      <c r="AF42" s="26">
        <v>675.56</v>
      </c>
      <c r="AG42" s="26">
        <v>675.56</v>
      </c>
      <c r="AH42" s="26">
        <v>675.56</v>
      </c>
      <c r="AI42" s="26">
        <v>675.56</v>
      </c>
      <c r="AJ42" s="26">
        <v>675.56</v>
      </c>
      <c r="AK42" s="26">
        <v>675.56</v>
      </c>
      <c r="AL42" s="26">
        <v>675.56</v>
      </c>
      <c r="AM42" s="26">
        <v>6123.61</v>
      </c>
      <c r="AN42" s="26">
        <v>675.56</v>
      </c>
      <c r="AO42" s="26">
        <v>675.56</v>
      </c>
      <c r="AP42" s="26">
        <v>675.56</v>
      </c>
      <c r="AQ42" s="26">
        <v>675.56</v>
      </c>
      <c r="AR42" s="26">
        <v>675.56</v>
      </c>
      <c r="AS42" s="26">
        <v>675.56</v>
      </c>
      <c r="AT42" s="26">
        <v>15254.54</v>
      </c>
      <c r="AU42" s="26">
        <v>108.96</v>
      </c>
      <c r="AV42" s="26">
        <v>0</v>
      </c>
      <c r="AW42" s="26">
        <v>0</v>
      </c>
      <c r="AX42" s="26">
        <v>0</v>
      </c>
      <c r="AY42" s="26">
        <v>0</v>
      </c>
      <c r="AZ42" s="26">
        <v>0</v>
      </c>
      <c r="BA42" s="26">
        <v>0</v>
      </c>
      <c r="BB42" s="26">
        <v>0</v>
      </c>
      <c r="BC42" s="26">
        <v>0</v>
      </c>
      <c r="BD42" s="26">
        <v>0</v>
      </c>
      <c r="BE42" s="26">
        <v>0</v>
      </c>
      <c r="BF42" s="26">
        <v>0</v>
      </c>
      <c r="BG42" s="26">
        <v>0</v>
      </c>
      <c r="BH42" s="26">
        <v>0</v>
      </c>
      <c r="BI42" s="26">
        <v>220522.73</v>
      </c>
      <c r="BJ42" s="26">
        <f t="shared" si="4"/>
        <v>220522.73</v>
      </c>
      <c r="BK42" s="302">
        <f t="shared" si="2"/>
        <v>0</v>
      </c>
      <c r="BL42" s="208">
        <f t="shared" si="5"/>
        <v>3992.83</v>
      </c>
      <c r="BM42" s="208">
        <f t="shared" si="6"/>
        <v>41121.920000000006</v>
      </c>
    </row>
    <row r="43" spans="1:65" x14ac:dyDescent="0.2">
      <c r="A43" s="28" t="s">
        <v>3514</v>
      </c>
      <c r="B43" s="28" t="s">
        <v>19</v>
      </c>
      <c r="C43" s="32">
        <v>45517</v>
      </c>
      <c r="D43" s="26">
        <v>287610.86</v>
      </c>
      <c r="E43" s="27" t="s">
        <v>1182</v>
      </c>
      <c r="F43" s="28" t="s">
        <v>3487</v>
      </c>
      <c r="G43" s="33">
        <v>258.14</v>
      </c>
      <c r="H43" s="33">
        <v>259.43</v>
      </c>
      <c r="I43" s="33">
        <v>261.58</v>
      </c>
      <c r="J43" s="30">
        <f t="shared" si="0"/>
        <v>779.14999999999986</v>
      </c>
      <c r="K43" s="30">
        <v>304471.65000000002</v>
      </c>
      <c r="L43" s="33">
        <v>262.63</v>
      </c>
      <c r="M43" s="33">
        <v>263.64999999999998</v>
      </c>
      <c r="N43" s="33">
        <v>265.02999999999997</v>
      </c>
      <c r="O43" s="29"/>
      <c r="P43" s="301">
        <f t="shared" si="1"/>
        <v>791.31</v>
      </c>
      <c r="Q43" s="301">
        <f t="shared" si="3"/>
        <v>346623.83999999997</v>
      </c>
      <c r="R43" s="62">
        <v>266.56</v>
      </c>
      <c r="S43" s="62">
        <v>273.86</v>
      </c>
      <c r="T43" s="26">
        <v>270.83999999999997</v>
      </c>
      <c r="U43" s="26"/>
      <c r="V43" s="26"/>
      <c r="W43" s="26"/>
      <c r="X43" s="26"/>
      <c r="Y43" s="26">
        <v>270.83999999999997</v>
      </c>
      <c r="Z43" s="26">
        <v>270.83999999999997</v>
      </c>
      <c r="AA43" s="26">
        <v>1905.25</v>
      </c>
      <c r="AB43" s="26">
        <v>270.83999999999997</v>
      </c>
      <c r="AC43" s="26">
        <v>270.83999999999997</v>
      </c>
      <c r="AD43" s="26">
        <v>270.83999999999997</v>
      </c>
      <c r="AE43" s="26">
        <v>270.83999999999997</v>
      </c>
      <c r="AF43" s="26">
        <v>270.83999999999997</v>
      </c>
      <c r="AG43" s="26">
        <v>270.83999999999997</v>
      </c>
      <c r="AH43" s="26">
        <v>270.83999999999997</v>
      </c>
      <c r="AI43" s="26">
        <v>445.16</v>
      </c>
      <c r="AJ43" s="26">
        <v>902.82</v>
      </c>
      <c r="AK43" s="26">
        <v>902.82</v>
      </c>
      <c r="AL43" s="26">
        <v>902.82</v>
      </c>
      <c r="AM43" s="26">
        <v>6350.87</v>
      </c>
      <c r="AN43" s="26">
        <v>902.82</v>
      </c>
      <c r="AO43" s="26">
        <v>902.82</v>
      </c>
      <c r="AP43" s="26">
        <v>902.82</v>
      </c>
      <c r="AQ43" s="26">
        <v>902.82</v>
      </c>
      <c r="AR43" s="26">
        <v>902.82</v>
      </c>
      <c r="AS43" s="26">
        <v>902.82</v>
      </c>
      <c r="AT43" s="26">
        <v>5448.05</v>
      </c>
      <c r="AU43" s="26">
        <v>108.96</v>
      </c>
      <c r="AV43" s="26">
        <v>0</v>
      </c>
      <c r="AW43" s="26">
        <v>0</v>
      </c>
      <c r="AX43" s="26">
        <v>0</v>
      </c>
      <c r="AY43" s="26">
        <v>0</v>
      </c>
      <c r="AZ43" s="26">
        <v>0</v>
      </c>
      <c r="BA43" s="26">
        <v>0</v>
      </c>
      <c r="BB43" s="26">
        <v>0</v>
      </c>
      <c r="BC43" s="26">
        <v>0</v>
      </c>
      <c r="BD43" s="26">
        <v>0</v>
      </c>
      <c r="BE43" s="26">
        <v>0</v>
      </c>
      <c r="BF43" s="26">
        <v>0</v>
      </c>
      <c r="BG43" s="26">
        <v>0</v>
      </c>
      <c r="BH43" s="26">
        <v>0</v>
      </c>
      <c r="BI43" s="26">
        <v>320991.34999999998</v>
      </c>
      <c r="BJ43" s="26">
        <f t="shared" si="4"/>
        <v>320991.34999999998</v>
      </c>
      <c r="BK43" s="302">
        <f t="shared" si="2"/>
        <v>0</v>
      </c>
      <c r="BL43" s="208">
        <f t="shared" si="5"/>
        <v>1331.73</v>
      </c>
      <c r="BM43" s="208">
        <f t="shared" si="6"/>
        <v>25092.069999999996</v>
      </c>
    </row>
    <row r="44" spans="1:65" x14ac:dyDescent="0.2">
      <c r="A44" s="28" t="s">
        <v>3555</v>
      </c>
      <c r="B44" s="28" t="s">
        <v>19</v>
      </c>
      <c r="C44" s="35">
        <v>45472</v>
      </c>
      <c r="D44" s="26">
        <v>309549.52</v>
      </c>
      <c r="E44" s="27" t="s">
        <v>1300</v>
      </c>
      <c r="F44" s="28" t="s">
        <v>3487</v>
      </c>
      <c r="G44" s="33">
        <v>320.70999999999998</v>
      </c>
      <c r="H44" s="33">
        <v>315.8</v>
      </c>
      <c r="I44" s="33">
        <v>318.42</v>
      </c>
      <c r="J44" s="30">
        <f t="shared" si="0"/>
        <v>954.93000000000006</v>
      </c>
      <c r="K44" s="30">
        <v>254098.50000000015</v>
      </c>
      <c r="L44" s="33">
        <v>319.7</v>
      </c>
      <c r="M44" s="33">
        <v>489.43</v>
      </c>
      <c r="N44" s="33">
        <v>491.99</v>
      </c>
      <c r="O44" s="303">
        <v>33670.049999999996</v>
      </c>
      <c r="P44" s="301">
        <f t="shared" si="1"/>
        <v>34971.17</v>
      </c>
      <c r="Q44" s="301">
        <f t="shared" si="3"/>
        <v>302226.18</v>
      </c>
      <c r="R44" s="62">
        <v>2398.46</v>
      </c>
      <c r="S44" s="62">
        <v>1287.06</v>
      </c>
      <c r="T44" s="33">
        <v>1272.06</v>
      </c>
      <c r="U44" s="33"/>
      <c r="V44" s="33"/>
      <c r="W44" s="33"/>
      <c r="X44" s="33"/>
      <c r="Y44" s="26">
        <v>1983.13</v>
      </c>
      <c r="Z44" s="26">
        <v>1983.13</v>
      </c>
      <c r="AA44" s="26">
        <v>1983.13</v>
      </c>
      <c r="AB44" s="26">
        <v>6379.04</v>
      </c>
      <c r="AC44" s="26">
        <v>1983.13</v>
      </c>
      <c r="AD44" s="26">
        <v>1983.13</v>
      </c>
      <c r="AE44" s="26">
        <v>1983.13</v>
      </c>
      <c r="AF44" s="26">
        <v>1272.06</v>
      </c>
      <c r="AG44" s="26">
        <v>1272.06</v>
      </c>
      <c r="AH44" s="26">
        <v>5667.97</v>
      </c>
      <c r="AI44" s="26">
        <v>1272.06</v>
      </c>
      <c r="AJ44" s="26">
        <v>1272.06</v>
      </c>
      <c r="AK44" s="26">
        <v>1272.06</v>
      </c>
      <c r="AL44" s="26">
        <v>1272.06</v>
      </c>
      <c r="AM44" s="26">
        <v>1272.06</v>
      </c>
      <c r="AN44" s="26">
        <v>5667.97</v>
      </c>
      <c r="AO44" s="26">
        <v>1272.06</v>
      </c>
      <c r="AP44" s="26">
        <v>1272.06</v>
      </c>
      <c r="AQ44" s="26">
        <v>1272.06</v>
      </c>
      <c r="AR44" s="26">
        <v>1272.06</v>
      </c>
      <c r="AS44" s="26">
        <v>1272.1300000000001</v>
      </c>
      <c r="AT44" s="26">
        <v>0</v>
      </c>
      <c r="AU44" s="26">
        <v>23431.360000000001</v>
      </c>
      <c r="AV44" s="26">
        <v>284.64</v>
      </c>
      <c r="AW44" s="26">
        <v>0</v>
      </c>
      <c r="AX44" s="26">
        <v>0</v>
      </c>
      <c r="AY44" s="26">
        <v>0</v>
      </c>
      <c r="AZ44" s="26">
        <v>0</v>
      </c>
      <c r="BA44" s="26">
        <v>0</v>
      </c>
      <c r="BB44" s="26">
        <v>0</v>
      </c>
      <c r="BC44" s="26">
        <v>0</v>
      </c>
      <c r="BD44" s="26">
        <v>0</v>
      </c>
      <c r="BE44" s="26">
        <v>0</v>
      </c>
      <c r="BF44" s="26">
        <v>0</v>
      </c>
      <c r="BG44" s="26">
        <v>0</v>
      </c>
      <c r="BH44" s="26">
        <v>0</v>
      </c>
      <c r="BI44" s="26">
        <v>262344.09999999998</v>
      </c>
      <c r="BJ44" s="26">
        <f t="shared" si="4"/>
        <v>228674.05</v>
      </c>
      <c r="BK44" s="302">
        <f t="shared" si="2"/>
        <v>-33670.049999999988</v>
      </c>
      <c r="BL44" s="208">
        <f t="shared" si="5"/>
        <v>4986.6399999999994</v>
      </c>
      <c r="BM44" s="208">
        <f t="shared" si="6"/>
        <v>69866.61</v>
      </c>
    </row>
    <row r="45" spans="1:65" x14ac:dyDescent="0.2">
      <c r="A45" s="28" t="s">
        <v>3581</v>
      </c>
      <c r="B45" s="28" t="s">
        <v>19</v>
      </c>
      <c r="C45" s="32">
        <v>45531</v>
      </c>
      <c r="D45" s="26">
        <v>311793.3</v>
      </c>
      <c r="E45" s="27" t="s">
        <v>989</v>
      </c>
      <c r="F45" s="28" t="s">
        <v>3487</v>
      </c>
      <c r="G45" s="33">
        <v>950.87</v>
      </c>
      <c r="H45" s="33">
        <v>955.63</v>
      </c>
      <c r="I45" s="33">
        <v>963.56</v>
      </c>
      <c r="J45" s="30">
        <f t="shared" si="0"/>
        <v>2870.06</v>
      </c>
      <c r="K45" s="30">
        <v>256154.06000000008</v>
      </c>
      <c r="L45" s="33"/>
      <c r="M45" s="33">
        <v>1959.2199999999998</v>
      </c>
      <c r="N45" s="33">
        <v>976.23</v>
      </c>
      <c r="O45" s="29"/>
      <c r="P45" s="301">
        <f t="shared" si="1"/>
        <v>2935.45</v>
      </c>
      <c r="Q45" s="301">
        <f t="shared" si="3"/>
        <v>306998.86999999994</v>
      </c>
      <c r="R45" s="62">
        <v>981.9</v>
      </c>
      <c r="S45" s="62">
        <v>988.67</v>
      </c>
      <c r="T45" s="26">
        <v>997.67</v>
      </c>
      <c r="U45" s="26"/>
      <c r="V45" s="26"/>
      <c r="W45" s="26"/>
      <c r="X45" s="26"/>
      <c r="Y45" s="26">
        <v>997.67</v>
      </c>
      <c r="Z45" s="26">
        <v>997.67</v>
      </c>
      <c r="AA45" s="26">
        <v>9714.5499999999993</v>
      </c>
      <c r="AB45" s="26">
        <v>997.67</v>
      </c>
      <c r="AC45" s="26">
        <v>997.67</v>
      </c>
      <c r="AD45" s="26">
        <v>997.67</v>
      </c>
      <c r="AE45" s="26">
        <v>997.67</v>
      </c>
      <c r="AF45" s="26">
        <v>997.67</v>
      </c>
      <c r="AG45" s="26">
        <v>997.67</v>
      </c>
      <c r="AH45" s="26">
        <v>997.67</v>
      </c>
      <c r="AI45" s="26">
        <v>997.67</v>
      </c>
      <c r="AJ45" s="26">
        <v>997.67</v>
      </c>
      <c r="AK45" s="26">
        <v>997.67</v>
      </c>
      <c r="AL45" s="26">
        <v>997.67</v>
      </c>
      <c r="AM45" s="26">
        <v>9714.5499999999993</v>
      </c>
      <c r="AN45" s="26">
        <v>997.67</v>
      </c>
      <c r="AO45" s="26">
        <v>997.67</v>
      </c>
      <c r="AP45" s="26">
        <v>997.67</v>
      </c>
      <c r="AQ45" s="26">
        <v>997.67</v>
      </c>
      <c r="AR45" s="26">
        <v>997.67</v>
      </c>
      <c r="AS45" s="26">
        <v>997.67</v>
      </c>
      <c r="AT45" s="26">
        <v>0</v>
      </c>
      <c r="AU45" s="26">
        <v>109.14</v>
      </c>
      <c r="AV45" s="26">
        <v>0</v>
      </c>
      <c r="AW45" s="26">
        <v>0</v>
      </c>
      <c r="AX45" s="26">
        <v>0</v>
      </c>
      <c r="AY45" s="26">
        <v>0</v>
      </c>
      <c r="AZ45" s="26">
        <v>0</v>
      </c>
      <c r="BA45" s="26">
        <v>0</v>
      </c>
      <c r="BB45" s="26">
        <v>0</v>
      </c>
      <c r="BC45" s="26">
        <v>0</v>
      </c>
      <c r="BD45" s="26">
        <v>0</v>
      </c>
      <c r="BE45" s="26">
        <v>0</v>
      </c>
      <c r="BF45" s="26">
        <v>0</v>
      </c>
      <c r="BG45" s="26">
        <v>0</v>
      </c>
      <c r="BH45" s="26">
        <v>0</v>
      </c>
      <c r="BI45" s="26">
        <v>265536.65999999997</v>
      </c>
      <c r="BJ45" s="26">
        <f t="shared" si="4"/>
        <v>265536.65999999997</v>
      </c>
      <c r="BK45" s="302">
        <f t="shared" si="2"/>
        <v>0</v>
      </c>
      <c r="BL45" s="208">
        <f t="shared" si="5"/>
        <v>4906.0199999999995</v>
      </c>
      <c r="BM45" s="208">
        <f t="shared" si="6"/>
        <v>39491.63999999997</v>
      </c>
    </row>
    <row r="46" spans="1:65" x14ac:dyDescent="0.2">
      <c r="A46" s="28" t="s">
        <v>3539</v>
      </c>
      <c r="B46" s="28" t="s">
        <v>19</v>
      </c>
      <c r="C46" s="34">
        <v>45482</v>
      </c>
      <c r="D46" s="26">
        <v>299014</v>
      </c>
      <c r="E46" s="27" t="s">
        <v>1256</v>
      </c>
      <c r="F46" s="28" t="s">
        <v>3487</v>
      </c>
      <c r="G46" s="33">
        <v>314.23</v>
      </c>
      <c r="H46" s="33">
        <v>315.8</v>
      </c>
      <c r="I46" s="33">
        <v>318.42</v>
      </c>
      <c r="J46" s="30">
        <f t="shared" si="0"/>
        <v>948.45</v>
      </c>
      <c r="K46" s="30">
        <v>446251.84999999969</v>
      </c>
      <c r="L46" s="33">
        <v>319.7</v>
      </c>
      <c r="M46" s="33">
        <v>320.94</v>
      </c>
      <c r="N46" s="33">
        <v>322.61</v>
      </c>
      <c r="O46" s="29"/>
      <c r="P46" s="301">
        <f t="shared" si="1"/>
        <v>963.25</v>
      </c>
      <c r="Q46" s="301">
        <f t="shared" si="3"/>
        <v>546574.24</v>
      </c>
      <c r="R46" s="62">
        <v>5200.29</v>
      </c>
      <c r="S46" s="62">
        <v>799.36</v>
      </c>
      <c r="T46" s="33">
        <v>806.63</v>
      </c>
      <c r="U46" s="33"/>
      <c r="V46" s="33"/>
      <c r="W46" s="33"/>
      <c r="X46" s="33"/>
      <c r="Y46" s="26">
        <v>806.63</v>
      </c>
      <c r="Z46" s="26">
        <v>1037.98</v>
      </c>
      <c r="AA46" s="26">
        <v>2688.78</v>
      </c>
      <c r="AB46" s="26">
        <v>2688.78</v>
      </c>
      <c r="AC46" s="26">
        <v>2688.78</v>
      </c>
      <c r="AD46" s="26">
        <v>2688.78</v>
      </c>
      <c r="AE46" s="26">
        <v>2688.78</v>
      </c>
      <c r="AF46" s="26">
        <v>2688.78</v>
      </c>
      <c r="AG46" s="26">
        <v>2688.78</v>
      </c>
      <c r="AH46" s="26">
        <v>19173.48</v>
      </c>
      <c r="AI46" s="26">
        <v>2688.78</v>
      </c>
      <c r="AJ46" s="26">
        <v>2688.78</v>
      </c>
      <c r="AK46" s="26">
        <v>2688.78</v>
      </c>
      <c r="AL46" s="26">
        <v>2688.78</v>
      </c>
      <c r="AM46" s="26">
        <v>2688.78</v>
      </c>
      <c r="AN46" s="26">
        <v>2688.78</v>
      </c>
      <c r="AO46" s="26">
        <v>2688.78</v>
      </c>
      <c r="AP46" s="26">
        <v>2688.78</v>
      </c>
      <c r="AQ46" s="26">
        <v>2688.78</v>
      </c>
      <c r="AR46" s="26">
        <v>2688.78</v>
      </c>
      <c r="AS46" s="26">
        <v>2688.78</v>
      </c>
      <c r="AT46" s="26">
        <v>15991.26</v>
      </c>
      <c r="AU46" s="26">
        <v>0</v>
      </c>
      <c r="AV46" s="26">
        <v>493.55</v>
      </c>
      <c r="AW46" s="26">
        <v>0</v>
      </c>
      <c r="AX46" s="26">
        <v>0</v>
      </c>
      <c r="AY46" s="26">
        <v>0</v>
      </c>
      <c r="AZ46" s="26">
        <v>0</v>
      </c>
      <c r="BA46" s="26">
        <v>0</v>
      </c>
      <c r="BB46" s="26">
        <v>0</v>
      </c>
      <c r="BC46" s="26">
        <v>0</v>
      </c>
      <c r="BD46" s="26">
        <v>0</v>
      </c>
      <c r="BE46" s="26">
        <v>0</v>
      </c>
      <c r="BF46" s="26">
        <v>0</v>
      </c>
      <c r="BG46" s="26">
        <v>0</v>
      </c>
      <c r="BH46" s="26">
        <v>0</v>
      </c>
      <c r="BI46" s="26">
        <v>453867.02</v>
      </c>
      <c r="BJ46" s="26">
        <f t="shared" si="4"/>
        <v>453867.02</v>
      </c>
      <c r="BK46" s="302">
        <f t="shared" si="2"/>
        <v>0</v>
      </c>
      <c r="BL46" s="208">
        <f t="shared" si="5"/>
        <v>6962.9</v>
      </c>
      <c r="BM46" s="208">
        <f t="shared" si="6"/>
        <v>86707.569999999992</v>
      </c>
    </row>
    <row r="47" spans="1:65" x14ac:dyDescent="0.2">
      <c r="A47" s="28" t="s">
        <v>3622</v>
      </c>
      <c r="B47" s="28" t="s">
        <v>19</v>
      </c>
      <c r="C47" s="38">
        <v>45528</v>
      </c>
      <c r="D47" s="26">
        <v>387280</v>
      </c>
      <c r="E47" s="27" t="s">
        <v>1118</v>
      </c>
      <c r="F47" s="28" t="s">
        <v>3487</v>
      </c>
      <c r="G47" s="33">
        <v>278.42</v>
      </c>
      <c r="H47" s="33">
        <v>279.81</v>
      </c>
      <c r="I47" s="33">
        <v>282.13</v>
      </c>
      <c r="J47" s="30">
        <f t="shared" si="0"/>
        <v>840.36</v>
      </c>
      <c r="K47" s="30">
        <v>399432.25000000023</v>
      </c>
      <c r="L47" s="33">
        <v>283.26</v>
      </c>
      <c r="M47" s="33">
        <v>284.37</v>
      </c>
      <c r="N47" s="33">
        <v>877.55</v>
      </c>
      <c r="O47" s="29"/>
      <c r="P47" s="301">
        <f t="shared" si="1"/>
        <v>1445.1799999999998</v>
      </c>
      <c r="Q47" s="301">
        <f t="shared" si="3"/>
        <v>455821.88</v>
      </c>
      <c r="R47" s="62">
        <v>882.64</v>
      </c>
      <c r="S47" s="62">
        <v>888.73</v>
      </c>
      <c r="T47" s="26">
        <v>896.82</v>
      </c>
      <c r="U47" s="26"/>
      <c r="V47" s="26"/>
      <c r="W47" s="26"/>
      <c r="X47" s="26"/>
      <c r="Y47" s="26">
        <v>896.82</v>
      </c>
      <c r="Z47" s="26">
        <v>896.82</v>
      </c>
      <c r="AA47" s="26">
        <v>2792.9</v>
      </c>
      <c r="AB47" s="26">
        <v>1578.43</v>
      </c>
      <c r="AC47" s="26">
        <v>1578.43</v>
      </c>
      <c r="AD47" s="26">
        <v>1578.43</v>
      </c>
      <c r="AE47" s="26">
        <v>1578.43</v>
      </c>
      <c r="AF47" s="26">
        <v>1578.43</v>
      </c>
      <c r="AG47" s="26">
        <v>1578.43</v>
      </c>
      <c r="AH47" s="26">
        <v>1578.43</v>
      </c>
      <c r="AI47" s="26">
        <v>1578.43</v>
      </c>
      <c r="AJ47" s="26">
        <v>1578.43</v>
      </c>
      <c r="AK47" s="26">
        <v>1578.43</v>
      </c>
      <c r="AL47" s="26">
        <v>1578.43</v>
      </c>
      <c r="AM47" s="26">
        <v>7556.08</v>
      </c>
      <c r="AN47" s="26">
        <v>1578.43</v>
      </c>
      <c r="AO47" s="26">
        <v>1578.43</v>
      </c>
      <c r="AP47" s="26">
        <v>1578.43</v>
      </c>
      <c r="AQ47" s="26">
        <v>1578.43</v>
      </c>
      <c r="AR47" s="26">
        <v>1578.43</v>
      </c>
      <c r="AS47" s="26">
        <v>1578.43</v>
      </c>
      <c r="AT47" s="26">
        <v>5977.65</v>
      </c>
      <c r="AU47" s="26">
        <v>0</v>
      </c>
      <c r="AV47" s="26">
        <v>108.19</v>
      </c>
      <c r="AW47" s="26">
        <v>0</v>
      </c>
      <c r="AX47" s="26">
        <v>0</v>
      </c>
      <c r="AY47" s="26">
        <v>0</v>
      </c>
      <c r="AZ47" s="26">
        <v>0</v>
      </c>
      <c r="BA47" s="26">
        <v>0</v>
      </c>
      <c r="BB47" s="26">
        <v>0</v>
      </c>
      <c r="BC47" s="26">
        <v>0</v>
      </c>
      <c r="BD47" s="26">
        <v>0</v>
      </c>
      <c r="BE47" s="26">
        <v>0</v>
      </c>
      <c r="BF47" s="26">
        <v>0</v>
      </c>
      <c r="BG47" s="26">
        <v>0</v>
      </c>
      <c r="BH47" s="26">
        <v>0</v>
      </c>
      <c r="BI47" s="26">
        <v>408091.92</v>
      </c>
      <c r="BJ47" s="26">
        <f t="shared" si="4"/>
        <v>408091.92</v>
      </c>
      <c r="BK47" s="302">
        <f t="shared" si="2"/>
        <v>0</v>
      </c>
      <c r="BL47" s="208">
        <f t="shared" si="5"/>
        <v>3216.5499999999997</v>
      </c>
      <c r="BM47" s="208">
        <f t="shared" si="6"/>
        <v>45958.590000000011</v>
      </c>
    </row>
    <row r="48" spans="1:65" x14ac:dyDescent="0.2">
      <c r="A48" s="28" t="s">
        <v>3588</v>
      </c>
      <c r="B48" s="28" t="s">
        <v>19</v>
      </c>
      <c r="C48" s="32">
        <v>45507</v>
      </c>
      <c r="D48" s="26">
        <v>247690</v>
      </c>
      <c r="E48" s="27" t="s">
        <v>1010</v>
      </c>
      <c r="F48" s="28" t="s">
        <v>3487</v>
      </c>
      <c r="G48" s="33">
        <v>518.51</v>
      </c>
      <c r="H48" s="33">
        <v>521.1</v>
      </c>
      <c r="I48" s="33">
        <v>525.42999999999995</v>
      </c>
      <c r="J48" s="30">
        <f t="shared" si="0"/>
        <v>1565.04</v>
      </c>
      <c r="K48" s="30">
        <v>301723.02</v>
      </c>
      <c r="L48" s="33">
        <v>527.53</v>
      </c>
      <c r="M48" s="33">
        <v>811.98</v>
      </c>
      <c r="N48" s="33">
        <v>816.21</v>
      </c>
      <c r="O48" s="29"/>
      <c r="P48" s="301">
        <f t="shared" si="1"/>
        <v>2155.7200000000003</v>
      </c>
      <c r="Q48" s="301">
        <f t="shared" si="3"/>
        <v>382574.58999999997</v>
      </c>
      <c r="R48" s="62">
        <v>4744.1399999999994</v>
      </c>
      <c r="S48" s="62">
        <v>2084.5700000000002</v>
      </c>
      <c r="T48" s="26">
        <v>3133.1</v>
      </c>
      <c r="U48" s="26"/>
      <c r="V48" s="26"/>
      <c r="W48" s="26"/>
      <c r="X48" s="26"/>
      <c r="Y48" s="26">
        <v>3133.1</v>
      </c>
      <c r="Z48" s="26">
        <v>3133.1</v>
      </c>
      <c r="AA48" s="26">
        <v>3133.1</v>
      </c>
      <c r="AB48" s="26">
        <v>3133.1</v>
      </c>
      <c r="AC48" s="26">
        <v>3133.1</v>
      </c>
      <c r="AD48" s="26">
        <v>3133.1</v>
      </c>
      <c r="AE48" s="26">
        <v>3133.1</v>
      </c>
      <c r="AF48" s="26">
        <v>2103.54</v>
      </c>
      <c r="AG48" s="26">
        <v>2103.54</v>
      </c>
      <c r="AH48" s="26">
        <v>7437.18</v>
      </c>
      <c r="AI48" s="26">
        <v>2103.54</v>
      </c>
      <c r="AJ48" s="26">
        <v>2103.54</v>
      </c>
      <c r="AK48" s="26">
        <v>2103.54</v>
      </c>
      <c r="AL48" s="26">
        <v>2103.54</v>
      </c>
      <c r="AM48" s="26">
        <v>2103.54</v>
      </c>
      <c r="AN48" s="26">
        <v>2103.54</v>
      </c>
      <c r="AO48" s="26">
        <v>2103.54</v>
      </c>
      <c r="AP48" s="26">
        <v>2103.54</v>
      </c>
      <c r="AQ48" s="26">
        <v>2103.54</v>
      </c>
      <c r="AR48" s="26">
        <v>2103.54</v>
      </c>
      <c r="AS48" s="26">
        <v>2103.4899999999998</v>
      </c>
      <c r="AT48" s="26">
        <v>5333.64</v>
      </c>
      <c r="AU48" s="26">
        <v>0</v>
      </c>
      <c r="AV48" s="26">
        <v>0</v>
      </c>
      <c r="AW48" s="26">
        <v>0</v>
      </c>
      <c r="AX48" s="26">
        <v>340.29</v>
      </c>
      <c r="AY48" s="26">
        <v>0</v>
      </c>
      <c r="AZ48" s="26">
        <v>0</v>
      </c>
      <c r="BA48" s="26">
        <v>0</v>
      </c>
      <c r="BB48" s="26">
        <v>0</v>
      </c>
      <c r="BC48" s="26">
        <v>0</v>
      </c>
      <c r="BD48" s="26">
        <v>0</v>
      </c>
      <c r="BE48" s="26">
        <v>0</v>
      </c>
      <c r="BF48" s="26">
        <v>0</v>
      </c>
      <c r="BG48" s="26">
        <v>0</v>
      </c>
      <c r="BH48" s="26">
        <v>0</v>
      </c>
      <c r="BI48" s="26">
        <v>310224</v>
      </c>
      <c r="BJ48" s="26">
        <f t="shared" si="4"/>
        <v>310224</v>
      </c>
      <c r="BK48" s="302">
        <f t="shared" si="2"/>
        <v>0</v>
      </c>
      <c r="BL48" s="208">
        <f t="shared" si="5"/>
        <v>8984.43</v>
      </c>
      <c r="BM48" s="208">
        <f t="shared" si="6"/>
        <v>65521.880000000005</v>
      </c>
    </row>
    <row r="49" spans="1:65" x14ac:dyDescent="0.2">
      <c r="A49" s="28" t="s">
        <v>3525</v>
      </c>
      <c r="B49" s="28" t="s">
        <v>19</v>
      </c>
      <c r="C49" s="34">
        <v>45493</v>
      </c>
      <c r="D49" s="26">
        <v>290460</v>
      </c>
      <c r="E49" s="27" t="s">
        <v>1218</v>
      </c>
      <c r="F49" s="28" t="s">
        <v>3487</v>
      </c>
      <c r="G49" s="29">
        <v>0</v>
      </c>
      <c r="H49" s="29">
        <v>0</v>
      </c>
      <c r="I49" s="29">
        <v>0</v>
      </c>
      <c r="J49" s="30">
        <f t="shared" si="0"/>
        <v>0</v>
      </c>
      <c r="K49" s="30">
        <v>295901.51000000042</v>
      </c>
      <c r="L49" s="33"/>
      <c r="M49" s="33">
        <v>464.78</v>
      </c>
      <c r="N49" s="33">
        <v>457.6</v>
      </c>
      <c r="O49" s="29"/>
      <c r="P49" s="301">
        <f t="shared" si="1"/>
        <v>922.38</v>
      </c>
      <c r="Q49" s="301">
        <f t="shared" si="3"/>
        <v>315786.36</v>
      </c>
      <c r="R49" s="62">
        <v>460.25</v>
      </c>
      <c r="S49" s="62">
        <v>463.43</v>
      </c>
      <c r="T49" s="26">
        <v>467.64</v>
      </c>
      <c r="U49" s="26"/>
      <c r="V49" s="26"/>
      <c r="W49" s="26"/>
      <c r="X49" s="26"/>
      <c r="Y49" s="26">
        <v>467.64</v>
      </c>
      <c r="Z49" s="26">
        <v>467.64</v>
      </c>
      <c r="AA49" s="26">
        <v>467.64</v>
      </c>
      <c r="AB49" s="26">
        <v>467.64</v>
      </c>
      <c r="AC49" s="26">
        <v>467.64</v>
      </c>
      <c r="AD49" s="26">
        <v>467.64</v>
      </c>
      <c r="AE49" s="26">
        <v>467.64</v>
      </c>
      <c r="AF49" s="26">
        <v>467.64</v>
      </c>
      <c r="AG49" s="26">
        <v>467.64</v>
      </c>
      <c r="AH49" s="26">
        <v>467.64</v>
      </c>
      <c r="AI49" s="26">
        <v>467.64</v>
      </c>
      <c r="AJ49" s="26">
        <v>467.64</v>
      </c>
      <c r="AK49" s="26">
        <v>467.64</v>
      </c>
      <c r="AL49" s="26">
        <v>467.64</v>
      </c>
      <c r="AM49" s="26">
        <v>467.64</v>
      </c>
      <c r="AN49" s="26">
        <v>467.64</v>
      </c>
      <c r="AO49" s="26">
        <v>467.64</v>
      </c>
      <c r="AP49" s="26">
        <v>467.64</v>
      </c>
      <c r="AQ49" s="26">
        <v>467.64</v>
      </c>
      <c r="AR49" s="26">
        <v>467.64</v>
      </c>
      <c r="AS49" s="26">
        <v>467.61</v>
      </c>
      <c r="AT49" s="26">
        <v>0</v>
      </c>
      <c r="AU49" s="26">
        <v>326.88</v>
      </c>
      <c r="AV49" s="26">
        <v>0</v>
      </c>
      <c r="AW49" s="26">
        <v>0</v>
      </c>
      <c r="AX49" s="26">
        <v>0</v>
      </c>
      <c r="AY49" s="26">
        <v>0</v>
      </c>
      <c r="AZ49" s="26">
        <v>0</v>
      </c>
      <c r="BA49" s="26">
        <v>0</v>
      </c>
      <c r="BB49" s="26">
        <v>0</v>
      </c>
      <c r="BC49" s="26">
        <v>0</v>
      </c>
      <c r="BD49" s="26">
        <v>0</v>
      </c>
      <c r="BE49" s="26">
        <v>0</v>
      </c>
      <c r="BF49" s="26">
        <v>0</v>
      </c>
      <c r="BG49" s="26">
        <v>0</v>
      </c>
      <c r="BH49" s="26">
        <v>0</v>
      </c>
      <c r="BI49" s="26">
        <v>304247.75</v>
      </c>
      <c r="BJ49" s="26">
        <f t="shared" si="4"/>
        <v>304247.75</v>
      </c>
      <c r="BK49" s="302">
        <f t="shared" si="2"/>
        <v>0</v>
      </c>
      <c r="BL49" s="208">
        <f t="shared" si="5"/>
        <v>1846.0600000000002</v>
      </c>
      <c r="BM49" s="208">
        <f t="shared" si="6"/>
        <v>10614.93</v>
      </c>
    </row>
    <row r="50" spans="1:65" x14ac:dyDescent="0.2">
      <c r="A50" s="28" t="s">
        <v>3503</v>
      </c>
      <c r="B50" s="28" t="s">
        <v>19</v>
      </c>
      <c r="C50" s="32">
        <v>45531</v>
      </c>
      <c r="D50" s="26">
        <v>290460</v>
      </c>
      <c r="E50" s="27" t="s">
        <v>1154</v>
      </c>
      <c r="F50" s="28" t="s">
        <v>3487</v>
      </c>
      <c r="G50" s="33">
        <v>104.84</v>
      </c>
      <c r="H50" s="33">
        <v>107.51</v>
      </c>
      <c r="I50" s="33">
        <v>108.4</v>
      </c>
      <c r="J50" s="30">
        <f t="shared" si="0"/>
        <v>320.75</v>
      </c>
      <c r="K50" s="30">
        <v>301562.52999999939</v>
      </c>
      <c r="L50" s="33">
        <v>106.66</v>
      </c>
      <c r="M50" s="33">
        <v>185.7</v>
      </c>
      <c r="N50" s="33">
        <v>190.52</v>
      </c>
      <c r="O50" s="29"/>
      <c r="P50" s="301">
        <f t="shared" si="1"/>
        <v>482.88</v>
      </c>
      <c r="Q50" s="301">
        <f t="shared" si="3"/>
        <v>338149.41000000003</v>
      </c>
      <c r="R50" s="62">
        <v>187.75</v>
      </c>
      <c r="S50" s="62">
        <v>192.88</v>
      </c>
      <c r="T50" s="26">
        <v>711.07</v>
      </c>
      <c r="U50" s="26"/>
      <c r="V50" s="26"/>
      <c r="W50" s="26"/>
      <c r="X50" s="26"/>
      <c r="Y50" s="26">
        <v>711.07</v>
      </c>
      <c r="Z50" s="26">
        <v>711.07</v>
      </c>
      <c r="AA50" s="26">
        <v>711.07</v>
      </c>
      <c r="AB50" s="26">
        <v>711.07</v>
      </c>
      <c r="AC50" s="26">
        <v>711.07</v>
      </c>
      <c r="AD50" s="26">
        <v>711.07</v>
      </c>
      <c r="AE50" s="26">
        <v>711.07</v>
      </c>
      <c r="AF50" s="26">
        <v>711.07</v>
      </c>
      <c r="AG50" s="26">
        <v>711.07</v>
      </c>
      <c r="AH50" s="26">
        <v>711.07</v>
      </c>
      <c r="AI50" s="26">
        <v>711.07</v>
      </c>
      <c r="AJ50" s="26">
        <v>711.07</v>
      </c>
      <c r="AK50" s="26">
        <v>711.07</v>
      </c>
      <c r="AL50" s="26">
        <v>711.07</v>
      </c>
      <c r="AM50" s="26">
        <v>711.07</v>
      </c>
      <c r="AN50" s="26">
        <v>711.07</v>
      </c>
      <c r="AO50" s="26">
        <v>711.07</v>
      </c>
      <c r="AP50" s="26">
        <v>711.07</v>
      </c>
      <c r="AQ50" s="26">
        <v>190.76</v>
      </c>
      <c r="AR50" s="26">
        <v>190.76</v>
      </c>
      <c r="AS50" s="26">
        <v>190.88</v>
      </c>
      <c r="AT50" s="26">
        <v>2582.79</v>
      </c>
      <c r="AU50" s="26">
        <v>0</v>
      </c>
      <c r="AV50" s="26">
        <v>0</v>
      </c>
      <c r="AW50" s="26">
        <v>107.42</v>
      </c>
      <c r="AX50" s="26">
        <v>0</v>
      </c>
      <c r="AY50" s="26">
        <v>0</v>
      </c>
      <c r="AZ50" s="26">
        <v>0</v>
      </c>
      <c r="BA50" s="26">
        <v>0</v>
      </c>
      <c r="BB50" s="26">
        <v>0</v>
      </c>
      <c r="BC50" s="26">
        <v>0</v>
      </c>
      <c r="BD50" s="26">
        <v>0</v>
      </c>
      <c r="BE50" s="26">
        <v>0</v>
      </c>
      <c r="BF50" s="26">
        <v>0</v>
      </c>
      <c r="BG50" s="26">
        <v>0</v>
      </c>
      <c r="BH50" s="26">
        <v>0</v>
      </c>
      <c r="BI50" s="26">
        <v>320995.84000000003</v>
      </c>
      <c r="BJ50" s="26">
        <f t="shared" si="4"/>
        <v>320995.84000000003</v>
      </c>
      <c r="BK50" s="302">
        <f t="shared" si="2"/>
        <v>0</v>
      </c>
      <c r="BL50" s="208">
        <f t="shared" si="5"/>
        <v>863.51</v>
      </c>
      <c r="BM50" s="208">
        <f t="shared" si="6"/>
        <v>16772.939999999995</v>
      </c>
    </row>
    <row r="51" spans="1:65" x14ac:dyDescent="0.2">
      <c r="A51" s="28" t="s">
        <v>3515</v>
      </c>
      <c r="B51" s="28" t="s">
        <v>19</v>
      </c>
      <c r="C51" s="34">
        <v>45477</v>
      </c>
      <c r="D51" s="26">
        <v>231240</v>
      </c>
      <c r="E51" s="27" t="s">
        <v>1185</v>
      </c>
      <c r="F51" s="28" t="s">
        <v>3487</v>
      </c>
      <c r="G51" s="33">
        <v>155.77000000000001</v>
      </c>
      <c r="H51" s="33">
        <v>156.55000000000001</v>
      </c>
      <c r="I51" s="33">
        <v>157.85</v>
      </c>
      <c r="J51" s="30">
        <f t="shared" si="0"/>
        <v>470.17000000000007</v>
      </c>
      <c r="K51" s="30">
        <v>298320.81000000011</v>
      </c>
      <c r="L51" s="33">
        <v>158.47999999999999</v>
      </c>
      <c r="M51" s="33">
        <v>433.38</v>
      </c>
      <c r="N51" s="33">
        <v>435.63</v>
      </c>
      <c r="O51" s="29"/>
      <c r="P51" s="301">
        <f t="shared" si="1"/>
        <v>1027.49</v>
      </c>
      <c r="Q51" s="301">
        <f t="shared" si="3"/>
        <v>336810.79</v>
      </c>
      <c r="R51" s="62">
        <v>438.16</v>
      </c>
      <c r="S51" s="62">
        <v>441.18</v>
      </c>
      <c r="T51" s="26">
        <v>445.2</v>
      </c>
      <c r="U51" s="26"/>
      <c r="V51" s="26"/>
      <c r="W51" s="26"/>
      <c r="X51" s="26"/>
      <c r="Y51" s="26">
        <v>445.2</v>
      </c>
      <c r="Z51" s="26">
        <v>445.2</v>
      </c>
      <c r="AA51" s="26">
        <v>2079.62</v>
      </c>
      <c r="AB51" s="26">
        <v>445.2</v>
      </c>
      <c r="AC51" s="26">
        <v>445.2</v>
      </c>
      <c r="AD51" s="26">
        <v>445.2</v>
      </c>
      <c r="AE51" s="26">
        <v>445.23</v>
      </c>
      <c r="AF51" s="26">
        <v>717.6</v>
      </c>
      <c r="AG51" s="26">
        <v>826.56</v>
      </c>
      <c r="AH51" s="26">
        <v>826.56</v>
      </c>
      <c r="AI51" s="26">
        <v>826.56</v>
      </c>
      <c r="AJ51" s="26">
        <v>826.56</v>
      </c>
      <c r="AK51" s="26">
        <v>826.56</v>
      </c>
      <c r="AL51" s="26">
        <v>826.56</v>
      </c>
      <c r="AM51" s="26">
        <v>6274.6</v>
      </c>
      <c r="AN51" s="26">
        <v>826.56</v>
      </c>
      <c r="AO51" s="26">
        <v>826.56</v>
      </c>
      <c r="AP51" s="26">
        <v>826.56</v>
      </c>
      <c r="AQ51" s="26">
        <v>826.56</v>
      </c>
      <c r="AR51" s="26">
        <v>826.56</v>
      </c>
      <c r="AS51" s="26">
        <v>826.59</v>
      </c>
      <c r="AT51" s="26">
        <v>7518.3</v>
      </c>
      <c r="AU51" s="26">
        <v>108.96</v>
      </c>
      <c r="AV51" s="26">
        <v>0</v>
      </c>
      <c r="AW51" s="26">
        <v>0</v>
      </c>
      <c r="AX51" s="26">
        <v>0</v>
      </c>
      <c r="AY51" s="26">
        <v>0</v>
      </c>
      <c r="AZ51" s="26">
        <v>0</v>
      </c>
      <c r="BA51" s="26">
        <v>0</v>
      </c>
      <c r="BB51" s="26">
        <v>0</v>
      </c>
      <c r="BC51" s="26">
        <v>0</v>
      </c>
      <c r="BD51" s="26">
        <v>0</v>
      </c>
      <c r="BE51" s="26">
        <v>0</v>
      </c>
      <c r="BF51" s="26">
        <v>0</v>
      </c>
      <c r="BG51" s="26">
        <v>0</v>
      </c>
      <c r="BH51" s="26">
        <v>0</v>
      </c>
      <c r="BI51" s="26">
        <v>306197.19</v>
      </c>
      <c r="BJ51" s="26">
        <f t="shared" si="4"/>
        <v>306197.19</v>
      </c>
      <c r="BK51" s="302">
        <f t="shared" si="2"/>
        <v>0</v>
      </c>
      <c r="BL51" s="208">
        <f t="shared" si="5"/>
        <v>1906.8300000000002</v>
      </c>
      <c r="BM51" s="208">
        <f t="shared" si="6"/>
        <v>29734.260000000002</v>
      </c>
    </row>
    <row r="52" spans="1:65" x14ac:dyDescent="0.2">
      <c r="A52" s="28" t="s">
        <v>3621</v>
      </c>
      <c r="B52" s="28" t="s">
        <v>19</v>
      </c>
      <c r="C52" s="32">
        <v>45593</v>
      </c>
      <c r="D52" s="26">
        <v>431460</v>
      </c>
      <c r="E52" s="27" t="s">
        <v>1115</v>
      </c>
      <c r="F52" s="28" t="s">
        <v>3487</v>
      </c>
      <c r="G52" s="33">
        <v>440.49</v>
      </c>
      <c r="H52" s="33">
        <v>442.69</v>
      </c>
      <c r="I52" s="33">
        <v>446.36</v>
      </c>
      <c r="J52" s="30">
        <f t="shared" si="0"/>
        <v>1329.54</v>
      </c>
      <c r="K52" s="30">
        <v>311356.63000000047</v>
      </c>
      <c r="L52" s="33">
        <v>448.15</v>
      </c>
      <c r="M52" s="33">
        <v>449.9</v>
      </c>
      <c r="N52" s="33">
        <v>1263</v>
      </c>
      <c r="O52" s="29"/>
      <c r="P52" s="301">
        <f t="shared" si="1"/>
        <v>2161.0500000000002</v>
      </c>
      <c r="Q52" s="301">
        <f t="shared" si="3"/>
        <v>367905.73</v>
      </c>
      <c r="R52" s="62">
        <v>1516.21</v>
      </c>
      <c r="S52" s="62">
        <v>1526.67</v>
      </c>
      <c r="T52" s="26">
        <v>1540.56</v>
      </c>
      <c r="U52" s="26"/>
      <c r="V52" s="26"/>
      <c r="W52" s="26"/>
      <c r="X52" s="26"/>
      <c r="Y52" s="26">
        <v>1540.56</v>
      </c>
      <c r="Z52" s="26">
        <v>1540.56</v>
      </c>
      <c r="AA52" s="26">
        <v>4837.5</v>
      </c>
      <c r="AB52" s="26">
        <v>1540.56</v>
      </c>
      <c r="AC52" s="26">
        <v>1540.56</v>
      </c>
      <c r="AD52" s="26">
        <v>1540.56</v>
      </c>
      <c r="AE52" s="26">
        <v>1540.56</v>
      </c>
      <c r="AF52" s="26">
        <v>1540.56</v>
      </c>
      <c r="AG52" s="26">
        <v>1540.56</v>
      </c>
      <c r="AH52" s="26">
        <v>1540.56</v>
      </c>
      <c r="AI52" s="26">
        <v>1540.56</v>
      </c>
      <c r="AJ52" s="26">
        <v>1540.56</v>
      </c>
      <c r="AK52" s="26">
        <v>1540.56</v>
      </c>
      <c r="AL52" s="26">
        <v>1540.56</v>
      </c>
      <c r="AM52" s="26">
        <v>4837.5</v>
      </c>
      <c r="AN52" s="26">
        <v>1540.56</v>
      </c>
      <c r="AO52" s="26">
        <v>1540.56</v>
      </c>
      <c r="AP52" s="26">
        <v>1540.56</v>
      </c>
      <c r="AQ52" s="26">
        <v>1540.56</v>
      </c>
      <c r="AR52" s="26">
        <v>1540.56</v>
      </c>
      <c r="AS52" s="26">
        <v>1540.56</v>
      </c>
      <c r="AT52" s="26">
        <v>0</v>
      </c>
      <c r="AU52" s="26">
        <v>0</v>
      </c>
      <c r="AV52" s="26">
        <v>109.9</v>
      </c>
      <c r="AW52" s="26">
        <v>0</v>
      </c>
      <c r="AX52" s="26">
        <v>0</v>
      </c>
      <c r="AY52" s="26">
        <v>0</v>
      </c>
      <c r="AZ52" s="26">
        <v>0</v>
      </c>
      <c r="BA52" s="26">
        <v>0</v>
      </c>
      <c r="BB52" s="26">
        <v>0</v>
      </c>
      <c r="BC52" s="26">
        <v>0</v>
      </c>
      <c r="BD52" s="26">
        <v>0</v>
      </c>
      <c r="BE52" s="26">
        <v>0</v>
      </c>
      <c r="BF52" s="26">
        <v>0</v>
      </c>
      <c r="BG52" s="26">
        <v>0</v>
      </c>
      <c r="BH52" s="26">
        <v>0</v>
      </c>
      <c r="BI52" s="26">
        <v>324266.75</v>
      </c>
      <c r="BJ52" s="26">
        <f t="shared" si="4"/>
        <v>324266.75</v>
      </c>
      <c r="BK52" s="302">
        <f t="shared" si="2"/>
        <v>0</v>
      </c>
      <c r="BL52" s="208">
        <f t="shared" si="5"/>
        <v>5203.93</v>
      </c>
      <c r="BM52" s="208">
        <f t="shared" si="6"/>
        <v>40596.1</v>
      </c>
    </row>
    <row r="53" spans="1:65" x14ac:dyDescent="0.2">
      <c r="A53" s="28" t="s">
        <v>3619</v>
      </c>
      <c r="B53" s="28" t="s">
        <v>19</v>
      </c>
      <c r="C53" s="35">
        <v>45472</v>
      </c>
      <c r="D53" s="26">
        <v>299860</v>
      </c>
      <c r="E53" s="27" t="s">
        <v>4189</v>
      </c>
      <c r="F53" s="28" t="s">
        <v>3487</v>
      </c>
      <c r="G53" s="33">
        <v>274.51</v>
      </c>
      <c r="H53" s="33">
        <v>275.88</v>
      </c>
      <c r="I53" s="33">
        <v>1730.8300000000002</v>
      </c>
      <c r="J53" s="30">
        <f t="shared" si="0"/>
        <v>2281.2200000000003</v>
      </c>
      <c r="K53" s="30">
        <v>320064.27999999974</v>
      </c>
      <c r="L53" s="33">
        <v>279.27999999999997</v>
      </c>
      <c r="M53" s="33">
        <v>617.79999999999995</v>
      </c>
      <c r="N53" s="33">
        <v>608.44000000000005</v>
      </c>
      <c r="O53" s="303">
        <v>49806.51</v>
      </c>
      <c r="P53" s="301">
        <f t="shared" si="1"/>
        <v>51312.03</v>
      </c>
      <c r="Q53" s="301">
        <f t="shared" si="3"/>
        <v>338488.14999999997</v>
      </c>
      <c r="R53" s="62">
        <v>611.97</v>
      </c>
      <c r="S53" s="62">
        <v>616.19000000000005</v>
      </c>
      <c r="T53" s="33">
        <v>1504.09</v>
      </c>
      <c r="U53" s="33"/>
      <c r="V53" s="33"/>
      <c r="W53" s="33"/>
      <c r="X53" s="33"/>
      <c r="Y53" s="26">
        <v>1682.22</v>
      </c>
      <c r="Z53" s="26">
        <v>1682.22</v>
      </c>
      <c r="AA53" s="26">
        <v>1682.22</v>
      </c>
      <c r="AB53" s="26">
        <v>1682.18</v>
      </c>
      <c r="AC53" s="26">
        <v>1788.53</v>
      </c>
      <c r="AD53" s="26">
        <v>7367.87</v>
      </c>
      <c r="AE53" s="26">
        <v>2354.2600000000002</v>
      </c>
      <c r="AF53" s="26">
        <v>1293.8399999999999</v>
      </c>
      <c r="AG53" s="26">
        <v>1293.8399999999999</v>
      </c>
      <c r="AH53" s="26">
        <v>1293.8399999999999</v>
      </c>
      <c r="AI53" s="26">
        <v>1293.8399999999999</v>
      </c>
      <c r="AJ53" s="26">
        <v>6307.45</v>
      </c>
      <c r="AK53" s="26">
        <v>1293.8399999999999</v>
      </c>
      <c r="AL53" s="26">
        <v>1293.8399999999999</v>
      </c>
      <c r="AM53" s="26">
        <v>1293.8399999999999</v>
      </c>
      <c r="AN53" s="26">
        <v>1293.8399999999999</v>
      </c>
      <c r="AO53" s="26">
        <v>1293.8399999999999</v>
      </c>
      <c r="AP53" s="26">
        <v>6307.45</v>
      </c>
      <c r="AQ53" s="26">
        <v>1293.8399999999999</v>
      </c>
      <c r="AR53" s="26">
        <v>1293.8399999999999</v>
      </c>
      <c r="AS53" s="26">
        <v>1293.77</v>
      </c>
      <c r="AT53" s="26">
        <v>0</v>
      </c>
      <c r="AU53" s="26">
        <v>0</v>
      </c>
      <c r="AV53" s="26">
        <v>5013.6099999999997</v>
      </c>
      <c r="AW53" s="26">
        <v>0</v>
      </c>
      <c r="AX53" s="26">
        <v>361.62</v>
      </c>
      <c r="AY53" s="26">
        <v>0</v>
      </c>
      <c r="AZ53" s="26">
        <v>0</v>
      </c>
      <c r="BA53" s="26">
        <v>0</v>
      </c>
      <c r="BB53" s="26">
        <v>0</v>
      </c>
      <c r="BC53" s="26">
        <v>0</v>
      </c>
      <c r="BD53" s="26">
        <v>0</v>
      </c>
      <c r="BE53" s="26">
        <v>0</v>
      </c>
      <c r="BF53" s="26">
        <v>0</v>
      </c>
      <c r="BG53" s="26">
        <v>0</v>
      </c>
      <c r="BH53" s="26">
        <v>0</v>
      </c>
      <c r="BI53" s="26">
        <v>333806.77</v>
      </c>
      <c r="BJ53" s="26">
        <f t="shared" si="4"/>
        <v>284000.26</v>
      </c>
      <c r="BK53" s="302">
        <f t="shared" si="2"/>
        <v>-49806.510000000009</v>
      </c>
      <c r="BL53" s="208">
        <f t="shared" si="5"/>
        <v>2733.68</v>
      </c>
      <c r="BM53" s="208">
        <f t="shared" si="6"/>
        <v>53259.729999999981</v>
      </c>
    </row>
    <row r="54" spans="1:65" x14ac:dyDescent="0.2">
      <c r="A54" s="28" t="s">
        <v>3617</v>
      </c>
      <c r="B54" s="28" t="s">
        <v>19</v>
      </c>
      <c r="C54" s="32">
        <v>45583</v>
      </c>
      <c r="D54" s="26">
        <v>314278.65999999997</v>
      </c>
      <c r="E54" s="27" t="s">
        <v>1101</v>
      </c>
      <c r="F54" s="28" t="s">
        <v>3487</v>
      </c>
      <c r="G54" s="33">
        <v>205.37</v>
      </c>
      <c r="H54" s="33">
        <v>103.41</v>
      </c>
      <c r="I54" s="33">
        <v>104.27</v>
      </c>
      <c r="J54" s="30">
        <f t="shared" si="0"/>
        <v>413.04999999999995</v>
      </c>
      <c r="K54" s="30">
        <v>334042.98999999982</v>
      </c>
      <c r="L54" s="33">
        <v>104.68</v>
      </c>
      <c r="M54" s="33">
        <v>105.09</v>
      </c>
      <c r="N54" s="33">
        <v>1054.79</v>
      </c>
      <c r="O54" s="29"/>
      <c r="P54" s="301">
        <f t="shared" si="1"/>
        <v>1264.56</v>
      </c>
      <c r="Q54" s="301">
        <f t="shared" si="3"/>
        <v>372286.6</v>
      </c>
      <c r="R54" s="62">
        <v>1060.9000000000001</v>
      </c>
      <c r="S54" s="62">
        <v>1090.6600000000001</v>
      </c>
      <c r="T54" s="26">
        <v>1077.95</v>
      </c>
      <c r="U54" s="26"/>
      <c r="V54" s="26"/>
      <c r="W54" s="26"/>
      <c r="X54" s="26"/>
      <c r="Y54" s="26">
        <v>1077.95</v>
      </c>
      <c r="Z54" s="26">
        <v>1077.95</v>
      </c>
      <c r="AA54" s="26">
        <v>2689.24</v>
      </c>
      <c r="AB54" s="26">
        <v>1077.95</v>
      </c>
      <c r="AC54" s="26">
        <v>1077.95</v>
      </c>
      <c r="AD54" s="26">
        <v>1077.95</v>
      </c>
      <c r="AE54" s="26">
        <v>1077.95</v>
      </c>
      <c r="AF54" s="26">
        <v>1077.95</v>
      </c>
      <c r="AG54" s="26">
        <v>1077.95</v>
      </c>
      <c r="AH54" s="26">
        <v>1077.95</v>
      </c>
      <c r="AI54" s="26">
        <v>1077.95</v>
      </c>
      <c r="AJ54" s="26">
        <v>1077.95</v>
      </c>
      <c r="AK54" s="26">
        <v>1077.95</v>
      </c>
      <c r="AL54" s="26">
        <v>1077.95</v>
      </c>
      <c r="AM54" s="26">
        <v>2689.24</v>
      </c>
      <c r="AN54" s="26">
        <v>1077.8699999999999</v>
      </c>
      <c r="AO54" s="26">
        <v>1185.9000000000001</v>
      </c>
      <c r="AP54" s="26">
        <v>1329.84</v>
      </c>
      <c r="AQ54" s="26">
        <v>1329.84</v>
      </c>
      <c r="AR54" s="26">
        <v>1329.84</v>
      </c>
      <c r="AS54" s="26">
        <v>1329.83</v>
      </c>
      <c r="AT54" s="26">
        <v>0</v>
      </c>
      <c r="AU54" s="26">
        <v>0</v>
      </c>
      <c r="AV54" s="26">
        <v>0</v>
      </c>
      <c r="AW54" s="26">
        <v>107.42</v>
      </c>
      <c r="AX54" s="26">
        <v>0</v>
      </c>
      <c r="AY54" s="26">
        <v>0</v>
      </c>
      <c r="AZ54" s="26">
        <v>0</v>
      </c>
      <c r="BA54" s="26">
        <v>0</v>
      </c>
      <c r="BB54" s="26">
        <v>0</v>
      </c>
      <c r="BC54" s="26">
        <v>0</v>
      </c>
      <c r="BD54" s="26">
        <v>0</v>
      </c>
      <c r="BE54" s="26">
        <v>0</v>
      </c>
      <c r="BF54" s="26">
        <v>0</v>
      </c>
      <c r="BG54" s="26">
        <v>0</v>
      </c>
      <c r="BH54" s="26">
        <v>0</v>
      </c>
      <c r="BI54" s="26">
        <v>341974.72</v>
      </c>
      <c r="BJ54" s="26">
        <f t="shared" si="4"/>
        <v>341974.72</v>
      </c>
      <c r="BK54" s="302">
        <f t="shared" si="2"/>
        <v>0</v>
      </c>
      <c r="BL54" s="208">
        <f t="shared" si="5"/>
        <v>3416.12</v>
      </c>
      <c r="BM54" s="208">
        <f t="shared" si="6"/>
        <v>28160.320000000007</v>
      </c>
    </row>
    <row r="55" spans="1:65" x14ac:dyDescent="0.2">
      <c r="A55" s="28" t="s">
        <v>3531</v>
      </c>
      <c r="B55" s="28" t="s">
        <v>19</v>
      </c>
      <c r="C55" s="35">
        <v>45570</v>
      </c>
      <c r="D55" s="26">
        <v>294220</v>
      </c>
      <c r="E55" s="27" t="s">
        <v>1241</v>
      </c>
      <c r="F55" s="28" t="s">
        <v>3487</v>
      </c>
      <c r="G55" s="29">
        <v>0</v>
      </c>
      <c r="H55" s="29">
        <v>0</v>
      </c>
      <c r="I55" s="29">
        <v>0</v>
      </c>
      <c r="J55" s="30">
        <f t="shared" si="0"/>
        <v>0</v>
      </c>
      <c r="K55" s="30">
        <v>303071.93</v>
      </c>
      <c r="L55" s="33"/>
      <c r="M55" s="33"/>
      <c r="N55" s="33"/>
      <c r="O55" s="29"/>
      <c r="P55" s="301">
        <f t="shared" si="1"/>
        <v>0</v>
      </c>
      <c r="Q55" s="301">
        <f t="shared" si="3"/>
        <v>729210.56000000029</v>
      </c>
      <c r="R55" s="185"/>
      <c r="S55" s="62">
        <v>600</v>
      </c>
      <c r="T55" s="26">
        <v>605.46</v>
      </c>
      <c r="U55" s="26"/>
      <c r="V55" s="26"/>
      <c r="W55" s="26"/>
      <c r="X55" s="26"/>
      <c r="Y55" s="26">
        <v>605.46</v>
      </c>
      <c r="Z55" s="26">
        <v>605.46</v>
      </c>
      <c r="AA55" s="26">
        <v>313477.92</v>
      </c>
      <c r="AB55" s="26">
        <v>2018.2</v>
      </c>
      <c r="AC55" s="26">
        <v>2018.2</v>
      </c>
      <c r="AD55" s="26">
        <v>2018.2</v>
      </c>
      <c r="AE55" s="26">
        <v>2018.2</v>
      </c>
      <c r="AF55" s="26">
        <v>2018.2</v>
      </c>
      <c r="AG55" s="26">
        <v>2018.2</v>
      </c>
      <c r="AH55" s="26">
        <v>2018.2</v>
      </c>
      <c r="AI55" s="26">
        <v>2018.2</v>
      </c>
      <c r="AJ55" s="26">
        <v>2018.2</v>
      </c>
      <c r="AK55" s="26">
        <v>2018.2</v>
      </c>
      <c r="AL55" s="26">
        <v>2018.2</v>
      </c>
      <c r="AM55" s="26">
        <v>12311.02</v>
      </c>
      <c r="AN55" s="26">
        <v>2018.2</v>
      </c>
      <c r="AO55" s="26">
        <v>2018.2</v>
      </c>
      <c r="AP55" s="26">
        <v>2018.2</v>
      </c>
      <c r="AQ55" s="26">
        <v>2018.2</v>
      </c>
      <c r="AR55" s="26">
        <v>2018.2</v>
      </c>
      <c r="AS55" s="26">
        <v>2018.2</v>
      </c>
      <c r="AT55" s="26">
        <v>2018.2</v>
      </c>
      <c r="AU55" s="26">
        <v>0</v>
      </c>
      <c r="AV55" s="26">
        <v>0</v>
      </c>
      <c r="AW55" s="26">
        <v>0</v>
      </c>
      <c r="AX55" s="26">
        <v>0</v>
      </c>
      <c r="AY55" s="26">
        <v>0</v>
      </c>
      <c r="AZ55" s="26">
        <v>0</v>
      </c>
      <c r="BA55" s="26">
        <v>0</v>
      </c>
      <c r="BB55" s="26">
        <v>0</v>
      </c>
      <c r="BC55" s="26">
        <v>0</v>
      </c>
      <c r="BD55" s="26">
        <v>0</v>
      </c>
      <c r="BE55" s="26">
        <v>0</v>
      </c>
      <c r="BF55" s="26">
        <v>0</v>
      </c>
      <c r="BG55" s="26">
        <v>0</v>
      </c>
      <c r="BH55" s="26">
        <v>372.36</v>
      </c>
      <c r="BI55" s="26">
        <v>364305.28</v>
      </c>
      <c r="BJ55" s="26">
        <f t="shared" si="4"/>
        <v>364305.28</v>
      </c>
      <c r="BK55" s="302">
        <f t="shared" si="2"/>
        <v>0</v>
      </c>
      <c r="BL55" s="208">
        <f t="shared" si="5"/>
        <v>600</v>
      </c>
      <c r="BM55" s="208">
        <f t="shared" si="6"/>
        <v>364305.2800000002</v>
      </c>
    </row>
    <row r="56" spans="1:65" x14ac:dyDescent="0.2">
      <c r="A56" s="28" t="s">
        <v>3491</v>
      </c>
      <c r="B56" s="28" t="s">
        <v>19</v>
      </c>
      <c r="C56" s="34">
        <v>45499</v>
      </c>
      <c r="D56" s="26">
        <v>232884.06</v>
      </c>
      <c r="E56" s="27" t="s">
        <v>959</v>
      </c>
      <c r="F56" s="28" t="s">
        <v>3487</v>
      </c>
      <c r="G56" s="33">
        <v>108.27</v>
      </c>
      <c r="H56" s="33">
        <v>108.82</v>
      </c>
      <c r="I56" s="33">
        <v>109.72</v>
      </c>
      <c r="J56" s="30">
        <f t="shared" si="0"/>
        <v>326.80999999999995</v>
      </c>
      <c r="K56" s="30">
        <v>300027.58999999991</v>
      </c>
      <c r="L56" s="33">
        <v>110.16</v>
      </c>
      <c r="M56" s="33">
        <v>110.59</v>
      </c>
      <c r="N56" s="33">
        <v>111.17</v>
      </c>
      <c r="O56" s="29"/>
      <c r="P56" s="301">
        <f t="shared" si="1"/>
        <v>331.92</v>
      </c>
      <c r="Q56" s="301">
        <f t="shared" si="3"/>
        <v>323836.52999999997</v>
      </c>
      <c r="R56" s="62">
        <v>111.81</v>
      </c>
      <c r="S56" s="62">
        <v>115.15</v>
      </c>
      <c r="T56" s="33">
        <v>113.61</v>
      </c>
      <c r="U56" s="33"/>
      <c r="V56" s="33"/>
      <c r="W56" s="33"/>
      <c r="X56" s="33"/>
      <c r="Y56" s="26">
        <v>113.61</v>
      </c>
      <c r="Z56" s="26">
        <v>113.61</v>
      </c>
      <c r="AA56" s="26">
        <v>113.61</v>
      </c>
      <c r="AB56" s="26">
        <v>113.61</v>
      </c>
      <c r="AC56" s="26">
        <v>113.61</v>
      </c>
      <c r="AD56" s="26">
        <v>289.37</v>
      </c>
      <c r="AE56" s="26">
        <v>378.67</v>
      </c>
      <c r="AF56" s="26">
        <v>378.67</v>
      </c>
      <c r="AG56" s="26">
        <v>378.67</v>
      </c>
      <c r="AH56" s="26">
        <v>378.67</v>
      </c>
      <c r="AI56" s="26">
        <v>378.67</v>
      </c>
      <c r="AJ56" s="26">
        <v>378.67</v>
      </c>
      <c r="AK56" s="26">
        <v>378.67</v>
      </c>
      <c r="AL56" s="26">
        <v>378.67</v>
      </c>
      <c r="AM56" s="26">
        <v>378.67</v>
      </c>
      <c r="AN56" s="26">
        <v>378.67</v>
      </c>
      <c r="AO56" s="26">
        <v>378.67</v>
      </c>
      <c r="AP56" s="26">
        <v>378.67</v>
      </c>
      <c r="AQ56" s="26">
        <v>378.67</v>
      </c>
      <c r="AR56" s="26">
        <v>378.67</v>
      </c>
      <c r="AS56" s="26">
        <v>378.67</v>
      </c>
      <c r="AT56" s="26">
        <v>6854.14</v>
      </c>
      <c r="AU56" s="26">
        <v>0</v>
      </c>
      <c r="AV56" s="26">
        <v>334.31</v>
      </c>
      <c r="AW56" s="26">
        <v>0</v>
      </c>
      <c r="AX56" s="26">
        <v>0</v>
      </c>
      <c r="AY56" s="26">
        <v>0</v>
      </c>
      <c r="AZ56" s="26">
        <v>0</v>
      </c>
      <c r="BA56" s="26">
        <v>0</v>
      </c>
      <c r="BB56" s="26">
        <v>0</v>
      </c>
      <c r="BC56" s="26">
        <v>0</v>
      </c>
      <c r="BD56" s="26">
        <v>0</v>
      </c>
      <c r="BE56" s="26">
        <v>0</v>
      </c>
      <c r="BF56" s="26">
        <v>0</v>
      </c>
      <c r="BG56" s="26">
        <v>0</v>
      </c>
      <c r="BH56" s="26">
        <v>0</v>
      </c>
      <c r="BI56" s="26">
        <v>309770.03999999998</v>
      </c>
      <c r="BJ56" s="26">
        <f t="shared" si="4"/>
        <v>309770.03999999998</v>
      </c>
      <c r="BK56" s="302">
        <f t="shared" si="2"/>
        <v>0</v>
      </c>
      <c r="BL56" s="208">
        <f t="shared" si="5"/>
        <v>558.88</v>
      </c>
      <c r="BM56" s="208">
        <f t="shared" si="6"/>
        <v>13839.53</v>
      </c>
    </row>
    <row r="57" spans="1:65" x14ac:dyDescent="0.2">
      <c r="A57" s="28" t="s">
        <v>3605</v>
      </c>
      <c r="B57" s="28" t="s">
        <v>19</v>
      </c>
      <c r="C57" s="32">
        <v>45531</v>
      </c>
      <c r="D57" s="26">
        <v>299860</v>
      </c>
      <c r="E57" s="27" t="s">
        <v>4190</v>
      </c>
      <c r="F57" s="28" t="s">
        <v>3487</v>
      </c>
      <c r="G57" s="33">
        <v>135.4</v>
      </c>
      <c r="H57" s="33">
        <v>136.08000000000001</v>
      </c>
      <c r="I57" s="33">
        <v>137.19999999999999</v>
      </c>
      <c r="J57" s="30">
        <f t="shared" si="0"/>
        <v>408.68</v>
      </c>
      <c r="K57" s="30">
        <v>305262.16000000003</v>
      </c>
      <c r="L57" s="33">
        <v>137.75</v>
      </c>
      <c r="M57" s="33">
        <v>138.29</v>
      </c>
      <c r="N57" s="33">
        <v>139.01</v>
      </c>
      <c r="O57" s="305">
        <v>47331.22</v>
      </c>
      <c r="P57" s="301">
        <f t="shared" si="1"/>
        <v>47746.270000000004</v>
      </c>
      <c r="Q57" s="301">
        <f t="shared" si="3"/>
        <v>269481.24999999994</v>
      </c>
      <c r="R57" s="62">
        <v>139.81</v>
      </c>
      <c r="S57" s="62">
        <v>140.78</v>
      </c>
      <c r="T57" s="33">
        <v>142.06</v>
      </c>
      <c r="U57" s="33"/>
      <c r="V57" s="33"/>
      <c r="W57" s="33"/>
      <c r="X57" s="33"/>
      <c r="Y57" s="26">
        <v>142.06</v>
      </c>
      <c r="Z57" s="26">
        <v>142.06</v>
      </c>
      <c r="AA57" s="26">
        <v>142.06</v>
      </c>
      <c r="AB57" s="26">
        <v>142.06</v>
      </c>
      <c r="AC57" s="26">
        <v>255.65</v>
      </c>
      <c r="AD57" s="26">
        <v>473.53</v>
      </c>
      <c r="AE57" s="26">
        <v>0</v>
      </c>
      <c r="AF57" s="26">
        <v>0</v>
      </c>
      <c r="AG57" s="26">
        <v>0</v>
      </c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  <c r="AN57" s="26">
        <v>0</v>
      </c>
      <c r="AO57" s="26">
        <v>0</v>
      </c>
      <c r="AP57" s="26">
        <v>0</v>
      </c>
      <c r="AQ57" s="26">
        <v>0</v>
      </c>
      <c r="AR57" s="26">
        <v>0</v>
      </c>
      <c r="AS57" s="26">
        <v>0</v>
      </c>
      <c r="AT57" s="26">
        <v>0</v>
      </c>
      <c r="AU57" s="26">
        <v>0</v>
      </c>
      <c r="AV57" s="26">
        <v>0</v>
      </c>
      <c r="AW57" s="26">
        <v>107.59</v>
      </c>
      <c r="AX57" s="26">
        <v>0</v>
      </c>
      <c r="AY57" s="26">
        <v>0</v>
      </c>
      <c r="AZ57" s="26">
        <v>0</v>
      </c>
      <c r="BA57" s="26">
        <v>0</v>
      </c>
      <c r="BB57" s="26">
        <v>0</v>
      </c>
      <c r="BC57" s="26">
        <v>0</v>
      </c>
      <c r="BD57" s="26">
        <v>0</v>
      </c>
      <c r="BE57" s="26">
        <v>0</v>
      </c>
      <c r="BF57" s="26">
        <v>0</v>
      </c>
      <c r="BG57" s="26">
        <v>0</v>
      </c>
      <c r="BH57" s="26">
        <v>0</v>
      </c>
      <c r="BI57" s="26">
        <v>314984.81</v>
      </c>
      <c r="BJ57" s="26">
        <f t="shared" si="4"/>
        <v>267653.58999999997</v>
      </c>
      <c r="BK57" s="302">
        <f t="shared" si="2"/>
        <v>-47331.22000000003</v>
      </c>
      <c r="BL57" s="208">
        <f t="shared" si="5"/>
        <v>695.63999999999987</v>
      </c>
      <c r="BM57" s="208">
        <f t="shared" si="6"/>
        <v>1547.07</v>
      </c>
    </row>
    <row r="58" spans="1:65" x14ac:dyDescent="0.2">
      <c r="A58" s="28" t="s">
        <v>3516</v>
      </c>
      <c r="B58" s="28" t="s">
        <v>19</v>
      </c>
      <c r="C58" s="34">
        <v>45472</v>
      </c>
      <c r="D58" s="26">
        <v>234102.3</v>
      </c>
      <c r="E58" s="27" t="s">
        <v>1187</v>
      </c>
      <c r="F58" s="28" t="s">
        <v>3487</v>
      </c>
      <c r="G58" s="33">
        <v>482.59</v>
      </c>
      <c r="H58" s="33">
        <v>485</v>
      </c>
      <c r="I58" s="33">
        <v>489.03</v>
      </c>
      <c r="J58" s="30">
        <f t="shared" si="0"/>
        <v>1456.62</v>
      </c>
      <c r="K58" s="30">
        <v>296688.66999999993</v>
      </c>
      <c r="L58" s="33">
        <v>490.99</v>
      </c>
      <c r="M58" s="33">
        <v>492.9</v>
      </c>
      <c r="N58" s="33">
        <v>495.46</v>
      </c>
      <c r="O58" s="29"/>
      <c r="P58" s="301">
        <f t="shared" si="1"/>
        <v>1479.35</v>
      </c>
      <c r="Q58" s="301">
        <f t="shared" si="3"/>
        <v>370324.08</v>
      </c>
      <c r="R58" s="62">
        <v>2881.27</v>
      </c>
      <c r="S58" s="62">
        <v>1672.58</v>
      </c>
      <c r="T58" s="26">
        <v>2739.34</v>
      </c>
      <c r="U58" s="26"/>
      <c r="V58" s="26"/>
      <c r="W58" s="26"/>
      <c r="X58" s="26"/>
      <c r="Y58" s="26">
        <v>2739.34</v>
      </c>
      <c r="Z58" s="26">
        <v>2739.34</v>
      </c>
      <c r="AA58" s="26">
        <v>2739.34</v>
      </c>
      <c r="AB58" s="26">
        <v>2739.34</v>
      </c>
      <c r="AC58" s="26">
        <v>2739.34</v>
      </c>
      <c r="AD58" s="26">
        <v>2739.34</v>
      </c>
      <c r="AE58" s="26">
        <v>2739.34</v>
      </c>
      <c r="AF58" s="26">
        <v>1687.8</v>
      </c>
      <c r="AG58" s="26">
        <v>1687.8</v>
      </c>
      <c r="AH58" s="26">
        <v>7097.44</v>
      </c>
      <c r="AI58" s="26">
        <v>1687.8</v>
      </c>
      <c r="AJ58" s="26">
        <v>1687.8</v>
      </c>
      <c r="AK58" s="26">
        <v>1687.8</v>
      </c>
      <c r="AL58" s="26">
        <v>1687.8</v>
      </c>
      <c r="AM58" s="26">
        <v>1687.8</v>
      </c>
      <c r="AN58" s="26">
        <v>1687.8</v>
      </c>
      <c r="AO58" s="26">
        <v>1687.8</v>
      </c>
      <c r="AP58" s="26">
        <v>1687.8</v>
      </c>
      <c r="AQ58" s="26">
        <v>1687.8</v>
      </c>
      <c r="AR58" s="26">
        <v>1687.8</v>
      </c>
      <c r="AS58" s="26">
        <v>1687.8</v>
      </c>
      <c r="AT58" s="26">
        <v>5409.64</v>
      </c>
      <c r="AU58" s="26">
        <v>0</v>
      </c>
      <c r="AV58" s="26">
        <v>334.31</v>
      </c>
      <c r="AW58" s="26">
        <v>0</v>
      </c>
      <c r="AX58" s="26">
        <v>0</v>
      </c>
      <c r="AY58" s="26">
        <v>0</v>
      </c>
      <c r="AZ58" s="26">
        <v>0</v>
      </c>
      <c r="BA58" s="26">
        <v>0</v>
      </c>
      <c r="BB58" s="26">
        <v>0</v>
      </c>
      <c r="BC58" s="26">
        <v>0</v>
      </c>
      <c r="BD58" s="26">
        <v>0</v>
      </c>
      <c r="BE58" s="26">
        <v>0</v>
      </c>
      <c r="BF58" s="26">
        <v>0</v>
      </c>
      <c r="BG58" s="26">
        <v>0</v>
      </c>
      <c r="BH58" s="26">
        <v>0</v>
      </c>
      <c r="BI58" s="26">
        <v>309072.71999999997</v>
      </c>
      <c r="BJ58" s="26">
        <f t="shared" si="4"/>
        <v>309072.71999999997</v>
      </c>
      <c r="BK58" s="302">
        <f t="shared" si="2"/>
        <v>0</v>
      </c>
      <c r="BL58" s="208">
        <f t="shared" si="5"/>
        <v>6033.2</v>
      </c>
      <c r="BM58" s="208">
        <f t="shared" si="6"/>
        <v>56697.510000000024</v>
      </c>
    </row>
    <row r="59" spans="1:65" x14ac:dyDescent="0.2">
      <c r="A59" s="28" t="s">
        <v>3613</v>
      </c>
      <c r="B59" s="28" t="s">
        <v>19</v>
      </c>
      <c r="C59" s="32">
        <v>45542</v>
      </c>
      <c r="D59" s="26">
        <v>387280</v>
      </c>
      <c r="E59" s="27" t="s">
        <v>1088</v>
      </c>
      <c r="F59" s="28" t="s">
        <v>3487</v>
      </c>
      <c r="G59" s="33"/>
      <c r="H59" s="33">
        <v>332.31</v>
      </c>
      <c r="I59" s="33">
        <v>662.47</v>
      </c>
      <c r="J59" s="30">
        <f t="shared" si="0"/>
        <v>994.78</v>
      </c>
      <c r="K59" s="30">
        <v>309731.03000000003</v>
      </c>
      <c r="L59" s="33"/>
      <c r="M59" s="33">
        <v>339.72</v>
      </c>
      <c r="N59" s="33">
        <v>673.54</v>
      </c>
      <c r="O59" s="29"/>
      <c r="P59" s="301">
        <f t="shared" si="1"/>
        <v>1013.26</v>
      </c>
      <c r="Q59" s="301">
        <f t="shared" si="3"/>
        <v>353454.07</v>
      </c>
      <c r="R59" s="62">
        <v>342.46</v>
      </c>
      <c r="S59" s="62">
        <v>337.73</v>
      </c>
      <c r="T59" s="26">
        <v>340.81</v>
      </c>
      <c r="U59" s="26"/>
      <c r="V59" s="26"/>
      <c r="W59" s="26"/>
      <c r="X59" s="26"/>
      <c r="Y59" s="26">
        <v>340.81</v>
      </c>
      <c r="Z59" s="26">
        <v>340.81</v>
      </c>
      <c r="AA59" s="26">
        <v>2274.36</v>
      </c>
      <c r="AB59" s="26">
        <v>340.81</v>
      </c>
      <c r="AC59" s="26">
        <v>340.81</v>
      </c>
      <c r="AD59" s="26">
        <v>340.81</v>
      </c>
      <c r="AE59" s="26">
        <v>905.49</v>
      </c>
      <c r="AF59" s="26">
        <v>1136.04</v>
      </c>
      <c r="AG59" s="26">
        <v>1136.04</v>
      </c>
      <c r="AH59" s="26">
        <v>1136.04</v>
      </c>
      <c r="AI59" s="26">
        <v>1136.04</v>
      </c>
      <c r="AJ59" s="26">
        <v>1136.04</v>
      </c>
      <c r="AK59" s="26">
        <v>1136.04</v>
      </c>
      <c r="AL59" s="26">
        <v>1136.04</v>
      </c>
      <c r="AM59" s="26">
        <v>7581.2</v>
      </c>
      <c r="AN59" s="26">
        <v>1136.04</v>
      </c>
      <c r="AO59" s="26">
        <v>1136.04</v>
      </c>
      <c r="AP59" s="26">
        <v>1136.04</v>
      </c>
      <c r="AQ59" s="26">
        <v>1136.04</v>
      </c>
      <c r="AR59" s="26">
        <v>1136.04</v>
      </c>
      <c r="AS59" s="26">
        <v>1136.04</v>
      </c>
      <c r="AT59" s="26">
        <v>6445.16</v>
      </c>
      <c r="AU59" s="26">
        <v>0</v>
      </c>
      <c r="AV59" s="26">
        <v>0</v>
      </c>
      <c r="AW59" s="26">
        <v>107.62</v>
      </c>
      <c r="AX59" s="26">
        <v>0</v>
      </c>
      <c r="AY59" s="26">
        <v>0</v>
      </c>
      <c r="AZ59" s="26">
        <v>0</v>
      </c>
      <c r="BA59" s="26">
        <v>0</v>
      </c>
      <c r="BB59" s="26">
        <v>0</v>
      </c>
      <c r="BC59" s="26">
        <v>0</v>
      </c>
      <c r="BD59" s="26">
        <v>0</v>
      </c>
      <c r="BE59" s="26">
        <v>0</v>
      </c>
      <c r="BF59" s="26">
        <v>0</v>
      </c>
      <c r="BG59" s="26">
        <v>0</v>
      </c>
      <c r="BH59" s="26">
        <v>0</v>
      </c>
      <c r="BI59" s="26">
        <v>318646.67</v>
      </c>
      <c r="BJ59" s="26">
        <f t="shared" si="4"/>
        <v>318646.67</v>
      </c>
      <c r="BK59" s="302">
        <f t="shared" si="2"/>
        <v>0</v>
      </c>
      <c r="BL59" s="208">
        <f t="shared" si="5"/>
        <v>1693.45</v>
      </c>
      <c r="BM59" s="208">
        <f t="shared" si="6"/>
        <v>34127.210000000014</v>
      </c>
    </row>
    <row r="60" spans="1:65" x14ac:dyDescent="0.2">
      <c r="A60" s="28" t="s">
        <v>3509</v>
      </c>
      <c r="B60" s="28" t="s">
        <v>19</v>
      </c>
      <c r="C60" s="34">
        <v>45503</v>
      </c>
      <c r="D60" s="26">
        <v>407960</v>
      </c>
      <c r="E60" s="27" t="s">
        <v>1166</v>
      </c>
      <c r="F60" s="28" t="s">
        <v>3487</v>
      </c>
      <c r="G60" s="33"/>
      <c r="H60" s="33">
        <v>720.95</v>
      </c>
      <c r="I60" s="33">
        <v>367.14</v>
      </c>
      <c r="J60" s="30">
        <f t="shared" si="0"/>
        <v>1088.0900000000001</v>
      </c>
      <c r="K60" s="30">
        <v>244736.38000000009</v>
      </c>
      <c r="L60" s="33">
        <v>368.85</v>
      </c>
      <c r="M60" s="33"/>
      <c r="N60" s="33">
        <v>373.63</v>
      </c>
      <c r="O60" s="29"/>
      <c r="P60" s="301">
        <f t="shared" si="1"/>
        <v>742.48</v>
      </c>
      <c r="Q60" s="301">
        <f t="shared" si="3"/>
        <v>308018.09999999998</v>
      </c>
      <c r="R60" s="62">
        <v>366.66</v>
      </c>
      <c r="S60" s="62">
        <v>377.36</v>
      </c>
      <c r="T60" s="26">
        <v>1938.3</v>
      </c>
      <c r="U60" s="26"/>
      <c r="V60" s="26"/>
      <c r="W60" s="26"/>
      <c r="X60" s="26"/>
      <c r="Y60" s="26">
        <v>1938.3</v>
      </c>
      <c r="Z60" s="26">
        <v>1938.3</v>
      </c>
      <c r="AA60" s="26">
        <v>6334.22</v>
      </c>
      <c r="AB60" s="26">
        <v>1938.3</v>
      </c>
      <c r="AC60" s="26">
        <v>1938.3</v>
      </c>
      <c r="AD60" s="26">
        <v>1938.3</v>
      </c>
      <c r="AE60" s="26">
        <v>1938.3</v>
      </c>
      <c r="AF60" s="26">
        <v>1241.8499999999999</v>
      </c>
      <c r="AG60" s="26">
        <v>4538.79</v>
      </c>
      <c r="AH60" s="26">
        <v>1241.8499999999999</v>
      </c>
      <c r="AI60" s="26">
        <v>1241.8499999999999</v>
      </c>
      <c r="AJ60" s="26">
        <v>1241.8499999999999</v>
      </c>
      <c r="AK60" s="26">
        <v>1241.8499999999999</v>
      </c>
      <c r="AL60" s="26">
        <v>1241.8499999999999</v>
      </c>
      <c r="AM60" s="26">
        <v>5637.77</v>
      </c>
      <c r="AN60" s="26">
        <v>1241.8499999999999</v>
      </c>
      <c r="AO60" s="26">
        <v>1241.8499999999999</v>
      </c>
      <c r="AP60" s="26">
        <v>1241.8499999999999</v>
      </c>
      <c r="AQ60" s="26">
        <v>1241.8499999999999</v>
      </c>
      <c r="AR60" s="26">
        <v>1241.8499999999999</v>
      </c>
      <c r="AS60" s="26">
        <v>1241.8499999999999</v>
      </c>
      <c r="AT60" s="26">
        <v>3296.94</v>
      </c>
      <c r="AU60" s="26">
        <v>109.9</v>
      </c>
      <c r="AV60" s="26">
        <v>0</v>
      </c>
      <c r="AW60" s="26">
        <v>0</v>
      </c>
      <c r="AX60" s="26">
        <v>0</v>
      </c>
      <c r="AY60" s="26">
        <v>0</v>
      </c>
      <c r="AZ60" s="26">
        <v>0</v>
      </c>
      <c r="BA60" s="26">
        <v>0</v>
      </c>
      <c r="BB60" s="26">
        <v>0</v>
      </c>
      <c r="BC60" s="26">
        <v>0</v>
      </c>
      <c r="BD60" s="26">
        <v>0</v>
      </c>
      <c r="BE60" s="26">
        <v>0</v>
      </c>
      <c r="BF60" s="26">
        <v>0</v>
      </c>
      <c r="BG60" s="26">
        <v>0</v>
      </c>
      <c r="BH60" s="26">
        <v>0</v>
      </c>
      <c r="BI60" s="26">
        <v>258886.16</v>
      </c>
      <c r="BJ60" s="26">
        <f t="shared" si="4"/>
        <v>258886.16</v>
      </c>
      <c r="BK60" s="302">
        <f t="shared" si="2"/>
        <v>0</v>
      </c>
      <c r="BL60" s="208">
        <f t="shared" si="5"/>
        <v>1486.5</v>
      </c>
      <c r="BM60" s="208">
        <f t="shared" si="6"/>
        <v>48387.919999999984</v>
      </c>
    </row>
    <row r="61" spans="1:65" x14ac:dyDescent="0.2">
      <c r="A61" s="28" t="s">
        <v>3499</v>
      </c>
      <c r="B61" s="28" t="s">
        <v>19</v>
      </c>
      <c r="C61" s="32">
        <v>45574</v>
      </c>
      <c r="D61" s="26">
        <v>412660</v>
      </c>
      <c r="E61" s="27" t="s">
        <v>1141</v>
      </c>
      <c r="F61" s="28" t="s">
        <v>3487</v>
      </c>
      <c r="G61" s="33">
        <v>221.75</v>
      </c>
      <c r="H61" s="33">
        <v>222.86</v>
      </c>
      <c r="I61" s="33">
        <v>224.71</v>
      </c>
      <c r="J61" s="30">
        <f t="shared" si="0"/>
        <v>669.32</v>
      </c>
      <c r="K61" s="30">
        <v>245797.22000000012</v>
      </c>
      <c r="L61" s="33">
        <v>225.61</v>
      </c>
      <c r="M61" s="33">
        <v>226.49</v>
      </c>
      <c r="N61" s="33">
        <v>227.67</v>
      </c>
      <c r="O61" s="29"/>
      <c r="P61" s="301">
        <f t="shared" si="1"/>
        <v>679.77</v>
      </c>
      <c r="Q61" s="301">
        <f t="shared" si="3"/>
        <v>284239.84000000003</v>
      </c>
      <c r="R61" s="62">
        <v>228.99</v>
      </c>
      <c r="S61" s="62">
        <v>230.57</v>
      </c>
      <c r="T61" s="33">
        <v>232.67</v>
      </c>
      <c r="U61" s="33"/>
      <c r="V61" s="33"/>
      <c r="W61" s="33"/>
      <c r="X61" s="33"/>
      <c r="Y61" s="26">
        <v>232.67</v>
      </c>
      <c r="Z61" s="26">
        <v>232.67</v>
      </c>
      <c r="AA61" s="26">
        <v>1551.45</v>
      </c>
      <c r="AB61" s="26">
        <v>509.55</v>
      </c>
      <c r="AC61" s="26">
        <v>775.56</v>
      </c>
      <c r="AD61" s="26">
        <v>775.56</v>
      </c>
      <c r="AE61" s="26">
        <v>775.56</v>
      </c>
      <c r="AF61" s="26">
        <v>775.56</v>
      </c>
      <c r="AG61" s="26">
        <v>775.56</v>
      </c>
      <c r="AH61" s="26">
        <v>775.56</v>
      </c>
      <c r="AI61" s="26">
        <v>775.56</v>
      </c>
      <c r="AJ61" s="26">
        <v>775.56</v>
      </c>
      <c r="AK61" s="26">
        <v>775.56</v>
      </c>
      <c r="AL61" s="26">
        <v>775.56</v>
      </c>
      <c r="AM61" s="26">
        <v>5171.4799999999996</v>
      </c>
      <c r="AN61" s="26">
        <v>775.56</v>
      </c>
      <c r="AO61" s="26">
        <v>775.56</v>
      </c>
      <c r="AP61" s="26">
        <v>775.56</v>
      </c>
      <c r="AQ61" s="26">
        <v>775.56</v>
      </c>
      <c r="AR61" s="26">
        <v>775.56</v>
      </c>
      <c r="AS61" s="26">
        <v>775.56</v>
      </c>
      <c r="AT61" s="26">
        <v>4395.92</v>
      </c>
      <c r="AU61" s="26">
        <v>0</v>
      </c>
      <c r="AV61" s="26">
        <v>110.06</v>
      </c>
      <c r="AW61" s="26">
        <v>0</v>
      </c>
      <c r="AX61" s="26">
        <v>0</v>
      </c>
      <c r="AY61" s="26">
        <v>0</v>
      </c>
      <c r="AZ61" s="26">
        <v>0</v>
      </c>
      <c r="BA61" s="26">
        <v>0</v>
      </c>
      <c r="BB61" s="26">
        <v>0</v>
      </c>
      <c r="BC61" s="26">
        <v>0</v>
      </c>
      <c r="BD61" s="26">
        <v>0</v>
      </c>
      <c r="BE61" s="26">
        <v>0</v>
      </c>
      <c r="BF61" s="26">
        <v>0</v>
      </c>
      <c r="BG61" s="26">
        <v>0</v>
      </c>
      <c r="BH61" s="26">
        <v>0</v>
      </c>
      <c r="BI61" s="26">
        <v>258934.85</v>
      </c>
      <c r="BJ61" s="26">
        <f t="shared" si="4"/>
        <v>258934.85</v>
      </c>
      <c r="BK61" s="302">
        <f t="shared" si="2"/>
        <v>0</v>
      </c>
      <c r="BL61" s="208">
        <f t="shared" si="5"/>
        <v>1139.33</v>
      </c>
      <c r="BM61" s="208">
        <f t="shared" si="6"/>
        <v>24845.430000000004</v>
      </c>
    </row>
    <row r="62" spans="1:65" x14ac:dyDescent="0.2">
      <c r="A62" s="28" t="s">
        <v>3610</v>
      </c>
      <c r="B62" s="28" t="s">
        <v>19</v>
      </c>
      <c r="C62" s="35">
        <v>45474</v>
      </c>
      <c r="D62" s="26">
        <v>282000</v>
      </c>
      <c r="E62" s="27" t="s">
        <v>1078</v>
      </c>
      <c r="F62" s="28" t="s">
        <v>3487</v>
      </c>
      <c r="G62" s="33">
        <v>2440.06</v>
      </c>
      <c r="H62" s="33">
        <v>2452.2600000000002</v>
      </c>
      <c r="I62" s="33">
        <v>2472.61</v>
      </c>
      <c r="J62" s="30">
        <f t="shared" si="0"/>
        <v>7364.93</v>
      </c>
      <c r="K62" s="30">
        <v>308455.67999999999</v>
      </c>
      <c r="L62" s="33">
        <v>6015.55</v>
      </c>
      <c r="M62" s="33">
        <v>2492.1799999999998</v>
      </c>
      <c r="N62" s="33">
        <v>2505.14</v>
      </c>
      <c r="O62" s="29"/>
      <c r="P62" s="301">
        <f t="shared" si="1"/>
        <v>11012.869999999999</v>
      </c>
      <c r="Q62" s="301">
        <f t="shared" si="3"/>
        <v>377295.69999999995</v>
      </c>
      <c r="R62" s="62">
        <v>8293.91</v>
      </c>
      <c r="S62" s="62">
        <v>2537.06</v>
      </c>
      <c r="T62" s="33">
        <v>2560.14</v>
      </c>
      <c r="U62" s="33"/>
      <c r="V62" s="33"/>
      <c r="W62" s="33"/>
      <c r="X62" s="33"/>
      <c r="Y62" s="26">
        <v>2560.14</v>
      </c>
      <c r="Z62" s="26">
        <v>2560.14</v>
      </c>
      <c r="AA62" s="26">
        <v>2560.14</v>
      </c>
      <c r="AB62" s="26">
        <v>2560.14</v>
      </c>
      <c r="AC62" s="26">
        <v>2560.14</v>
      </c>
      <c r="AD62" s="26">
        <v>2560.14</v>
      </c>
      <c r="AE62" s="26">
        <v>2560.14</v>
      </c>
      <c r="AF62" s="26">
        <v>2560.14</v>
      </c>
      <c r="AG62" s="26">
        <v>2560.14</v>
      </c>
      <c r="AH62" s="26">
        <v>8427.1299999999992</v>
      </c>
      <c r="AI62" s="26">
        <v>2560.14</v>
      </c>
      <c r="AJ62" s="26">
        <v>2560.14</v>
      </c>
      <c r="AK62" s="26">
        <v>2560.14</v>
      </c>
      <c r="AL62" s="26">
        <v>2560.14</v>
      </c>
      <c r="AM62" s="26">
        <v>2560.14</v>
      </c>
      <c r="AN62" s="26">
        <v>2560.14</v>
      </c>
      <c r="AO62" s="26">
        <v>2560.14</v>
      </c>
      <c r="AP62" s="26">
        <v>2560.14</v>
      </c>
      <c r="AQ62" s="26">
        <v>2560.14</v>
      </c>
      <c r="AR62" s="26">
        <v>2560.14</v>
      </c>
      <c r="AS62" s="26">
        <v>2560.14</v>
      </c>
      <c r="AT62" s="26">
        <v>5866.99</v>
      </c>
      <c r="AU62" s="26">
        <v>0</v>
      </c>
      <c r="AV62" s="26">
        <v>0</v>
      </c>
      <c r="AW62" s="26">
        <v>0</v>
      </c>
      <c r="AX62" s="26">
        <v>774.45</v>
      </c>
      <c r="AY62" s="26">
        <v>0</v>
      </c>
      <c r="AZ62" s="26">
        <v>0</v>
      </c>
      <c r="BA62" s="26">
        <v>0</v>
      </c>
      <c r="BB62" s="26">
        <v>0</v>
      </c>
      <c r="BC62" s="26">
        <v>0</v>
      </c>
      <c r="BD62" s="26">
        <v>0</v>
      </c>
      <c r="BE62" s="26">
        <v>0</v>
      </c>
      <c r="BF62" s="26">
        <v>0</v>
      </c>
      <c r="BG62" s="26">
        <v>0</v>
      </c>
      <c r="BH62" s="26">
        <v>0</v>
      </c>
      <c r="BI62" s="26">
        <v>297633.21999999997</v>
      </c>
      <c r="BJ62" s="26">
        <f t="shared" si="4"/>
        <v>297633.21999999997</v>
      </c>
      <c r="BK62" s="302">
        <f t="shared" si="2"/>
        <v>0</v>
      </c>
      <c r="BL62" s="208">
        <f t="shared" si="5"/>
        <v>21843.84</v>
      </c>
      <c r="BM62" s="208">
        <f t="shared" si="6"/>
        <v>68831.509999999995</v>
      </c>
    </row>
    <row r="63" spans="1:65" x14ac:dyDescent="0.2">
      <c r="A63" s="28" t="s">
        <v>3493</v>
      </c>
      <c r="B63" s="28" t="s">
        <v>19</v>
      </c>
      <c r="C63" s="32">
        <v>45626</v>
      </c>
      <c r="D63" s="26">
        <v>296269.38</v>
      </c>
      <c r="E63" s="27" t="s">
        <v>1126</v>
      </c>
      <c r="F63" s="28" t="s">
        <v>3487</v>
      </c>
      <c r="G63" s="33">
        <v>159.33000000000001</v>
      </c>
      <c r="H63" s="33">
        <v>160.12</v>
      </c>
      <c r="I63" s="33">
        <v>161.44999999999999</v>
      </c>
      <c r="J63" s="30">
        <f t="shared" si="0"/>
        <v>480.90000000000003</v>
      </c>
      <c r="K63" s="30">
        <v>314835.01999999973</v>
      </c>
      <c r="L63" s="33">
        <v>4203.1000000000004</v>
      </c>
      <c r="M63" s="33">
        <v>664.01</v>
      </c>
      <c r="N63" s="33">
        <v>667.46</v>
      </c>
      <c r="O63" s="29"/>
      <c r="P63" s="301">
        <f t="shared" si="1"/>
        <v>5534.5700000000006</v>
      </c>
      <c r="Q63" s="301">
        <f t="shared" si="3"/>
        <v>395744.53</v>
      </c>
      <c r="R63" s="62">
        <v>671.33</v>
      </c>
      <c r="S63" s="62">
        <v>675.97</v>
      </c>
      <c r="T63" s="26">
        <v>1086.17</v>
      </c>
      <c r="U63" s="26"/>
      <c r="V63" s="26"/>
      <c r="W63" s="26"/>
      <c r="X63" s="26"/>
      <c r="Y63" s="26">
        <v>1086.17</v>
      </c>
      <c r="Z63" s="26">
        <v>1086.17</v>
      </c>
      <c r="AA63" s="26">
        <v>1086.17</v>
      </c>
      <c r="AB63" s="26">
        <v>1086.17</v>
      </c>
      <c r="AC63" s="26">
        <v>1086.1199999999999</v>
      </c>
      <c r="AD63" s="26">
        <v>1369.03</v>
      </c>
      <c r="AE63" s="26">
        <v>1476.23</v>
      </c>
      <c r="AF63" s="26">
        <v>1476.23</v>
      </c>
      <c r="AG63" s="26">
        <v>1476.23</v>
      </c>
      <c r="AH63" s="26">
        <v>1476.23</v>
      </c>
      <c r="AI63" s="26">
        <v>1476.23</v>
      </c>
      <c r="AJ63" s="26">
        <v>1476.23</v>
      </c>
      <c r="AK63" s="26">
        <v>1476.23</v>
      </c>
      <c r="AL63" s="26">
        <v>1476.23</v>
      </c>
      <c r="AM63" s="26">
        <v>15641.15</v>
      </c>
      <c r="AN63" s="26">
        <v>1476.23</v>
      </c>
      <c r="AO63" s="26">
        <v>1476.23</v>
      </c>
      <c r="AP63" s="26">
        <v>1476.23</v>
      </c>
      <c r="AQ63" s="26">
        <v>1476.23</v>
      </c>
      <c r="AR63" s="26">
        <v>1476.23</v>
      </c>
      <c r="AS63" s="26">
        <v>1476.15</v>
      </c>
      <c r="AT63" s="26">
        <v>17837.810000000001</v>
      </c>
      <c r="AU63" s="26">
        <v>514.1</v>
      </c>
      <c r="AV63" s="26">
        <v>0</v>
      </c>
      <c r="AW63" s="26">
        <v>0</v>
      </c>
      <c r="AX63" s="26">
        <v>0</v>
      </c>
      <c r="AY63" s="26">
        <v>0</v>
      </c>
      <c r="AZ63" s="26">
        <v>0</v>
      </c>
      <c r="BA63" s="26">
        <v>0</v>
      </c>
      <c r="BB63" s="26">
        <v>0</v>
      </c>
      <c r="BC63" s="26">
        <v>0</v>
      </c>
      <c r="BD63" s="26">
        <v>0</v>
      </c>
      <c r="BE63" s="26">
        <v>0</v>
      </c>
      <c r="BF63" s="26">
        <v>0</v>
      </c>
      <c r="BG63" s="26">
        <v>0</v>
      </c>
      <c r="BH63" s="26">
        <v>0</v>
      </c>
      <c r="BI63" s="26">
        <v>331851.03000000003</v>
      </c>
      <c r="BJ63" s="26">
        <f t="shared" si="4"/>
        <v>331851.03000000003</v>
      </c>
      <c r="BK63" s="302">
        <f t="shared" si="2"/>
        <v>0</v>
      </c>
      <c r="BL63" s="208">
        <f t="shared" si="5"/>
        <v>6881.8700000000008</v>
      </c>
      <c r="BM63" s="208">
        <f t="shared" si="6"/>
        <v>62546.200000000019</v>
      </c>
    </row>
    <row r="64" spans="1:65" x14ac:dyDescent="0.2">
      <c r="A64" s="28" t="s">
        <v>3530</v>
      </c>
      <c r="B64" s="28" t="s">
        <v>19</v>
      </c>
      <c r="C64" s="32">
        <v>45573</v>
      </c>
      <c r="D64" s="26">
        <v>296100</v>
      </c>
      <c r="E64" s="27" t="s">
        <v>1237</v>
      </c>
      <c r="F64" s="28" t="s">
        <v>3487</v>
      </c>
      <c r="G64" s="33">
        <v>649.64</v>
      </c>
      <c r="H64" s="33">
        <v>652.89</v>
      </c>
      <c r="I64" s="33"/>
      <c r="J64" s="30">
        <f t="shared" si="0"/>
        <v>1302.53</v>
      </c>
      <c r="K64" s="30">
        <v>314304.44000000024</v>
      </c>
      <c r="L64" s="33">
        <v>672.8</v>
      </c>
      <c r="M64" s="33">
        <v>675.26</v>
      </c>
      <c r="N64" s="33">
        <v>677.89</v>
      </c>
      <c r="O64" s="29"/>
      <c r="P64" s="301">
        <f t="shared" si="1"/>
        <v>2025.9499999999998</v>
      </c>
      <c r="Q64" s="301">
        <f t="shared" si="3"/>
        <v>405829.01</v>
      </c>
      <c r="R64" s="62">
        <v>681.41</v>
      </c>
      <c r="S64" s="62">
        <v>875.62</v>
      </c>
      <c r="T64" s="33">
        <v>2299.59</v>
      </c>
      <c r="U64" s="33"/>
      <c r="V64" s="33"/>
      <c r="W64" s="33"/>
      <c r="X64" s="33"/>
      <c r="Y64" s="26">
        <v>3301.61</v>
      </c>
      <c r="Z64" s="26">
        <v>3301.61</v>
      </c>
      <c r="AA64" s="26">
        <v>8711.25</v>
      </c>
      <c r="AB64" s="26">
        <v>3301.61</v>
      </c>
      <c r="AC64" s="26">
        <v>3301.61</v>
      </c>
      <c r="AD64" s="26">
        <v>3301.61</v>
      </c>
      <c r="AE64" s="26">
        <v>3301.61</v>
      </c>
      <c r="AF64" s="26">
        <v>2272.0500000000002</v>
      </c>
      <c r="AG64" s="26">
        <v>2272.0500000000002</v>
      </c>
      <c r="AH64" s="26">
        <v>2272.0500000000002</v>
      </c>
      <c r="AI64" s="26">
        <v>2272.0500000000002</v>
      </c>
      <c r="AJ64" s="26">
        <v>2272.0500000000002</v>
      </c>
      <c r="AK64" s="26">
        <v>2272.0500000000002</v>
      </c>
      <c r="AL64" s="26">
        <v>2272.0500000000002</v>
      </c>
      <c r="AM64" s="26">
        <v>7681.69</v>
      </c>
      <c r="AN64" s="26">
        <v>2272.0500000000002</v>
      </c>
      <c r="AO64" s="26">
        <v>2272.0500000000002</v>
      </c>
      <c r="AP64" s="26">
        <v>2272.0500000000002</v>
      </c>
      <c r="AQ64" s="26">
        <v>2272.0500000000002</v>
      </c>
      <c r="AR64" s="26">
        <v>2272.0500000000002</v>
      </c>
      <c r="AS64" s="26">
        <v>2272.0500000000002</v>
      </c>
      <c r="AT64" s="26">
        <v>8114.46</v>
      </c>
      <c r="AU64" s="26">
        <v>0</v>
      </c>
      <c r="AV64" s="26">
        <v>108.19</v>
      </c>
      <c r="AW64" s="26">
        <v>0</v>
      </c>
      <c r="AX64" s="26">
        <v>0</v>
      </c>
      <c r="AY64" s="26">
        <v>0</v>
      </c>
      <c r="AZ64" s="26">
        <v>0</v>
      </c>
      <c r="BA64" s="26">
        <v>0</v>
      </c>
      <c r="BB64" s="26">
        <v>0</v>
      </c>
      <c r="BC64" s="26">
        <v>0</v>
      </c>
      <c r="BD64" s="26">
        <v>0</v>
      </c>
      <c r="BE64" s="26">
        <v>0</v>
      </c>
      <c r="BF64" s="26">
        <v>0</v>
      </c>
      <c r="BG64" s="26">
        <v>0</v>
      </c>
      <c r="BH64" s="26">
        <v>0</v>
      </c>
      <c r="BI64" s="26">
        <v>328010.49</v>
      </c>
      <c r="BJ64" s="26">
        <f t="shared" si="4"/>
        <v>328010.49</v>
      </c>
      <c r="BK64" s="302">
        <f t="shared" si="2"/>
        <v>0</v>
      </c>
      <c r="BL64" s="208">
        <f t="shared" si="5"/>
        <v>3582.9799999999996</v>
      </c>
      <c r="BM64" s="208">
        <f t="shared" si="6"/>
        <v>76261.490000000049</v>
      </c>
    </row>
    <row r="65" spans="1:65" x14ac:dyDescent="0.2">
      <c r="A65" s="28" t="s">
        <v>3497</v>
      </c>
      <c r="B65" s="28" t="s">
        <v>19</v>
      </c>
      <c r="C65" s="35">
        <v>45472</v>
      </c>
      <c r="D65" s="26">
        <v>234060</v>
      </c>
      <c r="E65" s="27" t="s">
        <v>1138</v>
      </c>
      <c r="F65" s="28" t="s">
        <v>3487</v>
      </c>
      <c r="G65" s="33">
        <v>309.35000000000002</v>
      </c>
      <c r="H65" s="33">
        <v>310.89999999999998</v>
      </c>
      <c r="I65" s="33">
        <v>313.48</v>
      </c>
      <c r="J65" s="30">
        <f t="shared" si="0"/>
        <v>933.73</v>
      </c>
      <c r="K65" s="30">
        <v>299375.64999999985</v>
      </c>
      <c r="L65" s="33">
        <v>314.73</v>
      </c>
      <c r="M65" s="33">
        <v>315.95999999999998</v>
      </c>
      <c r="N65" s="33">
        <v>317.61</v>
      </c>
      <c r="O65" s="29"/>
      <c r="P65" s="301">
        <f t="shared" si="1"/>
        <v>948.30000000000007</v>
      </c>
      <c r="Q65" s="301">
        <f t="shared" si="3"/>
        <v>342978.78</v>
      </c>
      <c r="R65" s="62">
        <v>1597.24</v>
      </c>
      <c r="S65" s="62">
        <v>321.64999999999998</v>
      </c>
      <c r="T65" s="26">
        <v>714.07</v>
      </c>
      <c r="U65" s="26"/>
      <c r="V65" s="26"/>
      <c r="W65" s="26"/>
      <c r="X65" s="26"/>
      <c r="Y65" s="26">
        <v>1081.92</v>
      </c>
      <c r="Z65" s="26">
        <v>1081.92</v>
      </c>
      <c r="AA65" s="26">
        <v>1081.92</v>
      </c>
      <c r="AB65" s="26">
        <v>1081.92</v>
      </c>
      <c r="AC65" s="26">
        <v>1081.92</v>
      </c>
      <c r="AD65" s="26">
        <v>1081.92</v>
      </c>
      <c r="AE65" s="26">
        <v>1081.92</v>
      </c>
      <c r="AF65" s="26">
        <v>1081.92</v>
      </c>
      <c r="AG65" s="26">
        <v>1081.92</v>
      </c>
      <c r="AH65" s="26">
        <v>5409.64</v>
      </c>
      <c r="AI65" s="26">
        <v>1081.92</v>
      </c>
      <c r="AJ65" s="26">
        <v>1081.92</v>
      </c>
      <c r="AK65" s="26">
        <v>1081.92</v>
      </c>
      <c r="AL65" s="26">
        <v>1081.92</v>
      </c>
      <c r="AM65" s="26">
        <v>1081.92</v>
      </c>
      <c r="AN65" s="26">
        <v>1081.92</v>
      </c>
      <c r="AO65" s="26">
        <v>1081.92</v>
      </c>
      <c r="AP65" s="26">
        <v>1081.92</v>
      </c>
      <c r="AQ65" s="26">
        <v>1081.92</v>
      </c>
      <c r="AR65" s="26">
        <v>1081.92</v>
      </c>
      <c r="AS65" s="26">
        <v>0</v>
      </c>
      <c r="AT65" s="26">
        <v>6491.56</v>
      </c>
      <c r="AU65" s="26">
        <v>0</v>
      </c>
      <c r="AV65" s="26">
        <v>108.19</v>
      </c>
      <c r="AW65" s="26">
        <v>0</v>
      </c>
      <c r="AX65" s="26">
        <v>0</v>
      </c>
      <c r="AY65" s="26">
        <v>0</v>
      </c>
      <c r="AZ65" s="26">
        <v>0</v>
      </c>
      <c r="BA65" s="26">
        <v>0</v>
      </c>
      <c r="BB65" s="26">
        <v>0</v>
      </c>
      <c r="BC65" s="26">
        <v>0</v>
      </c>
      <c r="BD65" s="26">
        <v>0</v>
      </c>
      <c r="BE65" s="26">
        <v>0</v>
      </c>
      <c r="BF65" s="26">
        <v>0</v>
      </c>
      <c r="BG65" s="26">
        <v>0</v>
      </c>
      <c r="BH65" s="26">
        <v>0</v>
      </c>
      <c r="BI65" s="26">
        <v>307779.95</v>
      </c>
      <c r="BJ65" s="26">
        <f t="shared" si="4"/>
        <v>307779.95</v>
      </c>
      <c r="BK65" s="302">
        <f t="shared" si="2"/>
        <v>0</v>
      </c>
      <c r="BL65" s="208">
        <f t="shared" si="5"/>
        <v>2867.19</v>
      </c>
      <c r="BM65" s="208">
        <f t="shared" si="6"/>
        <v>33279.939999999988</v>
      </c>
    </row>
    <row r="66" spans="1:65" x14ac:dyDescent="0.2">
      <c r="A66" s="28" t="s">
        <v>3500</v>
      </c>
      <c r="B66" s="28" t="s">
        <v>19</v>
      </c>
      <c r="C66" s="34">
        <v>45472</v>
      </c>
      <c r="D66" s="26">
        <v>305500</v>
      </c>
      <c r="E66" s="27" t="s">
        <v>1143</v>
      </c>
      <c r="F66" s="28" t="s">
        <v>3487</v>
      </c>
      <c r="G66" s="33">
        <v>299.31</v>
      </c>
      <c r="H66" s="33">
        <v>300.8</v>
      </c>
      <c r="I66" s="33">
        <v>303.3</v>
      </c>
      <c r="J66" s="30">
        <f t="shared" ref="J66:J129" si="7">SUM(G66+H66+I66)</f>
        <v>903.41000000000008</v>
      </c>
      <c r="K66" s="30">
        <v>317066.35999999987</v>
      </c>
      <c r="L66" s="33">
        <v>304.51</v>
      </c>
      <c r="M66" s="33">
        <v>312.20999999999998</v>
      </c>
      <c r="N66" s="33">
        <v>307.29000000000002</v>
      </c>
      <c r="O66" s="29"/>
      <c r="P66" s="301">
        <f t="shared" ref="P66:P129" si="8">SUM(L66:O66)</f>
        <v>924.01</v>
      </c>
      <c r="Q66" s="301">
        <f t="shared" si="3"/>
        <v>356419.17000000004</v>
      </c>
      <c r="R66" s="62">
        <v>1874.78</v>
      </c>
      <c r="S66" s="62">
        <v>311.2</v>
      </c>
      <c r="T66" s="26">
        <v>314.02999999999997</v>
      </c>
      <c r="U66" s="26"/>
      <c r="V66" s="26"/>
      <c r="W66" s="26"/>
      <c r="X66" s="26"/>
      <c r="Y66" s="26">
        <v>314.02999999999997</v>
      </c>
      <c r="Z66" s="26">
        <v>314.02999999999997</v>
      </c>
      <c r="AA66" s="26">
        <v>314.02999999999997</v>
      </c>
      <c r="AB66" s="26">
        <v>314.02999999999997</v>
      </c>
      <c r="AC66" s="26">
        <v>314.02999999999997</v>
      </c>
      <c r="AD66" s="26">
        <v>314.02999999999997</v>
      </c>
      <c r="AE66" s="26">
        <v>586.04</v>
      </c>
      <c r="AF66" s="26">
        <v>1046.79</v>
      </c>
      <c r="AG66" s="26">
        <v>1046.79</v>
      </c>
      <c r="AH66" s="26">
        <v>6349.66</v>
      </c>
      <c r="AI66" s="26">
        <v>1046.79</v>
      </c>
      <c r="AJ66" s="26">
        <v>1046.79</v>
      </c>
      <c r="AK66" s="26">
        <v>1046.79</v>
      </c>
      <c r="AL66" s="26">
        <v>1046.79</v>
      </c>
      <c r="AM66" s="26">
        <v>1046.79</v>
      </c>
      <c r="AN66" s="26">
        <v>1046.79</v>
      </c>
      <c r="AO66" s="26">
        <v>1046.79</v>
      </c>
      <c r="AP66" s="26">
        <v>1046.79</v>
      </c>
      <c r="AQ66" s="26">
        <v>1046.79</v>
      </c>
      <c r="AR66" s="26">
        <v>1046.79</v>
      </c>
      <c r="AS66" s="26">
        <v>1046.79</v>
      </c>
      <c r="AT66" s="26">
        <v>6349.66</v>
      </c>
      <c r="AU66" s="26">
        <v>0</v>
      </c>
      <c r="AV66" s="26">
        <v>0</v>
      </c>
      <c r="AW66" s="26">
        <v>0</v>
      </c>
      <c r="AX66" s="26">
        <v>0</v>
      </c>
      <c r="AY66" s="26">
        <v>351.58</v>
      </c>
      <c r="AZ66" s="26">
        <v>0</v>
      </c>
      <c r="BA66" s="26">
        <v>0</v>
      </c>
      <c r="BB66" s="26">
        <v>0</v>
      </c>
      <c r="BC66" s="26">
        <v>0</v>
      </c>
      <c r="BD66" s="26">
        <v>0</v>
      </c>
      <c r="BE66" s="26">
        <v>0</v>
      </c>
      <c r="BF66" s="26">
        <v>0</v>
      </c>
      <c r="BG66" s="26">
        <v>0</v>
      </c>
      <c r="BH66" s="26">
        <v>0</v>
      </c>
      <c r="BI66" s="26">
        <v>324789.77</v>
      </c>
      <c r="BJ66" s="26">
        <f t="shared" si="4"/>
        <v>324789.77</v>
      </c>
      <c r="BK66" s="302">
        <f t="shared" ref="BK66:BK125" si="9">BJ66-BI66</f>
        <v>0</v>
      </c>
      <c r="BL66" s="208">
        <f t="shared" si="5"/>
        <v>3109.99</v>
      </c>
      <c r="BM66" s="208">
        <f t="shared" si="6"/>
        <v>29443.420000000009</v>
      </c>
    </row>
    <row r="67" spans="1:65" x14ac:dyDescent="0.2">
      <c r="A67" s="28" t="s">
        <v>3490</v>
      </c>
      <c r="B67" s="28" t="s">
        <v>19</v>
      </c>
      <c r="C67" s="34">
        <v>45495</v>
      </c>
      <c r="D67" s="26">
        <v>234060</v>
      </c>
      <c r="E67" s="27" t="s">
        <v>956</v>
      </c>
      <c r="F67" s="28" t="s">
        <v>3487</v>
      </c>
      <c r="G67" s="33">
        <v>348.09</v>
      </c>
      <c r="H67" s="33"/>
      <c r="I67" s="33">
        <v>357.19</v>
      </c>
      <c r="J67" s="30">
        <f t="shared" si="7"/>
        <v>705.28</v>
      </c>
      <c r="K67" s="30">
        <v>315151.22000000003</v>
      </c>
      <c r="L67" s="33">
        <v>360.51</v>
      </c>
      <c r="M67" s="33">
        <v>362.67</v>
      </c>
      <c r="N67" s="33">
        <v>363.24</v>
      </c>
      <c r="O67" s="29"/>
      <c r="P67" s="301">
        <f t="shared" si="8"/>
        <v>1086.42</v>
      </c>
      <c r="Q67" s="301">
        <f t="shared" ref="Q67:Q130" si="10">SUM(R67+S67+T67+Y67+Z67+AA67+AB67+AC67+AD67+AE67+AF67+AG67+AH67+AI67+AJ67+AK67+AL67+AM67+AN67+AO67+AP67+AQ67+AR67+AS67+AT67+AU67+AV67+AW67+AX67+AY67+AZ67+BA67+BB67+BC67+BD67+BE67+BF67+BG67+BH67+BJ67)</f>
        <v>359904.1</v>
      </c>
      <c r="R67" s="62">
        <v>365.25</v>
      </c>
      <c r="S67" s="62">
        <v>367.48</v>
      </c>
      <c r="T67" s="33">
        <v>599.44000000000005</v>
      </c>
      <c r="U67" s="33"/>
      <c r="V67" s="33"/>
      <c r="W67" s="33"/>
      <c r="X67" s="33"/>
      <c r="Y67" s="26">
        <v>591.05999999999995</v>
      </c>
      <c r="Z67" s="26">
        <v>591.05999999999995</v>
      </c>
      <c r="AA67" s="26">
        <v>2202.35</v>
      </c>
      <c r="AB67" s="26">
        <v>591.05999999999995</v>
      </c>
      <c r="AC67" s="26">
        <v>591.05999999999995</v>
      </c>
      <c r="AD67" s="26">
        <v>999.21</v>
      </c>
      <c r="AE67" s="26">
        <v>1443.26</v>
      </c>
      <c r="AF67" s="26">
        <v>1443.26</v>
      </c>
      <c r="AG67" s="26">
        <v>1443.26</v>
      </c>
      <c r="AH67" s="26">
        <v>1443.26</v>
      </c>
      <c r="AI67" s="26">
        <v>1443.26</v>
      </c>
      <c r="AJ67" s="26">
        <v>1443.26</v>
      </c>
      <c r="AK67" s="26">
        <v>1443.26</v>
      </c>
      <c r="AL67" s="26">
        <v>1443.26</v>
      </c>
      <c r="AM67" s="26">
        <v>6814.23</v>
      </c>
      <c r="AN67" s="26">
        <v>1443.26</v>
      </c>
      <c r="AO67" s="26">
        <v>1443.26</v>
      </c>
      <c r="AP67" s="26">
        <v>1443.26</v>
      </c>
      <c r="AQ67" s="26">
        <v>1443.26</v>
      </c>
      <c r="AR67" s="26">
        <v>1443.26</v>
      </c>
      <c r="AS67" s="26">
        <v>1443.26</v>
      </c>
      <c r="AT67" s="26">
        <v>2685.49</v>
      </c>
      <c r="AU67" s="26">
        <v>0</v>
      </c>
      <c r="AV67" s="26">
        <v>0</v>
      </c>
      <c r="AW67" s="26">
        <v>107.54</v>
      </c>
      <c r="AX67" s="26">
        <v>0</v>
      </c>
      <c r="AY67" s="26">
        <v>0</v>
      </c>
      <c r="AZ67" s="26">
        <v>0</v>
      </c>
      <c r="BA67" s="26">
        <v>0</v>
      </c>
      <c r="BB67" s="26">
        <v>0</v>
      </c>
      <c r="BC67" s="26">
        <v>0</v>
      </c>
      <c r="BD67" s="26">
        <v>0</v>
      </c>
      <c r="BE67" s="26">
        <v>0</v>
      </c>
      <c r="BF67" s="26">
        <v>0</v>
      </c>
      <c r="BG67" s="26">
        <v>0</v>
      </c>
      <c r="BH67" s="26">
        <v>0</v>
      </c>
      <c r="BI67" s="26">
        <v>323193.23</v>
      </c>
      <c r="BJ67" s="26">
        <f t="shared" ref="BJ67:BJ130" si="11">BI67-O67</f>
        <v>323193.23</v>
      </c>
      <c r="BK67" s="302">
        <f t="shared" si="9"/>
        <v>0</v>
      </c>
      <c r="BL67" s="208">
        <f t="shared" ref="BL67:BL130" si="12">SUM(L67:N67,R67:S67)</f>
        <v>1819.15</v>
      </c>
      <c r="BM67" s="208">
        <f t="shared" ref="BM67:BM130" si="13">SUM(T67,Y67:BH67)</f>
        <v>35978.139999999992</v>
      </c>
    </row>
    <row r="68" spans="1:65" x14ac:dyDescent="0.2">
      <c r="A68" s="28" t="s">
        <v>3481</v>
      </c>
      <c r="B68" s="28" t="s">
        <v>19</v>
      </c>
      <c r="C68" s="32"/>
      <c r="D68" s="26"/>
      <c r="E68" s="27" t="s">
        <v>1248</v>
      </c>
      <c r="F68" s="28"/>
      <c r="G68" s="29"/>
      <c r="H68" s="29"/>
      <c r="I68" s="29"/>
      <c r="J68" s="30">
        <f t="shared" si="7"/>
        <v>0</v>
      </c>
      <c r="K68" s="30"/>
      <c r="L68" s="33"/>
      <c r="M68" s="33"/>
      <c r="N68" s="33">
        <v>1500</v>
      </c>
      <c r="O68" s="29"/>
      <c r="P68" s="301">
        <f t="shared" si="8"/>
        <v>1500</v>
      </c>
      <c r="Q68" s="301">
        <f t="shared" si="10"/>
        <v>303825.89</v>
      </c>
      <c r="R68" s="62">
        <v>512.96</v>
      </c>
      <c r="S68" s="62">
        <v>516.5</v>
      </c>
      <c r="T68" s="26">
        <v>521.20000000000005</v>
      </c>
      <c r="U68" s="26"/>
      <c r="V68" s="26"/>
      <c r="W68" s="26"/>
      <c r="X68" s="26"/>
      <c r="Y68" s="26">
        <v>521.20000000000005</v>
      </c>
      <c r="Z68" s="26">
        <v>521.20000000000005</v>
      </c>
      <c r="AA68" s="26">
        <v>1211.02</v>
      </c>
      <c r="AB68" s="26">
        <v>521.20000000000005</v>
      </c>
      <c r="AC68" s="26">
        <v>521.20000000000005</v>
      </c>
      <c r="AD68" s="26">
        <v>521.20000000000005</v>
      </c>
      <c r="AE68" s="26">
        <v>761.36</v>
      </c>
      <c r="AF68" s="26">
        <v>1737.33</v>
      </c>
      <c r="AG68" s="26">
        <v>1737.33</v>
      </c>
      <c r="AH68" s="26">
        <v>1737.33</v>
      </c>
      <c r="AI68" s="26">
        <v>1737.33</v>
      </c>
      <c r="AJ68" s="26">
        <v>1737.33</v>
      </c>
      <c r="AK68" s="26">
        <v>1737.33</v>
      </c>
      <c r="AL68" s="26">
        <v>1737.33</v>
      </c>
      <c r="AM68" s="26">
        <v>4036.73</v>
      </c>
      <c r="AN68" s="26">
        <v>1737.33</v>
      </c>
      <c r="AO68" s="26">
        <v>1737.33</v>
      </c>
      <c r="AP68" s="26">
        <v>1737.33</v>
      </c>
      <c r="AQ68" s="26">
        <v>1737.33</v>
      </c>
      <c r="AR68" s="26">
        <v>1737.33</v>
      </c>
      <c r="AS68" s="26">
        <v>4292.22</v>
      </c>
      <c r="AT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  <c r="BB68" s="26">
        <v>0</v>
      </c>
      <c r="BC68" s="26">
        <v>0</v>
      </c>
      <c r="BD68" s="26">
        <v>0</v>
      </c>
      <c r="BE68" s="26">
        <v>0</v>
      </c>
      <c r="BF68" s="26">
        <v>204.39</v>
      </c>
      <c r="BG68" s="26">
        <v>0</v>
      </c>
      <c r="BH68" s="26">
        <v>0</v>
      </c>
      <c r="BI68" s="26">
        <v>268315.55</v>
      </c>
      <c r="BJ68" s="26">
        <f t="shared" si="11"/>
        <v>268315.55</v>
      </c>
      <c r="BK68" s="302">
        <f t="shared" si="9"/>
        <v>0</v>
      </c>
      <c r="BL68" s="208">
        <f t="shared" si="12"/>
        <v>2529.46</v>
      </c>
      <c r="BM68" s="208">
        <f t="shared" si="13"/>
        <v>34480.880000000005</v>
      </c>
    </row>
    <row r="69" spans="1:65" x14ac:dyDescent="0.2">
      <c r="A69" s="28" t="s">
        <v>3521</v>
      </c>
      <c r="B69" s="28" t="s">
        <v>19</v>
      </c>
      <c r="C69" s="34">
        <v>45490</v>
      </c>
      <c r="D69" s="26">
        <v>290460</v>
      </c>
      <c r="E69" s="27" t="s">
        <v>1203</v>
      </c>
      <c r="F69" s="28" t="s">
        <v>3487</v>
      </c>
      <c r="G69" s="33">
        <v>477.63</v>
      </c>
      <c r="H69" s="33">
        <v>480.02</v>
      </c>
      <c r="I69" s="33">
        <v>484</v>
      </c>
      <c r="J69" s="30">
        <f t="shared" si="7"/>
        <v>1441.65</v>
      </c>
      <c r="K69" s="30">
        <v>319124.01999999984</v>
      </c>
      <c r="L69" s="33">
        <v>485.94</v>
      </c>
      <c r="M69" s="33">
        <v>487.84</v>
      </c>
      <c r="N69" s="33">
        <v>490.37</v>
      </c>
      <c r="O69" s="29"/>
      <c r="P69" s="301">
        <f t="shared" si="8"/>
        <v>1464.15</v>
      </c>
      <c r="Q69" s="301">
        <f t="shared" si="10"/>
        <v>411626.66</v>
      </c>
      <c r="R69" s="62">
        <v>3495.76</v>
      </c>
      <c r="S69" s="62">
        <v>1655.39</v>
      </c>
      <c r="T69" s="26">
        <v>1706</v>
      </c>
      <c r="U69" s="26"/>
      <c r="V69" s="26"/>
      <c r="W69" s="26"/>
      <c r="X69" s="26"/>
      <c r="Y69" s="26">
        <v>1670.45</v>
      </c>
      <c r="Z69" s="26">
        <v>1670.45</v>
      </c>
      <c r="AA69" s="26">
        <v>1670.45</v>
      </c>
      <c r="AB69" s="26">
        <v>7165.35</v>
      </c>
      <c r="AC69" s="26">
        <v>1670.45</v>
      </c>
      <c r="AD69" s="26">
        <v>1670.45</v>
      </c>
      <c r="AE69" s="26">
        <v>1670.45</v>
      </c>
      <c r="AF69" s="26">
        <v>1670.45</v>
      </c>
      <c r="AG69" s="26">
        <v>1670.45</v>
      </c>
      <c r="AH69" s="26">
        <v>7165.35</v>
      </c>
      <c r="AI69" s="26">
        <v>1670.45</v>
      </c>
      <c r="AJ69" s="26">
        <v>1670.45</v>
      </c>
      <c r="AK69" s="26">
        <v>1670.45</v>
      </c>
      <c r="AL69" s="26">
        <v>1670.45</v>
      </c>
      <c r="AM69" s="26">
        <v>1670.45</v>
      </c>
      <c r="AN69" s="26">
        <v>7165.35</v>
      </c>
      <c r="AO69" s="26">
        <v>1670.45</v>
      </c>
      <c r="AP69" s="26">
        <v>1670.45</v>
      </c>
      <c r="AQ69" s="26">
        <v>1670.45</v>
      </c>
      <c r="AR69" s="26">
        <v>1670.45</v>
      </c>
      <c r="AS69" s="26">
        <v>1670.45</v>
      </c>
      <c r="AT69" s="26">
        <v>29390.03</v>
      </c>
      <c r="AU69" s="26">
        <v>0</v>
      </c>
      <c r="AV69" s="26">
        <v>109.9</v>
      </c>
      <c r="AW69" s="26">
        <v>0</v>
      </c>
      <c r="AX69" s="26">
        <v>0</v>
      </c>
      <c r="AY69" s="26">
        <v>0</v>
      </c>
      <c r="AZ69" s="26">
        <v>0</v>
      </c>
      <c r="BA69" s="26">
        <v>0</v>
      </c>
      <c r="BB69" s="26">
        <v>0</v>
      </c>
      <c r="BC69" s="26">
        <v>0</v>
      </c>
      <c r="BD69" s="26">
        <v>0</v>
      </c>
      <c r="BE69" s="26">
        <v>0</v>
      </c>
      <c r="BF69" s="26">
        <v>0</v>
      </c>
      <c r="BG69" s="26">
        <v>0</v>
      </c>
      <c r="BH69" s="26">
        <v>0</v>
      </c>
      <c r="BI69" s="26">
        <v>323705.43</v>
      </c>
      <c r="BJ69" s="26">
        <f t="shared" si="11"/>
        <v>323705.43</v>
      </c>
      <c r="BK69" s="302">
        <f t="shared" si="9"/>
        <v>0</v>
      </c>
      <c r="BL69" s="208">
        <f t="shared" si="12"/>
        <v>6615.3</v>
      </c>
      <c r="BM69" s="208">
        <f t="shared" si="13"/>
        <v>82770.079999999973</v>
      </c>
    </row>
    <row r="70" spans="1:65" x14ac:dyDescent="0.2">
      <c r="A70" s="28" t="s">
        <v>3557</v>
      </c>
      <c r="B70" s="28" t="s">
        <v>19</v>
      </c>
      <c r="C70" s="32">
        <v>45523</v>
      </c>
      <c r="D70" s="26">
        <v>314900</v>
      </c>
      <c r="E70" s="27" t="s">
        <v>1308</v>
      </c>
      <c r="F70" s="28" t="s">
        <v>3487</v>
      </c>
      <c r="G70" s="33">
        <v>225.62</v>
      </c>
      <c r="H70" s="33">
        <v>226.74</v>
      </c>
      <c r="I70" s="33">
        <v>228.63</v>
      </c>
      <c r="J70" s="30">
        <f t="shared" si="7"/>
        <v>680.99</v>
      </c>
      <c r="K70" s="30">
        <v>312071.60000000033</v>
      </c>
      <c r="L70" s="33">
        <v>9569.880000000001</v>
      </c>
      <c r="M70" s="33">
        <v>768.12</v>
      </c>
      <c r="N70" s="33">
        <v>772.12</v>
      </c>
      <c r="O70" s="29"/>
      <c r="P70" s="301">
        <f t="shared" si="8"/>
        <v>11110.120000000003</v>
      </c>
      <c r="Q70" s="301">
        <f t="shared" si="10"/>
        <v>372598.05</v>
      </c>
      <c r="R70" s="62">
        <v>776.6</v>
      </c>
      <c r="S70" s="62">
        <v>781.96</v>
      </c>
      <c r="T70" s="33">
        <v>789.07</v>
      </c>
      <c r="U70" s="33"/>
      <c r="V70" s="33"/>
      <c r="W70" s="33"/>
      <c r="X70" s="33"/>
      <c r="Y70" s="26">
        <v>1870.87</v>
      </c>
      <c r="Z70" s="26">
        <v>1870.87</v>
      </c>
      <c r="AA70" s="26">
        <v>1870.87</v>
      </c>
      <c r="AB70" s="26">
        <v>1870.87</v>
      </c>
      <c r="AC70" s="26">
        <v>1870.87</v>
      </c>
      <c r="AD70" s="26">
        <v>1870.87</v>
      </c>
      <c r="AE70" s="26">
        <v>12860.68</v>
      </c>
      <c r="AF70" s="26">
        <v>789.07</v>
      </c>
      <c r="AG70" s="26">
        <v>789.07</v>
      </c>
      <c r="AH70" s="26">
        <v>789.07</v>
      </c>
      <c r="AI70" s="26">
        <v>789.07</v>
      </c>
      <c r="AJ70" s="26">
        <v>789.07</v>
      </c>
      <c r="AK70" s="26">
        <v>789.07</v>
      </c>
      <c r="AL70" s="26">
        <v>789.07</v>
      </c>
      <c r="AM70" s="26">
        <v>789.07</v>
      </c>
      <c r="AN70" s="26">
        <v>789.07</v>
      </c>
      <c r="AO70" s="26">
        <v>789.07</v>
      </c>
      <c r="AP70" s="26">
        <v>789.07</v>
      </c>
      <c r="AQ70" s="26">
        <v>10989.81</v>
      </c>
      <c r="AR70" s="26">
        <v>0</v>
      </c>
      <c r="AS70" s="26">
        <v>0</v>
      </c>
      <c r="AT70" s="26">
        <v>0</v>
      </c>
      <c r="AU70" s="26">
        <v>109.9</v>
      </c>
      <c r="AV70" s="26">
        <v>0</v>
      </c>
      <c r="AW70" s="26">
        <v>0</v>
      </c>
      <c r="AX70" s="26">
        <v>0</v>
      </c>
      <c r="AY70" s="26">
        <v>0</v>
      </c>
      <c r="AZ70" s="26">
        <v>0</v>
      </c>
      <c r="BA70" s="26">
        <v>0</v>
      </c>
      <c r="BB70" s="26">
        <v>0</v>
      </c>
      <c r="BC70" s="26">
        <v>0</v>
      </c>
      <c r="BD70" s="26">
        <v>0</v>
      </c>
      <c r="BE70" s="26">
        <v>0</v>
      </c>
      <c r="BF70" s="26">
        <v>0</v>
      </c>
      <c r="BG70" s="26">
        <v>0</v>
      </c>
      <c r="BH70" s="26">
        <v>0</v>
      </c>
      <c r="BI70" s="26">
        <v>326385.03999999998</v>
      </c>
      <c r="BJ70" s="26">
        <f t="shared" si="11"/>
        <v>326385.03999999998</v>
      </c>
      <c r="BK70" s="302">
        <f t="shared" si="9"/>
        <v>0</v>
      </c>
      <c r="BL70" s="208">
        <f t="shared" si="12"/>
        <v>12668.680000000004</v>
      </c>
      <c r="BM70" s="208">
        <f t="shared" si="13"/>
        <v>44654.45</v>
      </c>
    </row>
    <row r="71" spans="1:65" x14ac:dyDescent="0.2">
      <c r="A71" s="28" t="s">
        <v>3551</v>
      </c>
      <c r="B71" s="28" t="s">
        <v>19</v>
      </c>
      <c r="C71" s="32">
        <v>45545</v>
      </c>
      <c r="D71" s="26">
        <v>296100</v>
      </c>
      <c r="E71" s="27" t="s">
        <v>1287</v>
      </c>
      <c r="F71" s="28" t="s">
        <v>3487</v>
      </c>
      <c r="G71" s="33">
        <v>2472.4899999999998</v>
      </c>
      <c r="H71" s="33">
        <v>2484.86</v>
      </c>
      <c r="I71" s="33">
        <v>2505.48</v>
      </c>
      <c r="J71" s="30">
        <f t="shared" si="7"/>
        <v>7462.83</v>
      </c>
      <c r="K71" s="30">
        <v>276559.35999999999</v>
      </c>
      <c r="L71" s="33">
        <v>2515.5</v>
      </c>
      <c r="M71" s="33">
        <v>2579.1799999999998</v>
      </c>
      <c r="N71" s="33">
        <v>2538.44</v>
      </c>
      <c r="O71" s="29"/>
      <c r="P71" s="301">
        <f t="shared" si="8"/>
        <v>7633.1200000000008</v>
      </c>
      <c r="Q71" s="301">
        <f t="shared" si="10"/>
        <v>367382.92</v>
      </c>
      <c r="R71" s="62">
        <v>13125.29</v>
      </c>
      <c r="S71" s="62">
        <v>2570.7800000000002</v>
      </c>
      <c r="T71" s="26">
        <v>2594.1799999999998</v>
      </c>
      <c r="U71" s="26"/>
      <c r="V71" s="26"/>
      <c r="W71" s="26"/>
      <c r="X71" s="26"/>
      <c r="Y71" s="26">
        <v>2594.1799999999998</v>
      </c>
      <c r="Z71" s="26">
        <v>2594.1799999999998</v>
      </c>
      <c r="AA71" s="26">
        <v>2594.1799999999998</v>
      </c>
      <c r="AB71" s="26">
        <v>2594.1799999999998</v>
      </c>
      <c r="AC71" s="26">
        <v>2594.1799999999998</v>
      </c>
      <c r="AD71" s="26">
        <v>2594.1799999999998</v>
      </c>
      <c r="AE71" s="26">
        <v>2594.1799999999998</v>
      </c>
      <c r="AF71" s="26">
        <v>2594.1799999999998</v>
      </c>
      <c r="AG71" s="26">
        <v>2594.1799999999998</v>
      </c>
      <c r="AH71" s="26">
        <v>13336.12</v>
      </c>
      <c r="AI71" s="26">
        <v>2594.1799999999998</v>
      </c>
      <c r="AJ71" s="26">
        <v>2594.1799999999998</v>
      </c>
      <c r="AK71" s="26">
        <v>2594.1799999999998</v>
      </c>
      <c r="AL71" s="26">
        <v>2594.1799999999998</v>
      </c>
      <c r="AM71" s="26">
        <v>2594.1799999999998</v>
      </c>
      <c r="AN71" s="26">
        <v>2594.1799999999998</v>
      </c>
      <c r="AO71" s="26">
        <v>2594.1799999999998</v>
      </c>
      <c r="AP71" s="26">
        <v>2594.1799999999998</v>
      </c>
      <c r="AQ71" s="26">
        <v>2594.1799999999998</v>
      </c>
      <c r="AR71" s="26">
        <v>2594.1799999999998</v>
      </c>
      <c r="AS71" s="26">
        <v>2594.1799999999998</v>
      </c>
      <c r="AT71" s="26">
        <v>21483.88</v>
      </c>
      <c r="AU71" s="26">
        <v>0</v>
      </c>
      <c r="AV71" s="26">
        <v>0</v>
      </c>
      <c r="AW71" s="26">
        <v>327.63</v>
      </c>
      <c r="AX71" s="26">
        <v>0</v>
      </c>
      <c r="AY71" s="26">
        <v>0</v>
      </c>
      <c r="AZ71" s="26">
        <v>0</v>
      </c>
      <c r="BA71" s="26">
        <v>0</v>
      </c>
      <c r="BB71" s="26">
        <v>0</v>
      </c>
      <c r="BC71" s="26">
        <v>0</v>
      </c>
      <c r="BD71" s="26">
        <v>0</v>
      </c>
      <c r="BE71" s="26">
        <v>0</v>
      </c>
      <c r="BF71" s="26">
        <v>0</v>
      </c>
      <c r="BG71" s="26">
        <v>0</v>
      </c>
      <c r="BH71" s="26">
        <v>0</v>
      </c>
      <c r="BI71" s="26">
        <v>262061.44</v>
      </c>
      <c r="BJ71" s="26">
        <f t="shared" si="11"/>
        <v>262061.44</v>
      </c>
      <c r="BK71" s="302">
        <f t="shared" si="9"/>
        <v>0</v>
      </c>
      <c r="BL71" s="208">
        <f t="shared" si="12"/>
        <v>23329.190000000002</v>
      </c>
      <c r="BM71" s="208">
        <f t="shared" si="13"/>
        <v>89625.41</v>
      </c>
    </row>
    <row r="72" spans="1:65" x14ac:dyDescent="0.2">
      <c r="A72" s="28" t="s">
        <v>3600</v>
      </c>
      <c r="B72" s="28" t="s">
        <v>19</v>
      </c>
      <c r="C72" s="35">
        <v>45473</v>
      </c>
      <c r="D72" s="26">
        <v>459000</v>
      </c>
      <c r="E72" s="27" t="s">
        <v>1049</v>
      </c>
      <c r="F72" s="28" t="s">
        <v>3487</v>
      </c>
      <c r="G72" s="33">
        <v>160.35</v>
      </c>
      <c r="H72" s="33">
        <v>161.31</v>
      </c>
      <c r="I72" s="33">
        <v>162.54</v>
      </c>
      <c r="J72" s="30">
        <f t="shared" si="7"/>
        <v>484.19999999999993</v>
      </c>
      <c r="K72" s="30">
        <v>263807.23000000004</v>
      </c>
      <c r="L72" s="33">
        <v>163.55000000000001</v>
      </c>
      <c r="M72" s="33">
        <v>525.59</v>
      </c>
      <c r="N72" s="33">
        <v>527.80999999999995</v>
      </c>
      <c r="O72" s="29"/>
      <c r="P72" s="301">
        <f t="shared" si="8"/>
        <v>1216.95</v>
      </c>
      <c r="Q72" s="301">
        <f t="shared" si="10"/>
        <v>525156.63000000012</v>
      </c>
      <c r="R72" s="62">
        <v>1155.6199999999999</v>
      </c>
      <c r="S72" s="62">
        <v>523.37</v>
      </c>
      <c r="T72" s="26">
        <v>539.38</v>
      </c>
      <c r="U72" s="26"/>
      <c r="V72" s="26"/>
      <c r="W72" s="26"/>
      <c r="X72" s="26"/>
      <c r="Y72" s="26">
        <v>528.14</v>
      </c>
      <c r="Z72" s="26">
        <v>243398.91</v>
      </c>
      <c r="AA72" s="26">
        <v>528.14</v>
      </c>
      <c r="AB72" s="26">
        <v>528.14</v>
      </c>
      <c r="AC72" s="26">
        <v>528.14</v>
      </c>
      <c r="AD72" s="26">
        <v>528.14</v>
      </c>
      <c r="AE72" s="26">
        <v>528.14</v>
      </c>
      <c r="AF72" s="26">
        <v>528.19000000000005</v>
      </c>
      <c r="AG72" s="26">
        <v>781.4</v>
      </c>
      <c r="AH72" s="26">
        <v>2985.84</v>
      </c>
      <c r="AI72" s="26">
        <v>912.78</v>
      </c>
      <c r="AJ72" s="26">
        <v>912.78</v>
      </c>
      <c r="AK72" s="26">
        <v>912.78</v>
      </c>
      <c r="AL72" s="26">
        <v>912.78</v>
      </c>
      <c r="AM72" s="26">
        <v>912.78</v>
      </c>
      <c r="AN72" s="26">
        <v>912.78</v>
      </c>
      <c r="AO72" s="26">
        <v>912.78</v>
      </c>
      <c r="AP72" s="26">
        <v>912.78</v>
      </c>
      <c r="AQ72" s="26">
        <v>912.78</v>
      </c>
      <c r="AR72" s="26">
        <v>912.78</v>
      </c>
      <c r="AS72" s="26">
        <v>912.83</v>
      </c>
      <c r="AT72" s="26">
        <v>0</v>
      </c>
      <c r="AU72" s="26">
        <v>295.63</v>
      </c>
      <c r="AV72" s="26">
        <v>0</v>
      </c>
      <c r="AW72" s="26">
        <v>0</v>
      </c>
      <c r="AX72" s="26">
        <v>0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26">
        <v>0</v>
      </c>
      <c r="BE72" s="26">
        <v>0</v>
      </c>
      <c r="BF72" s="26">
        <v>0</v>
      </c>
      <c r="BG72" s="26">
        <v>0</v>
      </c>
      <c r="BH72" s="26">
        <v>0</v>
      </c>
      <c r="BI72" s="26">
        <v>261738.82</v>
      </c>
      <c r="BJ72" s="26">
        <f t="shared" si="11"/>
        <v>261738.82</v>
      </c>
      <c r="BK72" s="302">
        <f t="shared" si="9"/>
        <v>0</v>
      </c>
      <c r="BL72" s="208">
        <f t="shared" si="12"/>
        <v>2895.9399999999996</v>
      </c>
      <c r="BM72" s="208">
        <f t="shared" si="13"/>
        <v>261738.82000000004</v>
      </c>
    </row>
    <row r="73" spans="1:65" x14ac:dyDescent="0.2">
      <c r="A73" s="28" t="s">
        <v>3519</v>
      </c>
      <c r="B73" s="28" t="s">
        <v>19</v>
      </c>
      <c r="C73" s="35">
        <v>45472</v>
      </c>
      <c r="D73" s="26">
        <v>305500</v>
      </c>
      <c r="E73" s="27" t="s">
        <v>1197</v>
      </c>
      <c r="F73" s="28" t="s">
        <v>3487</v>
      </c>
      <c r="G73" s="33">
        <v>817</v>
      </c>
      <c r="H73" s="33">
        <v>821.08</v>
      </c>
      <c r="I73" s="33">
        <v>827.9</v>
      </c>
      <c r="J73" s="30">
        <f t="shared" si="7"/>
        <v>2465.98</v>
      </c>
      <c r="K73" s="30">
        <v>290412.23000000033</v>
      </c>
      <c r="L73" s="33">
        <v>831.21</v>
      </c>
      <c r="M73" s="33">
        <v>834.45</v>
      </c>
      <c r="N73" s="33">
        <v>838.79</v>
      </c>
      <c r="O73" s="29"/>
      <c r="P73" s="301">
        <f t="shared" si="8"/>
        <v>2504.4499999999998</v>
      </c>
      <c r="Q73" s="301">
        <f t="shared" si="10"/>
        <v>335164.99999999994</v>
      </c>
      <c r="R73" s="62">
        <v>843.66</v>
      </c>
      <c r="S73" s="62">
        <v>849.48</v>
      </c>
      <c r="T73" s="26">
        <v>857.21</v>
      </c>
      <c r="U73" s="26"/>
      <c r="V73" s="26"/>
      <c r="W73" s="26"/>
      <c r="X73" s="26"/>
      <c r="Y73" s="26">
        <v>857.21</v>
      </c>
      <c r="Z73" s="26">
        <v>857.21</v>
      </c>
      <c r="AA73" s="26">
        <v>9649.0499999999993</v>
      </c>
      <c r="AB73" s="26">
        <v>857.21</v>
      </c>
      <c r="AC73" s="26">
        <v>857.21</v>
      </c>
      <c r="AD73" s="26">
        <v>857.21</v>
      </c>
      <c r="AE73" s="26">
        <v>857.21</v>
      </c>
      <c r="AF73" s="26">
        <v>857.21</v>
      </c>
      <c r="AG73" s="26">
        <v>857.21</v>
      </c>
      <c r="AH73" s="26">
        <v>857.21</v>
      </c>
      <c r="AI73" s="26">
        <v>857.21</v>
      </c>
      <c r="AJ73" s="26">
        <v>857.21</v>
      </c>
      <c r="AK73" s="26">
        <v>857.21</v>
      </c>
      <c r="AL73" s="26">
        <v>857.21</v>
      </c>
      <c r="AM73" s="26">
        <v>9649.0499999999993</v>
      </c>
      <c r="AN73" s="26">
        <v>857.21</v>
      </c>
      <c r="AO73" s="26">
        <v>857.21</v>
      </c>
      <c r="AP73" s="26">
        <v>857.21</v>
      </c>
      <c r="AQ73" s="26">
        <v>857.21</v>
      </c>
      <c r="AR73" s="26">
        <v>857.21</v>
      </c>
      <c r="AS73" s="26">
        <v>857.21</v>
      </c>
      <c r="AT73" s="26">
        <v>0</v>
      </c>
      <c r="AU73" s="26">
        <v>109.9</v>
      </c>
      <c r="AV73" s="26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0</v>
      </c>
      <c r="BB73" s="26">
        <v>0</v>
      </c>
      <c r="BC73" s="26">
        <v>0</v>
      </c>
      <c r="BD73" s="26">
        <v>0</v>
      </c>
      <c r="BE73" s="26">
        <v>0</v>
      </c>
      <c r="BF73" s="26">
        <v>0</v>
      </c>
      <c r="BG73" s="26">
        <v>0</v>
      </c>
      <c r="BH73" s="26">
        <v>0</v>
      </c>
      <c r="BI73" s="26">
        <v>296919.65999999997</v>
      </c>
      <c r="BJ73" s="26">
        <f t="shared" si="11"/>
        <v>296919.65999999997</v>
      </c>
      <c r="BK73" s="302">
        <f t="shared" si="9"/>
        <v>0</v>
      </c>
      <c r="BL73" s="208">
        <f t="shared" si="12"/>
        <v>4197.59</v>
      </c>
      <c r="BM73" s="208">
        <f t="shared" si="13"/>
        <v>36552.19999999999</v>
      </c>
    </row>
    <row r="74" spans="1:65" x14ac:dyDescent="0.2">
      <c r="A74" s="28" t="s">
        <v>3488</v>
      </c>
      <c r="B74" s="28" t="s">
        <v>19</v>
      </c>
      <c r="C74" s="32">
        <v>45481</v>
      </c>
      <c r="D74" s="26">
        <v>322378.92</v>
      </c>
      <c r="E74" s="27" t="s">
        <v>951</v>
      </c>
      <c r="F74" s="28" t="s">
        <v>3487</v>
      </c>
      <c r="G74" s="29">
        <v>0</v>
      </c>
      <c r="H74" s="29">
        <v>0</v>
      </c>
      <c r="I74" s="29">
        <v>0</v>
      </c>
      <c r="J74" s="30">
        <f t="shared" si="7"/>
        <v>0</v>
      </c>
      <c r="K74" s="30">
        <v>267158.90000000002</v>
      </c>
      <c r="L74" s="29"/>
      <c r="M74" s="29"/>
      <c r="N74" s="29"/>
      <c r="O74" s="29"/>
      <c r="P74" s="301">
        <f t="shared" si="8"/>
        <v>0</v>
      </c>
      <c r="Q74" s="301">
        <f t="shared" si="10"/>
        <v>295968.93</v>
      </c>
      <c r="R74" s="185"/>
      <c r="S74" s="185"/>
      <c r="T74" s="26">
        <v>0</v>
      </c>
      <c r="U74" s="26"/>
      <c r="V74" s="26"/>
      <c r="W74" s="26"/>
      <c r="X74" s="26"/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26">
        <v>0</v>
      </c>
      <c r="AH74" s="26">
        <v>0</v>
      </c>
      <c r="AI74" s="26">
        <v>0</v>
      </c>
      <c r="AJ74" s="26">
        <v>0</v>
      </c>
      <c r="AK74" s="26">
        <v>0</v>
      </c>
      <c r="AL74" s="26">
        <v>0</v>
      </c>
      <c r="AM74" s="26">
        <v>0</v>
      </c>
      <c r="AN74" s="26">
        <v>0</v>
      </c>
      <c r="AO74" s="26">
        <v>0</v>
      </c>
      <c r="AP74" s="26">
        <v>0</v>
      </c>
      <c r="AQ74" s="26">
        <v>0</v>
      </c>
      <c r="AR74" s="26">
        <v>0</v>
      </c>
      <c r="AS74" s="26">
        <v>0</v>
      </c>
      <c r="AT74" s="26">
        <v>19612.98</v>
      </c>
      <c r="AU74" s="26">
        <v>0</v>
      </c>
      <c r="AV74" s="26">
        <v>0</v>
      </c>
      <c r="AW74" s="26">
        <v>0</v>
      </c>
      <c r="AX74" s="26">
        <v>0</v>
      </c>
      <c r="AY74" s="26">
        <v>0</v>
      </c>
      <c r="AZ74" s="26">
        <v>0</v>
      </c>
      <c r="BA74" s="26">
        <v>0</v>
      </c>
      <c r="BB74" s="26">
        <v>0</v>
      </c>
      <c r="BC74" s="26">
        <v>0</v>
      </c>
      <c r="BD74" s="26">
        <v>0</v>
      </c>
      <c r="BE74" s="26">
        <v>0</v>
      </c>
      <c r="BF74" s="26">
        <v>0</v>
      </c>
      <c r="BG74" s="26">
        <v>0</v>
      </c>
      <c r="BH74" s="26">
        <v>0</v>
      </c>
      <c r="BI74" s="26">
        <v>276355.95</v>
      </c>
      <c r="BJ74" s="26">
        <f t="shared" si="11"/>
        <v>276355.95</v>
      </c>
      <c r="BK74" s="302">
        <f t="shared" si="9"/>
        <v>0</v>
      </c>
      <c r="BL74" s="208">
        <f t="shared" si="12"/>
        <v>0</v>
      </c>
      <c r="BM74" s="208">
        <f t="shared" si="13"/>
        <v>19612.98</v>
      </c>
    </row>
    <row r="75" spans="1:65" x14ac:dyDescent="0.2">
      <c r="A75" s="28" t="s">
        <v>3585</v>
      </c>
      <c r="B75" s="28" t="s">
        <v>19</v>
      </c>
      <c r="C75" s="32">
        <v>45591</v>
      </c>
      <c r="D75" s="26">
        <v>299860</v>
      </c>
      <c r="E75" s="27" t="s">
        <v>1001</v>
      </c>
      <c r="F75" s="28" t="s">
        <v>3487</v>
      </c>
      <c r="G75" s="33">
        <v>542.16</v>
      </c>
      <c r="H75" s="33">
        <v>544.87</v>
      </c>
      <c r="I75" s="33">
        <v>549.39</v>
      </c>
      <c r="J75" s="30">
        <f t="shared" si="7"/>
        <v>1636.42</v>
      </c>
      <c r="K75" s="30">
        <v>333166.87000000017</v>
      </c>
      <c r="L75" s="33">
        <v>551.59</v>
      </c>
      <c r="M75" s="33">
        <v>553.74</v>
      </c>
      <c r="N75" s="33">
        <v>556.62</v>
      </c>
      <c r="O75" s="29"/>
      <c r="P75" s="301">
        <f t="shared" si="8"/>
        <v>1661.9499999999998</v>
      </c>
      <c r="Q75" s="301">
        <f t="shared" si="10"/>
        <v>428521.89</v>
      </c>
      <c r="R75" s="62">
        <v>559.85</v>
      </c>
      <c r="S75" s="62">
        <v>563.71</v>
      </c>
      <c r="T75" s="26">
        <v>568.84</v>
      </c>
      <c r="U75" s="26"/>
      <c r="V75" s="26"/>
      <c r="W75" s="26"/>
      <c r="X75" s="26"/>
      <c r="Y75" s="26">
        <v>568.84</v>
      </c>
      <c r="Z75" s="26">
        <v>568.84</v>
      </c>
      <c r="AA75" s="26">
        <v>17429.78</v>
      </c>
      <c r="AB75" s="26">
        <v>1896.15</v>
      </c>
      <c r="AC75" s="26">
        <v>1896.15</v>
      </c>
      <c r="AD75" s="26">
        <v>1896.15</v>
      </c>
      <c r="AE75" s="26">
        <v>1896.15</v>
      </c>
      <c r="AF75" s="26">
        <v>1896.15</v>
      </c>
      <c r="AG75" s="26">
        <v>1896.15</v>
      </c>
      <c r="AH75" s="26">
        <v>1896.15</v>
      </c>
      <c r="AI75" s="26">
        <v>1896.15</v>
      </c>
      <c r="AJ75" s="26">
        <v>1896.15</v>
      </c>
      <c r="AK75" s="26">
        <v>1896.15</v>
      </c>
      <c r="AL75" s="26">
        <v>1896.15</v>
      </c>
      <c r="AM75" s="26">
        <v>17697.34</v>
      </c>
      <c r="AN75" s="26">
        <v>1896.15</v>
      </c>
      <c r="AO75" s="26">
        <v>1896.15</v>
      </c>
      <c r="AP75" s="26">
        <v>1896.15</v>
      </c>
      <c r="AQ75" s="26">
        <v>1896.15</v>
      </c>
      <c r="AR75" s="26">
        <v>1896.15</v>
      </c>
      <c r="AS75" s="26">
        <v>1896.15</v>
      </c>
      <c r="AT75" s="26">
        <v>15801.19</v>
      </c>
      <c r="AU75" s="26">
        <v>0</v>
      </c>
      <c r="AV75" s="26">
        <v>0</v>
      </c>
      <c r="AW75" s="26">
        <v>0</v>
      </c>
      <c r="AX75" s="26">
        <v>0</v>
      </c>
      <c r="AY75" s="26">
        <v>0</v>
      </c>
      <c r="AZ75" s="26">
        <v>947.88</v>
      </c>
      <c r="BA75" s="26">
        <v>0</v>
      </c>
      <c r="BB75" s="26">
        <v>0</v>
      </c>
      <c r="BC75" s="26">
        <v>0</v>
      </c>
      <c r="BD75" s="26">
        <v>0</v>
      </c>
      <c r="BE75" s="26">
        <v>0</v>
      </c>
      <c r="BF75" s="26">
        <v>0</v>
      </c>
      <c r="BG75" s="26">
        <v>0</v>
      </c>
      <c r="BH75" s="26">
        <v>0</v>
      </c>
      <c r="BI75" s="26">
        <v>341581.07</v>
      </c>
      <c r="BJ75" s="26">
        <f t="shared" si="11"/>
        <v>341581.07</v>
      </c>
      <c r="BK75" s="302">
        <f t="shared" si="9"/>
        <v>0</v>
      </c>
      <c r="BL75" s="208">
        <f t="shared" si="12"/>
        <v>2785.5099999999998</v>
      </c>
      <c r="BM75" s="208">
        <f t="shared" si="13"/>
        <v>85817.260000000009</v>
      </c>
    </row>
    <row r="76" spans="1:65" x14ac:dyDescent="0.2">
      <c r="A76" s="28" t="s">
        <v>3502</v>
      </c>
      <c r="B76" s="28" t="s">
        <v>19</v>
      </c>
      <c r="C76" s="32">
        <v>45548</v>
      </c>
      <c r="D76" s="26">
        <v>290460</v>
      </c>
      <c r="E76" s="27" t="s">
        <v>1150</v>
      </c>
      <c r="F76" s="28" t="s">
        <v>3487</v>
      </c>
      <c r="G76" s="33">
        <v>232.22</v>
      </c>
      <c r="H76" s="33">
        <v>233.38</v>
      </c>
      <c r="I76" s="33">
        <v>235.31</v>
      </c>
      <c r="J76" s="30">
        <f t="shared" si="7"/>
        <v>700.91000000000008</v>
      </c>
      <c r="K76" s="30">
        <v>321831.53000000032</v>
      </c>
      <c r="L76" s="33">
        <v>236.25</v>
      </c>
      <c r="M76" s="33">
        <v>237.18</v>
      </c>
      <c r="N76" s="33">
        <v>238.41</v>
      </c>
      <c r="O76" s="29"/>
      <c r="P76" s="301">
        <f t="shared" si="8"/>
        <v>711.84</v>
      </c>
      <c r="Q76" s="301">
        <f t="shared" si="10"/>
        <v>380622.02999999997</v>
      </c>
      <c r="R76" s="62">
        <v>239.79</v>
      </c>
      <c r="S76" s="62">
        <v>241.45</v>
      </c>
      <c r="T76" s="26">
        <v>243.64</v>
      </c>
      <c r="U76" s="26"/>
      <c r="V76" s="26"/>
      <c r="W76" s="26"/>
      <c r="X76" s="26"/>
      <c r="Y76" s="26">
        <v>243.64</v>
      </c>
      <c r="Z76" s="26">
        <v>243.64</v>
      </c>
      <c r="AA76" s="26">
        <v>3540.58</v>
      </c>
      <c r="AB76" s="26">
        <v>585.87</v>
      </c>
      <c r="AC76" s="26">
        <v>812.15</v>
      </c>
      <c r="AD76" s="26">
        <v>812.15</v>
      </c>
      <c r="AE76" s="26">
        <v>812.15</v>
      </c>
      <c r="AF76" s="26">
        <v>812.15</v>
      </c>
      <c r="AG76" s="26">
        <v>812.15</v>
      </c>
      <c r="AH76" s="26">
        <v>812.15</v>
      </c>
      <c r="AI76" s="26">
        <v>812.15</v>
      </c>
      <c r="AJ76" s="26">
        <v>812.15</v>
      </c>
      <c r="AK76" s="26">
        <v>812.15</v>
      </c>
      <c r="AL76" s="26">
        <v>812.15</v>
      </c>
      <c r="AM76" s="26">
        <v>11801.95</v>
      </c>
      <c r="AN76" s="26">
        <v>812.15</v>
      </c>
      <c r="AO76" s="26">
        <v>812.15</v>
      </c>
      <c r="AP76" s="26">
        <v>812.15</v>
      </c>
      <c r="AQ76" s="26">
        <v>812.15</v>
      </c>
      <c r="AR76" s="26">
        <v>812.15</v>
      </c>
      <c r="AS76" s="26">
        <v>812.15</v>
      </c>
      <c r="AT76" s="26">
        <v>10989.8</v>
      </c>
      <c r="AU76" s="26">
        <v>0</v>
      </c>
      <c r="AV76" s="26">
        <v>148.36000000000001</v>
      </c>
      <c r="AW76" s="26">
        <v>0</v>
      </c>
      <c r="AX76" s="26">
        <v>0</v>
      </c>
      <c r="AY76" s="26">
        <v>0</v>
      </c>
      <c r="AZ76" s="26">
        <v>0</v>
      </c>
      <c r="BA76" s="26">
        <v>0</v>
      </c>
      <c r="BB76" s="26">
        <v>0</v>
      </c>
      <c r="BC76" s="26">
        <v>0</v>
      </c>
      <c r="BD76" s="26">
        <v>0</v>
      </c>
      <c r="BE76" s="26">
        <v>0</v>
      </c>
      <c r="BF76" s="26">
        <v>0</v>
      </c>
      <c r="BG76" s="26">
        <v>0</v>
      </c>
      <c r="BH76" s="26">
        <v>0</v>
      </c>
      <c r="BI76" s="26">
        <v>339348.91</v>
      </c>
      <c r="BJ76" s="26">
        <f t="shared" si="11"/>
        <v>339348.91</v>
      </c>
      <c r="BK76" s="302">
        <f t="shared" si="9"/>
        <v>0</v>
      </c>
      <c r="BL76" s="208">
        <f t="shared" si="12"/>
        <v>1193.08</v>
      </c>
      <c r="BM76" s="208">
        <f t="shared" si="13"/>
        <v>40791.880000000005</v>
      </c>
    </row>
    <row r="77" spans="1:65" x14ac:dyDescent="0.2">
      <c r="A77" s="28" t="s">
        <v>3603</v>
      </c>
      <c r="B77" s="28" t="s">
        <v>19</v>
      </c>
      <c r="C77" s="32">
        <v>45563</v>
      </c>
      <c r="D77" s="26">
        <v>299860</v>
      </c>
      <c r="E77" s="27" t="s">
        <v>1058</v>
      </c>
      <c r="F77" s="28" t="s">
        <v>3487</v>
      </c>
      <c r="G77" s="33">
        <v>301.2</v>
      </c>
      <c r="H77" s="33">
        <v>302.70999999999998</v>
      </c>
      <c r="I77" s="33">
        <v>305.22000000000003</v>
      </c>
      <c r="J77" s="30">
        <f t="shared" si="7"/>
        <v>909.13</v>
      </c>
      <c r="K77" s="30">
        <v>335434.39000000031</v>
      </c>
      <c r="L77" s="33">
        <v>306.44</v>
      </c>
      <c r="M77" s="33">
        <v>307.63</v>
      </c>
      <c r="N77" s="33">
        <v>309.23</v>
      </c>
      <c r="O77" s="29"/>
      <c r="P77" s="301">
        <f t="shared" si="8"/>
        <v>923.3</v>
      </c>
      <c r="Q77" s="301">
        <f t="shared" si="10"/>
        <v>381970</v>
      </c>
      <c r="R77" s="62">
        <v>317.54000000000002</v>
      </c>
      <c r="S77" s="62">
        <v>313.17</v>
      </c>
      <c r="T77" s="26">
        <v>316.02</v>
      </c>
      <c r="U77" s="26"/>
      <c r="V77" s="26"/>
      <c r="W77" s="26"/>
      <c r="X77" s="26"/>
      <c r="Y77" s="26">
        <v>316.02</v>
      </c>
      <c r="Z77" s="26">
        <v>316.02</v>
      </c>
      <c r="AA77" s="26">
        <v>2528.1799999999998</v>
      </c>
      <c r="AB77" s="26">
        <v>316.02</v>
      </c>
      <c r="AC77" s="26">
        <v>316.02</v>
      </c>
      <c r="AD77" s="26">
        <v>316.02</v>
      </c>
      <c r="AE77" s="26">
        <v>316.02</v>
      </c>
      <c r="AF77" s="26">
        <v>316.02</v>
      </c>
      <c r="AG77" s="26">
        <v>316.02</v>
      </c>
      <c r="AH77" s="26">
        <v>933.34</v>
      </c>
      <c r="AI77" s="26">
        <v>1053.4100000000001</v>
      </c>
      <c r="AJ77" s="26">
        <v>1053.4100000000001</v>
      </c>
      <c r="AK77" s="26">
        <v>1053.4100000000001</v>
      </c>
      <c r="AL77" s="26">
        <v>1053.4100000000001</v>
      </c>
      <c r="AM77" s="26">
        <v>8427.2999999999993</v>
      </c>
      <c r="AN77" s="26">
        <v>1053.4100000000001</v>
      </c>
      <c r="AO77" s="26">
        <v>1053.4100000000001</v>
      </c>
      <c r="AP77" s="26">
        <v>1053.4100000000001</v>
      </c>
      <c r="AQ77" s="26">
        <v>1053.4100000000001</v>
      </c>
      <c r="AR77" s="26">
        <v>1053.4100000000001</v>
      </c>
      <c r="AS77" s="26">
        <v>1053.4100000000001</v>
      </c>
      <c r="AT77" s="26">
        <v>10341.35</v>
      </c>
      <c r="AU77" s="26">
        <v>0</v>
      </c>
      <c r="AV77" s="26">
        <v>0</v>
      </c>
      <c r="AW77" s="26">
        <v>0</v>
      </c>
      <c r="AX77" s="26">
        <v>0</v>
      </c>
      <c r="AY77" s="26">
        <v>0</v>
      </c>
      <c r="AZ77" s="26">
        <v>371.65</v>
      </c>
      <c r="BA77" s="26">
        <v>0</v>
      </c>
      <c r="BB77" s="26">
        <v>0</v>
      </c>
      <c r="BC77" s="26">
        <v>0</v>
      </c>
      <c r="BD77" s="26">
        <v>0</v>
      </c>
      <c r="BE77" s="26">
        <v>0</v>
      </c>
      <c r="BF77" s="26">
        <v>0</v>
      </c>
      <c r="BG77" s="26">
        <v>0</v>
      </c>
      <c r="BH77" s="26">
        <v>0</v>
      </c>
      <c r="BI77" s="26">
        <v>345359.19</v>
      </c>
      <c r="BJ77" s="26">
        <f t="shared" si="11"/>
        <v>345359.19</v>
      </c>
      <c r="BK77" s="302">
        <f t="shared" si="9"/>
        <v>0</v>
      </c>
      <c r="BL77" s="208">
        <f t="shared" si="12"/>
        <v>1554.01</v>
      </c>
      <c r="BM77" s="208">
        <f t="shared" si="13"/>
        <v>35980.1</v>
      </c>
    </row>
    <row r="78" spans="1:65" x14ac:dyDescent="0.2">
      <c r="A78" s="28" t="s">
        <v>3548</v>
      </c>
      <c r="B78" s="28" t="s">
        <v>19</v>
      </c>
      <c r="C78" s="34">
        <v>45474</v>
      </c>
      <c r="D78" s="26">
        <v>314900</v>
      </c>
      <c r="E78" s="27" t="s">
        <v>1278</v>
      </c>
      <c r="F78" s="28" t="s">
        <v>3487</v>
      </c>
      <c r="G78" s="33">
        <v>1194.27</v>
      </c>
      <c r="H78" s="33">
        <v>1200.25</v>
      </c>
      <c r="I78" s="33">
        <v>1210.21</v>
      </c>
      <c r="J78" s="30">
        <f t="shared" si="7"/>
        <v>3604.73</v>
      </c>
      <c r="K78" s="30">
        <v>311475.14999999973</v>
      </c>
      <c r="L78" s="33">
        <v>1215.05</v>
      </c>
      <c r="M78" s="33">
        <v>1244.5999999999999</v>
      </c>
      <c r="N78" s="33">
        <v>1500.23</v>
      </c>
      <c r="O78" s="29"/>
      <c r="P78" s="301">
        <f t="shared" si="8"/>
        <v>3959.8799999999997</v>
      </c>
      <c r="Q78" s="301">
        <f t="shared" si="10"/>
        <v>352340.5</v>
      </c>
      <c r="R78" s="62">
        <v>1477.89</v>
      </c>
      <c r="S78" s="62">
        <v>1488.09</v>
      </c>
      <c r="T78" s="26">
        <v>1501.63</v>
      </c>
      <c r="U78" s="26"/>
      <c r="V78" s="26"/>
      <c r="W78" s="26"/>
      <c r="X78" s="26"/>
      <c r="Y78" s="26">
        <v>1501.63</v>
      </c>
      <c r="Z78" s="26">
        <v>1501.63</v>
      </c>
      <c r="AA78" s="26">
        <v>1501.63</v>
      </c>
      <c r="AB78" s="26">
        <v>1501.63</v>
      </c>
      <c r="AC78" s="26">
        <v>1501.63</v>
      </c>
      <c r="AD78" s="26">
        <v>1501.63</v>
      </c>
      <c r="AE78" s="26">
        <v>1501.63</v>
      </c>
      <c r="AF78" s="26">
        <v>1501.63</v>
      </c>
      <c r="AG78" s="26">
        <v>1501.63</v>
      </c>
      <c r="AH78" s="26">
        <v>1501.63</v>
      </c>
      <c r="AI78" s="26">
        <v>1501.63</v>
      </c>
      <c r="AJ78" s="26">
        <v>1501.63</v>
      </c>
      <c r="AK78" s="26">
        <v>1501.63</v>
      </c>
      <c r="AL78" s="26">
        <v>1501.63</v>
      </c>
      <c r="AM78" s="26">
        <v>1501.63</v>
      </c>
      <c r="AN78" s="26">
        <v>1501.63</v>
      </c>
      <c r="AO78" s="26">
        <v>1501.63</v>
      </c>
      <c r="AP78" s="26">
        <v>1501.63</v>
      </c>
      <c r="AQ78" s="26">
        <v>1501.63</v>
      </c>
      <c r="AR78" s="26">
        <v>1501.63</v>
      </c>
      <c r="AS78" s="26">
        <v>1501.67</v>
      </c>
      <c r="AT78" s="26">
        <v>0</v>
      </c>
      <c r="AU78" s="26">
        <v>108.96</v>
      </c>
      <c r="AV78" s="26">
        <v>0</v>
      </c>
      <c r="AW78" s="26">
        <v>0</v>
      </c>
      <c r="AX78" s="26">
        <v>0</v>
      </c>
      <c r="AY78" s="26">
        <v>0</v>
      </c>
      <c r="AZ78" s="26">
        <v>0</v>
      </c>
      <c r="BA78" s="26">
        <v>0</v>
      </c>
      <c r="BB78" s="26">
        <v>0</v>
      </c>
      <c r="BC78" s="26">
        <v>0</v>
      </c>
      <c r="BD78" s="26">
        <v>0</v>
      </c>
      <c r="BE78" s="26">
        <v>0</v>
      </c>
      <c r="BF78" s="26">
        <v>0</v>
      </c>
      <c r="BG78" s="26">
        <v>0</v>
      </c>
      <c r="BH78" s="26">
        <v>0</v>
      </c>
      <c r="BI78" s="26">
        <v>316229.65999999997</v>
      </c>
      <c r="BJ78" s="26">
        <f t="shared" si="11"/>
        <v>316229.65999999997</v>
      </c>
      <c r="BK78" s="302">
        <f t="shared" si="9"/>
        <v>0</v>
      </c>
      <c r="BL78" s="208">
        <f t="shared" si="12"/>
        <v>6925.86</v>
      </c>
      <c r="BM78" s="208">
        <f t="shared" si="13"/>
        <v>33144.860000000015</v>
      </c>
    </row>
    <row r="79" spans="1:65" x14ac:dyDescent="0.2">
      <c r="A79" s="28" t="s">
        <v>3536</v>
      </c>
      <c r="B79" s="28" t="s">
        <v>19</v>
      </c>
      <c r="C79" s="35">
        <v>45472</v>
      </c>
      <c r="D79" s="26">
        <v>422060</v>
      </c>
      <c r="E79" s="27" t="s">
        <v>1251</v>
      </c>
      <c r="F79" s="28" t="s">
        <v>3487</v>
      </c>
      <c r="G79" s="33">
        <v>314.23</v>
      </c>
      <c r="H79" s="33">
        <v>315.8</v>
      </c>
      <c r="I79" s="33">
        <v>318.42</v>
      </c>
      <c r="J79" s="30">
        <f t="shared" si="7"/>
        <v>948.45</v>
      </c>
      <c r="K79" s="30">
        <v>254967.56999999989</v>
      </c>
      <c r="L79" s="33">
        <v>319.7</v>
      </c>
      <c r="M79" s="33">
        <v>320.95</v>
      </c>
      <c r="N79" s="33">
        <v>322.62</v>
      </c>
      <c r="O79" s="303">
        <v>33648.399999999994</v>
      </c>
      <c r="P79" s="301">
        <f t="shared" si="8"/>
        <v>34611.669999999991</v>
      </c>
      <c r="Q79" s="301">
        <f t="shared" si="10"/>
        <v>283781.85000000003</v>
      </c>
      <c r="R79" s="62">
        <v>1652.25</v>
      </c>
      <c r="S79" s="62">
        <v>326.73</v>
      </c>
      <c r="T79" s="26">
        <v>1678.22</v>
      </c>
      <c r="U79" s="26"/>
      <c r="V79" s="26"/>
      <c r="W79" s="26"/>
      <c r="X79" s="26"/>
      <c r="Y79" s="26">
        <v>1832.08</v>
      </c>
      <c r="Z79" s="26">
        <v>1832.08</v>
      </c>
      <c r="AA79" s="26">
        <v>1832.08</v>
      </c>
      <c r="AB79" s="26">
        <v>6228</v>
      </c>
      <c r="AC79" s="26">
        <v>1832.08</v>
      </c>
      <c r="AD79" s="26">
        <v>1832.08</v>
      </c>
      <c r="AE79" s="26">
        <v>1832.08</v>
      </c>
      <c r="AF79" s="26">
        <v>1098.98</v>
      </c>
      <c r="AG79" s="26">
        <v>1098.98</v>
      </c>
      <c r="AH79" s="26">
        <v>5494.9</v>
      </c>
      <c r="AI79" s="26">
        <v>1098.98</v>
      </c>
      <c r="AJ79" s="26">
        <v>1098.98</v>
      </c>
      <c r="AK79" s="26">
        <v>1098.98</v>
      </c>
      <c r="AL79" s="26">
        <v>1098.98</v>
      </c>
      <c r="AM79" s="26">
        <v>1098.98</v>
      </c>
      <c r="AN79" s="26">
        <v>5494.9</v>
      </c>
      <c r="AO79" s="26">
        <v>1098.98</v>
      </c>
      <c r="AP79" s="26">
        <v>1098.98</v>
      </c>
      <c r="AQ79" s="26">
        <v>1098.98</v>
      </c>
      <c r="AR79" s="26">
        <v>1098.98</v>
      </c>
      <c r="AS79" s="26">
        <v>1098.98</v>
      </c>
      <c r="AT79" s="26">
        <v>5380.49</v>
      </c>
      <c r="AU79" s="26">
        <v>0</v>
      </c>
      <c r="AV79" s="26">
        <v>109.9</v>
      </c>
      <c r="AW79" s="26">
        <v>0</v>
      </c>
      <c r="AX79" s="26">
        <v>0</v>
      </c>
      <c r="AY79" s="26">
        <v>0</v>
      </c>
      <c r="AZ79" s="26">
        <v>0</v>
      </c>
      <c r="BA79" s="26">
        <v>0</v>
      </c>
      <c r="BB79" s="26">
        <v>0</v>
      </c>
      <c r="BC79" s="26">
        <v>0</v>
      </c>
      <c r="BD79" s="26">
        <v>0</v>
      </c>
      <c r="BE79" s="26">
        <v>0</v>
      </c>
      <c r="BF79" s="26">
        <v>0</v>
      </c>
      <c r="BG79" s="26">
        <v>0</v>
      </c>
      <c r="BH79" s="26">
        <v>0</v>
      </c>
      <c r="BI79" s="26">
        <v>266884.62</v>
      </c>
      <c r="BJ79" s="26">
        <f t="shared" si="11"/>
        <v>233236.22</v>
      </c>
      <c r="BK79" s="302">
        <f t="shared" si="9"/>
        <v>-33648.399999999994</v>
      </c>
      <c r="BL79" s="208">
        <f t="shared" si="12"/>
        <v>2942.25</v>
      </c>
      <c r="BM79" s="208">
        <f t="shared" si="13"/>
        <v>48566.650000000009</v>
      </c>
    </row>
    <row r="80" spans="1:65" x14ac:dyDescent="0.2">
      <c r="A80" s="28" t="s">
        <v>3620</v>
      </c>
      <c r="B80" s="28" t="s">
        <v>19</v>
      </c>
      <c r="C80" s="32">
        <v>45629</v>
      </c>
      <c r="D80" s="26">
        <v>323158.46000000002</v>
      </c>
      <c r="E80" s="27" t="s">
        <v>1111</v>
      </c>
      <c r="F80" s="28" t="s">
        <v>3487</v>
      </c>
      <c r="G80" s="29">
        <v>0</v>
      </c>
      <c r="H80" s="29">
        <v>0</v>
      </c>
      <c r="I80" s="29">
        <v>0</v>
      </c>
      <c r="J80" s="30">
        <f t="shared" si="7"/>
        <v>0</v>
      </c>
      <c r="K80" s="30">
        <v>276002.23000000045</v>
      </c>
      <c r="L80" s="33"/>
      <c r="M80" s="33">
        <v>220.39</v>
      </c>
      <c r="N80" s="33">
        <v>216.98</v>
      </c>
      <c r="O80" s="303">
        <v>49774.47</v>
      </c>
      <c r="P80" s="301">
        <f t="shared" si="8"/>
        <v>50211.840000000004</v>
      </c>
      <c r="Q80" s="301">
        <f t="shared" si="10"/>
        <v>240545.86999999997</v>
      </c>
      <c r="R80" s="62">
        <v>218.24</v>
      </c>
      <c r="S80" s="62">
        <v>219.75</v>
      </c>
      <c r="T80" s="26">
        <v>221.75</v>
      </c>
      <c r="U80" s="26"/>
      <c r="V80" s="26"/>
      <c r="W80" s="26"/>
      <c r="X80" s="26"/>
      <c r="Y80" s="26">
        <v>221.75</v>
      </c>
      <c r="Z80" s="26">
        <v>221.75</v>
      </c>
      <c r="AA80" s="26">
        <v>221.75</v>
      </c>
      <c r="AB80" s="26">
        <v>221.75</v>
      </c>
      <c r="AC80" s="26">
        <v>221.75</v>
      </c>
      <c r="AD80" s="26">
        <v>221.75</v>
      </c>
      <c r="AE80" s="26">
        <v>221.75</v>
      </c>
      <c r="AF80" s="26">
        <v>221.75</v>
      </c>
      <c r="AG80" s="26">
        <v>221.75</v>
      </c>
      <c r="AH80" s="26">
        <v>221.75</v>
      </c>
      <c r="AI80" s="26">
        <v>221.75</v>
      </c>
      <c r="AJ80" s="26">
        <v>221.75</v>
      </c>
      <c r="AK80" s="26">
        <v>221.75</v>
      </c>
      <c r="AL80" s="26">
        <v>221.75</v>
      </c>
      <c r="AM80" s="26">
        <v>221.75</v>
      </c>
      <c r="AN80" s="26">
        <v>221.75</v>
      </c>
      <c r="AO80" s="26">
        <v>221.75</v>
      </c>
      <c r="AP80" s="26">
        <v>221.75</v>
      </c>
      <c r="AQ80" s="26">
        <v>221.75</v>
      </c>
      <c r="AR80" s="26">
        <v>221.75</v>
      </c>
      <c r="AS80" s="26">
        <v>221.75</v>
      </c>
      <c r="AT80" s="26">
        <v>0</v>
      </c>
      <c r="AU80" s="26">
        <v>0</v>
      </c>
      <c r="AV80" s="26">
        <v>0</v>
      </c>
      <c r="AW80" s="26">
        <v>0</v>
      </c>
      <c r="AX80" s="26">
        <v>0</v>
      </c>
      <c r="AY80" s="26">
        <v>0</v>
      </c>
      <c r="AZ80" s="26">
        <v>563.69000000000005</v>
      </c>
      <c r="BA80" s="26">
        <v>0</v>
      </c>
      <c r="BB80" s="26">
        <v>0</v>
      </c>
      <c r="BC80" s="26">
        <v>0</v>
      </c>
      <c r="BD80" s="26">
        <v>0</v>
      </c>
      <c r="BE80" s="26">
        <v>0</v>
      </c>
      <c r="BF80" s="26">
        <v>0</v>
      </c>
      <c r="BG80" s="26">
        <v>0</v>
      </c>
      <c r="BH80" s="26">
        <v>0</v>
      </c>
      <c r="BI80" s="26">
        <v>284440.15999999997</v>
      </c>
      <c r="BJ80" s="26">
        <f t="shared" si="11"/>
        <v>234665.68999999997</v>
      </c>
      <c r="BK80" s="302">
        <f t="shared" si="9"/>
        <v>-49774.47</v>
      </c>
      <c r="BL80" s="208">
        <f t="shared" si="12"/>
        <v>875.36</v>
      </c>
      <c r="BM80" s="208">
        <f t="shared" si="13"/>
        <v>5442.1900000000005</v>
      </c>
    </row>
    <row r="81" spans="1:65" x14ac:dyDescent="0.2">
      <c r="A81" s="28" t="s">
        <v>3549</v>
      </c>
      <c r="B81" s="28" t="s">
        <v>19</v>
      </c>
      <c r="C81" s="32">
        <v>45545</v>
      </c>
      <c r="D81" s="26">
        <v>310200</v>
      </c>
      <c r="E81" s="27" t="s">
        <v>1281</v>
      </c>
      <c r="F81" s="28" t="s">
        <v>3487</v>
      </c>
      <c r="G81" s="33">
        <v>133.44</v>
      </c>
      <c r="H81" s="33">
        <v>134.11000000000001</v>
      </c>
      <c r="I81" s="33">
        <v>135.22</v>
      </c>
      <c r="J81" s="30">
        <f t="shared" si="7"/>
        <v>402.77</v>
      </c>
      <c r="K81" s="30">
        <v>413547.04000000015</v>
      </c>
      <c r="L81" s="33">
        <v>135.76</v>
      </c>
      <c r="M81" s="33">
        <v>136.29</v>
      </c>
      <c r="N81" s="33">
        <v>137</v>
      </c>
      <c r="O81" s="29"/>
      <c r="P81" s="301">
        <f t="shared" si="8"/>
        <v>409.04999999999995</v>
      </c>
      <c r="Q81" s="301">
        <f t="shared" si="10"/>
        <v>440048.92000000004</v>
      </c>
      <c r="R81" s="62">
        <v>137.79</v>
      </c>
      <c r="S81" s="62">
        <v>509.74</v>
      </c>
      <c r="T81" s="26">
        <v>514.38</v>
      </c>
      <c r="U81" s="26"/>
      <c r="V81" s="26"/>
      <c r="W81" s="26"/>
      <c r="X81" s="26"/>
      <c r="Y81" s="26">
        <v>514.38</v>
      </c>
      <c r="Z81" s="26">
        <v>514.38</v>
      </c>
      <c r="AA81" s="26">
        <v>514.38</v>
      </c>
      <c r="AB81" s="26">
        <v>514.38</v>
      </c>
      <c r="AC81" s="26">
        <v>514.38</v>
      </c>
      <c r="AD81" s="26">
        <v>514.38</v>
      </c>
      <c r="AE81" s="26">
        <v>514.38</v>
      </c>
      <c r="AF81" s="26">
        <v>514.38</v>
      </c>
      <c r="AG81" s="26">
        <v>514.38</v>
      </c>
      <c r="AH81" s="26">
        <v>514.38</v>
      </c>
      <c r="AI81" s="26">
        <v>514.38</v>
      </c>
      <c r="AJ81" s="26">
        <v>514.38</v>
      </c>
      <c r="AK81" s="26">
        <v>514.38</v>
      </c>
      <c r="AL81" s="26">
        <v>514.38</v>
      </c>
      <c r="AM81" s="26">
        <v>514.38</v>
      </c>
      <c r="AN81" s="26">
        <v>514.41</v>
      </c>
      <c r="AO81" s="26">
        <v>551.72</v>
      </c>
      <c r="AP81" s="26">
        <v>841.08</v>
      </c>
      <c r="AQ81" s="26">
        <v>841.08</v>
      </c>
      <c r="AR81" s="26">
        <v>841.08</v>
      </c>
      <c r="AS81" s="26">
        <v>841.09</v>
      </c>
      <c r="AT81" s="26">
        <v>0</v>
      </c>
      <c r="AU81" s="26">
        <v>0</v>
      </c>
      <c r="AV81" s="26">
        <v>0</v>
      </c>
      <c r="AW81" s="26">
        <v>0</v>
      </c>
      <c r="AX81" s="26">
        <v>106.82</v>
      </c>
      <c r="AY81" s="26">
        <v>0</v>
      </c>
      <c r="AZ81" s="26">
        <v>0</v>
      </c>
      <c r="BA81" s="26">
        <v>0</v>
      </c>
      <c r="BB81" s="26">
        <v>0</v>
      </c>
      <c r="BC81" s="26">
        <v>0</v>
      </c>
      <c r="BD81" s="26">
        <v>0</v>
      </c>
      <c r="BE81" s="26">
        <v>0</v>
      </c>
      <c r="BF81" s="26">
        <v>0</v>
      </c>
      <c r="BG81" s="26">
        <v>0</v>
      </c>
      <c r="BH81" s="26">
        <v>0</v>
      </c>
      <c r="BI81" s="26">
        <v>426634.03</v>
      </c>
      <c r="BJ81" s="26">
        <f t="shared" si="11"/>
        <v>426634.03</v>
      </c>
      <c r="BK81" s="302">
        <f t="shared" si="9"/>
        <v>0</v>
      </c>
      <c r="BL81" s="208">
        <f t="shared" si="12"/>
        <v>1056.58</v>
      </c>
      <c r="BM81" s="208">
        <f t="shared" si="13"/>
        <v>12767.359999999999</v>
      </c>
    </row>
    <row r="82" spans="1:65" x14ac:dyDescent="0.2">
      <c r="A82" s="28" t="s">
        <v>3543</v>
      </c>
      <c r="B82" s="28" t="s">
        <v>19</v>
      </c>
      <c r="C82" s="32">
        <v>45512</v>
      </c>
      <c r="D82" s="26">
        <v>290460.14</v>
      </c>
      <c r="E82" s="27" t="s">
        <v>1263</v>
      </c>
      <c r="F82" s="28" t="s">
        <v>3487</v>
      </c>
      <c r="G82" s="33">
        <v>1206.8399999999999</v>
      </c>
      <c r="H82" s="33">
        <v>1212.8800000000001</v>
      </c>
      <c r="I82" s="33">
        <v>1247.81</v>
      </c>
      <c r="J82" s="30">
        <f t="shared" si="7"/>
        <v>3667.53</v>
      </c>
      <c r="K82" s="30">
        <v>318658.8300000006</v>
      </c>
      <c r="L82" s="33">
        <v>1227.8399999999999</v>
      </c>
      <c r="M82" s="33">
        <v>1232.6199999999999</v>
      </c>
      <c r="N82" s="33">
        <v>1239.03</v>
      </c>
      <c r="O82" s="29"/>
      <c r="P82" s="301">
        <f t="shared" si="8"/>
        <v>3699.49</v>
      </c>
      <c r="Q82" s="301">
        <f t="shared" si="10"/>
        <v>380953.99000000005</v>
      </c>
      <c r="R82" s="62">
        <v>1246.22</v>
      </c>
      <c r="S82" s="62">
        <v>1670.42</v>
      </c>
      <c r="T82" s="26">
        <v>1685.62</v>
      </c>
      <c r="U82" s="26"/>
      <c r="V82" s="26"/>
      <c r="W82" s="26"/>
      <c r="X82" s="26"/>
      <c r="Y82" s="26">
        <v>1685.62</v>
      </c>
      <c r="Z82" s="26">
        <v>1685.62</v>
      </c>
      <c r="AA82" s="26">
        <v>8130.78</v>
      </c>
      <c r="AB82" s="26">
        <v>1685.62</v>
      </c>
      <c r="AC82" s="26">
        <v>1685.62</v>
      </c>
      <c r="AD82" s="26">
        <v>1685.62</v>
      </c>
      <c r="AE82" s="26">
        <v>1685.62</v>
      </c>
      <c r="AF82" s="26">
        <v>1685.62</v>
      </c>
      <c r="AG82" s="26">
        <v>1685.62</v>
      </c>
      <c r="AH82" s="26">
        <v>1685.62</v>
      </c>
      <c r="AI82" s="26">
        <v>1685.62</v>
      </c>
      <c r="AJ82" s="26">
        <v>1685.62</v>
      </c>
      <c r="AK82" s="26">
        <v>1685.62</v>
      </c>
      <c r="AL82" s="26">
        <v>1685.62</v>
      </c>
      <c r="AM82" s="26">
        <v>8130.78</v>
      </c>
      <c r="AN82" s="26">
        <v>1685.62</v>
      </c>
      <c r="AO82" s="26">
        <v>1685.62</v>
      </c>
      <c r="AP82" s="26">
        <v>1685.62</v>
      </c>
      <c r="AQ82" s="26">
        <v>1685.62</v>
      </c>
      <c r="AR82" s="26">
        <v>1685.62</v>
      </c>
      <c r="AS82" s="26">
        <v>1685.62</v>
      </c>
      <c r="AT82" s="26">
        <v>6445.16</v>
      </c>
      <c r="AU82" s="26">
        <v>0</v>
      </c>
      <c r="AV82" s="26">
        <v>0</v>
      </c>
      <c r="AW82" s="26">
        <v>107.7</v>
      </c>
      <c r="AX82" s="26">
        <v>0</v>
      </c>
      <c r="AY82" s="26">
        <v>0</v>
      </c>
      <c r="AZ82" s="26">
        <v>0</v>
      </c>
      <c r="BA82" s="26">
        <v>0</v>
      </c>
      <c r="BB82" s="26">
        <v>0</v>
      </c>
      <c r="BC82" s="26">
        <v>0</v>
      </c>
      <c r="BD82" s="26">
        <v>0</v>
      </c>
      <c r="BE82" s="26">
        <v>0</v>
      </c>
      <c r="BF82" s="26">
        <v>0</v>
      </c>
      <c r="BG82" s="26">
        <v>0</v>
      </c>
      <c r="BH82" s="26">
        <v>0</v>
      </c>
      <c r="BI82" s="26">
        <v>321510.53000000003</v>
      </c>
      <c r="BJ82" s="26">
        <f t="shared" si="11"/>
        <v>321510.53000000003</v>
      </c>
      <c r="BK82" s="302">
        <f t="shared" si="9"/>
        <v>0</v>
      </c>
      <c r="BL82" s="208">
        <f t="shared" si="12"/>
        <v>6616.13</v>
      </c>
      <c r="BM82" s="208">
        <f t="shared" si="13"/>
        <v>56526.820000000007</v>
      </c>
    </row>
    <row r="83" spans="1:65" x14ac:dyDescent="0.2">
      <c r="A83" s="28" t="s">
        <v>3576</v>
      </c>
      <c r="B83" s="28" t="s">
        <v>19</v>
      </c>
      <c r="C83" s="38">
        <v>45472</v>
      </c>
      <c r="D83" s="26">
        <v>412472</v>
      </c>
      <c r="E83" s="27" t="s">
        <v>945</v>
      </c>
      <c r="F83" s="28" t="s">
        <v>3487</v>
      </c>
      <c r="G83" s="33">
        <v>4147.83</v>
      </c>
      <c r="H83" s="33">
        <v>4168.5600000000004</v>
      </c>
      <c r="I83" s="33">
        <v>4203.16</v>
      </c>
      <c r="J83" s="30">
        <f t="shared" si="7"/>
        <v>12519.55</v>
      </c>
      <c r="K83" s="30">
        <v>265560.21999999991</v>
      </c>
      <c r="L83" s="33">
        <v>4219.9799999999996</v>
      </c>
      <c r="M83" s="33">
        <v>4236.43</v>
      </c>
      <c r="N83" s="33">
        <v>4258.46</v>
      </c>
      <c r="O83" s="29"/>
      <c r="P83" s="301">
        <f t="shared" si="8"/>
        <v>12714.869999999999</v>
      </c>
      <c r="Q83" s="301">
        <f t="shared" si="10"/>
        <v>521511.92000000004</v>
      </c>
      <c r="R83" s="62">
        <v>4283.16</v>
      </c>
      <c r="S83" s="62">
        <v>4312.72</v>
      </c>
      <c r="T83" s="26">
        <v>4351.96</v>
      </c>
      <c r="U83" s="26"/>
      <c r="V83" s="26"/>
      <c r="W83" s="26"/>
      <c r="X83" s="26"/>
      <c r="Y83" s="26">
        <v>4351.96</v>
      </c>
      <c r="Z83" s="26">
        <v>4351.96</v>
      </c>
      <c r="AA83" s="26">
        <v>4351.96</v>
      </c>
      <c r="AB83" s="26">
        <v>4351.96</v>
      </c>
      <c r="AC83" s="26">
        <v>4351.96</v>
      </c>
      <c r="AD83" s="26">
        <v>4351.96</v>
      </c>
      <c r="AE83" s="26">
        <v>4351.96</v>
      </c>
      <c r="AF83" s="26">
        <v>4351.96</v>
      </c>
      <c r="AG83" s="26">
        <v>4351.96</v>
      </c>
      <c r="AH83" s="26">
        <v>4351.96</v>
      </c>
      <c r="AI83" s="26">
        <v>4351.96</v>
      </c>
      <c r="AJ83" s="26">
        <v>4351.96</v>
      </c>
      <c r="AK83" s="26">
        <v>4351.96</v>
      </c>
      <c r="AL83" s="26">
        <v>4351.96</v>
      </c>
      <c r="AM83" s="26">
        <v>4351.96</v>
      </c>
      <c r="AN83" s="26">
        <v>4351.96</v>
      </c>
      <c r="AO83" s="26">
        <v>4351.96</v>
      </c>
      <c r="AP83" s="26">
        <v>4351.96</v>
      </c>
      <c r="AQ83" s="26">
        <v>4351.96</v>
      </c>
      <c r="AR83" s="26">
        <v>4351.96</v>
      </c>
      <c r="AS83" s="26">
        <v>0</v>
      </c>
      <c r="AT83" s="26">
        <v>164847.06</v>
      </c>
      <c r="AU83" s="26">
        <v>0</v>
      </c>
      <c r="AV83" s="26">
        <v>219.8</v>
      </c>
      <c r="AW83" s="26">
        <v>0</v>
      </c>
      <c r="AX83" s="26">
        <v>0</v>
      </c>
      <c r="AY83" s="26">
        <v>0</v>
      </c>
      <c r="AZ83" s="26">
        <v>0</v>
      </c>
      <c r="BA83" s="26">
        <v>0</v>
      </c>
      <c r="BB83" s="26">
        <v>0</v>
      </c>
      <c r="BC83" s="26">
        <v>0</v>
      </c>
      <c r="BD83" s="26">
        <v>0</v>
      </c>
      <c r="BE83" s="26">
        <v>0</v>
      </c>
      <c r="BF83" s="26">
        <v>0</v>
      </c>
      <c r="BG83" s="26">
        <v>0</v>
      </c>
      <c r="BH83" s="26">
        <v>0</v>
      </c>
      <c r="BI83" s="26">
        <v>256458.02</v>
      </c>
      <c r="BJ83" s="26">
        <f t="shared" si="11"/>
        <v>256458.02</v>
      </c>
      <c r="BK83" s="302">
        <f t="shared" si="9"/>
        <v>0</v>
      </c>
      <c r="BL83" s="208">
        <f t="shared" si="12"/>
        <v>21310.75</v>
      </c>
      <c r="BM83" s="208">
        <f t="shared" si="13"/>
        <v>256458.02000000002</v>
      </c>
    </row>
    <row r="84" spans="1:65" x14ac:dyDescent="0.2">
      <c r="A84" s="28" t="s">
        <v>3615</v>
      </c>
      <c r="B84" s="28" t="s">
        <v>19</v>
      </c>
      <c r="C84" s="32">
        <v>45536</v>
      </c>
      <c r="D84" s="26">
        <v>324300</v>
      </c>
      <c r="E84" s="27" t="s">
        <v>1095</v>
      </c>
      <c r="F84" s="28" t="s">
        <v>3487</v>
      </c>
      <c r="G84" s="33">
        <v>1766.07</v>
      </c>
      <c r="H84" s="33">
        <v>1774.9</v>
      </c>
      <c r="I84" s="33">
        <v>1789.63</v>
      </c>
      <c r="J84" s="30">
        <f t="shared" si="7"/>
        <v>5330.6</v>
      </c>
      <c r="K84" s="30">
        <v>352908.68999999954</v>
      </c>
      <c r="L84" s="33">
        <v>12260.54</v>
      </c>
      <c r="M84" s="33">
        <v>1803.8</v>
      </c>
      <c r="N84" s="33">
        <v>1813.18</v>
      </c>
      <c r="O84" s="303">
        <v>62657.7</v>
      </c>
      <c r="P84" s="301">
        <f t="shared" si="8"/>
        <v>78535.22</v>
      </c>
      <c r="Q84" s="301">
        <f t="shared" si="10"/>
        <v>344681.16000000003</v>
      </c>
      <c r="R84" s="62">
        <v>1823.69</v>
      </c>
      <c r="S84" s="62">
        <v>1836.28</v>
      </c>
      <c r="T84" s="26">
        <v>1852.99</v>
      </c>
      <c r="U84" s="26"/>
      <c r="V84" s="26"/>
      <c r="W84" s="26"/>
      <c r="X84" s="26"/>
      <c r="Y84" s="26">
        <v>1852.99</v>
      </c>
      <c r="Z84" s="26">
        <v>1852.99</v>
      </c>
      <c r="AA84" s="26">
        <v>7223.96</v>
      </c>
      <c r="AB84" s="26">
        <v>1852.99</v>
      </c>
      <c r="AC84" s="26">
        <v>1852.99</v>
      </c>
      <c r="AD84" s="26">
        <v>1852.99</v>
      </c>
      <c r="AE84" s="26">
        <v>1852.99</v>
      </c>
      <c r="AF84" s="26">
        <v>1852.99</v>
      </c>
      <c r="AG84" s="26">
        <v>1852.99</v>
      </c>
      <c r="AH84" s="26">
        <v>1852.99</v>
      </c>
      <c r="AI84" s="26">
        <v>1852.99</v>
      </c>
      <c r="AJ84" s="26">
        <v>1852.99</v>
      </c>
      <c r="AK84" s="26">
        <v>1852.99</v>
      </c>
      <c r="AL84" s="26">
        <v>1852.99</v>
      </c>
      <c r="AM84" s="26">
        <v>7223.96</v>
      </c>
      <c r="AN84" s="26">
        <v>1852.99</v>
      </c>
      <c r="AO84" s="26">
        <v>1852.99</v>
      </c>
      <c r="AP84" s="26">
        <v>1852.99</v>
      </c>
      <c r="AQ84" s="26">
        <v>1852.99</v>
      </c>
      <c r="AR84" s="26">
        <v>1852.99</v>
      </c>
      <c r="AS84" s="26">
        <v>1852.99</v>
      </c>
      <c r="AT84" s="26">
        <v>5370.97</v>
      </c>
      <c r="AU84" s="26">
        <v>0</v>
      </c>
      <c r="AV84" s="26">
        <v>0</v>
      </c>
      <c r="AW84" s="26">
        <v>107.42</v>
      </c>
      <c r="AX84" s="26">
        <v>0</v>
      </c>
      <c r="AY84" s="26">
        <v>0</v>
      </c>
      <c r="AZ84" s="26">
        <v>0</v>
      </c>
      <c r="BA84" s="26">
        <v>0</v>
      </c>
      <c r="BB84" s="26">
        <v>0</v>
      </c>
      <c r="BC84" s="26">
        <v>0</v>
      </c>
      <c r="BD84" s="26">
        <v>0</v>
      </c>
      <c r="BE84" s="26">
        <v>0</v>
      </c>
      <c r="BF84" s="26">
        <v>0</v>
      </c>
      <c r="BG84" s="26">
        <v>0</v>
      </c>
      <c r="BH84" s="26">
        <v>0</v>
      </c>
      <c r="BI84" s="26">
        <v>346692.78</v>
      </c>
      <c r="BJ84" s="26">
        <f t="shared" si="11"/>
        <v>284035.08</v>
      </c>
      <c r="BK84" s="302">
        <f t="shared" si="9"/>
        <v>-62657.700000000012</v>
      </c>
      <c r="BL84" s="208">
        <f t="shared" si="12"/>
        <v>19537.489999999998</v>
      </c>
      <c r="BM84" s="208">
        <f t="shared" si="13"/>
        <v>56986.11</v>
      </c>
    </row>
    <row r="85" spans="1:65" x14ac:dyDescent="0.2">
      <c r="A85" s="28" t="s">
        <v>3546</v>
      </c>
      <c r="B85" s="28" t="s">
        <v>19</v>
      </c>
      <c r="C85" s="34">
        <v>45502</v>
      </c>
      <c r="D85" s="26">
        <v>309260</v>
      </c>
      <c r="E85" s="27" t="s">
        <v>1272</v>
      </c>
      <c r="F85" s="28" t="s">
        <v>3487</v>
      </c>
      <c r="G85" s="33">
        <v>327.44</v>
      </c>
      <c r="H85" s="33">
        <v>329.07</v>
      </c>
      <c r="I85" s="33">
        <v>331.81</v>
      </c>
      <c r="J85" s="30">
        <f t="shared" si="7"/>
        <v>988.31999999999994</v>
      </c>
      <c r="K85" s="30">
        <v>252425.2800000002</v>
      </c>
      <c r="L85" s="33">
        <v>333.13</v>
      </c>
      <c r="M85" s="33">
        <v>535.21</v>
      </c>
      <c r="N85" s="33">
        <v>537.99</v>
      </c>
      <c r="O85" s="29"/>
      <c r="P85" s="301">
        <f t="shared" si="8"/>
        <v>1406.33</v>
      </c>
      <c r="Q85" s="301">
        <f t="shared" si="10"/>
        <v>322269.71000000002</v>
      </c>
      <c r="R85" s="62">
        <v>541.11</v>
      </c>
      <c r="S85" s="62">
        <v>1158.03</v>
      </c>
      <c r="T85" s="26">
        <v>1865.02</v>
      </c>
      <c r="U85" s="26"/>
      <c r="V85" s="26"/>
      <c r="W85" s="26"/>
      <c r="X85" s="26"/>
      <c r="Y85" s="26">
        <v>1865.02</v>
      </c>
      <c r="Z85" s="26">
        <v>2228.75</v>
      </c>
      <c r="AA85" s="26">
        <v>9125.1299999999992</v>
      </c>
      <c r="AB85" s="26">
        <v>2377.64</v>
      </c>
      <c r="AC85" s="26">
        <v>2377.64</v>
      </c>
      <c r="AD85" s="26">
        <v>2377.64</v>
      </c>
      <c r="AE85" s="26">
        <v>2377.64</v>
      </c>
      <c r="AF85" s="26">
        <v>1681.19</v>
      </c>
      <c r="AG85" s="26">
        <v>1681.19</v>
      </c>
      <c r="AH85" s="26">
        <v>1681.19</v>
      </c>
      <c r="AI85" s="26">
        <v>1681.19</v>
      </c>
      <c r="AJ85" s="26">
        <v>1681.19</v>
      </c>
      <c r="AK85" s="26">
        <v>1681.19</v>
      </c>
      <c r="AL85" s="26">
        <v>1681.19</v>
      </c>
      <c r="AM85" s="26">
        <v>10368.67</v>
      </c>
      <c r="AN85" s="26">
        <v>1681.19</v>
      </c>
      <c r="AO85" s="26">
        <v>1681.19</v>
      </c>
      <c r="AP85" s="26">
        <v>1681.19</v>
      </c>
      <c r="AQ85" s="26">
        <v>1681.19</v>
      </c>
      <c r="AR85" s="26">
        <v>1681.19</v>
      </c>
      <c r="AS85" s="26">
        <v>1681.19</v>
      </c>
      <c r="AT85" s="26">
        <v>0</v>
      </c>
      <c r="AU85" s="26">
        <v>0</v>
      </c>
      <c r="AV85" s="26">
        <v>0</v>
      </c>
      <c r="AW85" s="26">
        <v>0</v>
      </c>
      <c r="AX85" s="26">
        <v>0</v>
      </c>
      <c r="AY85" s="26">
        <v>0</v>
      </c>
      <c r="AZ85" s="26">
        <v>0</v>
      </c>
      <c r="BA85" s="26">
        <v>0</v>
      </c>
      <c r="BB85" s="26">
        <v>0</v>
      </c>
      <c r="BC85" s="26">
        <v>0</v>
      </c>
      <c r="BD85" s="26">
        <v>0</v>
      </c>
      <c r="BE85" s="26">
        <v>0</v>
      </c>
      <c r="BF85" s="26">
        <v>0</v>
      </c>
      <c r="BG85" s="26">
        <v>0</v>
      </c>
      <c r="BH85" s="26">
        <v>0</v>
      </c>
      <c r="BI85" s="26">
        <v>263751.95</v>
      </c>
      <c r="BJ85" s="26">
        <f t="shared" si="11"/>
        <v>263751.95</v>
      </c>
      <c r="BK85" s="302">
        <f t="shared" si="9"/>
        <v>0</v>
      </c>
      <c r="BL85" s="208">
        <f t="shared" si="12"/>
        <v>3105.4700000000003</v>
      </c>
      <c r="BM85" s="208">
        <f t="shared" si="13"/>
        <v>56818.62000000001</v>
      </c>
    </row>
    <row r="86" spans="1:65" x14ac:dyDescent="0.2">
      <c r="A86" s="28" t="s">
        <v>3542</v>
      </c>
      <c r="B86" s="28" t="s">
        <v>19</v>
      </c>
      <c r="C86" s="35">
        <v>45482</v>
      </c>
      <c r="D86" s="26">
        <v>299014</v>
      </c>
      <c r="E86" s="27" t="s">
        <v>1260</v>
      </c>
      <c r="F86" s="28" t="s">
        <v>3487</v>
      </c>
      <c r="G86" s="29">
        <v>0</v>
      </c>
      <c r="H86" s="29">
        <v>0</v>
      </c>
      <c r="I86" s="29">
        <v>0</v>
      </c>
      <c r="J86" s="30">
        <f t="shared" si="7"/>
        <v>0</v>
      </c>
      <c r="K86" s="30">
        <v>230436.65</v>
      </c>
      <c r="L86" s="29"/>
      <c r="M86" s="29"/>
      <c r="N86" s="29"/>
      <c r="O86" s="303">
        <v>47495.25</v>
      </c>
      <c r="P86" s="301">
        <f t="shared" si="8"/>
        <v>47495.25</v>
      </c>
      <c r="Q86" s="301">
        <f t="shared" si="10"/>
        <v>191038.47</v>
      </c>
      <c r="R86" s="185"/>
      <c r="S86" s="185"/>
      <c r="T86" s="26">
        <v>0</v>
      </c>
      <c r="U86" s="26"/>
      <c r="V86" s="26"/>
      <c r="W86" s="26"/>
      <c r="X86" s="26"/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6">
        <v>0</v>
      </c>
      <c r="AP86" s="26">
        <v>0</v>
      </c>
      <c r="AQ86" s="26">
        <v>0</v>
      </c>
      <c r="AR86" s="26">
        <v>0</v>
      </c>
      <c r="AS86" s="26">
        <v>0</v>
      </c>
      <c r="AT86" s="26">
        <v>0</v>
      </c>
      <c r="AU86" s="26">
        <v>108.96</v>
      </c>
      <c r="AV86" s="26">
        <v>0</v>
      </c>
      <c r="AW86" s="26">
        <v>0</v>
      </c>
      <c r="AX86" s="26">
        <v>0</v>
      </c>
      <c r="AY86" s="26">
        <v>0</v>
      </c>
      <c r="AZ86" s="26">
        <v>0</v>
      </c>
      <c r="BA86" s="26">
        <v>0</v>
      </c>
      <c r="BB86" s="26">
        <v>0</v>
      </c>
      <c r="BC86" s="26">
        <v>0</v>
      </c>
      <c r="BD86" s="26">
        <v>0</v>
      </c>
      <c r="BE86" s="26">
        <v>0</v>
      </c>
      <c r="BF86" s="26">
        <v>0</v>
      </c>
      <c r="BG86" s="26">
        <v>0</v>
      </c>
      <c r="BH86" s="26">
        <v>0</v>
      </c>
      <c r="BI86" s="26">
        <v>238424.76</v>
      </c>
      <c r="BJ86" s="26">
        <f t="shared" si="11"/>
        <v>190929.51</v>
      </c>
      <c r="BK86" s="302">
        <f t="shared" si="9"/>
        <v>-47495.25</v>
      </c>
      <c r="BL86" s="208">
        <f t="shared" si="12"/>
        <v>0</v>
      </c>
      <c r="BM86" s="208">
        <f t="shared" si="13"/>
        <v>108.96</v>
      </c>
    </row>
    <row r="87" spans="1:65" x14ac:dyDescent="0.2">
      <c r="A87" s="28" t="s">
        <v>3580</v>
      </c>
      <c r="B87" s="28" t="s">
        <v>19</v>
      </c>
      <c r="C87" s="32">
        <v>45507</v>
      </c>
      <c r="D87" s="26">
        <v>247690</v>
      </c>
      <c r="E87" s="27" t="s">
        <v>985</v>
      </c>
      <c r="F87" s="28" t="s">
        <v>3487</v>
      </c>
      <c r="G87" s="33">
        <v>98.99</v>
      </c>
      <c r="H87" s="33">
        <v>99.49</v>
      </c>
      <c r="I87" s="33">
        <v>102.07</v>
      </c>
      <c r="J87" s="30">
        <f t="shared" si="7"/>
        <v>300.54999999999995</v>
      </c>
      <c r="K87" s="30">
        <v>304059.30000000028</v>
      </c>
      <c r="L87" s="33">
        <v>335.72</v>
      </c>
      <c r="M87" s="33">
        <v>541.17999999999995</v>
      </c>
      <c r="N87" s="33">
        <v>533.15</v>
      </c>
      <c r="O87" s="303">
        <v>47382.49</v>
      </c>
      <c r="P87" s="301">
        <f t="shared" si="8"/>
        <v>48792.54</v>
      </c>
      <c r="Q87" s="301">
        <f t="shared" si="10"/>
        <v>277851.58999999997</v>
      </c>
      <c r="R87" s="62">
        <v>536.24</v>
      </c>
      <c r="S87" s="62">
        <v>539.94000000000005</v>
      </c>
      <c r="T87" s="26">
        <v>544.85</v>
      </c>
      <c r="U87" s="26"/>
      <c r="V87" s="26"/>
      <c r="W87" s="26"/>
      <c r="X87" s="26"/>
      <c r="Y87" s="26">
        <v>544.85</v>
      </c>
      <c r="Z87" s="26">
        <v>544.85</v>
      </c>
      <c r="AA87" s="26">
        <v>544.85</v>
      </c>
      <c r="AB87" s="26">
        <v>544.85</v>
      </c>
      <c r="AC87" s="26">
        <v>544.85</v>
      </c>
      <c r="AD87" s="26">
        <v>544.85</v>
      </c>
      <c r="AE87" s="26">
        <v>544.85</v>
      </c>
      <c r="AF87" s="26">
        <v>544.85</v>
      </c>
      <c r="AG87" s="26">
        <v>544.85</v>
      </c>
      <c r="AH87" s="26">
        <v>544.85</v>
      </c>
      <c r="AI87" s="26">
        <v>544.85</v>
      </c>
      <c r="AJ87" s="26">
        <v>544.85</v>
      </c>
      <c r="AK87" s="26">
        <v>544.85</v>
      </c>
      <c r="AL87" s="26">
        <v>544.85</v>
      </c>
      <c r="AM87" s="26">
        <v>544.85</v>
      </c>
      <c r="AN87" s="26">
        <v>544.85</v>
      </c>
      <c r="AO87" s="26">
        <v>544.85</v>
      </c>
      <c r="AP87" s="26">
        <v>544.85</v>
      </c>
      <c r="AQ87" s="26">
        <v>544.85</v>
      </c>
      <c r="AR87" s="26">
        <v>544.85</v>
      </c>
      <c r="AS87" s="26">
        <v>544.74</v>
      </c>
      <c r="AT87" s="26">
        <v>0</v>
      </c>
      <c r="AU87" s="26">
        <v>0</v>
      </c>
      <c r="AV87" s="26">
        <v>345.14</v>
      </c>
      <c r="AW87" s="26">
        <v>0</v>
      </c>
      <c r="AX87" s="26">
        <v>0</v>
      </c>
      <c r="AY87" s="26">
        <v>0</v>
      </c>
      <c r="AZ87" s="26">
        <v>0</v>
      </c>
      <c r="BA87" s="26">
        <v>0</v>
      </c>
      <c r="BB87" s="26">
        <v>0</v>
      </c>
      <c r="BC87" s="26">
        <v>0</v>
      </c>
      <c r="BD87" s="26">
        <v>0</v>
      </c>
      <c r="BE87" s="26">
        <v>0</v>
      </c>
      <c r="BF87" s="26">
        <v>0</v>
      </c>
      <c r="BG87" s="26">
        <v>0</v>
      </c>
      <c r="BH87" s="26">
        <v>0</v>
      </c>
      <c r="BI87" s="26">
        <v>311826.17</v>
      </c>
      <c r="BJ87" s="26">
        <f t="shared" si="11"/>
        <v>264443.68</v>
      </c>
      <c r="BK87" s="302">
        <f t="shared" si="9"/>
        <v>-47382.489999999991</v>
      </c>
      <c r="BL87" s="208">
        <f t="shared" si="12"/>
        <v>2486.23</v>
      </c>
      <c r="BM87" s="208">
        <f t="shared" si="13"/>
        <v>12331.730000000003</v>
      </c>
    </row>
    <row r="88" spans="1:65" x14ac:dyDescent="0.2">
      <c r="A88" s="28" t="s">
        <v>3592</v>
      </c>
      <c r="B88" s="28" t="s">
        <v>19</v>
      </c>
      <c r="C88" s="38">
        <v>45514</v>
      </c>
      <c r="D88" s="26">
        <v>313710.90000000002</v>
      </c>
      <c r="E88" s="27" t="s">
        <v>1022</v>
      </c>
      <c r="F88" s="28" t="s">
        <v>3487</v>
      </c>
      <c r="G88" s="33">
        <v>618.71</v>
      </c>
      <c r="H88" s="33">
        <v>621.79999999999995</v>
      </c>
      <c r="I88" s="33">
        <v>640.13</v>
      </c>
      <c r="J88" s="30">
        <f t="shared" si="7"/>
        <v>1880.6399999999999</v>
      </c>
      <c r="K88" s="30">
        <v>275954.08999999985</v>
      </c>
      <c r="L88" s="33">
        <v>629.47</v>
      </c>
      <c r="M88" s="33">
        <v>631.91999999999996</v>
      </c>
      <c r="N88" s="33">
        <v>635.21</v>
      </c>
      <c r="O88" s="29"/>
      <c r="P88" s="301">
        <f t="shared" si="8"/>
        <v>1896.6</v>
      </c>
      <c r="Q88" s="301">
        <f t="shared" si="10"/>
        <v>330931.68</v>
      </c>
      <c r="R88" s="62">
        <v>638.89</v>
      </c>
      <c r="S88" s="62">
        <v>18596.329999999998</v>
      </c>
      <c r="T88" s="33">
        <v>649.15</v>
      </c>
      <c r="U88" s="33"/>
      <c r="V88" s="33"/>
      <c r="W88" s="33"/>
      <c r="X88" s="33"/>
      <c r="Y88" s="26">
        <v>649.15</v>
      </c>
      <c r="Z88" s="26">
        <v>649.15</v>
      </c>
      <c r="AA88" s="26">
        <v>18500.97</v>
      </c>
      <c r="AB88" s="26">
        <v>649.15</v>
      </c>
      <c r="AC88" s="26">
        <v>649.15</v>
      </c>
      <c r="AD88" s="26">
        <v>649.15</v>
      </c>
      <c r="AE88" s="26">
        <v>649.15</v>
      </c>
      <c r="AF88" s="26">
        <v>649.15</v>
      </c>
      <c r="AG88" s="26">
        <v>649.15</v>
      </c>
      <c r="AH88" s="26">
        <v>649.15</v>
      </c>
      <c r="AI88" s="26">
        <v>649.15</v>
      </c>
      <c r="AJ88" s="26">
        <v>649.15</v>
      </c>
      <c r="AK88" s="26">
        <v>649.15</v>
      </c>
      <c r="AL88" s="26">
        <v>649.15</v>
      </c>
      <c r="AM88" s="26">
        <v>19041.919999999998</v>
      </c>
      <c r="AN88" s="26">
        <v>649.15</v>
      </c>
      <c r="AO88" s="26">
        <v>649.15</v>
      </c>
      <c r="AP88" s="26">
        <v>649.15</v>
      </c>
      <c r="AQ88" s="26">
        <v>649.15</v>
      </c>
      <c r="AR88" s="26">
        <v>649.15</v>
      </c>
      <c r="AS88" s="26">
        <v>649.15</v>
      </c>
      <c r="AT88" s="26">
        <v>0</v>
      </c>
      <c r="AU88" s="26">
        <v>0</v>
      </c>
      <c r="AV88" s="26">
        <v>362.45</v>
      </c>
      <c r="AW88" s="26">
        <v>0</v>
      </c>
      <c r="AX88" s="26">
        <v>0</v>
      </c>
      <c r="AY88" s="26">
        <v>0</v>
      </c>
      <c r="AZ88" s="26">
        <v>0</v>
      </c>
      <c r="BA88" s="26">
        <v>0</v>
      </c>
      <c r="BB88" s="26">
        <v>0</v>
      </c>
      <c r="BC88" s="26">
        <v>0</v>
      </c>
      <c r="BD88" s="26">
        <v>0</v>
      </c>
      <c r="BE88" s="26">
        <v>0</v>
      </c>
      <c r="BF88" s="26">
        <v>0</v>
      </c>
      <c r="BG88" s="26">
        <v>0</v>
      </c>
      <c r="BH88" s="26">
        <v>0</v>
      </c>
      <c r="BI88" s="26">
        <v>260808.12</v>
      </c>
      <c r="BJ88" s="26">
        <f t="shared" si="11"/>
        <v>260808.12</v>
      </c>
      <c r="BK88" s="302">
        <f t="shared" si="9"/>
        <v>0</v>
      </c>
      <c r="BL88" s="208">
        <f t="shared" si="12"/>
        <v>21131.82</v>
      </c>
      <c r="BM88" s="208">
        <f t="shared" si="13"/>
        <v>50888.340000000026</v>
      </c>
    </row>
    <row r="89" spans="1:65" x14ac:dyDescent="0.2">
      <c r="A89" s="28" t="s">
        <v>3577</v>
      </c>
      <c r="B89" s="28" t="s">
        <v>19</v>
      </c>
      <c r="C89" s="32">
        <v>45584</v>
      </c>
      <c r="D89" s="26">
        <v>296400.8</v>
      </c>
      <c r="E89" s="27" t="s">
        <v>973</v>
      </c>
      <c r="F89" s="28" t="s">
        <v>3487</v>
      </c>
      <c r="G89" s="33">
        <v>275.56</v>
      </c>
      <c r="H89" s="33">
        <v>276.94</v>
      </c>
      <c r="I89" s="33">
        <v>3749.23</v>
      </c>
      <c r="J89" s="30">
        <f t="shared" si="7"/>
        <v>4301.7299999999996</v>
      </c>
      <c r="K89" s="30">
        <v>325192.98</v>
      </c>
      <c r="L89" s="33">
        <v>1166.99</v>
      </c>
      <c r="M89" s="33">
        <v>6471.44</v>
      </c>
      <c r="N89" s="33">
        <v>282.91000000000003</v>
      </c>
      <c r="O89" s="303">
        <v>48061.120000000003</v>
      </c>
      <c r="P89" s="301">
        <f t="shared" si="8"/>
        <v>55982.46</v>
      </c>
      <c r="Q89" s="301">
        <f t="shared" si="10"/>
        <v>280228.09000000003</v>
      </c>
      <c r="R89" s="62">
        <v>10794.549999999997</v>
      </c>
      <c r="S89" s="62"/>
      <c r="T89" s="26">
        <v>0</v>
      </c>
      <c r="U89" s="26"/>
      <c r="V89" s="26"/>
      <c r="W89" s="26"/>
      <c r="X89" s="26"/>
      <c r="Y89" s="26">
        <v>0</v>
      </c>
      <c r="Z89" s="26">
        <v>0</v>
      </c>
      <c r="AA89" s="26">
        <v>0</v>
      </c>
      <c r="AB89" s="26">
        <v>0</v>
      </c>
      <c r="AC89" s="26">
        <v>0</v>
      </c>
      <c r="AD89" s="26">
        <v>0</v>
      </c>
      <c r="AE89" s="26">
        <v>0</v>
      </c>
      <c r="AF89" s="26">
        <v>0</v>
      </c>
      <c r="AG89" s="26">
        <v>0</v>
      </c>
      <c r="AH89" s="26">
        <v>0</v>
      </c>
      <c r="AI89" s="26">
        <v>0</v>
      </c>
      <c r="AJ89" s="26">
        <v>0</v>
      </c>
      <c r="AK89" s="26">
        <v>0</v>
      </c>
      <c r="AL89" s="26">
        <v>0</v>
      </c>
      <c r="AM89" s="26">
        <v>0</v>
      </c>
      <c r="AN89" s="26">
        <v>0</v>
      </c>
      <c r="AO89" s="26">
        <v>0</v>
      </c>
      <c r="AP89" s="26">
        <v>0</v>
      </c>
      <c r="AQ89" s="26">
        <v>0</v>
      </c>
      <c r="AR89" s="26">
        <v>0</v>
      </c>
      <c r="AS89" s="26">
        <v>0</v>
      </c>
      <c r="AT89" s="26">
        <v>0</v>
      </c>
      <c r="AU89" s="26">
        <v>0</v>
      </c>
      <c r="AV89" s="26">
        <v>0</v>
      </c>
      <c r="AW89" s="26">
        <v>107.45</v>
      </c>
      <c r="AX89" s="26">
        <v>0</v>
      </c>
      <c r="AY89" s="26">
        <v>0</v>
      </c>
      <c r="AZ89" s="26">
        <v>0</v>
      </c>
      <c r="BA89" s="26">
        <v>0</v>
      </c>
      <c r="BB89" s="26">
        <v>0</v>
      </c>
      <c r="BC89" s="26">
        <v>0</v>
      </c>
      <c r="BD89" s="26">
        <v>0</v>
      </c>
      <c r="BE89" s="26">
        <v>0</v>
      </c>
      <c r="BF89" s="26">
        <v>0</v>
      </c>
      <c r="BG89" s="26">
        <v>0</v>
      </c>
      <c r="BH89" s="26">
        <v>0</v>
      </c>
      <c r="BI89" s="26">
        <v>317387.21000000002</v>
      </c>
      <c r="BJ89" s="26">
        <f t="shared" si="11"/>
        <v>269326.09000000003</v>
      </c>
      <c r="BK89" s="302">
        <f t="shared" si="9"/>
        <v>-48061.119999999995</v>
      </c>
      <c r="BL89" s="208">
        <f t="shared" si="12"/>
        <v>18715.889999999996</v>
      </c>
      <c r="BM89" s="208">
        <f t="shared" si="13"/>
        <v>107.45</v>
      </c>
    </row>
    <row r="90" spans="1:65" x14ac:dyDescent="0.2">
      <c r="A90" s="28" t="s">
        <v>3553</v>
      </c>
      <c r="B90" s="28" t="s">
        <v>19</v>
      </c>
      <c r="C90" s="35">
        <v>45472</v>
      </c>
      <c r="D90" s="26">
        <v>243460</v>
      </c>
      <c r="E90" s="27" t="s">
        <v>1295</v>
      </c>
      <c r="F90" s="28" t="s">
        <v>3487</v>
      </c>
      <c r="G90" s="33">
        <v>180.6</v>
      </c>
      <c r="H90" s="33">
        <v>185.49</v>
      </c>
      <c r="I90" s="33">
        <v>183.01</v>
      </c>
      <c r="J90" s="30">
        <f t="shared" si="7"/>
        <v>549.1</v>
      </c>
      <c r="K90" s="30">
        <v>304195.11999999965</v>
      </c>
      <c r="L90" s="33">
        <v>183.74</v>
      </c>
      <c r="M90" s="33">
        <v>184.46</v>
      </c>
      <c r="N90" s="33">
        <v>185.42</v>
      </c>
      <c r="O90" s="29"/>
      <c r="P90" s="301">
        <f t="shared" si="8"/>
        <v>553.62</v>
      </c>
      <c r="Q90" s="301">
        <f t="shared" si="10"/>
        <v>328161.21999999997</v>
      </c>
      <c r="R90" s="62">
        <v>186.49</v>
      </c>
      <c r="S90" s="62">
        <v>187.78</v>
      </c>
      <c r="T90" s="26">
        <v>189.49</v>
      </c>
      <c r="U90" s="26"/>
      <c r="V90" s="26"/>
      <c r="W90" s="26"/>
      <c r="X90" s="26"/>
      <c r="Y90" s="26">
        <v>189.49</v>
      </c>
      <c r="Z90" s="26">
        <v>189.49</v>
      </c>
      <c r="AA90" s="26">
        <v>189.49</v>
      </c>
      <c r="AB90" s="26">
        <v>189.49</v>
      </c>
      <c r="AC90" s="26">
        <v>189.49</v>
      </c>
      <c r="AD90" s="26">
        <v>189.49</v>
      </c>
      <c r="AE90" s="26">
        <v>189.49</v>
      </c>
      <c r="AF90" s="26">
        <v>189.49</v>
      </c>
      <c r="AG90" s="26">
        <v>189.49</v>
      </c>
      <c r="AH90" s="26">
        <v>189.49</v>
      </c>
      <c r="AI90" s="26">
        <v>189.49</v>
      </c>
      <c r="AJ90" s="26">
        <v>189.49</v>
      </c>
      <c r="AK90" s="26">
        <v>189.49</v>
      </c>
      <c r="AL90" s="26">
        <v>189.49</v>
      </c>
      <c r="AM90" s="26">
        <v>189.49</v>
      </c>
      <c r="AN90" s="26">
        <v>189.49</v>
      </c>
      <c r="AO90" s="26">
        <v>228.59</v>
      </c>
      <c r="AP90" s="26">
        <v>631.63</v>
      </c>
      <c r="AQ90" s="26">
        <v>631.63</v>
      </c>
      <c r="AR90" s="26">
        <v>631.63</v>
      </c>
      <c r="AS90" s="26">
        <v>631.63</v>
      </c>
      <c r="AT90" s="26">
        <v>0</v>
      </c>
      <c r="AU90" s="26">
        <v>0</v>
      </c>
      <c r="AV90" s="26">
        <v>0</v>
      </c>
      <c r="AW90" s="26">
        <v>142.84</v>
      </c>
      <c r="AX90" s="26">
        <v>0</v>
      </c>
      <c r="AY90" s="26">
        <v>0</v>
      </c>
      <c r="AZ90" s="26">
        <v>0</v>
      </c>
      <c r="BA90" s="26">
        <v>0</v>
      </c>
      <c r="BB90" s="26">
        <v>0</v>
      </c>
      <c r="BC90" s="26">
        <v>0</v>
      </c>
      <c r="BD90" s="26">
        <v>0</v>
      </c>
      <c r="BE90" s="26">
        <v>0</v>
      </c>
      <c r="BF90" s="26">
        <v>0</v>
      </c>
      <c r="BG90" s="26">
        <v>0</v>
      </c>
      <c r="BH90" s="26">
        <v>0</v>
      </c>
      <c r="BI90" s="26">
        <v>321667.67</v>
      </c>
      <c r="BJ90" s="26">
        <f t="shared" si="11"/>
        <v>321667.67</v>
      </c>
      <c r="BK90" s="302">
        <f t="shared" si="9"/>
        <v>0</v>
      </c>
      <c r="BL90" s="208">
        <f t="shared" si="12"/>
        <v>927.89</v>
      </c>
      <c r="BM90" s="208">
        <f t="shared" si="13"/>
        <v>6119.28</v>
      </c>
    </row>
    <row r="91" spans="1:65" ht="15" x14ac:dyDescent="0.25">
      <c r="A91" s="28" t="s">
        <v>3511</v>
      </c>
      <c r="B91" s="28" t="s">
        <v>19</v>
      </c>
      <c r="C91" s="32">
        <v>45580</v>
      </c>
      <c r="D91" s="26">
        <v>301535.08</v>
      </c>
      <c r="E91" s="27" t="s">
        <v>1173</v>
      </c>
      <c r="F91" s="28" t="s">
        <v>3487</v>
      </c>
      <c r="G91" s="33">
        <v>311.55</v>
      </c>
      <c r="H91" s="33"/>
      <c r="I91" s="33">
        <v>319.57</v>
      </c>
      <c r="J91" s="30">
        <f t="shared" si="7"/>
        <v>631.12</v>
      </c>
      <c r="K91" s="30">
        <v>422160.7200000002</v>
      </c>
      <c r="L91" s="306">
        <v>322.68</v>
      </c>
      <c r="M91" s="306">
        <v>648.76</v>
      </c>
      <c r="N91" s="306">
        <v>319.86</v>
      </c>
      <c r="O91" s="303">
        <v>71175.22</v>
      </c>
      <c r="P91" s="301">
        <f t="shared" si="8"/>
        <v>72466.52</v>
      </c>
      <c r="Q91" s="301">
        <f t="shared" si="10"/>
        <v>470311.69000000006</v>
      </c>
      <c r="R91" s="304"/>
      <c r="S91" s="304">
        <v>9571.2800000000007</v>
      </c>
      <c r="T91" s="26">
        <v>2597.04</v>
      </c>
      <c r="U91" s="26"/>
      <c r="V91" s="26"/>
      <c r="W91" s="26"/>
      <c r="X91" s="26"/>
      <c r="Y91" s="26">
        <v>2597.04</v>
      </c>
      <c r="Z91" s="26">
        <v>2597.04</v>
      </c>
      <c r="AA91" s="26">
        <v>2597.04</v>
      </c>
      <c r="AB91" s="26">
        <v>2597.04</v>
      </c>
      <c r="AC91" s="26">
        <v>2597.04</v>
      </c>
      <c r="AD91" s="26">
        <v>8154.06</v>
      </c>
      <c r="AE91" s="26">
        <v>2597.04</v>
      </c>
      <c r="AF91" s="26">
        <v>544.79999999999995</v>
      </c>
      <c r="AG91" s="26">
        <v>544.79999999999995</v>
      </c>
      <c r="AH91" s="26">
        <v>15799.34</v>
      </c>
      <c r="AI91" s="26">
        <v>544.79999999999995</v>
      </c>
      <c r="AJ91" s="26">
        <v>544.79999999999995</v>
      </c>
      <c r="AK91" s="26">
        <v>544.79999999999995</v>
      </c>
      <c r="AL91" s="26">
        <v>544.79999999999995</v>
      </c>
      <c r="AM91" s="26">
        <v>23426.61</v>
      </c>
      <c r="AN91" s="26">
        <v>544.79999999999995</v>
      </c>
      <c r="AO91" s="26">
        <v>544.79999999999995</v>
      </c>
      <c r="AP91" s="26">
        <v>13293.23</v>
      </c>
      <c r="AQ91" s="26">
        <v>544.79999999999995</v>
      </c>
      <c r="AR91" s="26">
        <v>544.79999999999995</v>
      </c>
      <c r="AS91" s="26">
        <v>544.79999999999995</v>
      </c>
      <c r="AT91" s="26">
        <v>8825.84</v>
      </c>
      <c r="AU91" s="26">
        <v>108.96</v>
      </c>
      <c r="AV91" s="26">
        <v>0</v>
      </c>
      <c r="AW91" s="26">
        <v>0</v>
      </c>
      <c r="AX91" s="26">
        <v>0</v>
      </c>
      <c r="AY91" s="26">
        <v>0</v>
      </c>
      <c r="AZ91" s="26">
        <v>0</v>
      </c>
      <c r="BA91" s="26">
        <v>0</v>
      </c>
      <c r="BB91" s="26">
        <v>0</v>
      </c>
      <c r="BC91" s="26">
        <v>0</v>
      </c>
      <c r="BD91" s="26">
        <v>0</v>
      </c>
      <c r="BE91" s="26">
        <v>0</v>
      </c>
      <c r="BF91" s="26">
        <v>0</v>
      </c>
      <c r="BG91" s="26">
        <v>0</v>
      </c>
      <c r="BH91" s="26">
        <v>0</v>
      </c>
      <c r="BI91" s="26">
        <v>438135.51</v>
      </c>
      <c r="BJ91" s="26">
        <f t="shared" si="11"/>
        <v>366960.29000000004</v>
      </c>
      <c r="BK91" s="302">
        <f t="shared" si="9"/>
        <v>-71175.219999999972</v>
      </c>
      <c r="BL91" s="208">
        <f t="shared" si="12"/>
        <v>10862.580000000002</v>
      </c>
      <c r="BM91" s="208">
        <f t="shared" si="13"/>
        <v>93780.120000000024</v>
      </c>
    </row>
    <row r="92" spans="1:65" x14ac:dyDescent="0.2">
      <c r="A92" s="28" t="s">
        <v>3528</v>
      </c>
      <c r="B92" s="28" t="s">
        <v>19</v>
      </c>
      <c r="C92" s="32">
        <v>45864</v>
      </c>
      <c r="D92" s="26">
        <v>399594</v>
      </c>
      <c r="E92" s="27" t="s">
        <v>1231</v>
      </c>
      <c r="F92" s="28" t="s">
        <v>3487</v>
      </c>
      <c r="G92" s="29">
        <v>0</v>
      </c>
      <c r="H92" s="29">
        <v>0</v>
      </c>
      <c r="I92" s="29">
        <v>0</v>
      </c>
      <c r="J92" s="30">
        <f t="shared" si="7"/>
        <v>0</v>
      </c>
      <c r="K92" s="30">
        <v>343489.01999999996</v>
      </c>
      <c r="L92" s="29"/>
      <c r="M92" s="29"/>
      <c r="N92" s="29"/>
      <c r="O92" s="303">
        <v>71129.440000000002</v>
      </c>
      <c r="P92" s="301">
        <f t="shared" si="8"/>
        <v>71129.440000000002</v>
      </c>
      <c r="Q92" s="301">
        <f t="shared" si="10"/>
        <v>420129.26</v>
      </c>
      <c r="R92" s="185"/>
      <c r="S92" s="185"/>
      <c r="T92" s="26">
        <v>0</v>
      </c>
      <c r="U92" s="26"/>
      <c r="V92" s="26"/>
      <c r="W92" s="26"/>
      <c r="X92" s="26"/>
      <c r="Y92" s="26">
        <v>0</v>
      </c>
      <c r="Z92" s="26">
        <v>0</v>
      </c>
      <c r="AA92" s="26">
        <v>43584.39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  <c r="AK92" s="26">
        <v>0</v>
      </c>
      <c r="AL92" s="26">
        <v>0</v>
      </c>
      <c r="AM92" s="26">
        <v>43584.39</v>
      </c>
      <c r="AN92" s="26">
        <v>0</v>
      </c>
      <c r="AO92" s="26">
        <v>0</v>
      </c>
      <c r="AP92" s="26">
        <v>0</v>
      </c>
      <c r="AQ92" s="26">
        <v>0</v>
      </c>
      <c r="AR92" s="26">
        <v>0</v>
      </c>
      <c r="AS92" s="26">
        <v>0</v>
      </c>
      <c r="AT92" s="26">
        <v>49032.44</v>
      </c>
      <c r="AU92" s="26">
        <v>108.96</v>
      </c>
      <c r="AV92" s="26">
        <v>0</v>
      </c>
      <c r="AW92" s="26">
        <v>0</v>
      </c>
      <c r="AX92" s="26">
        <v>0</v>
      </c>
      <c r="AY92" s="26">
        <v>0</v>
      </c>
      <c r="AZ92" s="26">
        <v>0</v>
      </c>
      <c r="BA92" s="26">
        <v>0</v>
      </c>
      <c r="BB92" s="26">
        <v>0</v>
      </c>
      <c r="BC92" s="26">
        <v>0</v>
      </c>
      <c r="BD92" s="26">
        <v>0</v>
      </c>
      <c r="BE92" s="26">
        <v>0</v>
      </c>
      <c r="BF92" s="26">
        <v>0</v>
      </c>
      <c r="BG92" s="26">
        <v>0</v>
      </c>
      <c r="BH92" s="26">
        <v>0</v>
      </c>
      <c r="BI92" s="26">
        <v>354948.52</v>
      </c>
      <c r="BJ92" s="26">
        <f t="shared" si="11"/>
        <v>283819.08</v>
      </c>
      <c r="BK92" s="302">
        <f t="shared" si="9"/>
        <v>-71129.440000000002</v>
      </c>
      <c r="BL92" s="208">
        <f t="shared" si="12"/>
        <v>0</v>
      </c>
      <c r="BM92" s="208">
        <f t="shared" si="13"/>
        <v>136310.18</v>
      </c>
    </row>
    <row r="93" spans="1:65" x14ac:dyDescent="0.2">
      <c r="A93" s="28" t="s">
        <v>3517</v>
      </c>
      <c r="B93" s="28" t="s">
        <v>19</v>
      </c>
      <c r="C93" s="35">
        <v>45472</v>
      </c>
      <c r="D93" s="26">
        <v>305688.94</v>
      </c>
      <c r="E93" s="27" t="s">
        <v>1190</v>
      </c>
      <c r="F93" s="28" t="s">
        <v>3487</v>
      </c>
      <c r="G93" s="33">
        <v>121.21</v>
      </c>
      <c r="H93" s="33">
        <v>121.82</v>
      </c>
      <c r="I93" s="33">
        <v>122.83</v>
      </c>
      <c r="J93" s="30">
        <f t="shared" si="7"/>
        <v>365.85999999999996</v>
      </c>
      <c r="K93" s="30">
        <v>238844.50000000015</v>
      </c>
      <c r="L93" s="33">
        <v>123.32</v>
      </c>
      <c r="M93" s="33">
        <v>123.8</v>
      </c>
      <c r="N93" s="33">
        <v>124.44</v>
      </c>
      <c r="O93" s="303">
        <v>33648.399999999994</v>
      </c>
      <c r="P93" s="301">
        <f t="shared" si="8"/>
        <v>34019.959999999992</v>
      </c>
      <c r="Q93" s="301">
        <f t="shared" si="10"/>
        <v>238887.82</v>
      </c>
      <c r="R93" s="62">
        <v>6150.9800000000005</v>
      </c>
      <c r="S93" s="62">
        <v>420.1</v>
      </c>
      <c r="T93" s="26">
        <v>423.93</v>
      </c>
      <c r="U93" s="26"/>
      <c r="V93" s="26"/>
      <c r="W93" s="26"/>
      <c r="X93" s="26"/>
      <c r="Y93" s="26">
        <v>423.93</v>
      </c>
      <c r="Z93" s="26">
        <v>423.93</v>
      </c>
      <c r="AA93" s="26">
        <v>423.93</v>
      </c>
      <c r="AB93" s="26">
        <v>423.93</v>
      </c>
      <c r="AC93" s="26">
        <v>423.93</v>
      </c>
      <c r="AD93" s="26">
        <v>423.93</v>
      </c>
      <c r="AE93" s="26">
        <v>423.93</v>
      </c>
      <c r="AF93" s="26">
        <v>423.93</v>
      </c>
      <c r="AG93" s="26">
        <v>423.93</v>
      </c>
      <c r="AH93" s="26">
        <v>8563.31</v>
      </c>
      <c r="AI93" s="26">
        <v>423.93</v>
      </c>
      <c r="AJ93" s="26">
        <v>423.93</v>
      </c>
      <c r="AK93" s="26">
        <v>423.93</v>
      </c>
      <c r="AL93" s="26">
        <v>423.93</v>
      </c>
      <c r="AM93" s="26">
        <v>423.93</v>
      </c>
      <c r="AN93" s="26">
        <v>423.93</v>
      </c>
      <c r="AO93" s="26">
        <v>423.93</v>
      </c>
      <c r="AP93" s="26">
        <v>423.93</v>
      </c>
      <c r="AQ93" s="26">
        <v>423.93</v>
      </c>
      <c r="AR93" s="26">
        <v>423.93</v>
      </c>
      <c r="AS93" s="26">
        <v>423.93</v>
      </c>
      <c r="AT93" s="26">
        <v>8139.38</v>
      </c>
      <c r="AU93" s="26">
        <v>271.31</v>
      </c>
      <c r="AV93" s="26">
        <v>0</v>
      </c>
      <c r="AW93" s="26">
        <v>0</v>
      </c>
      <c r="AX93" s="26">
        <v>0</v>
      </c>
      <c r="AY93" s="26">
        <v>0</v>
      </c>
      <c r="AZ93" s="26">
        <v>0</v>
      </c>
      <c r="BA93" s="26">
        <v>0</v>
      </c>
      <c r="BB93" s="26">
        <v>0</v>
      </c>
      <c r="BC93" s="26">
        <v>0</v>
      </c>
      <c r="BD93" s="26">
        <v>0</v>
      </c>
      <c r="BE93" s="26">
        <v>0</v>
      </c>
      <c r="BF93" s="26">
        <v>0</v>
      </c>
      <c r="BG93" s="26">
        <v>0</v>
      </c>
      <c r="BH93" s="26">
        <v>0</v>
      </c>
      <c r="BI93" s="26">
        <v>240088.61</v>
      </c>
      <c r="BJ93" s="26">
        <f t="shared" si="11"/>
        <v>206440.21</v>
      </c>
      <c r="BK93" s="302">
        <f t="shared" si="9"/>
        <v>-33648.399999999994</v>
      </c>
      <c r="BL93" s="208">
        <f t="shared" si="12"/>
        <v>6942.6400000000012</v>
      </c>
      <c r="BM93" s="208">
        <f t="shared" si="13"/>
        <v>25876.530000000002</v>
      </c>
    </row>
    <row r="94" spans="1:65" x14ac:dyDescent="0.2">
      <c r="A94" s="28" t="s">
        <v>3523</v>
      </c>
      <c r="B94" s="28" t="s">
        <v>19</v>
      </c>
      <c r="C94" s="35">
        <v>45493</v>
      </c>
      <c r="D94" s="26">
        <v>290460</v>
      </c>
      <c r="E94" s="27" t="s">
        <v>1211</v>
      </c>
      <c r="F94" s="28" t="s">
        <v>3487</v>
      </c>
      <c r="G94" s="33">
        <v>467.32</v>
      </c>
      <c r="H94" s="33">
        <v>469.66</v>
      </c>
      <c r="I94" s="33">
        <v>473.56</v>
      </c>
      <c r="J94" s="30">
        <f t="shared" si="7"/>
        <v>1410.54</v>
      </c>
      <c r="K94" s="30">
        <v>302927.54999999958</v>
      </c>
      <c r="L94" s="33">
        <v>475.45</v>
      </c>
      <c r="M94" s="33">
        <v>477.31</v>
      </c>
      <c r="N94" s="33">
        <v>479.79</v>
      </c>
      <c r="O94" s="29"/>
      <c r="P94" s="301">
        <f t="shared" si="8"/>
        <v>1432.55</v>
      </c>
      <c r="Q94" s="301">
        <f t="shared" si="10"/>
        <v>329807.52999999997</v>
      </c>
      <c r="R94" s="62">
        <v>2288.67</v>
      </c>
      <c r="S94" s="62">
        <v>485.9</v>
      </c>
      <c r="T94" s="26">
        <v>490.32</v>
      </c>
      <c r="U94" s="26"/>
      <c r="V94" s="26"/>
      <c r="W94" s="26"/>
      <c r="X94" s="26"/>
      <c r="Y94" s="26">
        <v>942.07</v>
      </c>
      <c r="Z94" s="26">
        <v>1634.42</v>
      </c>
      <c r="AA94" s="26">
        <v>1634.42</v>
      </c>
      <c r="AB94" s="26">
        <v>1634.42</v>
      </c>
      <c r="AC94" s="26">
        <v>1634.42</v>
      </c>
      <c r="AD94" s="26">
        <v>1634.42</v>
      </c>
      <c r="AE94" s="26">
        <v>1634.42</v>
      </c>
      <c r="AF94" s="26">
        <v>1634.42</v>
      </c>
      <c r="AG94" s="26">
        <v>1634.42</v>
      </c>
      <c r="AH94" s="26">
        <v>2557.9899999999998</v>
      </c>
      <c r="AI94" s="26">
        <v>0</v>
      </c>
      <c r="AJ94" s="26">
        <v>0</v>
      </c>
      <c r="AK94" s="26">
        <v>0</v>
      </c>
      <c r="AL94" s="26">
        <v>0</v>
      </c>
      <c r="AM94" s="26">
        <v>0</v>
      </c>
      <c r="AN94" s="26">
        <v>0</v>
      </c>
      <c r="AO94" s="26">
        <v>0</v>
      </c>
      <c r="AP94" s="26">
        <v>0</v>
      </c>
      <c r="AQ94" s="26">
        <v>0</v>
      </c>
      <c r="AR94" s="26">
        <v>0</v>
      </c>
      <c r="AS94" s="26">
        <v>0</v>
      </c>
      <c r="AT94" s="26">
        <v>0</v>
      </c>
      <c r="AU94" s="26">
        <v>0</v>
      </c>
      <c r="AV94" s="26">
        <v>0</v>
      </c>
      <c r="AW94" s="26">
        <v>0</v>
      </c>
      <c r="AX94" s="26">
        <v>0</v>
      </c>
      <c r="AY94" s="26">
        <v>0</v>
      </c>
      <c r="AZ94" s="26">
        <v>0</v>
      </c>
      <c r="BA94" s="26">
        <v>0</v>
      </c>
      <c r="BB94" s="26">
        <v>0</v>
      </c>
      <c r="BC94" s="26">
        <v>0</v>
      </c>
      <c r="BD94" s="26">
        <v>0</v>
      </c>
      <c r="BE94" s="26">
        <v>0</v>
      </c>
      <c r="BF94" s="26">
        <v>0</v>
      </c>
      <c r="BG94" s="26">
        <v>0</v>
      </c>
      <c r="BH94" s="26">
        <v>0</v>
      </c>
      <c r="BI94" s="26">
        <v>309967.21999999997</v>
      </c>
      <c r="BJ94" s="26">
        <f t="shared" si="11"/>
        <v>309967.21999999997</v>
      </c>
      <c r="BK94" s="302">
        <f t="shared" si="9"/>
        <v>0</v>
      </c>
      <c r="BL94" s="208">
        <f t="shared" si="12"/>
        <v>4207.12</v>
      </c>
      <c r="BM94" s="208">
        <f t="shared" si="13"/>
        <v>17065.740000000002</v>
      </c>
    </row>
    <row r="95" spans="1:65" x14ac:dyDescent="0.2">
      <c r="A95" s="28" t="s">
        <v>3562</v>
      </c>
      <c r="B95" s="28" t="s">
        <v>19</v>
      </c>
      <c r="C95" s="34">
        <v>45484</v>
      </c>
      <c r="D95" s="26">
        <v>234009</v>
      </c>
      <c r="E95" s="27" t="s">
        <v>1323</v>
      </c>
      <c r="F95" s="28" t="s">
        <v>3487</v>
      </c>
      <c r="G95" s="33">
        <v>307.14</v>
      </c>
      <c r="H95" s="33">
        <v>336.46</v>
      </c>
      <c r="I95" s="33">
        <v>339.25</v>
      </c>
      <c r="J95" s="30">
        <f t="shared" si="7"/>
        <v>982.84999999999991</v>
      </c>
      <c r="K95" s="30">
        <v>306401.03999999969</v>
      </c>
      <c r="L95" s="33">
        <v>348.68</v>
      </c>
      <c r="M95" s="33">
        <v>333.5</v>
      </c>
      <c r="N95" s="33">
        <v>343.71</v>
      </c>
      <c r="O95" s="29"/>
      <c r="P95" s="301">
        <f t="shared" si="8"/>
        <v>1025.8900000000001</v>
      </c>
      <c r="Q95" s="301">
        <f t="shared" si="10"/>
        <v>351740.38</v>
      </c>
      <c r="R95" s="62">
        <v>345.71</v>
      </c>
      <c r="S95" s="62">
        <v>654.89</v>
      </c>
      <c r="T95" s="33">
        <v>660.85</v>
      </c>
      <c r="U95" s="33"/>
      <c r="V95" s="33"/>
      <c r="W95" s="33"/>
      <c r="X95" s="33"/>
      <c r="Y95" s="26">
        <v>660.85</v>
      </c>
      <c r="Z95" s="26">
        <v>660.85</v>
      </c>
      <c r="AA95" s="26">
        <v>2272.14</v>
      </c>
      <c r="AB95" s="26">
        <v>660.85</v>
      </c>
      <c r="AC95" s="26">
        <v>660.85</v>
      </c>
      <c r="AD95" s="26">
        <v>660.85</v>
      </c>
      <c r="AE95" s="26">
        <v>660.85</v>
      </c>
      <c r="AF95" s="26">
        <v>660.85</v>
      </c>
      <c r="AG95" s="26">
        <v>1064.2</v>
      </c>
      <c r="AH95" s="26">
        <v>6851.42</v>
      </c>
      <c r="AI95" s="26">
        <v>1480.45</v>
      </c>
      <c r="AJ95" s="26">
        <v>1480.45</v>
      </c>
      <c r="AK95" s="26">
        <v>1480.45</v>
      </c>
      <c r="AL95" s="26">
        <v>1480.45</v>
      </c>
      <c r="AM95" s="26">
        <v>1480.45</v>
      </c>
      <c r="AN95" s="26">
        <v>1480.45</v>
      </c>
      <c r="AO95" s="26">
        <v>1480.45</v>
      </c>
      <c r="AP95" s="26">
        <v>1480.45</v>
      </c>
      <c r="AQ95" s="26">
        <v>1480.45</v>
      </c>
      <c r="AR95" s="26">
        <v>1480.45</v>
      </c>
      <c r="AS95" s="26">
        <v>1480.45</v>
      </c>
      <c r="AT95" s="26">
        <v>5370.97</v>
      </c>
      <c r="AU95" s="26">
        <v>0</v>
      </c>
      <c r="AV95" s="26">
        <v>0</v>
      </c>
      <c r="AW95" s="26">
        <v>338.37</v>
      </c>
      <c r="AX95" s="26">
        <v>0</v>
      </c>
      <c r="AY95" s="26">
        <v>0</v>
      </c>
      <c r="AZ95" s="26">
        <v>0</v>
      </c>
      <c r="BA95" s="26">
        <v>0</v>
      </c>
      <c r="BB95" s="26">
        <v>0</v>
      </c>
      <c r="BC95" s="26">
        <v>0</v>
      </c>
      <c r="BD95" s="26">
        <v>0</v>
      </c>
      <c r="BE95" s="26">
        <v>0</v>
      </c>
      <c r="BF95" s="26">
        <v>0</v>
      </c>
      <c r="BG95" s="26">
        <v>0</v>
      </c>
      <c r="BH95" s="26">
        <v>0</v>
      </c>
      <c r="BI95" s="26">
        <v>313270.93</v>
      </c>
      <c r="BJ95" s="26">
        <f t="shared" si="11"/>
        <v>313270.93</v>
      </c>
      <c r="BK95" s="302">
        <f t="shared" si="9"/>
        <v>0</v>
      </c>
      <c r="BL95" s="208">
        <f t="shared" si="12"/>
        <v>2026.4900000000002</v>
      </c>
      <c r="BM95" s="208">
        <f t="shared" si="13"/>
        <v>37468.850000000013</v>
      </c>
    </row>
    <row r="96" spans="1:65" x14ac:dyDescent="0.2">
      <c r="A96" s="28" t="s">
        <v>3611</v>
      </c>
      <c r="B96" s="28" t="s">
        <v>19</v>
      </c>
      <c r="C96" s="32">
        <v>45564</v>
      </c>
      <c r="D96" s="26">
        <v>299860</v>
      </c>
      <c r="E96" s="27" t="s">
        <v>1081</v>
      </c>
      <c r="F96" s="28" t="s">
        <v>3487</v>
      </c>
      <c r="G96" s="33">
        <v>149.4</v>
      </c>
      <c r="H96" s="33">
        <v>150.13999999999999</v>
      </c>
      <c r="I96" s="33">
        <v>154.47</v>
      </c>
      <c r="J96" s="30">
        <f t="shared" si="7"/>
        <v>454.01</v>
      </c>
      <c r="K96" s="30">
        <v>329986.64000000019</v>
      </c>
      <c r="L96" s="33">
        <v>151.99</v>
      </c>
      <c r="M96" s="33">
        <v>171.98</v>
      </c>
      <c r="N96" s="33">
        <v>169.31</v>
      </c>
      <c r="O96" s="303">
        <v>47525.82</v>
      </c>
      <c r="P96" s="301">
        <f t="shared" si="8"/>
        <v>48019.1</v>
      </c>
      <c r="Q96" s="301">
        <f t="shared" si="10"/>
        <v>315771.73000000004</v>
      </c>
      <c r="R96" s="62">
        <v>1725.43</v>
      </c>
      <c r="S96" s="62">
        <v>171.47</v>
      </c>
      <c r="T96" s="26">
        <v>173.03</v>
      </c>
      <c r="U96" s="26"/>
      <c r="V96" s="26"/>
      <c r="W96" s="26"/>
      <c r="X96" s="26"/>
      <c r="Y96" s="26">
        <v>173.03</v>
      </c>
      <c r="Z96" s="26">
        <v>475.28</v>
      </c>
      <c r="AA96" s="26">
        <v>538.78</v>
      </c>
      <c r="AB96" s="26">
        <v>538.78</v>
      </c>
      <c r="AC96" s="26">
        <v>538.78</v>
      </c>
      <c r="AD96" s="26">
        <v>538.78</v>
      </c>
      <c r="AE96" s="26">
        <v>538.78</v>
      </c>
      <c r="AF96" s="26">
        <v>538.78</v>
      </c>
      <c r="AG96" s="26">
        <v>538.78</v>
      </c>
      <c r="AH96" s="26">
        <v>5805.84</v>
      </c>
      <c r="AI96" s="26">
        <v>538.78</v>
      </c>
      <c r="AJ96" s="26">
        <v>538.78</v>
      </c>
      <c r="AK96" s="26">
        <v>538.78</v>
      </c>
      <c r="AL96" s="26">
        <v>538.78</v>
      </c>
      <c r="AM96" s="26">
        <v>538.78</v>
      </c>
      <c r="AN96" s="26">
        <v>538.78</v>
      </c>
      <c r="AO96" s="26">
        <v>538.78</v>
      </c>
      <c r="AP96" s="26">
        <v>538.78</v>
      </c>
      <c r="AQ96" s="26">
        <v>538.78</v>
      </c>
      <c r="AR96" s="26">
        <v>538.78</v>
      </c>
      <c r="AS96" s="26">
        <v>538.78</v>
      </c>
      <c r="AT96" s="26">
        <v>5805.84</v>
      </c>
      <c r="AU96" s="26">
        <v>0</v>
      </c>
      <c r="AV96" s="26">
        <v>0</v>
      </c>
      <c r="AW96" s="26">
        <v>0</v>
      </c>
      <c r="AX96" s="26">
        <v>0</v>
      </c>
      <c r="AY96" s="26">
        <v>0</v>
      </c>
      <c r="AZ96" s="26">
        <v>370.69</v>
      </c>
      <c r="BA96" s="26">
        <v>0</v>
      </c>
      <c r="BB96" s="26">
        <v>0</v>
      </c>
      <c r="BC96" s="26">
        <v>0</v>
      </c>
      <c r="BD96" s="26">
        <v>0</v>
      </c>
      <c r="BE96" s="26">
        <v>0</v>
      </c>
      <c r="BF96" s="26">
        <v>0</v>
      </c>
      <c r="BG96" s="26">
        <v>0</v>
      </c>
      <c r="BH96" s="26">
        <v>0</v>
      </c>
      <c r="BI96" s="26">
        <v>338898.9</v>
      </c>
      <c r="BJ96" s="26">
        <f t="shared" si="11"/>
        <v>291373.08</v>
      </c>
      <c r="BK96" s="302">
        <f t="shared" si="9"/>
        <v>-47525.820000000007</v>
      </c>
      <c r="BL96" s="208">
        <f t="shared" si="12"/>
        <v>2390.1799999999998</v>
      </c>
      <c r="BM96" s="208">
        <f t="shared" si="13"/>
        <v>22501.750000000004</v>
      </c>
    </row>
    <row r="97" spans="1:65" x14ac:dyDescent="0.2">
      <c r="A97" s="28" t="s">
        <v>3495</v>
      </c>
      <c r="B97" s="28" t="s">
        <v>19</v>
      </c>
      <c r="C97" s="32">
        <v>45534</v>
      </c>
      <c r="D97" s="26">
        <v>290460</v>
      </c>
      <c r="E97" s="27" t="s">
        <v>1132</v>
      </c>
      <c r="F97" s="28" t="s">
        <v>3487</v>
      </c>
      <c r="G97" s="33">
        <v>404.46</v>
      </c>
      <c r="H97" s="33">
        <v>406.48</v>
      </c>
      <c r="I97" s="33">
        <v>409.86</v>
      </c>
      <c r="J97" s="30">
        <f t="shared" si="7"/>
        <v>1220.8000000000002</v>
      </c>
      <c r="K97" s="30">
        <v>297511.22999999975</v>
      </c>
      <c r="L97" s="33">
        <v>411.5</v>
      </c>
      <c r="M97" s="33">
        <v>1315.75</v>
      </c>
      <c r="N97" s="33">
        <v>1574.34</v>
      </c>
      <c r="O97" s="303">
        <v>47331.22</v>
      </c>
      <c r="P97" s="301">
        <f t="shared" si="8"/>
        <v>50632.81</v>
      </c>
      <c r="Q97" s="301">
        <f t="shared" si="10"/>
        <v>323109.31</v>
      </c>
      <c r="R97" s="62">
        <v>1583.47</v>
      </c>
      <c r="S97" s="62">
        <v>1594.4</v>
      </c>
      <c r="T97" s="26">
        <v>1608.9</v>
      </c>
      <c r="U97" s="26"/>
      <c r="V97" s="26"/>
      <c r="W97" s="26"/>
      <c r="X97" s="26"/>
      <c r="Y97" s="26">
        <v>1608.9</v>
      </c>
      <c r="Z97" s="26">
        <v>1608.9</v>
      </c>
      <c r="AA97" s="26">
        <v>12214.65</v>
      </c>
      <c r="AB97" s="26">
        <v>1608.9</v>
      </c>
      <c r="AC97" s="26">
        <v>1608.9</v>
      </c>
      <c r="AD97" s="26">
        <v>1608.9</v>
      </c>
      <c r="AE97" s="26">
        <v>1608.9</v>
      </c>
      <c r="AF97" s="26">
        <v>1608.9</v>
      </c>
      <c r="AG97" s="26">
        <v>1608.9</v>
      </c>
      <c r="AH97" s="26">
        <v>1608.9</v>
      </c>
      <c r="AI97" s="26">
        <v>1608.9</v>
      </c>
      <c r="AJ97" s="26">
        <v>1608.9</v>
      </c>
      <c r="AK97" s="26">
        <v>1608.9</v>
      </c>
      <c r="AL97" s="26">
        <v>1608.9</v>
      </c>
      <c r="AM97" s="26">
        <v>12214.65</v>
      </c>
      <c r="AN97" s="26">
        <v>1608.9</v>
      </c>
      <c r="AO97" s="26">
        <v>1608.9</v>
      </c>
      <c r="AP97" s="26">
        <v>1608.9</v>
      </c>
      <c r="AQ97" s="26">
        <v>1608.9</v>
      </c>
      <c r="AR97" s="26">
        <v>1608.9</v>
      </c>
      <c r="AS97" s="26">
        <v>1609.02</v>
      </c>
      <c r="AT97" s="26">
        <v>10499.69</v>
      </c>
      <c r="AU97" s="26">
        <v>0</v>
      </c>
      <c r="AV97" s="26">
        <v>0</v>
      </c>
      <c r="AW97" s="26">
        <v>0</v>
      </c>
      <c r="AX97" s="26">
        <v>0</v>
      </c>
      <c r="AY97" s="26">
        <v>106.38</v>
      </c>
      <c r="AZ97" s="26">
        <v>0</v>
      </c>
      <c r="BA97" s="26">
        <v>0</v>
      </c>
      <c r="BB97" s="26">
        <v>0</v>
      </c>
      <c r="BC97" s="26">
        <v>0</v>
      </c>
      <c r="BD97" s="26">
        <v>0</v>
      </c>
      <c r="BE97" s="26">
        <v>0</v>
      </c>
      <c r="BF97" s="26">
        <v>0</v>
      </c>
      <c r="BG97" s="26">
        <v>0</v>
      </c>
      <c r="BH97" s="26">
        <v>0</v>
      </c>
      <c r="BI97" s="26">
        <v>300049.17</v>
      </c>
      <c r="BJ97" s="26">
        <f t="shared" si="11"/>
        <v>252717.94999999998</v>
      </c>
      <c r="BK97" s="302">
        <f t="shared" si="9"/>
        <v>-47331.22</v>
      </c>
      <c r="BL97" s="208">
        <f t="shared" si="12"/>
        <v>6479.4600000000009</v>
      </c>
      <c r="BM97" s="208">
        <f t="shared" si="13"/>
        <v>67213.49000000002</v>
      </c>
    </row>
    <row r="98" spans="1:65" x14ac:dyDescent="0.2">
      <c r="A98" s="28" t="s">
        <v>3524</v>
      </c>
      <c r="B98" s="28" t="s">
        <v>19</v>
      </c>
      <c r="C98" s="34">
        <v>45500</v>
      </c>
      <c r="D98" s="26">
        <v>243460</v>
      </c>
      <c r="E98" s="27" t="s">
        <v>1214</v>
      </c>
      <c r="F98" s="28" t="s">
        <v>3487</v>
      </c>
      <c r="G98" s="33">
        <v>226.83</v>
      </c>
      <c r="H98" s="33">
        <v>227.97</v>
      </c>
      <c r="I98" s="33">
        <v>234.62</v>
      </c>
      <c r="J98" s="30">
        <f t="shared" si="7"/>
        <v>689.42000000000007</v>
      </c>
      <c r="K98" s="30">
        <v>301910.24999999959</v>
      </c>
      <c r="L98" s="33">
        <v>230.78</v>
      </c>
      <c r="M98" s="33">
        <v>787.12</v>
      </c>
      <c r="N98" s="33">
        <v>791.21</v>
      </c>
      <c r="O98" s="303">
        <v>47331.22</v>
      </c>
      <c r="P98" s="301">
        <f t="shared" si="8"/>
        <v>49140.33</v>
      </c>
      <c r="Q98" s="301">
        <f t="shared" si="10"/>
        <v>300633.25</v>
      </c>
      <c r="R98" s="62">
        <v>2093.73</v>
      </c>
      <c r="S98" s="62">
        <v>801.29</v>
      </c>
      <c r="T98" s="33">
        <v>808.58</v>
      </c>
      <c r="U98" s="33"/>
      <c r="V98" s="33"/>
      <c r="W98" s="33"/>
      <c r="X98" s="33"/>
      <c r="Y98" s="26">
        <v>1329.18</v>
      </c>
      <c r="Z98" s="26">
        <v>1363.91</v>
      </c>
      <c r="AA98" s="26">
        <v>1363.91</v>
      </c>
      <c r="AB98" s="26">
        <v>1363.91</v>
      </c>
      <c r="AC98" s="26">
        <v>1363.91</v>
      </c>
      <c r="AD98" s="26">
        <v>1363.91</v>
      </c>
      <c r="AE98" s="26">
        <v>1363.91</v>
      </c>
      <c r="AF98" s="26">
        <v>1363.91</v>
      </c>
      <c r="AG98" s="26">
        <v>1363.91</v>
      </c>
      <c r="AH98" s="26">
        <v>5759.82</v>
      </c>
      <c r="AI98" s="26">
        <v>1363.91</v>
      </c>
      <c r="AJ98" s="26">
        <v>1363.91</v>
      </c>
      <c r="AK98" s="26">
        <v>1363.91</v>
      </c>
      <c r="AL98" s="26">
        <v>1363.91</v>
      </c>
      <c r="AM98" s="26">
        <v>1363.91</v>
      </c>
      <c r="AN98" s="26">
        <v>1363.91</v>
      </c>
      <c r="AO98" s="26">
        <v>1363.91</v>
      </c>
      <c r="AP98" s="26">
        <v>1363.91</v>
      </c>
      <c r="AQ98" s="26">
        <v>1363.91</v>
      </c>
      <c r="AR98" s="26">
        <v>1363.91</v>
      </c>
      <c r="AS98" s="26">
        <v>1363.93</v>
      </c>
      <c r="AT98" s="26">
        <v>4395.91</v>
      </c>
      <c r="AU98" s="26">
        <v>0</v>
      </c>
      <c r="AV98" s="26">
        <v>110.08</v>
      </c>
      <c r="AW98" s="26">
        <v>0</v>
      </c>
      <c r="AX98" s="26">
        <v>0</v>
      </c>
      <c r="AY98" s="26">
        <v>0</v>
      </c>
      <c r="AZ98" s="26">
        <v>0</v>
      </c>
      <c r="BA98" s="26">
        <v>0</v>
      </c>
      <c r="BB98" s="26">
        <v>0</v>
      </c>
      <c r="BC98" s="26">
        <v>0</v>
      </c>
      <c r="BD98" s="26">
        <v>0</v>
      </c>
      <c r="BE98" s="26">
        <v>0</v>
      </c>
      <c r="BF98" s="26">
        <v>0</v>
      </c>
      <c r="BG98" s="26">
        <v>0</v>
      </c>
      <c r="BH98" s="26">
        <v>0</v>
      </c>
      <c r="BI98" s="26">
        <v>306751.57</v>
      </c>
      <c r="BJ98" s="26">
        <f t="shared" si="11"/>
        <v>259420.35</v>
      </c>
      <c r="BK98" s="302">
        <f t="shared" si="9"/>
        <v>-47331.22</v>
      </c>
      <c r="BL98" s="208">
        <f t="shared" si="12"/>
        <v>4704.13</v>
      </c>
      <c r="BM98" s="208">
        <f t="shared" si="13"/>
        <v>38317.880000000005</v>
      </c>
    </row>
    <row r="99" spans="1:65" x14ac:dyDescent="0.2">
      <c r="A99" s="28" t="s">
        <v>3489</v>
      </c>
      <c r="B99" s="28" t="s">
        <v>19</v>
      </c>
      <c r="C99" s="32">
        <v>45486</v>
      </c>
      <c r="D99" s="26">
        <v>315934</v>
      </c>
      <c r="E99" s="27" t="s">
        <v>954</v>
      </c>
      <c r="F99" s="28" t="s">
        <v>3487</v>
      </c>
      <c r="G99" s="29">
        <v>0</v>
      </c>
      <c r="H99" s="29">
        <v>0</v>
      </c>
      <c r="I99" s="29">
        <v>0</v>
      </c>
      <c r="J99" s="30">
        <f t="shared" si="7"/>
        <v>0</v>
      </c>
      <c r="K99" s="30">
        <v>223040.7</v>
      </c>
      <c r="L99" s="33"/>
      <c r="M99" s="33"/>
      <c r="N99" s="33"/>
      <c r="O99" s="29"/>
      <c r="P99" s="301">
        <f t="shared" si="8"/>
        <v>0</v>
      </c>
      <c r="Q99" s="301">
        <f t="shared" si="10"/>
        <v>344042.76</v>
      </c>
      <c r="R99" s="62"/>
      <c r="S99" s="62">
        <v>113917.18</v>
      </c>
      <c r="T99" s="26">
        <v>0</v>
      </c>
      <c r="U99" s="26"/>
      <c r="V99" s="26"/>
      <c r="W99" s="26"/>
      <c r="X99" s="26"/>
      <c r="Y99" s="26">
        <v>0</v>
      </c>
      <c r="Z99" s="26">
        <v>0</v>
      </c>
      <c r="AA99" s="26">
        <v>0</v>
      </c>
      <c r="AB99" s="26">
        <v>0</v>
      </c>
      <c r="AC99" s="26">
        <v>0</v>
      </c>
      <c r="AD99" s="26">
        <v>0</v>
      </c>
      <c r="AE99" s="26">
        <v>0</v>
      </c>
      <c r="AF99" s="26">
        <v>0</v>
      </c>
      <c r="AG99" s="26">
        <v>0</v>
      </c>
      <c r="AH99" s="26">
        <v>0</v>
      </c>
      <c r="AI99" s="26">
        <v>114953.83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6">
        <v>0</v>
      </c>
      <c r="AP99" s="26">
        <v>0</v>
      </c>
      <c r="AQ99" s="26">
        <v>0</v>
      </c>
      <c r="AR99" s="26">
        <v>0</v>
      </c>
      <c r="AS99" s="26">
        <v>0</v>
      </c>
      <c r="AT99" s="26">
        <v>0</v>
      </c>
      <c r="AU99" s="26">
        <v>108.96</v>
      </c>
      <c r="AV99" s="26">
        <v>0</v>
      </c>
      <c r="AW99" s="26">
        <v>0</v>
      </c>
      <c r="AX99" s="26">
        <v>0</v>
      </c>
      <c r="AY99" s="26">
        <v>0</v>
      </c>
      <c r="AZ99" s="26">
        <v>0</v>
      </c>
      <c r="BA99" s="26">
        <v>0</v>
      </c>
      <c r="BB99" s="26">
        <v>0</v>
      </c>
      <c r="BC99" s="26">
        <v>0</v>
      </c>
      <c r="BD99" s="26">
        <v>0</v>
      </c>
      <c r="BE99" s="26">
        <v>0</v>
      </c>
      <c r="BF99" s="26">
        <v>0</v>
      </c>
      <c r="BG99" s="26">
        <v>0</v>
      </c>
      <c r="BH99" s="26">
        <v>0</v>
      </c>
      <c r="BI99" s="26">
        <v>115062.79</v>
      </c>
      <c r="BJ99" s="26">
        <f t="shared" si="11"/>
        <v>115062.79</v>
      </c>
      <c r="BK99" s="302">
        <f t="shared" si="9"/>
        <v>0</v>
      </c>
      <c r="BL99" s="208">
        <f t="shared" si="12"/>
        <v>113917.18</v>
      </c>
      <c r="BM99" s="208">
        <f t="shared" si="13"/>
        <v>115062.79000000001</v>
      </c>
    </row>
    <row r="100" spans="1:65" x14ac:dyDescent="0.2">
      <c r="A100" s="28" t="s">
        <v>3591</v>
      </c>
      <c r="B100" s="28" t="s">
        <v>19</v>
      </c>
      <c r="C100" s="35">
        <v>45471</v>
      </c>
      <c r="D100" s="26">
        <v>431460</v>
      </c>
      <c r="E100" s="27" t="s">
        <v>1019</v>
      </c>
      <c r="F100" s="28" t="s">
        <v>3487</v>
      </c>
      <c r="G100" s="33">
        <v>942.69</v>
      </c>
      <c r="H100" s="33">
        <v>966.67</v>
      </c>
      <c r="I100" s="33">
        <v>955.26</v>
      </c>
      <c r="J100" s="30">
        <f t="shared" si="7"/>
        <v>2864.62</v>
      </c>
      <c r="K100" s="30">
        <v>223573.6099999999</v>
      </c>
      <c r="L100" s="33">
        <v>959.09</v>
      </c>
      <c r="M100" s="33">
        <v>962.83</v>
      </c>
      <c r="N100" s="33">
        <v>967.83</v>
      </c>
      <c r="O100" s="29"/>
      <c r="P100" s="301">
        <f t="shared" si="8"/>
        <v>2889.75</v>
      </c>
      <c r="Q100" s="301">
        <f t="shared" si="10"/>
        <v>265822.74</v>
      </c>
      <c r="R100" s="62">
        <v>5840.6799999999994</v>
      </c>
      <c r="S100" s="62">
        <v>1002.4</v>
      </c>
      <c r="T100" s="26">
        <v>989.08</v>
      </c>
      <c r="U100" s="26"/>
      <c r="V100" s="26"/>
      <c r="W100" s="26"/>
      <c r="X100" s="26"/>
      <c r="Y100" s="26">
        <v>989.08</v>
      </c>
      <c r="Z100" s="26">
        <v>989.08</v>
      </c>
      <c r="AA100" s="26">
        <v>989.08</v>
      </c>
      <c r="AB100" s="26">
        <v>989.08</v>
      </c>
      <c r="AC100" s="26">
        <v>989.08</v>
      </c>
      <c r="AD100" s="26">
        <v>989.08</v>
      </c>
      <c r="AE100" s="26">
        <v>989.08</v>
      </c>
      <c r="AF100" s="26">
        <v>989.08</v>
      </c>
      <c r="AG100" s="26">
        <v>989.08</v>
      </c>
      <c r="AH100" s="26">
        <v>5934.49</v>
      </c>
      <c r="AI100" s="26">
        <v>989.08</v>
      </c>
      <c r="AJ100" s="26">
        <v>989.08</v>
      </c>
      <c r="AK100" s="26">
        <v>989.08</v>
      </c>
      <c r="AL100" s="26">
        <v>989.08</v>
      </c>
      <c r="AM100" s="26">
        <v>989.08</v>
      </c>
      <c r="AN100" s="26">
        <v>989.08</v>
      </c>
      <c r="AO100" s="26">
        <v>989.08</v>
      </c>
      <c r="AP100" s="26">
        <v>989.08</v>
      </c>
      <c r="AQ100" s="26">
        <v>989.08</v>
      </c>
      <c r="AR100" s="26">
        <v>989.08</v>
      </c>
      <c r="AS100" s="26">
        <v>989.08</v>
      </c>
      <c r="AT100" s="26">
        <v>5055.3100000000004</v>
      </c>
      <c r="AU100" s="26">
        <v>0</v>
      </c>
      <c r="AV100" s="26">
        <v>40.74</v>
      </c>
      <c r="AW100" s="26">
        <v>0</v>
      </c>
      <c r="AX100" s="26">
        <v>0</v>
      </c>
      <c r="AY100" s="26">
        <v>0</v>
      </c>
      <c r="AZ100" s="26">
        <v>0</v>
      </c>
      <c r="BA100" s="26">
        <v>0</v>
      </c>
      <c r="BB100" s="26">
        <v>0</v>
      </c>
      <c r="BC100" s="26">
        <v>0</v>
      </c>
      <c r="BD100" s="26">
        <v>0</v>
      </c>
      <c r="BE100" s="26">
        <v>0</v>
      </c>
      <c r="BF100" s="26">
        <v>0</v>
      </c>
      <c r="BG100" s="26">
        <v>0</v>
      </c>
      <c r="BH100" s="26">
        <v>0</v>
      </c>
      <c r="BI100" s="26">
        <v>227178.44</v>
      </c>
      <c r="BJ100" s="26">
        <f t="shared" si="11"/>
        <v>227178.44</v>
      </c>
      <c r="BK100" s="302">
        <f t="shared" si="9"/>
        <v>0</v>
      </c>
      <c r="BL100" s="208">
        <f t="shared" si="12"/>
        <v>9732.83</v>
      </c>
      <c r="BM100" s="208">
        <f t="shared" si="13"/>
        <v>31801.220000000023</v>
      </c>
    </row>
    <row r="101" spans="1:65" x14ac:dyDescent="0.2">
      <c r="A101" s="28" t="s">
        <v>3529</v>
      </c>
      <c r="B101" s="28" t="s">
        <v>19</v>
      </c>
      <c r="C101" s="32">
        <v>45577</v>
      </c>
      <c r="D101" s="26">
        <v>310200</v>
      </c>
      <c r="E101" s="27" t="s">
        <v>1234</v>
      </c>
      <c r="F101" s="28" t="s">
        <v>3487</v>
      </c>
      <c r="G101" s="29">
        <v>0</v>
      </c>
      <c r="H101" s="29">
        <v>0</v>
      </c>
      <c r="I101" s="29">
        <v>0</v>
      </c>
      <c r="J101" s="30">
        <f t="shared" si="7"/>
        <v>0</v>
      </c>
      <c r="K101" s="30">
        <v>305140.68</v>
      </c>
      <c r="L101" s="29"/>
      <c r="M101" s="29"/>
      <c r="N101" s="29"/>
      <c r="O101" s="29"/>
      <c r="P101" s="301">
        <f t="shared" si="8"/>
        <v>0</v>
      </c>
      <c r="Q101" s="301">
        <f t="shared" si="10"/>
        <v>629368.80000000005</v>
      </c>
      <c r="R101" s="185"/>
      <c r="S101" s="185"/>
      <c r="T101" s="26">
        <v>0</v>
      </c>
      <c r="U101" s="26"/>
      <c r="V101" s="26"/>
      <c r="W101" s="26"/>
      <c r="X101" s="26"/>
      <c r="Y101" s="26">
        <v>314577.73</v>
      </c>
      <c r="Z101" s="26">
        <v>0</v>
      </c>
      <c r="AA101" s="26">
        <v>0</v>
      </c>
      <c r="AB101" s="26">
        <v>0</v>
      </c>
      <c r="AC101" s="26">
        <v>0</v>
      </c>
      <c r="AD101" s="26">
        <v>0</v>
      </c>
      <c r="AE101" s="26">
        <v>0</v>
      </c>
      <c r="AF101" s="26">
        <v>0</v>
      </c>
      <c r="AG101" s="26">
        <v>0</v>
      </c>
      <c r="AH101" s="26">
        <v>0</v>
      </c>
      <c r="AI101" s="26">
        <v>0</v>
      </c>
      <c r="AJ101" s="26">
        <v>0</v>
      </c>
      <c r="AK101" s="26">
        <v>0</v>
      </c>
      <c r="AL101" s="26">
        <v>0</v>
      </c>
      <c r="AM101" s="26">
        <v>0</v>
      </c>
      <c r="AN101" s="26">
        <v>0</v>
      </c>
      <c r="AO101" s="26">
        <v>0</v>
      </c>
      <c r="AP101" s="26">
        <v>0</v>
      </c>
      <c r="AQ101" s="26">
        <v>0</v>
      </c>
      <c r="AR101" s="26">
        <v>0</v>
      </c>
      <c r="AS101" s="26">
        <v>0</v>
      </c>
      <c r="AT101" s="26">
        <v>0</v>
      </c>
      <c r="AU101" s="26">
        <v>0</v>
      </c>
      <c r="AV101" s="26">
        <v>0</v>
      </c>
      <c r="AW101" s="26">
        <v>0</v>
      </c>
      <c r="AX101" s="26">
        <v>106.67</v>
      </c>
      <c r="AY101" s="26">
        <v>0</v>
      </c>
      <c r="AZ101" s="26">
        <v>0</v>
      </c>
      <c r="BA101" s="26">
        <v>0</v>
      </c>
      <c r="BB101" s="26">
        <v>0</v>
      </c>
      <c r="BC101" s="26">
        <v>0</v>
      </c>
      <c r="BD101" s="26">
        <v>0</v>
      </c>
      <c r="BE101" s="26">
        <v>0</v>
      </c>
      <c r="BF101" s="26">
        <v>0</v>
      </c>
      <c r="BG101" s="26">
        <v>0</v>
      </c>
      <c r="BH101" s="26">
        <v>0</v>
      </c>
      <c r="BI101" s="26">
        <v>314684.40000000002</v>
      </c>
      <c r="BJ101" s="26">
        <f t="shared" si="11"/>
        <v>314684.40000000002</v>
      </c>
      <c r="BK101" s="302">
        <f t="shared" si="9"/>
        <v>0</v>
      </c>
      <c r="BL101" s="208">
        <f t="shared" si="12"/>
        <v>0</v>
      </c>
      <c r="BM101" s="208">
        <f t="shared" si="13"/>
        <v>314684.39999999997</v>
      </c>
    </row>
    <row r="102" spans="1:65" x14ac:dyDescent="0.2">
      <c r="A102" s="28" t="s">
        <v>3573</v>
      </c>
      <c r="B102" s="28" t="s">
        <v>19</v>
      </c>
      <c r="C102" s="38">
        <v>45485</v>
      </c>
      <c r="D102" s="26">
        <v>296100</v>
      </c>
      <c r="E102" s="27" t="s">
        <v>936</v>
      </c>
      <c r="F102" s="28" t="s">
        <v>3487</v>
      </c>
      <c r="G102" s="29">
        <v>0</v>
      </c>
      <c r="H102" s="29">
        <v>0</v>
      </c>
      <c r="I102" s="29">
        <v>0</v>
      </c>
      <c r="J102" s="30">
        <f t="shared" si="7"/>
        <v>0</v>
      </c>
      <c r="K102" s="30">
        <v>312214.67999999988</v>
      </c>
      <c r="L102" s="29"/>
      <c r="M102" s="29"/>
      <c r="N102" s="29"/>
      <c r="O102" s="29"/>
      <c r="P102" s="301">
        <f t="shared" si="8"/>
        <v>0</v>
      </c>
      <c r="Q102" s="301">
        <f t="shared" si="10"/>
        <v>337467.14</v>
      </c>
      <c r="R102" s="185"/>
      <c r="S102" s="185"/>
      <c r="T102" s="26">
        <v>0</v>
      </c>
      <c r="U102" s="26"/>
      <c r="V102" s="26"/>
      <c r="W102" s="26"/>
      <c r="X102" s="26"/>
      <c r="Y102" s="26">
        <v>0</v>
      </c>
      <c r="Z102" s="26">
        <v>0</v>
      </c>
      <c r="AA102" s="26">
        <v>0</v>
      </c>
      <c r="AB102" s="26">
        <v>0</v>
      </c>
      <c r="AC102" s="26">
        <v>0</v>
      </c>
      <c r="AD102" s="26">
        <v>0</v>
      </c>
      <c r="AE102" s="26">
        <v>0</v>
      </c>
      <c r="AF102" s="26">
        <v>0</v>
      </c>
      <c r="AG102" s="26">
        <v>0</v>
      </c>
      <c r="AH102" s="26">
        <v>0</v>
      </c>
      <c r="AI102" s="26">
        <v>0</v>
      </c>
      <c r="AJ102" s="26">
        <v>479.98</v>
      </c>
      <c r="AK102" s="26">
        <v>636.74</v>
      </c>
      <c r="AL102" s="26">
        <v>636.74</v>
      </c>
      <c r="AM102" s="26">
        <v>636.74</v>
      </c>
      <c r="AN102" s="26">
        <v>636.74</v>
      </c>
      <c r="AO102" s="26">
        <v>636.74</v>
      </c>
      <c r="AP102" s="26">
        <v>636.74</v>
      </c>
      <c r="AQ102" s="26">
        <v>636.74</v>
      </c>
      <c r="AR102" s="26">
        <v>636.74</v>
      </c>
      <c r="AS102" s="26">
        <v>636.74</v>
      </c>
      <c r="AT102" s="26">
        <v>0</v>
      </c>
      <c r="AU102" s="26">
        <v>109.14</v>
      </c>
      <c r="AV102" s="26">
        <v>0</v>
      </c>
      <c r="AW102" s="26">
        <v>0</v>
      </c>
      <c r="AX102" s="26">
        <v>0</v>
      </c>
      <c r="AY102" s="26">
        <v>0</v>
      </c>
      <c r="AZ102" s="26">
        <v>0</v>
      </c>
      <c r="BA102" s="26">
        <v>0</v>
      </c>
      <c r="BB102" s="26">
        <v>0</v>
      </c>
      <c r="BC102" s="26">
        <v>0</v>
      </c>
      <c r="BD102" s="26">
        <v>0</v>
      </c>
      <c r="BE102" s="26">
        <v>0</v>
      </c>
      <c r="BF102" s="26">
        <v>0</v>
      </c>
      <c r="BG102" s="26">
        <v>0</v>
      </c>
      <c r="BH102" s="26">
        <v>0</v>
      </c>
      <c r="BI102" s="26">
        <v>331147.36</v>
      </c>
      <c r="BJ102" s="26">
        <f t="shared" si="11"/>
        <v>331147.36</v>
      </c>
      <c r="BK102" s="302">
        <f t="shared" si="9"/>
        <v>0</v>
      </c>
      <c r="BL102" s="208">
        <f t="shared" si="12"/>
        <v>0</v>
      </c>
      <c r="BM102" s="208">
        <f t="shared" si="13"/>
        <v>6319.7799999999988</v>
      </c>
    </row>
    <row r="103" spans="1:65" x14ac:dyDescent="0.2">
      <c r="A103" s="28" t="s">
        <v>3554</v>
      </c>
      <c r="B103" s="28" t="s">
        <v>19</v>
      </c>
      <c r="C103" s="34">
        <v>45472</v>
      </c>
      <c r="D103" s="26">
        <v>243460</v>
      </c>
      <c r="E103" s="27" t="s">
        <v>1297</v>
      </c>
      <c r="F103" s="28" t="s">
        <v>3487</v>
      </c>
      <c r="G103" s="33">
        <v>257.8</v>
      </c>
      <c r="H103" s="33">
        <v>259.08999999999997</v>
      </c>
      <c r="I103" s="33">
        <v>261.24</v>
      </c>
      <c r="J103" s="30">
        <f t="shared" si="7"/>
        <v>778.13</v>
      </c>
      <c r="K103" s="30">
        <v>307587.20000000024</v>
      </c>
      <c r="L103" s="33"/>
      <c r="M103" s="33">
        <v>540.63</v>
      </c>
      <c r="N103" s="33">
        <v>506.15</v>
      </c>
      <c r="O103" s="303">
        <v>47382.49</v>
      </c>
      <c r="P103" s="301">
        <f t="shared" si="8"/>
        <v>48429.27</v>
      </c>
      <c r="Q103" s="301">
        <f t="shared" si="10"/>
        <v>328727.22000000003</v>
      </c>
      <c r="R103" s="62"/>
      <c r="S103" s="62">
        <v>512.66</v>
      </c>
      <c r="T103" s="26">
        <v>1547.24</v>
      </c>
      <c r="U103" s="26"/>
      <c r="V103" s="26"/>
      <c r="W103" s="26"/>
      <c r="X103" s="26"/>
      <c r="Y103" s="26">
        <v>1547.24</v>
      </c>
      <c r="Z103" s="26">
        <v>1547.24</v>
      </c>
      <c r="AA103" s="26">
        <v>5847.68</v>
      </c>
      <c r="AB103" s="26">
        <v>2178.36</v>
      </c>
      <c r="AC103" s="26">
        <v>2178.36</v>
      </c>
      <c r="AD103" s="26">
        <v>2178.36</v>
      </c>
      <c r="AE103" s="26">
        <v>2178.36</v>
      </c>
      <c r="AF103" s="26">
        <v>2178.36</v>
      </c>
      <c r="AG103" s="26">
        <v>2178.36</v>
      </c>
      <c r="AH103" s="26">
        <v>1137.74</v>
      </c>
      <c r="AI103" s="26">
        <v>1137.74</v>
      </c>
      <c r="AJ103" s="26">
        <v>1137.74</v>
      </c>
      <c r="AK103" s="26">
        <v>1137.74</v>
      </c>
      <c r="AL103" s="26">
        <v>1137.74</v>
      </c>
      <c r="AM103" s="26">
        <v>7675.4</v>
      </c>
      <c r="AN103" s="26">
        <v>1137.74</v>
      </c>
      <c r="AO103" s="26">
        <v>1137.74</v>
      </c>
      <c r="AP103" s="26">
        <v>1137.74</v>
      </c>
      <c r="AQ103" s="26">
        <v>1137.74</v>
      </c>
      <c r="AR103" s="26">
        <v>1137.74</v>
      </c>
      <c r="AS103" s="26">
        <v>1137.74</v>
      </c>
      <c r="AT103" s="26">
        <v>5448.04</v>
      </c>
      <c r="AU103" s="26">
        <v>109.23</v>
      </c>
      <c r="AV103" s="26">
        <v>0</v>
      </c>
      <c r="AW103" s="26">
        <v>0</v>
      </c>
      <c r="AX103" s="26">
        <v>0</v>
      </c>
      <c r="AY103" s="26">
        <v>0</v>
      </c>
      <c r="AZ103" s="26">
        <v>0</v>
      </c>
      <c r="BA103" s="26">
        <v>0</v>
      </c>
      <c r="BB103" s="26">
        <v>0</v>
      </c>
      <c r="BC103" s="26">
        <v>0</v>
      </c>
      <c r="BD103" s="26">
        <v>0</v>
      </c>
      <c r="BE103" s="26">
        <v>0</v>
      </c>
      <c r="BF103" s="26">
        <v>0</v>
      </c>
      <c r="BG103" s="26">
        <v>0</v>
      </c>
      <c r="BH103" s="26">
        <v>0</v>
      </c>
      <c r="BI103" s="26">
        <v>326289.68</v>
      </c>
      <c r="BJ103" s="26">
        <f t="shared" si="11"/>
        <v>278907.19</v>
      </c>
      <c r="BK103" s="302">
        <f t="shared" si="9"/>
        <v>-47382.489999999991</v>
      </c>
      <c r="BL103" s="208">
        <f t="shared" si="12"/>
        <v>1559.44</v>
      </c>
      <c r="BM103" s="208">
        <f t="shared" si="13"/>
        <v>49307.37</v>
      </c>
    </row>
    <row r="104" spans="1:65" x14ac:dyDescent="0.2">
      <c r="A104" s="28" t="s">
        <v>3614</v>
      </c>
      <c r="B104" s="28" t="s">
        <v>19</v>
      </c>
      <c r="C104" s="35">
        <v>45472</v>
      </c>
      <c r="D104" s="26">
        <v>411720</v>
      </c>
      <c r="E104" s="27" t="s">
        <v>1091</v>
      </c>
      <c r="F104" s="28" t="s">
        <v>3487</v>
      </c>
      <c r="G104" s="33">
        <v>303.25</v>
      </c>
      <c r="H104" s="33">
        <v>304.76</v>
      </c>
      <c r="I104" s="33">
        <v>307.29000000000002</v>
      </c>
      <c r="J104" s="30">
        <f t="shared" si="7"/>
        <v>915.3</v>
      </c>
      <c r="K104" s="30">
        <v>306554.54999999987</v>
      </c>
      <c r="L104" s="33">
        <v>308.52</v>
      </c>
      <c r="M104" s="33">
        <v>487.22</v>
      </c>
      <c r="N104" s="33">
        <v>583.05999999999995</v>
      </c>
      <c r="O104" s="29"/>
      <c r="P104" s="301">
        <f t="shared" si="8"/>
        <v>1378.8</v>
      </c>
      <c r="Q104" s="301">
        <f t="shared" si="10"/>
        <v>345927.63</v>
      </c>
      <c r="R104" s="62">
        <v>3832.8</v>
      </c>
      <c r="S104" s="62">
        <v>1231.71</v>
      </c>
      <c r="T104" s="33">
        <v>1242.92</v>
      </c>
      <c r="U104" s="33"/>
      <c r="V104" s="33"/>
      <c r="W104" s="33"/>
      <c r="X104" s="33"/>
      <c r="Y104" s="26">
        <v>1242.92</v>
      </c>
      <c r="Z104" s="26">
        <v>1242.92</v>
      </c>
      <c r="AA104" s="26">
        <v>1242.92</v>
      </c>
      <c r="AB104" s="26">
        <v>1242.92</v>
      </c>
      <c r="AC104" s="26">
        <v>1242.94</v>
      </c>
      <c r="AD104" s="26">
        <v>786.86</v>
      </c>
      <c r="AE104" s="26">
        <v>786.86</v>
      </c>
      <c r="AF104" s="26">
        <v>786.86</v>
      </c>
      <c r="AG104" s="26">
        <v>786.86</v>
      </c>
      <c r="AH104" s="26">
        <v>6089.74</v>
      </c>
      <c r="AI104" s="26">
        <v>786.86</v>
      </c>
      <c r="AJ104" s="26">
        <v>786.86</v>
      </c>
      <c r="AK104" s="26">
        <v>786.86</v>
      </c>
      <c r="AL104" s="26">
        <v>786.86</v>
      </c>
      <c r="AM104" s="26">
        <v>786.86</v>
      </c>
      <c r="AN104" s="26">
        <v>786.86</v>
      </c>
      <c r="AO104" s="26">
        <v>786.86</v>
      </c>
      <c r="AP104" s="26">
        <v>786.86</v>
      </c>
      <c r="AQ104" s="26">
        <v>786.86</v>
      </c>
      <c r="AR104" s="26">
        <v>786.86</v>
      </c>
      <c r="AS104" s="26">
        <v>786.86</v>
      </c>
      <c r="AT104" s="26">
        <v>6089.79</v>
      </c>
      <c r="AU104" s="26">
        <v>0</v>
      </c>
      <c r="AV104" s="26">
        <v>0</v>
      </c>
      <c r="AW104" s="26">
        <v>0</v>
      </c>
      <c r="AX104" s="26">
        <v>0</v>
      </c>
      <c r="AY104" s="26">
        <v>345.09</v>
      </c>
      <c r="AZ104" s="26">
        <v>0</v>
      </c>
      <c r="BA104" s="26">
        <v>0</v>
      </c>
      <c r="BB104" s="26">
        <v>0</v>
      </c>
      <c r="BC104" s="26">
        <v>0</v>
      </c>
      <c r="BD104" s="26">
        <v>0</v>
      </c>
      <c r="BE104" s="26">
        <v>0</v>
      </c>
      <c r="BF104" s="26">
        <v>0</v>
      </c>
      <c r="BG104" s="26">
        <v>0</v>
      </c>
      <c r="BH104" s="26">
        <v>0</v>
      </c>
      <c r="BI104" s="26">
        <v>309078.06</v>
      </c>
      <c r="BJ104" s="26">
        <f t="shared" si="11"/>
        <v>309078.06</v>
      </c>
      <c r="BK104" s="302">
        <f t="shared" si="9"/>
        <v>0</v>
      </c>
      <c r="BL104" s="208">
        <f t="shared" si="12"/>
        <v>6443.31</v>
      </c>
      <c r="BM104" s="208">
        <f t="shared" si="13"/>
        <v>31785.060000000009</v>
      </c>
    </row>
    <row r="105" spans="1:65" x14ac:dyDescent="0.2">
      <c r="A105" s="28" t="s">
        <v>3550</v>
      </c>
      <c r="B105" s="28" t="s">
        <v>19</v>
      </c>
      <c r="C105" s="32">
        <v>45556</v>
      </c>
      <c r="D105" s="26">
        <v>296100</v>
      </c>
      <c r="E105" s="27" t="s">
        <v>1284</v>
      </c>
      <c r="F105" s="28" t="s">
        <v>3487</v>
      </c>
      <c r="G105" s="33">
        <v>554.74</v>
      </c>
      <c r="H105" s="33">
        <v>557.51</v>
      </c>
      <c r="I105" s="33">
        <v>562.14</v>
      </c>
      <c r="J105" s="30">
        <f t="shared" si="7"/>
        <v>1674.3899999999999</v>
      </c>
      <c r="K105" s="30">
        <v>296041.19000000018</v>
      </c>
      <c r="L105" s="33">
        <v>564.38</v>
      </c>
      <c r="M105" s="33">
        <v>566.58000000000004</v>
      </c>
      <c r="N105" s="33">
        <v>569.53</v>
      </c>
      <c r="O105" s="303">
        <v>48061.120000000003</v>
      </c>
      <c r="P105" s="301">
        <f t="shared" si="8"/>
        <v>49761.61</v>
      </c>
      <c r="Q105" s="301">
        <f t="shared" si="10"/>
        <v>302181.90999999997</v>
      </c>
      <c r="R105" s="62">
        <v>572.83000000000004</v>
      </c>
      <c r="S105" s="62">
        <v>576.78</v>
      </c>
      <c r="T105" s="33">
        <v>582.03</v>
      </c>
      <c r="U105" s="33"/>
      <c r="V105" s="33"/>
      <c r="W105" s="33"/>
      <c r="X105" s="33"/>
      <c r="Y105" s="26">
        <v>582.03</v>
      </c>
      <c r="Z105" s="26">
        <v>582.03</v>
      </c>
      <c r="AA105" s="26">
        <v>11478.13</v>
      </c>
      <c r="AB105" s="26">
        <v>582.03</v>
      </c>
      <c r="AC105" s="26">
        <v>582.03</v>
      </c>
      <c r="AD105" s="26">
        <v>582.03</v>
      </c>
      <c r="AE105" s="26">
        <v>582.03</v>
      </c>
      <c r="AF105" s="26">
        <v>582.03</v>
      </c>
      <c r="AG105" s="26">
        <v>582.03</v>
      </c>
      <c r="AH105" s="26">
        <v>582.03</v>
      </c>
      <c r="AI105" s="26">
        <v>582.03</v>
      </c>
      <c r="AJ105" s="26">
        <v>582.03</v>
      </c>
      <c r="AK105" s="26">
        <v>582.03</v>
      </c>
      <c r="AL105" s="26">
        <v>582.03</v>
      </c>
      <c r="AM105" s="26">
        <v>11478.13</v>
      </c>
      <c r="AN105" s="26">
        <v>582.03</v>
      </c>
      <c r="AO105" s="26">
        <v>582.03</v>
      </c>
      <c r="AP105" s="26">
        <v>582.03</v>
      </c>
      <c r="AQ105" s="26">
        <v>582.03</v>
      </c>
      <c r="AR105" s="26">
        <v>582.03</v>
      </c>
      <c r="AS105" s="26">
        <v>582.03</v>
      </c>
      <c r="AT105" s="26">
        <v>10896.1</v>
      </c>
      <c r="AU105" s="26">
        <v>365.1</v>
      </c>
      <c r="AV105" s="26">
        <v>0</v>
      </c>
      <c r="AW105" s="26">
        <v>0</v>
      </c>
      <c r="AX105" s="26">
        <v>0</v>
      </c>
      <c r="AY105" s="26">
        <v>0</v>
      </c>
      <c r="AZ105" s="26">
        <v>0</v>
      </c>
      <c r="BA105" s="26">
        <v>0</v>
      </c>
      <c r="BB105" s="26">
        <v>0</v>
      </c>
      <c r="BC105" s="26">
        <v>0</v>
      </c>
      <c r="BD105" s="26">
        <v>0</v>
      </c>
      <c r="BE105" s="26">
        <v>0</v>
      </c>
      <c r="BF105" s="26">
        <v>0</v>
      </c>
      <c r="BG105" s="26">
        <v>0</v>
      </c>
      <c r="BH105" s="26">
        <v>0</v>
      </c>
      <c r="BI105" s="26">
        <v>303235.36</v>
      </c>
      <c r="BJ105" s="26">
        <f t="shared" si="11"/>
        <v>255174.24</v>
      </c>
      <c r="BK105" s="302">
        <f t="shared" si="9"/>
        <v>-48061.119999999995</v>
      </c>
      <c r="BL105" s="208">
        <f t="shared" si="12"/>
        <v>2850.1000000000004</v>
      </c>
      <c r="BM105" s="208">
        <f t="shared" si="13"/>
        <v>45858.059999999983</v>
      </c>
    </row>
    <row r="106" spans="1:65" x14ac:dyDescent="0.2">
      <c r="A106" s="28" t="s">
        <v>3589</v>
      </c>
      <c r="B106" s="28" t="s">
        <v>19</v>
      </c>
      <c r="C106" s="34">
        <v>45473</v>
      </c>
      <c r="D106" s="26">
        <v>252860</v>
      </c>
      <c r="E106" s="27" t="s">
        <v>1014</v>
      </c>
      <c r="F106" s="28" t="s">
        <v>3487</v>
      </c>
      <c r="G106" s="33">
        <v>62.31</v>
      </c>
      <c r="H106" s="33">
        <v>62.62</v>
      </c>
      <c r="I106" s="33">
        <v>63.14</v>
      </c>
      <c r="J106" s="30">
        <f t="shared" si="7"/>
        <v>188.07</v>
      </c>
      <c r="K106" s="30">
        <v>313778.32000000012</v>
      </c>
      <c r="L106" s="33">
        <v>63.39</v>
      </c>
      <c r="M106" s="33">
        <v>492.34</v>
      </c>
      <c r="N106" s="33">
        <v>494.9</v>
      </c>
      <c r="O106" s="303">
        <v>47382.49</v>
      </c>
      <c r="P106" s="301">
        <f t="shared" si="8"/>
        <v>48433.119999999995</v>
      </c>
      <c r="Q106" s="301">
        <f t="shared" si="10"/>
        <v>316191.19</v>
      </c>
      <c r="R106" s="62">
        <v>4840.92</v>
      </c>
      <c r="S106" s="62">
        <v>501.21</v>
      </c>
      <c r="T106" s="26">
        <v>505.77</v>
      </c>
      <c r="U106" s="26"/>
      <c r="V106" s="26"/>
      <c r="W106" s="26"/>
      <c r="X106" s="26"/>
      <c r="Y106" s="26">
        <v>505.77</v>
      </c>
      <c r="Z106" s="26">
        <v>505.77</v>
      </c>
      <c r="AA106" s="26">
        <v>505.77</v>
      </c>
      <c r="AB106" s="26">
        <v>505.77</v>
      </c>
      <c r="AC106" s="26">
        <v>505.77</v>
      </c>
      <c r="AD106" s="26">
        <v>505.77</v>
      </c>
      <c r="AE106" s="26">
        <v>505.77</v>
      </c>
      <c r="AF106" s="26">
        <v>505.77</v>
      </c>
      <c r="AG106" s="26">
        <v>505.77</v>
      </c>
      <c r="AH106" s="26">
        <v>14420.13</v>
      </c>
      <c r="AI106" s="26">
        <v>658.32</v>
      </c>
      <c r="AJ106" s="26">
        <v>658.32</v>
      </c>
      <c r="AK106" s="26">
        <v>658.32</v>
      </c>
      <c r="AL106" s="26">
        <v>658.32</v>
      </c>
      <c r="AM106" s="26">
        <v>658.32</v>
      </c>
      <c r="AN106" s="26">
        <v>658.32</v>
      </c>
      <c r="AO106" s="26">
        <v>658.32</v>
      </c>
      <c r="AP106" s="26">
        <v>658.32</v>
      </c>
      <c r="AQ106" s="26">
        <v>658.32</v>
      </c>
      <c r="AR106" s="26">
        <v>658.32</v>
      </c>
      <c r="AS106" s="26">
        <v>658.36</v>
      </c>
      <c r="AT106" s="26">
        <v>13620.12</v>
      </c>
      <c r="AU106" s="26">
        <v>544.79999999999995</v>
      </c>
      <c r="AV106" s="26">
        <v>0</v>
      </c>
      <c r="AW106" s="26">
        <v>0</v>
      </c>
      <c r="AX106" s="26">
        <v>0</v>
      </c>
      <c r="AY106" s="26">
        <v>0</v>
      </c>
      <c r="AZ106" s="26">
        <v>0</v>
      </c>
      <c r="BA106" s="26">
        <v>0</v>
      </c>
      <c r="BB106" s="26">
        <v>0</v>
      </c>
      <c r="BC106" s="26">
        <v>0</v>
      </c>
      <c r="BD106" s="26">
        <v>0</v>
      </c>
      <c r="BE106" s="26">
        <v>0</v>
      </c>
      <c r="BF106" s="26">
        <v>0</v>
      </c>
      <c r="BG106" s="26">
        <v>0</v>
      </c>
      <c r="BH106" s="26">
        <v>0</v>
      </c>
      <c r="BI106" s="26">
        <v>317347.24</v>
      </c>
      <c r="BJ106" s="26">
        <f t="shared" si="11"/>
        <v>269964.75</v>
      </c>
      <c r="BK106" s="302">
        <f t="shared" si="9"/>
        <v>-47382.489999999991</v>
      </c>
      <c r="BL106" s="208">
        <f t="shared" si="12"/>
        <v>6392.76</v>
      </c>
      <c r="BM106" s="208">
        <f t="shared" si="13"/>
        <v>40884.310000000005</v>
      </c>
    </row>
    <row r="107" spans="1:65" x14ac:dyDescent="0.2">
      <c r="A107" s="28" t="s">
        <v>3526</v>
      </c>
      <c r="B107" s="28" t="s">
        <v>19</v>
      </c>
      <c r="C107" s="32">
        <v>45564</v>
      </c>
      <c r="D107" s="26">
        <v>302609.5</v>
      </c>
      <c r="E107" s="27" t="s">
        <v>1221</v>
      </c>
      <c r="F107" s="28" t="s">
        <v>3487</v>
      </c>
      <c r="G107" s="33">
        <v>103.85</v>
      </c>
      <c r="H107" s="33">
        <v>104.37</v>
      </c>
      <c r="I107" s="33">
        <v>105.24</v>
      </c>
      <c r="J107" s="30">
        <f t="shared" si="7"/>
        <v>313.45999999999998</v>
      </c>
      <c r="K107" s="30">
        <v>244277.74000000011</v>
      </c>
      <c r="L107" s="33">
        <v>105.66</v>
      </c>
      <c r="M107" s="33">
        <v>106.07</v>
      </c>
      <c r="N107" s="33">
        <v>106.62</v>
      </c>
      <c r="O107" s="303">
        <v>33648.399999999994</v>
      </c>
      <c r="P107" s="301">
        <f t="shared" si="8"/>
        <v>33966.749999999993</v>
      </c>
      <c r="Q107" s="301">
        <f t="shared" si="10"/>
        <v>250369.47999999998</v>
      </c>
      <c r="R107" s="62">
        <v>107.24</v>
      </c>
      <c r="S107" s="62">
        <v>107.98</v>
      </c>
      <c r="T107" s="26">
        <v>108.96</v>
      </c>
      <c r="U107" s="26"/>
      <c r="V107" s="26"/>
      <c r="W107" s="26"/>
      <c r="X107" s="26"/>
      <c r="Y107" s="26">
        <v>108.96</v>
      </c>
      <c r="Z107" s="26">
        <v>108.96</v>
      </c>
      <c r="AA107" s="26">
        <v>5557</v>
      </c>
      <c r="AB107" s="26">
        <v>108.96</v>
      </c>
      <c r="AC107" s="26">
        <v>108.96</v>
      </c>
      <c r="AD107" s="26">
        <v>108.96</v>
      </c>
      <c r="AE107" s="26">
        <v>108.96</v>
      </c>
      <c r="AF107" s="26">
        <v>108.96</v>
      </c>
      <c r="AG107" s="26">
        <v>108.96</v>
      </c>
      <c r="AH107" s="26">
        <v>108.96</v>
      </c>
      <c r="AI107" s="26">
        <v>108.96</v>
      </c>
      <c r="AJ107" s="26">
        <v>108.96</v>
      </c>
      <c r="AK107" s="26">
        <v>108.96</v>
      </c>
      <c r="AL107" s="26">
        <v>108.96</v>
      </c>
      <c r="AM107" s="26">
        <v>5557</v>
      </c>
      <c r="AN107" s="26">
        <v>108.96</v>
      </c>
      <c r="AO107" s="26">
        <v>108.96</v>
      </c>
      <c r="AP107" s="26">
        <v>108.96</v>
      </c>
      <c r="AQ107" s="26">
        <v>108.96</v>
      </c>
      <c r="AR107" s="26">
        <v>108.96</v>
      </c>
      <c r="AS107" s="26">
        <v>108.96</v>
      </c>
      <c r="AT107" s="26">
        <v>18305.439999999999</v>
      </c>
      <c r="AU107" s="26">
        <v>108.96</v>
      </c>
      <c r="AV107" s="26">
        <v>0</v>
      </c>
      <c r="AW107" s="26">
        <v>0</v>
      </c>
      <c r="AX107" s="26">
        <v>0</v>
      </c>
      <c r="AY107" s="26">
        <v>0</v>
      </c>
      <c r="AZ107" s="26">
        <v>0</v>
      </c>
      <c r="BA107" s="26">
        <v>0</v>
      </c>
      <c r="BB107" s="26">
        <v>0</v>
      </c>
      <c r="BC107" s="26">
        <v>0</v>
      </c>
      <c r="BD107" s="26">
        <v>0</v>
      </c>
      <c r="BE107" s="26">
        <v>0</v>
      </c>
      <c r="BF107" s="26">
        <v>0</v>
      </c>
      <c r="BG107" s="26">
        <v>0</v>
      </c>
      <c r="BH107" s="26">
        <v>0</v>
      </c>
      <c r="BI107" s="26">
        <v>252095.06</v>
      </c>
      <c r="BJ107" s="26">
        <f t="shared" si="11"/>
        <v>218446.66</v>
      </c>
      <c r="BK107" s="302">
        <f t="shared" si="9"/>
        <v>-33648.399999999994</v>
      </c>
      <c r="BL107" s="208">
        <f t="shared" si="12"/>
        <v>533.57000000000005</v>
      </c>
      <c r="BM107" s="208">
        <f t="shared" si="13"/>
        <v>31707.599999999991</v>
      </c>
    </row>
    <row r="108" spans="1:65" x14ac:dyDescent="0.2">
      <c r="A108" s="28" t="s">
        <v>3486</v>
      </c>
      <c r="B108" s="28" t="s">
        <v>19</v>
      </c>
      <c r="C108" s="34">
        <v>45486</v>
      </c>
      <c r="D108" s="26">
        <v>315934</v>
      </c>
      <c r="E108" s="27" t="s">
        <v>948</v>
      </c>
      <c r="F108" s="28" t="s">
        <v>3487</v>
      </c>
      <c r="G108" s="33">
        <v>471.34</v>
      </c>
      <c r="H108" s="33">
        <v>473.7</v>
      </c>
      <c r="I108" s="33">
        <v>477.63</v>
      </c>
      <c r="J108" s="30">
        <f t="shared" si="7"/>
        <v>1422.67</v>
      </c>
      <c r="K108" s="30">
        <v>324204.96999999962</v>
      </c>
      <c r="L108" s="33">
        <v>5387.74</v>
      </c>
      <c r="M108" s="33">
        <v>481.41</v>
      </c>
      <c r="N108" s="33">
        <v>483.91</v>
      </c>
      <c r="O108" s="303">
        <v>50600.04</v>
      </c>
      <c r="P108" s="301">
        <f t="shared" si="8"/>
        <v>56953.1</v>
      </c>
      <c r="Q108" s="301">
        <f t="shared" si="10"/>
        <v>316530.04000000004</v>
      </c>
      <c r="R108" s="62">
        <v>2974.42</v>
      </c>
      <c r="S108" s="62">
        <v>1633.61</v>
      </c>
      <c r="T108" s="26">
        <v>1648.47</v>
      </c>
      <c r="U108" s="26"/>
      <c r="V108" s="26"/>
      <c r="W108" s="26"/>
      <c r="X108" s="26"/>
      <c r="Y108" s="26">
        <v>1648.47</v>
      </c>
      <c r="Z108" s="26">
        <v>1648.47</v>
      </c>
      <c r="AA108" s="26">
        <v>1648.47</v>
      </c>
      <c r="AB108" s="26">
        <v>1648.47</v>
      </c>
      <c r="AC108" s="26">
        <v>1648.47</v>
      </c>
      <c r="AD108" s="26">
        <v>1648.47</v>
      </c>
      <c r="AE108" s="26">
        <v>1648.47</v>
      </c>
      <c r="AF108" s="26">
        <v>1648.47</v>
      </c>
      <c r="AG108" s="26">
        <v>1648.47</v>
      </c>
      <c r="AH108" s="26">
        <v>8242.35</v>
      </c>
      <c r="AI108" s="26">
        <v>1648.47</v>
      </c>
      <c r="AJ108" s="26">
        <v>1648.47</v>
      </c>
      <c r="AK108" s="26">
        <v>1648.47</v>
      </c>
      <c r="AL108" s="26">
        <v>1648.47</v>
      </c>
      <c r="AM108" s="26">
        <v>1648.47</v>
      </c>
      <c r="AN108" s="26">
        <v>1648.47</v>
      </c>
      <c r="AO108" s="26">
        <v>1648.47</v>
      </c>
      <c r="AP108" s="26">
        <v>1648.47</v>
      </c>
      <c r="AQ108" s="26">
        <v>0</v>
      </c>
      <c r="AR108" s="26">
        <v>0</v>
      </c>
      <c r="AS108" s="26">
        <v>0</v>
      </c>
      <c r="AT108" s="26">
        <v>0</v>
      </c>
      <c r="AU108" s="26">
        <v>148.35</v>
      </c>
      <c r="AV108" s="26">
        <v>0</v>
      </c>
      <c r="AW108" s="26">
        <v>0</v>
      </c>
      <c r="AX108" s="26">
        <v>0</v>
      </c>
      <c r="AY108" s="26">
        <v>0</v>
      </c>
      <c r="AZ108" s="26">
        <v>0</v>
      </c>
      <c r="BA108" s="26">
        <v>0</v>
      </c>
      <c r="BB108" s="26">
        <v>0</v>
      </c>
      <c r="BC108" s="26">
        <v>0</v>
      </c>
      <c r="BD108" s="26">
        <v>0</v>
      </c>
      <c r="BE108" s="26">
        <v>0</v>
      </c>
      <c r="BF108" s="26">
        <v>0</v>
      </c>
      <c r="BG108" s="26">
        <v>0</v>
      </c>
      <c r="BH108" s="26">
        <v>0</v>
      </c>
      <c r="BI108" s="26">
        <v>324458.89</v>
      </c>
      <c r="BJ108" s="26">
        <f t="shared" si="11"/>
        <v>273858.85000000003</v>
      </c>
      <c r="BK108" s="302">
        <f t="shared" si="9"/>
        <v>-50600.039999999979</v>
      </c>
      <c r="BL108" s="208">
        <f t="shared" si="12"/>
        <v>10961.09</v>
      </c>
      <c r="BM108" s="208">
        <f t="shared" si="13"/>
        <v>38063.160000000003</v>
      </c>
    </row>
    <row r="109" spans="1:65" x14ac:dyDescent="0.2">
      <c r="A109" s="28" t="s">
        <v>3540</v>
      </c>
      <c r="B109" s="28" t="s">
        <v>19</v>
      </c>
      <c r="C109" s="32">
        <v>45552</v>
      </c>
      <c r="D109" s="26">
        <v>315000</v>
      </c>
      <c r="E109" s="27" t="s">
        <v>3541</v>
      </c>
      <c r="F109" s="28" t="s">
        <v>3487</v>
      </c>
      <c r="G109" s="33">
        <v>352.16</v>
      </c>
      <c r="H109" s="33">
        <v>353.92</v>
      </c>
      <c r="I109" s="33">
        <v>356.86</v>
      </c>
      <c r="J109" s="30">
        <f t="shared" si="7"/>
        <v>1062.94</v>
      </c>
      <c r="K109" s="30">
        <v>321676.52000000014</v>
      </c>
      <c r="L109" s="33">
        <v>365.7</v>
      </c>
      <c r="M109" s="33"/>
      <c r="N109" s="33">
        <v>730.6</v>
      </c>
      <c r="O109" s="29"/>
      <c r="P109" s="301">
        <f t="shared" si="8"/>
        <v>1096.3</v>
      </c>
      <c r="Q109" s="301">
        <f t="shared" si="10"/>
        <v>660522.45000000019</v>
      </c>
      <c r="R109" s="62">
        <v>363.65</v>
      </c>
      <c r="S109" s="62"/>
      <c r="T109" s="26">
        <v>369.49</v>
      </c>
      <c r="U109" s="26"/>
      <c r="V109" s="26"/>
      <c r="W109" s="26"/>
      <c r="X109" s="26"/>
      <c r="Y109" s="26">
        <v>369.49</v>
      </c>
      <c r="Z109" s="26">
        <v>295752.43</v>
      </c>
      <c r="AA109" s="26">
        <v>2278.5300000000002</v>
      </c>
      <c r="AB109" s="26">
        <v>369.49</v>
      </c>
      <c r="AC109" s="26">
        <v>369.49</v>
      </c>
      <c r="AD109" s="26">
        <v>369.49</v>
      </c>
      <c r="AE109" s="26">
        <v>369.49</v>
      </c>
      <c r="AF109" s="26">
        <v>797.81</v>
      </c>
      <c r="AG109" s="26">
        <v>1231.6400000000001</v>
      </c>
      <c r="AH109" s="26">
        <v>1231.6400000000001</v>
      </c>
      <c r="AI109" s="26">
        <v>1231.6400000000001</v>
      </c>
      <c r="AJ109" s="26">
        <v>1231.6400000000001</v>
      </c>
      <c r="AK109" s="26">
        <v>1231.6400000000001</v>
      </c>
      <c r="AL109" s="26">
        <v>1231.6400000000001</v>
      </c>
      <c r="AM109" s="26">
        <v>7595.09</v>
      </c>
      <c r="AN109" s="26">
        <v>1231.6400000000001</v>
      </c>
      <c r="AO109" s="26">
        <v>1231.6400000000001</v>
      </c>
      <c r="AP109" s="26">
        <v>1231.6400000000001</v>
      </c>
      <c r="AQ109" s="26">
        <v>1231.6400000000001</v>
      </c>
      <c r="AR109" s="26">
        <v>1231.6400000000001</v>
      </c>
      <c r="AS109" s="26">
        <v>1231.6400000000001</v>
      </c>
      <c r="AT109" s="26">
        <v>6363.45</v>
      </c>
      <c r="AU109" s="26">
        <v>0</v>
      </c>
      <c r="AV109" s="26">
        <v>0</v>
      </c>
      <c r="AW109" s="26">
        <v>0</v>
      </c>
      <c r="AX109" s="26">
        <v>0</v>
      </c>
      <c r="AY109" s="26">
        <v>106.07</v>
      </c>
      <c r="AZ109" s="26">
        <v>0</v>
      </c>
      <c r="BA109" s="26">
        <v>0</v>
      </c>
      <c r="BB109" s="26">
        <v>0</v>
      </c>
      <c r="BC109" s="26">
        <v>0</v>
      </c>
      <c r="BD109" s="26">
        <v>0</v>
      </c>
      <c r="BE109" s="26">
        <v>0</v>
      </c>
      <c r="BF109" s="26">
        <v>0</v>
      </c>
      <c r="BG109" s="26">
        <v>0</v>
      </c>
      <c r="BH109" s="26">
        <v>0</v>
      </c>
      <c r="BI109" s="26">
        <v>330268.79999999999</v>
      </c>
      <c r="BJ109" s="26">
        <f t="shared" si="11"/>
        <v>330268.79999999999</v>
      </c>
      <c r="BK109" s="302">
        <f t="shared" si="9"/>
        <v>0</v>
      </c>
      <c r="BL109" s="208">
        <f t="shared" si="12"/>
        <v>1459.9499999999998</v>
      </c>
      <c r="BM109" s="208">
        <f t="shared" si="13"/>
        <v>329890.00000000017</v>
      </c>
    </row>
    <row r="110" spans="1:65" x14ac:dyDescent="0.2">
      <c r="A110" s="28" t="s">
        <v>3560</v>
      </c>
      <c r="B110" s="28" t="s">
        <v>19</v>
      </c>
      <c r="C110" s="32">
        <v>45553</v>
      </c>
      <c r="D110" s="26">
        <v>296029.5</v>
      </c>
      <c r="E110" s="27" t="s">
        <v>1318</v>
      </c>
      <c r="F110" s="28" t="s">
        <v>3487</v>
      </c>
      <c r="G110" s="33">
        <v>1640.83</v>
      </c>
      <c r="H110" s="33">
        <v>1649.03</v>
      </c>
      <c r="I110" s="33">
        <v>1662.72</v>
      </c>
      <c r="J110" s="30">
        <f t="shared" si="7"/>
        <v>4952.58</v>
      </c>
      <c r="K110" s="30">
        <v>201888.24999999994</v>
      </c>
      <c r="L110" s="33">
        <v>1669.37</v>
      </c>
      <c r="M110" s="33">
        <v>1675.88</v>
      </c>
      <c r="N110" s="33">
        <v>1684.6</v>
      </c>
      <c r="O110" s="29"/>
      <c r="P110" s="301">
        <f t="shared" si="8"/>
        <v>5029.8500000000004</v>
      </c>
      <c r="Q110" s="301">
        <f t="shared" si="10"/>
        <v>351815.81999999983</v>
      </c>
      <c r="R110" s="62">
        <v>56438.28</v>
      </c>
      <c r="S110" s="62">
        <v>1706.06</v>
      </c>
      <c r="T110" s="26">
        <v>1721.58</v>
      </c>
      <c r="U110" s="26"/>
      <c r="V110" s="26"/>
      <c r="W110" s="26"/>
      <c r="X110" s="26"/>
      <c r="Y110" s="26">
        <v>1721.58</v>
      </c>
      <c r="Z110" s="26">
        <v>1721.58</v>
      </c>
      <c r="AA110" s="26">
        <v>1721.58</v>
      </c>
      <c r="AB110" s="26">
        <v>1721.58</v>
      </c>
      <c r="AC110" s="26">
        <v>1721.58</v>
      </c>
      <c r="AD110" s="26">
        <v>1721.58</v>
      </c>
      <c r="AE110" s="26">
        <v>1721.58</v>
      </c>
      <c r="AF110" s="26">
        <v>1721.58</v>
      </c>
      <c r="AG110" s="26">
        <v>1721.58</v>
      </c>
      <c r="AH110" s="26">
        <v>56202.07</v>
      </c>
      <c r="AI110" s="26">
        <v>1721.58</v>
      </c>
      <c r="AJ110" s="26">
        <v>1721.58</v>
      </c>
      <c r="AK110" s="26">
        <v>1721.58</v>
      </c>
      <c r="AL110" s="26">
        <v>1721.58</v>
      </c>
      <c r="AM110" s="26">
        <v>1721.58</v>
      </c>
      <c r="AN110" s="26">
        <v>1721.58</v>
      </c>
      <c r="AO110" s="26">
        <v>1721.58</v>
      </c>
      <c r="AP110" s="26">
        <v>1721.58</v>
      </c>
      <c r="AQ110" s="26">
        <v>1721.58</v>
      </c>
      <c r="AR110" s="26">
        <v>1721.58</v>
      </c>
      <c r="AS110" s="26">
        <v>1721.58</v>
      </c>
      <c r="AT110" s="26">
        <v>54480.49</v>
      </c>
      <c r="AU110" s="26">
        <v>0</v>
      </c>
      <c r="AV110" s="26">
        <v>0</v>
      </c>
      <c r="AW110" s="26">
        <v>0</v>
      </c>
      <c r="AX110" s="26">
        <v>0</v>
      </c>
      <c r="AY110" s="26">
        <v>0</v>
      </c>
      <c r="AZ110" s="26">
        <v>0</v>
      </c>
      <c r="BA110" s="26">
        <v>0</v>
      </c>
      <c r="BB110" s="26">
        <v>0</v>
      </c>
      <c r="BC110" s="26">
        <v>0</v>
      </c>
      <c r="BD110" s="26">
        <v>0</v>
      </c>
      <c r="BE110" s="26">
        <v>0</v>
      </c>
      <c r="BF110" s="26">
        <v>0</v>
      </c>
      <c r="BG110" s="26">
        <v>0</v>
      </c>
      <c r="BH110" s="26">
        <v>0</v>
      </c>
      <c r="BI110" s="26">
        <v>146835.74</v>
      </c>
      <c r="BJ110" s="26">
        <f t="shared" si="11"/>
        <v>146835.74</v>
      </c>
      <c r="BK110" s="302">
        <f t="shared" si="9"/>
        <v>0</v>
      </c>
      <c r="BL110" s="208">
        <f t="shared" si="12"/>
        <v>63174.189999999995</v>
      </c>
      <c r="BM110" s="208">
        <f t="shared" si="13"/>
        <v>146835.74000000002</v>
      </c>
    </row>
    <row r="111" spans="1:65" x14ac:dyDescent="0.2">
      <c r="A111" s="28" t="s">
        <v>3518</v>
      </c>
      <c r="B111" s="28" t="s">
        <v>19</v>
      </c>
      <c r="C111" s="35">
        <v>45472</v>
      </c>
      <c r="D111" s="26">
        <v>412660</v>
      </c>
      <c r="E111" s="27" t="s">
        <v>1193</v>
      </c>
      <c r="F111" s="28" t="s">
        <v>3487</v>
      </c>
      <c r="G111" s="33">
        <v>127.26</v>
      </c>
      <c r="H111" s="33">
        <v>127.9</v>
      </c>
      <c r="I111" s="33">
        <v>128.96</v>
      </c>
      <c r="J111" s="30">
        <f t="shared" si="7"/>
        <v>384.12</v>
      </c>
      <c r="K111" s="30">
        <v>243833.42</v>
      </c>
      <c r="L111" s="33">
        <v>129.47999999999999</v>
      </c>
      <c r="M111" s="33">
        <v>379.42</v>
      </c>
      <c r="N111" s="33">
        <v>381.4</v>
      </c>
      <c r="O111" s="303">
        <v>33648.399999999994</v>
      </c>
      <c r="P111" s="301">
        <f t="shared" si="8"/>
        <v>34538.699999999997</v>
      </c>
      <c r="Q111" s="301">
        <f t="shared" si="10"/>
        <v>237851.77000000002</v>
      </c>
      <c r="R111" s="62">
        <v>383.61</v>
      </c>
      <c r="S111" s="62">
        <v>386.26</v>
      </c>
      <c r="T111" s="26">
        <v>389.77</v>
      </c>
      <c r="U111" s="26"/>
      <c r="V111" s="26"/>
      <c r="W111" s="26"/>
      <c r="X111" s="26"/>
      <c r="Y111" s="26">
        <v>389.77</v>
      </c>
      <c r="Z111" s="26">
        <v>389.77</v>
      </c>
      <c r="AA111" s="26">
        <v>2257.84</v>
      </c>
      <c r="AB111" s="26">
        <v>601.54</v>
      </c>
      <c r="AC111" s="26">
        <v>701.33</v>
      </c>
      <c r="AD111" s="26">
        <v>701.33</v>
      </c>
      <c r="AE111" s="26">
        <v>701.33</v>
      </c>
      <c r="AF111" s="26">
        <v>701.33</v>
      </c>
      <c r="AG111" s="26">
        <v>701.33</v>
      </c>
      <c r="AH111" s="26">
        <v>701.33</v>
      </c>
      <c r="AI111" s="26">
        <v>701.33</v>
      </c>
      <c r="AJ111" s="26">
        <v>701.33</v>
      </c>
      <c r="AK111" s="26">
        <v>701.33</v>
      </c>
      <c r="AL111" s="26">
        <v>701.33</v>
      </c>
      <c r="AM111" s="26">
        <v>6928.16</v>
      </c>
      <c r="AN111" s="26">
        <v>701.33</v>
      </c>
      <c r="AO111" s="26">
        <v>701.33</v>
      </c>
      <c r="AP111" s="26">
        <v>701.39</v>
      </c>
      <c r="AQ111" s="26">
        <v>0</v>
      </c>
      <c r="AR111" s="26">
        <v>0</v>
      </c>
      <c r="AS111" s="26">
        <v>0</v>
      </c>
      <c r="AT111" s="26">
        <v>0</v>
      </c>
      <c r="AU111" s="26">
        <v>0</v>
      </c>
      <c r="AV111" s="26">
        <v>0</v>
      </c>
      <c r="AW111" s="26">
        <v>0</v>
      </c>
      <c r="AX111" s="26">
        <v>0</v>
      </c>
      <c r="AY111" s="26">
        <v>0</v>
      </c>
      <c r="AZ111" s="26">
        <v>0</v>
      </c>
      <c r="BA111" s="26">
        <v>0</v>
      </c>
      <c r="BB111" s="26">
        <v>0</v>
      </c>
      <c r="BC111" s="26">
        <v>0</v>
      </c>
      <c r="BD111" s="26">
        <v>0</v>
      </c>
      <c r="BE111" s="26">
        <v>0</v>
      </c>
      <c r="BF111" s="26">
        <v>0</v>
      </c>
      <c r="BG111" s="26">
        <v>0</v>
      </c>
      <c r="BH111" s="26">
        <v>0</v>
      </c>
      <c r="BI111" s="26">
        <v>250656.1</v>
      </c>
      <c r="BJ111" s="26">
        <f t="shared" si="11"/>
        <v>217007.7</v>
      </c>
      <c r="BK111" s="302">
        <f t="shared" si="9"/>
        <v>-33648.399999999994</v>
      </c>
      <c r="BL111" s="208">
        <f t="shared" si="12"/>
        <v>1660.1699999999998</v>
      </c>
      <c r="BM111" s="208">
        <f t="shared" si="13"/>
        <v>20074.200000000004</v>
      </c>
    </row>
    <row r="112" spans="1:65" x14ac:dyDescent="0.2">
      <c r="A112" s="28" t="s">
        <v>3594</v>
      </c>
      <c r="B112" s="28" t="s">
        <v>19</v>
      </c>
      <c r="C112" s="32">
        <v>45608</v>
      </c>
      <c r="D112" s="26">
        <v>305654.15999999997</v>
      </c>
      <c r="E112" s="27" t="s">
        <v>1028</v>
      </c>
      <c r="F112" s="28" t="s">
        <v>3487</v>
      </c>
      <c r="G112" s="33"/>
      <c r="H112" s="33">
        <v>9000</v>
      </c>
      <c r="I112" s="33"/>
      <c r="J112" s="30">
        <f t="shared" si="7"/>
        <v>9000</v>
      </c>
      <c r="K112" s="30">
        <v>321898.99999999959</v>
      </c>
      <c r="L112" s="33"/>
      <c r="M112" s="33">
        <v>6771.13</v>
      </c>
      <c r="N112" s="33">
        <v>630.42999999999995</v>
      </c>
      <c r="O112" s="303">
        <v>48061.120000000003</v>
      </c>
      <c r="P112" s="301">
        <f t="shared" si="8"/>
        <v>55462.68</v>
      </c>
      <c r="Q112" s="301">
        <f t="shared" si="10"/>
        <v>341311.05</v>
      </c>
      <c r="R112" s="62"/>
      <c r="S112" s="62"/>
      <c r="T112" s="26">
        <v>1711.57</v>
      </c>
      <c r="U112" s="26"/>
      <c r="V112" s="26"/>
      <c r="W112" s="26"/>
      <c r="X112" s="26"/>
      <c r="Y112" s="26">
        <v>1711.57</v>
      </c>
      <c r="Z112" s="26">
        <v>8719.91</v>
      </c>
      <c r="AA112" s="26">
        <v>1711.57</v>
      </c>
      <c r="AB112" s="26">
        <v>1711.57</v>
      </c>
      <c r="AC112" s="26">
        <v>1711.57</v>
      </c>
      <c r="AD112" s="26">
        <v>1711.57</v>
      </c>
      <c r="AE112" s="26">
        <v>1711.57</v>
      </c>
      <c r="AF112" s="26">
        <v>24826.71</v>
      </c>
      <c r="AG112" s="26">
        <v>644.27</v>
      </c>
      <c r="AH112" s="26">
        <v>644.27</v>
      </c>
      <c r="AI112" s="26">
        <v>644.27</v>
      </c>
      <c r="AJ112" s="26">
        <v>644.27</v>
      </c>
      <c r="AK112" s="26">
        <v>644.27</v>
      </c>
      <c r="AL112" s="26">
        <v>644.27</v>
      </c>
      <c r="AM112" s="26">
        <v>644.27</v>
      </c>
      <c r="AN112" s="26">
        <v>644.27</v>
      </c>
      <c r="AO112" s="26">
        <v>644.27</v>
      </c>
      <c r="AP112" s="26">
        <v>644.27</v>
      </c>
      <c r="AQ112" s="26">
        <v>644.27</v>
      </c>
      <c r="AR112" s="26">
        <v>644.27</v>
      </c>
      <c r="AS112" s="26">
        <v>644.34</v>
      </c>
      <c r="AT112" s="26">
        <v>0</v>
      </c>
      <c r="AU112" s="26">
        <v>0</v>
      </c>
      <c r="AV112" s="26">
        <v>0</v>
      </c>
      <c r="AW112" s="26">
        <v>0</v>
      </c>
      <c r="AX112" s="26">
        <v>0</v>
      </c>
      <c r="AY112" s="26">
        <v>0</v>
      </c>
      <c r="AZ112" s="26">
        <v>0</v>
      </c>
      <c r="BA112" s="26">
        <v>0</v>
      </c>
      <c r="BB112" s="26">
        <v>104.4</v>
      </c>
      <c r="BC112" s="26">
        <v>0</v>
      </c>
      <c r="BD112" s="26">
        <v>0</v>
      </c>
      <c r="BE112" s="26">
        <v>0</v>
      </c>
      <c r="BF112" s="26">
        <v>0</v>
      </c>
      <c r="BG112" s="26">
        <v>0</v>
      </c>
      <c r="BH112" s="26">
        <v>0</v>
      </c>
      <c r="BI112" s="26">
        <v>335364.58</v>
      </c>
      <c r="BJ112" s="26">
        <f t="shared" si="11"/>
        <v>287303.46000000002</v>
      </c>
      <c r="BK112" s="302">
        <f t="shared" si="9"/>
        <v>-48061.119999999995</v>
      </c>
      <c r="BL112" s="208">
        <f t="shared" si="12"/>
        <v>7401.56</v>
      </c>
      <c r="BM112" s="208">
        <f t="shared" si="13"/>
        <v>54007.58999999996</v>
      </c>
    </row>
    <row r="113" spans="1:65" x14ac:dyDescent="0.2">
      <c r="A113" s="28" t="s">
        <v>3496</v>
      </c>
      <c r="B113" s="28" t="s">
        <v>19</v>
      </c>
      <c r="C113" s="32">
        <v>45507</v>
      </c>
      <c r="D113" s="26">
        <v>227950</v>
      </c>
      <c r="E113" s="27" t="s">
        <v>1135</v>
      </c>
      <c r="F113" s="28" t="s">
        <v>3487</v>
      </c>
      <c r="G113" s="33">
        <v>267.20999999999998</v>
      </c>
      <c r="H113" s="33">
        <v>268.55</v>
      </c>
      <c r="I113" s="33">
        <v>270.77999999999997</v>
      </c>
      <c r="J113" s="30">
        <f t="shared" si="7"/>
        <v>806.54</v>
      </c>
      <c r="K113" s="30">
        <v>295012.7900000005</v>
      </c>
      <c r="L113" s="33">
        <v>271.86</v>
      </c>
      <c r="M113" s="33">
        <v>620.09</v>
      </c>
      <c r="N113" s="33">
        <v>914.47</v>
      </c>
      <c r="O113" s="303">
        <v>47331.22</v>
      </c>
      <c r="P113" s="301">
        <f t="shared" si="8"/>
        <v>49137.64</v>
      </c>
      <c r="Q113" s="301">
        <f t="shared" si="10"/>
        <v>276486.11</v>
      </c>
      <c r="R113" s="62">
        <v>939.42</v>
      </c>
      <c r="S113" s="62">
        <v>926.13</v>
      </c>
      <c r="T113" s="26">
        <v>934.55</v>
      </c>
      <c r="U113" s="26"/>
      <c r="V113" s="26"/>
      <c r="W113" s="26"/>
      <c r="X113" s="26"/>
      <c r="Y113" s="26">
        <v>934.55</v>
      </c>
      <c r="Z113" s="26">
        <v>934.55</v>
      </c>
      <c r="AA113" s="26">
        <v>934.55</v>
      </c>
      <c r="AB113" s="26">
        <v>934.55</v>
      </c>
      <c r="AC113" s="26">
        <v>934.55</v>
      </c>
      <c r="AD113" s="26">
        <v>934.55</v>
      </c>
      <c r="AE113" s="26">
        <v>934.55</v>
      </c>
      <c r="AF113" s="26">
        <v>934.55</v>
      </c>
      <c r="AG113" s="26">
        <v>934.55</v>
      </c>
      <c r="AH113" s="26">
        <v>934.55</v>
      </c>
      <c r="AI113" s="26">
        <v>934.55</v>
      </c>
      <c r="AJ113" s="26">
        <v>934.55</v>
      </c>
      <c r="AK113" s="26">
        <v>934.55</v>
      </c>
      <c r="AL113" s="26">
        <v>934.55</v>
      </c>
      <c r="AM113" s="26">
        <v>934.55</v>
      </c>
      <c r="AN113" s="26">
        <v>934.55</v>
      </c>
      <c r="AO113" s="26">
        <v>934.55</v>
      </c>
      <c r="AP113" s="26">
        <v>934.55</v>
      </c>
      <c r="AQ113" s="26">
        <v>934.55</v>
      </c>
      <c r="AR113" s="26">
        <v>934.55</v>
      </c>
      <c r="AS113" s="26">
        <v>934.55</v>
      </c>
      <c r="AT113" s="26">
        <v>0</v>
      </c>
      <c r="AU113" s="26">
        <v>0</v>
      </c>
      <c r="AV113" s="26">
        <v>0</v>
      </c>
      <c r="AW113" s="26">
        <v>311.52</v>
      </c>
      <c r="AX113" s="26">
        <v>0</v>
      </c>
      <c r="AY113" s="26">
        <v>0</v>
      </c>
      <c r="AZ113" s="26">
        <v>0</v>
      </c>
      <c r="BA113" s="26">
        <v>0</v>
      </c>
      <c r="BB113" s="26">
        <v>0</v>
      </c>
      <c r="BC113" s="26">
        <v>0</v>
      </c>
      <c r="BD113" s="26">
        <v>0</v>
      </c>
      <c r="BE113" s="26">
        <v>0</v>
      </c>
      <c r="BF113" s="26">
        <v>0</v>
      </c>
      <c r="BG113" s="26">
        <v>0</v>
      </c>
      <c r="BH113" s="26">
        <v>0</v>
      </c>
      <c r="BI113" s="26">
        <v>301080.15999999997</v>
      </c>
      <c r="BJ113" s="26">
        <f t="shared" si="11"/>
        <v>253748.93999999997</v>
      </c>
      <c r="BK113" s="302">
        <f t="shared" si="9"/>
        <v>-47331.22</v>
      </c>
      <c r="BL113" s="208">
        <f t="shared" si="12"/>
        <v>3671.9700000000003</v>
      </c>
      <c r="BM113" s="208">
        <f t="shared" si="13"/>
        <v>20871.619999999992</v>
      </c>
    </row>
    <row r="114" spans="1:65" x14ac:dyDescent="0.2">
      <c r="A114" s="28" t="s">
        <v>3559</v>
      </c>
      <c r="B114" s="28" t="s">
        <v>19</v>
      </c>
      <c r="C114" s="32">
        <v>45559</v>
      </c>
      <c r="D114" s="26">
        <v>281154</v>
      </c>
      <c r="E114" s="27" t="s">
        <v>1314</v>
      </c>
      <c r="F114" s="28" t="s">
        <v>3487</v>
      </c>
      <c r="G114" s="33">
        <v>371.22</v>
      </c>
      <c r="H114" s="33">
        <v>373.08</v>
      </c>
      <c r="I114" s="33">
        <v>376.18</v>
      </c>
      <c r="J114" s="30">
        <f t="shared" si="7"/>
        <v>1120.48</v>
      </c>
      <c r="K114" s="30">
        <v>323810.43999999983</v>
      </c>
      <c r="L114" s="33">
        <v>377.68</v>
      </c>
      <c r="M114" s="33">
        <v>635.14</v>
      </c>
      <c r="N114" s="33">
        <v>638.44000000000005</v>
      </c>
      <c r="O114" s="303">
        <v>48061.120000000003</v>
      </c>
      <c r="P114" s="301">
        <f t="shared" si="8"/>
        <v>49712.380000000005</v>
      </c>
      <c r="Q114" s="301">
        <f t="shared" si="10"/>
        <v>355469.89999999997</v>
      </c>
      <c r="R114" s="62">
        <v>642.14</v>
      </c>
      <c r="S114" s="62">
        <v>646.57000000000005</v>
      </c>
      <c r="T114" s="26">
        <v>1402.83</v>
      </c>
      <c r="U114" s="26"/>
      <c r="V114" s="26"/>
      <c r="W114" s="26"/>
      <c r="X114" s="26"/>
      <c r="Y114" s="26">
        <v>1402.85</v>
      </c>
      <c r="Z114" s="26">
        <v>1543.48</v>
      </c>
      <c r="AA114" s="26">
        <v>7721.29</v>
      </c>
      <c r="AB114" s="26">
        <v>2311.65</v>
      </c>
      <c r="AC114" s="26">
        <v>2311.65</v>
      </c>
      <c r="AD114" s="26">
        <v>2311.65</v>
      </c>
      <c r="AE114" s="26">
        <v>2311.65</v>
      </c>
      <c r="AF114" s="26">
        <v>2311.65</v>
      </c>
      <c r="AG114" s="26">
        <v>2311.65</v>
      </c>
      <c r="AH114" s="26">
        <v>2311.65</v>
      </c>
      <c r="AI114" s="26">
        <v>2311.65</v>
      </c>
      <c r="AJ114" s="26">
        <v>1561.28</v>
      </c>
      <c r="AK114" s="26">
        <v>1561.28</v>
      </c>
      <c r="AL114" s="26">
        <v>1561.28</v>
      </c>
      <c r="AM114" s="26">
        <v>6970.92</v>
      </c>
      <c r="AN114" s="26">
        <v>1561.28</v>
      </c>
      <c r="AO114" s="26">
        <v>1561.28</v>
      </c>
      <c r="AP114" s="26">
        <v>1561.28</v>
      </c>
      <c r="AQ114" s="26">
        <v>1561.28</v>
      </c>
      <c r="AR114" s="26">
        <v>1561.28</v>
      </c>
      <c r="AS114" s="26">
        <v>1561.35</v>
      </c>
      <c r="AT114" s="26">
        <v>9953.74</v>
      </c>
      <c r="AU114" s="26">
        <v>0</v>
      </c>
      <c r="AV114" s="26">
        <v>108.19</v>
      </c>
      <c r="AW114" s="26">
        <v>0</v>
      </c>
      <c r="AX114" s="26">
        <v>0</v>
      </c>
      <c r="AY114" s="26">
        <v>0</v>
      </c>
      <c r="AZ114" s="26">
        <v>0</v>
      </c>
      <c r="BA114" s="26">
        <v>0</v>
      </c>
      <c r="BB114" s="26">
        <v>0</v>
      </c>
      <c r="BC114" s="26">
        <v>0</v>
      </c>
      <c r="BD114" s="26">
        <v>0</v>
      </c>
      <c r="BE114" s="26">
        <v>0</v>
      </c>
      <c r="BF114" s="26">
        <v>0</v>
      </c>
      <c r="BG114" s="26">
        <v>0</v>
      </c>
      <c r="BH114" s="26">
        <v>0</v>
      </c>
      <c r="BI114" s="26">
        <v>340594.22</v>
      </c>
      <c r="BJ114" s="26">
        <f t="shared" si="11"/>
        <v>292533.09999999998</v>
      </c>
      <c r="BK114" s="302">
        <f t="shared" si="9"/>
        <v>-48061.119999999995</v>
      </c>
      <c r="BL114" s="208">
        <f t="shared" si="12"/>
        <v>2939.9700000000003</v>
      </c>
      <c r="BM114" s="208">
        <f t="shared" si="13"/>
        <v>61648.09</v>
      </c>
    </row>
    <row r="115" spans="1:65" x14ac:dyDescent="0.2">
      <c r="A115" s="28" t="s">
        <v>3564</v>
      </c>
      <c r="B115" s="28" t="s">
        <v>19</v>
      </c>
      <c r="C115" s="34">
        <v>45472</v>
      </c>
      <c r="D115" s="26">
        <v>308991.15999999997</v>
      </c>
      <c r="E115" s="27" t="s">
        <v>1329</v>
      </c>
      <c r="F115" s="28" t="s">
        <v>3487</v>
      </c>
      <c r="G115" s="33">
        <v>1609.67</v>
      </c>
      <c r="H115" s="33">
        <v>1617.72</v>
      </c>
      <c r="I115" s="33">
        <v>1631.15</v>
      </c>
      <c r="J115" s="30">
        <f t="shared" si="7"/>
        <v>4858.5400000000009</v>
      </c>
      <c r="K115" s="30">
        <v>218857.3500000003</v>
      </c>
      <c r="L115" s="33">
        <v>1672.07</v>
      </c>
      <c r="M115" s="33">
        <v>1644.06</v>
      </c>
      <c r="N115" s="33"/>
      <c r="O115" s="303">
        <v>33648.399999999994</v>
      </c>
      <c r="P115" s="301">
        <f t="shared" si="8"/>
        <v>36964.529999999992</v>
      </c>
      <c r="Q115" s="301">
        <f t="shared" si="10"/>
        <v>261584.78000000003</v>
      </c>
      <c r="R115" s="62">
        <v>14074.45</v>
      </c>
      <c r="S115" s="62">
        <v>1673.66</v>
      </c>
      <c r="T115" s="26">
        <v>1688.89</v>
      </c>
      <c r="U115" s="26"/>
      <c r="V115" s="26"/>
      <c r="W115" s="26"/>
      <c r="X115" s="26"/>
      <c r="Y115" s="26">
        <v>2493.1799999999998</v>
      </c>
      <c r="Z115" s="26">
        <v>2493.1799999999998</v>
      </c>
      <c r="AA115" s="26">
        <v>2493.1799999999998</v>
      </c>
      <c r="AB115" s="26">
        <v>2493.1799999999998</v>
      </c>
      <c r="AC115" s="26">
        <v>2493.1799999999998</v>
      </c>
      <c r="AD115" s="26">
        <v>2493.1799999999998</v>
      </c>
      <c r="AE115" s="26">
        <v>2493.1799999999998</v>
      </c>
      <c r="AF115" s="26">
        <v>2493.1799999999998</v>
      </c>
      <c r="AG115" s="26">
        <v>1688.89</v>
      </c>
      <c r="AH115" s="26">
        <v>12584.99</v>
      </c>
      <c r="AI115" s="26">
        <v>1688.89</v>
      </c>
      <c r="AJ115" s="26">
        <v>1688.89</v>
      </c>
      <c r="AK115" s="26">
        <v>1688.89</v>
      </c>
      <c r="AL115" s="26">
        <v>1688.89</v>
      </c>
      <c r="AM115" s="26">
        <v>1688.89</v>
      </c>
      <c r="AN115" s="26">
        <v>1688.89</v>
      </c>
      <c r="AO115" s="26">
        <v>1688.89</v>
      </c>
      <c r="AP115" s="26">
        <v>1688.89</v>
      </c>
      <c r="AQ115" s="26">
        <v>1688.89</v>
      </c>
      <c r="AR115" s="26">
        <v>1688.89</v>
      </c>
      <c r="AS115" s="26">
        <v>1688.89</v>
      </c>
      <c r="AT115" s="26">
        <v>10896.1</v>
      </c>
      <c r="AU115" s="26">
        <v>282.20999999999998</v>
      </c>
      <c r="AV115" s="26">
        <v>0</v>
      </c>
      <c r="AW115" s="26">
        <v>0</v>
      </c>
      <c r="AX115" s="26">
        <v>0</v>
      </c>
      <c r="AY115" s="26">
        <v>0</v>
      </c>
      <c r="AZ115" s="26">
        <v>0</v>
      </c>
      <c r="BA115" s="26">
        <v>0</v>
      </c>
      <c r="BB115" s="26">
        <v>0</v>
      </c>
      <c r="BC115" s="26">
        <v>0</v>
      </c>
      <c r="BD115" s="26">
        <v>0</v>
      </c>
      <c r="BE115" s="26">
        <v>0</v>
      </c>
      <c r="BF115" s="26">
        <v>0</v>
      </c>
      <c r="BG115" s="26">
        <v>0</v>
      </c>
      <c r="BH115" s="26">
        <v>0</v>
      </c>
      <c r="BI115" s="26">
        <v>213820.76</v>
      </c>
      <c r="BJ115" s="26">
        <f t="shared" si="11"/>
        <v>180172.36000000002</v>
      </c>
      <c r="BK115" s="302">
        <f t="shared" si="9"/>
        <v>-33648.399999999994</v>
      </c>
      <c r="BL115" s="208">
        <f t="shared" si="12"/>
        <v>19064.240000000002</v>
      </c>
      <c r="BM115" s="208">
        <f t="shared" si="13"/>
        <v>65664.31</v>
      </c>
    </row>
    <row r="116" spans="1:65" x14ac:dyDescent="0.2">
      <c r="A116" s="28" t="s">
        <v>3492</v>
      </c>
      <c r="B116" s="28" t="s">
        <v>19</v>
      </c>
      <c r="C116" s="32">
        <v>45635</v>
      </c>
      <c r="D116" s="26">
        <v>420913.14</v>
      </c>
      <c r="E116" s="27" t="s">
        <v>965</v>
      </c>
      <c r="F116" s="28" t="s">
        <v>3487</v>
      </c>
      <c r="G116" s="33">
        <v>10290.01</v>
      </c>
      <c r="H116" s="33">
        <v>407.04</v>
      </c>
      <c r="I116" s="33">
        <v>418.77</v>
      </c>
      <c r="J116" s="30">
        <f t="shared" si="7"/>
        <v>11115.820000000002</v>
      </c>
      <c r="K116" s="30">
        <v>229998.14999999997</v>
      </c>
      <c r="L116" s="33">
        <v>412.06</v>
      </c>
      <c r="M116" s="33">
        <v>413.67</v>
      </c>
      <c r="N116" s="33">
        <v>415.82</v>
      </c>
      <c r="O116" s="29"/>
      <c r="P116" s="301">
        <f t="shared" si="8"/>
        <v>1241.55</v>
      </c>
      <c r="Q116" s="301">
        <f t="shared" si="10"/>
        <v>277063.45</v>
      </c>
      <c r="R116" s="62">
        <v>766.82</v>
      </c>
      <c r="S116" s="62">
        <v>1403.72</v>
      </c>
      <c r="T116" s="26">
        <v>1416.49</v>
      </c>
      <c r="U116" s="26"/>
      <c r="V116" s="26"/>
      <c r="W116" s="26"/>
      <c r="X116" s="26"/>
      <c r="Y116" s="26">
        <v>1416.49</v>
      </c>
      <c r="Z116" s="26">
        <v>1416.49</v>
      </c>
      <c r="AA116" s="26">
        <v>1416.49</v>
      </c>
      <c r="AB116" s="26">
        <v>1416.49</v>
      </c>
      <c r="AC116" s="26">
        <v>1416.49</v>
      </c>
      <c r="AD116" s="26">
        <v>1416.49</v>
      </c>
      <c r="AE116" s="26">
        <v>1416.49</v>
      </c>
      <c r="AF116" s="26">
        <v>1416.49</v>
      </c>
      <c r="AG116" s="26">
        <v>1416.49</v>
      </c>
      <c r="AH116" s="26">
        <v>1416.49</v>
      </c>
      <c r="AI116" s="26">
        <v>1416.49</v>
      </c>
      <c r="AJ116" s="26">
        <v>1416.49</v>
      </c>
      <c r="AK116" s="26">
        <v>1416.49</v>
      </c>
      <c r="AL116" s="26">
        <v>1416.49</v>
      </c>
      <c r="AM116" s="26">
        <v>1416.49</v>
      </c>
      <c r="AN116" s="26">
        <v>1416.49</v>
      </c>
      <c r="AO116" s="26">
        <v>1416.49</v>
      </c>
      <c r="AP116" s="26">
        <v>1416.49</v>
      </c>
      <c r="AQ116" s="26">
        <v>1416.49</v>
      </c>
      <c r="AR116" s="26">
        <v>1416.49</v>
      </c>
      <c r="AS116" s="26">
        <v>1416.49</v>
      </c>
      <c r="AT116" s="26">
        <v>1416.49</v>
      </c>
      <c r="AU116" s="26">
        <v>1416.49</v>
      </c>
      <c r="AV116" s="26">
        <v>1416.49</v>
      </c>
      <c r="AW116" s="26">
        <v>0</v>
      </c>
      <c r="AX116" s="26">
        <v>0</v>
      </c>
      <c r="AY116" s="26">
        <v>0</v>
      </c>
      <c r="AZ116" s="26">
        <v>0</v>
      </c>
      <c r="BA116" s="26">
        <v>0</v>
      </c>
      <c r="BB116" s="26">
        <v>0</v>
      </c>
      <c r="BC116" s="26">
        <v>0</v>
      </c>
      <c r="BD116" s="26">
        <v>0</v>
      </c>
      <c r="BE116" s="26">
        <v>0</v>
      </c>
      <c r="BF116" s="26">
        <v>0</v>
      </c>
      <c r="BG116" s="26">
        <v>0</v>
      </c>
      <c r="BH116" s="26">
        <v>0</v>
      </c>
      <c r="BI116" s="26">
        <v>239480.66</v>
      </c>
      <c r="BJ116" s="26">
        <f t="shared" si="11"/>
        <v>239480.66</v>
      </c>
      <c r="BK116" s="302">
        <f t="shared" si="9"/>
        <v>0</v>
      </c>
      <c r="BL116" s="208">
        <f t="shared" si="12"/>
        <v>3412.09</v>
      </c>
      <c r="BM116" s="208">
        <f t="shared" si="13"/>
        <v>35412.250000000015</v>
      </c>
    </row>
    <row r="117" spans="1:65" x14ac:dyDescent="0.2">
      <c r="A117" s="28" t="s">
        <v>3569</v>
      </c>
      <c r="B117" s="28" t="s">
        <v>19</v>
      </c>
      <c r="C117" s="32">
        <v>45526</v>
      </c>
      <c r="D117" s="26">
        <v>313334.90000000002</v>
      </c>
      <c r="E117" s="27" t="s">
        <v>930</v>
      </c>
      <c r="F117" s="28" t="s">
        <v>3487</v>
      </c>
      <c r="G117" s="29">
        <v>0</v>
      </c>
      <c r="H117" s="29">
        <v>0</v>
      </c>
      <c r="I117" s="29">
        <v>0</v>
      </c>
      <c r="J117" s="30">
        <f t="shared" si="7"/>
        <v>0</v>
      </c>
      <c r="K117" s="30">
        <v>331202.18</v>
      </c>
      <c r="L117" s="33"/>
      <c r="M117" s="33">
        <v>10725.61</v>
      </c>
      <c r="N117" s="33">
        <v>10781.38</v>
      </c>
      <c r="O117" s="29"/>
      <c r="P117" s="301">
        <f t="shared" si="8"/>
        <v>21506.989999999998</v>
      </c>
      <c r="Q117" s="301">
        <f t="shared" si="10"/>
        <v>594703.93000000005</v>
      </c>
      <c r="R117" s="62">
        <v>10843.91</v>
      </c>
      <c r="S117" s="62">
        <v>10918.74</v>
      </c>
      <c r="T117" s="26">
        <v>11018.1</v>
      </c>
      <c r="U117" s="26"/>
      <c r="V117" s="26"/>
      <c r="W117" s="26"/>
      <c r="X117" s="26"/>
      <c r="Y117" s="26">
        <v>11018.1</v>
      </c>
      <c r="Z117" s="26">
        <v>11018.1</v>
      </c>
      <c r="AA117" s="26">
        <v>11018.1</v>
      </c>
      <c r="AB117" s="26">
        <v>11018.1</v>
      </c>
      <c r="AC117" s="26">
        <v>11018.1</v>
      </c>
      <c r="AD117" s="26">
        <v>11018.1</v>
      </c>
      <c r="AE117" s="26">
        <v>11018.1</v>
      </c>
      <c r="AF117" s="26">
        <v>11018.1</v>
      </c>
      <c r="AG117" s="26">
        <v>11018.1</v>
      </c>
      <c r="AH117" s="26">
        <v>11018.1</v>
      </c>
      <c r="AI117" s="26">
        <v>11018.1</v>
      </c>
      <c r="AJ117" s="26">
        <v>11018.1</v>
      </c>
      <c r="AK117" s="26">
        <v>11018.1</v>
      </c>
      <c r="AL117" s="26">
        <v>11018.1</v>
      </c>
      <c r="AM117" s="26">
        <v>11018.1</v>
      </c>
      <c r="AN117" s="26">
        <v>11018.1</v>
      </c>
      <c r="AO117" s="26">
        <v>11018.1</v>
      </c>
      <c r="AP117" s="26">
        <v>11018.1</v>
      </c>
      <c r="AQ117" s="26">
        <v>11018.1</v>
      </c>
      <c r="AR117" s="26">
        <v>11018.1</v>
      </c>
      <c r="AS117" s="26">
        <v>11018.1</v>
      </c>
      <c r="AT117" s="26">
        <v>11018.1</v>
      </c>
      <c r="AU117" s="26">
        <v>11018.1</v>
      </c>
      <c r="AV117" s="26">
        <v>11018.1</v>
      </c>
      <c r="AW117" s="26">
        <v>11018.14</v>
      </c>
      <c r="AX117" s="26">
        <v>0</v>
      </c>
      <c r="AY117" s="26">
        <v>0</v>
      </c>
      <c r="AZ117" s="26">
        <v>0</v>
      </c>
      <c r="BA117" s="26">
        <v>0</v>
      </c>
      <c r="BB117" s="26">
        <v>0</v>
      </c>
      <c r="BC117" s="26">
        <v>0</v>
      </c>
      <c r="BD117" s="26">
        <v>0</v>
      </c>
      <c r="BE117" s="26">
        <v>0</v>
      </c>
      <c r="BF117" s="26">
        <v>0</v>
      </c>
      <c r="BG117" s="26">
        <v>0</v>
      </c>
      <c r="BH117" s="26">
        <v>0</v>
      </c>
      <c r="BI117" s="26">
        <v>286470.64</v>
      </c>
      <c r="BJ117" s="26">
        <f t="shared" si="11"/>
        <v>286470.64</v>
      </c>
      <c r="BK117" s="302">
        <f t="shared" si="9"/>
        <v>0</v>
      </c>
      <c r="BL117" s="208">
        <f t="shared" si="12"/>
        <v>43269.64</v>
      </c>
      <c r="BM117" s="208">
        <f t="shared" si="13"/>
        <v>286470.64000000007</v>
      </c>
    </row>
    <row r="118" spans="1:65" x14ac:dyDescent="0.2">
      <c r="A118" s="28" t="s">
        <v>3566</v>
      </c>
      <c r="B118" s="28" t="s">
        <v>19</v>
      </c>
      <c r="C118" s="35">
        <v>45472</v>
      </c>
      <c r="D118" s="26">
        <v>314900</v>
      </c>
      <c r="E118" s="27" t="s">
        <v>1335</v>
      </c>
      <c r="F118" s="28" t="s">
        <v>3487</v>
      </c>
      <c r="G118" s="33">
        <v>1309.29</v>
      </c>
      <c r="H118" s="33">
        <v>1315.83</v>
      </c>
      <c r="I118" s="33">
        <v>1326.76</v>
      </c>
      <c r="J118" s="30">
        <f t="shared" si="7"/>
        <v>3951.88</v>
      </c>
      <c r="K118" s="30">
        <v>278362.76999999996</v>
      </c>
      <c r="L118" s="33">
        <v>1332.06</v>
      </c>
      <c r="M118" s="33">
        <v>1337.26</v>
      </c>
      <c r="N118" s="33">
        <v>1344.21</v>
      </c>
      <c r="O118" s="303">
        <v>50018.520000000004</v>
      </c>
      <c r="P118" s="301">
        <f t="shared" si="8"/>
        <v>54032.05</v>
      </c>
      <c r="Q118" s="301">
        <f t="shared" si="10"/>
        <v>263943.26999999996</v>
      </c>
      <c r="R118" s="62">
        <v>1352.01</v>
      </c>
      <c r="S118" s="62">
        <v>1361.33</v>
      </c>
      <c r="T118" s="33">
        <v>1373.72</v>
      </c>
      <c r="U118" s="33"/>
      <c r="V118" s="33"/>
      <c r="W118" s="33"/>
      <c r="X118" s="33"/>
      <c r="Y118" s="26">
        <v>1373.72</v>
      </c>
      <c r="Z118" s="26">
        <v>1373.72</v>
      </c>
      <c r="AA118" s="26">
        <v>1373.72</v>
      </c>
      <c r="AB118" s="26">
        <v>1373.72</v>
      </c>
      <c r="AC118" s="26">
        <v>1373.72</v>
      </c>
      <c r="AD118" s="26">
        <v>1373.72</v>
      </c>
      <c r="AE118" s="26">
        <v>1373.72</v>
      </c>
      <c r="AF118" s="26">
        <v>1373.72</v>
      </c>
      <c r="AG118" s="26">
        <v>1373.72</v>
      </c>
      <c r="AH118" s="26">
        <v>1373.72</v>
      </c>
      <c r="AI118" s="26">
        <v>1373.72</v>
      </c>
      <c r="AJ118" s="26">
        <v>1373.72</v>
      </c>
      <c r="AK118" s="26">
        <v>1373.72</v>
      </c>
      <c r="AL118" s="26">
        <v>1373.72</v>
      </c>
      <c r="AM118" s="26">
        <v>1373.72</v>
      </c>
      <c r="AN118" s="26">
        <v>1373.72</v>
      </c>
      <c r="AO118" s="26">
        <v>1373.72</v>
      </c>
      <c r="AP118" s="26">
        <v>1373.72</v>
      </c>
      <c r="AQ118" s="26">
        <v>1373.72</v>
      </c>
      <c r="AR118" s="26">
        <v>1373.72</v>
      </c>
      <c r="AS118" s="26">
        <v>1373.72</v>
      </c>
      <c r="AT118" s="26">
        <v>0</v>
      </c>
      <c r="AU118" s="26">
        <v>0</v>
      </c>
      <c r="AV118" s="26">
        <v>0</v>
      </c>
      <c r="AW118" s="26">
        <v>0</v>
      </c>
      <c r="AX118" s="26">
        <v>0</v>
      </c>
      <c r="AY118" s="26">
        <v>0</v>
      </c>
      <c r="AZ118" s="26">
        <v>0</v>
      </c>
      <c r="BA118" s="26">
        <v>0</v>
      </c>
      <c r="BB118" s="26">
        <v>0</v>
      </c>
      <c r="BC118" s="26">
        <v>0</v>
      </c>
      <c r="BD118" s="26">
        <v>0</v>
      </c>
      <c r="BE118" s="26">
        <v>0</v>
      </c>
      <c r="BF118" s="26">
        <v>0</v>
      </c>
      <c r="BG118" s="26">
        <v>0</v>
      </c>
      <c r="BH118" s="26">
        <v>0</v>
      </c>
      <c r="BI118" s="26">
        <v>281026.61</v>
      </c>
      <c r="BJ118" s="26">
        <f t="shared" si="11"/>
        <v>231008.08999999997</v>
      </c>
      <c r="BK118" s="302">
        <f t="shared" si="9"/>
        <v>-50018.520000000019</v>
      </c>
      <c r="BL118" s="208">
        <f t="shared" si="12"/>
        <v>6726.87</v>
      </c>
      <c r="BM118" s="208">
        <f t="shared" si="13"/>
        <v>30221.840000000007</v>
      </c>
    </row>
    <row r="119" spans="1:65" x14ac:dyDescent="0.2">
      <c r="A119" s="28" t="s">
        <v>3533</v>
      </c>
      <c r="B119" s="28" t="s">
        <v>19</v>
      </c>
      <c r="C119" s="34">
        <v>45483</v>
      </c>
      <c r="D119" s="26">
        <v>243460</v>
      </c>
      <c r="E119" s="27" t="s">
        <v>1244</v>
      </c>
      <c r="F119" s="28" t="s">
        <v>3487</v>
      </c>
      <c r="G119" s="33">
        <v>152.5</v>
      </c>
      <c r="H119" s="33">
        <v>153.27000000000001</v>
      </c>
      <c r="I119" s="33">
        <v>154.54</v>
      </c>
      <c r="J119" s="30">
        <f t="shared" si="7"/>
        <v>460.30999999999995</v>
      </c>
      <c r="K119" s="30">
        <v>301158.42999999959</v>
      </c>
      <c r="L119" s="33">
        <v>155.16</v>
      </c>
      <c r="M119" s="33">
        <v>155.76</v>
      </c>
      <c r="N119" s="33">
        <v>156.57</v>
      </c>
      <c r="O119" s="29"/>
      <c r="P119" s="301">
        <f t="shared" si="8"/>
        <v>467.48999999999995</v>
      </c>
      <c r="Q119" s="301">
        <f t="shared" si="10"/>
        <v>317756.44</v>
      </c>
      <c r="R119" s="62">
        <v>157.47999999999999</v>
      </c>
      <c r="S119" s="62">
        <v>158.57</v>
      </c>
      <c r="T119" s="33">
        <v>160.01</v>
      </c>
      <c r="U119" s="33"/>
      <c r="V119" s="33"/>
      <c r="W119" s="33"/>
      <c r="X119" s="33"/>
      <c r="Y119" s="26">
        <v>160.01</v>
      </c>
      <c r="Z119" s="26">
        <v>160.01</v>
      </c>
      <c r="AA119" s="26">
        <v>160.01</v>
      </c>
      <c r="AB119" s="26">
        <v>160.01</v>
      </c>
      <c r="AC119" s="26">
        <v>160.01</v>
      </c>
      <c r="AD119" s="26">
        <v>160.01</v>
      </c>
      <c r="AE119" s="26">
        <v>160.01</v>
      </c>
      <c r="AF119" s="26">
        <v>160.01</v>
      </c>
      <c r="AG119" s="26">
        <v>160.01</v>
      </c>
      <c r="AH119" s="26">
        <v>160.01</v>
      </c>
      <c r="AI119" s="26">
        <v>160.01</v>
      </c>
      <c r="AJ119" s="26">
        <v>160.01</v>
      </c>
      <c r="AK119" s="26">
        <v>160.01</v>
      </c>
      <c r="AL119" s="26">
        <v>160.01</v>
      </c>
      <c r="AM119" s="26">
        <v>160.01</v>
      </c>
      <c r="AN119" s="26">
        <v>533.36</v>
      </c>
      <c r="AO119" s="26">
        <v>533.36</v>
      </c>
      <c r="AP119" s="26">
        <v>533.36</v>
      </c>
      <c r="AQ119" s="26">
        <v>533.36</v>
      </c>
      <c r="AR119" s="26">
        <v>533.36</v>
      </c>
      <c r="AS119" s="26">
        <v>533.36</v>
      </c>
      <c r="AT119" s="26">
        <v>0</v>
      </c>
      <c r="AU119" s="26">
        <v>0</v>
      </c>
      <c r="AV119" s="26">
        <v>0</v>
      </c>
      <c r="AW119" s="26">
        <v>0</v>
      </c>
      <c r="AX119" s="26">
        <v>1066.72</v>
      </c>
      <c r="AY119" s="26">
        <v>0</v>
      </c>
      <c r="AZ119" s="26">
        <v>0</v>
      </c>
      <c r="BA119" s="26">
        <v>0</v>
      </c>
      <c r="BB119" s="26">
        <v>0</v>
      </c>
      <c r="BC119" s="26">
        <v>0</v>
      </c>
      <c r="BD119" s="26">
        <v>0</v>
      </c>
      <c r="BE119" s="26">
        <v>0</v>
      </c>
      <c r="BF119" s="26">
        <v>0</v>
      </c>
      <c r="BG119" s="26">
        <v>0</v>
      </c>
      <c r="BH119" s="26">
        <v>0</v>
      </c>
      <c r="BI119" s="26">
        <v>310613.34999999998</v>
      </c>
      <c r="BJ119" s="26">
        <f t="shared" si="11"/>
        <v>310613.34999999998</v>
      </c>
      <c r="BK119" s="302">
        <f t="shared" si="9"/>
        <v>0</v>
      </c>
      <c r="BL119" s="208">
        <f t="shared" si="12"/>
        <v>783.54</v>
      </c>
      <c r="BM119" s="208">
        <f t="shared" si="13"/>
        <v>6827.04</v>
      </c>
    </row>
    <row r="120" spans="1:65" x14ac:dyDescent="0.2">
      <c r="A120" s="28" t="s">
        <v>3601</v>
      </c>
      <c r="B120" s="28" t="s">
        <v>19</v>
      </c>
      <c r="C120" s="32">
        <v>45629</v>
      </c>
      <c r="D120" s="26">
        <v>330785.81</v>
      </c>
      <c r="E120" s="27" t="s">
        <v>1051</v>
      </c>
      <c r="F120" s="28" t="s">
        <v>3487</v>
      </c>
      <c r="G120" s="33">
        <v>354.84</v>
      </c>
      <c r="H120" s="33">
        <v>356.61</v>
      </c>
      <c r="I120" s="33">
        <v>359.57</v>
      </c>
      <c r="J120" s="30">
        <f t="shared" si="7"/>
        <v>1071.02</v>
      </c>
      <c r="K120" s="30">
        <v>326220.41000000044</v>
      </c>
      <c r="L120" s="33">
        <v>361.01</v>
      </c>
      <c r="M120" s="33">
        <v>485.91</v>
      </c>
      <c r="N120" s="33">
        <v>488.43</v>
      </c>
      <c r="O120" s="303">
        <v>49986.33</v>
      </c>
      <c r="P120" s="301">
        <f t="shared" si="8"/>
        <v>51321.68</v>
      </c>
      <c r="Q120" s="301">
        <f t="shared" si="10"/>
        <v>354990.81999999995</v>
      </c>
      <c r="R120" s="62">
        <v>491.27</v>
      </c>
      <c r="S120" s="62">
        <v>494.66</v>
      </c>
      <c r="T120" s="26">
        <v>1584.5</v>
      </c>
      <c r="U120" s="26"/>
      <c r="V120" s="26"/>
      <c r="W120" s="26"/>
      <c r="X120" s="26"/>
      <c r="Y120" s="26">
        <v>1584.5</v>
      </c>
      <c r="Z120" s="26">
        <v>1584.5</v>
      </c>
      <c r="AA120" s="26">
        <v>8343.25</v>
      </c>
      <c r="AB120" s="26">
        <v>2453.23</v>
      </c>
      <c r="AC120" s="26">
        <v>2453.23</v>
      </c>
      <c r="AD120" s="26">
        <v>2453.23</v>
      </c>
      <c r="AE120" s="26">
        <v>2453.23</v>
      </c>
      <c r="AF120" s="26">
        <v>1367.89</v>
      </c>
      <c r="AG120" s="26">
        <v>1367.89</v>
      </c>
      <c r="AH120" s="26">
        <v>1367.89</v>
      </c>
      <c r="AI120" s="26">
        <v>1367.89</v>
      </c>
      <c r="AJ120" s="26">
        <v>1367.89</v>
      </c>
      <c r="AK120" s="26">
        <v>1367.89</v>
      </c>
      <c r="AL120" s="26">
        <v>1367.89</v>
      </c>
      <c r="AM120" s="26">
        <v>12187.17</v>
      </c>
      <c r="AN120" s="26">
        <v>1367.89</v>
      </c>
      <c r="AO120" s="26">
        <v>1367.89</v>
      </c>
      <c r="AP120" s="26">
        <v>1367.89</v>
      </c>
      <c r="AQ120" s="26">
        <v>1367.89</v>
      </c>
      <c r="AR120" s="26">
        <v>1367.89</v>
      </c>
      <c r="AS120" s="26">
        <v>1367.86</v>
      </c>
      <c r="AT120" s="26">
        <v>7465.31</v>
      </c>
      <c r="AU120" s="26">
        <v>0</v>
      </c>
      <c r="AV120" s="26">
        <v>108.52</v>
      </c>
      <c r="AW120" s="26">
        <v>0</v>
      </c>
      <c r="AX120" s="26">
        <v>0</v>
      </c>
      <c r="AY120" s="26">
        <v>0</v>
      </c>
      <c r="AZ120" s="26">
        <v>0</v>
      </c>
      <c r="BA120" s="26">
        <v>0</v>
      </c>
      <c r="BB120" s="26">
        <v>0</v>
      </c>
      <c r="BC120" s="26">
        <v>0</v>
      </c>
      <c r="BD120" s="26">
        <v>0</v>
      </c>
      <c r="BE120" s="26">
        <v>0</v>
      </c>
      <c r="BF120" s="26">
        <v>0</v>
      </c>
      <c r="BG120" s="26">
        <v>0</v>
      </c>
      <c r="BH120" s="26">
        <v>0</v>
      </c>
      <c r="BI120" s="26">
        <v>343538.01</v>
      </c>
      <c r="BJ120" s="26">
        <f t="shared" si="11"/>
        <v>293551.68</v>
      </c>
      <c r="BK120" s="302">
        <f t="shared" si="9"/>
        <v>-49986.330000000016</v>
      </c>
      <c r="BL120" s="208">
        <f t="shared" si="12"/>
        <v>2321.2800000000002</v>
      </c>
      <c r="BM120" s="208">
        <f t="shared" si="13"/>
        <v>60453.209999999985</v>
      </c>
    </row>
    <row r="121" spans="1:65" x14ac:dyDescent="0.2">
      <c r="A121" s="28" t="s">
        <v>3556</v>
      </c>
      <c r="B121" s="28" t="s">
        <v>19</v>
      </c>
      <c r="C121" s="32">
        <v>45469</v>
      </c>
      <c r="D121" s="26">
        <v>243460</v>
      </c>
      <c r="E121" s="27" t="s">
        <v>1304</v>
      </c>
      <c r="F121" s="28" t="s">
        <v>3487</v>
      </c>
      <c r="G121" s="29">
        <v>0</v>
      </c>
      <c r="H121" s="29">
        <v>0</v>
      </c>
      <c r="I121" s="29">
        <v>0</v>
      </c>
      <c r="J121" s="30">
        <f t="shared" si="7"/>
        <v>0</v>
      </c>
      <c r="K121" s="30">
        <v>182135.69999999975</v>
      </c>
      <c r="L121" s="33"/>
      <c r="M121" s="33">
        <v>148.15</v>
      </c>
      <c r="N121" s="33">
        <v>145.36000000000001</v>
      </c>
      <c r="O121" s="303">
        <v>33648.399999999994</v>
      </c>
      <c r="P121" s="301">
        <f t="shared" si="8"/>
        <v>33941.909999999996</v>
      </c>
      <c r="Q121" s="301">
        <f t="shared" si="10"/>
        <v>157218.03</v>
      </c>
      <c r="R121" s="62">
        <v>146.21</v>
      </c>
      <c r="S121" s="62">
        <v>147.21</v>
      </c>
      <c r="T121" s="33">
        <v>148.55000000000001</v>
      </c>
      <c r="U121" s="33"/>
      <c r="V121" s="33"/>
      <c r="W121" s="33"/>
      <c r="X121" s="33"/>
      <c r="Y121" s="26">
        <v>148.55000000000001</v>
      </c>
      <c r="Z121" s="26">
        <v>148.55000000000001</v>
      </c>
      <c r="AA121" s="26">
        <v>148.55000000000001</v>
      </c>
      <c r="AB121" s="26">
        <v>148.55000000000001</v>
      </c>
      <c r="AC121" s="26">
        <v>148.55000000000001</v>
      </c>
      <c r="AD121" s="26">
        <v>148.55000000000001</v>
      </c>
      <c r="AE121" s="26">
        <v>148.55000000000001</v>
      </c>
      <c r="AF121" s="26">
        <v>148.55000000000001</v>
      </c>
      <c r="AG121" s="26">
        <v>148.55000000000001</v>
      </c>
      <c r="AH121" s="26">
        <v>148.55000000000001</v>
      </c>
      <c r="AI121" s="26">
        <v>148.55000000000001</v>
      </c>
      <c r="AJ121" s="26">
        <v>148.55000000000001</v>
      </c>
      <c r="AK121" s="26">
        <v>148.55000000000001</v>
      </c>
      <c r="AL121" s="26">
        <v>148.55000000000001</v>
      </c>
      <c r="AM121" s="26">
        <v>148.55000000000001</v>
      </c>
      <c r="AN121" s="26">
        <v>148.55000000000001</v>
      </c>
      <c r="AO121" s="26">
        <v>148.55000000000001</v>
      </c>
      <c r="AP121" s="26">
        <v>148.55000000000001</v>
      </c>
      <c r="AQ121" s="26">
        <v>148.55000000000001</v>
      </c>
      <c r="AR121" s="26">
        <v>148.55000000000001</v>
      </c>
      <c r="AS121" s="26">
        <v>148.46</v>
      </c>
      <c r="AT121" s="26">
        <v>0</v>
      </c>
      <c r="AU121" s="26">
        <v>0</v>
      </c>
      <c r="AV121" s="26">
        <v>109.91</v>
      </c>
      <c r="AW121" s="26">
        <v>0</v>
      </c>
      <c r="AX121" s="26">
        <v>0</v>
      </c>
      <c r="AY121" s="26">
        <v>0</v>
      </c>
      <c r="AZ121" s="26">
        <v>0</v>
      </c>
      <c r="BA121" s="26">
        <v>0</v>
      </c>
      <c r="BB121" s="26">
        <v>0</v>
      </c>
      <c r="BC121" s="26">
        <v>0</v>
      </c>
      <c r="BD121" s="26">
        <v>0</v>
      </c>
      <c r="BE121" s="26">
        <v>0</v>
      </c>
      <c r="BF121" s="26">
        <v>0</v>
      </c>
      <c r="BG121" s="26">
        <v>0</v>
      </c>
      <c r="BH121" s="26">
        <v>0</v>
      </c>
      <c r="BI121" s="26">
        <v>187195.09</v>
      </c>
      <c r="BJ121" s="26">
        <f t="shared" si="11"/>
        <v>153546.69</v>
      </c>
      <c r="BK121" s="302">
        <f t="shared" si="9"/>
        <v>-33648.399999999994</v>
      </c>
      <c r="BL121" s="208">
        <f t="shared" si="12"/>
        <v>586.93000000000006</v>
      </c>
      <c r="BM121" s="208">
        <f t="shared" si="13"/>
        <v>3377.920000000001</v>
      </c>
    </row>
    <row r="122" spans="1:65" x14ac:dyDescent="0.2">
      <c r="A122" s="28" t="s">
        <v>3604</v>
      </c>
      <c r="B122" s="28" t="s">
        <v>19</v>
      </c>
      <c r="C122" s="38">
        <v>45636</v>
      </c>
      <c r="D122" s="26">
        <v>330786.09000000003</v>
      </c>
      <c r="E122" s="27" t="s">
        <v>1062</v>
      </c>
      <c r="F122" s="28" t="s">
        <v>3487</v>
      </c>
      <c r="G122" s="33"/>
      <c r="H122" s="33"/>
      <c r="I122" s="33">
        <v>1328.92</v>
      </c>
      <c r="J122" s="30">
        <f t="shared" si="7"/>
        <v>1328.92</v>
      </c>
      <c r="K122" s="30">
        <v>335043.98000000004</v>
      </c>
      <c r="L122" s="33"/>
      <c r="M122" s="33">
        <v>449.61</v>
      </c>
      <c r="N122" s="33">
        <v>449.55</v>
      </c>
      <c r="O122" s="29"/>
      <c r="P122" s="301">
        <f t="shared" si="8"/>
        <v>899.16000000000008</v>
      </c>
      <c r="Q122" s="301">
        <f t="shared" si="10"/>
        <v>687906.28999999957</v>
      </c>
      <c r="R122" s="62">
        <v>451.87</v>
      </c>
      <c r="S122" s="62">
        <v>452.97</v>
      </c>
      <c r="T122" s="26">
        <v>450.33</v>
      </c>
      <c r="U122" s="26"/>
      <c r="V122" s="26"/>
      <c r="W122" s="26"/>
      <c r="X122" s="26"/>
      <c r="Y122" s="26">
        <v>450.33</v>
      </c>
      <c r="Z122" s="26">
        <v>278551.17</v>
      </c>
      <c r="AA122" s="26">
        <v>2662.5</v>
      </c>
      <c r="AB122" s="26">
        <v>1832.22</v>
      </c>
      <c r="AC122" s="26">
        <v>2615.9699999999998</v>
      </c>
      <c r="AD122" s="26">
        <v>2615.9699999999998</v>
      </c>
      <c r="AE122" s="26">
        <v>2615.9699999999998</v>
      </c>
      <c r="AF122" s="26">
        <v>2615.9699999999998</v>
      </c>
      <c r="AG122" s="26">
        <v>2615.9699999999998</v>
      </c>
      <c r="AH122" s="26">
        <v>2615.9699999999998</v>
      </c>
      <c r="AI122" s="26">
        <v>2615.9699999999998</v>
      </c>
      <c r="AJ122" s="26">
        <v>2615.9699999999998</v>
      </c>
      <c r="AK122" s="26">
        <v>2615.9699999999998</v>
      </c>
      <c r="AL122" s="26">
        <v>2615.9699999999998</v>
      </c>
      <c r="AM122" s="26">
        <v>9989.86</v>
      </c>
      <c r="AN122" s="26">
        <v>2615.9699999999998</v>
      </c>
      <c r="AO122" s="26">
        <v>2615.9699999999998</v>
      </c>
      <c r="AP122" s="26">
        <v>2615.9699999999998</v>
      </c>
      <c r="AQ122" s="26">
        <v>2615.9699999999998</v>
      </c>
      <c r="AR122" s="26">
        <v>2615.9699999999998</v>
      </c>
      <c r="AS122" s="26">
        <v>2615.9699999999998</v>
      </c>
      <c r="AT122" s="26">
        <v>7373.89</v>
      </c>
      <c r="AU122" s="26">
        <v>0</v>
      </c>
      <c r="AV122" s="26">
        <v>0</v>
      </c>
      <c r="AW122" s="26">
        <v>0</v>
      </c>
      <c r="AX122" s="26">
        <v>0</v>
      </c>
      <c r="AY122" s="26">
        <v>0</v>
      </c>
      <c r="AZ122" s="26">
        <v>105.51</v>
      </c>
      <c r="BA122" s="26">
        <v>0</v>
      </c>
      <c r="BB122" s="26">
        <v>0</v>
      </c>
      <c r="BC122" s="26">
        <v>0</v>
      </c>
      <c r="BD122" s="26">
        <v>0</v>
      </c>
      <c r="BE122" s="26">
        <v>0</v>
      </c>
      <c r="BF122" s="26">
        <v>0</v>
      </c>
      <c r="BG122" s="26">
        <v>0</v>
      </c>
      <c r="BH122" s="26">
        <v>0</v>
      </c>
      <c r="BI122" s="26">
        <v>343730.12</v>
      </c>
      <c r="BJ122" s="26">
        <f t="shared" si="11"/>
        <v>343730.12</v>
      </c>
      <c r="BK122" s="302">
        <f t="shared" si="9"/>
        <v>0</v>
      </c>
      <c r="BL122" s="208">
        <f t="shared" si="12"/>
        <v>1804.0000000000002</v>
      </c>
      <c r="BM122" s="208">
        <f t="shared" si="13"/>
        <v>343271.32999999949</v>
      </c>
    </row>
    <row r="123" spans="1:65" x14ac:dyDescent="0.2">
      <c r="A123" s="28" t="s">
        <v>3527</v>
      </c>
      <c r="B123" s="28" t="s">
        <v>19</v>
      </c>
      <c r="C123" s="32">
        <v>45577</v>
      </c>
      <c r="D123" s="26">
        <v>310200</v>
      </c>
      <c r="E123" s="27" t="s">
        <v>1227</v>
      </c>
      <c r="F123" s="28" t="s">
        <v>3487</v>
      </c>
      <c r="G123" s="33">
        <v>423.86</v>
      </c>
      <c r="H123" s="33">
        <v>425.98</v>
      </c>
      <c r="I123" s="33">
        <v>429.51</v>
      </c>
      <c r="J123" s="30">
        <f t="shared" si="7"/>
        <v>1279.3499999999999</v>
      </c>
      <c r="K123" s="30">
        <v>307909.46999999986</v>
      </c>
      <c r="L123" s="33">
        <v>431.23</v>
      </c>
      <c r="M123" s="33">
        <v>432.91</v>
      </c>
      <c r="N123" s="33">
        <v>435.16</v>
      </c>
      <c r="O123" s="29"/>
      <c r="P123" s="301">
        <f t="shared" si="8"/>
        <v>1299.3000000000002</v>
      </c>
      <c r="Q123" s="301">
        <f t="shared" si="10"/>
        <v>368226.17000000004</v>
      </c>
      <c r="R123" s="62">
        <v>9832.6</v>
      </c>
      <c r="S123" s="62">
        <v>1524.44</v>
      </c>
      <c r="T123" s="26">
        <v>1538.31</v>
      </c>
      <c r="U123" s="26"/>
      <c r="V123" s="26"/>
      <c r="W123" s="26"/>
      <c r="X123" s="26"/>
      <c r="Y123" s="26">
        <v>1538.31</v>
      </c>
      <c r="Z123" s="26">
        <v>1538.31</v>
      </c>
      <c r="AA123" s="26">
        <v>1538.31</v>
      </c>
      <c r="AB123" s="26">
        <v>1538.31</v>
      </c>
      <c r="AC123" s="26">
        <v>1538.31</v>
      </c>
      <c r="AD123" s="26">
        <v>1538.31</v>
      </c>
      <c r="AE123" s="26">
        <v>1538.31</v>
      </c>
      <c r="AF123" s="26">
        <v>1538.31</v>
      </c>
      <c r="AG123" s="26">
        <v>1538.31</v>
      </c>
      <c r="AH123" s="26">
        <v>10131.86</v>
      </c>
      <c r="AI123" s="26">
        <v>1538.31</v>
      </c>
      <c r="AJ123" s="26">
        <v>1538.31</v>
      </c>
      <c r="AK123" s="26">
        <v>1538.31</v>
      </c>
      <c r="AL123" s="26">
        <v>1538.31</v>
      </c>
      <c r="AM123" s="26">
        <v>1538.31</v>
      </c>
      <c r="AN123" s="26">
        <v>1538.31</v>
      </c>
      <c r="AO123" s="26">
        <v>1538.31</v>
      </c>
      <c r="AP123" s="26">
        <v>1538.31</v>
      </c>
      <c r="AQ123" s="26">
        <v>1538.31</v>
      </c>
      <c r="AR123" s="26">
        <v>1538.31</v>
      </c>
      <c r="AS123" s="26">
        <v>1538.32</v>
      </c>
      <c r="AT123" s="26">
        <v>8593.5499999999993</v>
      </c>
      <c r="AU123" s="26">
        <v>0</v>
      </c>
      <c r="AV123" s="26">
        <v>0</v>
      </c>
      <c r="AW123" s="26">
        <v>349.11</v>
      </c>
      <c r="AX123" s="26">
        <v>0</v>
      </c>
      <c r="AY123" s="26">
        <v>0</v>
      </c>
      <c r="AZ123" s="26">
        <v>0</v>
      </c>
      <c r="BA123" s="26">
        <v>0</v>
      </c>
      <c r="BB123" s="26">
        <v>0</v>
      </c>
      <c r="BC123" s="26">
        <v>0</v>
      </c>
      <c r="BD123" s="26">
        <v>0</v>
      </c>
      <c r="BE123" s="26">
        <v>0</v>
      </c>
      <c r="BF123" s="26">
        <v>0</v>
      </c>
      <c r="BG123" s="26">
        <v>0</v>
      </c>
      <c r="BH123" s="26">
        <v>0</v>
      </c>
      <c r="BI123" s="26">
        <v>305490.09000000003</v>
      </c>
      <c r="BJ123" s="26">
        <f t="shared" si="11"/>
        <v>305490.09000000003</v>
      </c>
      <c r="BK123" s="302">
        <f t="shared" si="9"/>
        <v>0</v>
      </c>
      <c r="BL123" s="208">
        <f t="shared" si="12"/>
        <v>12656.340000000002</v>
      </c>
      <c r="BM123" s="208">
        <f t="shared" si="13"/>
        <v>51379.039999999994</v>
      </c>
    </row>
    <row r="124" spans="1:65" x14ac:dyDescent="0.2">
      <c r="A124" s="28" t="s">
        <v>3510</v>
      </c>
      <c r="B124" s="28" t="s">
        <v>19</v>
      </c>
      <c r="C124" s="35">
        <v>45472</v>
      </c>
      <c r="D124" s="26">
        <v>305500</v>
      </c>
      <c r="E124" s="27" t="s">
        <v>1169</v>
      </c>
      <c r="F124" s="28" t="s">
        <v>3487</v>
      </c>
      <c r="G124" s="33">
        <v>278.42</v>
      </c>
      <c r="H124" s="33">
        <v>279.81</v>
      </c>
      <c r="I124" s="33">
        <v>282.13</v>
      </c>
      <c r="J124" s="30">
        <f t="shared" si="7"/>
        <v>840.36</v>
      </c>
      <c r="K124" s="30">
        <v>306855.15999999951</v>
      </c>
      <c r="L124" s="33">
        <v>283.26</v>
      </c>
      <c r="M124" s="33">
        <v>400.15</v>
      </c>
      <c r="N124" s="33">
        <v>402.24</v>
      </c>
      <c r="O124" s="29"/>
      <c r="P124" s="301">
        <f t="shared" si="8"/>
        <v>1085.6500000000001</v>
      </c>
      <c r="Q124" s="301">
        <f t="shared" si="10"/>
        <v>348376.65</v>
      </c>
      <c r="R124" s="62">
        <v>404.57</v>
      </c>
      <c r="S124" s="62">
        <v>407.36</v>
      </c>
      <c r="T124" s="26">
        <v>411.07</v>
      </c>
      <c r="U124" s="26"/>
      <c r="V124" s="26"/>
      <c r="W124" s="26"/>
      <c r="X124" s="26"/>
      <c r="Y124" s="26">
        <v>670.73</v>
      </c>
      <c r="Z124" s="26">
        <v>1092.68</v>
      </c>
      <c r="AA124" s="26">
        <v>1092.68</v>
      </c>
      <c r="AB124" s="26">
        <v>1092.68</v>
      </c>
      <c r="AC124" s="26">
        <v>1092.68</v>
      </c>
      <c r="AD124" s="26">
        <v>1092.68</v>
      </c>
      <c r="AE124" s="26">
        <v>1092.68</v>
      </c>
      <c r="AF124" s="26">
        <v>1092.68</v>
      </c>
      <c r="AG124" s="26">
        <v>1092.68</v>
      </c>
      <c r="AH124" s="26">
        <v>1092.68</v>
      </c>
      <c r="AI124" s="26">
        <v>1092.68</v>
      </c>
      <c r="AJ124" s="26">
        <v>1092.68</v>
      </c>
      <c r="AK124" s="26">
        <v>1092.68</v>
      </c>
      <c r="AL124" s="26">
        <v>1092.68</v>
      </c>
      <c r="AM124" s="26">
        <v>1092.68</v>
      </c>
      <c r="AN124" s="26">
        <v>1092.68</v>
      </c>
      <c r="AO124" s="26">
        <v>1092.68</v>
      </c>
      <c r="AP124" s="26">
        <v>1092.68</v>
      </c>
      <c r="AQ124" s="26">
        <v>1092.68</v>
      </c>
      <c r="AR124" s="26">
        <v>1092.68</v>
      </c>
      <c r="AS124" s="26">
        <v>1092.6600000000001</v>
      </c>
      <c r="AT124" s="26">
        <v>9196.39</v>
      </c>
      <c r="AU124" s="26">
        <v>0</v>
      </c>
      <c r="AV124" s="26">
        <v>108.19</v>
      </c>
      <c r="AW124" s="26">
        <v>0</v>
      </c>
      <c r="AX124" s="26">
        <v>0</v>
      </c>
      <c r="AY124" s="26">
        <v>0</v>
      </c>
      <c r="AZ124" s="26">
        <v>0</v>
      </c>
      <c r="BA124" s="26">
        <v>0</v>
      </c>
      <c r="BB124" s="26">
        <v>0</v>
      </c>
      <c r="BC124" s="26">
        <v>0</v>
      </c>
      <c r="BD124" s="26">
        <v>0</v>
      </c>
      <c r="BE124" s="26">
        <v>0</v>
      </c>
      <c r="BF124" s="26">
        <v>0</v>
      </c>
      <c r="BG124" s="26">
        <v>0</v>
      </c>
      <c r="BH124" s="26">
        <v>0</v>
      </c>
      <c r="BI124" s="26">
        <v>315324.76</v>
      </c>
      <c r="BJ124" s="26">
        <f t="shared" si="11"/>
        <v>315324.76</v>
      </c>
      <c r="BK124" s="302">
        <f t="shared" si="9"/>
        <v>0</v>
      </c>
      <c r="BL124" s="208">
        <f t="shared" si="12"/>
        <v>1897.58</v>
      </c>
      <c r="BM124" s="208">
        <f t="shared" si="13"/>
        <v>32239.960000000003</v>
      </c>
    </row>
    <row r="125" spans="1:65" x14ac:dyDescent="0.2">
      <c r="A125" s="28" t="s">
        <v>3563</v>
      </c>
      <c r="B125" s="28" t="s">
        <v>19</v>
      </c>
      <c r="C125" s="35">
        <v>45476</v>
      </c>
      <c r="D125" s="26">
        <v>243460</v>
      </c>
      <c r="E125" s="27" t="s">
        <v>1326</v>
      </c>
      <c r="F125" s="28" t="s">
        <v>3487</v>
      </c>
      <c r="G125" s="33">
        <v>254.78</v>
      </c>
      <c r="H125" s="33">
        <v>250.49</v>
      </c>
      <c r="I125" s="33">
        <v>252.57</v>
      </c>
      <c r="J125" s="30">
        <f t="shared" si="7"/>
        <v>757.83999999999992</v>
      </c>
      <c r="K125" s="30">
        <v>305055.57</v>
      </c>
      <c r="L125" s="33">
        <v>126.79</v>
      </c>
      <c r="M125" s="33">
        <v>127.28</v>
      </c>
      <c r="N125" s="33">
        <v>127.94</v>
      </c>
      <c r="O125" s="29"/>
      <c r="P125" s="301">
        <f t="shared" si="8"/>
        <v>382.01</v>
      </c>
      <c r="Q125" s="301">
        <f t="shared" si="10"/>
        <v>352081.85</v>
      </c>
      <c r="R125" s="62">
        <v>128.69</v>
      </c>
      <c r="S125" s="62">
        <v>1105.77</v>
      </c>
      <c r="T125" s="26">
        <v>1115.83</v>
      </c>
      <c r="U125" s="26"/>
      <c r="V125" s="26"/>
      <c r="W125" s="26"/>
      <c r="X125" s="26"/>
      <c r="Y125" s="26">
        <v>1115.83</v>
      </c>
      <c r="Z125" s="26">
        <v>1115.83</v>
      </c>
      <c r="AA125" s="26">
        <v>1115.83</v>
      </c>
      <c r="AB125" s="26">
        <v>1115.8499999999999</v>
      </c>
      <c r="AC125" s="26">
        <v>1279.26</v>
      </c>
      <c r="AD125" s="26">
        <v>1279.26</v>
      </c>
      <c r="AE125" s="26">
        <v>1279.26</v>
      </c>
      <c r="AF125" s="26">
        <v>1279.26</v>
      </c>
      <c r="AG125" s="26">
        <v>1279.26</v>
      </c>
      <c r="AH125" s="26">
        <v>1279.26</v>
      </c>
      <c r="AI125" s="26">
        <v>1279.28</v>
      </c>
      <c r="AJ125" s="26">
        <v>1899.47</v>
      </c>
      <c r="AK125" s="26">
        <v>1965.74</v>
      </c>
      <c r="AL125" s="26">
        <v>1965.73</v>
      </c>
      <c r="AM125" s="26">
        <v>1420.91</v>
      </c>
      <c r="AN125" s="26">
        <v>1420.91</v>
      </c>
      <c r="AO125" s="26">
        <v>1420.91</v>
      </c>
      <c r="AP125" s="26">
        <v>1420.91</v>
      </c>
      <c r="AQ125" s="26">
        <v>1420.91</v>
      </c>
      <c r="AR125" s="26">
        <v>1420.91</v>
      </c>
      <c r="AS125" s="26">
        <v>1420.93</v>
      </c>
      <c r="AT125" s="26">
        <v>6537.66</v>
      </c>
      <c r="AU125" s="26">
        <v>343.23</v>
      </c>
      <c r="AV125" s="26">
        <v>0</v>
      </c>
      <c r="AW125" s="26">
        <v>0</v>
      </c>
      <c r="AX125" s="26">
        <v>0</v>
      </c>
      <c r="AY125" s="26">
        <v>0</v>
      </c>
      <c r="AZ125" s="26">
        <v>0</v>
      </c>
      <c r="BA125" s="26">
        <v>0</v>
      </c>
      <c r="BB125" s="26">
        <v>0</v>
      </c>
      <c r="BC125" s="26">
        <v>0</v>
      </c>
      <c r="BD125" s="26">
        <v>0</v>
      </c>
      <c r="BE125" s="26">
        <v>0</v>
      </c>
      <c r="BF125" s="26">
        <v>0</v>
      </c>
      <c r="BG125" s="26">
        <v>0</v>
      </c>
      <c r="BH125" s="26">
        <v>0</v>
      </c>
      <c r="BI125" s="26">
        <v>313655.15999999997</v>
      </c>
      <c r="BJ125" s="26">
        <f t="shared" si="11"/>
        <v>313655.15999999997</v>
      </c>
      <c r="BK125" s="302">
        <f t="shared" si="9"/>
        <v>0</v>
      </c>
      <c r="BL125" s="208">
        <f t="shared" si="12"/>
        <v>1616.47</v>
      </c>
      <c r="BM125" s="208">
        <f t="shared" si="13"/>
        <v>37192.230000000003</v>
      </c>
    </row>
    <row r="126" spans="1:65" x14ac:dyDescent="0.2">
      <c r="A126" s="28" t="s">
        <v>3595</v>
      </c>
      <c r="B126" s="28" t="s">
        <v>19</v>
      </c>
      <c r="C126" s="32">
        <v>45601</v>
      </c>
      <c r="D126" s="26">
        <v>306534</v>
      </c>
      <c r="E126" s="27" t="s">
        <v>1032</v>
      </c>
      <c r="F126" s="28" t="s">
        <v>3487</v>
      </c>
      <c r="G126" s="33">
        <v>38935.800000000003</v>
      </c>
      <c r="H126" s="33">
        <v>1427.1</v>
      </c>
      <c r="I126" s="33">
        <v>1438.94</v>
      </c>
      <c r="J126" s="30">
        <f t="shared" si="7"/>
        <v>41801.840000000004</v>
      </c>
      <c r="K126" s="30">
        <v>293190.51999999967</v>
      </c>
      <c r="L126" s="33">
        <v>1444.7</v>
      </c>
      <c r="M126" s="33">
        <v>1619.4</v>
      </c>
      <c r="N126" s="33">
        <v>1627.82</v>
      </c>
      <c r="O126" s="303">
        <v>47495.25</v>
      </c>
      <c r="P126" s="301">
        <f t="shared" si="8"/>
        <v>52187.17</v>
      </c>
      <c r="Q126" s="301">
        <f t="shared" si="10"/>
        <v>287382.28999999998</v>
      </c>
      <c r="R126" s="62">
        <v>1637.26</v>
      </c>
      <c r="S126" s="62">
        <v>1648.56</v>
      </c>
      <c r="T126" s="26">
        <v>1663.56</v>
      </c>
      <c r="U126" s="26"/>
      <c r="V126" s="26"/>
      <c r="W126" s="26"/>
      <c r="X126" s="26"/>
      <c r="Y126" s="26">
        <v>1663.56</v>
      </c>
      <c r="Z126" s="26">
        <v>1663.56</v>
      </c>
      <c r="AA126" s="26">
        <v>1663.56</v>
      </c>
      <c r="AB126" s="26">
        <v>1663.56</v>
      </c>
      <c r="AC126" s="26">
        <v>1663.56</v>
      </c>
      <c r="AD126" s="26">
        <v>1663.56</v>
      </c>
      <c r="AE126" s="26">
        <v>1663.56</v>
      </c>
      <c r="AF126" s="26">
        <v>1663.56</v>
      </c>
      <c r="AG126" s="26">
        <v>1663.56</v>
      </c>
      <c r="AH126" s="26">
        <v>1663.56</v>
      </c>
      <c r="AI126" s="26">
        <v>1663.56</v>
      </c>
      <c r="AJ126" s="26">
        <v>1663.56</v>
      </c>
      <c r="AK126" s="26">
        <v>1663.56</v>
      </c>
      <c r="AL126" s="26">
        <v>1663.56</v>
      </c>
      <c r="AM126" s="26">
        <v>1663.56</v>
      </c>
      <c r="AN126" s="26">
        <v>1663.56</v>
      </c>
      <c r="AO126" s="26">
        <v>1663.56</v>
      </c>
      <c r="AP126" s="26">
        <v>1663.56</v>
      </c>
      <c r="AQ126" s="26">
        <v>1663.56</v>
      </c>
      <c r="AR126" s="26">
        <v>1663.56</v>
      </c>
      <c r="AS126" s="26">
        <v>1663.44</v>
      </c>
      <c r="AT126" s="26">
        <v>0</v>
      </c>
      <c r="AU126" s="26">
        <v>0</v>
      </c>
      <c r="AV126" s="26">
        <v>0</v>
      </c>
      <c r="AW126" s="26">
        <v>0</v>
      </c>
      <c r="AX126" s="26">
        <v>0</v>
      </c>
      <c r="AY126" s="26">
        <v>0</v>
      </c>
      <c r="AZ126" s="26">
        <v>0</v>
      </c>
      <c r="BA126" s="26">
        <v>104.92</v>
      </c>
      <c r="BB126" s="26">
        <v>0</v>
      </c>
      <c r="BC126" s="26">
        <v>0</v>
      </c>
      <c r="BD126" s="26">
        <v>0</v>
      </c>
      <c r="BE126" s="26">
        <v>0</v>
      </c>
      <c r="BF126" s="26">
        <v>0</v>
      </c>
      <c r="BG126" s="26">
        <v>0</v>
      </c>
      <c r="BH126" s="26">
        <v>0</v>
      </c>
      <c r="BI126" s="26">
        <v>294888.59999999998</v>
      </c>
      <c r="BJ126" s="26">
        <f t="shared" si="11"/>
        <v>247393.34999999998</v>
      </c>
      <c r="BK126" s="302">
        <f>BJ126-BI126</f>
        <v>-47495.25</v>
      </c>
      <c r="BL126" s="208">
        <f t="shared" si="12"/>
        <v>7977.74</v>
      </c>
      <c r="BM126" s="208">
        <f t="shared" si="13"/>
        <v>36703.12000000001</v>
      </c>
    </row>
    <row r="127" spans="1:65" x14ac:dyDescent="0.2">
      <c r="A127" s="28">
        <v>1</v>
      </c>
      <c r="B127" s="28" t="s">
        <v>42</v>
      </c>
      <c r="C127" s="34"/>
      <c r="D127" s="26"/>
      <c r="E127" s="27"/>
      <c r="F127" s="28"/>
      <c r="G127" s="29">
        <v>0</v>
      </c>
      <c r="H127" s="29">
        <v>0</v>
      </c>
      <c r="I127" s="29">
        <v>0</v>
      </c>
      <c r="J127" s="30">
        <f t="shared" si="7"/>
        <v>0</v>
      </c>
      <c r="K127" s="30">
        <v>0</v>
      </c>
      <c r="L127" s="29"/>
      <c r="M127" s="29"/>
      <c r="N127" s="29"/>
      <c r="O127" s="29"/>
      <c r="P127" s="301">
        <f t="shared" si="8"/>
        <v>0</v>
      </c>
      <c r="Q127" s="301">
        <f t="shared" si="10"/>
        <v>0</v>
      </c>
      <c r="R127" s="185"/>
      <c r="S127" s="185"/>
      <c r="T127" s="26">
        <v>0</v>
      </c>
      <c r="U127" s="26"/>
      <c r="V127" s="26"/>
      <c r="W127" s="26"/>
      <c r="X127" s="26"/>
      <c r="Y127" s="26">
        <v>0</v>
      </c>
      <c r="Z127" s="26">
        <v>0</v>
      </c>
      <c r="AA127" s="26">
        <v>0</v>
      </c>
      <c r="AB127" s="26">
        <v>0</v>
      </c>
      <c r="AC127" s="26">
        <v>0</v>
      </c>
      <c r="AD127" s="26">
        <v>0</v>
      </c>
      <c r="AE127" s="26">
        <v>0</v>
      </c>
      <c r="AF127" s="26">
        <v>0</v>
      </c>
      <c r="AG127" s="26">
        <v>0</v>
      </c>
      <c r="AH127" s="26">
        <v>0</v>
      </c>
      <c r="AI127" s="26">
        <v>0</v>
      </c>
      <c r="AJ127" s="26">
        <v>0</v>
      </c>
      <c r="AK127" s="26">
        <v>0</v>
      </c>
      <c r="AL127" s="26">
        <v>0</v>
      </c>
      <c r="AM127" s="26">
        <v>0</v>
      </c>
      <c r="AN127" s="26">
        <v>0</v>
      </c>
      <c r="AO127" s="26">
        <v>0</v>
      </c>
      <c r="AP127" s="26">
        <v>0</v>
      </c>
      <c r="AQ127" s="26">
        <v>0</v>
      </c>
      <c r="AR127" s="26">
        <v>0</v>
      </c>
      <c r="AS127" s="26">
        <v>0</v>
      </c>
      <c r="AT127" s="26">
        <v>0</v>
      </c>
      <c r="AU127" s="26">
        <v>0</v>
      </c>
      <c r="AV127" s="26">
        <v>0</v>
      </c>
      <c r="AW127" s="26">
        <v>0</v>
      </c>
      <c r="AX127" s="26">
        <v>0</v>
      </c>
      <c r="AY127" s="26">
        <v>0</v>
      </c>
      <c r="AZ127" s="26">
        <v>0</v>
      </c>
      <c r="BA127" s="26">
        <v>0</v>
      </c>
      <c r="BB127" s="26">
        <v>0</v>
      </c>
      <c r="BC127" s="26">
        <v>0</v>
      </c>
      <c r="BD127" s="26">
        <v>0</v>
      </c>
      <c r="BE127" s="26">
        <v>0</v>
      </c>
      <c r="BF127" s="26">
        <v>0</v>
      </c>
      <c r="BG127" s="26">
        <v>0</v>
      </c>
      <c r="BH127" s="26">
        <v>0</v>
      </c>
      <c r="BI127" s="26">
        <v>0</v>
      </c>
      <c r="BJ127" s="26">
        <f t="shared" si="11"/>
        <v>0</v>
      </c>
      <c r="BL127" s="208">
        <f t="shared" si="12"/>
        <v>0</v>
      </c>
      <c r="BM127" s="208">
        <f t="shared" si="13"/>
        <v>0</v>
      </c>
    </row>
    <row r="128" spans="1:65" x14ac:dyDescent="0.2">
      <c r="A128" s="28">
        <v>2</v>
      </c>
      <c r="B128" s="28" t="s">
        <v>42</v>
      </c>
      <c r="C128" s="35"/>
      <c r="D128" s="26"/>
      <c r="E128" s="27"/>
      <c r="F128" s="28"/>
      <c r="G128" s="29">
        <v>0</v>
      </c>
      <c r="H128" s="29">
        <v>0</v>
      </c>
      <c r="I128" s="29">
        <v>0</v>
      </c>
      <c r="J128" s="30">
        <f t="shared" si="7"/>
        <v>0</v>
      </c>
      <c r="K128" s="30">
        <v>0</v>
      </c>
      <c r="L128" s="29"/>
      <c r="M128" s="29"/>
      <c r="N128" s="29"/>
      <c r="O128" s="29"/>
      <c r="P128" s="301">
        <f t="shared" si="8"/>
        <v>0</v>
      </c>
      <c r="Q128" s="301">
        <f t="shared" si="10"/>
        <v>0</v>
      </c>
      <c r="R128" s="185"/>
      <c r="S128" s="185"/>
      <c r="T128" s="26">
        <v>0</v>
      </c>
      <c r="U128" s="26"/>
      <c r="V128" s="26"/>
      <c r="W128" s="26"/>
      <c r="X128" s="26"/>
      <c r="Y128" s="26">
        <v>0</v>
      </c>
      <c r="Z128" s="26">
        <v>0</v>
      </c>
      <c r="AA128" s="26">
        <v>0</v>
      </c>
      <c r="AB128" s="26">
        <v>0</v>
      </c>
      <c r="AC128" s="26">
        <v>0</v>
      </c>
      <c r="AD128" s="26">
        <v>0</v>
      </c>
      <c r="AE128" s="26">
        <v>0</v>
      </c>
      <c r="AF128" s="26">
        <v>0</v>
      </c>
      <c r="AG128" s="26">
        <v>0</v>
      </c>
      <c r="AH128" s="26">
        <v>0</v>
      </c>
      <c r="AI128" s="26">
        <v>0</v>
      </c>
      <c r="AJ128" s="26">
        <v>0</v>
      </c>
      <c r="AK128" s="26">
        <v>0</v>
      </c>
      <c r="AL128" s="26">
        <v>0</v>
      </c>
      <c r="AM128" s="26">
        <v>0</v>
      </c>
      <c r="AN128" s="26">
        <v>0</v>
      </c>
      <c r="AO128" s="26">
        <v>0</v>
      </c>
      <c r="AP128" s="26">
        <v>0</v>
      </c>
      <c r="AQ128" s="26">
        <v>0</v>
      </c>
      <c r="AR128" s="26">
        <v>0</v>
      </c>
      <c r="AS128" s="26">
        <v>0</v>
      </c>
      <c r="AT128" s="26">
        <v>0</v>
      </c>
      <c r="AU128" s="26">
        <v>0</v>
      </c>
      <c r="AV128" s="26">
        <v>0</v>
      </c>
      <c r="AW128" s="26">
        <v>0</v>
      </c>
      <c r="AX128" s="26">
        <v>0</v>
      </c>
      <c r="AY128" s="26">
        <v>0</v>
      </c>
      <c r="AZ128" s="26">
        <v>0</v>
      </c>
      <c r="BA128" s="26">
        <v>0</v>
      </c>
      <c r="BB128" s="26">
        <v>0</v>
      </c>
      <c r="BC128" s="26">
        <v>0</v>
      </c>
      <c r="BD128" s="26">
        <v>0</v>
      </c>
      <c r="BE128" s="26">
        <v>0</v>
      </c>
      <c r="BF128" s="26">
        <v>0</v>
      </c>
      <c r="BG128" s="26">
        <v>0</v>
      </c>
      <c r="BH128" s="26">
        <v>0</v>
      </c>
      <c r="BI128" s="26">
        <v>0</v>
      </c>
      <c r="BJ128" s="26">
        <f t="shared" si="11"/>
        <v>0</v>
      </c>
      <c r="BL128" s="208">
        <f t="shared" si="12"/>
        <v>0</v>
      </c>
      <c r="BM128" s="208">
        <f t="shared" si="13"/>
        <v>0</v>
      </c>
    </row>
    <row r="129" spans="1:65" x14ac:dyDescent="0.2">
      <c r="A129" s="28">
        <v>3</v>
      </c>
      <c r="B129" s="28" t="s">
        <v>42</v>
      </c>
      <c r="C129" s="27"/>
      <c r="D129" s="27"/>
      <c r="E129" s="27"/>
      <c r="F129" s="28"/>
      <c r="G129" s="29">
        <v>0</v>
      </c>
      <c r="H129" s="29">
        <v>0</v>
      </c>
      <c r="I129" s="29">
        <v>0</v>
      </c>
      <c r="J129" s="30">
        <f t="shared" si="7"/>
        <v>0</v>
      </c>
      <c r="K129" s="30">
        <v>0</v>
      </c>
      <c r="L129" s="29"/>
      <c r="M129" s="29"/>
      <c r="N129" s="29"/>
      <c r="O129" s="29"/>
      <c r="P129" s="301">
        <f t="shared" si="8"/>
        <v>0</v>
      </c>
      <c r="Q129" s="301">
        <f t="shared" si="10"/>
        <v>0</v>
      </c>
      <c r="R129" s="185"/>
      <c r="S129" s="185"/>
      <c r="T129" s="26">
        <v>0</v>
      </c>
      <c r="U129" s="26"/>
      <c r="V129" s="26"/>
      <c r="W129" s="26"/>
      <c r="X129" s="26"/>
      <c r="Y129" s="26">
        <v>0</v>
      </c>
      <c r="Z129" s="26">
        <v>0</v>
      </c>
      <c r="AA129" s="26">
        <v>0</v>
      </c>
      <c r="AB129" s="26">
        <v>0</v>
      </c>
      <c r="AC129" s="26">
        <v>0</v>
      </c>
      <c r="AD129" s="26">
        <v>0</v>
      </c>
      <c r="AE129" s="26">
        <v>0</v>
      </c>
      <c r="AF129" s="26">
        <v>0</v>
      </c>
      <c r="AG129" s="26">
        <v>0</v>
      </c>
      <c r="AH129" s="26">
        <v>0</v>
      </c>
      <c r="AI129" s="26">
        <v>0</v>
      </c>
      <c r="AJ129" s="26">
        <v>0</v>
      </c>
      <c r="AK129" s="26">
        <v>0</v>
      </c>
      <c r="AL129" s="26">
        <v>0</v>
      </c>
      <c r="AM129" s="26">
        <v>0</v>
      </c>
      <c r="AN129" s="26">
        <v>0</v>
      </c>
      <c r="AO129" s="26">
        <v>0</v>
      </c>
      <c r="AP129" s="26">
        <v>0</v>
      </c>
      <c r="AQ129" s="26">
        <v>0</v>
      </c>
      <c r="AR129" s="26">
        <v>0</v>
      </c>
      <c r="AS129" s="26">
        <v>0</v>
      </c>
      <c r="AT129" s="26">
        <v>0</v>
      </c>
      <c r="AU129" s="26">
        <v>0</v>
      </c>
      <c r="AV129" s="26">
        <v>0</v>
      </c>
      <c r="AW129" s="26">
        <v>0</v>
      </c>
      <c r="AX129" s="26">
        <v>0</v>
      </c>
      <c r="AY129" s="26">
        <v>0</v>
      </c>
      <c r="AZ129" s="26">
        <v>0</v>
      </c>
      <c r="BA129" s="26">
        <v>0</v>
      </c>
      <c r="BB129" s="26">
        <v>0</v>
      </c>
      <c r="BC129" s="26">
        <v>0</v>
      </c>
      <c r="BD129" s="26">
        <v>0</v>
      </c>
      <c r="BE129" s="26">
        <v>0</v>
      </c>
      <c r="BF129" s="26">
        <v>0</v>
      </c>
      <c r="BG129" s="26">
        <v>0</v>
      </c>
      <c r="BH129" s="26">
        <v>0</v>
      </c>
      <c r="BI129" s="26">
        <v>0</v>
      </c>
      <c r="BJ129" s="26">
        <f t="shared" si="11"/>
        <v>0</v>
      </c>
      <c r="BL129" s="208">
        <f t="shared" si="12"/>
        <v>0</v>
      </c>
      <c r="BM129" s="208">
        <f t="shared" si="13"/>
        <v>0</v>
      </c>
    </row>
    <row r="130" spans="1:65" x14ac:dyDescent="0.2">
      <c r="A130" s="28" t="s">
        <v>3476</v>
      </c>
      <c r="B130" s="28" t="s">
        <v>42</v>
      </c>
      <c r="C130" s="32"/>
      <c r="D130" s="26"/>
      <c r="E130" s="27"/>
      <c r="F130" s="28"/>
      <c r="G130" s="29">
        <v>0</v>
      </c>
      <c r="H130" s="29">
        <v>0</v>
      </c>
      <c r="I130" s="29">
        <v>0</v>
      </c>
      <c r="J130" s="30">
        <f t="shared" ref="J130:J142" si="14">SUM(G130+H130+I130)</f>
        <v>0</v>
      </c>
      <c r="K130" s="30">
        <v>0</v>
      </c>
      <c r="L130" s="29"/>
      <c r="M130" s="29"/>
      <c r="N130" s="29"/>
      <c r="O130" s="29"/>
      <c r="P130" s="301">
        <f t="shared" ref="P130:P142" si="15">SUM(L130:O130)</f>
        <v>0</v>
      </c>
      <c r="Q130" s="301">
        <f t="shared" si="10"/>
        <v>0</v>
      </c>
      <c r="R130" s="185"/>
      <c r="S130" s="185"/>
      <c r="T130" s="26">
        <v>0</v>
      </c>
      <c r="U130" s="26"/>
      <c r="V130" s="26"/>
      <c r="W130" s="26"/>
      <c r="X130" s="26"/>
      <c r="Y130" s="26">
        <v>0</v>
      </c>
      <c r="Z130" s="26">
        <v>0</v>
      </c>
      <c r="AA130" s="26">
        <v>0</v>
      </c>
      <c r="AB130" s="26">
        <v>0</v>
      </c>
      <c r="AC130" s="26">
        <v>0</v>
      </c>
      <c r="AD130" s="26">
        <v>0</v>
      </c>
      <c r="AE130" s="26">
        <v>0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6">
        <v>0</v>
      </c>
      <c r="AP130" s="26">
        <v>0</v>
      </c>
      <c r="AQ130" s="26">
        <v>0</v>
      </c>
      <c r="AR130" s="26">
        <v>0</v>
      </c>
      <c r="AS130" s="26">
        <v>0</v>
      </c>
      <c r="AT130" s="26">
        <v>0</v>
      </c>
      <c r="AU130" s="26">
        <v>0</v>
      </c>
      <c r="AV130" s="26">
        <v>0</v>
      </c>
      <c r="AW130" s="26">
        <v>0</v>
      </c>
      <c r="AX130" s="26">
        <v>0</v>
      </c>
      <c r="AY130" s="26">
        <v>0</v>
      </c>
      <c r="AZ130" s="26">
        <v>0</v>
      </c>
      <c r="BA130" s="26">
        <v>0</v>
      </c>
      <c r="BB130" s="26">
        <v>0</v>
      </c>
      <c r="BC130" s="26">
        <v>0</v>
      </c>
      <c r="BD130" s="26">
        <v>0</v>
      </c>
      <c r="BE130" s="26">
        <v>0</v>
      </c>
      <c r="BF130" s="26">
        <v>0</v>
      </c>
      <c r="BG130" s="26">
        <v>0</v>
      </c>
      <c r="BH130" s="26">
        <v>0</v>
      </c>
      <c r="BI130" s="26">
        <v>0</v>
      </c>
      <c r="BJ130" s="26">
        <f t="shared" si="11"/>
        <v>0</v>
      </c>
      <c r="BL130" s="208">
        <f t="shared" si="12"/>
        <v>0</v>
      </c>
      <c r="BM130" s="208">
        <f t="shared" si="13"/>
        <v>0</v>
      </c>
    </row>
    <row r="131" spans="1:65" x14ac:dyDescent="0.2">
      <c r="A131" s="28" t="s">
        <v>3477</v>
      </c>
      <c r="B131" s="28" t="s">
        <v>42</v>
      </c>
      <c r="C131" s="35"/>
      <c r="D131" s="26"/>
      <c r="E131" s="27"/>
      <c r="F131" s="28"/>
      <c r="G131" s="29">
        <v>0</v>
      </c>
      <c r="H131" s="29">
        <v>0</v>
      </c>
      <c r="I131" s="29">
        <v>0</v>
      </c>
      <c r="J131" s="30">
        <f t="shared" si="14"/>
        <v>0</v>
      </c>
      <c r="K131" s="30">
        <v>0</v>
      </c>
      <c r="L131" s="29"/>
      <c r="M131" s="29"/>
      <c r="N131" s="29"/>
      <c r="O131" s="29"/>
      <c r="P131" s="301">
        <f t="shared" si="15"/>
        <v>0</v>
      </c>
      <c r="Q131" s="301">
        <f t="shared" ref="Q131:Q142" si="16">SUM(R131+S131+T131+Y131+Z131+AA131+AB131+AC131+AD131+AE131+AF131+AG131+AH131+AI131+AJ131+AK131+AL131+AM131+AN131+AO131+AP131+AQ131+AR131+AS131+AT131+AU131+AV131+AW131+AX131+AY131+AZ131+BA131+BB131+BC131+BD131+BE131+BF131+BG131+BH131+BJ131)</f>
        <v>0</v>
      </c>
      <c r="R131" s="185"/>
      <c r="S131" s="185"/>
      <c r="T131" s="26">
        <v>0</v>
      </c>
      <c r="U131" s="26"/>
      <c r="V131" s="26"/>
      <c r="W131" s="26"/>
      <c r="X131" s="26"/>
      <c r="Y131" s="26">
        <v>0</v>
      </c>
      <c r="Z131" s="26">
        <v>0</v>
      </c>
      <c r="AA131" s="26">
        <v>0</v>
      </c>
      <c r="AB131" s="26">
        <v>0</v>
      </c>
      <c r="AC131" s="26">
        <v>0</v>
      </c>
      <c r="AD131" s="26">
        <v>0</v>
      </c>
      <c r="AE131" s="26">
        <v>0</v>
      </c>
      <c r="AF131" s="26">
        <v>0</v>
      </c>
      <c r="AG131" s="26">
        <v>0</v>
      </c>
      <c r="AH131" s="26">
        <v>0</v>
      </c>
      <c r="AI131" s="26">
        <v>0</v>
      </c>
      <c r="AJ131" s="26">
        <v>0</v>
      </c>
      <c r="AK131" s="26">
        <v>0</v>
      </c>
      <c r="AL131" s="26">
        <v>0</v>
      </c>
      <c r="AM131" s="26">
        <v>0</v>
      </c>
      <c r="AN131" s="26">
        <v>0</v>
      </c>
      <c r="AO131" s="26">
        <v>0</v>
      </c>
      <c r="AP131" s="26">
        <v>0</v>
      </c>
      <c r="AQ131" s="26">
        <v>0</v>
      </c>
      <c r="AR131" s="26">
        <v>0</v>
      </c>
      <c r="AS131" s="26">
        <v>0</v>
      </c>
      <c r="AT131" s="26">
        <v>0</v>
      </c>
      <c r="AU131" s="26">
        <v>0</v>
      </c>
      <c r="AV131" s="26">
        <v>0</v>
      </c>
      <c r="AW131" s="26">
        <v>0</v>
      </c>
      <c r="AX131" s="26">
        <v>0</v>
      </c>
      <c r="AY131" s="26">
        <v>0</v>
      </c>
      <c r="AZ131" s="26">
        <v>0</v>
      </c>
      <c r="BA131" s="26">
        <v>0</v>
      </c>
      <c r="BB131" s="26">
        <v>0</v>
      </c>
      <c r="BC131" s="26">
        <v>0</v>
      </c>
      <c r="BD131" s="26">
        <v>0</v>
      </c>
      <c r="BE131" s="26">
        <v>0</v>
      </c>
      <c r="BF131" s="26">
        <v>0</v>
      </c>
      <c r="BG131" s="26">
        <v>0</v>
      </c>
      <c r="BH131" s="26">
        <v>0</v>
      </c>
      <c r="BI131" s="26">
        <v>0</v>
      </c>
      <c r="BJ131" s="26">
        <f t="shared" ref="BJ131:BJ142" si="17">BI131-O131</f>
        <v>0</v>
      </c>
      <c r="BL131" s="208">
        <f t="shared" ref="BL131:BL142" si="18">SUM(L131:N131,R131:S131)</f>
        <v>0</v>
      </c>
      <c r="BM131" s="208">
        <f t="shared" ref="BM131:BM142" si="19">SUM(T131,Y131:BH131)</f>
        <v>0</v>
      </c>
    </row>
    <row r="132" spans="1:65" x14ac:dyDescent="0.2">
      <c r="A132" s="28" t="s">
        <v>3478</v>
      </c>
      <c r="B132" s="28" t="s">
        <v>42</v>
      </c>
      <c r="C132" s="32"/>
      <c r="D132" s="26"/>
      <c r="E132" s="27"/>
      <c r="F132" s="28"/>
      <c r="G132" s="29">
        <v>0</v>
      </c>
      <c r="H132" s="29">
        <v>0</v>
      </c>
      <c r="I132" s="29">
        <v>0</v>
      </c>
      <c r="J132" s="30">
        <f t="shared" si="14"/>
        <v>0</v>
      </c>
      <c r="K132" s="30">
        <v>0</v>
      </c>
      <c r="L132" s="29"/>
      <c r="M132" s="29"/>
      <c r="N132" s="29"/>
      <c r="O132" s="29"/>
      <c r="P132" s="301">
        <f t="shared" si="15"/>
        <v>0</v>
      </c>
      <c r="Q132" s="301">
        <f t="shared" si="16"/>
        <v>0</v>
      </c>
      <c r="R132" s="185"/>
      <c r="S132" s="185"/>
      <c r="T132" s="26">
        <v>0</v>
      </c>
      <c r="U132" s="26"/>
      <c r="V132" s="26"/>
      <c r="W132" s="26"/>
      <c r="X132" s="26"/>
      <c r="Y132" s="26">
        <v>0</v>
      </c>
      <c r="Z132" s="26">
        <v>0</v>
      </c>
      <c r="AA132" s="26">
        <v>0</v>
      </c>
      <c r="AB132" s="26">
        <v>0</v>
      </c>
      <c r="AC132" s="26">
        <v>0</v>
      </c>
      <c r="AD132" s="26">
        <v>0</v>
      </c>
      <c r="AE132" s="26">
        <v>0</v>
      </c>
      <c r="AF132" s="26">
        <v>0</v>
      </c>
      <c r="AG132" s="26">
        <v>0</v>
      </c>
      <c r="AH132" s="26">
        <v>0</v>
      </c>
      <c r="AI132" s="26">
        <v>0</v>
      </c>
      <c r="AJ132" s="26">
        <v>0</v>
      </c>
      <c r="AK132" s="26">
        <v>0</v>
      </c>
      <c r="AL132" s="26">
        <v>0</v>
      </c>
      <c r="AM132" s="26">
        <v>0</v>
      </c>
      <c r="AN132" s="26">
        <v>0</v>
      </c>
      <c r="AO132" s="26">
        <v>0</v>
      </c>
      <c r="AP132" s="26">
        <v>0</v>
      </c>
      <c r="AQ132" s="26">
        <v>0</v>
      </c>
      <c r="AR132" s="26">
        <v>0</v>
      </c>
      <c r="AS132" s="26">
        <v>0</v>
      </c>
      <c r="AT132" s="26">
        <v>0</v>
      </c>
      <c r="AU132" s="26">
        <v>0</v>
      </c>
      <c r="AV132" s="26">
        <v>0</v>
      </c>
      <c r="AW132" s="26">
        <v>0</v>
      </c>
      <c r="AX132" s="26">
        <v>0</v>
      </c>
      <c r="AY132" s="26">
        <v>0</v>
      </c>
      <c r="AZ132" s="26">
        <v>0</v>
      </c>
      <c r="BA132" s="26">
        <v>0</v>
      </c>
      <c r="BB132" s="26">
        <v>0</v>
      </c>
      <c r="BC132" s="26">
        <v>0</v>
      </c>
      <c r="BD132" s="26">
        <v>0</v>
      </c>
      <c r="BE132" s="26">
        <v>0</v>
      </c>
      <c r="BF132" s="26">
        <v>0</v>
      </c>
      <c r="BG132" s="26">
        <v>0</v>
      </c>
      <c r="BH132" s="26">
        <v>0</v>
      </c>
      <c r="BI132" s="26">
        <v>0</v>
      </c>
      <c r="BJ132" s="26">
        <f t="shared" si="17"/>
        <v>0</v>
      </c>
      <c r="BL132" s="208">
        <f t="shared" si="18"/>
        <v>0</v>
      </c>
      <c r="BM132" s="208">
        <f t="shared" si="19"/>
        <v>0</v>
      </c>
    </row>
    <row r="133" spans="1:65" x14ac:dyDescent="0.2">
      <c r="A133" s="28" t="s">
        <v>3479</v>
      </c>
      <c r="B133" s="28" t="s">
        <v>42</v>
      </c>
      <c r="C133" s="32"/>
      <c r="D133" s="26"/>
      <c r="E133" s="27"/>
      <c r="F133" s="28"/>
      <c r="G133" s="29">
        <v>0</v>
      </c>
      <c r="H133" s="29">
        <v>0</v>
      </c>
      <c r="I133" s="29">
        <v>0</v>
      </c>
      <c r="J133" s="30">
        <f t="shared" si="14"/>
        <v>0</v>
      </c>
      <c r="K133" s="30">
        <v>0</v>
      </c>
      <c r="L133" s="29"/>
      <c r="M133" s="29"/>
      <c r="N133" s="29"/>
      <c r="O133" s="29"/>
      <c r="P133" s="301">
        <f t="shared" si="15"/>
        <v>0</v>
      </c>
      <c r="Q133" s="301">
        <f t="shared" si="16"/>
        <v>0</v>
      </c>
      <c r="R133" s="185"/>
      <c r="S133" s="185"/>
      <c r="T133" s="26">
        <v>0</v>
      </c>
      <c r="U133" s="26"/>
      <c r="V133" s="26"/>
      <c r="W133" s="26"/>
      <c r="X133" s="26"/>
      <c r="Y133" s="26">
        <v>0</v>
      </c>
      <c r="Z133" s="26">
        <v>0</v>
      </c>
      <c r="AA133" s="26">
        <v>0</v>
      </c>
      <c r="AB133" s="26">
        <v>0</v>
      </c>
      <c r="AC133" s="26">
        <v>0</v>
      </c>
      <c r="AD133" s="26">
        <v>0</v>
      </c>
      <c r="AE133" s="26">
        <v>0</v>
      </c>
      <c r="AF133" s="26">
        <v>0</v>
      </c>
      <c r="AG133" s="26">
        <v>0</v>
      </c>
      <c r="AH133" s="26">
        <v>0</v>
      </c>
      <c r="AI133" s="26">
        <v>0</v>
      </c>
      <c r="AJ133" s="26">
        <v>0</v>
      </c>
      <c r="AK133" s="26">
        <v>0</v>
      </c>
      <c r="AL133" s="26">
        <v>0</v>
      </c>
      <c r="AM133" s="26">
        <v>0</v>
      </c>
      <c r="AN133" s="26">
        <v>0</v>
      </c>
      <c r="AO133" s="26">
        <v>0</v>
      </c>
      <c r="AP133" s="26">
        <v>0</v>
      </c>
      <c r="AQ133" s="26">
        <v>0</v>
      </c>
      <c r="AR133" s="26">
        <v>0</v>
      </c>
      <c r="AS133" s="26">
        <v>0</v>
      </c>
      <c r="AT133" s="26">
        <v>0</v>
      </c>
      <c r="AU133" s="26">
        <v>0</v>
      </c>
      <c r="AV133" s="26">
        <v>0</v>
      </c>
      <c r="AW133" s="26">
        <v>0</v>
      </c>
      <c r="AX133" s="26">
        <v>0</v>
      </c>
      <c r="AY133" s="26">
        <v>0</v>
      </c>
      <c r="AZ133" s="26">
        <v>0</v>
      </c>
      <c r="BA133" s="26">
        <v>0</v>
      </c>
      <c r="BB133" s="26">
        <v>0</v>
      </c>
      <c r="BC133" s="26">
        <v>0</v>
      </c>
      <c r="BD133" s="26">
        <v>0</v>
      </c>
      <c r="BE133" s="26">
        <v>0</v>
      </c>
      <c r="BF133" s="26">
        <v>0</v>
      </c>
      <c r="BG133" s="26">
        <v>0</v>
      </c>
      <c r="BH133" s="26">
        <v>0</v>
      </c>
      <c r="BI133" s="26">
        <v>0</v>
      </c>
      <c r="BJ133" s="26">
        <f t="shared" si="17"/>
        <v>0</v>
      </c>
      <c r="BL133" s="208">
        <f t="shared" si="18"/>
        <v>0</v>
      </c>
      <c r="BM133" s="208">
        <f t="shared" si="19"/>
        <v>0</v>
      </c>
    </row>
    <row r="134" spans="1:65" x14ac:dyDescent="0.2">
      <c r="A134" s="28" t="s">
        <v>3504</v>
      </c>
      <c r="B134" s="28" t="s">
        <v>42</v>
      </c>
      <c r="C134" s="35"/>
      <c r="D134" s="26"/>
      <c r="E134" s="27"/>
      <c r="F134" s="28"/>
      <c r="G134" s="33">
        <v>765.65</v>
      </c>
      <c r="H134" s="33">
        <v>769.48</v>
      </c>
      <c r="I134" s="33">
        <v>775.86</v>
      </c>
      <c r="J134" s="30">
        <f t="shared" si="14"/>
        <v>2310.9900000000002</v>
      </c>
      <c r="K134" s="30">
        <v>299241.81999999977</v>
      </c>
      <c r="L134" s="27"/>
      <c r="M134" s="27"/>
      <c r="N134" s="27"/>
      <c r="O134" s="29"/>
      <c r="P134" s="301">
        <f t="shared" si="15"/>
        <v>0</v>
      </c>
      <c r="Q134" s="301">
        <f t="shared" si="16"/>
        <v>0</v>
      </c>
      <c r="R134" s="62"/>
      <c r="S134" s="62"/>
      <c r="T134" s="26">
        <v>0</v>
      </c>
      <c r="U134" s="26"/>
      <c r="V134" s="26"/>
      <c r="W134" s="26"/>
      <c r="X134" s="26"/>
      <c r="Y134" s="26">
        <v>0</v>
      </c>
      <c r="Z134" s="26">
        <v>0</v>
      </c>
      <c r="AA134" s="26">
        <v>0</v>
      </c>
      <c r="AB134" s="26">
        <v>0</v>
      </c>
      <c r="AC134" s="26">
        <v>0</v>
      </c>
      <c r="AD134" s="26">
        <v>0</v>
      </c>
      <c r="AE134" s="26">
        <v>0</v>
      </c>
      <c r="AF134" s="26">
        <v>0</v>
      </c>
      <c r="AG134" s="26">
        <v>0</v>
      </c>
      <c r="AH134" s="26">
        <v>0</v>
      </c>
      <c r="AI134" s="26">
        <v>0</v>
      </c>
      <c r="AJ134" s="26">
        <v>0</v>
      </c>
      <c r="AK134" s="26">
        <v>0</v>
      </c>
      <c r="AL134" s="26">
        <v>0</v>
      </c>
      <c r="AM134" s="26">
        <v>0</v>
      </c>
      <c r="AN134" s="26">
        <v>0</v>
      </c>
      <c r="AO134" s="26">
        <v>0</v>
      </c>
      <c r="AP134" s="26">
        <v>0</v>
      </c>
      <c r="AQ134" s="26">
        <v>0</v>
      </c>
      <c r="AR134" s="26">
        <v>0</v>
      </c>
      <c r="AS134" s="26">
        <v>0</v>
      </c>
      <c r="AT134" s="26">
        <v>0</v>
      </c>
      <c r="AU134" s="26">
        <v>0</v>
      </c>
      <c r="AV134" s="26">
        <v>0</v>
      </c>
      <c r="AW134" s="26">
        <v>0</v>
      </c>
      <c r="AX134" s="26">
        <v>0</v>
      </c>
      <c r="AY134" s="26">
        <v>0</v>
      </c>
      <c r="AZ134" s="26">
        <v>0</v>
      </c>
      <c r="BA134" s="26">
        <v>0</v>
      </c>
      <c r="BB134" s="26">
        <v>0</v>
      </c>
      <c r="BC134" s="26">
        <v>0</v>
      </c>
      <c r="BD134" s="26">
        <v>0</v>
      </c>
      <c r="BE134" s="26">
        <v>0</v>
      </c>
      <c r="BF134" s="26">
        <v>0</v>
      </c>
      <c r="BG134" s="26">
        <v>0</v>
      </c>
      <c r="BH134" s="26">
        <v>0</v>
      </c>
      <c r="BI134" s="26">
        <v>0</v>
      </c>
      <c r="BJ134" s="26">
        <f t="shared" si="17"/>
        <v>0</v>
      </c>
      <c r="BL134" s="208">
        <f t="shared" si="18"/>
        <v>0</v>
      </c>
      <c r="BM134" s="208">
        <f t="shared" si="19"/>
        <v>0</v>
      </c>
    </row>
    <row r="135" spans="1:65" x14ac:dyDescent="0.2">
      <c r="A135" s="28" t="s">
        <v>3480</v>
      </c>
      <c r="B135" s="28" t="s">
        <v>42</v>
      </c>
      <c r="C135" s="34"/>
      <c r="D135" s="26"/>
      <c r="E135" s="27"/>
      <c r="F135" s="28"/>
      <c r="G135" s="29">
        <v>0</v>
      </c>
      <c r="H135" s="29">
        <v>0</v>
      </c>
      <c r="I135" s="29">
        <v>0</v>
      </c>
      <c r="J135" s="30">
        <f t="shared" si="14"/>
        <v>0</v>
      </c>
      <c r="K135" s="30">
        <v>0</v>
      </c>
      <c r="L135" s="29"/>
      <c r="M135" s="29"/>
      <c r="N135" s="29"/>
      <c r="O135" s="29"/>
      <c r="P135" s="301">
        <f t="shared" si="15"/>
        <v>0</v>
      </c>
      <c r="Q135" s="301">
        <f t="shared" si="16"/>
        <v>0</v>
      </c>
      <c r="R135" s="185"/>
      <c r="S135" s="185"/>
      <c r="T135" s="26">
        <v>0</v>
      </c>
      <c r="U135" s="26"/>
      <c r="V135" s="26"/>
      <c r="W135" s="26"/>
      <c r="X135" s="26"/>
      <c r="Y135" s="26">
        <v>0</v>
      </c>
      <c r="Z135" s="26">
        <v>0</v>
      </c>
      <c r="AA135" s="26">
        <v>0</v>
      </c>
      <c r="AB135" s="26">
        <v>0</v>
      </c>
      <c r="AC135" s="26">
        <v>0</v>
      </c>
      <c r="AD135" s="26">
        <v>0</v>
      </c>
      <c r="AE135" s="26">
        <v>0</v>
      </c>
      <c r="AF135" s="26">
        <v>0</v>
      </c>
      <c r="AG135" s="26">
        <v>0</v>
      </c>
      <c r="AH135" s="26">
        <v>0</v>
      </c>
      <c r="AI135" s="26">
        <v>0</v>
      </c>
      <c r="AJ135" s="26">
        <v>0</v>
      </c>
      <c r="AK135" s="26">
        <v>0</v>
      </c>
      <c r="AL135" s="26">
        <v>0</v>
      </c>
      <c r="AM135" s="26">
        <v>0</v>
      </c>
      <c r="AN135" s="26">
        <v>0</v>
      </c>
      <c r="AO135" s="26">
        <v>0</v>
      </c>
      <c r="AP135" s="26">
        <v>0</v>
      </c>
      <c r="AQ135" s="26">
        <v>0</v>
      </c>
      <c r="AR135" s="26">
        <v>0</v>
      </c>
      <c r="AS135" s="26">
        <v>0</v>
      </c>
      <c r="AT135" s="26">
        <v>0</v>
      </c>
      <c r="AU135" s="26">
        <v>0</v>
      </c>
      <c r="AV135" s="26">
        <v>0</v>
      </c>
      <c r="AW135" s="26">
        <v>0</v>
      </c>
      <c r="AX135" s="26">
        <v>0</v>
      </c>
      <c r="AY135" s="26">
        <v>0</v>
      </c>
      <c r="AZ135" s="26">
        <v>0</v>
      </c>
      <c r="BA135" s="26">
        <v>0</v>
      </c>
      <c r="BB135" s="26">
        <v>0</v>
      </c>
      <c r="BC135" s="26">
        <v>0</v>
      </c>
      <c r="BD135" s="26">
        <v>0</v>
      </c>
      <c r="BE135" s="26">
        <v>0</v>
      </c>
      <c r="BF135" s="26">
        <v>0</v>
      </c>
      <c r="BG135" s="26">
        <v>0</v>
      </c>
      <c r="BH135" s="26">
        <v>0</v>
      </c>
      <c r="BI135" s="26">
        <v>0</v>
      </c>
      <c r="BJ135" s="26">
        <f t="shared" si="17"/>
        <v>0</v>
      </c>
      <c r="BL135" s="208">
        <f t="shared" si="18"/>
        <v>0</v>
      </c>
      <c r="BM135" s="208">
        <f t="shared" si="19"/>
        <v>0</v>
      </c>
    </row>
    <row r="136" spans="1:65" x14ac:dyDescent="0.2">
      <c r="A136" s="28" t="s">
        <v>3534</v>
      </c>
      <c r="B136" s="28" t="s">
        <v>42</v>
      </c>
      <c r="C136" s="34"/>
      <c r="D136" s="26"/>
      <c r="E136" s="27"/>
      <c r="F136" s="28"/>
      <c r="G136" s="33">
        <v>1246.2</v>
      </c>
      <c r="H136" s="33">
        <v>1252.43</v>
      </c>
      <c r="I136" s="33">
        <v>1262.83</v>
      </c>
      <c r="J136" s="30">
        <f t="shared" si="14"/>
        <v>3761.46</v>
      </c>
      <c r="K136" s="30">
        <v>293212.49000000011</v>
      </c>
      <c r="L136" s="27"/>
      <c r="M136" s="27"/>
      <c r="N136" s="27"/>
      <c r="O136" s="29"/>
      <c r="P136" s="301">
        <f t="shared" si="15"/>
        <v>0</v>
      </c>
      <c r="Q136" s="301">
        <f t="shared" si="16"/>
        <v>0</v>
      </c>
      <c r="R136" s="308"/>
      <c r="S136" s="308"/>
      <c r="T136" s="26">
        <v>0</v>
      </c>
      <c r="U136" s="26"/>
      <c r="V136" s="26"/>
      <c r="W136" s="26"/>
      <c r="X136" s="26"/>
      <c r="Y136" s="26">
        <v>0</v>
      </c>
      <c r="Z136" s="26">
        <v>0</v>
      </c>
      <c r="AA136" s="26">
        <v>0</v>
      </c>
      <c r="AB136" s="26">
        <v>0</v>
      </c>
      <c r="AC136" s="26">
        <v>0</v>
      </c>
      <c r="AD136" s="26">
        <v>0</v>
      </c>
      <c r="AE136" s="26">
        <v>0</v>
      </c>
      <c r="AF136" s="26">
        <v>0</v>
      </c>
      <c r="AG136" s="26">
        <v>0</v>
      </c>
      <c r="AH136" s="26">
        <v>0</v>
      </c>
      <c r="AI136" s="26">
        <v>0</v>
      </c>
      <c r="AJ136" s="26">
        <v>0</v>
      </c>
      <c r="AK136" s="26">
        <v>0</v>
      </c>
      <c r="AL136" s="26">
        <v>0</v>
      </c>
      <c r="AM136" s="26">
        <v>0</v>
      </c>
      <c r="AN136" s="26">
        <v>0</v>
      </c>
      <c r="AO136" s="26">
        <v>0</v>
      </c>
      <c r="AP136" s="26">
        <v>0</v>
      </c>
      <c r="AQ136" s="26">
        <v>0</v>
      </c>
      <c r="AR136" s="26">
        <v>0</v>
      </c>
      <c r="AS136" s="26">
        <v>0</v>
      </c>
      <c r="AT136" s="26">
        <v>0</v>
      </c>
      <c r="AU136" s="26">
        <v>0</v>
      </c>
      <c r="AV136" s="26">
        <v>0</v>
      </c>
      <c r="AW136" s="26">
        <v>0</v>
      </c>
      <c r="AX136" s="26">
        <v>0</v>
      </c>
      <c r="AY136" s="26">
        <v>0</v>
      </c>
      <c r="AZ136" s="26">
        <v>0</v>
      </c>
      <c r="BA136" s="26">
        <v>0</v>
      </c>
      <c r="BB136" s="26">
        <v>0</v>
      </c>
      <c r="BC136" s="26">
        <v>0</v>
      </c>
      <c r="BD136" s="26">
        <v>0</v>
      </c>
      <c r="BE136" s="26">
        <v>0</v>
      </c>
      <c r="BF136" s="26">
        <v>0</v>
      </c>
      <c r="BG136" s="26">
        <v>0</v>
      </c>
      <c r="BH136" s="26">
        <v>0</v>
      </c>
      <c r="BI136" s="26">
        <v>0</v>
      </c>
      <c r="BJ136" s="26">
        <f t="shared" si="17"/>
        <v>0</v>
      </c>
      <c r="BL136" s="208">
        <f t="shared" si="18"/>
        <v>0</v>
      </c>
      <c r="BM136" s="208">
        <f t="shared" si="19"/>
        <v>0</v>
      </c>
    </row>
    <row r="137" spans="1:65" x14ac:dyDescent="0.2">
      <c r="A137" s="28" t="s">
        <v>3537</v>
      </c>
      <c r="B137" s="28" t="s">
        <v>42</v>
      </c>
      <c r="C137" s="32"/>
      <c r="D137" s="26"/>
      <c r="E137" s="27"/>
      <c r="F137" s="28"/>
      <c r="G137" s="33">
        <v>236.56</v>
      </c>
      <c r="H137" s="33">
        <v>237.75</v>
      </c>
      <c r="I137" s="33">
        <v>239.72</v>
      </c>
      <c r="J137" s="30">
        <f t="shared" si="14"/>
        <v>714.03</v>
      </c>
      <c r="K137" s="30">
        <v>316470.0400000001</v>
      </c>
      <c r="L137" s="29"/>
      <c r="M137" s="29"/>
      <c r="N137" s="29"/>
      <c r="O137" s="29"/>
      <c r="P137" s="301">
        <f t="shared" si="15"/>
        <v>0</v>
      </c>
      <c r="Q137" s="301">
        <f t="shared" si="16"/>
        <v>0</v>
      </c>
      <c r="R137" s="185"/>
      <c r="S137" s="185"/>
      <c r="T137" s="26">
        <v>0</v>
      </c>
      <c r="U137" s="26"/>
      <c r="V137" s="26"/>
      <c r="W137" s="26"/>
      <c r="X137" s="26"/>
      <c r="Y137" s="26">
        <v>0</v>
      </c>
      <c r="Z137" s="26">
        <v>0</v>
      </c>
      <c r="AA137" s="26">
        <v>0</v>
      </c>
      <c r="AB137" s="26">
        <v>0</v>
      </c>
      <c r="AC137" s="26">
        <v>0</v>
      </c>
      <c r="AD137" s="26">
        <v>0</v>
      </c>
      <c r="AE137" s="26">
        <v>0</v>
      </c>
      <c r="AF137" s="26">
        <v>0</v>
      </c>
      <c r="AG137" s="26">
        <v>0</v>
      </c>
      <c r="AH137" s="26">
        <v>0</v>
      </c>
      <c r="AI137" s="26">
        <v>0</v>
      </c>
      <c r="AJ137" s="26">
        <v>0</v>
      </c>
      <c r="AK137" s="26">
        <v>0</v>
      </c>
      <c r="AL137" s="26">
        <v>0</v>
      </c>
      <c r="AM137" s="26">
        <v>0</v>
      </c>
      <c r="AN137" s="26">
        <v>0</v>
      </c>
      <c r="AO137" s="26">
        <v>0</v>
      </c>
      <c r="AP137" s="26">
        <v>0</v>
      </c>
      <c r="AQ137" s="26">
        <v>0</v>
      </c>
      <c r="AR137" s="26">
        <v>0</v>
      </c>
      <c r="AS137" s="26">
        <v>0</v>
      </c>
      <c r="AT137" s="26">
        <v>0</v>
      </c>
      <c r="AU137" s="26">
        <v>0</v>
      </c>
      <c r="AV137" s="26">
        <v>0</v>
      </c>
      <c r="AW137" s="26">
        <v>0</v>
      </c>
      <c r="AX137" s="26">
        <v>0</v>
      </c>
      <c r="AY137" s="26">
        <v>0</v>
      </c>
      <c r="AZ137" s="26">
        <v>0</v>
      </c>
      <c r="BA137" s="26">
        <v>0</v>
      </c>
      <c r="BB137" s="26">
        <v>0</v>
      </c>
      <c r="BC137" s="26">
        <v>0</v>
      </c>
      <c r="BD137" s="26">
        <v>0</v>
      </c>
      <c r="BE137" s="26">
        <v>0</v>
      </c>
      <c r="BF137" s="26">
        <v>0</v>
      </c>
      <c r="BG137" s="26">
        <v>0</v>
      </c>
      <c r="BH137" s="26">
        <v>0</v>
      </c>
      <c r="BI137" s="26">
        <v>0</v>
      </c>
      <c r="BJ137" s="26">
        <f t="shared" si="17"/>
        <v>0</v>
      </c>
      <c r="BL137" s="208">
        <f t="shared" si="18"/>
        <v>0</v>
      </c>
      <c r="BM137" s="208">
        <f t="shared" si="19"/>
        <v>0</v>
      </c>
    </row>
    <row r="138" spans="1:65" x14ac:dyDescent="0.2">
      <c r="A138" s="28" t="s">
        <v>3570</v>
      </c>
      <c r="B138" s="28" t="s">
        <v>42</v>
      </c>
      <c r="C138" s="34"/>
      <c r="D138" s="26"/>
      <c r="E138" s="27"/>
      <c r="F138" s="28"/>
      <c r="G138" s="29">
        <v>0</v>
      </c>
      <c r="H138" s="29">
        <v>0</v>
      </c>
      <c r="I138" s="29">
        <v>0</v>
      </c>
      <c r="J138" s="30">
        <f t="shared" si="14"/>
        <v>0</v>
      </c>
      <c r="K138" s="30">
        <v>330471.36</v>
      </c>
      <c r="L138" s="29"/>
      <c r="M138" s="29"/>
      <c r="N138" s="29"/>
      <c r="O138" s="29"/>
      <c r="P138" s="301">
        <f t="shared" si="15"/>
        <v>0</v>
      </c>
      <c r="Q138" s="301">
        <f t="shared" si="16"/>
        <v>0</v>
      </c>
      <c r="R138" s="185"/>
      <c r="S138" s="185"/>
      <c r="T138" s="26">
        <v>0</v>
      </c>
      <c r="U138" s="26"/>
      <c r="V138" s="26"/>
      <c r="W138" s="26"/>
      <c r="X138" s="26"/>
      <c r="Y138" s="26">
        <v>0</v>
      </c>
      <c r="Z138" s="26">
        <v>0</v>
      </c>
      <c r="AA138" s="26">
        <v>0</v>
      </c>
      <c r="AB138" s="26">
        <v>0</v>
      </c>
      <c r="AC138" s="26">
        <v>0</v>
      </c>
      <c r="AD138" s="26">
        <v>0</v>
      </c>
      <c r="AE138" s="26">
        <v>0</v>
      </c>
      <c r="AF138" s="26">
        <v>0</v>
      </c>
      <c r="AG138" s="26">
        <v>0</v>
      </c>
      <c r="AH138" s="26">
        <v>0</v>
      </c>
      <c r="AI138" s="26">
        <v>0</v>
      </c>
      <c r="AJ138" s="26">
        <v>0</v>
      </c>
      <c r="AK138" s="26">
        <v>0</v>
      </c>
      <c r="AL138" s="26">
        <v>0</v>
      </c>
      <c r="AM138" s="26">
        <v>0</v>
      </c>
      <c r="AN138" s="26">
        <v>0</v>
      </c>
      <c r="AO138" s="26">
        <v>0</v>
      </c>
      <c r="AP138" s="26">
        <v>0</v>
      </c>
      <c r="AQ138" s="26">
        <v>0</v>
      </c>
      <c r="AR138" s="26">
        <v>0</v>
      </c>
      <c r="AS138" s="26">
        <v>0</v>
      </c>
      <c r="AT138" s="26">
        <v>0</v>
      </c>
      <c r="AU138" s="26">
        <v>0</v>
      </c>
      <c r="AV138" s="26">
        <v>0</v>
      </c>
      <c r="AW138" s="26">
        <v>0</v>
      </c>
      <c r="AX138" s="26">
        <v>0</v>
      </c>
      <c r="AY138" s="26">
        <v>0</v>
      </c>
      <c r="AZ138" s="26">
        <v>0</v>
      </c>
      <c r="BA138" s="26">
        <v>0</v>
      </c>
      <c r="BB138" s="26">
        <v>0</v>
      </c>
      <c r="BC138" s="26">
        <v>0</v>
      </c>
      <c r="BD138" s="26">
        <v>0</v>
      </c>
      <c r="BE138" s="26">
        <v>0</v>
      </c>
      <c r="BF138" s="26">
        <v>0</v>
      </c>
      <c r="BG138" s="26">
        <v>0</v>
      </c>
      <c r="BH138" s="26">
        <v>0</v>
      </c>
      <c r="BI138" s="26">
        <v>0</v>
      </c>
      <c r="BJ138" s="26">
        <f t="shared" si="17"/>
        <v>0</v>
      </c>
      <c r="BL138" s="208">
        <f t="shared" si="18"/>
        <v>0</v>
      </c>
      <c r="BM138" s="208">
        <f t="shared" si="19"/>
        <v>0</v>
      </c>
    </row>
    <row r="139" spans="1:65" x14ac:dyDescent="0.2">
      <c r="A139" s="28" t="s">
        <v>3482</v>
      </c>
      <c r="B139" s="28" t="s">
        <v>42</v>
      </c>
      <c r="C139" s="34"/>
      <c r="D139" s="26"/>
      <c r="E139" s="27"/>
      <c r="F139" s="28"/>
      <c r="G139" s="29">
        <v>0</v>
      </c>
      <c r="H139" s="29">
        <v>0</v>
      </c>
      <c r="I139" s="29">
        <v>0</v>
      </c>
      <c r="J139" s="30">
        <f t="shared" si="14"/>
        <v>0</v>
      </c>
      <c r="K139" s="30">
        <v>0</v>
      </c>
      <c r="L139" s="29"/>
      <c r="M139" s="29"/>
      <c r="N139" s="29"/>
      <c r="O139" s="29"/>
      <c r="P139" s="301">
        <f t="shared" si="15"/>
        <v>0</v>
      </c>
      <c r="Q139" s="301">
        <f t="shared" si="16"/>
        <v>0</v>
      </c>
      <c r="R139" s="185"/>
      <c r="S139" s="185"/>
      <c r="T139" s="26">
        <v>0</v>
      </c>
      <c r="U139" s="26"/>
      <c r="V139" s="26"/>
      <c r="W139" s="26"/>
      <c r="X139" s="26"/>
      <c r="Y139" s="26">
        <v>0</v>
      </c>
      <c r="Z139" s="26">
        <v>0</v>
      </c>
      <c r="AA139" s="26">
        <v>0</v>
      </c>
      <c r="AB139" s="26">
        <v>0</v>
      </c>
      <c r="AC139" s="26">
        <v>0</v>
      </c>
      <c r="AD139" s="26">
        <v>0</v>
      </c>
      <c r="AE139" s="26">
        <v>0</v>
      </c>
      <c r="AF139" s="26">
        <v>0</v>
      </c>
      <c r="AG139" s="26">
        <v>0</v>
      </c>
      <c r="AH139" s="26">
        <v>0</v>
      </c>
      <c r="AI139" s="26">
        <v>0</v>
      </c>
      <c r="AJ139" s="26">
        <v>0</v>
      </c>
      <c r="AK139" s="26">
        <v>0</v>
      </c>
      <c r="AL139" s="26">
        <v>0</v>
      </c>
      <c r="AM139" s="26">
        <v>0</v>
      </c>
      <c r="AN139" s="26">
        <v>0</v>
      </c>
      <c r="AO139" s="26">
        <v>0</v>
      </c>
      <c r="AP139" s="26">
        <v>0</v>
      </c>
      <c r="AQ139" s="26">
        <v>0</v>
      </c>
      <c r="AR139" s="26">
        <v>0</v>
      </c>
      <c r="AS139" s="26">
        <v>0</v>
      </c>
      <c r="AT139" s="26">
        <v>0</v>
      </c>
      <c r="AU139" s="26">
        <v>0</v>
      </c>
      <c r="AV139" s="26">
        <v>0</v>
      </c>
      <c r="AW139" s="26">
        <v>0</v>
      </c>
      <c r="AX139" s="26">
        <v>0</v>
      </c>
      <c r="AY139" s="26">
        <v>0</v>
      </c>
      <c r="AZ139" s="26">
        <v>0</v>
      </c>
      <c r="BA139" s="26">
        <v>0</v>
      </c>
      <c r="BB139" s="26">
        <v>0</v>
      </c>
      <c r="BC139" s="26">
        <v>0</v>
      </c>
      <c r="BD139" s="26">
        <v>0</v>
      </c>
      <c r="BE139" s="26">
        <v>0</v>
      </c>
      <c r="BF139" s="26">
        <v>0</v>
      </c>
      <c r="BG139" s="26">
        <v>0</v>
      </c>
      <c r="BH139" s="26">
        <v>0</v>
      </c>
      <c r="BI139" s="26">
        <v>0</v>
      </c>
      <c r="BJ139" s="26">
        <f t="shared" si="17"/>
        <v>0</v>
      </c>
      <c r="BL139" s="208">
        <f t="shared" si="18"/>
        <v>0</v>
      </c>
      <c r="BM139" s="208">
        <f t="shared" si="19"/>
        <v>0</v>
      </c>
    </row>
    <row r="140" spans="1:65" x14ac:dyDescent="0.2">
      <c r="A140" s="28" t="s">
        <v>3586</v>
      </c>
      <c r="B140" s="28" t="s">
        <v>42</v>
      </c>
      <c r="C140" s="34"/>
      <c r="D140" s="26"/>
      <c r="E140" s="27"/>
      <c r="F140" s="28"/>
      <c r="G140" s="33">
        <v>332.65</v>
      </c>
      <c r="H140" s="33">
        <v>334.31</v>
      </c>
      <c r="I140" s="33">
        <v>337.09</v>
      </c>
      <c r="J140" s="30">
        <f t="shared" si="14"/>
        <v>1004.05</v>
      </c>
      <c r="K140" s="30">
        <v>307854.95999999979</v>
      </c>
      <c r="L140" s="29"/>
      <c r="M140" s="29"/>
      <c r="N140" s="29"/>
      <c r="O140" s="29"/>
      <c r="P140" s="301">
        <f t="shared" si="15"/>
        <v>0</v>
      </c>
      <c r="Q140" s="301">
        <f t="shared" si="16"/>
        <v>0</v>
      </c>
      <c r="R140" s="185"/>
      <c r="S140" s="185"/>
      <c r="T140" s="26">
        <v>0</v>
      </c>
      <c r="U140" s="26"/>
      <c r="V140" s="26"/>
      <c r="W140" s="26"/>
      <c r="X140" s="26"/>
      <c r="Y140" s="26">
        <v>0</v>
      </c>
      <c r="Z140" s="26">
        <v>0</v>
      </c>
      <c r="AA140" s="26">
        <v>0</v>
      </c>
      <c r="AB140" s="26">
        <v>0</v>
      </c>
      <c r="AC140" s="26">
        <v>0</v>
      </c>
      <c r="AD140" s="26">
        <v>0</v>
      </c>
      <c r="AE140" s="26">
        <v>0</v>
      </c>
      <c r="AF140" s="26">
        <v>0</v>
      </c>
      <c r="AG140" s="26">
        <v>0</v>
      </c>
      <c r="AH140" s="26">
        <v>0</v>
      </c>
      <c r="AI140" s="26">
        <v>0</v>
      </c>
      <c r="AJ140" s="26">
        <v>0</v>
      </c>
      <c r="AK140" s="26">
        <v>0</v>
      </c>
      <c r="AL140" s="26">
        <v>0</v>
      </c>
      <c r="AM140" s="26">
        <v>0</v>
      </c>
      <c r="AN140" s="26">
        <v>0</v>
      </c>
      <c r="AO140" s="26">
        <v>0</v>
      </c>
      <c r="AP140" s="26">
        <v>0</v>
      </c>
      <c r="AQ140" s="26">
        <v>0</v>
      </c>
      <c r="AR140" s="26">
        <v>0</v>
      </c>
      <c r="AS140" s="26">
        <v>0</v>
      </c>
      <c r="AT140" s="26">
        <v>0</v>
      </c>
      <c r="AU140" s="26">
        <v>0</v>
      </c>
      <c r="AV140" s="26">
        <v>0</v>
      </c>
      <c r="AW140" s="26">
        <v>0</v>
      </c>
      <c r="AX140" s="26">
        <v>0</v>
      </c>
      <c r="AY140" s="26">
        <v>0</v>
      </c>
      <c r="AZ140" s="26">
        <v>0</v>
      </c>
      <c r="BA140" s="26">
        <v>0</v>
      </c>
      <c r="BB140" s="26">
        <v>0</v>
      </c>
      <c r="BC140" s="26">
        <v>0</v>
      </c>
      <c r="BD140" s="26">
        <v>0</v>
      </c>
      <c r="BE140" s="26">
        <v>0</v>
      </c>
      <c r="BF140" s="26">
        <v>0</v>
      </c>
      <c r="BG140" s="26">
        <v>0</v>
      </c>
      <c r="BH140" s="26">
        <v>0</v>
      </c>
      <c r="BI140" s="26">
        <v>0</v>
      </c>
      <c r="BJ140" s="26">
        <f t="shared" si="17"/>
        <v>0</v>
      </c>
      <c r="BL140" s="208">
        <f t="shared" si="18"/>
        <v>0</v>
      </c>
      <c r="BM140" s="208">
        <f t="shared" si="19"/>
        <v>0</v>
      </c>
    </row>
    <row r="141" spans="1:65" x14ac:dyDescent="0.2">
      <c r="A141" s="28" t="s">
        <v>3485</v>
      </c>
      <c r="B141" s="28" t="s">
        <v>42</v>
      </c>
      <c r="C141" s="32"/>
      <c r="D141" s="26"/>
      <c r="E141" s="27"/>
      <c r="F141" s="28"/>
      <c r="G141" s="29">
        <v>0</v>
      </c>
      <c r="H141" s="29">
        <v>0</v>
      </c>
      <c r="I141" s="29">
        <v>0</v>
      </c>
      <c r="J141" s="30">
        <f t="shared" si="14"/>
        <v>0</v>
      </c>
      <c r="K141" s="30">
        <v>0</v>
      </c>
      <c r="L141" s="29"/>
      <c r="M141" s="29"/>
      <c r="N141" s="29"/>
      <c r="O141" s="29"/>
      <c r="P141" s="301">
        <f t="shared" si="15"/>
        <v>0</v>
      </c>
      <c r="Q141" s="301">
        <f t="shared" si="16"/>
        <v>0</v>
      </c>
      <c r="R141" s="185"/>
      <c r="S141" s="185"/>
      <c r="T141" s="26">
        <v>0</v>
      </c>
      <c r="U141" s="26"/>
      <c r="V141" s="26"/>
      <c r="W141" s="26"/>
      <c r="X141" s="26"/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>
        <v>0</v>
      </c>
      <c r="AG141" s="26">
        <v>0</v>
      </c>
      <c r="AH141" s="26">
        <v>0</v>
      </c>
      <c r="AI141" s="26">
        <v>0</v>
      </c>
      <c r="AJ141" s="26">
        <v>0</v>
      </c>
      <c r="AK141" s="26">
        <v>0</v>
      </c>
      <c r="AL141" s="26">
        <v>0</v>
      </c>
      <c r="AM141" s="26">
        <v>0</v>
      </c>
      <c r="AN141" s="26">
        <v>0</v>
      </c>
      <c r="AO141" s="26">
        <v>0</v>
      </c>
      <c r="AP141" s="26">
        <v>0</v>
      </c>
      <c r="AQ141" s="26">
        <v>0</v>
      </c>
      <c r="AR141" s="26">
        <v>0</v>
      </c>
      <c r="AS141" s="26">
        <v>0</v>
      </c>
      <c r="AT141" s="26">
        <v>0</v>
      </c>
      <c r="AU141" s="26">
        <v>0</v>
      </c>
      <c r="AV141" s="26">
        <v>0</v>
      </c>
      <c r="AW141" s="26">
        <v>0</v>
      </c>
      <c r="AX141" s="26">
        <v>0</v>
      </c>
      <c r="AY141" s="26">
        <v>0</v>
      </c>
      <c r="AZ141" s="26">
        <v>0</v>
      </c>
      <c r="BA141" s="26">
        <v>0</v>
      </c>
      <c r="BB141" s="26">
        <v>0</v>
      </c>
      <c r="BC141" s="26">
        <v>0</v>
      </c>
      <c r="BD141" s="26">
        <v>0</v>
      </c>
      <c r="BE141" s="26">
        <v>0</v>
      </c>
      <c r="BF141" s="26">
        <v>0</v>
      </c>
      <c r="BG141" s="26">
        <v>0</v>
      </c>
      <c r="BH141" s="26">
        <v>0</v>
      </c>
      <c r="BI141" s="26">
        <v>0</v>
      </c>
      <c r="BJ141" s="26">
        <f t="shared" si="17"/>
        <v>0</v>
      </c>
      <c r="BL141" s="208">
        <f t="shared" si="18"/>
        <v>0</v>
      </c>
      <c r="BM141" s="208">
        <f t="shared" si="19"/>
        <v>0</v>
      </c>
    </row>
    <row r="142" spans="1:65" x14ac:dyDescent="0.2">
      <c r="A142" s="28" t="s">
        <v>3608</v>
      </c>
      <c r="B142" s="28" t="s">
        <v>42</v>
      </c>
      <c r="C142" s="32"/>
      <c r="D142" s="26"/>
      <c r="E142" s="27"/>
      <c r="F142" s="28"/>
      <c r="G142" s="33">
        <v>3012</v>
      </c>
      <c r="H142" s="33">
        <v>3027.06</v>
      </c>
      <c r="I142" s="33">
        <v>3052.18</v>
      </c>
      <c r="J142" s="30">
        <f t="shared" si="14"/>
        <v>9091.24</v>
      </c>
      <c r="K142" s="30">
        <v>417962.72000000026</v>
      </c>
      <c r="L142" s="27"/>
      <c r="M142" s="27"/>
      <c r="N142" s="27"/>
      <c r="O142" s="29"/>
      <c r="P142" s="301">
        <f t="shared" si="15"/>
        <v>0</v>
      </c>
      <c r="Q142" s="301">
        <f t="shared" si="16"/>
        <v>0</v>
      </c>
      <c r="R142" s="62"/>
      <c r="S142" s="62"/>
      <c r="T142" s="26">
        <v>0</v>
      </c>
      <c r="U142" s="26"/>
      <c r="V142" s="26"/>
      <c r="W142" s="26"/>
      <c r="X142" s="26"/>
      <c r="Y142" s="26">
        <v>0</v>
      </c>
      <c r="Z142" s="26">
        <v>0</v>
      </c>
      <c r="AA142" s="26">
        <v>0</v>
      </c>
      <c r="AB142" s="26">
        <v>0</v>
      </c>
      <c r="AC142" s="26">
        <v>0</v>
      </c>
      <c r="AD142" s="26">
        <v>0</v>
      </c>
      <c r="AE142" s="26">
        <v>0</v>
      </c>
      <c r="AF142" s="26">
        <v>0</v>
      </c>
      <c r="AG142" s="26">
        <v>0</v>
      </c>
      <c r="AH142" s="26">
        <v>0</v>
      </c>
      <c r="AI142" s="26">
        <v>0</v>
      </c>
      <c r="AJ142" s="26">
        <v>0</v>
      </c>
      <c r="AK142" s="26">
        <v>0</v>
      </c>
      <c r="AL142" s="26">
        <v>0</v>
      </c>
      <c r="AM142" s="26">
        <v>0</v>
      </c>
      <c r="AN142" s="26">
        <v>0</v>
      </c>
      <c r="AO142" s="26">
        <v>0</v>
      </c>
      <c r="AP142" s="26">
        <v>0</v>
      </c>
      <c r="AQ142" s="26">
        <v>0</v>
      </c>
      <c r="AR142" s="26">
        <v>0</v>
      </c>
      <c r="AS142" s="26">
        <v>0</v>
      </c>
      <c r="AT142" s="26">
        <v>0</v>
      </c>
      <c r="AU142" s="26">
        <v>0</v>
      </c>
      <c r="AV142" s="26">
        <v>0</v>
      </c>
      <c r="AW142" s="26">
        <v>0</v>
      </c>
      <c r="AX142" s="26">
        <v>0</v>
      </c>
      <c r="AY142" s="26">
        <v>0</v>
      </c>
      <c r="AZ142" s="26">
        <v>0</v>
      </c>
      <c r="BA142" s="26">
        <v>0</v>
      </c>
      <c r="BB142" s="26">
        <v>0</v>
      </c>
      <c r="BC142" s="26">
        <v>0</v>
      </c>
      <c r="BD142" s="26">
        <v>0</v>
      </c>
      <c r="BE142" s="26">
        <v>0</v>
      </c>
      <c r="BF142" s="26">
        <v>0</v>
      </c>
      <c r="BG142" s="26">
        <v>0</v>
      </c>
      <c r="BH142" s="26">
        <v>0</v>
      </c>
      <c r="BI142" s="26">
        <v>0</v>
      </c>
      <c r="BJ142" s="26">
        <f t="shared" si="17"/>
        <v>0</v>
      </c>
      <c r="BL142" s="208">
        <f t="shared" si="18"/>
        <v>0</v>
      </c>
      <c r="BM142" s="208">
        <f t="shared" si="19"/>
        <v>0</v>
      </c>
    </row>
    <row r="143" spans="1:65" x14ac:dyDescent="0.25">
      <c r="L143" s="213">
        <f t="shared" ref="L143:T143" si="20">SUM(L2:L142)</f>
        <v>133285.41000000003</v>
      </c>
      <c r="M143" s="213">
        <f t="shared" si="20"/>
        <v>190783.06999999995</v>
      </c>
      <c r="N143" s="213">
        <f t="shared" si="20"/>
        <v>130860.87000000001</v>
      </c>
      <c r="O143" s="213">
        <f t="shared" si="20"/>
        <v>1451819.57</v>
      </c>
      <c r="P143" s="309">
        <f t="shared" si="20"/>
        <v>1906748.92</v>
      </c>
      <c r="Q143" s="309">
        <f t="shared" si="20"/>
        <v>45886181.380000003</v>
      </c>
      <c r="R143" s="210">
        <f t="shared" si="20"/>
        <v>337373.87999999995</v>
      </c>
      <c r="S143" s="210">
        <f t="shared" si="20"/>
        <v>451829.93000000017</v>
      </c>
      <c r="T143" s="208">
        <f t="shared" si="20"/>
        <v>452723.12000000034</v>
      </c>
      <c r="U143" s="208"/>
      <c r="V143" s="208"/>
      <c r="W143" s="208"/>
      <c r="X143" s="208"/>
      <c r="Y143" s="208">
        <f t="shared" ref="Y143:BM143" si="21">SUM(Y2:Y142)</f>
        <v>500922.52999999985</v>
      </c>
      <c r="Z143" s="208">
        <f t="shared" si="21"/>
        <v>1021599.7600000002</v>
      </c>
      <c r="AA143" s="208">
        <f t="shared" si="21"/>
        <v>920355.60000000033</v>
      </c>
      <c r="AB143" s="208">
        <f t="shared" si="21"/>
        <v>216043.57999999987</v>
      </c>
      <c r="AC143" s="208">
        <f t="shared" si="21"/>
        <v>199911.58999999982</v>
      </c>
      <c r="AD143" s="208">
        <f t="shared" si="21"/>
        <v>266654.24999999988</v>
      </c>
      <c r="AE143" s="208">
        <f t="shared" si="21"/>
        <v>213554.27999999982</v>
      </c>
      <c r="AF143" s="208">
        <f t="shared" si="21"/>
        <v>213843.92999999985</v>
      </c>
      <c r="AG143" s="208">
        <f t="shared" si="21"/>
        <v>210078.60999999987</v>
      </c>
      <c r="AH143" s="208">
        <f t="shared" si="21"/>
        <v>519875.84000000014</v>
      </c>
      <c r="AI143" s="208">
        <f t="shared" si="21"/>
        <v>303256.5</v>
      </c>
      <c r="AJ143" s="208">
        <f t="shared" si="21"/>
        <v>188820.85999999993</v>
      </c>
      <c r="AK143" s="208">
        <f t="shared" si="21"/>
        <v>184030.27999999988</v>
      </c>
      <c r="AL143" s="208">
        <f t="shared" si="21"/>
        <v>194636.0199999999</v>
      </c>
      <c r="AM143" s="208">
        <f t="shared" si="21"/>
        <v>581055.58000000042</v>
      </c>
      <c r="AN143" s="208">
        <f t="shared" si="21"/>
        <v>198145.47999999989</v>
      </c>
      <c r="AO143" s="208">
        <f t="shared" si="21"/>
        <v>184043.18999999989</v>
      </c>
      <c r="AP143" s="208">
        <f t="shared" si="21"/>
        <v>202641.62999999992</v>
      </c>
      <c r="AQ143" s="208">
        <f t="shared" si="21"/>
        <v>186715.25999999983</v>
      </c>
      <c r="AR143" s="208">
        <f t="shared" si="21"/>
        <v>175725.44999999987</v>
      </c>
      <c r="AS143" s="208">
        <f t="shared" si="21"/>
        <v>198747.79999999987</v>
      </c>
      <c r="AT143" s="208">
        <f t="shared" si="21"/>
        <v>1261756.6000000003</v>
      </c>
      <c r="AU143" s="208">
        <f t="shared" si="21"/>
        <v>82720.970000000059</v>
      </c>
      <c r="AV143" s="208">
        <f t="shared" si="21"/>
        <v>63774.850000000013</v>
      </c>
      <c r="AW143" s="208">
        <f t="shared" si="21"/>
        <v>40985.089999999997</v>
      </c>
      <c r="AX143" s="208">
        <f t="shared" si="21"/>
        <v>3770.1900000000005</v>
      </c>
      <c r="AY143" s="208">
        <f t="shared" si="21"/>
        <v>3460.1800000000003</v>
      </c>
      <c r="AZ143" s="208">
        <f t="shared" si="21"/>
        <v>2576.8300000000004</v>
      </c>
      <c r="BA143" s="208">
        <f t="shared" si="21"/>
        <v>586.21</v>
      </c>
      <c r="BB143" s="208">
        <f t="shared" si="21"/>
        <v>216.47</v>
      </c>
      <c r="BC143" s="208">
        <f t="shared" si="21"/>
        <v>112.07</v>
      </c>
      <c r="BD143" s="208">
        <f t="shared" si="21"/>
        <v>112.01</v>
      </c>
      <c r="BE143" s="208">
        <f t="shared" si="21"/>
        <v>361.49</v>
      </c>
      <c r="BF143" s="208">
        <f t="shared" si="21"/>
        <v>204.39</v>
      </c>
      <c r="BG143" s="208">
        <f t="shared" si="21"/>
        <v>0</v>
      </c>
      <c r="BH143" s="208">
        <f t="shared" si="21"/>
        <v>473.27</v>
      </c>
      <c r="BI143" s="310">
        <f t="shared" si="21"/>
        <v>37754305.379999995</v>
      </c>
      <c r="BJ143" s="310">
        <f t="shared" si="21"/>
        <v>36302485.810000002</v>
      </c>
      <c r="BL143" s="310">
        <f t="shared" si="21"/>
        <v>1244133.1599999997</v>
      </c>
      <c r="BM143" s="310">
        <f t="shared" si="21"/>
        <v>8794491.7599999998</v>
      </c>
    </row>
    <row r="144" spans="1:65" x14ac:dyDescent="0.2">
      <c r="I144" s="102"/>
    </row>
    <row r="146" spans="1:18" ht="15" x14ac:dyDescent="0.25">
      <c r="A146" s="189" t="s">
        <v>3534</v>
      </c>
      <c r="B146" s="189" t="s">
        <v>3915</v>
      </c>
      <c r="C146" s="311"/>
      <c r="D146" s="94"/>
      <c r="E146" s="192" t="s">
        <v>3535</v>
      </c>
      <c r="F146" s="189"/>
      <c r="G146" s="192"/>
      <c r="H146" s="192"/>
      <c r="I146" s="192"/>
      <c r="J146" s="312"/>
      <c r="K146" s="312"/>
      <c r="L146" s="95">
        <v>1267.8800000000001</v>
      </c>
      <c r="M146" s="95">
        <v>1272.82</v>
      </c>
      <c r="N146" s="95">
        <v>1279.44</v>
      </c>
      <c r="O146" s="192"/>
      <c r="R146" s="109">
        <v>5576.4</v>
      </c>
    </row>
    <row r="147" spans="1:18" x14ac:dyDescent="0.2">
      <c r="A147" s="189" t="s">
        <v>3504</v>
      </c>
      <c r="B147" s="189" t="s">
        <v>3915</v>
      </c>
      <c r="C147" s="313"/>
      <c r="D147" s="94"/>
      <c r="E147" s="192" t="s">
        <v>3505</v>
      </c>
      <c r="F147" s="189"/>
      <c r="G147" s="192"/>
      <c r="H147" s="192"/>
      <c r="I147" s="192"/>
      <c r="J147" s="312"/>
      <c r="K147" s="312"/>
      <c r="L147" s="95">
        <v>778.97</v>
      </c>
      <c r="M147" s="95">
        <v>782.01</v>
      </c>
      <c r="N147" s="95"/>
      <c r="O147" s="192"/>
      <c r="R147" s="192"/>
    </row>
    <row r="148" spans="1:18" x14ac:dyDescent="0.2">
      <c r="A148" s="189" t="s">
        <v>3608</v>
      </c>
      <c r="B148" s="189" t="s">
        <v>3915</v>
      </c>
      <c r="C148" s="314"/>
      <c r="D148" s="94"/>
      <c r="E148" s="192" t="s">
        <v>3609</v>
      </c>
      <c r="F148" s="189"/>
      <c r="G148" s="192"/>
      <c r="H148" s="192"/>
      <c r="I148" s="192"/>
      <c r="J148" s="312"/>
      <c r="K148" s="312"/>
      <c r="L148" s="95">
        <v>3064.39</v>
      </c>
      <c r="M148" s="95">
        <v>3076.34</v>
      </c>
      <c r="N148" s="95">
        <v>3092.34</v>
      </c>
      <c r="O148" s="192"/>
      <c r="R148" s="192"/>
    </row>
    <row r="149" spans="1:18" x14ac:dyDescent="0.2">
      <c r="A149" s="189" t="s">
        <v>3570</v>
      </c>
      <c r="B149" s="189" t="s">
        <v>3915</v>
      </c>
      <c r="C149" s="311"/>
      <c r="D149" s="94"/>
      <c r="E149" s="192" t="s">
        <v>3571</v>
      </c>
      <c r="F149" s="189"/>
      <c r="G149" s="192"/>
      <c r="H149" s="192"/>
      <c r="I149" s="192"/>
      <c r="J149" s="312"/>
      <c r="K149" s="312"/>
      <c r="L149" s="95"/>
      <c r="M149" s="95"/>
      <c r="N149" s="95"/>
      <c r="O149" s="192"/>
      <c r="R149" s="192"/>
    </row>
    <row r="150" spans="1:18" ht="15" x14ac:dyDescent="0.25">
      <c r="A150" s="189" t="s">
        <v>3586</v>
      </c>
      <c r="B150" s="189" t="s">
        <v>3915</v>
      </c>
      <c r="C150" s="311"/>
      <c r="D150" s="94"/>
      <c r="E150" s="192" t="s">
        <v>3587</v>
      </c>
      <c r="F150" s="189"/>
      <c r="G150" s="192"/>
      <c r="H150" s="192"/>
      <c r="I150" s="192"/>
      <c r="J150" s="312"/>
      <c r="K150" s="312"/>
      <c r="L150" s="109">
        <v>338.44</v>
      </c>
      <c r="M150" s="192"/>
      <c r="N150" s="192"/>
      <c r="O150" s="192"/>
      <c r="R150" s="192"/>
    </row>
    <row r="151" spans="1:18" ht="15" x14ac:dyDescent="0.25">
      <c r="A151" s="189" t="s">
        <v>3537</v>
      </c>
      <c r="B151" s="189" t="s">
        <v>3915</v>
      </c>
      <c r="C151" s="314"/>
      <c r="D151" s="94"/>
      <c r="E151" s="192" t="s">
        <v>3538</v>
      </c>
      <c r="F151" s="189"/>
      <c r="G151" s="192"/>
      <c r="H151" s="192"/>
      <c r="I151" s="192"/>
      <c r="J151" s="312"/>
      <c r="K151" s="312"/>
      <c r="L151" s="109">
        <v>240.68</v>
      </c>
      <c r="M151" s="109">
        <v>241.62</v>
      </c>
      <c r="N151" s="192"/>
      <c r="O151" s="192"/>
      <c r="R151" s="192"/>
    </row>
    <row r="152" spans="1:18" ht="15" x14ac:dyDescent="0.25">
      <c r="A152" s="189">
        <v>108</v>
      </c>
      <c r="B152" s="189" t="s">
        <v>3915</v>
      </c>
      <c r="C152" s="314"/>
      <c r="D152" s="94"/>
      <c r="E152" s="192" t="s">
        <v>4191</v>
      </c>
      <c r="F152" s="189"/>
      <c r="G152" s="192"/>
      <c r="H152" s="192"/>
      <c r="I152" s="192"/>
      <c r="J152" s="312"/>
      <c r="K152" s="312"/>
      <c r="L152" s="109">
        <v>443.1</v>
      </c>
      <c r="M152" s="109"/>
      <c r="N152" s="192"/>
      <c r="O152" s="192"/>
      <c r="R152" s="192"/>
    </row>
    <row r="153" spans="1:18" x14ac:dyDescent="0.2">
      <c r="A153" s="189">
        <v>106</v>
      </c>
      <c r="B153" s="189" t="s">
        <v>3915</v>
      </c>
      <c r="C153" s="189"/>
      <c r="D153" s="189"/>
      <c r="E153" s="192" t="s">
        <v>4192</v>
      </c>
      <c r="F153" s="189"/>
      <c r="G153" s="192"/>
      <c r="H153" s="192"/>
      <c r="I153" s="192"/>
      <c r="J153" s="312"/>
      <c r="K153" s="312"/>
      <c r="L153" s="94">
        <v>255.16</v>
      </c>
      <c r="M153" s="192"/>
      <c r="N153" s="192"/>
      <c r="O153" s="192"/>
      <c r="R153" s="192"/>
    </row>
    <row r="154" spans="1:18" x14ac:dyDescent="0.2">
      <c r="A154" s="189"/>
      <c r="B154" s="189"/>
      <c r="C154" s="189"/>
      <c r="D154" s="189"/>
      <c r="E154" s="192"/>
      <c r="F154" s="189"/>
      <c r="G154" s="192"/>
      <c r="H154" s="192"/>
      <c r="I154" s="192"/>
      <c r="J154" s="312"/>
      <c r="K154" s="312"/>
      <c r="L154" s="315">
        <f>SUM(L143:L153)</f>
        <v>139674.03000000006</v>
      </c>
      <c r="M154" s="315">
        <f t="shared" ref="M154:O154" si="22">SUM(M143:M153)</f>
        <v>196155.85999999996</v>
      </c>
      <c r="N154" s="315">
        <f t="shared" si="22"/>
        <v>135232.65</v>
      </c>
      <c r="O154" s="315">
        <f t="shared" si="22"/>
        <v>1451819.57</v>
      </c>
      <c r="R154" s="315">
        <f>SUM(R143:R153)</f>
        <v>342950.27999999997</v>
      </c>
    </row>
    <row r="155" spans="1:18" x14ac:dyDescent="0.2">
      <c r="L155" s="356" t="s">
        <v>4193</v>
      </c>
      <c r="M155" s="356"/>
      <c r="N155" s="356"/>
      <c r="O155" s="356"/>
      <c r="R155" s="316" t="s">
        <v>4193</v>
      </c>
    </row>
  </sheetData>
  <mergeCells count="1">
    <mergeCell ref="L155:O155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381B5-8567-4474-A45A-EA72D5297235}">
  <dimension ref="A1:AY228"/>
  <sheetViews>
    <sheetView topLeftCell="D1" workbookViewId="0">
      <pane ySplit="1" topLeftCell="A2" activePane="bottomLeft" state="frozen"/>
      <selection activeCell="Q10" sqref="Q10"/>
      <selection pane="bottomLeft" activeCell="Q15" sqref="Q15"/>
    </sheetView>
  </sheetViews>
  <sheetFormatPr defaultColWidth="9.140625" defaultRowHeight="15.75" x14ac:dyDescent="0.2"/>
  <cols>
    <col min="1" max="1" width="11.42578125" style="51" bestFit="1" customWidth="1"/>
    <col min="2" max="2" width="9" style="51" customWidth="1"/>
    <col min="3" max="3" width="15.5703125" style="51" bestFit="1" customWidth="1"/>
    <col min="4" max="4" width="19" style="102" bestFit="1" customWidth="1"/>
    <col min="5" max="5" width="49.5703125" style="69" bestFit="1" customWidth="1"/>
    <col min="6" max="6" width="7.140625" style="51" bestFit="1" customWidth="1"/>
    <col min="7" max="7" width="15.42578125" style="69" customWidth="1"/>
    <col min="8" max="8" width="15.85546875" style="69" bestFit="1" customWidth="1"/>
    <col min="9" max="9" width="17" style="69" bestFit="1" customWidth="1"/>
    <col min="10" max="10" width="21.28515625" style="69" customWidth="1"/>
    <col min="11" max="11" width="18.85546875" style="69" bestFit="1" customWidth="1"/>
    <col min="12" max="12" width="14.42578125" style="69" bestFit="1" customWidth="1"/>
    <col min="13" max="14" width="14.7109375" style="69" bestFit="1" customWidth="1"/>
    <col min="15" max="15" width="17" style="69" bestFit="1" customWidth="1"/>
    <col min="16" max="16" width="16" style="69" bestFit="1" customWidth="1"/>
    <col min="17" max="19" width="14.7109375" style="69" bestFit="1" customWidth="1"/>
    <col min="20" max="20" width="18.85546875" style="69" bestFit="1" customWidth="1"/>
    <col min="21" max="22" width="16" style="69" bestFit="1" customWidth="1"/>
    <col min="23" max="23" width="14.7109375" style="69" bestFit="1" customWidth="1"/>
    <col min="24" max="26" width="16" style="69" bestFit="1" customWidth="1"/>
    <col min="27" max="29" width="14.7109375" style="69" bestFit="1" customWidth="1"/>
    <col min="30" max="30" width="16" style="69" bestFit="1" customWidth="1"/>
    <col min="31" max="32" width="17" style="69" bestFit="1" customWidth="1"/>
    <col min="33" max="34" width="16" style="69" bestFit="1" customWidth="1"/>
    <col min="35" max="35" width="17" style="69" bestFit="1" customWidth="1"/>
    <col min="36" max="37" width="14.7109375" style="69" bestFit="1" customWidth="1"/>
    <col min="38" max="38" width="15.85546875" style="69" bestFit="1" customWidth="1"/>
    <col min="39" max="43" width="14.7109375" style="69" bestFit="1" customWidth="1"/>
    <col min="44" max="44" width="15.85546875" style="69" bestFit="1" customWidth="1"/>
    <col min="45" max="46" width="14.7109375" style="69" bestFit="1" customWidth="1"/>
    <col min="47" max="47" width="15.85546875" style="69" bestFit="1" customWidth="1"/>
    <col min="48" max="48" width="14.7109375" style="69" bestFit="1" customWidth="1"/>
    <col min="49" max="49" width="13.5703125" style="69" bestFit="1" customWidth="1"/>
    <col min="50" max="51" width="14.7109375" style="69" bestFit="1" customWidth="1"/>
    <col min="52" max="16384" width="9.140625" style="69"/>
  </cols>
  <sheetData>
    <row r="1" spans="1:51" s="51" customFormat="1" ht="15" customHeight="1" x14ac:dyDescent="0.25">
      <c r="A1" s="22" t="s">
        <v>3429</v>
      </c>
      <c r="B1" s="22" t="s">
        <v>3428</v>
      </c>
      <c r="C1" s="22" t="s">
        <v>3430</v>
      </c>
      <c r="D1" s="22" t="s">
        <v>3431</v>
      </c>
      <c r="E1" s="22" t="s">
        <v>3432</v>
      </c>
      <c r="F1" s="22" t="s">
        <v>3433</v>
      </c>
      <c r="G1" s="22" t="s">
        <v>3434</v>
      </c>
      <c r="H1" s="22" t="s">
        <v>3435</v>
      </c>
      <c r="I1" s="22" t="s">
        <v>3436</v>
      </c>
      <c r="J1" s="22" t="s">
        <v>3437</v>
      </c>
      <c r="K1" s="22" t="s">
        <v>3438</v>
      </c>
      <c r="L1" s="22" t="s">
        <v>3439</v>
      </c>
      <c r="M1" s="22" t="s">
        <v>3440</v>
      </c>
      <c r="N1" s="22" t="s">
        <v>3441</v>
      </c>
      <c r="O1" s="22" t="s">
        <v>3442</v>
      </c>
      <c r="P1" s="22" t="s">
        <v>3443</v>
      </c>
      <c r="Q1" s="22" t="s">
        <v>3444</v>
      </c>
      <c r="R1" s="22" t="s">
        <v>3445</v>
      </c>
      <c r="S1" s="22" t="s">
        <v>3446</v>
      </c>
      <c r="T1" s="22" t="s">
        <v>3447</v>
      </c>
      <c r="U1" s="22" t="s">
        <v>3448</v>
      </c>
      <c r="V1" s="22" t="s">
        <v>3449</v>
      </c>
      <c r="W1" s="22" t="s">
        <v>3450</v>
      </c>
      <c r="X1" s="22" t="s">
        <v>3451</v>
      </c>
      <c r="Y1" s="22" t="s">
        <v>3452</v>
      </c>
      <c r="Z1" s="22" t="s">
        <v>3453</v>
      </c>
      <c r="AA1" s="22" t="s">
        <v>3454</v>
      </c>
      <c r="AB1" s="22" t="s">
        <v>3455</v>
      </c>
      <c r="AC1" s="22" t="s">
        <v>3456</v>
      </c>
      <c r="AD1" s="22" t="s">
        <v>3457</v>
      </c>
      <c r="AE1" s="22" t="s">
        <v>3458</v>
      </c>
      <c r="AF1" s="22" t="s">
        <v>3459</v>
      </c>
      <c r="AG1" s="22" t="s">
        <v>3460</v>
      </c>
      <c r="AH1" s="22" t="s">
        <v>3461</v>
      </c>
      <c r="AI1" s="22" t="s">
        <v>3462</v>
      </c>
      <c r="AJ1" s="22" t="s">
        <v>3463</v>
      </c>
      <c r="AK1" s="22" t="s">
        <v>3464</v>
      </c>
      <c r="AL1" s="22" t="s">
        <v>3465</v>
      </c>
      <c r="AM1" s="22" t="s">
        <v>3466</v>
      </c>
      <c r="AN1" s="22" t="s">
        <v>3467</v>
      </c>
      <c r="AO1" s="22" t="s">
        <v>3468</v>
      </c>
      <c r="AP1" s="22" t="s">
        <v>3469</v>
      </c>
      <c r="AQ1" s="22" t="s">
        <v>3470</v>
      </c>
      <c r="AR1" s="22" t="s">
        <v>3471</v>
      </c>
      <c r="AS1" s="22" t="s">
        <v>3472</v>
      </c>
      <c r="AT1" s="22" t="s">
        <v>3473</v>
      </c>
      <c r="AU1" s="22" t="s">
        <v>3474</v>
      </c>
      <c r="AV1" s="22" t="s">
        <v>3475</v>
      </c>
      <c r="AW1" s="22" t="s">
        <v>3627</v>
      </c>
      <c r="AX1" s="22" t="s">
        <v>3628</v>
      </c>
      <c r="AY1" s="22" t="s">
        <v>3629</v>
      </c>
    </row>
    <row r="2" spans="1:51" x14ac:dyDescent="0.2">
      <c r="A2" s="57" t="s">
        <v>19</v>
      </c>
      <c r="B2" s="57" t="s">
        <v>3632</v>
      </c>
      <c r="C2" s="65">
        <v>45653</v>
      </c>
      <c r="D2" s="26">
        <v>271660</v>
      </c>
      <c r="E2" s="66" t="s">
        <v>1668</v>
      </c>
      <c r="F2" s="57" t="s">
        <v>3487</v>
      </c>
      <c r="G2" s="33">
        <v>210.84</v>
      </c>
      <c r="H2" s="33">
        <v>211.89</v>
      </c>
      <c r="I2" s="33">
        <v>213.65</v>
      </c>
      <c r="J2" s="59">
        <f t="shared" ref="J2:J65" si="0">SUM(G2+H2+I2)</f>
        <v>636.38</v>
      </c>
      <c r="K2" s="59">
        <f t="shared" ref="K2:K65" si="1">SUM(L2:AY2)</f>
        <v>272863.95999999996</v>
      </c>
      <c r="L2" s="58">
        <v>214.51</v>
      </c>
      <c r="M2" s="58">
        <v>214.51</v>
      </c>
      <c r="N2" s="58">
        <v>214.51</v>
      </c>
      <c r="O2" s="58">
        <v>214.51</v>
      </c>
      <c r="P2" s="58">
        <v>214.51</v>
      </c>
      <c r="Q2" s="58">
        <v>214.51</v>
      </c>
      <c r="R2" s="58">
        <v>214.51</v>
      </c>
      <c r="S2" s="58">
        <v>214.51</v>
      </c>
      <c r="T2" s="58">
        <v>229369.85</v>
      </c>
      <c r="U2" s="58">
        <v>715.03</v>
      </c>
      <c r="V2" s="58">
        <v>715.03</v>
      </c>
      <c r="W2" s="58">
        <v>715.03</v>
      </c>
      <c r="X2" s="58">
        <v>715.03</v>
      </c>
      <c r="Y2" s="58">
        <v>715.03</v>
      </c>
      <c r="Z2" s="58">
        <v>715.03</v>
      </c>
      <c r="AA2" s="58">
        <v>715.03</v>
      </c>
      <c r="AB2" s="58">
        <v>715.03</v>
      </c>
      <c r="AC2" s="58">
        <v>715.03</v>
      </c>
      <c r="AD2" s="58">
        <v>715.03</v>
      </c>
      <c r="AE2" s="58">
        <v>715.03</v>
      </c>
      <c r="AF2" s="58">
        <v>8886.75</v>
      </c>
      <c r="AG2" s="58">
        <v>715.03</v>
      </c>
      <c r="AH2" s="58">
        <v>715.03</v>
      </c>
      <c r="AI2" s="58">
        <v>715.03</v>
      </c>
      <c r="AJ2" s="58">
        <v>715.03</v>
      </c>
      <c r="AK2" s="58">
        <v>715.03</v>
      </c>
      <c r="AL2" s="58">
        <v>715.03</v>
      </c>
      <c r="AM2" s="58">
        <v>715.03</v>
      </c>
      <c r="AN2" s="58">
        <v>715.03</v>
      </c>
      <c r="AO2" s="58">
        <v>715.03</v>
      </c>
      <c r="AP2" s="58">
        <v>715.03</v>
      </c>
      <c r="AQ2" s="58">
        <v>715.03</v>
      </c>
      <c r="AR2" s="58">
        <v>8886.75</v>
      </c>
      <c r="AS2" s="58">
        <v>0</v>
      </c>
      <c r="AT2" s="58">
        <v>0</v>
      </c>
      <c r="AU2" s="58">
        <v>0</v>
      </c>
      <c r="AV2" s="58">
        <v>0</v>
      </c>
      <c r="AW2" s="58">
        <v>0</v>
      </c>
      <c r="AX2" s="58">
        <v>8273.8700000000008</v>
      </c>
      <c r="AY2" s="58">
        <v>0</v>
      </c>
    </row>
    <row r="3" spans="1:51" x14ac:dyDescent="0.2">
      <c r="A3" s="57" t="s">
        <v>19</v>
      </c>
      <c r="B3" s="57" t="s">
        <v>3633</v>
      </c>
      <c r="C3" s="67" t="s">
        <v>3634</v>
      </c>
      <c r="D3" s="26">
        <v>290460</v>
      </c>
      <c r="E3" s="66" t="s">
        <v>1470</v>
      </c>
      <c r="F3" s="57" t="s">
        <v>3487</v>
      </c>
      <c r="G3" s="33"/>
      <c r="H3" s="33">
        <v>13972.5</v>
      </c>
      <c r="I3" s="33">
        <v>2533.35</v>
      </c>
      <c r="J3" s="59">
        <f t="shared" si="0"/>
        <v>16505.849999999999</v>
      </c>
      <c r="K3" s="59">
        <f t="shared" si="1"/>
        <v>278766.29999999993</v>
      </c>
      <c r="L3" s="58">
        <v>2543.4899999999998</v>
      </c>
      <c r="M3" s="58">
        <v>2543.4899999999998</v>
      </c>
      <c r="N3" s="58">
        <v>2543.4899999999998</v>
      </c>
      <c r="O3" s="58">
        <v>2543.4899999999998</v>
      </c>
      <c r="P3" s="58">
        <v>2543.4899999999998</v>
      </c>
      <c r="Q3" s="58">
        <v>2543.4899999999998</v>
      </c>
      <c r="R3" s="58">
        <v>2543.4899999999998</v>
      </c>
      <c r="S3" s="58">
        <v>2543.4899999999998</v>
      </c>
      <c r="T3" s="58">
        <v>44256.68</v>
      </c>
      <c r="U3" s="58">
        <v>2543.4899999999998</v>
      </c>
      <c r="V3" s="58">
        <v>2543.4899999999998</v>
      </c>
      <c r="W3" s="58">
        <v>2543.4899999999998</v>
      </c>
      <c r="X3" s="58">
        <v>2543.4899999999998</v>
      </c>
      <c r="Y3" s="58">
        <v>2543.4899999999998</v>
      </c>
      <c r="Z3" s="58">
        <v>2543.4899999999998</v>
      </c>
      <c r="AA3" s="58">
        <v>2543.4899999999998</v>
      </c>
      <c r="AB3" s="58">
        <v>2543.4899999999998</v>
      </c>
      <c r="AC3" s="58">
        <v>2543.4899999999998</v>
      </c>
      <c r="AD3" s="58">
        <v>2543.4899999999998</v>
      </c>
      <c r="AE3" s="58">
        <v>2543.4899999999998</v>
      </c>
      <c r="AF3" s="58">
        <v>44256.68</v>
      </c>
      <c r="AG3" s="58">
        <v>2543.4899999999998</v>
      </c>
      <c r="AH3" s="58">
        <v>2543.4899999999998</v>
      </c>
      <c r="AI3" s="58">
        <v>2543.4899999999998</v>
      </c>
      <c r="AJ3" s="58">
        <v>2543.4899999999998</v>
      </c>
      <c r="AK3" s="58">
        <v>2543.4899999999998</v>
      </c>
      <c r="AL3" s="58">
        <v>2543.4899999999998</v>
      </c>
      <c r="AM3" s="58">
        <v>2543.4899999999998</v>
      </c>
      <c r="AN3" s="58">
        <v>2543.4899999999998</v>
      </c>
      <c r="AO3" s="58">
        <v>2543.4899999999998</v>
      </c>
      <c r="AP3" s="58">
        <v>2543.4899999999998</v>
      </c>
      <c r="AQ3" s="58">
        <v>2543.4899999999998</v>
      </c>
      <c r="AR3" s="58">
        <v>44256.68</v>
      </c>
      <c r="AS3" s="58">
        <v>2543.4899999999998</v>
      </c>
      <c r="AT3" s="58">
        <v>2543.4899999999998</v>
      </c>
      <c r="AU3" s="58">
        <v>2543.4899999999998</v>
      </c>
      <c r="AV3" s="58">
        <v>0</v>
      </c>
      <c r="AW3" s="58">
        <v>0</v>
      </c>
      <c r="AX3" s="58">
        <v>0</v>
      </c>
      <c r="AY3" s="58">
        <v>62061.09</v>
      </c>
    </row>
    <row r="4" spans="1:51" x14ac:dyDescent="0.2">
      <c r="A4" s="57" t="s">
        <v>19</v>
      </c>
      <c r="B4" s="57" t="s">
        <v>3635</v>
      </c>
      <c r="C4" s="67" t="s">
        <v>3636</v>
      </c>
      <c r="D4" s="26">
        <v>292340</v>
      </c>
      <c r="E4" s="66" t="s">
        <v>1634</v>
      </c>
      <c r="F4" s="57" t="s">
        <v>3487</v>
      </c>
      <c r="G4" s="33"/>
      <c r="H4" s="33"/>
      <c r="I4" s="33">
        <v>600</v>
      </c>
      <c r="J4" s="59">
        <f t="shared" si="0"/>
        <v>600</v>
      </c>
      <c r="K4" s="59">
        <f t="shared" si="1"/>
        <v>293208.20000000024</v>
      </c>
      <c r="L4" s="58">
        <v>373.49</v>
      </c>
      <c r="M4" s="58">
        <v>373.49</v>
      </c>
      <c r="N4" s="58">
        <v>373.49</v>
      </c>
      <c r="O4" s="58">
        <v>373.49</v>
      </c>
      <c r="P4" s="58">
        <v>373.49</v>
      </c>
      <c r="Q4" s="58">
        <v>373.49</v>
      </c>
      <c r="R4" s="58">
        <v>373.49</v>
      </c>
      <c r="S4" s="58">
        <v>373.49</v>
      </c>
      <c r="T4" s="58">
        <v>266694.53000000003</v>
      </c>
      <c r="U4" s="58">
        <v>373.49</v>
      </c>
      <c r="V4" s="58">
        <v>373.49</v>
      </c>
      <c r="W4" s="58">
        <v>373.49</v>
      </c>
      <c r="X4" s="58">
        <v>373.49</v>
      </c>
      <c r="Y4" s="58">
        <v>373.49</v>
      </c>
      <c r="Z4" s="58">
        <v>373.49</v>
      </c>
      <c r="AA4" s="58">
        <v>373.49</v>
      </c>
      <c r="AB4" s="58">
        <v>373.49</v>
      </c>
      <c r="AC4" s="58">
        <v>373.49</v>
      </c>
      <c r="AD4" s="58">
        <v>373.49</v>
      </c>
      <c r="AE4" s="58">
        <v>373.49</v>
      </c>
      <c r="AF4" s="58">
        <v>642.55999999999995</v>
      </c>
      <c r="AG4" s="58">
        <v>1244.96</v>
      </c>
      <c r="AH4" s="58">
        <v>1244.96</v>
      </c>
      <c r="AI4" s="58">
        <v>1244.96</v>
      </c>
      <c r="AJ4" s="58">
        <v>1244.96</v>
      </c>
      <c r="AK4" s="58">
        <v>1244.96</v>
      </c>
      <c r="AL4" s="58">
        <v>1244.96</v>
      </c>
      <c r="AM4" s="58">
        <v>1244.96</v>
      </c>
      <c r="AN4" s="58">
        <v>1244.96</v>
      </c>
      <c r="AO4" s="58">
        <v>1244.96</v>
      </c>
      <c r="AP4" s="58">
        <v>1244.96</v>
      </c>
      <c r="AQ4" s="58">
        <v>1244.96</v>
      </c>
      <c r="AR4" s="58">
        <v>1244.96</v>
      </c>
      <c r="AS4" s="58">
        <v>1244.96</v>
      </c>
      <c r="AT4" s="58">
        <v>1244.96</v>
      </c>
      <c r="AU4" s="58">
        <v>1244.96</v>
      </c>
      <c r="AV4" s="58">
        <v>0</v>
      </c>
      <c r="AW4" s="58">
        <v>0</v>
      </c>
      <c r="AX4" s="58">
        <v>0</v>
      </c>
      <c r="AY4" s="58">
        <v>100.4</v>
      </c>
    </row>
    <row r="5" spans="1:51" x14ac:dyDescent="0.2">
      <c r="A5" s="57" t="s">
        <v>19</v>
      </c>
      <c r="B5" s="57" t="s">
        <v>3640</v>
      </c>
      <c r="C5" s="67" t="s">
        <v>3641</v>
      </c>
      <c r="D5" s="26">
        <v>299860</v>
      </c>
      <c r="E5" s="66" t="s">
        <v>1502</v>
      </c>
      <c r="F5" s="57" t="s">
        <v>3487</v>
      </c>
      <c r="G5" s="33">
        <v>10707</v>
      </c>
      <c r="H5" s="33"/>
      <c r="I5" s="33">
        <v>7782</v>
      </c>
      <c r="J5" s="59">
        <f t="shared" si="0"/>
        <v>18489</v>
      </c>
      <c r="K5" s="59">
        <f t="shared" si="1"/>
        <v>285342.79999999958</v>
      </c>
      <c r="L5" s="58">
        <v>246.82</v>
      </c>
      <c r="M5" s="58">
        <v>246.82</v>
      </c>
      <c r="N5" s="58">
        <v>246.82</v>
      </c>
      <c r="O5" s="58">
        <v>246.82</v>
      </c>
      <c r="P5" s="58">
        <v>246.82</v>
      </c>
      <c r="Q5" s="58">
        <v>246.82</v>
      </c>
      <c r="R5" s="58">
        <v>246.82</v>
      </c>
      <c r="S5" s="58">
        <v>246.82</v>
      </c>
      <c r="T5" s="58">
        <v>262594.31</v>
      </c>
      <c r="U5" s="58">
        <v>246.82</v>
      </c>
      <c r="V5" s="58">
        <v>246.82</v>
      </c>
      <c r="W5" s="58">
        <v>431.93</v>
      </c>
      <c r="X5" s="58">
        <v>822.73</v>
      </c>
      <c r="Y5" s="58">
        <v>822.73</v>
      </c>
      <c r="Z5" s="58">
        <v>822.73</v>
      </c>
      <c r="AA5" s="58">
        <v>822.73</v>
      </c>
      <c r="AB5" s="58">
        <v>822.73</v>
      </c>
      <c r="AC5" s="58">
        <v>822.73</v>
      </c>
      <c r="AD5" s="58">
        <v>822.73</v>
      </c>
      <c r="AE5" s="58">
        <v>822.73</v>
      </c>
      <c r="AF5" s="58">
        <v>822.73</v>
      </c>
      <c r="AG5" s="58">
        <v>822.73</v>
      </c>
      <c r="AH5" s="58">
        <v>822.73</v>
      </c>
      <c r="AI5" s="58">
        <v>822.73</v>
      </c>
      <c r="AJ5" s="58">
        <v>822.73</v>
      </c>
      <c r="AK5" s="58">
        <v>822.73</v>
      </c>
      <c r="AL5" s="58">
        <v>822.73</v>
      </c>
      <c r="AM5" s="58">
        <v>822.73</v>
      </c>
      <c r="AN5" s="58">
        <v>822.73</v>
      </c>
      <c r="AO5" s="58">
        <v>822.73</v>
      </c>
      <c r="AP5" s="58">
        <v>822.73</v>
      </c>
      <c r="AQ5" s="58">
        <v>822.73</v>
      </c>
      <c r="AR5" s="58">
        <v>822.73</v>
      </c>
      <c r="AS5" s="58">
        <v>822.73</v>
      </c>
      <c r="AT5" s="58">
        <v>822.73</v>
      </c>
      <c r="AU5" s="58">
        <v>822.73</v>
      </c>
      <c r="AV5" s="58">
        <v>0</v>
      </c>
      <c r="AW5" s="58">
        <v>0</v>
      </c>
      <c r="AX5" s="58">
        <v>102.84</v>
      </c>
      <c r="AY5" s="58">
        <v>0</v>
      </c>
    </row>
    <row r="6" spans="1:51" x14ac:dyDescent="0.2">
      <c r="A6" s="57" t="s">
        <v>19</v>
      </c>
      <c r="B6" s="57" t="s">
        <v>3642</v>
      </c>
      <c r="C6" s="67" t="s">
        <v>3643</v>
      </c>
      <c r="D6" s="26">
        <v>292340</v>
      </c>
      <c r="E6" s="66" t="s">
        <v>1347</v>
      </c>
      <c r="F6" s="57" t="s">
        <v>3487</v>
      </c>
      <c r="G6" s="33"/>
      <c r="H6" s="33">
        <v>600</v>
      </c>
      <c r="I6" s="33">
        <v>608</v>
      </c>
      <c r="J6" s="59">
        <f t="shared" si="0"/>
        <v>1208</v>
      </c>
      <c r="K6" s="59">
        <f t="shared" si="1"/>
        <v>296204.48999999953</v>
      </c>
      <c r="L6" s="58">
        <v>610.44000000000005</v>
      </c>
      <c r="M6" s="58">
        <v>610.44000000000005</v>
      </c>
      <c r="N6" s="58">
        <v>274.7</v>
      </c>
      <c r="O6" s="58">
        <v>274.7</v>
      </c>
      <c r="P6" s="58">
        <v>274.7</v>
      </c>
      <c r="Q6" s="58">
        <v>274.7</v>
      </c>
      <c r="R6" s="58">
        <v>274.7</v>
      </c>
      <c r="S6" s="58">
        <v>274.7</v>
      </c>
      <c r="T6" s="58">
        <v>259164.05</v>
      </c>
      <c r="U6" s="58">
        <v>274.7</v>
      </c>
      <c r="V6" s="58">
        <v>274.7</v>
      </c>
      <c r="W6" s="58">
        <v>274.7</v>
      </c>
      <c r="X6" s="58">
        <v>274.7</v>
      </c>
      <c r="Y6" s="58">
        <v>274.7</v>
      </c>
      <c r="Z6" s="58">
        <v>274.7</v>
      </c>
      <c r="AA6" s="58">
        <v>590.09</v>
      </c>
      <c r="AB6" s="58">
        <v>915.66</v>
      </c>
      <c r="AC6" s="58">
        <v>915.66</v>
      </c>
      <c r="AD6" s="58">
        <v>915.66</v>
      </c>
      <c r="AE6" s="58">
        <v>915.66</v>
      </c>
      <c r="AF6" s="58">
        <v>7528.73</v>
      </c>
      <c r="AG6" s="58">
        <v>915.66</v>
      </c>
      <c r="AH6" s="58">
        <v>915.66</v>
      </c>
      <c r="AI6" s="58">
        <v>915.66</v>
      </c>
      <c r="AJ6" s="58">
        <v>915.66</v>
      </c>
      <c r="AK6" s="58">
        <v>915.66</v>
      </c>
      <c r="AL6" s="58">
        <v>915.66</v>
      </c>
      <c r="AM6" s="58">
        <v>915.66</v>
      </c>
      <c r="AN6" s="58">
        <v>915.66</v>
      </c>
      <c r="AO6" s="58">
        <v>915.66</v>
      </c>
      <c r="AP6" s="58">
        <v>915.66</v>
      </c>
      <c r="AQ6" s="58">
        <v>915.66</v>
      </c>
      <c r="AR6" s="58">
        <v>915.66</v>
      </c>
      <c r="AS6" s="58">
        <v>915.66</v>
      </c>
      <c r="AT6" s="58">
        <v>915.66</v>
      </c>
      <c r="AU6" s="58">
        <v>7528.73</v>
      </c>
      <c r="AV6" s="58">
        <v>0</v>
      </c>
      <c r="AW6" s="58">
        <v>0</v>
      </c>
      <c r="AX6" s="58">
        <v>0</v>
      </c>
      <c r="AY6" s="58">
        <v>393.73</v>
      </c>
    </row>
    <row r="7" spans="1:51" x14ac:dyDescent="0.2">
      <c r="A7" s="57" t="s">
        <v>19</v>
      </c>
      <c r="B7" s="57" t="s">
        <v>3644</v>
      </c>
      <c r="C7" s="67" t="s">
        <v>3645</v>
      </c>
      <c r="D7" s="26">
        <v>373180</v>
      </c>
      <c r="E7" s="66" t="s">
        <v>1419</v>
      </c>
      <c r="F7" s="57" t="s">
        <v>3487</v>
      </c>
      <c r="G7" s="33"/>
      <c r="H7" s="33">
        <v>4500</v>
      </c>
      <c r="I7" s="33">
        <v>907.47</v>
      </c>
      <c r="J7" s="59">
        <f t="shared" si="0"/>
        <v>5407.47</v>
      </c>
      <c r="K7" s="59">
        <f t="shared" si="1"/>
        <v>372315.94000000012</v>
      </c>
      <c r="L7" s="58">
        <v>911.1</v>
      </c>
      <c r="M7" s="58">
        <v>911.1</v>
      </c>
      <c r="N7" s="58">
        <v>911.1</v>
      </c>
      <c r="O7" s="58">
        <v>911.1</v>
      </c>
      <c r="P7" s="58">
        <v>911.1</v>
      </c>
      <c r="Q7" s="58">
        <v>2308.12</v>
      </c>
      <c r="R7" s="58">
        <v>3037</v>
      </c>
      <c r="S7" s="58">
        <v>3037</v>
      </c>
      <c r="T7" s="58">
        <v>208439.41</v>
      </c>
      <c r="U7" s="58">
        <v>3037</v>
      </c>
      <c r="V7" s="58">
        <v>3037</v>
      </c>
      <c r="W7" s="58">
        <v>2142.1</v>
      </c>
      <c r="X7" s="58">
        <v>2142.1</v>
      </c>
      <c r="Y7" s="58">
        <v>2142.1</v>
      </c>
      <c r="Z7" s="58">
        <v>2142.1</v>
      </c>
      <c r="AA7" s="58">
        <v>2142.1</v>
      </c>
      <c r="AB7" s="58">
        <v>2142.1</v>
      </c>
      <c r="AC7" s="58">
        <v>2142.1</v>
      </c>
      <c r="AD7" s="58">
        <v>2142.1</v>
      </c>
      <c r="AE7" s="58">
        <v>2142.1</v>
      </c>
      <c r="AF7" s="58">
        <v>34536.76</v>
      </c>
      <c r="AG7" s="58">
        <v>2142.1</v>
      </c>
      <c r="AH7" s="58">
        <v>2142.1</v>
      </c>
      <c r="AI7" s="58">
        <v>1822.2</v>
      </c>
      <c r="AJ7" s="58">
        <v>1822.2</v>
      </c>
      <c r="AK7" s="58">
        <v>1822.2</v>
      </c>
      <c r="AL7" s="58">
        <v>1822.2</v>
      </c>
      <c r="AM7" s="58">
        <v>1822.2</v>
      </c>
      <c r="AN7" s="58">
        <v>1822.2</v>
      </c>
      <c r="AO7" s="58">
        <v>1822.2</v>
      </c>
      <c r="AP7" s="58">
        <v>1822.2</v>
      </c>
      <c r="AQ7" s="58">
        <v>1822.2</v>
      </c>
      <c r="AR7" s="58">
        <v>34216.86</v>
      </c>
      <c r="AS7" s="58">
        <v>1822.2</v>
      </c>
      <c r="AT7" s="58">
        <v>1822.2</v>
      </c>
      <c r="AU7" s="58">
        <v>0</v>
      </c>
      <c r="AV7" s="58">
        <v>0</v>
      </c>
      <c r="AW7" s="58">
        <v>0</v>
      </c>
      <c r="AX7" s="58">
        <v>32394.66</v>
      </c>
      <c r="AY7" s="58">
        <v>109.33</v>
      </c>
    </row>
    <row r="8" spans="1:51" x14ac:dyDescent="0.2">
      <c r="A8" s="57" t="s">
        <v>19</v>
      </c>
      <c r="B8" s="57" t="s">
        <v>3646</v>
      </c>
      <c r="C8" s="67" t="s">
        <v>3641</v>
      </c>
      <c r="D8" s="26">
        <v>290460</v>
      </c>
      <c r="E8" s="66" t="s">
        <v>1483</v>
      </c>
      <c r="F8" s="57" t="s">
        <v>3487</v>
      </c>
      <c r="G8" s="33"/>
      <c r="H8" s="33">
        <v>465.62</v>
      </c>
      <c r="I8" s="33">
        <v>468.54</v>
      </c>
      <c r="J8" s="59">
        <f t="shared" si="0"/>
        <v>934.16000000000008</v>
      </c>
      <c r="K8" s="59">
        <f t="shared" si="1"/>
        <v>295781.17999999988</v>
      </c>
      <c r="L8" s="58">
        <v>462.78</v>
      </c>
      <c r="M8" s="58">
        <v>462.78</v>
      </c>
      <c r="N8" s="58">
        <v>462.78</v>
      </c>
      <c r="O8" s="58">
        <v>462.78</v>
      </c>
      <c r="P8" s="58">
        <v>462.78</v>
      </c>
      <c r="Q8" s="58">
        <v>462.78</v>
      </c>
      <c r="R8" s="58">
        <v>462.78</v>
      </c>
      <c r="S8" s="58">
        <v>462.78</v>
      </c>
      <c r="T8" s="58">
        <v>229757.16</v>
      </c>
      <c r="U8" s="58">
        <v>1542.62</v>
      </c>
      <c r="V8" s="58">
        <v>1542.62</v>
      </c>
      <c r="W8" s="58">
        <v>1542.62</v>
      </c>
      <c r="X8" s="58">
        <v>1542.62</v>
      </c>
      <c r="Y8" s="58">
        <v>1542.62</v>
      </c>
      <c r="Z8" s="58">
        <v>1542.62</v>
      </c>
      <c r="AA8" s="58">
        <v>1542.62</v>
      </c>
      <c r="AB8" s="58">
        <v>1542.62</v>
      </c>
      <c r="AC8" s="58">
        <v>1542.62</v>
      </c>
      <c r="AD8" s="58">
        <v>1542.62</v>
      </c>
      <c r="AE8" s="58">
        <v>1542.62</v>
      </c>
      <c r="AF8" s="58">
        <v>11826.72</v>
      </c>
      <c r="AG8" s="58">
        <v>1542.62</v>
      </c>
      <c r="AH8" s="58">
        <v>1542.62</v>
      </c>
      <c r="AI8" s="58">
        <v>1542.62</v>
      </c>
      <c r="AJ8" s="58">
        <v>1542.62</v>
      </c>
      <c r="AK8" s="58">
        <v>1542.62</v>
      </c>
      <c r="AL8" s="58">
        <v>1542.62</v>
      </c>
      <c r="AM8" s="58">
        <v>1542.62</v>
      </c>
      <c r="AN8" s="58">
        <v>1542.62</v>
      </c>
      <c r="AO8" s="58">
        <v>1542.62</v>
      </c>
      <c r="AP8" s="58">
        <v>1542.62</v>
      </c>
      <c r="AQ8" s="58">
        <v>1542.62</v>
      </c>
      <c r="AR8" s="58">
        <v>1542.62</v>
      </c>
      <c r="AS8" s="58">
        <v>1542.62</v>
      </c>
      <c r="AT8" s="58">
        <v>1542.62</v>
      </c>
      <c r="AU8" s="58">
        <v>1542.62</v>
      </c>
      <c r="AV8" s="58">
        <v>10284.1</v>
      </c>
      <c r="AW8" s="58">
        <v>0</v>
      </c>
      <c r="AX8" s="58">
        <v>102.84</v>
      </c>
      <c r="AY8" s="58">
        <v>0</v>
      </c>
    </row>
    <row r="9" spans="1:51" x14ac:dyDescent="0.2">
      <c r="A9" s="57" t="s">
        <v>19</v>
      </c>
      <c r="B9" s="57" t="s">
        <v>3647</v>
      </c>
      <c r="C9" s="70">
        <v>45713</v>
      </c>
      <c r="D9" s="26">
        <v>298748.92</v>
      </c>
      <c r="E9" s="66" t="s">
        <v>1446</v>
      </c>
      <c r="F9" s="57" t="s">
        <v>3487</v>
      </c>
      <c r="G9" s="33"/>
      <c r="H9" s="33">
        <v>900</v>
      </c>
      <c r="I9" s="33">
        <v>220.21</v>
      </c>
      <c r="J9" s="59">
        <f t="shared" si="0"/>
        <v>1120.21</v>
      </c>
      <c r="K9" s="59">
        <f t="shared" si="1"/>
        <v>301301.19000000012</v>
      </c>
      <c r="L9" s="58">
        <v>221.09</v>
      </c>
      <c r="M9" s="58">
        <v>221.09</v>
      </c>
      <c r="N9" s="58">
        <v>221.09</v>
      </c>
      <c r="O9" s="58">
        <v>221.09</v>
      </c>
      <c r="P9" s="58">
        <v>221.09</v>
      </c>
      <c r="Q9" s="58">
        <v>221.09</v>
      </c>
      <c r="R9" s="58">
        <v>221.09</v>
      </c>
      <c r="S9" s="58">
        <v>221.09</v>
      </c>
      <c r="T9" s="58">
        <v>283253.26</v>
      </c>
      <c r="U9" s="58">
        <v>221.09</v>
      </c>
      <c r="V9" s="58">
        <v>221.09</v>
      </c>
      <c r="W9" s="58">
        <v>221.09</v>
      </c>
      <c r="X9" s="58">
        <v>221.09</v>
      </c>
      <c r="Y9" s="58">
        <v>221.09</v>
      </c>
      <c r="Z9" s="58">
        <v>221.09</v>
      </c>
      <c r="AA9" s="58">
        <v>221.09</v>
      </c>
      <c r="AB9" s="58">
        <v>221.09</v>
      </c>
      <c r="AC9" s="58">
        <v>221.09</v>
      </c>
      <c r="AD9" s="58">
        <v>221.09</v>
      </c>
      <c r="AE9" s="58">
        <v>221.09</v>
      </c>
      <c r="AF9" s="58">
        <v>1132.19</v>
      </c>
      <c r="AG9" s="58">
        <v>221.09</v>
      </c>
      <c r="AH9" s="58">
        <v>221.09</v>
      </c>
      <c r="AI9" s="58">
        <v>221.09</v>
      </c>
      <c r="AJ9" s="58">
        <v>707.54</v>
      </c>
      <c r="AK9" s="58">
        <v>736.98</v>
      </c>
      <c r="AL9" s="58">
        <v>736.98</v>
      </c>
      <c r="AM9" s="58">
        <v>736.98</v>
      </c>
      <c r="AN9" s="58">
        <v>736.98</v>
      </c>
      <c r="AO9" s="58">
        <v>736.98</v>
      </c>
      <c r="AP9" s="58">
        <v>736.98</v>
      </c>
      <c r="AQ9" s="58">
        <v>736.98</v>
      </c>
      <c r="AR9" s="58">
        <v>3773.98</v>
      </c>
      <c r="AS9" s="58">
        <v>736.98</v>
      </c>
      <c r="AT9" s="58">
        <v>736.98</v>
      </c>
      <c r="AU9" s="58">
        <v>736.98</v>
      </c>
      <c r="AV9" s="58">
        <v>0</v>
      </c>
      <c r="AW9" s="58">
        <v>0</v>
      </c>
      <c r="AX9" s="58">
        <v>0</v>
      </c>
      <c r="AY9" s="58">
        <v>200.44</v>
      </c>
    </row>
    <row r="10" spans="1:51" x14ac:dyDescent="0.2">
      <c r="A10" s="57" t="s">
        <v>19</v>
      </c>
      <c r="B10" s="57" t="s">
        <v>3648</v>
      </c>
      <c r="C10" s="67" t="s">
        <v>3641</v>
      </c>
      <c r="D10" s="26">
        <v>366600</v>
      </c>
      <c r="E10" s="66" t="s">
        <v>1434</v>
      </c>
      <c r="F10" s="57" t="s">
        <v>3487</v>
      </c>
      <c r="G10" s="33">
        <v>2274.36</v>
      </c>
      <c r="H10" s="33"/>
      <c r="I10" s="33">
        <v>632.45000000000005</v>
      </c>
      <c r="J10" s="59">
        <f t="shared" si="0"/>
        <v>2906.8100000000004</v>
      </c>
      <c r="K10" s="59">
        <f t="shared" si="1"/>
        <v>371770.38999999966</v>
      </c>
      <c r="L10" s="58">
        <v>308.52</v>
      </c>
      <c r="M10" s="58">
        <v>308.52</v>
      </c>
      <c r="N10" s="58">
        <v>308.52</v>
      </c>
      <c r="O10" s="58">
        <v>308.52</v>
      </c>
      <c r="P10" s="58">
        <v>308.52</v>
      </c>
      <c r="Q10" s="58">
        <v>308.52</v>
      </c>
      <c r="R10" s="58">
        <v>308.52</v>
      </c>
      <c r="S10" s="58">
        <v>308.52</v>
      </c>
      <c r="T10" s="58">
        <v>326211.78000000003</v>
      </c>
      <c r="U10" s="58">
        <v>1028.4100000000001</v>
      </c>
      <c r="V10" s="58">
        <v>822.73</v>
      </c>
      <c r="W10" s="58">
        <v>822.73</v>
      </c>
      <c r="X10" s="58">
        <v>822.73</v>
      </c>
      <c r="Y10" s="58">
        <v>822.73</v>
      </c>
      <c r="Z10" s="58">
        <v>822.73</v>
      </c>
      <c r="AA10" s="58">
        <v>822.73</v>
      </c>
      <c r="AB10" s="58">
        <v>822.73</v>
      </c>
      <c r="AC10" s="58">
        <v>822.73</v>
      </c>
      <c r="AD10" s="58">
        <v>822.73</v>
      </c>
      <c r="AE10" s="58">
        <v>822.73</v>
      </c>
      <c r="AF10" s="58">
        <v>13163.65</v>
      </c>
      <c r="AG10" s="58">
        <v>822.73</v>
      </c>
      <c r="AH10" s="58">
        <v>617.04999999999995</v>
      </c>
      <c r="AI10" s="58">
        <v>617.04999999999995</v>
      </c>
      <c r="AJ10" s="58">
        <v>617.04999999999995</v>
      </c>
      <c r="AK10" s="58">
        <v>617.04999999999995</v>
      </c>
      <c r="AL10" s="58">
        <v>617.04999999999995</v>
      </c>
      <c r="AM10" s="58">
        <v>617.04999999999995</v>
      </c>
      <c r="AN10" s="58">
        <v>617.04999999999995</v>
      </c>
      <c r="AO10" s="58">
        <v>617.04999999999995</v>
      </c>
      <c r="AP10" s="58">
        <v>617.04999999999995</v>
      </c>
      <c r="AQ10" s="58">
        <v>617.04999999999995</v>
      </c>
      <c r="AR10" s="58">
        <v>12957.97</v>
      </c>
      <c r="AS10" s="58">
        <v>617.04999999999995</v>
      </c>
      <c r="AT10" s="58">
        <v>0</v>
      </c>
      <c r="AU10" s="58">
        <v>0</v>
      </c>
      <c r="AV10" s="58">
        <v>0</v>
      </c>
      <c r="AW10" s="58">
        <v>0</v>
      </c>
      <c r="AX10" s="58">
        <v>102.84</v>
      </c>
      <c r="AY10" s="58">
        <v>0</v>
      </c>
    </row>
    <row r="11" spans="1:51" x14ac:dyDescent="0.2">
      <c r="A11" s="57" t="s">
        <v>19</v>
      </c>
      <c r="B11" s="57" t="s">
        <v>3895</v>
      </c>
      <c r="C11" s="67" t="s">
        <v>3641</v>
      </c>
      <c r="D11" s="26">
        <v>356935.22</v>
      </c>
      <c r="E11" s="66" t="s">
        <v>3916</v>
      </c>
      <c r="F11" s="57" t="s">
        <v>3487</v>
      </c>
      <c r="G11" s="33">
        <v>454.87</v>
      </c>
      <c r="H11" s="33">
        <v>457.15</v>
      </c>
      <c r="I11" s="33">
        <v>460.94</v>
      </c>
      <c r="J11" s="59">
        <f t="shared" si="0"/>
        <v>1372.96</v>
      </c>
      <c r="K11" s="59">
        <f t="shared" si="1"/>
        <v>379743.07999999984</v>
      </c>
      <c r="L11" s="58">
        <v>861.78</v>
      </c>
      <c r="M11" s="58">
        <v>861.78</v>
      </c>
      <c r="N11" s="58">
        <v>861.78</v>
      </c>
      <c r="O11" s="58">
        <v>861.78</v>
      </c>
      <c r="P11" s="58">
        <v>861.78</v>
      </c>
      <c r="Q11" s="58">
        <v>861.78</v>
      </c>
      <c r="R11" s="58">
        <v>861.78</v>
      </c>
      <c r="S11" s="58">
        <v>861.78</v>
      </c>
      <c r="T11" s="58">
        <v>302854.5</v>
      </c>
      <c r="U11" s="58">
        <v>947.72</v>
      </c>
      <c r="V11" s="58">
        <v>1941.62</v>
      </c>
      <c r="W11" s="58">
        <v>1941.62</v>
      </c>
      <c r="X11" s="58">
        <v>1941.62</v>
      </c>
      <c r="Y11" s="58">
        <v>1941.62</v>
      </c>
      <c r="Z11" s="58">
        <v>1941.62</v>
      </c>
      <c r="AA11" s="58">
        <v>1941.62</v>
      </c>
      <c r="AB11" s="58">
        <v>1941.62</v>
      </c>
      <c r="AC11" s="58">
        <v>1941.62</v>
      </c>
      <c r="AD11" s="58">
        <v>1941.62</v>
      </c>
      <c r="AE11" s="58">
        <v>1941.62</v>
      </c>
      <c r="AF11" s="58">
        <v>14453.94</v>
      </c>
      <c r="AG11" s="58">
        <v>1941.62</v>
      </c>
      <c r="AH11" s="58">
        <v>1941.62</v>
      </c>
      <c r="AI11" s="58">
        <v>1941.62</v>
      </c>
      <c r="AJ11" s="58">
        <v>1941.62</v>
      </c>
      <c r="AK11" s="58">
        <v>1941.62</v>
      </c>
      <c r="AL11" s="58">
        <v>1941.62</v>
      </c>
      <c r="AM11" s="58">
        <v>1941.62</v>
      </c>
      <c r="AN11" s="58">
        <v>1941.62</v>
      </c>
      <c r="AO11" s="58">
        <v>1941.62</v>
      </c>
      <c r="AP11" s="58">
        <v>1941.62</v>
      </c>
      <c r="AQ11" s="58">
        <v>1941.62</v>
      </c>
      <c r="AR11" s="58">
        <v>12225.72</v>
      </c>
      <c r="AS11" s="58">
        <v>399</v>
      </c>
      <c r="AT11" s="58">
        <v>399</v>
      </c>
      <c r="AU11" s="58">
        <v>399</v>
      </c>
      <c r="AV11" s="58">
        <v>0</v>
      </c>
      <c r="AW11" s="58">
        <v>0</v>
      </c>
      <c r="AX11" s="58">
        <v>395.94</v>
      </c>
      <c r="AY11" s="58">
        <v>0</v>
      </c>
    </row>
    <row r="12" spans="1:51" x14ac:dyDescent="0.2">
      <c r="A12" s="57" t="s">
        <v>19</v>
      </c>
      <c r="B12" s="57" t="s">
        <v>3651</v>
      </c>
      <c r="C12" s="67" t="s">
        <v>3652</v>
      </c>
      <c r="D12" s="26">
        <v>276360</v>
      </c>
      <c r="E12" s="66" t="s">
        <v>1384</v>
      </c>
      <c r="F12" s="57" t="s">
        <v>3487</v>
      </c>
      <c r="G12" s="33"/>
      <c r="H12" s="33">
        <v>6000</v>
      </c>
      <c r="I12" s="33"/>
      <c r="J12" s="59">
        <f t="shared" si="0"/>
        <v>6000</v>
      </c>
      <c r="K12" s="59">
        <f t="shared" si="1"/>
        <v>273694.40000000026</v>
      </c>
      <c r="L12" s="58">
        <v>0</v>
      </c>
      <c r="M12" s="58">
        <v>0</v>
      </c>
      <c r="N12" s="58">
        <v>91.11</v>
      </c>
      <c r="O12" s="58">
        <v>91.11</v>
      </c>
      <c r="P12" s="58">
        <v>91.11</v>
      </c>
      <c r="Q12" s="58">
        <v>91.11</v>
      </c>
      <c r="R12" s="58">
        <v>91.11</v>
      </c>
      <c r="S12" s="58">
        <v>91.11</v>
      </c>
      <c r="T12" s="58">
        <v>260119.02</v>
      </c>
      <c r="U12" s="58">
        <v>91.11</v>
      </c>
      <c r="V12" s="58">
        <v>91.11</v>
      </c>
      <c r="W12" s="58">
        <v>91.11</v>
      </c>
      <c r="X12" s="58">
        <v>303.7</v>
      </c>
      <c r="Y12" s="58">
        <v>303.7</v>
      </c>
      <c r="Z12" s="58">
        <v>303.7</v>
      </c>
      <c r="AA12" s="58">
        <v>303.7</v>
      </c>
      <c r="AB12" s="58">
        <v>303.7</v>
      </c>
      <c r="AC12" s="58">
        <v>303.7</v>
      </c>
      <c r="AD12" s="58">
        <v>303.7</v>
      </c>
      <c r="AE12" s="58">
        <v>303.7</v>
      </c>
      <c r="AF12" s="58">
        <v>2530.83</v>
      </c>
      <c r="AG12" s="58">
        <v>303.7</v>
      </c>
      <c r="AH12" s="58">
        <v>303.7</v>
      </c>
      <c r="AI12" s="58">
        <v>303.7</v>
      </c>
      <c r="AJ12" s="58">
        <v>303.7</v>
      </c>
      <c r="AK12" s="58">
        <v>303.7</v>
      </c>
      <c r="AL12" s="58">
        <v>303.7</v>
      </c>
      <c r="AM12" s="58">
        <v>303.7</v>
      </c>
      <c r="AN12" s="58">
        <v>303.7</v>
      </c>
      <c r="AO12" s="58">
        <v>303.7</v>
      </c>
      <c r="AP12" s="58">
        <v>303.7</v>
      </c>
      <c r="AQ12" s="58">
        <v>303.7</v>
      </c>
      <c r="AR12" s="58">
        <v>2530.83</v>
      </c>
      <c r="AS12" s="58">
        <v>303.7</v>
      </c>
      <c r="AT12" s="58">
        <v>303.7</v>
      </c>
      <c r="AU12" s="58">
        <v>303.7</v>
      </c>
      <c r="AV12" s="58">
        <v>303.7</v>
      </c>
      <c r="AW12" s="58">
        <v>303.7</v>
      </c>
      <c r="AX12" s="58">
        <v>303.7</v>
      </c>
      <c r="AY12" s="58">
        <v>101.23</v>
      </c>
    </row>
    <row r="13" spans="1:51" x14ac:dyDescent="0.2">
      <c r="A13" s="57" t="s">
        <v>19</v>
      </c>
      <c r="B13" s="57" t="s">
        <v>3653</v>
      </c>
      <c r="C13" s="67" t="s">
        <v>3641</v>
      </c>
      <c r="D13" s="26">
        <v>288500</v>
      </c>
      <c r="E13" s="66" t="s">
        <v>1588</v>
      </c>
      <c r="F13" s="57" t="s">
        <v>3487</v>
      </c>
      <c r="G13" s="33"/>
      <c r="H13" s="33"/>
      <c r="I13" s="33"/>
      <c r="J13" s="59">
        <f t="shared" si="0"/>
        <v>0</v>
      </c>
      <c r="K13" s="59">
        <f t="shared" si="1"/>
        <v>296182.2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296079.35999999999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  <c r="AI13" s="58">
        <v>0</v>
      </c>
      <c r="AJ13" s="58">
        <v>0</v>
      </c>
      <c r="AK13" s="58">
        <v>0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58">
        <v>0</v>
      </c>
      <c r="AS13" s="58">
        <v>0</v>
      </c>
      <c r="AT13" s="58">
        <v>0</v>
      </c>
      <c r="AU13" s="58">
        <v>0</v>
      </c>
      <c r="AV13" s="58">
        <v>0</v>
      </c>
      <c r="AW13" s="58">
        <v>0</v>
      </c>
      <c r="AX13" s="58">
        <v>102.84</v>
      </c>
      <c r="AY13" s="58">
        <v>0</v>
      </c>
    </row>
    <row r="14" spans="1:51" x14ac:dyDescent="0.2">
      <c r="A14" s="57" t="s">
        <v>19</v>
      </c>
      <c r="B14" s="57" t="s">
        <v>3663</v>
      </c>
      <c r="C14" s="65">
        <v>45638</v>
      </c>
      <c r="D14" s="26">
        <v>371300</v>
      </c>
      <c r="E14" s="66" t="s">
        <v>1400</v>
      </c>
      <c r="F14" s="57" t="s">
        <v>3487</v>
      </c>
      <c r="G14" s="33"/>
      <c r="H14" s="33">
        <v>3052.1499999999996</v>
      </c>
      <c r="I14" s="33">
        <v>1557.12</v>
      </c>
      <c r="J14" s="59">
        <f t="shared" si="0"/>
        <v>4609.2699999999995</v>
      </c>
      <c r="K14" s="59">
        <f t="shared" si="1"/>
        <v>373753.91999999987</v>
      </c>
      <c r="L14" s="58">
        <v>390.71</v>
      </c>
      <c r="M14" s="58">
        <v>390.71</v>
      </c>
      <c r="N14" s="58">
        <v>390.71</v>
      </c>
      <c r="O14" s="58">
        <v>390.71</v>
      </c>
      <c r="P14" s="58">
        <v>390.71</v>
      </c>
      <c r="Q14" s="58">
        <v>390.71</v>
      </c>
      <c r="R14" s="58">
        <v>390.71</v>
      </c>
      <c r="S14" s="58">
        <v>390.71</v>
      </c>
      <c r="T14" s="58">
        <v>324125.99</v>
      </c>
      <c r="U14" s="58">
        <v>1302.3699999999999</v>
      </c>
      <c r="V14" s="58">
        <v>1302.3699999999999</v>
      </c>
      <c r="W14" s="58">
        <v>1302.3699999999999</v>
      </c>
      <c r="X14" s="58">
        <v>1302.3699999999999</v>
      </c>
      <c r="Y14" s="58">
        <v>1302.3699999999999</v>
      </c>
      <c r="Z14" s="58">
        <v>1302.3699999999999</v>
      </c>
      <c r="AA14" s="58">
        <v>1302.3699999999999</v>
      </c>
      <c r="AB14" s="58">
        <v>1302.3699999999999</v>
      </c>
      <c r="AC14" s="58">
        <v>1302.3699999999999</v>
      </c>
      <c r="AD14" s="58">
        <v>1302.3699999999999</v>
      </c>
      <c r="AE14" s="58">
        <v>1302.3699999999999</v>
      </c>
      <c r="AF14" s="58">
        <v>6409.69</v>
      </c>
      <c r="AG14" s="58">
        <v>1302.3699999999999</v>
      </c>
      <c r="AH14" s="58">
        <v>1302.3699999999999</v>
      </c>
      <c r="AI14" s="58">
        <v>1302.3699999999999</v>
      </c>
      <c r="AJ14" s="58">
        <v>1302.3699999999999</v>
      </c>
      <c r="AK14" s="58">
        <v>1302.3699999999999</v>
      </c>
      <c r="AL14" s="58">
        <v>1302.3699999999999</v>
      </c>
      <c r="AM14" s="58">
        <v>1302.3699999999999</v>
      </c>
      <c r="AN14" s="58">
        <v>1302.3699999999999</v>
      </c>
      <c r="AO14" s="58">
        <v>1302.3699999999999</v>
      </c>
      <c r="AP14" s="58">
        <v>1302.3699999999999</v>
      </c>
      <c r="AQ14" s="58">
        <v>1302.3699999999999</v>
      </c>
      <c r="AR14" s="58">
        <v>1302.3699999999999</v>
      </c>
      <c r="AS14" s="58">
        <v>1302.3699999999999</v>
      </c>
      <c r="AT14" s="58">
        <v>1302.3699999999999</v>
      </c>
      <c r="AU14" s="58">
        <v>7431.16</v>
      </c>
      <c r="AV14" s="58">
        <v>0</v>
      </c>
      <c r="AW14" s="58">
        <v>0</v>
      </c>
      <c r="AX14" s="58">
        <v>102.15</v>
      </c>
      <c r="AY14" s="58">
        <v>0</v>
      </c>
    </row>
    <row r="15" spans="1:51" x14ac:dyDescent="0.2">
      <c r="A15" s="57" t="s">
        <v>19</v>
      </c>
      <c r="B15" s="57" t="s">
        <v>3664</v>
      </c>
      <c r="C15" s="67" t="s">
        <v>3665</v>
      </c>
      <c r="D15" s="26">
        <v>281060</v>
      </c>
      <c r="E15" s="66" t="s">
        <v>1708</v>
      </c>
      <c r="F15" s="57" t="s">
        <v>3487</v>
      </c>
      <c r="G15" s="33">
        <v>3000</v>
      </c>
      <c r="H15" s="33">
        <v>241.2</v>
      </c>
      <c r="I15" s="33">
        <v>243.2</v>
      </c>
      <c r="J15" s="59">
        <f t="shared" si="0"/>
        <v>3484.3999999999996</v>
      </c>
      <c r="K15" s="59">
        <f t="shared" si="1"/>
        <v>282408.46999999991</v>
      </c>
      <c r="L15" s="58">
        <v>244.17</v>
      </c>
      <c r="M15" s="58">
        <v>244.17</v>
      </c>
      <c r="N15" s="58">
        <v>244.17</v>
      </c>
      <c r="O15" s="58">
        <v>244.17</v>
      </c>
      <c r="P15" s="58">
        <v>244.17</v>
      </c>
      <c r="Q15" s="58">
        <v>244.17</v>
      </c>
      <c r="R15" s="58">
        <v>244.17</v>
      </c>
      <c r="S15" s="58">
        <v>244.17</v>
      </c>
      <c r="T15" s="58">
        <v>256749.77</v>
      </c>
      <c r="U15" s="58">
        <v>813.92</v>
      </c>
      <c r="V15" s="58">
        <v>508.7</v>
      </c>
      <c r="W15" s="58">
        <v>508.7</v>
      </c>
      <c r="X15" s="58">
        <v>508.7</v>
      </c>
      <c r="Y15" s="58">
        <v>508.7</v>
      </c>
      <c r="Z15" s="58">
        <v>508.7</v>
      </c>
      <c r="AA15" s="58">
        <v>508.7</v>
      </c>
      <c r="AB15" s="58">
        <v>508.7</v>
      </c>
      <c r="AC15" s="58">
        <v>508.7</v>
      </c>
      <c r="AD15" s="58">
        <v>508.7</v>
      </c>
      <c r="AE15" s="58">
        <v>508.7</v>
      </c>
      <c r="AF15" s="58">
        <v>7630.46</v>
      </c>
      <c r="AG15" s="58">
        <v>508.7</v>
      </c>
      <c r="AH15" s="58">
        <v>203.48</v>
      </c>
      <c r="AI15" s="58">
        <v>203.48</v>
      </c>
      <c r="AJ15" s="58">
        <v>203.48</v>
      </c>
      <c r="AK15" s="58">
        <v>203.48</v>
      </c>
      <c r="AL15" s="58">
        <v>203.48</v>
      </c>
      <c r="AM15" s="58">
        <v>203.48</v>
      </c>
      <c r="AN15" s="58">
        <v>203.48</v>
      </c>
      <c r="AO15" s="58">
        <v>203.48</v>
      </c>
      <c r="AP15" s="58">
        <v>203.48</v>
      </c>
      <c r="AQ15" s="58">
        <v>203.48</v>
      </c>
      <c r="AR15" s="58">
        <v>7325.24</v>
      </c>
      <c r="AS15" s="58">
        <v>203.48</v>
      </c>
      <c r="AT15" s="58">
        <v>0</v>
      </c>
      <c r="AU15" s="58">
        <v>0</v>
      </c>
      <c r="AV15" s="58">
        <v>0</v>
      </c>
      <c r="AW15" s="58">
        <v>0</v>
      </c>
      <c r="AX15" s="58">
        <v>0</v>
      </c>
      <c r="AY15" s="58">
        <v>101.74</v>
      </c>
    </row>
    <row r="16" spans="1:51" x14ac:dyDescent="0.2">
      <c r="A16" s="57" t="s">
        <v>19</v>
      </c>
      <c r="B16" s="57" t="s">
        <v>3666</v>
      </c>
      <c r="C16" s="67" t="s">
        <v>3652</v>
      </c>
      <c r="D16" s="26">
        <v>276360</v>
      </c>
      <c r="E16" s="66" t="s">
        <v>1621</v>
      </c>
      <c r="F16" s="57" t="s">
        <v>3487</v>
      </c>
      <c r="G16" s="33"/>
      <c r="H16" s="317">
        <v>300</v>
      </c>
      <c r="I16" s="317">
        <v>308.83999999999997</v>
      </c>
      <c r="J16" s="59">
        <f t="shared" si="0"/>
        <v>608.83999999999992</v>
      </c>
      <c r="K16" s="59">
        <f t="shared" si="1"/>
        <v>279160.95000000054</v>
      </c>
      <c r="L16" s="58">
        <v>303.7</v>
      </c>
      <c r="M16" s="58">
        <v>303.7</v>
      </c>
      <c r="N16" s="58">
        <v>197.4</v>
      </c>
      <c r="O16" s="58">
        <v>197.4</v>
      </c>
      <c r="P16" s="58">
        <v>197.4</v>
      </c>
      <c r="Q16" s="58">
        <v>197.4</v>
      </c>
      <c r="R16" s="58">
        <v>197.4</v>
      </c>
      <c r="S16" s="58">
        <v>197.4</v>
      </c>
      <c r="T16" s="58">
        <v>260913.69</v>
      </c>
      <c r="U16" s="58">
        <v>197.4</v>
      </c>
      <c r="V16" s="58">
        <v>197.4</v>
      </c>
      <c r="W16" s="58">
        <v>197.4</v>
      </c>
      <c r="X16" s="58">
        <v>197.4</v>
      </c>
      <c r="Y16" s="58">
        <v>197.4</v>
      </c>
      <c r="Z16" s="58">
        <v>197.4</v>
      </c>
      <c r="AA16" s="58">
        <v>197.4</v>
      </c>
      <c r="AB16" s="58">
        <v>197.4</v>
      </c>
      <c r="AC16" s="58">
        <v>197.4</v>
      </c>
      <c r="AD16" s="58">
        <v>197.4</v>
      </c>
      <c r="AE16" s="58">
        <v>197.4</v>
      </c>
      <c r="AF16" s="58">
        <v>1351.46</v>
      </c>
      <c r="AG16" s="58">
        <v>197.4</v>
      </c>
      <c r="AH16" s="58">
        <v>232.84</v>
      </c>
      <c r="AI16" s="58">
        <v>658.02</v>
      </c>
      <c r="AJ16" s="58">
        <v>658.02</v>
      </c>
      <c r="AK16" s="58">
        <v>658.02</v>
      </c>
      <c r="AL16" s="58">
        <v>658.02</v>
      </c>
      <c r="AM16" s="58">
        <v>658.02</v>
      </c>
      <c r="AN16" s="58">
        <v>658.02</v>
      </c>
      <c r="AO16" s="58">
        <v>658.02</v>
      </c>
      <c r="AP16" s="58">
        <v>658.02</v>
      </c>
      <c r="AQ16" s="58">
        <v>658.02</v>
      </c>
      <c r="AR16" s="58">
        <v>4504.8900000000003</v>
      </c>
      <c r="AS16" s="58">
        <v>658.02</v>
      </c>
      <c r="AT16" s="58">
        <v>658.02</v>
      </c>
      <c r="AU16" s="58">
        <v>658.02</v>
      </c>
      <c r="AV16" s="58">
        <v>0</v>
      </c>
      <c r="AW16" s="58">
        <v>0</v>
      </c>
      <c r="AX16" s="58">
        <v>0</v>
      </c>
      <c r="AY16" s="58">
        <v>101.23</v>
      </c>
    </row>
    <row r="17" spans="1:51" x14ac:dyDescent="0.2">
      <c r="A17" s="57" t="s">
        <v>19</v>
      </c>
      <c r="B17" s="57" t="s">
        <v>3667</v>
      </c>
      <c r="C17" s="67" t="s">
        <v>3641</v>
      </c>
      <c r="D17" s="26">
        <v>270777.34000000003</v>
      </c>
      <c r="E17" s="66" t="s">
        <v>1603</v>
      </c>
      <c r="F17" s="57" t="s">
        <v>3487</v>
      </c>
      <c r="G17" s="33">
        <v>606.5</v>
      </c>
      <c r="H17" s="33">
        <v>609.53</v>
      </c>
      <c r="I17" s="33">
        <v>614.59</v>
      </c>
      <c r="J17" s="59">
        <f t="shared" si="0"/>
        <v>1830.62</v>
      </c>
      <c r="K17" s="59">
        <f t="shared" si="1"/>
        <v>275076.57</v>
      </c>
      <c r="L17" s="58">
        <v>187.27</v>
      </c>
      <c r="M17" s="58">
        <v>187.27</v>
      </c>
      <c r="N17" s="58">
        <v>187.27</v>
      </c>
      <c r="O17" s="58">
        <v>187.27</v>
      </c>
      <c r="P17" s="58">
        <v>187.27</v>
      </c>
      <c r="Q17" s="58">
        <v>187.27</v>
      </c>
      <c r="R17" s="58">
        <v>187.27</v>
      </c>
      <c r="S17" s="58">
        <v>187.27</v>
      </c>
      <c r="T17" s="58">
        <v>237966.49</v>
      </c>
      <c r="U17" s="58">
        <v>624.25</v>
      </c>
      <c r="V17" s="58">
        <v>624.25</v>
      </c>
      <c r="W17" s="58">
        <v>624.25</v>
      </c>
      <c r="X17" s="58">
        <v>624.25</v>
      </c>
      <c r="Y17" s="58">
        <v>624.25</v>
      </c>
      <c r="Z17" s="58">
        <v>624.25</v>
      </c>
      <c r="AA17" s="58">
        <v>624.25</v>
      </c>
      <c r="AB17" s="58">
        <v>624.25</v>
      </c>
      <c r="AC17" s="58">
        <v>624.25</v>
      </c>
      <c r="AD17" s="58">
        <v>624.25</v>
      </c>
      <c r="AE17" s="58">
        <v>624.25</v>
      </c>
      <c r="AF17" s="58">
        <v>9849.09</v>
      </c>
      <c r="AG17" s="58">
        <v>624.25</v>
      </c>
      <c r="AH17" s="58">
        <v>624.25</v>
      </c>
      <c r="AI17" s="58">
        <v>624.25</v>
      </c>
      <c r="AJ17" s="58">
        <v>624.25</v>
      </c>
      <c r="AK17" s="58">
        <v>624.25</v>
      </c>
      <c r="AL17" s="58">
        <v>624.25</v>
      </c>
      <c r="AM17" s="58">
        <v>624.25</v>
      </c>
      <c r="AN17" s="58">
        <v>624.25</v>
      </c>
      <c r="AO17" s="58">
        <v>624.25</v>
      </c>
      <c r="AP17" s="58">
        <v>624.25</v>
      </c>
      <c r="AQ17" s="58">
        <v>624.25</v>
      </c>
      <c r="AR17" s="58">
        <v>9849.09</v>
      </c>
      <c r="AS17" s="58">
        <v>624.25</v>
      </c>
      <c r="AT17" s="58">
        <v>624.25</v>
      </c>
      <c r="AU17" s="58">
        <v>624.25</v>
      </c>
      <c r="AV17" s="58">
        <v>0</v>
      </c>
      <c r="AW17" s="58">
        <v>0</v>
      </c>
      <c r="AX17" s="58">
        <v>307.49</v>
      </c>
      <c r="AY17" s="58">
        <v>0</v>
      </c>
    </row>
    <row r="18" spans="1:51" x14ac:dyDescent="0.2">
      <c r="A18" s="57" t="s">
        <v>19</v>
      </c>
      <c r="B18" s="57" t="s">
        <v>3668</v>
      </c>
      <c r="C18" s="65">
        <v>45627</v>
      </c>
      <c r="D18" s="26">
        <v>226164</v>
      </c>
      <c r="E18" s="66" t="s">
        <v>1702</v>
      </c>
      <c r="F18" s="57" t="s">
        <v>3487</v>
      </c>
      <c r="G18" s="33">
        <v>4582.26</v>
      </c>
      <c r="H18" s="33">
        <v>5045.1000000000004</v>
      </c>
      <c r="I18" s="33">
        <v>5086.97</v>
      </c>
      <c r="J18" s="59">
        <f t="shared" si="0"/>
        <v>14714.330000000002</v>
      </c>
      <c r="K18" s="59">
        <f t="shared" si="1"/>
        <v>210013.05000000008</v>
      </c>
      <c r="L18" s="58">
        <v>2553.66</v>
      </c>
      <c r="M18" s="58">
        <v>2553.66</v>
      </c>
      <c r="N18" s="58">
        <v>2553.66</v>
      </c>
      <c r="O18" s="58">
        <v>2553.66</v>
      </c>
      <c r="P18" s="58">
        <v>2553.66</v>
      </c>
      <c r="Q18" s="58">
        <v>2553.66</v>
      </c>
      <c r="R18" s="58">
        <v>2553.66</v>
      </c>
      <c r="S18" s="58">
        <v>2553.66</v>
      </c>
      <c r="T18" s="58">
        <v>82738.62</v>
      </c>
      <c r="U18" s="58">
        <v>2553.66</v>
      </c>
      <c r="V18" s="58">
        <v>2553.66</v>
      </c>
      <c r="W18" s="58">
        <v>2553.66</v>
      </c>
      <c r="X18" s="58">
        <v>2553.66</v>
      </c>
      <c r="Y18" s="58">
        <v>2553.66</v>
      </c>
      <c r="Z18" s="58">
        <v>2553.66</v>
      </c>
      <c r="AA18" s="58">
        <v>2553.66</v>
      </c>
      <c r="AB18" s="58">
        <v>2553.66</v>
      </c>
      <c r="AC18" s="58">
        <v>2553.66</v>
      </c>
      <c r="AD18" s="58">
        <v>2553.66</v>
      </c>
      <c r="AE18" s="58">
        <v>2553.66</v>
      </c>
      <c r="AF18" s="58">
        <v>21450.75</v>
      </c>
      <c r="AG18" s="58">
        <v>2553.66</v>
      </c>
      <c r="AH18" s="58">
        <v>2553.66</v>
      </c>
      <c r="AI18" s="58">
        <v>2553.66</v>
      </c>
      <c r="AJ18" s="58">
        <v>2553.66</v>
      </c>
      <c r="AK18" s="58">
        <v>2553.66</v>
      </c>
      <c r="AL18" s="58">
        <v>2553.66</v>
      </c>
      <c r="AM18" s="58">
        <v>2553.66</v>
      </c>
      <c r="AN18" s="58">
        <v>2553.66</v>
      </c>
      <c r="AO18" s="58">
        <v>2553.66</v>
      </c>
      <c r="AP18" s="58">
        <v>2553.66</v>
      </c>
      <c r="AQ18" s="58">
        <v>2553.66</v>
      </c>
      <c r="AR18" s="58">
        <v>21450.75</v>
      </c>
      <c r="AS18" s="58">
        <v>2553.66</v>
      </c>
      <c r="AT18" s="58">
        <v>2553.66</v>
      </c>
      <c r="AU18" s="58">
        <v>2553.66</v>
      </c>
      <c r="AV18" s="58">
        <v>0</v>
      </c>
      <c r="AW18" s="58">
        <v>0</v>
      </c>
      <c r="AX18" s="58">
        <v>102.15</v>
      </c>
      <c r="AY18" s="58">
        <v>0</v>
      </c>
    </row>
    <row r="19" spans="1:51" s="64" customFormat="1" x14ac:dyDescent="0.2">
      <c r="A19" s="57" t="s">
        <v>19</v>
      </c>
      <c r="B19" s="57" t="s">
        <v>3671</v>
      </c>
      <c r="C19" s="67" t="s">
        <v>3672</v>
      </c>
      <c r="D19" s="26">
        <v>271660</v>
      </c>
      <c r="E19" s="66" t="s">
        <v>1373</v>
      </c>
      <c r="F19" s="57" t="s">
        <v>3487</v>
      </c>
      <c r="G19" s="33"/>
      <c r="H19" s="33">
        <v>1531.32</v>
      </c>
      <c r="I19" s="33">
        <v>243.2</v>
      </c>
      <c r="J19" s="59">
        <f t="shared" si="0"/>
        <v>1774.52</v>
      </c>
      <c r="K19" s="59">
        <f t="shared" si="1"/>
        <v>274615.23000000004</v>
      </c>
      <c r="L19" s="58">
        <v>244.17</v>
      </c>
      <c r="M19" s="58">
        <v>244.17</v>
      </c>
      <c r="N19" s="58">
        <v>244.17</v>
      </c>
      <c r="O19" s="58">
        <v>244.17</v>
      </c>
      <c r="P19" s="58">
        <v>244.17</v>
      </c>
      <c r="Q19" s="58">
        <v>244.17</v>
      </c>
      <c r="R19" s="58">
        <v>244.17</v>
      </c>
      <c r="S19" s="58">
        <v>244.17</v>
      </c>
      <c r="T19" s="58">
        <v>242384.15</v>
      </c>
      <c r="U19" s="58">
        <v>244.17</v>
      </c>
      <c r="V19" s="58">
        <v>244.17</v>
      </c>
      <c r="W19" s="58">
        <v>244.17</v>
      </c>
      <c r="X19" s="58">
        <v>244.17</v>
      </c>
      <c r="Y19" s="58">
        <v>244.17</v>
      </c>
      <c r="Z19" s="58">
        <v>244.17</v>
      </c>
      <c r="AA19" s="58">
        <v>244.17</v>
      </c>
      <c r="AB19" s="58">
        <v>691.83</v>
      </c>
      <c r="AC19" s="58">
        <v>813.92</v>
      </c>
      <c r="AD19" s="58">
        <v>813.92</v>
      </c>
      <c r="AE19" s="58">
        <v>813.92</v>
      </c>
      <c r="AF19" s="58">
        <v>6918.29</v>
      </c>
      <c r="AG19" s="58">
        <v>813.92</v>
      </c>
      <c r="AH19" s="58">
        <v>813.92</v>
      </c>
      <c r="AI19" s="58">
        <v>813.92</v>
      </c>
      <c r="AJ19" s="58">
        <v>813.92</v>
      </c>
      <c r="AK19" s="58">
        <v>813.92</v>
      </c>
      <c r="AL19" s="58">
        <v>813.92</v>
      </c>
      <c r="AM19" s="58">
        <v>813.92</v>
      </c>
      <c r="AN19" s="58">
        <v>813.92</v>
      </c>
      <c r="AO19" s="58">
        <v>813.92</v>
      </c>
      <c r="AP19" s="58">
        <v>813.92</v>
      </c>
      <c r="AQ19" s="58">
        <v>813.92</v>
      </c>
      <c r="AR19" s="58">
        <v>6918.29</v>
      </c>
      <c r="AS19" s="58">
        <v>813.92</v>
      </c>
      <c r="AT19" s="58">
        <v>813.92</v>
      </c>
      <c r="AU19" s="58">
        <v>813.92</v>
      </c>
      <c r="AV19" s="58">
        <v>0</v>
      </c>
      <c r="AW19" s="58">
        <v>0</v>
      </c>
      <c r="AX19" s="58">
        <v>0</v>
      </c>
      <c r="AY19" s="58">
        <v>203.48</v>
      </c>
    </row>
    <row r="20" spans="1:51" x14ac:dyDescent="0.2">
      <c r="A20" s="57" t="s">
        <v>19</v>
      </c>
      <c r="B20" s="57" t="s">
        <v>3675</v>
      </c>
      <c r="C20" s="67" t="s">
        <v>3641</v>
      </c>
      <c r="D20" s="26">
        <v>361900</v>
      </c>
      <c r="E20" s="66" t="s">
        <v>1349</v>
      </c>
      <c r="F20" s="57" t="s">
        <v>3487</v>
      </c>
      <c r="G20" s="33">
        <v>1167.51</v>
      </c>
      <c r="H20" s="33">
        <v>1173.3399999999999</v>
      </c>
      <c r="I20" s="33">
        <v>1183.08</v>
      </c>
      <c r="J20" s="59">
        <f t="shared" si="0"/>
        <v>3523.93</v>
      </c>
      <c r="K20" s="59">
        <f t="shared" si="1"/>
        <v>365054.81999999937</v>
      </c>
      <c r="L20" s="58">
        <v>164.98</v>
      </c>
      <c r="M20" s="58">
        <v>164.98</v>
      </c>
      <c r="N20" s="58">
        <v>164.98</v>
      </c>
      <c r="O20" s="58">
        <v>164.98</v>
      </c>
      <c r="P20" s="58">
        <v>164.98</v>
      </c>
      <c r="Q20" s="58">
        <v>164.98</v>
      </c>
      <c r="R20" s="58">
        <v>164.98</v>
      </c>
      <c r="S20" s="58">
        <v>164.98</v>
      </c>
      <c r="T20" s="58">
        <v>324735.19</v>
      </c>
      <c r="U20" s="58">
        <v>549.91</v>
      </c>
      <c r="V20" s="58">
        <v>549.91</v>
      </c>
      <c r="W20" s="58">
        <v>549.91</v>
      </c>
      <c r="X20" s="58">
        <v>549.91</v>
      </c>
      <c r="Y20" s="58">
        <v>549.91</v>
      </c>
      <c r="Z20" s="58">
        <v>549.91</v>
      </c>
      <c r="AA20" s="58">
        <v>549.91</v>
      </c>
      <c r="AB20" s="58">
        <v>549.91</v>
      </c>
      <c r="AC20" s="58">
        <v>549.91</v>
      </c>
      <c r="AD20" s="58">
        <v>549.91</v>
      </c>
      <c r="AE20" s="58">
        <v>549.91</v>
      </c>
      <c r="AF20" s="58">
        <v>12428.05</v>
      </c>
      <c r="AG20" s="58">
        <v>549.91</v>
      </c>
      <c r="AH20" s="58">
        <v>549.91</v>
      </c>
      <c r="AI20" s="58">
        <v>549.91</v>
      </c>
      <c r="AJ20" s="58">
        <v>549.91</v>
      </c>
      <c r="AK20" s="58">
        <v>549.91</v>
      </c>
      <c r="AL20" s="58">
        <v>549.91</v>
      </c>
      <c r="AM20" s="58">
        <v>549.91</v>
      </c>
      <c r="AN20" s="58">
        <v>549.91</v>
      </c>
      <c r="AO20" s="58">
        <v>549.91</v>
      </c>
      <c r="AP20" s="58">
        <v>549.91</v>
      </c>
      <c r="AQ20" s="58">
        <v>549.91</v>
      </c>
      <c r="AR20" s="58">
        <v>12428.05</v>
      </c>
      <c r="AS20" s="58">
        <v>549.91</v>
      </c>
      <c r="AT20" s="58">
        <v>549.91</v>
      </c>
      <c r="AU20" s="58">
        <v>549.91</v>
      </c>
      <c r="AV20" s="58">
        <v>0</v>
      </c>
      <c r="AW20" s="58">
        <v>0</v>
      </c>
      <c r="AX20" s="58">
        <v>395.94</v>
      </c>
      <c r="AY20" s="58">
        <v>0</v>
      </c>
    </row>
    <row r="21" spans="1:51" s="72" customFormat="1" x14ac:dyDescent="0.2">
      <c r="A21" s="57" t="s">
        <v>19</v>
      </c>
      <c r="B21" s="57" t="s">
        <v>3676</v>
      </c>
      <c r="C21" s="67" t="s">
        <v>3672</v>
      </c>
      <c r="D21" s="26">
        <v>271660</v>
      </c>
      <c r="E21" s="66" t="s">
        <v>1449</v>
      </c>
      <c r="F21" s="57" t="s">
        <v>3487</v>
      </c>
      <c r="G21" s="33"/>
      <c r="H21" s="33">
        <v>3000</v>
      </c>
      <c r="I21" s="33">
        <v>604.98</v>
      </c>
      <c r="J21" s="59">
        <f t="shared" si="0"/>
        <v>3604.98</v>
      </c>
      <c r="K21" s="59">
        <f t="shared" si="1"/>
        <v>376041.38999999955</v>
      </c>
      <c r="L21" s="58">
        <v>607.4</v>
      </c>
      <c r="M21" s="58">
        <v>607.4</v>
      </c>
      <c r="N21" s="58">
        <v>607.4</v>
      </c>
      <c r="O21" s="58">
        <v>607.4</v>
      </c>
      <c r="P21" s="58">
        <v>607.4</v>
      </c>
      <c r="Q21" s="58">
        <v>607.4</v>
      </c>
      <c r="R21" s="58">
        <v>607.4</v>
      </c>
      <c r="S21" s="58">
        <v>607.4</v>
      </c>
      <c r="T21" s="58">
        <v>266051.28999999998</v>
      </c>
      <c r="U21" s="58">
        <v>2024.67</v>
      </c>
      <c r="V21" s="58">
        <v>2024.67</v>
      </c>
      <c r="W21" s="58">
        <v>2024.67</v>
      </c>
      <c r="X21" s="58">
        <v>2024.67</v>
      </c>
      <c r="Y21" s="58">
        <v>2024.67</v>
      </c>
      <c r="Z21" s="58">
        <v>2024.67</v>
      </c>
      <c r="AA21" s="58">
        <v>2024.67</v>
      </c>
      <c r="AB21" s="58">
        <v>2024.67</v>
      </c>
      <c r="AC21" s="58">
        <v>2024.67</v>
      </c>
      <c r="AD21" s="58">
        <v>2024.67</v>
      </c>
      <c r="AE21" s="58">
        <v>2024.67</v>
      </c>
      <c r="AF21" s="58">
        <v>19487.419999999998</v>
      </c>
      <c r="AG21" s="58">
        <v>2024.67</v>
      </c>
      <c r="AH21" s="58">
        <v>2024.67</v>
      </c>
      <c r="AI21" s="58">
        <v>2024.67</v>
      </c>
      <c r="AJ21" s="58">
        <v>2024.67</v>
      </c>
      <c r="AK21" s="58">
        <v>2024.67</v>
      </c>
      <c r="AL21" s="58">
        <v>2024.67</v>
      </c>
      <c r="AM21" s="58">
        <v>2024.67</v>
      </c>
      <c r="AN21" s="58">
        <v>2024.67</v>
      </c>
      <c r="AO21" s="58">
        <v>2024.67</v>
      </c>
      <c r="AP21" s="58">
        <v>2024.67</v>
      </c>
      <c r="AQ21" s="58">
        <v>2024.67</v>
      </c>
      <c r="AR21" s="58">
        <v>19487.419999999998</v>
      </c>
      <c r="AS21" s="58">
        <v>2024.67</v>
      </c>
      <c r="AT21" s="58">
        <v>2024.67</v>
      </c>
      <c r="AU21" s="58">
        <v>17462.75</v>
      </c>
      <c r="AV21" s="58">
        <v>0</v>
      </c>
      <c r="AW21" s="58">
        <v>0</v>
      </c>
      <c r="AX21" s="58">
        <v>0</v>
      </c>
      <c r="AY21" s="58">
        <v>101.23</v>
      </c>
    </row>
    <row r="22" spans="1:51" x14ac:dyDescent="0.2">
      <c r="A22" s="57" t="s">
        <v>19</v>
      </c>
      <c r="B22" s="57" t="s">
        <v>3677</v>
      </c>
      <c r="C22" s="67" t="s">
        <v>3641</v>
      </c>
      <c r="D22" s="26">
        <v>371300.04</v>
      </c>
      <c r="E22" s="66" t="s">
        <v>1463</v>
      </c>
      <c r="F22" s="57" t="s">
        <v>3487</v>
      </c>
      <c r="G22" s="318">
        <v>1197.83</v>
      </c>
      <c r="H22" s="33">
        <v>1185</v>
      </c>
      <c r="I22" s="33">
        <v>1213.81</v>
      </c>
      <c r="J22" s="59">
        <f t="shared" si="0"/>
        <v>3596.64</v>
      </c>
      <c r="K22" s="59">
        <f t="shared" si="1"/>
        <v>374536.89999999944</v>
      </c>
      <c r="L22" s="58">
        <v>169.38</v>
      </c>
      <c r="M22" s="58">
        <v>169.38</v>
      </c>
      <c r="N22" s="58">
        <v>169.38</v>
      </c>
      <c r="O22" s="58">
        <v>169.38</v>
      </c>
      <c r="P22" s="58">
        <v>169.38</v>
      </c>
      <c r="Q22" s="58">
        <v>169.38</v>
      </c>
      <c r="R22" s="58">
        <v>169.38</v>
      </c>
      <c r="S22" s="58">
        <v>169.38</v>
      </c>
      <c r="T22" s="58">
        <v>333172.52</v>
      </c>
      <c r="U22" s="58">
        <v>564.6</v>
      </c>
      <c r="V22" s="58">
        <v>564.6</v>
      </c>
      <c r="W22" s="58">
        <v>564.6</v>
      </c>
      <c r="X22" s="58">
        <v>564.6</v>
      </c>
      <c r="Y22" s="58">
        <v>564.6</v>
      </c>
      <c r="Z22" s="58">
        <v>564.6</v>
      </c>
      <c r="AA22" s="58">
        <v>564.6</v>
      </c>
      <c r="AB22" s="58">
        <v>564.6</v>
      </c>
      <c r="AC22" s="58">
        <v>564.6</v>
      </c>
      <c r="AD22" s="58">
        <v>564.6</v>
      </c>
      <c r="AE22" s="58">
        <v>564.6</v>
      </c>
      <c r="AF22" s="58">
        <v>12751.26</v>
      </c>
      <c r="AG22" s="58">
        <v>564.6</v>
      </c>
      <c r="AH22" s="58">
        <v>564.6</v>
      </c>
      <c r="AI22" s="58">
        <v>564.6</v>
      </c>
      <c r="AJ22" s="58">
        <v>564.6</v>
      </c>
      <c r="AK22" s="58">
        <v>564.6</v>
      </c>
      <c r="AL22" s="58">
        <v>564.6</v>
      </c>
      <c r="AM22" s="58">
        <v>564.6</v>
      </c>
      <c r="AN22" s="58">
        <v>564.6</v>
      </c>
      <c r="AO22" s="58">
        <v>564.6</v>
      </c>
      <c r="AP22" s="58">
        <v>564.6</v>
      </c>
      <c r="AQ22" s="58">
        <v>564.6</v>
      </c>
      <c r="AR22" s="58">
        <v>12751.26</v>
      </c>
      <c r="AS22" s="58">
        <v>564.6</v>
      </c>
      <c r="AT22" s="58">
        <v>564.6</v>
      </c>
      <c r="AU22" s="58">
        <v>564.6</v>
      </c>
      <c r="AV22" s="58">
        <v>0</v>
      </c>
      <c r="AW22" s="58">
        <v>0</v>
      </c>
      <c r="AX22" s="58">
        <v>391.82</v>
      </c>
      <c r="AY22" s="58">
        <v>0</v>
      </c>
    </row>
    <row r="23" spans="1:51" s="72" customFormat="1" x14ac:dyDescent="0.2">
      <c r="A23" s="57" t="s">
        <v>19</v>
      </c>
      <c r="B23" s="57" t="s">
        <v>3678</v>
      </c>
      <c r="C23" s="67" t="s">
        <v>3636</v>
      </c>
      <c r="D23" s="26">
        <v>311140</v>
      </c>
      <c r="E23" s="66" t="s">
        <v>1574</v>
      </c>
      <c r="F23" s="57" t="s">
        <v>3487</v>
      </c>
      <c r="G23" s="33"/>
      <c r="H23" s="33"/>
      <c r="I23" s="33">
        <v>3140</v>
      </c>
      <c r="J23" s="59">
        <f t="shared" si="0"/>
        <v>3140</v>
      </c>
      <c r="K23" s="59">
        <f t="shared" si="1"/>
        <v>309232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309029.19</v>
      </c>
      <c r="U23" s="58">
        <v>0</v>
      </c>
      <c r="V23" s="58">
        <v>0</v>
      </c>
      <c r="W23" s="58">
        <v>0</v>
      </c>
      <c r="X23" s="58">
        <v>0</v>
      </c>
      <c r="Y23" s="58">
        <v>0</v>
      </c>
      <c r="Z23" s="58">
        <v>0</v>
      </c>
      <c r="AA23" s="58">
        <v>0</v>
      </c>
      <c r="AB23" s="58">
        <v>0</v>
      </c>
      <c r="AC23" s="58">
        <v>0</v>
      </c>
      <c r="AD23" s="58">
        <v>0</v>
      </c>
      <c r="AE23" s="58">
        <v>0</v>
      </c>
      <c r="AF23" s="58">
        <v>0</v>
      </c>
      <c r="AG23" s="58">
        <v>0</v>
      </c>
      <c r="AH23" s="58">
        <v>0</v>
      </c>
      <c r="AI23" s="58">
        <v>0</v>
      </c>
      <c r="AJ23" s="58">
        <v>0</v>
      </c>
      <c r="AK23" s="58">
        <v>0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58">
        <v>0</v>
      </c>
      <c r="AS23" s="58">
        <v>0</v>
      </c>
      <c r="AT23" s="58">
        <v>0</v>
      </c>
      <c r="AU23" s="58">
        <v>0</v>
      </c>
      <c r="AV23" s="58">
        <v>0</v>
      </c>
      <c r="AW23" s="58">
        <v>0</v>
      </c>
      <c r="AX23" s="58">
        <v>0</v>
      </c>
      <c r="AY23" s="58">
        <v>202.81</v>
      </c>
    </row>
    <row r="24" spans="1:51" x14ac:dyDescent="0.2">
      <c r="A24" s="57" t="s">
        <v>19</v>
      </c>
      <c r="B24" s="57" t="s">
        <v>3679</v>
      </c>
      <c r="C24" s="67" t="s">
        <v>3641</v>
      </c>
      <c r="D24" s="26">
        <v>361900</v>
      </c>
      <c r="E24" s="66" t="s">
        <v>1686</v>
      </c>
      <c r="F24" s="57" t="s">
        <v>3487</v>
      </c>
      <c r="G24" s="33">
        <v>1010.83</v>
      </c>
      <c r="H24" s="33">
        <v>1015.88</v>
      </c>
      <c r="I24" s="33">
        <v>1024.31</v>
      </c>
      <c r="J24" s="59">
        <f t="shared" si="0"/>
        <v>3051.02</v>
      </c>
      <c r="K24" s="59">
        <f t="shared" si="1"/>
        <v>310579.93</v>
      </c>
      <c r="L24" s="58">
        <v>1028.4100000000001</v>
      </c>
      <c r="M24" s="58">
        <v>1028.4100000000001</v>
      </c>
      <c r="N24" s="58">
        <v>1028.4100000000001</v>
      </c>
      <c r="O24" s="58">
        <v>1028.4100000000001</v>
      </c>
      <c r="P24" s="58">
        <v>1028.4100000000001</v>
      </c>
      <c r="Q24" s="58">
        <v>1028.4100000000001</v>
      </c>
      <c r="R24" s="58">
        <v>1028.4100000000001</v>
      </c>
      <c r="S24" s="58">
        <v>1028.4100000000001</v>
      </c>
      <c r="T24" s="58">
        <v>195002.04</v>
      </c>
      <c r="U24" s="58">
        <v>1028.4100000000001</v>
      </c>
      <c r="V24" s="58">
        <v>1028.4100000000001</v>
      </c>
      <c r="W24" s="58">
        <v>1028.4100000000001</v>
      </c>
      <c r="X24" s="58">
        <v>1028.4100000000001</v>
      </c>
      <c r="Y24" s="58">
        <v>1028.4100000000001</v>
      </c>
      <c r="Z24" s="58">
        <v>1028.4100000000001</v>
      </c>
      <c r="AA24" s="58">
        <v>1028.4100000000001</v>
      </c>
      <c r="AB24" s="58">
        <v>1028.4100000000001</v>
      </c>
      <c r="AC24" s="58">
        <v>1028.4100000000001</v>
      </c>
      <c r="AD24" s="58">
        <v>1028.4100000000001</v>
      </c>
      <c r="AE24" s="58">
        <v>1028.4100000000001</v>
      </c>
      <c r="AF24" s="58">
        <v>21596.62</v>
      </c>
      <c r="AG24" s="58">
        <v>1028.4100000000001</v>
      </c>
      <c r="AH24" s="58">
        <v>1028.4100000000001</v>
      </c>
      <c r="AI24" s="58">
        <v>1028.4100000000001</v>
      </c>
      <c r="AJ24" s="58">
        <v>1028.4100000000001</v>
      </c>
      <c r="AK24" s="58">
        <v>1028.4100000000001</v>
      </c>
      <c r="AL24" s="58">
        <v>31880.720000000001</v>
      </c>
      <c r="AM24" s="58">
        <v>1028.4100000000001</v>
      </c>
      <c r="AN24" s="58">
        <v>1028.4100000000001</v>
      </c>
      <c r="AO24" s="58">
        <v>1028.4100000000001</v>
      </c>
      <c r="AP24" s="58">
        <v>1028.4100000000001</v>
      </c>
      <c r="AQ24" s="58">
        <v>1028.4100000000001</v>
      </c>
      <c r="AR24" s="58">
        <v>31880.720000000001</v>
      </c>
      <c r="AS24" s="58">
        <v>0</v>
      </c>
      <c r="AT24" s="58">
        <v>0</v>
      </c>
      <c r="AU24" s="58">
        <v>0</v>
      </c>
      <c r="AV24" s="58">
        <v>0</v>
      </c>
      <c r="AW24" s="58">
        <v>0</v>
      </c>
      <c r="AX24" s="58">
        <v>395.94</v>
      </c>
      <c r="AY24" s="58">
        <v>0</v>
      </c>
    </row>
    <row r="25" spans="1:51" x14ac:dyDescent="0.2">
      <c r="A25" s="57" t="s">
        <v>19</v>
      </c>
      <c r="B25" s="57" t="s">
        <v>3682</v>
      </c>
      <c r="C25" s="67" t="s">
        <v>3641</v>
      </c>
      <c r="D25" s="26">
        <v>290460</v>
      </c>
      <c r="E25" s="66" t="s">
        <v>1466</v>
      </c>
      <c r="F25" s="57" t="s">
        <v>3487</v>
      </c>
      <c r="G25" s="33">
        <v>606.5</v>
      </c>
      <c r="H25" s="33">
        <v>1219.06</v>
      </c>
      <c r="I25" s="33"/>
      <c r="J25" s="59">
        <f t="shared" si="0"/>
        <v>1825.56</v>
      </c>
      <c r="K25" s="59">
        <f t="shared" si="1"/>
        <v>295318.33999999997</v>
      </c>
      <c r="L25" s="58">
        <v>339.38</v>
      </c>
      <c r="M25" s="58">
        <v>339.38</v>
      </c>
      <c r="N25" s="58">
        <v>339.38</v>
      </c>
      <c r="O25" s="58">
        <v>339.38</v>
      </c>
      <c r="P25" s="58">
        <v>339.38</v>
      </c>
      <c r="Q25" s="58">
        <v>339.38</v>
      </c>
      <c r="R25" s="58">
        <v>339.38</v>
      </c>
      <c r="S25" s="58">
        <v>339.38</v>
      </c>
      <c r="T25" s="58">
        <v>262378.36</v>
      </c>
      <c r="U25" s="58">
        <v>709.6</v>
      </c>
      <c r="V25" s="58">
        <v>1131.25</v>
      </c>
      <c r="W25" s="58">
        <v>1131.25</v>
      </c>
      <c r="X25" s="58">
        <v>1131.25</v>
      </c>
      <c r="Y25" s="58">
        <v>1131.25</v>
      </c>
      <c r="Z25" s="58">
        <v>1131.25</v>
      </c>
      <c r="AA25" s="58">
        <v>1131.25</v>
      </c>
      <c r="AB25" s="58">
        <v>1131.25</v>
      </c>
      <c r="AC25" s="58">
        <v>1131.25</v>
      </c>
      <c r="AD25" s="58">
        <v>1131.25</v>
      </c>
      <c r="AE25" s="58">
        <v>1131.25</v>
      </c>
      <c r="AF25" s="58">
        <v>1131.25</v>
      </c>
      <c r="AG25" s="58">
        <v>1131.25</v>
      </c>
      <c r="AH25" s="58">
        <v>1131.25</v>
      </c>
      <c r="AI25" s="58">
        <v>1131.25</v>
      </c>
      <c r="AJ25" s="58">
        <v>1131.25</v>
      </c>
      <c r="AK25" s="58">
        <v>1131.25</v>
      </c>
      <c r="AL25" s="58">
        <v>1131.25</v>
      </c>
      <c r="AM25" s="58">
        <v>1131.25</v>
      </c>
      <c r="AN25" s="58">
        <v>1131.25</v>
      </c>
      <c r="AO25" s="58">
        <v>1131.25</v>
      </c>
      <c r="AP25" s="58">
        <v>1131.25</v>
      </c>
      <c r="AQ25" s="58">
        <v>1131.25</v>
      </c>
      <c r="AR25" s="58">
        <v>1131.25</v>
      </c>
      <c r="AS25" s="58">
        <v>1131.25</v>
      </c>
      <c r="AT25" s="58">
        <v>1131.25</v>
      </c>
      <c r="AU25" s="58">
        <v>1131.25</v>
      </c>
      <c r="AV25" s="58">
        <v>0</v>
      </c>
      <c r="AW25" s="58">
        <v>0</v>
      </c>
      <c r="AX25" s="58">
        <v>102.84</v>
      </c>
      <c r="AY25" s="58">
        <v>0</v>
      </c>
    </row>
    <row r="26" spans="1:51" x14ac:dyDescent="0.2">
      <c r="A26" s="57" t="s">
        <v>19</v>
      </c>
      <c r="B26" s="57" t="s">
        <v>3683</v>
      </c>
      <c r="C26" s="67" t="s">
        <v>3684</v>
      </c>
      <c r="D26" s="26">
        <v>265736.12</v>
      </c>
      <c r="E26" s="66" t="s">
        <v>1536</v>
      </c>
      <c r="F26" s="57" t="s">
        <v>3487</v>
      </c>
      <c r="G26" s="33">
        <v>218.97</v>
      </c>
      <c r="H26" s="33">
        <v>220.07</v>
      </c>
      <c r="I26" s="33">
        <v>221.89</v>
      </c>
      <c r="J26" s="59">
        <f t="shared" si="0"/>
        <v>660.93</v>
      </c>
      <c r="K26" s="59">
        <f t="shared" si="1"/>
        <v>264642.72000000009</v>
      </c>
      <c r="L26" s="58">
        <v>222.78</v>
      </c>
      <c r="M26" s="58">
        <v>222.78</v>
      </c>
      <c r="N26" s="58">
        <v>316.27</v>
      </c>
      <c r="O26" s="58">
        <v>742.6</v>
      </c>
      <c r="P26" s="58">
        <v>742.6</v>
      </c>
      <c r="Q26" s="58">
        <v>742.6</v>
      </c>
      <c r="R26" s="58">
        <v>742.6</v>
      </c>
      <c r="S26" s="58">
        <v>742.6</v>
      </c>
      <c r="T26" s="58">
        <v>235399.54</v>
      </c>
      <c r="U26" s="58">
        <v>742.6</v>
      </c>
      <c r="V26" s="58">
        <v>742.6</v>
      </c>
      <c r="W26" s="58">
        <v>742.6</v>
      </c>
      <c r="X26" s="58">
        <v>742.6</v>
      </c>
      <c r="Y26" s="58">
        <v>742.6</v>
      </c>
      <c r="Z26" s="58">
        <v>742.6</v>
      </c>
      <c r="AA26" s="58">
        <v>742.6</v>
      </c>
      <c r="AB26" s="58">
        <v>742.6</v>
      </c>
      <c r="AC26" s="58">
        <v>742.6</v>
      </c>
      <c r="AD26" s="58">
        <v>742.6</v>
      </c>
      <c r="AE26" s="58">
        <v>742.6</v>
      </c>
      <c r="AF26" s="58">
        <v>4113.43</v>
      </c>
      <c r="AG26" s="58">
        <v>742.6</v>
      </c>
      <c r="AH26" s="58">
        <v>742.6</v>
      </c>
      <c r="AI26" s="58">
        <v>742.6</v>
      </c>
      <c r="AJ26" s="58">
        <v>742.6</v>
      </c>
      <c r="AK26" s="58">
        <v>742.6</v>
      </c>
      <c r="AL26" s="58">
        <v>742.6</v>
      </c>
      <c r="AM26" s="58">
        <v>742.6</v>
      </c>
      <c r="AN26" s="58">
        <v>742.6</v>
      </c>
      <c r="AO26" s="58">
        <v>742.6</v>
      </c>
      <c r="AP26" s="58">
        <v>742.6</v>
      </c>
      <c r="AQ26" s="58">
        <v>742.6</v>
      </c>
      <c r="AR26" s="58">
        <v>4113.43</v>
      </c>
      <c r="AS26" s="58">
        <v>0</v>
      </c>
      <c r="AT26" s="58">
        <v>0</v>
      </c>
      <c r="AU26" s="58">
        <v>0</v>
      </c>
      <c r="AV26" s="58">
        <v>0</v>
      </c>
      <c r="AW26" s="58">
        <v>0</v>
      </c>
      <c r="AX26" s="58">
        <v>204.29</v>
      </c>
      <c r="AY26" s="58">
        <v>0</v>
      </c>
    </row>
    <row r="27" spans="1:51" s="72" customFormat="1" x14ac:dyDescent="0.2">
      <c r="A27" s="57" t="s">
        <v>19</v>
      </c>
      <c r="B27" s="57" t="s">
        <v>3687</v>
      </c>
      <c r="C27" s="67" t="s">
        <v>3641</v>
      </c>
      <c r="D27" s="26">
        <v>290460</v>
      </c>
      <c r="E27" s="66" t="s">
        <v>1472</v>
      </c>
      <c r="F27" s="57" t="s">
        <v>3487</v>
      </c>
      <c r="G27" s="33">
        <v>606.5</v>
      </c>
      <c r="H27" s="33">
        <v>600</v>
      </c>
      <c r="I27" s="33">
        <v>614.59</v>
      </c>
      <c r="J27" s="59">
        <f t="shared" si="0"/>
        <v>1821.0900000000001</v>
      </c>
      <c r="K27" s="59">
        <f t="shared" si="1"/>
        <v>294331.05999999994</v>
      </c>
      <c r="L27" s="58">
        <v>547.97</v>
      </c>
      <c r="M27" s="58">
        <v>547.97</v>
      </c>
      <c r="N27" s="58">
        <v>547.97</v>
      </c>
      <c r="O27" s="58">
        <v>547.97</v>
      </c>
      <c r="P27" s="58">
        <v>547.97</v>
      </c>
      <c r="Q27" s="58">
        <v>547.97</v>
      </c>
      <c r="R27" s="58">
        <v>653.78</v>
      </c>
      <c r="S27" s="58">
        <v>1826.56</v>
      </c>
      <c r="T27" s="58">
        <v>218161.94</v>
      </c>
      <c r="U27" s="58">
        <v>1826.56</v>
      </c>
      <c r="V27" s="58">
        <v>1826.56</v>
      </c>
      <c r="W27" s="58">
        <v>1826.56</v>
      </c>
      <c r="X27" s="58">
        <v>1826.56</v>
      </c>
      <c r="Y27" s="58">
        <v>1826.56</v>
      </c>
      <c r="Z27" s="58">
        <v>1826.56</v>
      </c>
      <c r="AA27" s="58">
        <v>1826.56</v>
      </c>
      <c r="AB27" s="58">
        <v>1826.56</v>
      </c>
      <c r="AC27" s="58">
        <v>1826.56</v>
      </c>
      <c r="AD27" s="58">
        <v>1826.56</v>
      </c>
      <c r="AE27" s="58">
        <v>1826.56</v>
      </c>
      <c r="AF27" s="58">
        <v>12110.66</v>
      </c>
      <c r="AG27" s="58">
        <v>1826.56</v>
      </c>
      <c r="AH27" s="58">
        <v>1826.56</v>
      </c>
      <c r="AI27" s="58">
        <v>1826.56</v>
      </c>
      <c r="AJ27" s="58">
        <v>1826.56</v>
      </c>
      <c r="AK27" s="58">
        <v>1826.56</v>
      </c>
      <c r="AL27" s="58">
        <v>1826.56</v>
      </c>
      <c r="AM27" s="58">
        <v>1826.56</v>
      </c>
      <c r="AN27" s="58">
        <v>1826.56</v>
      </c>
      <c r="AO27" s="58">
        <v>1826.56</v>
      </c>
      <c r="AP27" s="58">
        <v>1826.56</v>
      </c>
      <c r="AQ27" s="58">
        <v>1826.56</v>
      </c>
      <c r="AR27" s="58">
        <v>12110.66</v>
      </c>
      <c r="AS27" s="58">
        <v>1826.56</v>
      </c>
      <c r="AT27" s="58">
        <v>1826.56</v>
      </c>
      <c r="AU27" s="58">
        <v>1826.56</v>
      </c>
      <c r="AV27" s="58">
        <v>0</v>
      </c>
      <c r="AW27" s="58">
        <v>0</v>
      </c>
      <c r="AX27" s="58">
        <v>515.64</v>
      </c>
      <c r="AY27" s="58">
        <v>0</v>
      </c>
    </row>
    <row r="28" spans="1:51" x14ac:dyDescent="0.2">
      <c r="A28" s="57" t="s">
        <v>19</v>
      </c>
      <c r="B28" s="57" t="s">
        <v>3688</v>
      </c>
      <c r="C28" s="67" t="s">
        <v>3689</v>
      </c>
      <c r="D28" s="26">
        <v>243460</v>
      </c>
      <c r="E28" s="66" t="s">
        <v>1731</v>
      </c>
      <c r="F28" s="57" t="s">
        <v>3487</v>
      </c>
      <c r="G28" s="33"/>
      <c r="H28" s="33"/>
      <c r="I28" s="33">
        <v>2100</v>
      </c>
      <c r="J28" s="59">
        <f t="shared" si="0"/>
        <v>2100</v>
      </c>
      <c r="K28" s="59">
        <f t="shared" si="1"/>
        <v>242325.44000000026</v>
      </c>
      <c r="L28" s="58">
        <v>602.4</v>
      </c>
      <c r="M28" s="58">
        <v>602.4</v>
      </c>
      <c r="N28" s="58">
        <v>602.4</v>
      </c>
      <c r="O28" s="58">
        <v>391.56</v>
      </c>
      <c r="P28" s="58">
        <v>391.56</v>
      </c>
      <c r="Q28" s="58">
        <v>391.56</v>
      </c>
      <c r="R28" s="58">
        <v>391.56</v>
      </c>
      <c r="S28" s="58">
        <v>391.56</v>
      </c>
      <c r="T28" s="58">
        <v>184946.84</v>
      </c>
      <c r="U28" s="58">
        <v>1305.2</v>
      </c>
      <c r="V28" s="58">
        <v>1305.2</v>
      </c>
      <c r="W28" s="58">
        <v>1305.2</v>
      </c>
      <c r="X28" s="58">
        <v>1305.2</v>
      </c>
      <c r="Y28" s="58">
        <v>1305.2</v>
      </c>
      <c r="Z28" s="58">
        <v>5220.8</v>
      </c>
      <c r="AA28" s="58">
        <v>1305.2</v>
      </c>
      <c r="AB28" s="58">
        <v>1305.2</v>
      </c>
      <c r="AC28" s="58">
        <v>1305.2</v>
      </c>
      <c r="AD28" s="58">
        <v>1305.2</v>
      </c>
      <c r="AE28" s="58">
        <v>1305.2</v>
      </c>
      <c r="AF28" s="58">
        <v>5220.8</v>
      </c>
      <c r="AG28" s="58">
        <v>1305.2</v>
      </c>
      <c r="AH28" s="58">
        <v>1305.2</v>
      </c>
      <c r="AI28" s="58">
        <v>1305.2</v>
      </c>
      <c r="AJ28" s="58">
        <v>1305.2</v>
      </c>
      <c r="AK28" s="58">
        <v>1305.2</v>
      </c>
      <c r="AL28" s="58">
        <v>1305.2</v>
      </c>
      <c r="AM28" s="58">
        <v>1305.2</v>
      </c>
      <c r="AN28" s="58">
        <v>1305.2</v>
      </c>
      <c r="AO28" s="58">
        <v>1305.2</v>
      </c>
      <c r="AP28" s="58">
        <v>1305.2</v>
      </c>
      <c r="AQ28" s="58">
        <v>1305.2</v>
      </c>
      <c r="AR28" s="58">
        <v>5220.8</v>
      </c>
      <c r="AS28" s="58">
        <v>1305.2</v>
      </c>
      <c r="AT28" s="58">
        <v>1305.2</v>
      </c>
      <c r="AU28" s="58">
        <v>1305.2</v>
      </c>
      <c r="AV28" s="58">
        <v>1305.2</v>
      </c>
      <c r="AW28" s="58">
        <v>1305.2</v>
      </c>
      <c r="AX28" s="58">
        <v>0</v>
      </c>
      <c r="AY28" s="58">
        <v>4016</v>
      </c>
    </row>
    <row r="29" spans="1:51" x14ac:dyDescent="0.2">
      <c r="A29" s="57" t="s">
        <v>19</v>
      </c>
      <c r="B29" s="57" t="s">
        <v>3690</v>
      </c>
      <c r="C29" s="67" t="s">
        <v>3691</v>
      </c>
      <c r="D29" s="26">
        <v>293020</v>
      </c>
      <c r="E29" s="66" t="s">
        <v>1395</v>
      </c>
      <c r="F29" s="57" t="s">
        <v>3487</v>
      </c>
      <c r="G29" s="33">
        <v>292.77</v>
      </c>
      <c r="H29" s="33"/>
      <c r="I29" s="33">
        <v>302.11</v>
      </c>
      <c r="J29" s="59">
        <f t="shared" si="0"/>
        <v>594.88</v>
      </c>
      <c r="K29" s="59">
        <f t="shared" si="1"/>
        <v>298109.37999999966</v>
      </c>
      <c r="L29" s="58">
        <v>297.86</v>
      </c>
      <c r="M29" s="58">
        <v>297.86</v>
      </c>
      <c r="N29" s="58">
        <v>297.86</v>
      </c>
      <c r="O29" s="58">
        <v>297.86</v>
      </c>
      <c r="P29" s="58">
        <v>464.56</v>
      </c>
      <c r="Q29" s="58">
        <v>992.86</v>
      </c>
      <c r="R29" s="58">
        <v>992.86</v>
      </c>
      <c r="S29" s="58">
        <v>992.86</v>
      </c>
      <c r="T29" s="58">
        <v>245917.56</v>
      </c>
      <c r="U29" s="58">
        <v>992.86</v>
      </c>
      <c r="V29" s="58">
        <v>992.86</v>
      </c>
      <c r="W29" s="58">
        <v>992.86</v>
      </c>
      <c r="X29" s="58">
        <v>992.86</v>
      </c>
      <c r="Y29" s="58">
        <v>992.86</v>
      </c>
      <c r="Z29" s="58">
        <v>992.86</v>
      </c>
      <c r="AA29" s="58">
        <v>992.86</v>
      </c>
      <c r="AB29" s="58">
        <v>992.86</v>
      </c>
      <c r="AC29" s="58">
        <v>992.86</v>
      </c>
      <c r="AD29" s="58">
        <v>992.86</v>
      </c>
      <c r="AE29" s="58">
        <v>992.86</v>
      </c>
      <c r="AF29" s="58">
        <v>11207.5</v>
      </c>
      <c r="AG29" s="58">
        <v>992.86</v>
      </c>
      <c r="AH29" s="58">
        <v>992.86</v>
      </c>
      <c r="AI29" s="58">
        <v>992.86</v>
      </c>
      <c r="AJ29" s="58">
        <v>992.86</v>
      </c>
      <c r="AK29" s="58">
        <v>992.86</v>
      </c>
      <c r="AL29" s="58">
        <v>992.86</v>
      </c>
      <c r="AM29" s="58">
        <v>992.86</v>
      </c>
      <c r="AN29" s="58">
        <v>992.86</v>
      </c>
      <c r="AO29" s="58">
        <v>992.86</v>
      </c>
      <c r="AP29" s="58">
        <v>992.86</v>
      </c>
      <c r="AQ29" s="58">
        <v>992.86</v>
      </c>
      <c r="AR29" s="58">
        <v>11207.5</v>
      </c>
      <c r="AS29" s="58">
        <v>992.86</v>
      </c>
      <c r="AT29" s="58">
        <v>992.86</v>
      </c>
      <c r="AU29" s="58">
        <v>992.86</v>
      </c>
      <c r="AV29" s="58">
        <v>0</v>
      </c>
      <c r="AW29" s="58">
        <v>0</v>
      </c>
      <c r="AX29" s="58">
        <v>320.74</v>
      </c>
      <c r="AY29" s="58">
        <v>0</v>
      </c>
    </row>
    <row r="30" spans="1:51" x14ac:dyDescent="0.2">
      <c r="A30" s="57" t="s">
        <v>19</v>
      </c>
      <c r="B30" s="57" t="s">
        <v>3693</v>
      </c>
      <c r="C30" s="67" t="s">
        <v>3694</v>
      </c>
      <c r="D30" s="26">
        <v>281060</v>
      </c>
      <c r="E30" s="66" t="s">
        <v>1354</v>
      </c>
      <c r="F30" s="57" t="s">
        <v>3487</v>
      </c>
      <c r="G30" s="33">
        <v>900.59</v>
      </c>
      <c r="H30" s="33">
        <v>905.09</v>
      </c>
      <c r="I30" s="33">
        <v>912.6</v>
      </c>
      <c r="J30" s="59">
        <f t="shared" si="0"/>
        <v>2718.28</v>
      </c>
      <c r="K30" s="59">
        <f t="shared" si="1"/>
        <v>281595.15000000002</v>
      </c>
      <c r="L30" s="58">
        <v>127.25</v>
      </c>
      <c r="M30" s="58">
        <v>127.25</v>
      </c>
      <c r="N30" s="58">
        <v>127.25</v>
      </c>
      <c r="O30" s="58">
        <v>127.25</v>
      </c>
      <c r="P30" s="58">
        <v>127.25</v>
      </c>
      <c r="Q30" s="58">
        <v>127.25</v>
      </c>
      <c r="R30" s="58">
        <v>127.25</v>
      </c>
      <c r="S30" s="58">
        <v>127.25</v>
      </c>
      <c r="T30" s="58">
        <v>250493.52</v>
      </c>
      <c r="U30" s="58">
        <v>424.19</v>
      </c>
      <c r="V30" s="58">
        <v>424.19</v>
      </c>
      <c r="W30" s="58">
        <v>424.19</v>
      </c>
      <c r="X30" s="58">
        <v>424.19</v>
      </c>
      <c r="Y30" s="58">
        <v>424.19</v>
      </c>
      <c r="Z30" s="58">
        <v>424.19</v>
      </c>
      <c r="AA30" s="58">
        <v>424.19</v>
      </c>
      <c r="AB30" s="58">
        <v>424.19</v>
      </c>
      <c r="AC30" s="58">
        <v>424.19</v>
      </c>
      <c r="AD30" s="58">
        <v>424.19</v>
      </c>
      <c r="AE30" s="58">
        <v>424.19</v>
      </c>
      <c r="AF30" s="58">
        <v>9586.73</v>
      </c>
      <c r="AG30" s="58">
        <v>424.19</v>
      </c>
      <c r="AH30" s="58">
        <v>424.19</v>
      </c>
      <c r="AI30" s="58">
        <v>424.19</v>
      </c>
      <c r="AJ30" s="58">
        <v>424.19</v>
      </c>
      <c r="AK30" s="58">
        <v>424.19</v>
      </c>
      <c r="AL30" s="58">
        <v>424.19</v>
      </c>
      <c r="AM30" s="58">
        <v>424.19</v>
      </c>
      <c r="AN30" s="58">
        <v>424.19</v>
      </c>
      <c r="AO30" s="58">
        <v>424.19</v>
      </c>
      <c r="AP30" s="58">
        <v>424.19</v>
      </c>
      <c r="AQ30" s="58">
        <v>424.19</v>
      </c>
      <c r="AR30" s="58">
        <v>9586.73</v>
      </c>
      <c r="AS30" s="58">
        <v>424.19</v>
      </c>
      <c r="AT30" s="58">
        <v>424.19</v>
      </c>
      <c r="AU30" s="58">
        <v>424.19</v>
      </c>
      <c r="AV30" s="58">
        <v>0</v>
      </c>
      <c r="AW30" s="58">
        <v>0</v>
      </c>
      <c r="AX30" s="58">
        <v>305.42</v>
      </c>
      <c r="AY30" s="58">
        <v>0</v>
      </c>
    </row>
    <row r="31" spans="1:51" x14ac:dyDescent="0.2">
      <c r="A31" s="57" t="s">
        <v>19</v>
      </c>
      <c r="B31" s="57" t="s">
        <v>3695</v>
      </c>
      <c r="C31" s="67" t="s">
        <v>3696</v>
      </c>
      <c r="D31" s="26">
        <v>281060</v>
      </c>
      <c r="E31" s="66" t="s">
        <v>1726</v>
      </c>
      <c r="F31" s="57" t="s">
        <v>3487</v>
      </c>
      <c r="G31" s="33"/>
      <c r="H31" s="33">
        <v>300</v>
      </c>
      <c r="I31" s="33">
        <v>925.92</v>
      </c>
      <c r="J31" s="59">
        <f t="shared" si="0"/>
        <v>1225.92</v>
      </c>
      <c r="K31" s="59">
        <f t="shared" si="1"/>
        <v>283311.50999999989</v>
      </c>
      <c r="L31" s="58">
        <v>911.1</v>
      </c>
      <c r="M31" s="58">
        <v>911.1</v>
      </c>
      <c r="N31" s="58">
        <v>210.16</v>
      </c>
      <c r="O31" s="58">
        <v>210.16</v>
      </c>
      <c r="P31" s="58">
        <v>210.16</v>
      </c>
      <c r="Q31" s="58">
        <v>210.16</v>
      </c>
      <c r="R31" s="58">
        <v>210.16</v>
      </c>
      <c r="S31" s="58">
        <v>210.16</v>
      </c>
      <c r="T31" s="58">
        <v>268680.93</v>
      </c>
      <c r="U31" s="58">
        <v>210.16</v>
      </c>
      <c r="V31" s="58">
        <v>210.16</v>
      </c>
      <c r="W31" s="58">
        <v>210.16</v>
      </c>
      <c r="X31" s="58">
        <v>210.16</v>
      </c>
      <c r="Y31" s="58">
        <v>210.16</v>
      </c>
      <c r="Z31" s="58">
        <v>210.16</v>
      </c>
      <c r="AA31" s="58">
        <v>210.16</v>
      </c>
      <c r="AB31" s="58">
        <v>210.16</v>
      </c>
      <c r="AC31" s="58">
        <v>210.16</v>
      </c>
      <c r="AD31" s="58">
        <v>210.16</v>
      </c>
      <c r="AE31" s="58">
        <v>210.16</v>
      </c>
      <c r="AF31" s="58">
        <v>210.16</v>
      </c>
      <c r="AG31" s="58">
        <v>210.16</v>
      </c>
      <c r="AH31" s="58">
        <v>210.16</v>
      </c>
      <c r="AI31" s="58">
        <v>210.16</v>
      </c>
      <c r="AJ31" s="58">
        <v>413.84</v>
      </c>
      <c r="AK31" s="58">
        <v>700.53</v>
      </c>
      <c r="AL31" s="58">
        <v>700.53</v>
      </c>
      <c r="AM31" s="58">
        <v>700.53</v>
      </c>
      <c r="AN31" s="58">
        <v>700.53</v>
      </c>
      <c r="AO31" s="58">
        <v>700.53</v>
      </c>
      <c r="AP31" s="58">
        <v>700.53</v>
      </c>
      <c r="AQ31" s="58">
        <v>700.53</v>
      </c>
      <c r="AR31" s="58">
        <v>700.53</v>
      </c>
      <c r="AS31" s="58">
        <v>700.53</v>
      </c>
      <c r="AT31" s="58">
        <v>700.53</v>
      </c>
      <c r="AU31" s="58">
        <v>700.53</v>
      </c>
      <c r="AV31" s="58">
        <v>0</v>
      </c>
      <c r="AW31" s="58">
        <v>0</v>
      </c>
      <c r="AX31" s="58">
        <v>0</v>
      </c>
      <c r="AY31" s="58">
        <v>275.35000000000002</v>
      </c>
    </row>
    <row r="32" spans="1:51" x14ac:dyDescent="0.2">
      <c r="A32" s="57" t="s">
        <v>19</v>
      </c>
      <c r="B32" s="57" t="s">
        <v>3697</v>
      </c>
      <c r="C32" s="67" t="s">
        <v>3698</v>
      </c>
      <c r="D32" s="26">
        <v>271660</v>
      </c>
      <c r="E32" s="66" t="s">
        <v>1539</v>
      </c>
      <c r="F32" s="57" t="s">
        <v>3487</v>
      </c>
      <c r="G32" s="33">
        <v>2510</v>
      </c>
      <c r="H32" s="33">
        <v>2522.5500000000002</v>
      </c>
      <c r="I32" s="33">
        <v>2543.4899999999998</v>
      </c>
      <c r="J32" s="59">
        <f t="shared" si="0"/>
        <v>7576.04</v>
      </c>
      <c r="K32" s="59">
        <f t="shared" si="1"/>
        <v>256898.15999999989</v>
      </c>
      <c r="L32" s="58">
        <v>2553.66</v>
      </c>
      <c r="M32" s="58">
        <v>2553.66</v>
      </c>
      <c r="N32" s="58">
        <v>2553.66</v>
      </c>
      <c r="O32" s="58">
        <v>2553.66</v>
      </c>
      <c r="P32" s="58">
        <v>1112.3699999999999</v>
      </c>
      <c r="Q32" s="58">
        <v>1112.3699999999999</v>
      </c>
      <c r="R32" s="58">
        <v>1112.3699999999999</v>
      </c>
      <c r="S32" s="58">
        <v>1112.3699999999999</v>
      </c>
      <c r="T32" s="58">
        <v>203932.31</v>
      </c>
      <c r="U32" s="58">
        <v>1112.3699999999999</v>
      </c>
      <c r="V32" s="58">
        <v>1112.3699999999999</v>
      </c>
      <c r="W32" s="58">
        <v>1112.3699999999999</v>
      </c>
      <c r="X32" s="58">
        <v>1112.3699999999999</v>
      </c>
      <c r="Y32" s="58">
        <v>1112.3699999999999</v>
      </c>
      <c r="Z32" s="58">
        <v>1112.3699999999999</v>
      </c>
      <c r="AA32" s="58">
        <v>1112.3699999999999</v>
      </c>
      <c r="AB32" s="58">
        <v>1112.3699999999999</v>
      </c>
      <c r="AC32" s="58">
        <v>1112.3699999999999</v>
      </c>
      <c r="AD32" s="58">
        <v>1112.3699999999999</v>
      </c>
      <c r="AE32" s="58">
        <v>1112.3699999999999</v>
      </c>
      <c r="AF32" s="58">
        <v>5198.2299999999996</v>
      </c>
      <c r="AG32" s="58">
        <v>1112.3699999999999</v>
      </c>
      <c r="AH32" s="58">
        <v>1112.3699999999999</v>
      </c>
      <c r="AI32" s="58">
        <v>1112.3699999999999</v>
      </c>
      <c r="AJ32" s="58">
        <v>1112.3699999999999</v>
      </c>
      <c r="AK32" s="58">
        <v>1112.3699999999999</v>
      </c>
      <c r="AL32" s="58">
        <v>1112.3699999999999</v>
      </c>
      <c r="AM32" s="58">
        <v>1112.3699999999999</v>
      </c>
      <c r="AN32" s="58">
        <v>1112.3699999999999</v>
      </c>
      <c r="AO32" s="58">
        <v>1112.3699999999999</v>
      </c>
      <c r="AP32" s="58">
        <v>1112.3699999999999</v>
      </c>
      <c r="AQ32" s="58">
        <v>1112.3699999999999</v>
      </c>
      <c r="AR32" s="58">
        <v>5198.2299999999996</v>
      </c>
      <c r="AS32" s="58">
        <v>1112.3699999999999</v>
      </c>
      <c r="AT32" s="58">
        <v>1112.3699999999999</v>
      </c>
      <c r="AU32" s="58">
        <v>1112.3699999999999</v>
      </c>
      <c r="AV32" s="58">
        <v>0</v>
      </c>
      <c r="AW32" s="58">
        <v>0</v>
      </c>
      <c r="AX32" s="58">
        <v>96.02</v>
      </c>
      <c r="AY32" s="58">
        <v>0</v>
      </c>
    </row>
    <row r="33" spans="1:51" x14ac:dyDescent="0.2">
      <c r="A33" s="57" t="s">
        <v>19</v>
      </c>
      <c r="B33" s="57" t="s">
        <v>3710</v>
      </c>
      <c r="C33" s="67" t="s">
        <v>3711</v>
      </c>
      <c r="D33" s="26">
        <v>375060</v>
      </c>
      <c r="E33" s="66" t="s">
        <v>1388</v>
      </c>
      <c r="F33" s="57" t="s">
        <v>3487</v>
      </c>
      <c r="G33" s="33">
        <v>150.6</v>
      </c>
      <c r="H33" s="33">
        <v>152.61000000000001</v>
      </c>
      <c r="I33" s="33">
        <v>155.78</v>
      </c>
      <c r="J33" s="59">
        <f t="shared" si="0"/>
        <v>458.99</v>
      </c>
      <c r="K33" s="59">
        <f t="shared" si="1"/>
        <v>376522.00999999949</v>
      </c>
      <c r="L33" s="58">
        <v>153.22</v>
      </c>
      <c r="M33" s="58">
        <v>153.22</v>
      </c>
      <c r="N33" s="58">
        <v>153.22</v>
      </c>
      <c r="O33" s="58">
        <v>153.22</v>
      </c>
      <c r="P33" s="58">
        <v>153.22</v>
      </c>
      <c r="Q33" s="58">
        <v>153.22</v>
      </c>
      <c r="R33" s="58">
        <v>153.22</v>
      </c>
      <c r="S33" s="58">
        <v>153.22</v>
      </c>
      <c r="T33" s="58">
        <v>362670.95</v>
      </c>
      <c r="U33" s="58">
        <v>153.22</v>
      </c>
      <c r="V33" s="58">
        <v>153.22</v>
      </c>
      <c r="W33" s="58">
        <v>153.22</v>
      </c>
      <c r="X33" s="58">
        <v>153.22</v>
      </c>
      <c r="Y33" s="58">
        <v>153.22</v>
      </c>
      <c r="Z33" s="58">
        <v>153.22</v>
      </c>
      <c r="AA33" s="58">
        <v>153.22</v>
      </c>
      <c r="AB33" s="58">
        <v>153.22</v>
      </c>
      <c r="AC33" s="58">
        <v>153.22</v>
      </c>
      <c r="AD33" s="58">
        <v>153.22</v>
      </c>
      <c r="AE33" s="58">
        <v>153.22</v>
      </c>
      <c r="AF33" s="58">
        <v>153.22</v>
      </c>
      <c r="AG33" s="58">
        <v>153.22</v>
      </c>
      <c r="AH33" s="58">
        <v>153.22</v>
      </c>
      <c r="AI33" s="58">
        <v>153.22</v>
      </c>
      <c r="AJ33" s="58">
        <v>153.22</v>
      </c>
      <c r="AK33" s="58">
        <v>367.73</v>
      </c>
      <c r="AL33" s="58">
        <v>510.73</v>
      </c>
      <c r="AM33" s="58">
        <v>510.73</v>
      </c>
      <c r="AN33" s="58">
        <v>510.73</v>
      </c>
      <c r="AO33" s="58">
        <v>510.73</v>
      </c>
      <c r="AP33" s="58">
        <v>510.73</v>
      </c>
      <c r="AQ33" s="58">
        <v>510.73</v>
      </c>
      <c r="AR33" s="58">
        <v>6639.52</v>
      </c>
      <c r="AS33" s="58">
        <v>0</v>
      </c>
      <c r="AT33" s="58">
        <v>0</v>
      </c>
      <c r="AU33" s="58">
        <v>0</v>
      </c>
      <c r="AV33" s="58">
        <v>0</v>
      </c>
      <c r="AW33" s="58">
        <v>0</v>
      </c>
      <c r="AX33" s="58">
        <v>102.15</v>
      </c>
      <c r="AY33" s="58">
        <v>0</v>
      </c>
    </row>
    <row r="34" spans="1:51" x14ac:dyDescent="0.2">
      <c r="A34" s="57" t="s">
        <v>19</v>
      </c>
      <c r="B34" s="57" t="s">
        <v>3713</v>
      </c>
      <c r="C34" s="67" t="s">
        <v>3714</v>
      </c>
      <c r="D34" s="26">
        <v>281060</v>
      </c>
      <c r="E34" s="66" t="s">
        <v>1361</v>
      </c>
      <c r="F34" s="57" t="s">
        <v>3487</v>
      </c>
      <c r="G34" s="33">
        <v>6000</v>
      </c>
      <c r="H34" s="33">
        <v>307.23</v>
      </c>
      <c r="I34" s="33">
        <v>309.77999999999997</v>
      </c>
      <c r="J34" s="59">
        <f t="shared" si="0"/>
        <v>6617.0099999999993</v>
      </c>
      <c r="K34" s="59">
        <f t="shared" si="1"/>
        <v>279222.74999999988</v>
      </c>
      <c r="L34" s="58">
        <v>311.02</v>
      </c>
      <c r="M34" s="58">
        <v>311.02</v>
      </c>
      <c r="N34" s="58">
        <v>311.02</v>
      </c>
      <c r="O34" s="58">
        <v>656.73</v>
      </c>
      <c r="P34" s="58">
        <v>1036.73</v>
      </c>
      <c r="Q34" s="58">
        <v>1036.73</v>
      </c>
      <c r="R34" s="58">
        <v>1036.73</v>
      </c>
      <c r="S34" s="58">
        <v>1036.73</v>
      </c>
      <c r="T34" s="58">
        <v>239107.13</v>
      </c>
      <c r="U34" s="58">
        <v>1036.73</v>
      </c>
      <c r="V34" s="58">
        <v>1036.73</v>
      </c>
      <c r="W34" s="58">
        <v>1036.73</v>
      </c>
      <c r="X34" s="58">
        <v>1036.73</v>
      </c>
      <c r="Y34" s="58">
        <v>1036.73</v>
      </c>
      <c r="Z34" s="58">
        <v>1036.73</v>
      </c>
      <c r="AA34" s="58">
        <v>1036.73</v>
      </c>
      <c r="AB34" s="58">
        <v>1036.73</v>
      </c>
      <c r="AC34" s="58">
        <v>1036.73</v>
      </c>
      <c r="AD34" s="58">
        <v>1036.73</v>
      </c>
      <c r="AE34" s="58">
        <v>1036.73</v>
      </c>
      <c r="AF34" s="58">
        <v>4088.91</v>
      </c>
      <c r="AG34" s="58">
        <v>1036.73</v>
      </c>
      <c r="AH34" s="58">
        <v>1036.73</v>
      </c>
      <c r="AI34" s="58">
        <v>1036.73</v>
      </c>
      <c r="AJ34" s="58">
        <v>1036.73</v>
      </c>
      <c r="AK34" s="58">
        <v>1036.73</v>
      </c>
      <c r="AL34" s="58">
        <v>1036.73</v>
      </c>
      <c r="AM34" s="58">
        <v>1036.73</v>
      </c>
      <c r="AN34" s="58">
        <v>1036.73</v>
      </c>
      <c r="AO34" s="58">
        <v>1036.73</v>
      </c>
      <c r="AP34" s="58">
        <v>1036.73</v>
      </c>
      <c r="AQ34" s="58">
        <v>1036.73</v>
      </c>
      <c r="AR34" s="58">
        <v>4088.91</v>
      </c>
      <c r="AS34" s="58">
        <v>1036.73</v>
      </c>
      <c r="AT34" s="58">
        <v>1036.73</v>
      </c>
      <c r="AU34" s="58">
        <v>1036.73</v>
      </c>
      <c r="AV34" s="58">
        <v>0</v>
      </c>
      <c r="AW34" s="58">
        <v>0</v>
      </c>
      <c r="AX34" s="58">
        <v>0</v>
      </c>
      <c r="AY34" s="58">
        <v>282.83999999999997</v>
      </c>
    </row>
    <row r="35" spans="1:51" x14ac:dyDescent="0.2">
      <c r="A35" s="57" t="s">
        <v>19</v>
      </c>
      <c r="B35" s="57" t="s">
        <v>3715</v>
      </c>
      <c r="C35" s="81">
        <v>45685</v>
      </c>
      <c r="D35" s="26">
        <v>281060</v>
      </c>
      <c r="E35" s="66" t="s">
        <v>1641</v>
      </c>
      <c r="F35" s="57" t="s">
        <v>3487</v>
      </c>
      <c r="G35" s="33"/>
      <c r="H35" s="33">
        <v>3063.88</v>
      </c>
      <c r="I35" s="317">
        <v>209.15</v>
      </c>
      <c r="J35" s="59">
        <f t="shared" si="0"/>
        <v>3273.03</v>
      </c>
      <c r="K35" s="59">
        <f t="shared" si="1"/>
        <v>282686.84999999951</v>
      </c>
      <c r="L35" s="58">
        <v>209.99</v>
      </c>
      <c r="M35" s="58">
        <v>209.99</v>
      </c>
      <c r="N35" s="58">
        <v>209.99</v>
      </c>
      <c r="O35" s="58">
        <v>209.99</v>
      </c>
      <c r="P35" s="58">
        <v>209.99</v>
      </c>
      <c r="Q35" s="58">
        <v>209.99</v>
      </c>
      <c r="R35" s="58">
        <v>209.99</v>
      </c>
      <c r="S35" s="58">
        <v>209.99</v>
      </c>
      <c r="T35" s="58">
        <v>255783.65</v>
      </c>
      <c r="U35" s="58">
        <v>209.99</v>
      </c>
      <c r="V35" s="58">
        <v>209.99</v>
      </c>
      <c r="W35" s="58">
        <v>209.99</v>
      </c>
      <c r="X35" s="58">
        <v>209.99</v>
      </c>
      <c r="Y35" s="58">
        <v>209.99</v>
      </c>
      <c r="Z35" s="58">
        <v>209.99</v>
      </c>
      <c r="AA35" s="58">
        <v>209.99</v>
      </c>
      <c r="AB35" s="58">
        <v>209.99</v>
      </c>
      <c r="AC35" s="58">
        <v>668.22</v>
      </c>
      <c r="AD35" s="58">
        <v>699.97</v>
      </c>
      <c r="AE35" s="58">
        <v>699.97</v>
      </c>
      <c r="AF35" s="58">
        <v>5786.94</v>
      </c>
      <c r="AG35" s="58">
        <v>699.97</v>
      </c>
      <c r="AH35" s="58">
        <v>699.97</v>
      </c>
      <c r="AI35" s="58">
        <v>699.97</v>
      </c>
      <c r="AJ35" s="58">
        <v>699.97</v>
      </c>
      <c r="AK35" s="58">
        <v>699.97</v>
      </c>
      <c r="AL35" s="58">
        <v>699.97</v>
      </c>
      <c r="AM35" s="58">
        <v>699.97</v>
      </c>
      <c r="AN35" s="58">
        <v>699.97</v>
      </c>
      <c r="AO35" s="58">
        <v>699.97</v>
      </c>
      <c r="AP35" s="58">
        <v>699.97</v>
      </c>
      <c r="AQ35" s="58">
        <v>699.97</v>
      </c>
      <c r="AR35" s="58">
        <v>5786.94</v>
      </c>
      <c r="AS35" s="58">
        <v>699.97</v>
      </c>
      <c r="AT35" s="58">
        <v>699.97</v>
      </c>
      <c r="AU35" s="58">
        <v>699.97</v>
      </c>
      <c r="AV35" s="58">
        <v>0</v>
      </c>
      <c r="AW35" s="58">
        <v>0</v>
      </c>
      <c r="AX35" s="58">
        <v>0</v>
      </c>
      <c r="AY35" s="58">
        <v>101.74</v>
      </c>
    </row>
    <row r="36" spans="1:51" x14ac:dyDescent="0.2">
      <c r="A36" s="57" t="s">
        <v>19</v>
      </c>
      <c r="B36" s="57" t="s">
        <v>3718</v>
      </c>
      <c r="C36" s="67" t="s">
        <v>3641</v>
      </c>
      <c r="D36" s="26">
        <v>281060</v>
      </c>
      <c r="E36" s="66" t="s">
        <v>1697</v>
      </c>
      <c r="F36" s="57" t="s">
        <v>3487</v>
      </c>
      <c r="G36" s="33">
        <v>1516.24</v>
      </c>
      <c r="H36" s="33">
        <v>152.38</v>
      </c>
      <c r="I36" s="33">
        <v>153.65</v>
      </c>
      <c r="J36" s="59">
        <f t="shared" si="0"/>
        <v>1822.27</v>
      </c>
      <c r="K36" s="59">
        <f t="shared" si="1"/>
        <v>286885.45999999985</v>
      </c>
      <c r="L36" s="58">
        <v>154.26</v>
      </c>
      <c r="M36" s="58">
        <v>154.26</v>
      </c>
      <c r="N36" s="58">
        <v>3239.49</v>
      </c>
      <c r="O36" s="58">
        <v>154.26</v>
      </c>
      <c r="P36" s="58">
        <v>154.26</v>
      </c>
      <c r="Q36" s="58">
        <v>154.26</v>
      </c>
      <c r="R36" s="58">
        <v>154.26</v>
      </c>
      <c r="S36" s="58">
        <v>154.26</v>
      </c>
      <c r="T36" s="58">
        <v>211812.44</v>
      </c>
      <c r="U36" s="58">
        <v>514.21</v>
      </c>
      <c r="V36" s="58">
        <v>514.21</v>
      </c>
      <c r="W36" s="58">
        <v>514.21</v>
      </c>
      <c r="X36" s="58">
        <v>514.21</v>
      </c>
      <c r="Y36" s="58">
        <v>514.21</v>
      </c>
      <c r="Z36" s="58">
        <v>10798.31</v>
      </c>
      <c r="AA36" s="58">
        <v>514.21</v>
      </c>
      <c r="AB36" s="58">
        <v>514.21</v>
      </c>
      <c r="AC36" s="58">
        <v>514.21</v>
      </c>
      <c r="AD36" s="58">
        <v>514.21</v>
      </c>
      <c r="AE36" s="58">
        <v>514.21</v>
      </c>
      <c r="AF36" s="58">
        <v>10798.31</v>
      </c>
      <c r="AG36" s="58">
        <v>514.21</v>
      </c>
      <c r="AH36" s="58">
        <v>514.21</v>
      </c>
      <c r="AI36" s="58">
        <v>514.21</v>
      </c>
      <c r="AJ36" s="58">
        <v>514.21</v>
      </c>
      <c r="AK36" s="58">
        <v>514.21</v>
      </c>
      <c r="AL36" s="58">
        <v>10798.31</v>
      </c>
      <c r="AM36" s="58">
        <v>514.21</v>
      </c>
      <c r="AN36" s="58">
        <v>514.21</v>
      </c>
      <c r="AO36" s="58">
        <v>514.21</v>
      </c>
      <c r="AP36" s="58">
        <v>514.21</v>
      </c>
      <c r="AQ36" s="58">
        <v>514.21</v>
      </c>
      <c r="AR36" s="58">
        <v>27252.880000000001</v>
      </c>
      <c r="AS36" s="58">
        <v>514.21</v>
      </c>
      <c r="AT36" s="58">
        <v>0</v>
      </c>
      <c r="AU36" s="58">
        <v>0</v>
      </c>
      <c r="AV36" s="58">
        <v>0</v>
      </c>
      <c r="AW36" s="58">
        <v>0</v>
      </c>
      <c r="AX36" s="58">
        <v>307.49</v>
      </c>
      <c r="AY36" s="58">
        <v>0</v>
      </c>
    </row>
    <row r="37" spans="1:51" x14ac:dyDescent="0.2">
      <c r="A37" s="57" t="s">
        <v>19</v>
      </c>
      <c r="B37" s="57" t="s">
        <v>3719</v>
      </c>
      <c r="C37" s="67" t="s">
        <v>3694</v>
      </c>
      <c r="D37" s="26">
        <v>268944.34000000003</v>
      </c>
      <c r="E37" s="66" t="s">
        <v>1689</v>
      </c>
      <c r="F37" s="57" t="s">
        <v>3487</v>
      </c>
      <c r="G37" s="33">
        <v>2093.04</v>
      </c>
      <c r="H37" s="33">
        <v>5193.0600000000004</v>
      </c>
      <c r="I37" s="33">
        <v>7069.88</v>
      </c>
      <c r="J37" s="59">
        <f t="shared" si="0"/>
        <v>14355.98</v>
      </c>
      <c r="K37" s="59">
        <f t="shared" si="1"/>
        <v>255635.91000000009</v>
      </c>
      <c r="L37" s="58">
        <v>7098.16</v>
      </c>
      <c r="M37" s="58">
        <v>7098.16</v>
      </c>
      <c r="N37" s="58">
        <v>7098.16</v>
      </c>
      <c r="O37" s="58">
        <v>7098.16</v>
      </c>
      <c r="P37" s="58">
        <v>7098.16</v>
      </c>
      <c r="Q37" s="58">
        <v>7098.16</v>
      </c>
      <c r="R37" s="58">
        <v>7098.16</v>
      </c>
      <c r="S37" s="58">
        <v>7098.16</v>
      </c>
      <c r="T37" s="58">
        <v>7098.16</v>
      </c>
      <c r="U37" s="58">
        <v>7098.16</v>
      </c>
      <c r="V37" s="58">
        <v>7098.16</v>
      </c>
      <c r="W37" s="58">
        <v>7098.16</v>
      </c>
      <c r="X37" s="58">
        <v>7098.16</v>
      </c>
      <c r="Y37" s="58">
        <v>7098.16</v>
      </c>
      <c r="Z37" s="58">
        <v>7098.16</v>
      </c>
      <c r="AA37" s="58">
        <v>7098.16</v>
      </c>
      <c r="AB37" s="58">
        <v>7098.16</v>
      </c>
      <c r="AC37" s="58">
        <v>7098.16</v>
      </c>
      <c r="AD37" s="58">
        <v>7098.16</v>
      </c>
      <c r="AE37" s="58">
        <v>7098.16</v>
      </c>
      <c r="AF37" s="58">
        <v>7098.16</v>
      </c>
      <c r="AG37" s="58">
        <v>7098.16</v>
      </c>
      <c r="AH37" s="58">
        <v>7098.16</v>
      </c>
      <c r="AI37" s="58">
        <v>7098.16</v>
      </c>
      <c r="AJ37" s="58">
        <v>7098.16</v>
      </c>
      <c r="AK37" s="58">
        <v>7098.16</v>
      </c>
      <c r="AL37" s="58">
        <v>7098.16</v>
      </c>
      <c r="AM37" s="58">
        <v>7098.16</v>
      </c>
      <c r="AN37" s="58">
        <v>7098.16</v>
      </c>
      <c r="AO37" s="58">
        <v>7098.16</v>
      </c>
      <c r="AP37" s="58">
        <v>7098.16</v>
      </c>
      <c r="AQ37" s="58">
        <v>7098.16</v>
      </c>
      <c r="AR37" s="58">
        <v>7098.16</v>
      </c>
      <c r="AS37" s="58">
        <v>7098.16</v>
      </c>
      <c r="AT37" s="58">
        <v>7098.16</v>
      </c>
      <c r="AU37" s="58">
        <v>7098.16</v>
      </c>
      <c r="AV37" s="58">
        <v>0</v>
      </c>
      <c r="AW37" s="58">
        <v>0</v>
      </c>
      <c r="AX37" s="58">
        <v>102.15</v>
      </c>
      <c r="AY37" s="58">
        <v>0</v>
      </c>
    </row>
    <row r="38" spans="1:51" s="72" customFormat="1" x14ac:dyDescent="0.2">
      <c r="A38" s="57" t="s">
        <v>19</v>
      </c>
      <c r="B38" s="57" t="s">
        <v>3725</v>
      </c>
      <c r="C38" s="67" t="s">
        <v>3726</v>
      </c>
      <c r="D38" s="26">
        <v>361900</v>
      </c>
      <c r="E38" s="66" t="s">
        <v>1623</v>
      </c>
      <c r="F38" s="57" t="s">
        <v>3487</v>
      </c>
      <c r="G38" s="33">
        <v>300</v>
      </c>
      <c r="H38" s="33">
        <v>16683</v>
      </c>
      <c r="I38" s="33">
        <v>557.34</v>
      </c>
      <c r="J38" s="59">
        <f t="shared" si="0"/>
        <v>17540.34</v>
      </c>
      <c r="K38" s="59">
        <f t="shared" si="1"/>
        <v>350441.76000000013</v>
      </c>
      <c r="L38" s="58">
        <v>559.57000000000005</v>
      </c>
      <c r="M38" s="58">
        <v>559.57000000000005</v>
      </c>
      <c r="N38" s="58">
        <v>559.57000000000005</v>
      </c>
      <c r="O38" s="58">
        <v>559.57000000000005</v>
      </c>
      <c r="P38" s="58">
        <v>559.57000000000005</v>
      </c>
      <c r="Q38" s="58">
        <v>559.57000000000005</v>
      </c>
      <c r="R38" s="58">
        <v>559.57000000000005</v>
      </c>
      <c r="S38" s="58">
        <v>559.57000000000005</v>
      </c>
      <c r="T38" s="58">
        <v>259537.43</v>
      </c>
      <c r="U38" s="58">
        <v>559.57000000000005</v>
      </c>
      <c r="V38" s="58">
        <v>559.57000000000005</v>
      </c>
      <c r="W38" s="58">
        <v>559.57000000000005</v>
      </c>
      <c r="X38" s="58">
        <v>559.57000000000005</v>
      </c>
      <c r="Y38" s="58">
        <v>559.57000000000005</v>
      </c>
      <c r="Z38" s="58">
        <v>559.57000000000005</v>
      </c>
      <c r="AA38" s="58">
        <v>559.57000000000005</v>
      </c>
      <c r="AB38" s="58">
        <v>559.57000000000005</v>
      </c>
      <c r="AC38" s="58">
        <v>559.57000000000005</v>
      </c>
      <c r="AD38" s="58">
        <v>559.57000000000005</v>
      </c>
      <c r="AE38" s="58">
        <v>559.57000000000005</v>
      </c>
      <c r="AF38" s="58">
        <v>31081.42</v>
      </c>
      <c r="AG38" s="58">
        <v>559.57000000000005</v>
      </c>
      <c r="AH38" s="58">
        <v>559.57000000000005</v>
      </c>
      <c r="AI38" s="58">
        <v>559.57000000000005</v>
      </c>
      <c r="AJ38" s="58">
        <v>559.57000000000005</v>
      </c>
      <c r="AK38" s="58">
        <v>559.57000000000005</v>
      </c>
      <c r="AL38" s="58">
        <v>559.57000000000005</v>
      </c>
      <c r="AM38" s="58">
        <v>559.57000000000005</v>
      </c>
      <c r="AN38" s="58">
        <v>559.57000000000005</v>
      </c>
      <c r="AO38" s="58">
        <v>559.57000000000005</v>
      </c>
      <c r="AP38" s="58">
        <v>559.57000000000005</v>
      </c>
      <c r="AQ38" s="58">
        <v>559.57000000000005</v>
      </c>
      <c r="AR38" s="58">
        <v>41255.360000000001</v>
      </c>
      <c r="AS38" s="58">
        <v>559.57000000000005</v>
      </c>
      <c r="AT38" s="58">
        <v>559.57000000000005</v>
      </c>
      <c r="AU38" s="58">
        <v>559.57000000000005</v>
      </c>
      <c r="AV38" s="58">
        <v>0</v>
      </c>
      <c r="AW38" s="58">
        <v>0</v>
      </c>
      <c r="AX38" s="58">
        <v>0</v>
      </c>
      <c r="AY38" s="58">
        <v>101.74</v>
      </c>
    </row>
    <row r="39" spans="1:51" s="64" customFormat="1" x14ac:dyDescent="0.2">
      <c r="A39" s="57" t="s">
        <v>19</v>
      </c>
      <c r="B39" s="57" t="s">
        <v>3729</v>
      </c>
      <c r="C39" s="67" t="s">
        <v>3730</v>
      </c>
      <c r="D39" s="26">
        <v>393860</v>
      </c>
      <c r="E39" s="66" t="s">
        <v>1577</v>
      </c>
      <c r="F39" s="57" t="s">
        <v>3487</v>
      </c>
      <c r="G39" s="33">
        <v>753</v>
      </c>
      <c r="H39" s="33">
        <v>756.77</v>
      </c>
      <c r="I39" s="33">
        <v>763.05</v>
      </c>
      <c r="J39" s="59">
        <f t="shared" si="0"/>
        <v>2272.8199999999997</v>
      </c>
      <c r="K39" s="59">
        <f t="shared" si="1"/>
        <v>399096.36999999947</v>
      </c>
      <c r="L39" s="58">
        <v>766.1</v>
      </c>
      <c r="M39" s="58">
        <v>766.1</v>
      </c>
      <c r="N39" s="58">
        <v>766.1</v>
      </c>
      <c r="O39" s="58">
        <v>766.1</v>
      </c>
      <c r="P39" s="58">
        <v>766.1</v>
      </c>
      <c r="Q39" s="58">
        <v>766.1</v>
      </c>
      <c r="R39" s="58">
        <v>766.1</v>
      </c>
      <c r="S39" s="58">
        <v>766.1</v>
      </c>
      <c r="T39" s="58">
        <v>300933.64</v>
      </c>
      <c r="U39" s="58">
        <v>2553.66</v>
      </c>
      <c r="V39" s="58">
        <v>2553.66</v>
      </c>
      <c r="W39" s="58">
        <v>2553.66</v>
      </c>
      <c r="X39" s="58">
        <v>2553.66</v>
      </c>
      <c r="Y39" s="58">
        <v>2553.66</v>
      </c>
      <c r="Z39" s="58">
        <v>2553.66</v>
      </c>
      <c r="AA39" s="58">
        <v>2553.66</v>
      </c>
      <c r="AB39" s="58">
        <v>2553.66</v>
      </c>
      <c r="AC39" s="58">
        <v>2553.66</v>
      </c>
      <c r="AD39" s="58">
        <v>2553.66</v>
      </c>
      <c r="AE39" s="58">
        <v>2553.66</v>
      </c>
      <c r="AF39" s="58">
        <v>17875.63</v>
      </c>
      <c r="AG39" s="58">
        <v>2553.66</v>
      </c>
      <c r="AH39" s="58">
        <v>2553.66</v>
      </c>
      <c r="AI39" s="58">
        <v>2553.66</v>
      </c>
      <c r="AJ39" s="58">
        <v>2553.66</v>
      </c>
      <c r="AK39" s="58">
        <v>2553.66</v>
      </c>
      <c r="AL39" s="58">
        <v>2553.66</v>
      </c>
      <c r="AM39" s="58">
        <v>2553.66</v>
      </c>
      <c r="AN39" s="58">
        <v>2553.66</v>
      </c>
      <c r="AO39" s="58">
        <v>2553.66</v>
      </c>
      <c r="AP39" s="58">
        <v>2553.66</v>
      </c>
      <c r="AQ39" s="58">
        <v>2553.66</v>
      </c>
      <c r="AR39" s="58">
        <v>17875.63</v>
      </c>
      <c r="AS39" s="58">
        <v>0</v>
      </c>
      <c r="AT39" s="58">
        <v>0</v>
      </c>
      <c r="AU39" s="58">
        <v>0</v>
      </c>
      <c r="AV39" s="58">
        <v>0</v>
      </c>
      <c r="AW39" s="58">
        <v>0</v>
      </c>
      <c r="AX39" s="58">
        <v>102.15</v>
      </c>
      <c r="AY39" s="58">
        <v>0</v>
      </c>
    </row>
    <row r="40" spans="1:51" x14ac:dyDescent="0.2">
      <c r="A40" s="57" t="s">
        <v>19</v>
      </c>
      <c r="B40" s="57" t="s">
        <v>3896</v>
      </c>
      <c r="C40" s="67" t="s">
        <v>3918</v>
      </c>
      <c r="D40" s="26">
        <v>398500</v>
      </c>
      <c r="E40" s="66" t="s">
        <v>3919</v>
      </c>
      <c r="F40" s="57" t="s">
        <v>3487</v>
      </c>
      <c r="G40" s="33">
        <v>500</v>
      </c>
      <c r="H40" s="33">
        <v>816.06</v>
      </c>
      <c r="I40" s="33">
        <v>822.83</v>
      </c>
      <c r="J40" s="59">
        <f t="shared" si="0"/>
        <v>2138.89</v>
      </c>
      <c r="K40" s="59">
        <f t="shared" si="1"/>
        <v>403270.74999999983</v>
      </c>
      <c r="L40" s="58">
        <v>826.12</v>
      </c>
      <c r="M40" s="58">
        <v>826.12</v>
      </c>
      <c r="N40" s="58">
        <v>826.12</v>
      </c>
      <c r="O40" s="58">
        <v>826.12</v>
      </c>
      <c r="P40" s="58">
        <v>826.12</v>
      </c>
      <c r="Q40" s="58">
        <v>826.12</v>
      </c>
      <c r="R40" s="58">
        <v>826.12</v>
      </c>
      <c r="S40" s="58">
        <v>826.12</v>
      </c>
      <c r="T40" s="58">
        <v>370031.6</v>
      </c>
      <c r="U40" s="58">
        <v>826.12</v>
      </c>
      <c r="V40" s="58">
        <v>826.12</v>
      </c>
      <c r="W40" s="58">
        <v>826.12</v>
      </c>
      <c r="X40" s="58">
        <v>826.12</v>
      </c>
      <c r="Y40" s="58">
        <v>826.12</v>
      </c>
      <c r="Z40" s="58">
        <v>826.12</v>
      </c>
      <c r="AA40" s="58">
        <v>826.12</v>
      </c>
      <c r="AB40" s="58">
        <v>826.12</v>
      </c>
      <c r="AC40" s="58">
        <v>826.12</v>
      </c>
      <c r="AD40" s="58">
        <v>826.12</v>
      </c>
      <c r="AE40" s="58">
        <v>826.12</v>
      </c>
      <c r="AF40" s="58">
        <v>2860.91</v>
      </c>
      <c r="AG40" s="58">
        <v>826.12</v>
      </c>
      <c r="AH40" s="58">
        <v>826.12</v>
      </c>
      <c r="AI40" s="58">
        <v>826.12</v>
      </c>
      <c r="AJ40" s="58">
        <v>826.12</v>
      </c>
      <c r="AK40" s="58">
        <v>826.12</v>
      </c>
      <c r="AL40" s="58">
        <v>826.12</v>
      </c>
      <c r="AM40" s="58">
        <v>826.12</v>
      </c>
      <c r="AN40" s="58">
        <v>826.12</v>
      </c>
      <c r="AO40" s="58">
        <v>826.12</v>
      </c>
      <c r="AP40" s="58">
        <v>826.12</v>
      </c>
      <c r="AQ40" s="58">
        <v>826.12</v>
      </c>
      <c r="AR40" s="58">
        <v>2860.91</v>
      </c>
      <c r="AS40" s="58">
        <v>826.12</v>
      </c>
      <c r="AT40" s="58">
        <v>826.12</v>
      </c>
      <c r="AU40" s="58">
        <v>826.12</v>
      </c>
      <c r="AV40" s="58">
        <v>0</v>
      </c>
      <c r="AW40" s="58">
        <v>0</v>
      </c>
      <c r="AX40" s="58">
        <v>0</v>
      </c>
      <c r="AY40" s="58">
        <v>255.37</v>
      </c>
    </row>
    <row r="41" spans="1:51" x14ac:dyDescent="0.2">
      <c r="A41" s="57" t="s">
        <v>19</v>
      </c>
      <c r="B41" s="57" t="s">
        <v>3897</v>
      </c>
      <c r="C41" s="67" t="s">
        <v>3920</v>
      </c>
      <c r="D41" s="26">
        <v>281860</v>
      </c>
      <c r="E41" s="66" t="s">
        <v>3921</v>
      </c>
      <c r="F41" s="57" t="s">
        <v>3487</v>
      </c>
      <c r="G41" s="33">
        <v>60.24</v>
      </c>
      <c r="H41" s="33">
        <v>60.54</v>
      </c>
      <c r="I41" s="33">
        <v>61.04</v>
      </c>
      <c r="J41" s="59">
        <f t="shared" si="0"/>
        <v>181.82</v>
      </c>
      <c r="K41" s="59">
        <f t="shared" si="1"/>
        <v>286193.92999999959</v>
      </c>
      <c r="L41" s="58">
        <v>61.29</v>
      </c>
      <c r="M41" s="58">
        <v>61.29</v>
      </c>
      <c r="N41" s="58">
        <v>61.29</v>
      </c>
      <c r="O41" s="58">
        <v>61.29</v>
      </c>
      <c r="P41" s="58">
        <v>61.29</v>
      </c>
      <c r="Q41" s="58">
        <v>61.29</v>
      </c>
      <c r="R41" s="58">
        <v>61.29</v>
      </c>
      <c r="S41" s="58">
        <v>61.29</v>
      </c>
      <c r="T41" s="58">
        <v>279840.40000000002</v>
      </c>
      <c r="U41" s="58">
        <v>61.29</v>
      </c>
      <c r="V41" s="58">
        <v>61.29</v>
      </c>
      <c r="W41" s="58">
        <v>61.29</v>
      </c>
      <c r="X41" s="58">
        <v>61.29</v>
      </c>
      <c r="Y41" s="58">
        <v>61.29</v>
      </c>
      <c r="Z41" s="58">
        <v>61.29</v>
      </c>
      <c r="AA41" s="58">
        <v>61.29</v>
      </c>
      <c r="AB41" s="58">
        <v>61.29</v>
      </c>
      <c r="AC41" s="58">
        <v>61.29</v>
      </c>
      <c r="AD41" s="58">
        <v>61.29</v>
      </c>
      <c r="AE41" s="58">
        <v>61.29</v>
      </c>
      <c r="AF41" s="58">
        <v>61.29</v>
      </c>
      <c r="AG41" s="58">
        <v>61.29</v>
      </c>
      <c r="AH41" s="58">
        <v>61.29</v>
      </c>
      <c r="AI41" s="58">
        <v>204.29</v>
      </c>
      <c r="AJ41" s="58">
        <v>204.29</v>
      </c>
      <c r="AK41" s="58">
        <v>204.29</v>
      </c>
      <c r="AL41" s="58">
        <v>204.29</v>
      </c>
      <c r="AM41" s="58">
        <v>204.29</v>
      </c>
      <c r="AN41" s="58">
        <v>204.29</v>
      </c>
      <c r="AO41" s="58">
        <v>204.29</v>
      </c>
      <c r="AP41" s="58">
        <v>204.29</v>
      </c>
      <c r="AQ41" s="58">
        <v>204.29</v>
      </c>
      <c r="AR41" s="58">
        <v>3064.39</v>
      </c>
      <c r="AS41" s="58">
        <v>0</v>
      </c>
      <c r="AT41" s="58">
        <v>0</v>
      </c>
      <c r="AU41" s="58">
        <v>0</v>
      </c>
      <c r="AV41" s="58">
        <v>0</v>
      </c>
      <c r="AW41" s="58">
        <v>0</v>
      </c>
      <c r="AX41" s="58">
        <v>102.15</v>
      </c>
      <c r="AY41" s="58">
        <v>0</v>
      </c>
    </row>
    <row r="42" spans="1:51" x14ac:dyDescent="0.2">
      <c r="A42" s="57" t="s">
        <v>19</v>
      </c>
      <c r="B42" s="57" t="s">
        <v>3732</v>
      </c>
      <c r="C42" s="67" t="s">
        <v>3733</v>
      </c>
      <c r="D42" s="26">
        <v>376752</v>
      </c>
      <c r="E42" s="66" t="s">
        <v>1481</v>
      </c>
      <c r="F42" s="57" t="s">
        <v>3487</v>
      </c>
      <c r="G42" s="33">
        <v>55952</v>
      </c>
      <c r="H42" s="33"/>
      <c r="I42" s="33"/>
      <c r="J42" s="59">
        <f t="shared" si="0"/>
        <v>55952</v>
      </c>
      <c r="K42" s="59">
        <f t="shared" si="1"/>
        <v>340744.27</v>
      </c>
      <c r="L42" s="58">
        <v>399</v>
      </c>
      <c r="M42" s="58">
        <v>399</v>
      </c>
      <c r="N42" s="58">
        <v>399</v>
      </c>
      <c r="O42" s="58">
        <v>399</v>
      </c>
      <c r="P42" s="58">
        <v>399</v>
      </c>
      <c r="Q42" s="58">
        <v>399</v>
      </c>
      <c r="R42" s="58">
        <v>399</v>
      </c>
      <c r="S42" s="58">
        <v>399</v>
      </c>
      <c r="T42" s="58">
        <v>326779.27</v>
      </c>
      <c r="U42" s="58">
        <v>399</v>
      </c>
      <c r="V42" s="58">
        <v>399</v>
      </c>
      <c r="W42" s="58">
        <v>399</v>
      </c>
      <c r="X42" s="58">
        <v>399</v>
      </c>
      <c r="Y42" s="58">
        <v>399</v>
      </c>
      <c r="Z42" s="58">
        <v>399</v>
      </c>
      <c r="AA42" s="58">
        <v>399</v>
      </c>
      <c r="AB42" s="58">
        <v>399</v>
      </c>
      <c r="AC42" s="58">
        <v>399</v>
      </c>
      <c r="AD42" s="58">
        <v>399</v>
      </c>
      <c r="AE42" s="58">
        <v>399</v>
      </c>
      <c r="AF42" s="58">
        <v>399</v>
      </c>
      <c r="AG42" s="58">
        <v>399</v>
      </c>
      <c r="AH42" s="58">
        <v>399</v>
      </c>
      <c r="AI42" s="58">
        <v>399</v>
      </c>
      <c r="AJ42" s="58">
        <v>399</v>
      </c>
      <c r="AK42" s="58">
        <v>399</v>
      </c>
      <c r="AL42" s="58">
        <v>399</v>
      </c>
      <c r="AM42" s="58">
        <v>399</v>
      </c>
      <c r="AN42" s="58">
        <v>399</v>
      </c>
      <c r="AO42" s="58">
        <v>399</v>
      </c>
      <c r="AP42" s="58">
        <v>399</v>
      </c>
      <c r="AQ42" s="58">
        <v>399</v>
      </c>
      <c r="AR42" s="58">
        <v>399</v>
      </c>
      <c r="AS42" s="58">
        <v>399</v>
      </c>
      <c r="AT42" s="58">
        <v>399</v>
      </c>
      <c r="AU42" s="58">
        <v>399</v>
      </c>
      <c r="AV42" s="58">
        <v>0</v>
      </c>
      <c r="AW42" s="58">
        <v>0</v>
      </c>
      <c r="AX42" s="58">
        <v>0</v>
      </c>
      <c r="AY42" s="58">
        <v>0</v>
      </c>
    </row>
    <row r="43" spans="1:51" x14ac:dyDescent="0.2">
      <c r="A43" s="57" t="s">
        <v>19</v>
      </c>
      <c r="B43" s="57" t="s">
        <v>3734</v>
      </c>
      <c r="C43" s="67" t="s">
        <v>3698</v>
      </c>
      <c r="D43" s="26">
        <v>290460</v>
      </c>
      <c r="E43" s="66" t="s">
        <v>1487</v>
      </c>
      <c r="F43" s="57" t="s">
        <v>3487</v>
      </c>
      <c r="G43" s="33">
        <v>435.23</v>
      </c>
      <c r="H43" s="33">
        <v>437.41</v>
      </c>
      <c r="I43" s="33">
        <v>441.04</v>
      </c>
      <c r="J43" s="59">
        <f t="shared" si="0"/>
        <v>1313.68</v>
      </c>
      <c r="K43" s="59">
        <f t="shared" si="1"/>
        <v>290769.64999999997</v>
      </c>
      <c r="L43" s="58">
        <v>442.8</v>
      </c>
      <c r="M43" s="58">
        <v>442.8</v>
      </c>
      <c r="N43" s="58">
        <v>442.8</v>
      </c>
      <c r="O43" s="58">
        <v>442.8</v>
      </c>
      <c r="P43" s="58">
        <v>495.92</v>
      </c>
      <c r="Q43" s="58">
        <v>1476.02</v>
      </c>
      <c r="R43" s="58">
        <v>1476.02</v>
      </c>
      <c r="S43" s="58">
        <v>1476.02</v>
      </c>
      <c r="T43" s="58">
        <v>214001.91</v>
      </c>
      <c r="U43" s="58">
        <v>1476.02</v>
      </c>
      <c r="V43" s="58">
        <v>1476.02</v>
      </c>
      <c r="W43" s="58">
        <v>1476.02</v>
      </c>
      <c r="X43" s="58">
        <v>1476.02</v>
      </c>
      <c r="Y43" s="58">
        <v>1476.02</v>
      </c>
      <c r="Z43" s="58">
        <v>1476.02</v>
      </c>
      <c r="AA43" s="58">
        <v>1476.02</v>
      </c>
      <c r="AB43" s="58">
        <v>1476.02</v>
      </c>
      <c r="AC43" s="58">
        <v>1476.02</v>
      </c>
      <c r="AD43" s="58">
        <v>1476.02</v>
      </c>
      <c r="AE43" s="58">
        <v>1476.02</v>
      </c>
      <c r="AF43" s="58">
        <v>18738.77</v>
      </c>
      <c r="AG43" s="58">
        <v>1476.02</v>
      </c>
      <c r="AH43" s="58">
        <v>1476.02</v>
      </c>
      <c r="AI43" s="58">
        <v>1476.02</v>
      </c>
      <c r="AJ43" s="58">
        <v>1476.02</v>
      </c>
      <c r="AK43" s="58">
        <v>1476.02</v>
      </c>
      <c r="AL43" s="58">
        <v>1476.02</v>
      </c>
      <c r="AM43" s="58">
        <v>1476.02</v>
      </c>
      <c r="AN43" s="58">
        <v>1476.02</v>
      </c>
      <c r="AO43" s="58">
        <v>1476.02</v>
      </c>
      <c r="AP43" s="58">
        <v>1476.02</v>
      </c>
      <c r="AQ43" s="58">
        <v>1476.02</v>
      </c>
      <c r="AR43" s="58">
        <v>18738.77</v>
      </c>
      <c r="AS43" s="58">
        <v>0</v>
      </c>
      <c r="AT43" s="58">
        <v>0</v>
      </c>
      <c r="AU43" s="58">
        <v>0</v>
      </c>
      <c r="AV43" s="58">
        <v>0</v>
      </c>
      <c r="AW43" s="58">
        <v>0</v>
      </c>
      <c r="AX43" s="58">
        <v>122.58</v>
      </c>
      <c r="AY43" s="58">
        <v>0</v>
      </c>
    </row>
    <row r="44" spans="1:51" x14ac:dyDescent="0.2">
      <c r="A44" s="57" t="s">
        <v>19</v>
      </c>
      <c r="B44" s="57" t="s">
        <v>3735</v>
      </c>
      <c r="C44" s="67" t="s">
        <v>3736</v>
      </c>
      <c r="D44" s="26">
        <v>243460</v>
      </c>
      <c r="E44" s="66" t="s">
        <v>1367</v>
      </c>
      <c r="F44" s="57" t="s">
        <v>3487</v>
      </c>
      <c r="G44" s="33"/>
      <c r="H44" s="33">
        <v>1500</v>
      </c>
      <c r="I44" s="33">
        <v>566.26</v>
      </c>
      <c r="J44" s="59">
        <f t="shared" si="0"/>
        <v>2066.2600000000002</v>
      </c>
      <c r="K44" s="59">
        <f t="shared" si="1"/>
        <v>244375.7099999999</v>
      </c>
      <c r="L44" s="58">
        <v>568.53</v>
      </c>
      <c r="M44" s="58">
        <v>568.53</v>
      </c>
      <c r="N44" s="58">
        <v>568.53</v>
      </c>
      <c r="O44" s="58">
        <v>568.53</v>
      </c>
      <c r="P44" s="58">
        <v>568.53</v>
      </c>
      <c r="Q44" s="58">
        <v>568.53</v>
      </c>
      <c r="R44" s="58">
        <v>568.53</v>
      </c>
      <c r="S44" s="58">
        <v>568.53</v>
      </c>
      <c r="T44" s="58">
        <v>188438.34</v>
      </c>
      <c r="U44" s="58">
        <v>1895.09</v>
      </c>
      <c r="V44" s="58">
        <v>1895.09</v>
      </c>
      <c r="W44" s="58">
        <v>1895.09</v>
      </c>
      <c r="X44" s="58">
        <v>1895.09</v>
      </c>
      <c r="Y44" s="58">
        <v>1895.09</v>
      </c>
      <c r="Z44" s="58">
        <v>1895.09</v>
      </c>
      <c r="AA44" s="58">
        <v>1895.09</v>
      </c>
      <c r="AB44" s="58">
        <v>1895.09</v>
      </c>
      <c r="AC44" s="58">
        <v>1895.09</v>
      </c>
      <c r="AD44" s="58">
        <v>1895.09</v>
      </c>
      <c r="AE44" s="58">
        <v>1895.09</v>
      </c>
      <c r="AF44" s="58">
        <v>1895.09</v>
      </c>
      <c r="AG44" s="58">
        <v>1895.09</v>
      </c>
      <c r="AH44" s="58">
        <v>1895.09</v>
      </c>
      <c r="AI44" s="58">
        <v>1895.09</v>
      </c>
      <c r="AJ44" s="58">
        <v>1895.09</v>
      </c>
      <c r="AK44" s="58">
        <v>1895.09</v>
      </c>
      <c r="AL44" s="58">
        <v>1895.09</v>
      </c>
      <c r="AM44" s="58">
        <v>1895.09</v>
      </c>
      <c r="AN44" s="58">
        <v>1895.09</v>
      </c>
      <c r="AO44" s="58">
        <v>1895.09</v>
      </c>
      <c r="AP44" s="58">
        <v>1895.09</v>
      </c>
      <c r="AQ44" s="58">
        <v>1895.09</v>
      </c>
      <c r="AR44" s="58">
        <v>1895.09</v>
      </c>
      <c r="AS44" s="58">
        <v>1895.09</v>
      </c>
      <c r="AT44" s="58">
        <v>1895.09</v>
      </c>
      <c r="AU44" s="58">
        <v>1895.09</v>
      </c>
      <c r="AV44" s="58">
        <v>0</v>
      </c>
      <c r="AW44" s="58">
        <v>0</v>
      </c>
      <c r="AX44" s="58">
        <v>0</v>
      </c>
      <c r="AY44" s="58">
        <v>221.7</v>
      </c>
    </row>
    <row r="45" spans="1:51" x14ac:dyDescent="0.2">
      <c r="A45" s="57" t="s">
        <v>19</v>
      </c>
      <c r="B45" s="57" t="s">
        <v>3898</v>
      </c>
      <c r="C45" s="67" t="s">
        <v>3918</v>
      </c>
      <c r="D45" s="26">
        <v>375060</v>
      </c>
      <c r="E45" s="66" t="s">
        <v>3922</v>
      </c>
      <c r="F45" s="57" t="s">
        <v>3487</v>
      </c>
      <c r="G45" s="33"/>
      <c r="H45" s="33">
        <v>6000</v>
      </c>
      <c r="I45" s="33"/>
      <c r="J45" s="59">
        <f t="shared" si="0"/>
        <v>6000</v>
      </c>
      <c r="K45" s="59">
        <f t="shared" si="1"/>
        <v>375418.57000000024</v>
      </c>
      <c r="L45" s="58">
        <v>5086.97</v>
      </c>
      <c r="M45" s="58">
        <v>5086.97</v>
      </c>
      <c r="N45" s="58">
        <v>5086.97</v>
      </c>
      <c r="O45" s="58">
        <v>5086.97</v>
      </c>
      <c r="P45" s="58">
        <v>5086.97</v>
      </c>
      <c r="Q45" s="58">
        <v>5086.97</v>
      </c>
      <c r="R45" s="58">
        <v>5086.97</v>
      </c>
      <c r="S45" s="58">
        <v>5086.97</v>
      </c>
      <c r="T45" s="58">
        <v>5086.97</v>
      </c>
      <c r="U45" s="58">
        <v>5086.97</v>
      </c>
      <c r="V45" s="58">
        <v>5086.97</v>
      </c>
      <c r="W45" s="58">
        <v>5086.97</v>
      </c>
      <c r="X45" s="58">
        <v>5086.97</v>
      </c>
      <c r="Y45" s="58">
        <v>5086.97</v>
      </c>
      <c r="Z45" s="58">
        <v>5086.97</v>
      </c>
      <c r="AA45" s="58">
        <v>5086.97</v>
      </c>
      <c r="AB45" s="58">
        <v>5086.97</v>
      </c>
      <c r="AC45" s="58">
        <v>20851.5</v>
      </c>
      <c r="AD45" s="58">
        <v>15764.53</v>
      </c>
      <c r="AE45" s="58">
        <v>15764.53</v>
      </c>
      <c r="AF45" s="58">
        <v>15764.53</v>
      </c>
      <c r="AG45" s="58">
        <v>15764.53</v>
      </c>
      <c r="AH45" s="58">
        <v>15764.53</v>
      </c>
      <c r="AI45" s="58">
        <v>15764.53</v>
      </c>
      <c r="AJ45" s="58">
        <v>15764.53</v>
      </c>
      <c r="AK45" s="58">
        <v>15764.53</v>
      </c>
      <c r="AL45" s="58">
        <v>15764.53</v>
      </c>
      <c r="AM45" s="58">
        <v>15764.53</v>
      </c>
      <c r="AN45" s="58">
        <v>15764.53</v>
      </c>
      <c r="AO45" s="58">
        <v>15764.53</v>
      </c>
      <c r="AP45" s="58">
        <v>15764.53</v>
      </c>
      <c r="AQ45" s="58">
        <v>15764.53</v>
      </c>
      <c r="AR45" s="58">
        <v>15764.53</v>
      </c>
      <c r="AS45" s="58">
        <v>15764.53</v>
      </c>
      <c r="AT45" s="58">
        <v>15764.53</v>
      </c>
      <c r="AU45" s="58">
        <v>0</v>
      </c>
      <c r="AV45" s="58">
        <v>0</v>
      </c>
      <c r="AW45" s="58">
        <v>0</v>
      </c>
      <c r="AX45" s="58">
        <v>0</v>
      </c>
      <c r="AY45" s="58">
        <v>91.57</v>
      </c>
    </row>
    <row r="46" spans="1:51" x14ac:dyDescent="0.2">
      <c r="A46" s="57" t="s">
        <v>19</v>
      </c>
      <c r="B46" s="57" t="s">
        <v>3747</v>
      </c>
      <c r="C46" s="67" t="s">
        <v>3698</v>
      </c>
      <c r="D46" s="26">
        <v>281060</v>
      </c>
      <c r="E46" s="66" t="s">
        <v>1683</v>
      </c>
      <c r="F46" s="57" t="s">
        <v>3487</v>
      </c>
      <c r="G46" s="33">
        <v>34236.400000000001</v>
      </c>
      <c r="H46" s="33">
        <v>5085.46</v>
      </c>
      <c r="I46" s="33">
        <v>5220.67</v>
      </c>
      <c r="J46" s="59">
        <f t="shared" si="0"/>
        <v>44542.53</v>
      </c>
      <c r="K46" s="59">
        <f t="shared" si="1"/>
        <v>238797.8300000001</v>
      </c>
      <c r="L46" s="58">
        <v>3064.39</v>
      </c>
      <c r="M46" s="58">
        <v>3064.39</v>
      </c>
      <c r="N46" s="58">
        <v>3064.39</v>
      </c>
      <c r="O46" s="58">
        <v>3064.39</v>
      </c>
      <c r="P46" s="58">
        <v>3064.39</v>
      </c>
      <c r="Q46" s="58">
        <v>3064.39</v>
      </c>
      <c r="R46" s="58">
        <v>3064.39</v>
      </c>
      <c r="S46" s="58">
        <v>3064.39</v>
      </c>
      <c r="T46" s="58">
        <v>13279.03</v>
      </c>
      <c r="U46" s="58">
        <v>3064.39</v>
      </c>
      <c r="V46" s="58">
        <v>3064.39</v>
      </c>
      <c r="W46" s="58">
        <v>3064.39</v>
      </c>
      <c r="X46" s="58">
        <v>3064.39</v>
      </c>
      <c r="Y46" s="58">
        <v>3064.39</v>
      </c>
      <c r="Z46" s="58">
        <v>3064.39</v>
      </c>
      <c r="AA46" s="58">
        <v>3064.39</v>
      </c>
      <c r="AB46" s="58">
        <v>3064.39</v>
      </c>
      <c r="AC46" s="58">
        <v>3064.39</v>
      </c>
      <c r="AD46" s="58">
        <v>3064.39</v>
      </c>
      <c r="AE46" s="58">
        <v>3064.39</v>
      </c>
      <c r="AF46" s="58">
        <v>46987.360000000001</v>
      </c>
      <c r="AG46" s="58">
        <v>3064.39</v>
      </c>
      <c r="AH46" s="58">
        <v>3064.39</v>
      </c>
      <c r="AI46" s="58">
        <v>3064.39</v>
      </c>
      <c r="AJ46" s="58">
        <v>3064.39</v>
      </c>
      <c r="AK46" s="58">
        <v>3064.39</v>
      </c>
      <c r="AL46" s="58">
        <v>3064.39</v>
      </c>
      <c r="AM46" s="58">
        <v>3064.39</v>
      </c>
      <c r="AN46" s="58">
        <v>3064.39</v>
      </c>
      <c r="AO46" s="58">
        <v>3064.39</v>
      </c>
      <c r="AP46" s="58">
        <v>3064.39</v>
      </c>
      <c r="AQ46" s="58">
        <v>3064.39</v>
      </c>
      <c r="AR46" s="58">
        <v>46987.360000000001</v>
      </c>
      <c r="AS46" s="58">
        <v>3064.39</v>
      </c>
      <c r="AT46" s="58">
        <v>3064.39</v>
      </c>
      <c r="AU46" s="58">
        <v>33483.599999999999</v>
      </c>
      <c r="AV46" s="58">
        <v>0</v>
      </c>
      <c r="AW46" s="58">
        <v>0</v>
      </c>
      <c r="AX46" s="58">
        <v>0</v>
      </c>
      <c r="AY46" s="58">
        <v>0</v>
      </c>
    </row>
    <row r="47" spans="1:51" x14ac:dyDescent="0.2">
      <c r="A47" s="57" t="s">
        <v>19</v>
      </c>
      <c r="B47" s="57" t="s">
        <v>3748</v>
      </c>
      <c r="C47" s="67" t="s">
        <v>3641</v>
      </c>
      <c r="D47" s="26">
        <v>361900</v>
      </c>
      <c r="E47" s="66" t="s">
        <v>1711</v>
      </c>
      <c r="F47" s="57" t="s">
        <v>3487</v>
      </c>
      <c r="G47" s="33">
        <v>1010.83</v>
      </c>
      <c r="H47" s="33">
        <v>1015.88</v>
      </c>
      <c r="I47" s="33">
        <v>1024.31</v>
      </c>
      <c r="J47" s="59">
        <f t="shared" si="0"/>
        <v>3051.02</v>
      </c>
      <c r="K47" s="59">
        <f t="shared" si="1"/>
        <v>310579.93999999977</v>
      </c>
      <c r="L47" s="58">
        <v>1028.4100000000001</v>
      </c>
      <c r="M47" s="58">
        <v>1028.4100000000001</v>
      </c>
      <c r="N47" s="58">
        <v>1028.4100000000001</v>
      </c>
      <c r="O47" s="58">
        <v>1028.4100000000001</v>
      </c>
      <c r="P47" s="58">
        <v>1028.4100000000001</v>
      </c>
      <c r="Q47" s="58">
        <v>1028.4100000000001</v>
      </c>
      <c r="R47" s="58">
        <v>1028.4100000000001</v>
      </c>
      <c r="S47" s="58">
        <v>1028.4100000000001</v>
      </c>
      <c r="T47" s="58">
        <v>236138.46</v>
      </c>
      <c r="U47" s="58">
        <v>1028.4100000000001</v>
      </c>
      <c r="V47" s="58">
        <v>1028.4100000000001</v>
      </c>
      <c r="W47" s="58">
        <v>1028.4100000000001</v>
      </c>
      <c r="X47" s="58">
        <v>1028.4100000000001</v>
      </c>
      <c r="Y47" s="58">
        <v>1028.4100000000001</v>
      </c>
      <c r="Z47" s="58">
        <v>1028.4100000000001</v>
      </c>
      <c r="AA47" s="58">
        <v>1028.4100000000001</v>
      </c>
      <c r="AB47" s="58">
        <v>1028.4100000000001</v>
      </c>
      <c r="AC47" s="58">
        <v>1028.4100000000001</v>
      </c>
      <c r="AD47" s="58">
        <v>1028.4100000000001</v>
      </c>
      <c r="AE47" s="58">
        <v>1028.4100000000001</v>
      </c>
      <c r="AF47" s="58">
        <v>21596.62</v>
      </c>
      <c r="AG47" s="58">
        <v>1028.4100000000001</v>
      </c>
      <c r="AH47" s="58">
        <v>1028.4100000000001</v>
      </c>
      <c r="AI47" s="58">
        <v>1028.4100000000001</v>
      </c>
      <c r="AJ47" s="58">
        <v>1028.4100000000001</v>
      </c>
      <c r="AK47" s="58">
        <v>1028.4100000000001</v>
      </c>
      <c r="AL47" s="58">
        <v>1028.4100000000001</v>
      </c>
      <c r="AM47" s="58">
        <v>1028.4100000000001</v>
      </c>
      <c r="AN47" s="58">
        <v>1028.4100000000001</v>
      </c>
      <c r="AO47" s="58">
        <v>1028.4100000000001</v>
      </c>
      <c r="AP47" s="58">
        <v>1028.4100000000001</v>
      </c>
      <c r="AQ47" s="58">
        <v>1028.4100000000001</v>
      </c>
      <c r="AR47" s="58">
        <v>21596.62</v>
      </c>
      <c r="AS47" s="58">
        <v>0</v>
      </c>
      <c r="AT47" s="58">
        <v>0</v>
      </c>
      <c r="AU47" s="58">
        <v>0</v>
      </c>
      <c r="AV47" s="58">
        <v>0</v>
      </c>
      <c r="AW47" s="58">
        <v>0</v>
      </c>
      <c r="AX47" s="58">
        <v>395.94</v>
      </c>
      <c r="AY47" s="58">
        <v>0</v>
      </c>
    </row>
    <row r="48" spans="1:51" x14ac:dyDescent="0.2">
      <c r="A48" s="57" t="s">
        <v>19</v>
      </c>
      <c r="B48" s="57" t="s">
        <v>3749</v>
      </c>
      <c r="C48" s="67" t="s">
        <v>3750</v>
      </c>
      <c r="D48" s="26">
        <v>271660</v>
      </c>
      <c r="E48" s="66" t="s">
        <v>1533</v>
      </c>
      <c r="F48" s="57" t="s">
        <v>3487</v>
      </c>
      <c r="G48" s="33"/>
      <c r="H48" s="33">
        <v>3000</v>
      </c>
      <c r="I48" s="33">
        <v>151.25</v>
      </c>
      <c r="J48" s="59">
        <f t="shared" si="0"/>
        <v>3151.25</v>
      </c>
      <c r="K48" s="59">
        <f t="shared" si="1"/>
        <v>271821.65000000026</v>
      </c>
      <c r="L48" s="58">
        <v>151.85</v>
      </c>
      <c r="M48" s="58">
        <v>151.85</v>
      </c>
      <c r="N48" s="58">
        <v>151.85</v>
      </c>
      <c r="O48" s="58">
        <v>151.85</v>
      </c>
      <c r="P48" s="58">
        <v>151.85</v>
      </c>
      <c r="Q48" s="58">
        <v>151.85</v>
      </c>
      <c r="R48" s="58">
        <v>151.85</v>
      </c>
      <c r="S48" s="58">
        <v>151.85</v>
      </c>
      <c r="T48" s="58">
        <v>234810.69</v>
      </c>
      <c r="U48" s="58">
        <v>151.85</v>
      </c>
      <c r="V48" s="58">
        <v>151.85</v>
      </c>
      <c r="W48" s="58">
        <v>151.85</v>
      </c>
      <c r="X48" s="58">
        <v>151.85</v>
      </c>
      <c r="Y48" s="58">
        <v>151.85</v>
      </c>
      <c r="Z48" s="58">
        <v>1062.95</v>
      </c>
      <c r="AA48" s="58">
        <v>151.85</v>
      </c>
      <c r="AB48" s="58">
        <v>313.82</v>
      </c>
      <c r="AC48" s="58">
        <v>506.17</v>
      </c>
      <c r="AD48" s="58">
        <v>506.17</v>
      </c>
      <c r="AE48" s="58">
        <v>506.17</v>
      </c>
      <c r="AF48" s="58">
        <v>6580.17</v>
      </c>
      <c r="AG48" s="58">
        <v>506.17</v>
      </c>
      <c r="AH48" s="58">
        <v>506.17</v>
      </c>
      <c r="AI48" s="58">
        <v>506.17</v>
      </c>
      <c r="AJ48" s="58">
        <v>506.17</v>
      </c>
      <c r="AK48" s="58">
        <v>506.17</v>
      </c>
      <c r="AL48" s="58">
        <v>3543.17</v>
      </c>
      <c r="AM48" s="58">
        <v>506.17</v>
      </c>
      <c r="AN48" s="58">
        <v>506.17</v>
      </c>
      <c r="AO48" s="58">
        <v>506.17</v>
      </c>
      <c r="AP48" s="58">
        <v>506.17</v>
      </c>
      <c r="AQ48" s="58">
        <v>506.17</v>
      </c>
      <c r="AR48" s="58">
        <v>3543.17</v>
      </c>
      <c r="AS48" s="58">
        <v>506.17</v>
      </c>
      <c r="AT48" s="58">
        <v>506.17</v>
      </c>
      <c r="AU48" s="58">
        <v>12148</v>
      </c>
      <c r="AV48" s="58">
        <v>0</v>
      </c>
      <c r="AW48" s="58">
        <v>0</v>
      </c>
      <c r="AX48" s="58">
        <v>0</v>
      </c>
      <c r="AY48" s="58">
        <v>101.23</v>
      </c>
    </row>
    <row r="49" spans="1:51" x14ac:dyDescent="0.2">
      <c r="A49" s="57" t="s">
        <v>19</v>
      </c>
      <c r="B49" s="57" t="s">
        <v>3751</v>
      </c>
      <c r="C49" s="67" t="s">
        <v>3752</v>
      </c>
      <c r="D49" s="26">
        <v>281060</v>
      </c>
      <c r="E49" s="66" t="s">
        <v>1676</v>
      </c>
      <c r="F49" s="57" t="s">
        <v>3487</v>
      </c>
      <c r="G49" s="33">
        <v>500</v>
      </c>
      <c r="H49" s="33">
        <v>253.47</v>
      </c>
      <c r="I49" s="33">
        <v>311.42</v>
      </c>
      <c r="J49" s="59">
        <f t="shared" si="0"/>
        <v>1064.8900000000001</v>
      </c>
      <c r="K49" s="59">
        <f t="shared" si="1"/>
        <v>286020.22000000032</v>
      </c>
      <c r="L49" s="58">
        <v>306.44</v>
      </c>
      <c r="M49" s="58">
        <v>306.44</v>
      </c>
      <c r="N49" s="58">
        <v>306.44</v>
      </c>
      <c r="O49" s="58">
        <v>306.44</v>
      </c>
      <c r="P49" s="58">
        <v>306.44</v>
      </c>
      <c r="Q49" s="58">
        <v>306.44</v>
      </c>
      <c r="R49" s="58">
        <v>306.44</v>
      </c>
      <c r="S49" s="58">
        <v>306.44</v>
      </c>
      <c r="T49" s="58">
        <v>261392.75</v>
      </c>
      <c r="U49" s="58">
        <v>306.44</v>
      </c>
      <c r="V49" s="58">
        <v>306.44</v>
      </c>
      <c r="W49" s="58">
        <v>306.44</v>
      </c>
      <c r="X49" s="58">
        <v>306.44</v>
      </c>
      <c r="Y49" s="58">
        <v>306.44</v>
      </c>
      <c r="Z49" s="58">
        <v>306.44</v>
      </c>
      <c r="AA49" s="58">
        <v>306.44</v>
      </c>
      <c r="AB49" s="58">
        <v>306.44</v>
      </c>
      <c r="AC49" s="58">
        <v>306.44</v>
      </c>
      <c r="AD49" s="58">
        <v>306.44</v>
      </c>
      <c r="AE49" s="58">
        <v>306.44</v>
      </c>
      <c r="AF49" s="58">
        <v>2972.46</v>
      </c>
      <c r="AG49" s="58">
        <v>1021.46</v>
      </c>
      <c r="AH49" s="58">
        <v>1021.46</v>
      </c>
      <c r="AI49" s="58">
        <v>1021.46</v>
      </c>
      <c r="AJ49" s="58">
        <v>1021.46</v>
      </c>
      <c r="AK49" s="58">
        <v>1021.46</v>
      </c>
      <c r="AL49" s="58">
        <v>1021.46</v>
      </c>
      <c r="AM49" s="58">
        <v>1021.46</v>
      </c>
      <c r="AN49" s="58">
        <v>1021.46</v>
      </c>
      <c r="AO49" s="58">
        <v>1021.46</v>
      </c>
      <c r="AP49" s="58">
        <v>1021.46</v>
      </c>
      <c r="AQ49" s="58">
        <v>1021.46</v>
      </c>
      <c r="AR49" s="58">
        <v>1021.46</v>
      </c>
      <c r="AS49" s="58">
        <v>0</v>
      </c>
      <c r="AT49" s="58">
        <v>0</v>
      </c>
      <c r="AU49" s="58">
        <v>3472.98</v>
      </c>
      <c r="AV49" s="58">
        <v>0</v>
      </c>
      <c r="AW49" s="58">
        <v>0</v>
      </c>
      <c r="AX49" s="58">
        <v>102.15</v>
      </c>
      <c r="AY49" s="58">
        <v>0</v>
      </c>
    </row>
    <row r="50" spans="1:51" x14ac:dyDescent="0.2">
      <c r="A50" s="57" t="s">
        <v>19</v>
      </c>
      <c r="B50" s="57" t="s">
        <v>3753</v>
      </c>
      <c r="C50" s="67" t="s">
        <v>3714</v>
      </c>
      <c r="D50" s="26">
        <v>281060</v>
      </c>
      <c r="E50" s="66" t="s">
        <v>1653</v>
      </c>
      <c r="F50" s="57" t="s">
        <v>3487</v>
      </c>
      <c r="G50" s="33">
        <v>2400</v>
      </c>
      <c r="H50" s="33">
        <v>150.75</v>
      </c>
      <c r="I50" s="33">
        <v>152</v>
      </c>
      <c r="J50" s="59">
        <f t="shared" si="0"/>
        <v>2702.75</v>
      </c>
      <c r="K50" s="59">
        <f t="shared" si="1"/>
        <v>283202.08</v>
      </c>
      <c r="L50" s="58">
        <v>152.61000000000001</v>
      </c>
      <c r="M50" s="58">
        <v>152.61000000000001</v>
      </c>
      <c r="N50" s="58">
        <v>152.61000000000001</v>
      </c>
      <c r="O50" s="58">
        <v>152.61000000000001</v>
      </c>
      <c r="P50" s="58">
        <v>152.61000000000001</v>
      </c>
      <c r="Q50" s="58">
        <v>152.61000000000001</v>
      </c>
      <c r="R50" s="58">
        <v>152.61000000000001</v>
      </c>
      <c r="S50" s="58">
        <v>152.61000000000001</v>
      </c>
      <c r="T50" s="58">
        <v>267320.5</v>
      </c>
      <c r="U50" s="58">
        <v>152.61000000000001</v>
      </c>
      <c r="V50" s="58">
        <v>152.61000000000001</v>
      </c>
      <c r="W50" s="58">
        <v>152.61000000000001</v>
      </c>
      <c r="X50" s="58">
        <v>152.61000000000001</v>
      </c>
      <c r="Y50" s="58">
        <v>152.61000000000001</v>
      </c>
      <c r="Z50" s="58">
        <v>152.61000000000001</v>
      </c>
      <c r="AA50" s="58">
        <v>152.61000000000001</v>
      </c>
      <c r="AB50" s="58">
        <v>152.61000000000001</v>
      </c>
      <c r="AC50" s="58">
        <v>152.61000000000001</v>
      </c>
      <c r="AD50" s="58">
        <v>152.61000000000001</v>
      </c>
      <c r="AE50" s="58">
        <v>152.61000000000001</v>
      </c>
      <c r="AF50" s="58">
        <v>2706.27</v>
      </c>
      <c r="AG50" s="58">
        <v>508.7</v>
      </c>
      <c r="AH50" s="58">
        <v>508.7</v>
      </c>
      <c r="AI50" s="58">
        <v>508.7</v>
      </c>
      <c r="AJ50" s="58">
        <v>508.7</v>
      </c>
      <c r="AK50" s="58">
        <v>508.7</v>
      </c>
      <c r="AL50" s="58">
        <v>508.7</v>
      </c>
      <c r="AM50" s="58">
        <v>508.7</v>
      </c>
      <c r="AN50" s="58">
        <v>508.7</v>
      </c>
      <c r="AO50" s="58">
        <v>508.7</v>
      </c>
      <c r="AP50" s="58">
        <v>508.7</v>
      </c>
      <c r="AQ50" s="58">
        <v>508.7</v>
      </c>
      <c r="AR50" s="58">
        <v>4578.28</v>
      </c>
      <c r="AS50" s="58">
        <v>0</v>
      </c>
      <c r="AT50" s="58">
        <v>0</v>
      </c>
      <c r="AU50" s="58">
        <v>0</v>
      </c>
      <c r="AV50" s="58">
        <v>0</v>
      </c>
      <c r="AW50" s="58">
        <v>0</v>
      </c>
      <c r="AX50" s="58">
        <v>0</v>
      </c>
      <c r="AY50" s="58">
        <v>101.74</v>
      </c>
    </row>
    <row r="51" spans="1:51" x14ac:dyDescent="0.2">
      <c r="A51" s="57" t="s">
        <v>19</v>
      </c>
      <c r="B51" s="57" t="s">
        <v>3754</v>
      </c>
      <c r="C51" s="67" t="s">
        <v>3755</v>
      </c>
      <c r="D51" s="26">
        <v>292340</v>
      </c>
      <c r="E51" s="66" t="s">
        <v>1582</v>
      </c>
      <c r="F51" s="57" t="s">
        <v>3487</v>
      </c>
      <c r="G51" s="33"/>
      <c r="H51" s="33">
        <v>600</v>
      </c>
      <c r="I51" s="33">
        <v>604.98</v>
      </c>
      <c r="J51" s="59">
        <f t="shared" si="0"/>
        <v>1204.98</v>
      </c>
      <c r="K51" s="59">
        <f t="shared" si="1"/>
        <v>294730.65999999992</v>
      </c>
      <c r="L51" s="58">
        <v>607.4</v>
      </c>
      <c r="M51" s="58">
        <v>607.4</v>
      </c>
      <c r="N51" s="58">
        <v>203.48</v>
      </c>
      <c r="O51" s="58">
        <v>203.48</v>
      </c>
      <c r="P51" s="58">
        <v>203.48</v>
      </c>
      <c r="Q51" s="58">
        <v>203.48</v>
      </c>
      <c r="R51" s="58">
        <v>203.48</v>
      </c>
      <c r="S51" s="58">
        <v>203.48</v>
      </c>
      <c r="T51" s="58">
        <v>267378.46000000002</v>
      </c>
      <c r="U51" s="58">
        <v>203.48</v>
      </c>
      <c r="V51" s="58">
        <v>203.48</v>
      </c>
      <c r="W51" s="58">
        <v>203.48</v>
      </c>
      <c r="X51" s="58">
        <v>203.48</v>
      </c>
      <c r="Y51" s="58">
        <v>203.48</v>
      </c>
      <c r="Z51" s="58">
        <v>203.48</v>
      </c>
      <c r="AA51" s="58">
        <v>203.48</v>
      </c>
      <c r="AB51" s="58">
        <v>203.48</v>
      </c>
      <c r="AC51" s="58">
        <v>203.48</v>
      </c>
      <c r="AD51" s="58">
        <v>203.48</v>
      </c>
      <c r="AE51" s="58">
        <v>203.48</v>
      </c>
      <c r="AF51" s="58">
        <v>6329.11</v>
      </c>
      <c r="AG51" s="58">
        <v>678.26</v>
      </c>
      <c r="AH51" s="58">
        <v>678.26</v>
      </c>
      <c r="AI51" s="58">
        <v>678.26</v>
      </c>
      <c r="AJ51" s="58">
        <v>678.26</v>
      </c>
      <c r="AK51" s="58">
        <v>678.26</v>
      </c>
      <c r="AL51" s="58">
        <v>678.26</v>
      </c>
      <c r="AM51" s="58">
        <v>678.26</v>
      </c>
      <c r="AN51" s="58">
        <v>678.26</v>
      </c>
      <c r="AO51" s="58">
        <v>678.26</v>
      </c>
      <c r="AP51" s="58">
        <v>678.26</v>
      </c>
      <c r="AQ51" s="58">
        <v>678.26</v>
      </c>
      <c r="AR51" s="58">
        <v>6752.26</v>
      </c>
      <c r="AS51" s="58">
        <v>678.26</v>
      </c>
      <c r="AT51" s="58">
        <v>678.26</v>
      </c>
      <c r="AU51" s="58">
        <v>678.26</v>
      </c>
      <c r="AV51" s="58">
        <v>0</v>
      </c>
      <c r="AW51" s="58">
        <v>0</v>
      </c>
      <c r="AX51" s="58">
        <v>0</v>
      </c>
      <c r="AY51" s="58">
        <v>101.23</v>
      </c>
    </row>
    <row r="52" spans="1:51" x14ac:dyDescent="0.2">
      <c r="A52" s="57" t="s">
        <v>19</v>
      </c>
      <c r="B52" s="57" t="s">
        <v>3756</v>
      </c>
      <c r="C52" s="67" t="s">
        <v>3757</v>
      </c>
      <c r="D52" s="26">
        <v>320500</v>
      </c>
      <c r="E52" s="66" t="s">
        <v>1461</v>
      </c>
      <c r="F52" s="57" t="s">
        <v>3487</v>
      </c>
      <c r="G52" s="33"/>
      <c r="H52" s="33">
        <v>1500</v>
      </c>
      <c r="I52" s="33">
        <v>925.62</v>
      </c>
      <c r="J52" s="59">
        <f t="shared" si="0"/>
        <v>2425.62</v>
      </c>
      <c r="K52" s="59">
        <f t="shared" si="1"/>
        <v>322004.90000000014</v>
      </c>
      <c r="L52" s="58">
        <v>929.32</v>
      </c>
      <c r="M52" s="58">
        <v>929.32</v>
      </c>
      <c r="N52" s="58">
        <v>929.32</v>
      </c>
      <c r="O52" s="58">
        <v>929.32</v>
      </c>
      <c r="P52" s="58">
        <v>929.32</v>
      </c>
      <c r="Q52" s="58">
        <v>929.32</v>
      </c>
      <c r="R52" s="58">
        <v>929.32</v>
      </c>
      <c r="S52" s="58">
        <v>929.32</v>
      </c>
      <c r="T52" s="58">
        <v>289301.53999999998</v>
      </c>
      <c r="U52" s="58">
        <v>929.32</v>
      </c>
      <c r="V52" s="58">
        <v>929.32</v>
      </c>
      <c r="W52" s="58">
        <v>929.32</v>
      </c>
      <c r="X52" s="58">
        <v>929.32</v>
      </c>
      <c r="Y52" s="58">
        <v>929.32</v>
      </c>
      <c r="Z52" s="58">
        <v>929.32</v>
      </c>
      <c r="AA52" s="58">
        <v>929.32</v>
      </c>
      <c r="AB52" s="58">
        <v>929.32</v>
      </c>
      <c r="AC52" s="58">
        <v>929.32</v>
      </c>
      <c r="AD52" s="58">
        <v>929.32</v>
      </c>
      <c r="AE52" s="58">
        <v>929.32</v>
      </c>
      <c r="AF52" s="58">
        <v>929.32</v>
      </c>
      <c r="AG52" s="58">
        <v>929.32</v>
      </c>
      <c r="AH52" s="58">
        <v>929.32</v>
      </c>
      <c r="AI52" s="58">
        <v>929.32</v>
      </c>
      <c r="AJ52" s="58">
        <v>929.32</v>
      </c>
      <c r="AK52" s="58">
        <v>929.32</v>
      </c>
      <c r="AL52" s="58">
        <v>929.32</v>
      </c>
      <c r="AM52" s="58">
        <v>929.32</v>
      </c>
      <c r="AN52" s="58">
        <v>929.32</v>
      </c>
      <c r="AO52" s="58">
        <v>929.32</v>
      </c>
      <c r="AP52" s="58">
        <v>929.32</v>
      </c>
      <c r="AQ52" s="58">
        <v>929.32</v>
      </c>
      <c r="AR52" s="58">
        <v>929.32</v>
      </c>
      <c r="AS52" s="58">
        <v>929.32</v>
      </c>
      <c r="AT52" s="58">
        <v>929.32</v>
      </c>
      <c r="AU52" s="58">
        <v>929.32</v>
      </c>
      <c r="AV52" s="58">
        <v>0</v>
      </c>
      <c r="AW52" s="58">
        <v>0</v>
      </c>
      <c r="AX52" s="58">
        <v>0</v>
      </c>
      <c r="AY52" s="58">
        <v>177.16</v>
      </c>
    </row>
    <row r="53" spans="1:51" x14ac:dyDescent="0.2">
      <c r="A53" s="57" t="s">
        <v>19</v>
      </c>
      <c r="B53" s="57" t="s">
        <v>3758</v>
      </c>
      <c r="C53" s="67" t="s">
        <v>3759</v>
      </c>
      <c r="D53" s="26">
        <v>282940</v>
      </c>
      <c r="E53" s="66" t="s">
        <v>1700</v>
      </c>
      <c r="F53" s="57" t="s">
        <v>3487</v>
      </c>
      <c r="G53" s="33"/>
      <c r="H53" s="33">
        <v>3000</v>
      </c>
      <c r="I53" s="33">
        <v>302.49</v>
      </c>
      <c r="J53" s="59">
        <f t="shared" si="0"/>
        <v>3302.49</v>
      </c>
      <c r="K53" s="59">
        <f t="shared" si="1"/>
        <v>283088.8000000001</v>
      </c>
      <c r="L53" s="58">
        <v>303.7</v>
      </c>
      <c r="M53" s="58">
        <v>303.7</v>
      </c>
      <c r="N53" s="58">
        <v>218.66</v>
      </c>
      <c r="O53" s="58">
        <v>218.66</v>
      </c>
      <c r="P53" s="58">
        <v>218.66</v>
      </c>
      <c r="Q53" s="58">
        <v>218.66</v>
      </c>
      <c r="R53" s="58">
        <v>218.66</v>
      </c>
      <c r="S53" s="58">
        <v>218.66</v>
      </c>
      <c r="T53" s="58">
        <v>255954.27</v>
      </c>
      <c r="U53" s="58">
        <v>218.66</v>
      </c>
      <c r="V53" s="58">
        <v>218.66</v>
      </c>
      <c r="W53" s="58">
        <v>218.66</v>
      </c>
      <c r="X53" s="58">
        <v>218.66</v>
      </c>
      <c r="Y53" s="58">
        <v>218.66</v>
      </c>
      <c r="Z53" s="58">
        <v>615.5</v>
      </c>
      <c r="AA53" s="58">
        <v>728.88</v>
      </c>
      <c r="AB53" s="58">
        <v>728.88</v>
      </c>
      <c r="AC53" s="58">
        <v>728.88</v>
      </c>
      <c r="AD53" s="58">
        <v>728.88</v>
      </c>
      <c r="AE53" s="58">
        <v>728.88</v>
      </c>
      <c r="AF53" s="58">
        <v>4778.21</v>
      </c>
      <c r="AG53" s="58">
        <v>728.88</v>
      </c>
      <c r="AH53" s="58">
        <v>728.88</v>
      </c>
      <c r="AI53" s="58">
        <v>728.88</v>
      </c>
      <c r="AJ53" s="58">
        <v>728.88</v>
      </c>
      <c r="AK53" s="58">
        <v>728.88</v>
      </c>
      <c r="AL53" s="58">
        <v>728.88</v>
      </c>
      <c r="AM53" s="58">
        <v>728.88</v>
      </c>
      <c r="AN53" s="58">
        <v>728.88</v>
      </c>
      <c r="AO53" s="58">
        <v>728.88</v>
      </c>
      <c r="AP53" s="58">
        <v>728.88</v>
      </c>
      <c r="AQ53" s="58">
        <v>728.88</v>
      </c>
      <c r="AR53" s="58">
        <v>4778.21</v>
      </c>
      <c r="AS53" s="58">
        <v>728.88</v>
      </c>
      <c r="AT53" s="58">
        <v>728.88</v>
      </c>
      <c r="AU53" s="58">
        <v>728.88</v>
      </c>
      <c r="AV53" s="58">
        <v>0</v>
      </c>
      <c r="AW53" s="58">
        <v>0</v>
      </c>
      <c r="AX53" s="58">
        <v>0</v>
      </c>
      <c r="AY53" s="58">
        <v>101.23</v>
      </c>
    </row>
    <row r="54" spans="1:51" x14ac:dyDescent="0.2">
      <c r="A54" s="57" t="s">
        <v>19</v>
      </c>
      <c r="B54" s="57" t="s">
        <v>3760</v>
      </c>
      <c r="C54" s="67" t="s">
        <v>3641</v>
      </c>
      <c r="D54" s="26">
        <v>361900</v>
      </c>
      <c r="E54" s="66" t="s">
        <v>1664</v>
      </c>
      <c r="F54" s="57" t="s">
        <v>3487</v>
      </c>
      <c r="G54" s="33">
        <v>454.87</v>
      </c>
      <c r="H54" s="33">
        <v>457.15</v>
      </c>
      <c r="I54" s="33">
        <v>460.94</v>
      </c>
      <c r="J54" s="59">
        <f t="shared" si="0"/>
        <v>1372.96</v>
      </c>
      <c r="K54" s="59">
        <f t="shared" si="1"/>
        <v>369250.82999999996</v>
      </c>
      <c r="L54" s="58">
        <v>462.78</v>
      </c>
      <c r="M54" s="58">
        <v>462.78</v>
      </c>
      <c r="N54" s="58">
        <v>462.78</v>
      </c>
      <c r="O54" s="58">
        <v>462.78</v>
      </c>
      <c r="P54" s="58">
        <v>462.78</v>
      </c>
      <c r="Q54" s="58">
        <v>462.78</v>
      </c>
      <c r="R54" s="58">
        <v>462.78</v>
      </c>
      <c r="S54" s="58">
        <v>462.78</v>
      </c>
      <c r="T54" s="58">
        <v>273917.09999999998</v>
      </c>
      <c r="U54" s="58">
        <v>1542.62</v>
      </c>
      <c r="V54" s="58">
        <v>1542.62</v>
      </c>
      <c r="W54" s="58">
        <v>1542.62</v>
      </c>
      <c r="X54" s="58">
        <v>1542.62</v>
      </c>
      <c r="Y54" s="58">
        <v>1542.62</v>
      </c>
      <c r="Z54" s="58">
        <v>1542.62</v>
      </c>
      <c r="AA54" s="58">
        <v>1542.62</v>
      </c>
      <c r="AB54" s="58">
        <v>1542.62</v>
      </c>
      <c r="AC54" s="58">
        <v>1542.62</v>
      </c>
      <c r="AD54" s="58">
        <v>1542.62</v>
      </c>
      <c r="AE54" s="58">
        <v>1542.62</v>
      </c>
      <c r="AF54" s="58">
        <v>16968.78</v>
      </c>
      <c r="AG54" s="58">
        <v>1542.62</v>
      </c>
      <c r="AH54" s="58">
        <v>1542.62</v>
      </c>
      <c r="AI54" s="58">
        <v>1542.62</v>
      </c>
      <c r="AJ54" s="58">
        <v>1542.62</v>
      </c>
      <c r="AK54" s="58">
        <v>1542.62</v>
      </c>
      <c r="AL54" s="58">
        <v>1542.62</v>
      </c>
      <c r="AM54" s="58">
        <v>1542.62</v>
      </c>
      <c r="AN54" s="58">
        <v>1542.62</v>
      </c>
      <c r="AO54" s="58">
        <v>1542.62</v>
      </c>
      <c r="AP54" s="58">
        <v>1542.62</v>
      </c>
      <c r="AQ54" s="58">
        <v>1542.62</v>
      </c>
      <c r="AR54" s="58">
        <v>16968.78</v>
      </c>
      <c r="AS54" s="58">
        <v>1542.62</v>
      </c>
      <c r="AT54" s="58">
        <v>1542.62</v>
      </c>
      <c r="AU54" s="58">
        <v>1542.62</v>
      </c>
      <c r="AV54" s="58">
        <v>19025.59</v>
      </c>
      <c r="AW54" s="58">
        <v>0</v>
      </c>
      <c r="AX54" s="58">
        <v>102.84</v>
      </c>
      <c r="AY54" s="58">
        <v>0</v>
      </c>
    </row>
    <row r="55" spans="1:51" x14ac:dyDescent="0.2">
      <c r="A55" s="57" t="s">
        <v>19</v>
      </c>
      <c r="B55" s="57" t="s">
        <v>3765</v>
      </c>
      <c r="C55" s="67" t="s">
        <v>3766</v>
      </c>
      <c r="D55" s="26">
        <v>288500</v>
      </c>
      <c r="E55" s="66" t="s">
        <v>1530</v>
      </c>
      <c r="F55" s="57" t="s">
        <v>3487</v>
      </c>
      <c r="G55" s="33">
        <v>2500</v>
      </c>
      <c r="H55" s="33">
        <v>552.75</v>
      </c>
      <c r="I55" s="33">
        <v>557.34</v>
      </c>
      <c r="J55" s="59">
        <f t="shared" si="0"/>
        <v>3610.09</v>
      </c>
      <c r="K55" s="59">
        <f t="shared" si="1"/>
        <v>289855.89000000013</v>
      </c>
      <c r="L55" s="58">
        <v>559.57000000000005</v>
      </c>
      <c r="M55" s="58">
        <v>559.57000000000005</v>
      </c>
      <c r="N55" s="58">
        <v>559.57000000000005</v>
      </c>
      <c r="O55" s="58">
        <v>559.57000000000005</v>
      </c>
      <c r="P55" s="58">
        <v>559.57000000000005</v>
      </c>
      <c r="Q55" s="58">
        <v>559.57000000000005</v>
      </c>
      <c r="R55" s="58">
        <v>559.57000000000005</v>
      </c>
      <c r="S55" s="58">
        <v>559.57000000000005</v>
      </c>
      <c r="T55" s="58">
        <v>272407.48</v>
      </c>
      <c r="U55" s="58">
        <v>559.57000000000005</v>
      </c>
      <c r="V55" s="58">
        <v>559.57000000000005</v>
      </c>
      <c r="W55" s="58">
        <v>559.57000000000005</v>
      </c>
      <c r="X55" s="58">
        <v>559.57000000000005</v>
      </c>
      <c r="Y55" s="58">
        <v>559.57000000000005</v>
      </c>
      <c r="Z55" s="58">
        <v>559.57000000000005</v>
      </c>
      <c r="AA55" s="58">
        <v>559.57000000000005</v>
      </c>
      <c r="AB55" s="58">
        <v>559.57000000000005</v>
      </c>
      <c r="AC55" s="58">
        <v>559.57000000000005</v>
      </c>
      <c r="AD55" s="58">
        <v>559.57000000000005</v>
      </c>
      <c r="AE55" s="58">
        <v>559.57000000000005</v>
      </c>
      <c r="AF55" s="58">
        <v>559.57000000000005</v>
      </c>
      <c r="AG55" s="58">
        <v>559.57000000000005</v>
      </c>
      <c r="AH55" s="58">
        <v>559.57000000000005</v>
      </c>
      <c r="AI55" s="58">
        <v>559.57000000000005</v>
      </c>
      <c r="AJ55" s="58">
        <v>559.57000000000005</v>
      </c>
      <c r="AK55" s="58">
        <v>559.57000000000005</v>
      </c>
      <c r="AL55" s="58">
        <v>559.57000000000005</v>
      </c>
      <c r="AM55" s="58">
        <v>559.57000000000005</v>
      </c>
      <c r="AN55" s="58">
        <v>559.57000000000005</v>
      </c>
      <c r="AO55" s="58">
        <v>559.57000000000005</v>
      </c>
      <c r="AP55" s="58">
        <v>559.57000000000005</v>
      </c>
      <c r="AQ55" s="58">
        <v>559.57000000000005</v>
      </c>
      <c r="AR55" s="58">
        <v>0</v>
      </c>
      <c r="AS55" s="58">
        <v>0</v>
      </c>
      <c r="AT55" s="58">
        <v>0</v>
      </c>
      <c r="AU55" s="58">
        <v>0</v>
      </c>
      <c r="AV55" s="58">
        <v>0</v>
      </c>
      <c r="AW55" s="58">
        <v>0</v>
      </c>
      <c r="AX55" s="58">
        <v>0</v>
      </c>
      <c r="AY55" s="58">
        <v>101.74</v>
      </c>
    </row>
    <row r="56" spans="1:51" x14ac:dyDescent="0.2">
      <c r="A56" s="57" t="s">
        <v>19</v>
      </c>
      <c r="B56" s="57" t="s">
        <v>3899</v>
      </c>
      <c r="C56" s="67" t="s">
        <v>3923</v>
      </c>
      <c r="D56" s="26">
        <v>375060</v>
      </c>
      <c r="E56" s="66" t="s">
        <v>3924</v>
      </c>
      <c r="F56" s="57" t="s">
        <v>3487</v>
      </c>
      <c r="G56" s="33"/>
      <c r="H56" s="33"/>
      <c r="I56" s="33"/>
      <c r="J56" s="59">
        <f t="shared" si="0"/>
        <v>0</v>
      </c>
      <c r="K56" s="59">
        <f t="shared" si="1"/>
        <v>378151.88000000012</v>
      </c>
      <c r="L56" s="58">
        <v>1047.76</v>
      </c>
      <c r="M56" s="58">
        <v>1047.76</v>
      </c>
      <c r="N56" s="58">
        <v>440.36</v>
      </c>
      <c r="O56" s="58">
        <v>440.36</v>
      </c>
      <c r="P56" s="58">
        <v>440.36</v>
      </c>
      <c r="Q56" s="58">
        <v>440.36</v>
      </c>
      <c r="R56" s="58">
        <v>440.36</v>
      </c>
      <c r="S56" s="58">
        <v>440.36</v>
      </c>
      <c r="T56" s="58">
        <v>278831.99</v>
      </c>
      <c r="U56" s="58">
        <v>1397.02</v>
      </c>
      <c r="V56" s="58">
        <v>1467.88</v>
      </c>
      <c r="W56" s="58">
        <v>1467.88</v>
      </c>
      <c r="X56" s="58">
        <v>1467.88</v>
      </c>
      <c r="Y56" s="58">
        <v>1467.88</v>
      </c>
      <c r="Z56" s="58">
        <v>13615.88</v>
      </c>
      <c r="AA56" s="58">
        <v>1467.88</v>
      </c>
      <c r="AB56" s="58">
        <v>1467.88</v>
      </c>
      <c r="AC56" s="58">
        <v>1467.88</v>
      </c>
      <c r="AD56" s="58">
        <v>1467.88</v>
      </c>
      <c r="AE56" s="58">
        <v>1467.88</v>
      </c>
      <c r="AF56" s="58">
        <v>13615.88</v>
      </c>
      <c r="AG56" s="58">
        <v>1467.88</v>
      </c>
      <c r="AH56" s="58">
        <v>1467.88</v>
      </c>
      <c r="AI56" s="58">
        <v>1467.88</v>
      </c>
      <c r="AJ56" s="58">
        <v>1467.88</v>
      </c>
      <c r="AK56" s="58">
        <v>1467.88</v>
      </c>
      <c r="AL56" s="58">
        <v>13615.88</v>
      </c>
      <c r="AM56" s="58">
        <v>1467.88</v>
      </c>
      <c r="AN56" s="58">
        <v>1467.88</v>
      </c>
      <c r="AO56" s="58">
        <v>1467.88</v>
      </c>
      <c r="AP56" s="58">
        <v>1467.88</v>
      </c>
      <c r="AQ56" s="58">
        <v>1467.88</v>
      </c>
      <c r="AR56" s="58">
        <v>1467.88</v>
      </c>
      <c r="AS56" s="58">
        <v>1467.88</v>
      </c>
      <c r="AT56" s="58">
        <v>1467.88</v>
      </c>
      <c r="AU56" s="58">
        <v>19942.96</v>
      </c>
      <c r="AV56" s="58">
        <v>0</v>
      </c>
      <c r="AW56" s="58">
        <v>0</v>
      </c>
      <c r="AX56" s="58">
        <v>101.23</v>
      </c>
      <c r="AY56" s="58">
        <v>0</v>
      </c>
    </row>
    <row r="57" spans="1:51" x14ac:dyDescent="0.2">
      <c r="A57" s="57" t="s">
        <v>19</v>
      </c>
      <c r="B57" s="57" t="s">
        <v>3770</v>
      </c>
      <c r="C57" s="67" t="s">
        <v>3641</v>
      </c>
      <c r="D57" s="26">
        <v>243460</v>
      </c>
      <c r="E57" s="66" t="s">
        <v>1457</v>
      </c>
      <c r="F57" s="57" t="s">
        <v>3487</v>
      </c>
      <c r="G57" s="33"/>
      <c r="H57" s="33">
        <v>761.91</v>
      </c>
      <c r="I57" s="33">
        <v>506.42</v>
      </c>
      <c r="J57" s="59">
        <f t="shared" si="0"/>
        <v>1268.33</v>
      </c>
      <c r="K57" s="59">
        <f t="shared" si="1"/>
        <v>244644.83000000019</v>
      </c>
      <c r="L57" s="58">
        <v>684.1</v>
      </c>
      <c r="M57" s="58">
        <v>684.1</v>
      </c>
      <c r="N57" s="58">
        <v>1694.82</v>
      </c>
      <c r="O57" s="58">
        <v>1694.82</v>
      </c>
      <c r="P57" s="58">
        <v>1694.82</v>
      </c>
      <c r="Q57" s="58">
        <v>1694.82</v>
      </c>
      <c r="R57" s="58">
        <v>1694.82</v>
      </c>
      <c r="S57" s="58">
        <v>1694.82</v>
      </c>
      <c r="T57" s="58">
        <v>168371.35</v>
      </c>
      <c r="U57" s="58">
        <v>1694.82</v>
      </c>
      <c r="V57" s="58">
        <v>1694.82</v>
      </c>
      <c r="W57" s="58">
        <v>1694.82</v>
      </c>
      <c r="X57" s="58">
        <v>1694.82</v>
      </c>
      <c r="Y57" s="58">
        <v>1694.82</v>
      </c>
      <c r="Z57" s="58">
        <v>1694.82</v>
      </c>
      <c r="AA57" s="58">
        <v>1694.82</v>
      </c>
      <c r="AB57" s="58">
        <v>1694.82</v>
      </c>
      <c r="AC57" s="58">
        <v>1694.82</v>
      </c>
      <c r="AD57" s="58">
        <v>1694.82</v>
      </c>
      <c r="AE57" s="58">
        <v>1694.82</v>
      </c>
      <c r="AF57" s="58">
        <v>11978.92</v>
      </c>
      <c r="AG57" s="58">
        <v>1694.82</v>
      </c>
      <c r="AH57" s="58">
        <v>1694.82</v>
      </c>
      <c r="AI57" s="58">
        <v>1694.82</v>
      </c>
      <c r="AJ57" s="58">
        <v>1694.82</v>
      </c>
      <c r="AK57" s="58">
        <v>1694.82</v>
      </c>
      <c r="AL57" s="58">
        <v>1694.82</v>
      </c>
      <c r="AM57" s="58">
        <v>1694.82</v>
      </c>
      <c r="AN57" s="58">
        <v>1694.82</v>
      </c>
      <c r="AO57" s="58">
        <v>1694.82</v>
      </c>
      <c r="AP57" s="58">
        <v>1694.82</v>
      </c>
      <c r="AQ57" s="58">
        <v>1694.82</v>
      </c>
      <c r="AR57" s="58">
        <v>1694.82</v>
      </c>
      <c r="AS57" s="58">
        <v>1694.82</v>
      </c>
      <c r="AT57" s="58">
        <v>1694.82</v>
      </c>
      <c r="AU57" s="58">
        <v>0</v>
      </c>
      <c r="AV57" s="58">
        <v>10284.1</v>
      </c>
      <c r="AW57" s="58">
        <v>0</v>
      </c>
      <c r="AX57" s="58">
        <v>102.84</v>
      </c>
      <c r="AY57" s="58">
        <v>0</v>
      </c>
    </row>
    <row r="58" spans="1:51" x14ac:dyDescent="0.2">
      <c r="A58" s="57" t="s">
        <v>19</v>
      </c>
      <c r="B58" s="57" t="s">
        <v>3771</v>
      </c>
      <c r="C58" s="67" t="s">
        <v>3752</v>
      </c>
      <c r="D58" s="26">
        <v>281060</v>
      </c>
      <c r="E58" s="66" t="s">
        <v>1646</v>
      </c>
      <c r="F58" s="57" t="s">
        <v>3487</v>
      </c>
      <c r="G58" s="33">
        <v>2102.4</v>
      </c>
      <c r="H58" s="33">
        <v>605.41</v>
      </c>
      <c r="I58" s="33">
        <v>610.44000000000005</v>
      </c>
      <c r="J58" s="59">
        <f t="shared" si="0"/>
        <v>3318.25</v>
      </c>
      <c r="K58" s="59">
        <f t="shared" si="1"/>
        <v>283721.94999999943</v>
      </c>
      <c r="L58" s="58">
        <v>153.22</v>
      </c>
      <c r="M58" s="58">
        <v>153.22</v>
      </c>
      <c r="N58" s="58">
        <v>153.22</v>
      </c>
      <c r="O58" s="58">
        <v>153.22</v>
      </c>
      <c r="P58" s="58">
        <v>153.22</v>
      </c>
      <c r="Q58" s="58">
        <v>153.22</v>
      </c>
      <c r="R58" s="58">
        <v>153.22</v>
      </c>
      <c r="S58" s="58">
        <v>153.22</v>
      </c>
      <c r="T58" s="58">
        <v>261852.42</v>
      </c>
      <c r="U58" s="58">
        <v>153.22</v>
      </c>
      <c r="V58" s="58">
        <v>153.22</v>
      </c>
      <c r="W58" s="58">
        <v>153.22</v>
      </c>
      <c r="X58" s="58">
        <v>153.22</v>
      </c>
      <c r="Y58" s="58">
        <v>153.22</v>
      </c>
      <c r="Z58" s="58">
        <v>153.22</v>
      </c>
      <c r="AA58" s="58">
        <v>153.22</v>
      </c>
      <c r="AB58" s="58">
        <v>153.22</v>
      </c>
      <c r="AC58" s="58">
        <v>153.22</v>
      </c>
      <c r="AD58" s="58">
        <v>153.22</v>
      </c>
      <c r="AE58" s="58">
        <v>418.8</v>
      </c>
      <c r="AF58" s="58">
        <v>5618.05</v>
      </c>
      <c r="AG58" s="58">
        <v>510.73</v>
      </c>
      <c r="AH58" s="58">
        <v>510.73</v>
      </c>
      <c r="AI58" s="58">
        <v>510.73</v>
      </c>
      <c r="AJ58" s="58">
        <v>510.73</v>
      </c>
      <c r="AK58" s="58">
        <v>510.73</v>
      </c>
      <c r="AL58" s="58">
        <v>510.73</v>
      </c>
      <c r="AM58" s="58">
        <v>510.73</v>
      </c>
      <c r="AN58" s="58">
        <v>510.73</v>
      </c>
      <c r="AO58" s="58">
        <v>510.73</v>
      </c>
      <c r="AP58" s="58">
        <v>510.73</v>
      </c>
      <c r="AQ58" s="58">
        <v>510.73</v>
      </c>
      <c r="AR58" s="58">
        <v>510.73</v>
      </c>
      <c r="AS58" s="58">
        <v>510.73</v>
      </c>
      <c r="AT58" s="58">
        <v>510.73</v>
      </c>
      <c r="AU58" s="58">
        <v>5822.35</v>
      </c>
      <c r="AV58" s="58">
        <v>0</v>
      </c>
      <c r="AW58" s="58">
        <v>0</v>
      </c>
      <c r="AX58" s="58">
        <v>102.15</v>
      </c>
      <c r="AY58" s="58">
        <v>0</v>
      </c>
    </row>
    <row r="59" spans="1:51" x14ac:dyDescent="0.2">
      <c r="A59" s="57" t="s">
        <v>19</v>
      </c>
      <c r="B59" s="57" t="s">
        <v>3774</v>
      </c>
      <c r="C59" s="67" t="s">
        <v>3652</v>
      </c>
      <c r="D59" s="26">
        <v>285760</v>
      </c>
      <c r="E59" s="66" t="s">
        <v>1477</v>
      </c>
      <c r="F59" s="57" t="s">
        <v>3487</v>
      </c>
      <c r="G59" s="33"/>
      <c r="H59" s="33">
        <v>600</v>
      </c>
      <c r="I59" s="33">
        <v>604.98</v>
      </c>
      <c r="J59" s="59">
        <f t="shared" si="0"/>
        <v>1204.98</v>
      </c>
      <c r="K59" s="59">
        <f t="shared" si="1"/>
        <v>288069.48000000033</v>
      </c>
      <c r="L59" s="58">
        <v>607.4</v>
      </c>
      <c r="M59" s="58">
        <v>607.4</v>
      </c>
      <c r="N59" s="58">
        <v>303.7</v>
      </c>
      <c r="O59" s="58">
        <v>303.7</v>
      </c>
      <c r="P59" s="58">
        <v>303.7</v>
      </c>
      <c r="Q59" s="58">
        <v>303.7</v>
      </c>
      <c r="R59" s="58">
        <v>303.7</v>
      </c>
      <c r="S59" s="58">
        <v>303.7</v>
      </c>
      <c r="T59" s="58">
        <v>255512.9</v>
      </c>
      <c r="U59" s="58">
        <v>303.7</v>
      </c>
      <c r="V59" s="58">
        <v>303.7</v>
      </c>
      <c r="W59" s="58">
        <v>303.7</v>
      </c>
      <c r="X59" s="58">
        <v>303.7</v>
      </c>
      <c r="Y59" s="58">
        <v>303.7</v>
      </c>
      <c r="Z59" s="58">
        <v>303.7</v>
      </c>
      <c r="AA59" s="58">
        <v>303.7</v>
      </c>
      <c r="AB59" s="58">
        <v>303.7</v>
      </c>
      <c r="AC59" s="58">
        <v>303.7</v>
      </c>
      <c r="AD59" s="58">
        <v>303.7</v>
      </c>
      <c r="AE59" s="58">
        <v>303.7</v>
      </c>
      <c r="AF59" s="58">
        <v>5932.27</v>
      </c>
      <c r="AG59" s="58">
        <v>1012.33</v>
      </c>
      <c r="AH59" s="58">
        <v>1012.33</v>
      </c>
      <c r="AI59" s="58">
        <v>1012.33</v>
      </c>
      <c r="AJ59" s="58">
        <v>1012.33</v>
      </c>
      <c r="AK59" s="58">
        <v>1012.33</v>
      </c>
      <c r="AL59" s="58">
        <v>1012.33</v>
      </c>
      <c r="AM59" s="58">
        <v>1012.33</v>
      </c>
      <c r="AN59" s="58">
        <v>1012.33</v>
      </c>
      <c r="AO59" s="58">
        <v>1012.33</v>
      </c>
      <c r="AP59" s="58">
        <v>1012.33</v>
      </c>
      <c r="AQ59" s="58">
        <v>1012.33</v>
      </c>
      <c r="AR59" s="58">
        <v>5972.76</v>
      </c>
      <c r="AS59" s="58">
        <v>1012.33</v>
      </c>
      <c r="AT59" s="58">
        <v>1012.33</v>
      </c>
      <c r="AU59" s="58">
        <v>1012.33</v>
      </c>
      <c r="AV59" s="58">
        <v>0</v>
      </c>
      <c r="AW59" s="58">
        <v>0</v>
      </c>
      <c r="AX59" s="58">
        <v>0</v>
      </c>
      <c r="AY59" s="58">
        <v>101.23</v>
      </c>
    </row>
    <row r="60" spans="1:51" x14ac:dyDescent="0.2">
      <c r="A60" s="57" t="s">
        <v>19</v>
      </c>
      <c r="B60" s="57" t="s">
        <v>3775</v>
      </c>
      <c r="C60" s="67" t="s">
        <v>3776</v>
      </c>
      <c r="D60" s="26">
        <v>375060</v>
      </c>
      <c r="E60" s="66" t="s">
        <v>1644</v>
      </c>
      <c r="F60" s="57" t="s">
        <v>3487</v>
      </c>
      <c r="G60" s="33">
        <v>3451.8</v>
      </c>
      <c r="H60" s="33">
        <v>454.06</v>
      </c>
      <c r="I60" s="33">
        <v>457.83</v>
      </c>
      <c r="J60" s="59">
        <f t="shared" si="0"/>
        <v>4363.6900000000005</v>
      </c>
      <c r="K60" s="59">
        <f t="shared" si="1"/>
        <v>378667.19000000029</v>
      </c>
      <c r="L60" s="58">
        <v>459.66</v>
      </c>
      <c r="M60" s="58">
        <v>459.66</v>
      </c>
      <c r="N60" s="58">
        <v>459.66</v>
      </c>
      <c r="O60" s="58">
        <v>459.66</v>
      </c>
      <c r="P60" s="58">
        <v>459.66</v>
      </c>
      <c r="Q60" s="58">
        <v>459.66</v>
      </c>
      <c r="R60" s="58">
        <v>459.66</v>
      </c>
      <c r="S60" s="58">
        <v>459.66</v>
      </c>
      <c r="T60" s="58">
        <v>305708.99</v>
      </c>
      <c r="U60" s="58">
        <v>1532.2</v>
      </c>
      <c r="V60" s="58">
        <v>1532.2</v>
      </c>
      <c r="W60" s="58">
        <v>1532.2</v>
      </c>
      <c r="X60" s="58">
        <v>1532.2</v>
      </c>
      <c r="Y60" s="58">
        <v>1532.2</v>
      </c>
      <c r="Z60" s="58">
        <v>1532.2</v>
      </c>
      <c r="AA60" s="58">
        <v>1532.2</v>
      </c>
      <c r="AB60" s="58">
        <v>1532.2</v>
      </c>
      <c r="AC60" s="58">
        <v>1532.2</v>
      </c>
      <c r="AD60" s="58">
        <v>1532.2</v>
      </c>
      <c r="AE60" s="58">
        <v>1532.2</v>
      </c>
      <c r="AF60" s="58">
        <v>12334.19</v>
      </c>
      <c r="AG60" s="58">
        <v>1532.2</v>
      </c>
      <c r="AH60" s="58">
        <v>1532.2</v>
      </c>
      <c r="AI60" s="58">
        <v>1532.2</v>
      </c>
      <c r="AJ60" s="58">
        <v>1532.2</v>
      </c>
      <c r="AK60" s="58">
        <v>1532.2</v>
      </c>
      <c r="AL60" s="58">
        <v>1532.2</v>
      </c>
      <c r="AM60" s="58">
        <v>1532.2</v>
      </c>
      <c r="AN60" s="58">
        <v>1532.2</v>
      </c>
      <c r="AO60" s="58">
        <v>1532.2</v>
      </c>
      <c r="AP60" s="58">
        <v>1532.2</v>
      </c>
      <c r="AQ60" s="58">
        <v>1532.2</v>
      </c>
      <c r="AR60" s="58">
        <v>12334.19</v>
      </c>
      <c r="AS60" s="58">
        <v>0</v>
      </c>
      <c r="AT60" s="58">
        <v>0</v>
      </c>
      <c r="AU60" s="58">
        <v>0</v>
      </c>
      <c r="AV60" s="58">
        <v>0</v>
      </c>
      <c r="AW60" s="58">
        <v>0</v>
      </c>
      <c r="AX60" s="58">
        <v>10904.14</v>
      </c>
      <c r="AY60" s="58">
        <v>0</v>
      </c>
    </row>
    <row r="61" spans="1:51" s="64" customFormat="1" x14ac:dyDescent="0.2">
      <c r="A61" s="57" t="s">
        <v>19</v>
      </c>
      <c r="B61" s="57" t="s">
        <v>3900</v>
      </c>
      <c r="C61" s="67" t="s">
        <v>3925</v>
      </c>
      <c r="D61" s="26">
        <v>299000</v>
      </c>
      <c r="E61" s="66" t="s">
        <v>3926</v>
      </c>
      <c r="F61" s="57" t="s">
        <v>3487</v>
      </c>
      <c r="G61" s="33"/>
      <c r="H61" s="317">
        <v>206.64</v>
      </c>
      <c r="I61" s="33"/>
      <c r="J61" s="59">
        <f t="shared" si="0"/>
        <v>206.64</v>
      </c>
      <c r="K61" s="59">
        <f t="shared" si="1"/>
        <v>299697.58999999956</v>
      </c>
      <c r="L61" s="58">
        <v>204.29</v>
      </c>
      <c r="M61" s="58">
        <v>204.29</v>
      </c>
      <c r="N61" s="58">
        <v>204.29</v>
      </c>
      <c r="O61" s="58">
        <v>204.29</v>
      </c>
      <c r="P61" s="58">
        <v>204.29</v>
      </c>
      <c r="Q61" s="58">
        <v>204.29</v>
      </c>
      <c r="R61" s="58">
        <v>204.29</v>
      </c>
      <c r="S61" s="58">
        <v>204.29</v>
      </c>
      <c r="T61" s="58">
        <v>288257.27</v>
      </c>
      <c r="U61" s="58">
        <v>204.29</v>
      </c>
      <c r="V61" s="58">
        <v>204.29</v>
      </c>
      <c r="W61" s="58">
        <v>204.29</v>
      </c>
      <c r="X61" s="58">
        <v>204.29</v>
      </c>
      <c r="Y61" s="58">
        <v>204.29</v>
      </c>
      <c r="Z61" s="58">
        <v>204.29</v>
      </c>
      <c r="AA61" s="58">
        <v>204.29</v>
      </c>
      <c r="AB61" s="58">
        <v>204.29</v>
      </c>
      <c r="AC61" s="58">
        <v>204.29</v>
      </c>
      <c r="AD61" s="58">
        <v>204.29</v>
      </c>
      <c r="AE61" s="58">
        <v>204.29</v>
      </c>
      <c r="AF61" s="58">
        <v>2247.2199999999998</v>
      </c>
      <c r="AG61" s="58">
        <v>204.29</v>
      </c>
      <c r="AH61" s="58">
        <v>204.29</v>
      </c>
      <c r="AI61" s="58">
        <v>204.29</v>
      </c>
      <c r="AJ61" s="58">
        <v>204.29</v>
      </c>
      <c r="AK61" s="58">
        <v>204.29</v>
      </c>
      <c r="AL61" s="58">
        <v>204.29</v>
      </c>
      <c r="AM61" s="58">
        <v>204.29</v>
      </c>
      <c r="AN61" s="58">
        <v>204.29</v>
      </c>
      <c r="AO61" s="58">
        <v>204.29</v>
      </c>
      <c r="AP61" s="58">
        <v>204.29</v>
      </c>
      <c r="AQ61" s="58">
        <v>204.29</v>
      </c>
      <c r="AR61" s="58">
        <v>2247.2199999999998</v>
      </c>
      <c r="AS61" s="58">
        <v>0</v>
      </c>
      <c r="AT61" s="58">
        <v>0</v>
      </c>
      <c r="AU61" s="58">
        <v>715.03</v>
      </c>
      <c r="AV61" s="58">
        <v>0</v>
      </c>
      <c r="AW61" s="58">
        <v>0</v>
      </c>
      <c r="AX61" s="58">
        <v>102.15</v>
      </c>
      <c r="AY61" s="58">
        <v>0</v>
      </c>
    </row>
    <row r="62" spans="1:51" x14ac:dyDescent="0.2">
      <c r="A62" s="57" t="s">
        <v>19</v>
      </c>
      <c r="B62" s="57" t="s">
        <v>3777</v>
      </c>
      <c r="C62" s="67" t="s">
        <v>3778</v>
      </c>
      <c r="D62" s="26">
        <v>248500</v>
      </c>
      <c r="E62" s="66" t="s">
        <v>1363</v>
      </c>
      <c r="F62" s="57" t="s">
        <v>3487</v>
      </c>
      <c r="G62" s="33"/>
      <c r="H62" s="33">
        <v>600.44000000000005</v>
      </c>
      <c r="I62" s="33">
        <v>606.42999999999995</v>
      </c>
      <c r="J62" s="59">
        <f t="shared" si="0"/>
        <v>1206.8699999999999</v>
      </c>
      <c r="K62" s="59">
        <f t="shared" si="1"/>
        <v>251536.50000000017</v>
      </c>
      <c r="L62" s="58">
        <v>595.51</v>
      </c>
      <c r="M62" s="58">
        <v>595.51</v>
      </c>
      <c r="N62" s="58">
        <v>595.51</v>
      </c>
      <c r="O62" s="58">
        <v>595.51</v>
      </c>
      <c r="P62" s="58">
        <v>595.51</v>
      </c>
      <c r="Q62" s="58">
        <v>595.51</v>
      </c>
      <c r="R62" s="58">
        <v>595.51</v>
      </c>
      <c r="S62" s="58">
        <v>595.51</v>
      </c>
      <c r="T62" s="58">
        <v>220210.36</v>
      </c>
      <c r="U62" s="58">
        <v>595.51</v>
      </c>
      <c r="V62" s="58">
        <v>595.51</v>
      </c>
      <c r="W62" s="58">
        <v>595.51</v>
      </c>
      <c r="X62" s="58">
        <v>595.51</v>
      </c>
      <c r="Y62" s="58">
        <v>595.51</v>
      </c>
      <c r="Z62" s="58">
        <v>595.51</v>
      </c>
      <c r="AA62" s="58">
        <v>595.51</v>
      </c>
      <c r="AB62" s="58">
        <v>595.51</v>
      </c>
      <c r="AC62" s="58">
        <v>595.51</v>
      </c>
      <c r="AD62" s="58">
        <v>595.51</v>
      </c>
      <c r="AE62" s="58">
        <v>595.51</v>
      </c>
      <c r="AF62" s="58">
        <v>5702.83</v>
      </c>
      <c r="AG62" s="58">
        <v>595.51</v>
      </c>
      <c r="AH62" s="58">
        <v>595.51</v>
      </c>
      <c r="AI62" s="58">
        <v>595.51</v>
      </c>
      <c r="AJ62" s="58">
        <v>595.51</v>
      </c>
      <c r="AK62" s="58">
        <v>595.51</v>
      </c>
      <c r="AL62" s="58">
        <v>595.51</v>
      </c>
      <c r="AM62" s="58">
        <v>595.51</v>
      </c>
      <c r="AN62" s="58">
        <v>595.51</v>
      </c>
      <c r="AO62" s="58">
        <v>595.51</v>
      </c>
      <c r="AP62" s="58">
        <v>595.51</v>
      </c>
      <c r="AQ62" s="58">
        <v>595.51</v>
      </c>
      <c r="AR62" s="58">
        <v>5702.83</v>
      </c>
      <c r="AS62" s="58">
        <v>595.51</v>
      </c>
      <c r="AT62" s="58">
        <v>595.51</v>
      </c>
      <c r="AU62" s="58">
        <v>595.51</v>
      </c>
      <c r="AV62" s="58">
        <v>0</v>
      </c>
      <c r="AW62" s="58">
        <v>0</v>
      </c>
      <c r="AX62" s="58">
        <v>268.64999999999998</v>
      </c>
      <c r="AY62" s="58">
        <v>0</v>
      </c>
    </row>
    <row r="63" spans="1:51" x14ac:dyDescent="0.2">
      <c r="A63" s="57" t="s">
        <v>19</v>
      </c>
      <c r="B63" s="57" t="s">
        <v>3779</v>
      </c>
      <c r="C63" s="67" t="s">
        <v>3694</v>
      </c>
      <c r="D63" s="26">
        <v>365566</v>
      </c>
      <c r="E63" s="66" t="s">
        <v>1714</v>
      </c>
      <c r="F63" s="57" t="s">
        <v>3487</v>
      </c>
      <c r="G63" s="33">
        <v>361.44</v>
      </c>
      <c r="H63" s="33">
        <v>363.25</v>
      </c>
      <c r="I63" s="33">
        <v>366.26</v>
      </c>
      <c r="J63" s="59">
        <f t="shared" si="0"/>
        <v>1090.95</v>
      </c>
      <c r="K63" s="59">
        <f t="shared" si="1"/>
        <v>369245.2000000003</v>
      </c>
      <c r="L63" s="58">
        <v>367.73</v>
      </c>
      <c r="M63" s="58">
        <v>367.73</v>
      </c>
      <c r="N63" s="58">
        <v>367.73</v>
      </c>
      <c r="O63" s="58">
        <v>367.73</v>
      </c>
      <c r="P63" s="58">
        <v>367.73</v>
      </c>
      <c r="Q63" s="58">
        <v>367.73</v>
      </c>
      <c r="R63" s="58">
        <v>367.73</v>
      </c>
      <c r="S63" s="58">
        <v>367.73</v>
      </c>
      <c r="T63" s="58">
        <v>312676.40000000002</v>
      </c>
      <c r="U63" s="58">
        <v>1225.76</v>
      </c>
      <c r="V63" s="58">
        <v>1225.76</v>
      </c>
      <c r="W63" s="58">
        <v>1225.76</v>
      </c>
      <c r="X63" s="58">
        <v>1225.76</v>
      </c>
      <c r="Y63" s="58">
        <v>1225.76</v>
      </c>
      <c r="Z63" s="58">
        <v>1225.76</v>
      </c>
      <c r="AA63" s="58">
        <v>1225.76</v>
      </c>
      <c r="AB63" s="58">
        <v>1225.76</v>
      </c>
      <c r="AC63" s="58">
        <v>1225.76</v>
      </c>
      <c r="AD63" s="58">
        <v>1225.76</v>
      </c>
      <c r="AE63" s="58">
        <v>1225.76</v>
      </c>
      <c r="AF63" s="58">
        <v>21655.05</v>
      </c>
      <c r="AG63" s="58">
        <v>1225.76</v>
      </c>
      <c r="AH63" s="58">
        <v>1225.76</v>
      </c>
      <c r="AI63" s="58">
        <v>1225.76</v>
      </c>
      <c r="AJ63" s="58">
        <v>1225.76</v>
      </c>
      <c r="AK63" s="58">
        <v>1225.76</v>
      </c>
      <c r="AL63" s="58">
        <v>1225.76</v>
      </c>
      <c r="AM63" s="58">
        <v>1225.76</v>
      </c>
      <c r="AN63" s="58">
        <v>1225.76</v>
      </c>
      <c r="AO63" s="58">
        <v>1225.76</v>
      </c>
      <c r="AP63" s="58">
        <v>1225.76</v>
      </c>
      <c r="AQ63" s="58">
        <v>1225.76</v>
      </c>
      <c r="AR63" s="58">
        <v>1225.76</v>
      </c>
      <c r="AS63" s="58">
        <v>1225.76</v>
      </c>
      <c r="AT63" s="58">
        <v>1225.76</v>
      </c>
      <c r="AU63" s="58">
        <v>1225.76</v>
      </c>
      <c r="AV63" s="58">
        <v>0</v>
      </c>
      <c r="AW63" s="58">
        <v>0</v>
      </c>
      <c r="AX63" s="58">
        <v>102.15</v>
      </c>
      <c r="AY63" s="58">
        <v>0</v>
      </c>
    </row>
    <row r="64" spans="1:51" x14ac:dyDescent="0.2">
      <c r="A64" s="57" t="s">
        <v>19</v>
      </c>
      <c r="B64" s="57" t="s">
        <v>3781</v>
      </c>
      <c r="C64" s="67" t="s">
        <v>3641</v>
      </c>
      <c r="D64" s="26">
        <v>361900</v>
      </c>
      <c r="E64" s="66" t="s">
        <v>1386</v>
      </c>
      <c r="F64" s="57" t="s">
        <v>3487</v>
      </c>
      <c r="G64" s="33">
        <v>485.2</v>
      </c>
      <c r="H64" s="33">
        <v>629.85</v>
      </c>
      <c r="I64" s="33">
        <v>1638.9</v>
      </c>
      <c r="J64" s="59">
        <f t="shared" si="0"/>
        <v>2753.95</v>
      </c>
      <c r="K64" s="59">
        <f t="shared" si="1"/>
        <v>360149.43000000052</v>
      </c>
      <c r="L64" s="58">
        <v>1645.46</v>
      </c>
      <c r="M64" s="58">
        <v>1645.46</v>
      </c>
      <c r="N64" s="58">
        <v>1645.46</v>
      </c>
      <c r="O64" s="58">
        <v>1645.46</v>
      </c>
      <c r="P64" s="58">
        <v>1645.46</v>
      </c>
      <c r="Q64" s="58">
        <v>1645.46</v>
      </c>
      <c r="R64" s="58">
        <v>1645.46</v>
      </c>
      <c r="S64" s="58">
        <v>1645.46</v>
      </c>
      <c r="T64" s="58">
        <v>278668.37</v>
      </c>
      <c r="U64" s="58">
        <v>1645.46</v>
      </c>
      <c r="V64" s="58">
        <v>1645.46</v>
      </c>
      <c r="W64" s="58">
        <v>1645.46</v>
      </c>
      <c r="X64" s="58">
        <v>1645.46</v>
      </c>
      <c r="Y64" s="58">
        <v>1645.46</v>
      </c>
      <c r="Z64" s="58">
        <v>1645.46</v>
      </c>
      <c r="AA64" s="58">
        <v>1645.46</v>
      </c>
      <c r="AB64" s="58">
        <v>1645.46</v>
      </c>
      <c r="AC64" s="58">
        <v>1645.46</v>
      </c>
      <c r="AD64" s="58">
        <v>1645.46</v>
      </c>
      <c r="AE64" s="58">
        <v>1645.46</v>
      </c>
      <c r="AF64" s="58">
        <v>9574.5</v>
      </c>
      <c r="AG64" s="58">
        <v>1645.46</v>
      </c>
      <c r="AH64" s="58">
        <v>1645.46</v>
      </c>
      <c r="AI64" s="58">
        <v>1645.46</v>
      </c>
      <c r="AJ64" s="58">
        <v>1645.46</v>
      </c>
      <c r="AK64" s="58">
        <v>1645.46</v>
      </c>
      <c r="AL64" s="58">
        <v>1645.46</v>
      </c>
      <c r="AM64" s="58">
        <v>1645.46</v>
      </c>
      <c r="AN64" s="58">
        <v>1645.46</v>
      </c>
      <c r="AO64" s="58">
        <v>1645.46</v>
      </c>
      <c r="AP64" s="58">
        <v>1645.46</v>
      </c>
      <c r="AQ64" s="58">
        <v>1645.46</v>
      </c>
      <c r="AR64" s="58">
        <v>9574.5</v>
      </c>
      <c r="AS64" s="58">
        <v>1645.46</v>
      </c>
      <c r="AT64" s="58">
        <v>1645.46</v>
      </c>
      <c r="AU64" s="58">
        <v>1645.46</v>
      </c>
      <c r="AV64" s="58">
        <v>7929.04</v>
      </c>
      <c r="AW64" s="58">
        <v>0</v>
      </c>
      <c r="AX64" s="58">
        <v>102.84</v>
      </c>
      <c r="AY64" s="58">
        <v>0</v>
      </c>
    </row>
    <row r="65" spans="1:51" x14ac:dyDescent="0.2">
      <c r="A65" s="57" t="s">
        <v>19</v>
      </c>
      <c r="B65" s="57" t="s">
        <v>3782</v>
      </c>
      <c r="C65" s="67" t="s">
        <v>3726</v>
      </c>
      <c r="D65" s="26">
        <v>281060</v>
      </c>
      <c r="E65" s="66" t="s">
        <v>1661</v>
      </c>
      <c r="F65" s="57" t="s">
        <v>3487</v>
      </c>
      <c r="G65" s="33">
        <v>7500</v>
      </c>
      <c r="H65" s="33">
        <v>2070.3000000000002</v>
      </c>
      <c r="I65" s="33">
        <v>2533.35</v>
      </c>
      <c r="J65" s="59">
        <f t="shared" si="0"/>
        <v>12103.65</v>
      </c>
      <c r="K65" s="59">
        <f t="shared" si="1"/>
        <v>271848.02999999985</v>
      </c>
      <c r="L65" s="58">
        <v>712.18</v>
      </c>
      <c r="M65" s="58">
        <v>712.18</v>
      </c>
      <c r="N65" s="58">
        <v>712.18</v>
      </c>
      <c r="O65" s="58">
        <v>712.18</v>
      </c>
      <c r="P65" s="58">
        <v>712.18</v>
      </c>
      <c r="Q65" s="58">
        <v>712.18</v>
      </c>
      <c r="R65" s="58">
        <v>712.18</v>
      </c>
      <c r="S65" s="58">
        <v>712.18</v>
      </c>
      <c r="T65" s="58">
        <v>228506.89</v>
      </c>
      <c r="U65" s="58">
        <v>712.18</v>
      </c>
      <c r="V65" s="58">
        <v>712.18</v>
      </c>
      <c r="W65" s="58">
        <v>712.18</v>
      </c>
      <c r="X65" s="58">
        <v>712.18</v>
      </c>
      <c r="Y65" s="58">
        <v>712.18</v>
      </c>
      <c r="Z65" s="58">
        <v>712.18</v>
      </c>
      <c r="AA65" s="58">
        <v>712.18</v>
      </c>
      <c r="AB65" s="58">
        <v>712.18</v>
      </c>
      <c r="AC65" s="58">
        <v>712.18</v>
      </c>
      <c r="AD65" s="58">
        <v>712.18</v>
      </c>
      <c r="AE65" s="58">
        <v>712.18</v>
      </c>
      <c r="AF65" s="58">
        <v>9868.73</v>
      </c>
      <c r="AG65" s="58">
        <v>712.18</v>
      </c>
      <c r="AH65" s="58">
        <v>712.18</v>
      </c>
      <c r="AI65" s="58">
        <v>712.18</v>
      </c>
      <c r="AJ65" s="58">
        <v>712.18</v>
      </c>
      <c r="AK65" s="58">
        <v>712.18</v>
      </c>
      <c r="AL65" s="58">
        <v>712.18</v>
      </c>
      <c r="AM65" s="58">
        <v>712.18</v>
      </c>
      <c r="AN65" s="58">
        <v>712.18</v>
      </c>
      <c r="AO65" s="58">
        <v>712.18</v>
      </c>
      <c r="AP65" s="58">
        <v>712.18</v>
      </c>
      <c r="AQ65" s="58">
        <v>712.18</v>
      </c>
      <c r="AR65" s="58">
        <v>9868.73</v>
      </c>
      <c r="AS65" s="58">
        <v>712.18</v>
      </c>
      <c r="AT65" s="58">
        <v>712.18</v>
      </c>
      <c r="AU65" s="58">
        <v>712.18</v>
      </c>
      <c r="AV65" s="58">
        <v>0</v>
      </c>
      <c r="AW65" s="58">
        <v>0</v>
      </c>
      <c r="AX65" s="58">
        <v>0</v>
      </c>
      <c r="AY65" s="58">
        <v>101.74</v>
      </c>
    </row>
    <row r="66" spans="1:51" x14ac:dyDescent="0.2">
      <c r="A66" s="57" t="s">
        <v>19</v>
      </c>
      <c r="B66" s="57" t="s">
        <v>3783</v>
      </c>
      <c r="C66" s="67" t="s">
        <v>3641</v>
      </c>
      <c r="D66" s="26">
        <v>298500</v>
      </c>
      <c r="E66" s="66" t="s">
        <v>1627</v>
      </c>
      <c r="F66" s="57" t="s">
        <v>3487</v>
      </c>
      <c r="G66" s="33"/>
      <c r="H66" s="33"/>
      <c r="I66" s="33"/>
      <c r="J66" s="59">
        <f t="shared" ref="J66:J129" si="2">SUM(G66+H66+I66)</f>
        <v>0</v>
      </c>
      <c r="K66" s="59">
        <f t="shared" ref="K66:K129" si="3">SUM(L66:AY66)</f>
        <v>276642.39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276334.90000000002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0</v>
      </c>
      <c r="AC66" s="58">
        <v>0</v>
      </c>
      <c r="AD66" s="58">
        <v>0</v>
      </c>
      <c r="AE66" s="58">
        <v>0</v>
      </c>
      <c r="AF66" s="58">
        <v>0</v>
      </c>
      <c r="AG66" s="58">
        <v>0</v>
      </c>
      <c r="AH66" s="58">
        <v>0</v>
      </c>
      <c r="AI66" s="58">
        <v>0</v>
      </c>
      <c r="AJ66" s="58">
        <v>0</v>
      </c>
      <c r="AK66" s="58">
        <v>0</v>
      </c>
      <c r="AL66" s="58">
        <v>0</v>
      </c>
      <c r="AM66" s="58">
        <v>0</v>
      </c>
      <c r="AN66" s="58">
        <v>0</v>
      </c>
      <c r="AO66" s="58">
        <v>0</v>
      </c>
      <c r="AP66" s="58">
        <v>0</v>
      </c>
      <c r="AQ66" s="58">
        <v>0</v>
      </c>
      <c r="AR66" s="58">
        <v>0</v>
      </c>
      <c r="AS66" s="58">
        <v>0</v>
      </c>
      <c r="AT66" s="58">
        <v>0</v>
      </c>
      <c r="AU66" s="58">
        <v>0</v>
      </c>
      <c r="AV66" s="58">
        <v>0</v>
      </c>
      <c r="AW66" s="58">
        <v>0</v>
      </c>
      <c r="AX66" s="58">
        <v>307.49</v>
      </c>
      <c r="AY66" s="58">
        <v>0</v>
      </c>
    </row>
    <row r="67" spans="1:51" x14ac:dyDescent="0.2">
      <c r="A67" s="57" t="s">
        <v>19</v>
      </c>
      <c r="B67" s="57" t="s">
        <v>3784</v>
      </c>
      <c r="C67" s="67" t="s">
        <v>3641</v>
      </c>
      <c r="D67" s="26">
        <v>234060</v>
      </c>
      <c r="E67" s="66" t="s">
        <v>1728</v>
      </c>
      <c r="F67" s="57" t="s">
        <v>3487</v>
      </c>
      <c r="G67" s="33">
        <v>374.01</v>
      </c>
      <c r="H67" s="33">
        <v>375.88</v>
      </c>
      <c r="I67" s="33">
        <v>379</v>
      </c>
      <c r="J67" s="59">
        <f t="shared" si="2"/>
        <v>1128.8899999999999</v>
      </c>
      <c r="K67" s="59">
        <f t="shared" si="3"/>
        <v>224080.27000000022</v>
      </c>
      <c r="L67" s="58">
        <v>380.51</v>
      </c>
      <c r="M67" s="58">
        <v>380.51</v>
      </c>
      <c r="N67" s="58">
        <v>380.51</v>
      </c>
      <c r="O67" s="58">
        <v>380.51</v>
      </c>
      <c r="P67" s="58">
        <v>380.51</v>
      </c>
      <c r="Q67" s="58">
        <v>380.51</v>
      </c>
      <c r="R67" s="58">
        <v>380.51</v>
      </c>
      <c r="S67" s="58">
        <v>380.51</v>
      </c>
      <c r="T67" s="58">
        <v>210512.52</v>
      </c>
      <c r="U67" s="58">
        <v>380.51</v>
      </c>
      <c r="V67" s="58">
        <v>380.51</v>
      </c>
      <c r="W67" s="58">
        <v>380.51</v>
      </c>
      <c r="X67" s="58">
        <v>380.51</v>
      </c>
      <c r="Y67" s="58">
        <v>380.51</v>
      </c>
      <c r="Z67" s="58">
        <v>380.51</v>
      </c>
      <c r="AA67" s="58">
        <v>380.51</v>
      </c>
      <c r="AB67" s="58">
        <v>380.51</v>
      </c>
      <c r="AC67" s="58">
        <v>380.51</v>
      </c>
      <c r="AD67" s="58">
        <v>380.51</v>
      </c>
      <c r="AE67" s="58">
        <v>380.51</v>
      </c>
      <c r="AF67" s="58">
        <v>380.51</v>
      </c>
      <c r="AG67" s="58">
        <v>380.51</v>
      </c>
      <c r="AH67" s="58">
        <v>380.51</v>
      </c>
      <c r="AI67" s="58">
        <v>380.51</v>
      </c>
      <c r="AJ67" s="58">
        <v>380.51</v>
      </c>
      <c r="AK67" s="58">
        <v>380.51</v>
      </c>
      <c r="AL67" s="58">
        <v>380.51</v>
      </c>
      <c r="AM67" s="58">
        <v>380.51</v>
      </c>
      <c r="AN67" s="58">
        <v>380.51</v>
      </c>
      <c r="AO67" s="58">
        <v>380.51</v>
      </c>
      <c r="AP67" s="58">
        <v>380.51</v>
      </c>
      <c r="AQ67" s="58">
        <v>380.51</v>
      </c>
      <c r="AR67" s="58">
        <v>380.51</v>
      </c>
      <c r="AS67" s="58">
        <v>380.51</v>
      </c>
      <c r="AT67" s="58">
        <v>380.51</v>
      </c>
      <c r="AU67" s="58">
        <v>380.51</v>
      </c>
      <c r="AV67" s="58">
        <v>0</v>
      </c>
      <c r="AW67" s="58">
        <v>0</v>
      </c>
      <c r="AX67" s="58">
        <v>249.9</v>
      </c>
      <c r="AY67" s="58">
        <v>0</v>
      </c>
    </row>
    <row r="68" spans="1:51" x14ac:dyDescent="0.2">
      <c r="A68" s="57" t="s">
        <v>19</v>
      </c>
      <c r="B68" s="57" t="s">
        <v>3786</v>
      </c>
      <c r="C68" s="67" t="s">
        <v>3641</v>
      </c>
      <c r="D68" s="26">
        <v>299000</v>
      </c>
      <c r="E68" s="66" t="s">
        <v>3787</v>
      </c>
      <c r="F68" s="57" t="s">
        <v>3487</v>
      </c>
      <c r="G68" s="33">
        <v>217.33</v>
      </c>
      <c r="H68" s="33">
        <v>218.41</v>
      </c>
      <c r="I68" s="33">
        <v>220.23</v>
      </c>
      <c r="J68" s="59">
        <f t="shared" si="2"/>
        <v>655.97</v>
      </c>
      <c r="K68" s="59">
        <f t="shared" si="3"/>
        <v>305802.87000000046</v>
      </c>
      <c r="L68" s="58">
        <v>218.02</v>
      </c>
      <c r="M68" s="58">
        <v>218.02</v>
      </c>
      <c r="N68" s="58">
        <v>218.02</v>
      </c>
      <c r="O68" s="58">
        <v>218.02</v>
      </c>
      <c r="P68" s="58">
        <v>218.02</v>
      </c>
      <c r="Q68" s="58">
        <v>218.02</v>
      </c>
      <c r="R68" s="58">
        <v>218.02</v>
      </c>
      <c r="S68" s="58">
        <v>218.02</v>
      </c>
      <c r="T68" s="58">
        <v>297862.62</v>
      </c>
      <c r="U68" s="58">
        <v>218.02</v>
      </c>
      <c r="V68" s="58">
        <v>218.02</v>
      </c>
      <c r="W68" s="58">
        <v>218.02</v>
      </c>
      <c r="X68" s="58">
        <v>218.02</v>
      </c>
      <c r="Y68" s="58">
        <v>218.02</v>
      </c>
      <c r="Z68" s="58">
        <v>218.02</v>
      </c>
      <c r="AA68" s="58">
        <v>218.02</v>
      </c>
      <c r="AB68" s="58">
        <v>218.02</v>
      </c>
      <c r="AC68" s="58">
        <v>218.02</v>
      </c>
      <c r="AD68" s="58">
        <v>218.02</v>
      </c>
      <c r="AE68" s="58">
        <v>218.02</v>
      </c>
      <c r="AF68" s="58">
        <v>218.02</v>
      </c>
      <c r="AG68" s="58">
        <v>218.02</v>
      </c>
      <c r="AH68" s="58">
        <v>218.02</v>
      </c>
      <c r="AI68" s="58">
        <v>218.02</v>
      </c>
      <c r="AJ68" s="58">
        <v>218.02</v>
      </c>
      <c r="AK68" s="58">
        <v>218.02</v>
      </c>
      <c r="AL68" s="58">
        <v>218.02</v>
      </c>
      <c r="AM68" s="58">
        <v>218.02</v>
      </c>
      <c r="AN68" s="58">
        <v>218.02</v>
      </c>
      <c r="AO68" s="58">
        <v>218.02</v>
      </c>
      <c r="AP68" s="58">
        <v>218.02</v>
      </c>
      <c r="AQ68" s="58">
        <v>218.02</v>
      </c>
      <c r="AR68" s="58">
        <v>218.02</v>
      </c>
      <c r="AS68" s="58">
        <v>218.02</v>
      </c>
      <c r="AT68" s="58">
        <v>218.02</v>
      </c>
      <c r="AU68" s="58">
        <v>218.02</v>
      </c>
      <c r="AV68" s="58">
        <v>0</v>
      </c>
      <c r="AW68" s="58">
        <v>0</v>
      </c>
      <c r="AX68" s="58">
        <v>309.55</v>
      </c>
      <c r="AY68" s="58">
        <v>0</v>
      </c>
    </row>
    <row r="69" spans="1:51" x14ac:dyDescent="0.2">
      <c r="A69" s="57" t="s">
        <v>19</v>
      </c>
      <c r="B69" s="57" t="s">
        <v>3790</v>
      </c>
      <c r="C69" s="67" t="s">
        <v>3641</v>
      </c>
      <c r="D69" s="26">
        <v>375060</v>
      </c>
      <c r="E69" s="66" t="s">
        <v>1352</v>
      </c>
      <c r="F69" s="57" t="s">
        <v>3487</v>
      </c>
      <c r="G69" s="33">
        <v>392.1</v>
      </c>
      <c r="H69" s="33">
        <v>394.06</v>
      </c>
      <c r="I69" s="33">
        <v>397.33</v>
      </c>
      <c r="J69" s="59">
        <f t="shared" si="2"/>
        <v>1183.49</v>
      </c>
      <c r="K69" s="59">
        <f t="shared" si="3"/>
        <v>378348.23999999953</v>
      </c>
      <c r="L69" s="58">
        <v>398.92</v>
      </c>
      <c r="M69" s="58">
        <v>398.92</v>
      </c>
      <c r="N69" s="58">
        <v>398.92</v>
      </c>
      <c r="O69" s="58">
        <v>398.92</v>
      </c>
      <c r="P69" s="58">
        <v>398.92</v>
      </c>
      <c r="Q69" s="58">
        <v>398.92</v>
      </c>
      <c r="R69" s="58">
        <v>398.92</v>
      </c>
      <c r="S69" s="58">
        <v>415.48</v>
      </c>
      <c r="T69" s="58">
        <v>324737.03000000003</v>
      </c>
      <c r="U69" s="58">
        <v>1329.73</v>
      </c>
      <c r="V69" s="58">
        <v>1329.73</v>
      </c>
      <c r="W69" s="58">
        <v>1329.73</v>
      </c>
      <c r="X69" s="58">
        <v>1329.73</v>
      </c>
      <c r="Y69" s="58">
        <v>1329.73</v>
      </c>
      <c r="Z69" s="58">
        <v>1329.73</v>
      </c>
      <c r="AA69" s="58">
        <v>1329.73</v>
      </c>
      <c r="AB69" s="58">
        <v>1329.73</v>
      </c>
      <c r="AC69" s="58">
        <v>1329.73</v>
      </c>
      <c r="AD69" s="58">
        <v>1329.73</v>
      </c>
      <c r="AE69" s="58">
        <v>1329.73</v>
      </c>
      <c r="AF69" s="58">
        <v>8528.6</v>
      </c>
      <c r="AG69" s="58">
        <v>1329.73</v>
      </c>
      <c r="AH69" s="58">
        <v>1329.73</v>
      </c>
      <c r="AI69" s="58">
        <v>1329.73</v>
      </c>
      <c r="AJ69" s="58">
        <v>1329.73</v>
      </c>
      <c r="AK69" s="58">
        <v>1329.73</v>
      </c>
      <c r="AL69" s="58">
        <v>1329.73</v>
      </c>
      <c r="AM69" s="58">
        <v>1329.73</v>
      </c>
      <c r="AN69" s="58">
        <v>1329.73</v>
      </c>
      <c r="AO69" s="58">
        <v>1329.73</v>
      </c>
      <c r="AP69" s="58">
        <v>1329.73</v>
      </c>
      <c r="AQ69" s="58">
        <v>1329.73</v>
      </c>
      <c r="AR69" s="58">
        <v>8528.6</v>
      </c>
      <c r="AS69" s="58">
        <v>1329.73</v>
      </c>
      <c r="AT69" s="58">
        <v>1329.73</v>
      </c>
      <c r="AU69" s="58">
        <v>1329.73</v>
      </c>
      <c r="AV69" s="58">
        <v>0</v>
      </c>
      <c r="AW69" s="58">
        <v>0</v>
      </c>
      <c r="AX69" s="58">
        <v>102.84</v>
      </c>
      <c r="AY69" s="58">
        <v>0</v>
      </c>
    </row>
    <row r="70" spans="1:51" x14ac:dyDescent="0.2">
      <c r="A70" s="57" t="s">
        <v>42</v>
      </c>
      <c r="B70" s="57" t="s">
        <v>3796</v>
      </c>
      <c r="C70" s="57"/>
      <c r="D70" s="26"/>
      <c r="E70" s="317"/>
      <c r="F70" s="57"/>
      <c r="G70" s="58"/>
      <c r="H70" s="58"/>
      <c r="I70" s="58"/>
      <c r="J70" s="59">
        <f t="shared" si="2"/>
        <v>0</v>
      </c>
      <c r="K70" s="59">
        <f t="shared" si="3"/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0</v>
      </c>
      <c r="AC70" s="58">
        <v>0</v>
      </c>
      <c r="AD70" s="58">
        <v>0</v>
      </c>
      <c r="AE70" s="58">
        <v>0</v>
      </c>
      <c r="AF70" s="58">
        <v>0</v>
      </c>
      <c r="AG70" s="58">
        <v>0</v>
      </c>
      <c r="AH70" s="58">
        <v>0</v>
      </c>
      <c r="AI70" s="58">
        <v>0</v>
      </c>
      <c r="AJ70" s="58">
        <v>0</v>
      </c>
      <c r="AK70" s="58">
        <v>0</v>
      </c>
      <c r="AL70" s="58">
        <v>0</v>
      </c>
      <c r="AM70" s="58">
        <v>0</v>
      </c>
      <c r="AN70" s="58">
        <v>0</v>
      </c>
      <c r="AO70" s="58">
        <v>0</v>
      </c>
      <c r="AP70" s="58">
        <v>0</v>
      </c>
      <c r="AQ70" s="58">
        <v>0</v>
      </c>
      <c r="AR70" s="58">
        <v>0</v>
      </c>
      <c r="AS70" s="58">
        <v>0</v>
      </c>
      <c r="AT70" s="58">
        <v>0</v>
      </c>
      <c r="AU70" s="58">
        <v>0</v>
      </c>
      <c r="AV70" s="58">
        <v>0</v>
      </c>
      <c r="AW70" s="58">
        <v>0</v>
      </c>
      <c r="AX70" s="58">
        <v>0</v>
      </c>
      <c r="AY70" s="58">
        <v>0</v>
      </c>
    </row>
    <row r="71" spans="1:51" x14ac:dyDescent="0.2">
      <c r="A71" s="57" t="s">
        <v>42</v>
      </c>
      <c r="B71" s="57" t="s">
        <v>3797</v>
      </c>
      <c r="C71" s="57"/>
      <c r="D71" s="26"/>
      <c r="E71" s="66"/>
      <c r="F71" s="57"/>
      <c r="G71" s="58"/>
      <c r="H71" s="58"/>
      <c r="I71" s="58"/>
      <c r="J71" s="59">
        <f t="shared" si="2"/>
        <v>0</v>
      </c>
      <c r="K71" s="59">
        <f t="shared" si="3"/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0</v>
      </c>
      <c r="AC71" s="58">
        <v>0</v>
      </c>
      <c r="AD71" s="58">
        <v>0</v>
      </c>
      <c r="AE71" s="58">
        <v>0</v>
      </c>
      <c r="AF71" s="58">
        <v>0</v>
      </c>
      <c r="AG71" s="58">
        <v>0</v>
      </c>
      <c r="AH71" s="58">
        <v>0</v>
      </c>
      <c r="AI71" s="58">
        <v>0</v>
      </c>
      <c r="AJ71" s="58">
        <v>0</v>
      </c>
      <c r="AK71" s="58">
        <v>0</v>
      </c>
      <c r="AL71" s="58">
        <v>0</v>
      </c>
      <c r="AM71" s="58">
        <v>0</v>
      </c>
      <c r="AN71" s="58">
        <v>0</v>
      </c>
      <c r="AO71" s="58">
        <v>0</v>
      </c>
      <c r="AP71" s="58">
        <v>0</v>
      </c>
      <c r="AQ71" s="58">
        <v>0</v>
      </c>
      <c r="AR71" s="58">
        <v>0</v>
      </c>
      <c r="AS71" s="58">
        <v>0</v>
      </c>
      <c r="AT71" s="58">
        <v>0</v>
      </c>
      <c r="AU71" s="58">
        <v>0</v>
      </c>
      <c r="AV71" s="58">
        <v>0</v>
      </c>
      <c r="AW71" s="58">
        <v>0</v>
      </c>
      <c r="AX71" s="58">
        <v>0</v>
      </c>
      <c r="AY71" s="58">
        <v>0</v>
      </c>
    </row>
    <row r="72" spans="1:51" s="64" customFormat="1" x14ac:dyDescent="0.2">
      <c r="A72" s="57" t="s">
        <v>42</v>
      </c>
      <c r="B72" s="57" t="s">
        <v>3798</v>
      </c>
      <c r="C72" s="57"/>
      <c r="D72" s="26"/>
      <c r="E72" s="66"/>
      <c r="F72" s="57"/>
      <c r="G72" s="58"/>
      <c r="H72" s="58"/>
      <c r="I72" s="58"/>
      <c r="J72" s="59">
        <f t="shared" si="2"/>
        <v>0</v>
      </c>
      <c r="K72" s="59">
        <f t="shared" si="3"/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0</v>
      </c>
      <c r="AC72" s="58">
        <v>0</v>
      </c>
      <c r="AD72" s="58">
        <v>0</v>
      </c>
      <c r="AE72" s="58">
        <v>0</v>
      </c>
      <c r="AF72" s="58">
        <v>0</v>
      </c>
      <c r="AG72" s="58">
        <v>0</v>
      </c>
      <c r="AH72" s="58">
        <v>0</v>
      </c>
      <c r="AI72" s="58">
        <v>0</v>
      </c>
      <c r="AJ72" s="58">
        <v>0</v>
      </c>
      <c r="AK72" s="58">
        <v>0</v>
      </c>
      <c r="AL72" s="58">
        <v>0</v>
      </c>
      <c r="AM72" s="58">
        <v>0</v>
      </c>
      <c r="AN72" s="58">
        <v>0</v>
      </c>
      <c r="AO72" s="58">
        <v>0</v>
      </c>
      <c r="AP72" s="58">
        <v>0</v>
      </c>
      <c r="AQ72" s="58">
        <v>0</v>
      </c>
      <c r="AR72" s="58">
        <v>0</v>
      </c>
      <c r="AS72" s="58">
        <v>0</v>
      </c>
      <c r="AT72" s="58">
        <v>0</v>
      </c>
      <c r="AU72" s="58">
        <v>0</v>
      </c>
      <c r="AV72" s="58">
        <v>0</v>
      </c>
      <c r="AW72" s="58">
        <v>0</v>
      </c>
      <c r="AX72" s="58">
        <v>0</v>
      </c>
      <c r="AY72" s="58">
        <v>0</v>
      </c>
    </row>
    <row r="73" spans="1:51" x14ac:dyDescent="0.2">
      <c r="A73" s="57" t="s">
        <v>42</v>
      </c>
      <c r="B73" s="57" t="s">
        <v>3799</v>
      </c>
      <c r="C73" s="57"/>
      <c r="D73" s="26"/>
      <c r="E73" s="66"/>
      <c r="F73" s="57"/>
      <c r="G73" s="58"/>
      <c r="H73" s="58"/>
      <c r="I73" s="58"/>
      <c r="J73" s="59">
        <f t="shared" si="2"/>
        <v>0</v>
      </c>
      <c r="K73" s="59">
        <f t="shared" si="3"/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  <c r="AC73" s="58">
        <v>0</v>
      </c>
      <c r="AD73" s="58">
        <v>0</v>
      </c>
      <c r="AE73" s="58">
        <v>0</v>
      </c>
      <c r="AF73" s="58">
        <v>0</v>
      </c>
      <c r="AG73" s="58">
        <v>0</v>
      </c>
      <c r="AH73" s="58">
        <v>0</v>
      </c>
      <c r="AI73" s="58">
        <v>0</v>
      </c>
      <c r="AJ73" s="58">
        <v>0</v>
      </c>
      <c r="AK73" s="58">
        <v>0</v>
      </c>
      <c r="AL73" s="58">
        <v>0</v>
      </c>
      <c r="AM73" s="58">
        <v>0</v>
      </c>
      <c r="AN73" s="58">
        <v>0</v>
      </c>
      <c r="AO73" s="58">
        <v>0</v>
      </c>
      <c r="AP73" s="58">
        <v>0</v>
      </c>
      <c r="AQ73" s="58">
        <v>0</v>
      </c>
      <c r="AR73" s="58">
        <v>0</v>
      </c>
      <c r="AS73" s="58">
        <v>0</v>
      </c>
      <c r="AT73" s="58">
        <v>0</v>
      </c>
      <c r="AU73" s="58">
        <v>0</v>
      </c>
      <c r="AV73" s="58">
        <v>0</v>
      </c>
      <c r="AW73" s="58">
        <v>0</v>
      </c>
      <c r="AX73" s="58">
        <v>0</v>
      </c>
      <c r="AY73" s="58">
        <v>0</v>
      </c>
    </row>
    <row r="74" spans="1:51" x14ac:dyDescent="0.2">
      <c r="A74" s="57" t="s">
        <v>42</v>
      </c>
      <c r="B74" s="57" t="s">
        <v>3800</v>
      </c>
      <c r="C74" s="57"/>
      <c r="D74" s="26"/>
      <c r="E74" s="66"/>
      <c r="F74" s="57"/>
      <c r="G74" s="58"/>
      <c r="H74" s="58"/>
      <c r="I74" s="58"/>
      <c r="J74" s="59">
        <f t="shared" si="2"/>
        <v>0</v>
      </c>
      <c r="K74" s="59">
        <f t="shared" si="3"/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  <c r="AC74" s="58">
        <v>0</v>
      </c>
      <c r="AD74" s="58">
        <v>0</v>
      </c>
      <c r="AE74" s="58">
        <v>0</v>
      </c>
      <c r="AF74" s="58">
        <v>0</v>
      </c>
      <c r="AG74" s="58">
        <v>0</v>
      </c>
      <c r="AH74" s="58">
        <v>0</v>
      </c>
      <c r="AI74" s="58">
        <v>0</v>
      </c>
      <c r="AJ74" s="58">
        <v>0</v>
      </c>
      <c r="AK74" s="58">
        <v>0</v>
      </c>
      <c r="AL74" s="58">
        <v>0</v>
      </c>
      <c r="AM74" s="58">
        <v>0</v>
      </c>
      <c r="AN74" s="58">
        <v>0</v>
      </c>
      <c r="AO74" s="58">
        <v>0</v>
      </c>
      <c r="AP74" s="58">
        <v>0</v>
      </c>
      <c r="AQ74" s="58">
        <v>0</v>
      </c>
      <c r="AR74" s="58">
        <v>0</v>
      </c>
      <c r="AS74" s="58">
        <v>0</v>
      </c>
      <c r="AT74" s="58">
        <v>0</v>
      </c>
      <c r="AU74" s="58">
        <v>0</v>
      </c>
      <c r="AV74" s="58">
        <v>0</v>
      </c>
      <c r="AW74" s="58">
        <v>0</v>
      </c>
      <c r="AX74" s="58">
        <v>0</v>
      </c>
      <c r="AY74" s="58">
        <v>0</v>
      </c>
    </row>
    <row r="75" spans="1:51" x14ac:dyDescent="0.2">
      <c r="A75" s="57" t="s">
        <v>42</v>
      </c>
      <c r="B75" s="57" t="s">
        <v>3801</v>
      </c>
      <c r="C75" s="57"/>
      <c r="D75" s="26"/>
      <c r="E75" s="66"/>
      <c r="F75" s="57"/>
      <c r="G75" s="58"/>
      <c r="H75" s="58"/>
      <c r="I75" s="58"/>
      <c r="J75" s="59">
        <f t="shared" si="2"/>
        <v>0</v>
      </c>
      <c r="K75" s="59">
        <f t="shared" si="3"/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0</v>
      </c>
      <c r="AC75" s="58">
        <v>0</v>
      </c>
      <c r="AD75" s="58">
        <v>0</v>
      </c>
      <c r="AE75" s="58">
        <v>0</v>
      </c>
      <c r="AF75" s="58">
        <v>0</v>
      </c>
      <c r="AG75" s="58">
        <v>0</v>
      </c>
      <c r="AH75" s="58">
        <v>0</v>
      </c>
      <c r="AI75" s="58">
        <v>0</v>
      </c>
      <c r="AJ75" s="58">
        <v>0</v>
      </c>
      <c r="AK75" s="58">
        <v>0</v>
      </c>
      <c r="AL75" s="58">
        <v>0</v>
      </c>
      <c r="AM75" s="58">
        <v>0</v>
      </c>
      <c r="AN75" s="58">
        <v>0</v>
      </c>
      <c r="AO75" s="58">
        <v>0</v>
      </c>
      <c r="AP75" s="58">
        <v>0</v>
      </c>
      <c r="AQ75" s="58">
        <v>0</v>
      </c>
      <c r="AR75" s="58">
        <v>0</v>
      </c>
      <c r="AS75" s="58">
        <v>0</v>
      </c>
      <c r="AT75" s="58">
        <v>0</v>
      </c>
      <c r="AU75" s="58">
        <v>0</v>
      </c>
      <c r="AV75" s="58">
        <v>0</v>
      </c>
      <c r="AW75" s="58">
        <v>0</v>
      </c>
      <c r="AX75" s="58">
        <v>0</v>
      </c>
      <c r="AY75" s="58">
        <v>0</v>
      </c>
    </row>
    <row r="76" spans="1:51" x14ac:dyDescent="0.2">
      <c r="A76" s="57" t="s">
        <v>42</v>
      </c>
      <c r="B76" s="57" t="s">
        <v>3802</v>
      </c>
      <c r="C76" s="57"/>
      <c r="D76" s="26"/>
      <c r="E76" s="66"/>
      <c r="F76" s="57"/>
      <c r="G76" s="58"/>
      <c r="H76" s="58"/>
      <c r="I76" s="58"/>
      <c r="J76" s="59">
        <f t="shared" si="2"/>
        <v>0</v>
      </c>
      <c r="K76" s="59">
        <f t="shared" si="3"/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  <c r="AC76" s="58">
        <v>0</v>
      </c>
      <c r="AD76" s="58">
        <v>0</v>
      </c>
      <c r="AE76" s="58">
        <v>0</v>
      </c>
      <c r="AF76" s="58">
        <v>0</v>
      </c>
      <c r="AG76" s="58">
        <v>0</v>
      </c>
      <c r="AH76" s="58">
        <v>0</v>
      </c>
      <c r="AI76" s="58">
        <v>0</v>
      </c>
      <c r="AJ76" s="58">
        <v>0</v>
      </c>
      <c r="AK76" s="58">
        <v>0</v>
      </c>
      <c r="AL76" s="58">
        <v>0</v>
      </c>
      <c r="AM76" s="58">
        <v>0</v>
      </c>
      <c r="AN76" s="58">
        <v>0</v>
      </c>
      <c r="AO76" s="58">
        <v>0</v>
      </c>
      <c r="AP76" s="58">
        <v>0</v>
      </c>
      <c r="AQ76" s="58">
        <v>0</v>
      </c>
      <c r="AR76" s="58">
        <v>0</v>
      </c>
      <c r="AS76" s="58">
        <v>0</v>
      </c>
      <c r="AT76" s="58">
        <v>0</v>
      </c>
      <c r="AU76" s="58">
        <v>0</v>
      </c>
      <c r="AV76" s="58">
        <v>0</v>
      </c>
      <c r="AW76" s="58">
        <v>0</v>
      </c>
      <c r="AX76" s="58">
        <v>0</v>
      </c>
      <c r="AY76" s="58">
        <v>0</v>
      </c>
    </row>
    <row r="77" spans="1:51" x14ac:dyDescent="0.2">
      <c r="A77" s="57" t="s">
        <v>42</v>
      </c>
      <c r="B77" s="57" t="s">
        <v>3803</v>
      </c>
      <c r="C77" s="57"/>
      <c r="D77" s="26"/>
      <c r="E77" s="66"/>
      <c r="F77" s="57"/>
      <c r="G77" s="58"/>
      <c r="H77" s="58"/>
      <c r="I77" s="58"/>
      <c r="J77" s="59">
        <f t="shared" si="2"/>
        <v>0</v>
      </c>
      <c r="K77" s="59">
        <f t="shared" si="3"/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  <c r="AC77" s="58">
        <v>0</v>
      </c>
      <c r="AD77" s="58">
        <v>0</v>
      </c>
      <c r="AE77" s="58">
        <v>0</v>
      </c>
      <c r="AF77" s="58">
        <v>0</v>
      </c>
      <c r="AG77" s="58">
        <v>0</v>
      </c>
      <c r="AH77" s="58">
        <v>0</v>
      </c>
      <c r="AI77" s="58">
        <v>0</v>
      </c>
      <c r="AJ77" s="58">
        <v>0</v>
      </c>
      <c r="AK77" s="58">
        <v>0</v>
      </c>
      <c r="AL77" s="58">
        <v>0</v>
      </c>
      <c r="AM77" s="58">
        <v>0</v>
      </c>
      <c r="AN77" s="58">
        <v>0</v>
      </c>
      <c r="AO77" s="58">
        <v>0</v>
      </c>
      <c r="AP77" s="58">
        <v>0</v>
      </c>
      <c r="AQ77" s="58">
        <v>0</v>
      </c>
      <c r="AR77" s="58">
        <v>0</v>
      </c>
      <c r="AS77" s="58">
        <v>0</v>
      </c>
      <c r="AT77" s="58">
        <v>0</v>
      </c>
      <c r="AU77" s="58">
        <v>0</v>
      </c>
      <c r="AV77" s="58">
        <v>0</v>
      </c>
      <c r="AW77" s="58">
        <v>0</v>
      </c>
      <c r="AX77" s="58">
        <v>0</v>
      </c>
      <c r="AY77" s="58">
        <v>0</v>
      </c>
    </row>
    <row r="78" spans="1:51" x14ac:dyDescent="0.2">
      <c r="A78" s="57" t="s">
        <v>42</v>
      </c>
      <c r="B78" s="57" t="s">
        <v>3804</v>
      </c>
      <c r="C78" s="57"/>
      <c r="D78" s="26"/>
      <c r="E78" s="66"/>
      <c r="F78" s="57"/>
      <c r="G78" s="58"/>
      <c r="H78" s="58"/>
      <c r="I78" s="58"/>
      <c r="J78" s="59">
        <f t="shared" si="2"/>
        <v>0</v>
      </c>
      <c r="K78" s="59">
        <f t="shared" si="3"/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  <c r="AC78" s="58">
        <v>0</v>
      </c>
      <c r="AD78" s="58">
        <v>0</v>
      </c>
      <c r="AE78" s="58">
        <v>0</v>
      </c>
      <c r="AF78" s="58">
        <v>0</v>
      </c>
      <c r="AG78" s="58">
        <v>0</v>
      </c>
      <c r="AH78" s="58">
        <v>0</v>
      </c>
      <c r="AI78" s="58">
        <v>0</v>
      </c>
      <c r="AJ78" s="58">
        <v>0</v>
      </c>
      <c r="AK78" s="58">
        <v>0</v>
      </c>
      <c r="AL78" s="58">
        <v>0</v>
      </c>
      <c r="AM78" s="58">
        <v>0</v>
      </c>
      <c r="AN78" s="58">
        <v>0</v>
      </c>
      <c r="AO78" s="58">
        <v>0</v>
      </c>
      <c r="AP78" s="58">
        <v>0</v>
      </c>
      <c r="AQ78" s="58">
        <v>0</v>
      </c>
      <c r="AR78" s="58">
        <v>0</v>
      </c>
      <c r="AS78" s="58">
        <v>0</v>
      </c>
      <c r="AT78" s="58">
        <v>0</v>
      </c>
      <c r="AU78" s="58">
        <v>0</v>
      </c>
      <c r="AV78" s="58">
        <v>0</v>
      </c>
      <c r="AW78" s="58">
        <v>0</v>
      </c>
      <c r="AX78" s="58">
        <v>0</v>
      </c>
      <c r="AY78" s="58">
        <v>0</v>
      </c>
    </row>
    <row r="79" spans="1:51" x14ac:dyDescent="0.2">
      <c r="A79" s="57" t="s">
        <v>42</v>
      </c>
      <c r="B79" s="57" t="s">
        <v>3805</v>
      </c>
      <c r="C79" s="57"/>
      <c r="D79" s="26"/>
      <c r="E79" s="66"/>
      <c r="F79" s="57"/>
      <c r="G79" s="58"/>
      <c r="H79" s="58"/>
      <c r="I79" s="58"/>
      <c r="J79" s="59">
        <f t="shared" si="2"/>
        <v>0</v>
      </c>
      <c r="K79" s="59">
        <f t="shared" si="3"/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0</v>
      </c>
      <c r="AC79" s="58">
        <v>0</v>
      </c>
      <c r="AD79" s="58">
        <v>0</v>
      </c>
      <c r="AE79" s="58">
        <v>0</v>
      </c>
      <c r="AF79" s="58">
        <v>0</v>
      </c>
      <c r="AG79" s="58">
        <v>0</v>
      </c>
      <c r="AH79" s="58">
        <v>0</v>
      </c>
      <c r="AI79" s="58">
        <v>0</v>
      </c>
      <c r="AJ79" s="58">
        <v>0</v>
      </c>
      <c r="AK79" s="58">
        <v>0</v>
      </c>
      <c r="AL79" s="58">
        <v>0</v>
      </c>
      <c r="AM79" s="58">
        <v>0</v>
      </c>
      <c r="AN79" s="58">
        <v>0</v>
      </c>
      <c r="AO79" s="58">
        <v>0</v>
      </c>
      <c r="AP79" s="58">
        <v>0</v>
      </c>
      <c r="AQ79" s="58">
        <v>0</v>
      </c>
      <c r="AR79" s="58">
        <v>0</v>
      </c>
      <c r="AS79" s="58">
        <v>0</v>
      </c>
      <c r="AT79" s="58">
        <v>0</v>
      </c>
      <c r="AU79" s="58">
        <v>0</v>
      </c>
      <c r="AV79" s="58">
        <v>0</v>
      </c>
      <c r="AW79" s="58">
        <v>0</v>
      </c>
      <c r="AX79" s="58">
        <v>0</v>
      </c>
      <c r="AY79" s="58">
        <v>0</v>
      </c>
    </row>
    <row r="80" spans="1:51" x14ac:dyDescent="0.2">
      <c r="A80" s="57" t="s">
        <v>42</v>
      </c>
      <c r="B80" s="57" t="s">
        <v>3806</v>
      </c>
      <c r="C80" s="57"/>
      <c r="D80" s="26"/>
      <c r="E80" s="66"/>
      <c r="F80" s="57"/>
      <c r="G80" s="58"/>
      <c r="H80" s="58"/>
      <c r="I80" s="58"/>
      <c r="J80" s="59">
        <f t="shared" si="2"/>
        <v>0</v>
      </c>
      <c r="K80" s="59">
        <f t="shared" si="3"/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0</v>
      </c>
      <c r="AC80" s="58">
        <v>0</v>
      </c>
      <c r="AD80" s="58">
        <v>0</v>
      </c>
      <c r="AE80" s="58">
        <v>0</v>
      </c>
      <c r="AF80" s="58">
        <v>0</v>
      </c>
      <c r="AG80" s="58">
        <v>0</v>
      </c>
      <c r="AH80" s="58">
        <v>0</v>
      </c>
      <c r="AI80" s="58">
        <v>0</v>
      </c>
      <c r="AJ80" s="58">
        <v>0</v>
      </c>
      <c r="AK80" s="58">
        <v>0</v>
      </c>
      <c r="AL80" s="58">
        <v>0</v>
      </c>
      <c r="AM80" s="58">
        <v>0</v>
      </c>
      <c r="AN80" s="58">
        <v>0</v>
      </c>
      <c r="AO80" s="58">
        <v>0</v>
      </c>
      <c r="AP80" s="58">
        <v>0</v>
      </c>
      <c r="AQ80" s="58">
        <v>0</v>
      </c>
      <c r="AR80" s="58">
        <v>0</v>
      </c>
      <c r="AS80" s="58">
        <v>0</v>
      </c>
      <c r="AT80" s="58">
        <v>0</v>
      </c>
      <c r="AU80" s="58">
        <v>0</v>
      </c>
      <c r="AV80" s="58">
        <v>0</v>
      </c>
      <c r="AW80" s="58">
        <v>0</v>
      </c>
      <c r="AX80" s="58">
        <v>0</v>
      </c>
      <c r="AY80" s="58">
        <v>0</v>
      </c>
    </row>
    <row r="81" spans="1:51" x14ac:dyDescent="0.2">
      <c r="A81" s="57" t="s">
        <v>42</v>
      </c>
      <c r="B81" s="57" t="s">
        <v>3807</v>
      </c>
      <c r="C81" s="57"/>
      <c r="D81" s="26"/>
      <c r="E81" s="66"/>
      <c r="F81" s="57"/>
      <c r="G81" s="58"/>
      <c r="H81" s="58"/>
      <c r="I81" s="58"/>
      <c r="J81" s="59">
        <f t="shared" si="2"/>
        <v>0</v>
      </c>
      <c r="K81" s="59">
        <f t="shared" si="3"/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  <c r="X81" s="58">
        <v>0</v>
      </c>
      <c r="Y81" s="58">
        <v>0</v>
      </c>
      <c r="Z81" s="58">
        <v>0</v>
      </c>
      <c r="AA81" s="58">
        <v>0</v>
      </c>
      <c r="AB81" s="58">
        <v>0</v>
      </c>
      <c r="AC81" s="58">
        <v>0</v>
      </c>
      <c r="AD81" s="58">
        <v>0</v>
      </c>
      <c r="AE81" s="58">
        <v>0</v>
      </c>
      <c r="AF81" s="58">
        <v>0</v>
      </c>
      <c r="AG81" s="58">
        <v>0</v>
      </c>
      <c r="AH81" s="58">
        <v>0</v>
      </c>
      <c r="AI81" s="58">
        <v>0</v>
      </c>
      <c r="AJ81" s="58">
        <v>0</v>
      </c>
      <c r="AK81" s="58">
        <v>0</v>
      </c>
      <c r="AL81" s="58">
        <v>0</v>
      </c>
      <c r="AM81" s="58">
        <v>0</v>
      </c>
      <c r="AN81" s="58">
        <v>0</v>
      </c>
      <c r="AO81" s="58">
        <v>0</v>
      </c>
      <c r="AP81" s="58">
        <v>0</v>
      </c>
      <c r="AQ81" s="58">
        <v>0</v>
      </c>
      <c r="AR81" s="58">
        <v>0</v>
      </c>
      <c r="AS81" s="58">
        <v>0</v>
      </c>
      <c r="AT81" s="58">
        <v>0</v>
      </c>
      <c r="AU81" s="58">
        <v>0</v>
      </c>
      <c r="AV81" s="58">
        <v>0</v>
      </c>
      <c r="AW81" s="58">
        <v>0</v>
      </c>
      <c r="AX81" s="58">
        <v>0</v>
      </c>
      <c r="AY81" s="58">
        <v>0</v>
      </c>
    </row>
    <row r="82" spans="1:51" x14ac:dyDescent="0.2">
      <c r="A82" s="57" t="s">
        <v>42</v>
      </c>
      <c r="B82" s="57" t="s">
        <v>3656</v>
      </c>
      <c r="C82" s="57"/>
      <c r="D82" s="26"/>
      <c r="E82" s="66"/>
      <c r="F82" s="57"/>
      <c r="G82" s="58"/>
      <c r="H82" s="58"/>
      <c r="I82" s="58"/>
      <c r="J82" s="59">
        <f t="shared" si="2"/>
        <v>0</v>
      </c>
      <c r="K82" s="59">
        <f t="shared" si="3"/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  <c r="X82" s="58">
        <v>0</v>
      </c>
      <c r="Y82" s="58">
        <v>0</v>
      </c>
      <c r="Z82" s="58">
        <v>0</v>
      </c>
      <c r="AA82" s="58">
        <v>0</v>
      </c>
      <c r="AB82" s="58">
        <v>0</v>
      </c>
      <c r="AC82" s="58">
        <v>0</v>
      </c>
      <c r="AD82" s="58">
        <v>0</v>
      </c>
      <c r="AE82" s="58">
        <v>0</v>
      </c>
      <c r="AF82" s="58">
        <v>0</v>
      </c>
      <c r="AG82" s="58">
        <v>0</v>
      </c>
      <c r="AH82" s="58">
        <v>0</v>
      </c>
      <c r="AI82" s="58">
        <v>0</v>
      </c>
      <c r="AJ82" s="58">
        <v>0</v>
      </c>
      <c r="AK82" s="58">
        <v>0</v>
      </c>
      <c r="AL82" s="58">
        <v>0</v>
      </c>
      <c r="AM82" s="58">
        <v>0</v>
      </c>
      <c r="AN82" s="58">
        <v>0</v>
      </c>
      <c r="AO82" s="58">
        <v>0</v>
      </c>
      <c r="AP82" s="58">
        <v>0</v>
      </c>
      <c r="AQ82" s="58">
        <v>0</v>
      </c>
      <c r="AR82" s="58">
        <v>0</v>
      </c>
      <c r="AS82" s="58">
        <v>0</v>
      </c>
      <c r="AT82" s="58">
        <v>0</v>
      </c>
      <c r="AU82" s="58">
        <v>0</v>
      </c>
      <c r="AV82" s="58">
        <v>0</v>
      </c>
      <c r="AW82" s="58">
        <v>0</v>
      </c>
      <c r="AX82" s="58">
        <v>0</v>
      </c>
      <c r="AY82" s="58">
        <v>0</v>
      </c>
    </row>
    <row r="83" spans="1:51" x14ac:dyDescent="0.2">
      <c r="A83" s="57" t="s">
        <v>42</v>
      </c>
      <c r="B83" s="57" t="s">
        <v>3791</v>
      </c>
      <c r="C83" s="57"/>
      <c r="D83" s="26"/>
      <c r="E83" s="66"/>
      <c r="F83" s="57"/>
      <c r="G83" s="58"/>
      <c r="H83" s="58"/>
      <c r="I83" s="58"/>
      <c r="J83" s="59">
        <f t="shared" si="2"/>
        <v>0</v>
      </c>
      <c r="K83" s="59">
        <f t="shared" si="3"/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0</v>
      </c>
      <c r="AD83" s="58">
        <v>0</v>
      </c>
      <c r="AE83" s="58">
        <v>0</v>
      </c>
      <c r="AF83" s="58">
        <v>0</v>
      </c>
      <c r="AG83" s="58">
        <v>0</v>
      </c>
      <c r="AH83" s="58">
        <v>0</v>
      </c>
      <c r="AI83" s="58">
        <v>0</v>
      </c>
      <c r="AJ83" s="58">
        <v>0</v>
      </c>
      <c r="AK83" s="58">
        <v>0</v>
      </c>
      <c r="AL83" s="58">
        <v>0</v>
      </c>
      <c r="AM83" s="58">
        <v>0</v>
      </c>
      <c r="AN83" s="58">
        <v>0</v>
      </c>
      <c r="AO83" s="58">
        <v>0</v>
      </c>
      <c r="AP83" s="58">
        <v>0</v>
      </c>
      <c r="AQ83" s="58">
        <v>0</v>
      </c>
      <c r="AR83" s="58">
        <v>0</v>
      </c>
      <c r="AS83" s="58">
        <v>0</v>
      </c>
      <c r="AT83" s="58">
        <v>0</v>
      </c>
      <c r="AU83" s="58">
        <v>0</v>
      </c>
      <c r="AV83" s="58">
        <v>0</v>
      </c>
      <c r="AW83" s="58">
        <v>0</v>
      </c>
      <c r="AX83" s="58">
        <v>0</v>
      </c>
      <c r="AY83" s="58">
        <v>0</v>
      </c>
    </row>
    <row r="84" spans="1:51" x14ac:dyDescent="0.2">
      <c r="A84" s="57" t="s">
        <v>42</v>
      </c>
      <c r="B84" s="57" t="s">
        <v>3716</v>
      </c>
      <c r="C84" s="57"/>
      <c r="D84" s="26"/>
      <c r="E84" s="66"/>
      <c r="F84" s="57"/>
      <c r="G84" s="58"/>
      <c r="H84" s="58"/>
      <c r="I84" s="58"/>
      <c r="J84" s="59">
        <f t="shared" si="2"/>
        <v>0</v>
      </c>
      <c r="K84" s="59">
        <f t="shared" si="3"/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58">
        <v>0</v>
      </c>
      <c r="Z84" s="58">
        <v>0</v>
      </c>
      <c r="AA84" s="58">
        <v>0</v>
      </c>
      <c r="AB84" s="58">
        <v>0</v>
      </c>
      <c r="AC84" s="58">
        <v>0</v>
      </c>
      <c r="AD84" s="58">
        <v>0</v>
      </c>
      <c r="AE84" s="58">
        <v>0</v>
      </c>
      <c r="AF84" s="58">
        <v>0</v>
      </c>
      <c r="AG84" s="58">
        <v>0</v>
      </c>
      <c r="AH84" s="58">
        <v>0</v>
      </c>
      <c r="AI84" s="58">
        <v>0</v>
      </c>
      <c r="AJ84" s="58">
        <v>0</v>
      </c>
      <c r="AK84" s="58">
        <v>0</v>
      </c>
      <c r="AL84" s="58">
        <v>0</v>
      </c>
      <c r="AM84" s="58">
        <v>0</v>
      </c>
      <c r="AN84" s="58">
        <v>0</v>
      </c>
      <c r="AO84" s="58">
        <v>0</v>
      </c>
      <c r="AP84" s="58">
        <v>0</v>
      </c>
      <c r="AQ84" s="58">
        <v>0</v>
      </c>
      <c r="AR84" s="58">
        <v>0</v>
      </c>
      <c r="AS84" s="58">
        <v>0</v>
      </c>
      <c r="AT84" s="58">
        <v>0</v>
      </c>
      <c r="AU84" s="58">
        <v>0</v>
      </c>
      <c r="AV84" s="58">
        <v>0</v>
      </c>
      <c r="AW84" s="58">
        <v>0</v>
      </c>
      <c r="AX84" s="58">
        <v>0</v>
      </c>
      <c r="AY84" s="58">
        <v>0</v>
      </c>
    </row>
    <row r="85" spans="1:51" x14ac:dyDescent="0.2">
      <c r="A85" s="57" t="s">
        <v>42</v>
      </c>
      <c r="B85" s="57" t="s">
        <v>3808</v>
      </c>
      <c r="C85" s="57"/>
      <c r="D85" s="26"/>
      <c r="E85" s="66"/>
      <c r="F85" s="57"/>
      <c r="G85" s="58"/>
      <c r="H85" s="58"/>
      <c r="I85" s="58"/>
      <c r="J85" s="59">
        <f t="shared" si="2"/>
        <v>0</v>
      </c>
      <c r="K85" s="59">
        <f t="shared" si="3"/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  <c r="X85" s="58">
        <v>0</v>
      </c>
      <c r="Y85" s="58">
        <v>0</v>
      </c>
      <c r="Z85" s="58">
        <v>0</v>
      </c>
      <c r="AA85" s="58">
        <v>0</v>
      </c>
      <c r="AB85" s="58">
        <v>0</v>
      </c>
      <c r="AC85" s="58">
        <v>0</v>
      </c>
      <c r="AD85" s="58">
        <v>0</v>
      </c>
      <c r="AE85" s="58">
        <v>0</v>
      </c>
      <c r="AF85" s="58">
        <v>0</v>
      </c>
      <c r="AG85" s="58">
        <v>0</v>
      </c>
      <c r="AH85" s="58">
        <v>0</v>
      </c>
      <c r="AI85" s="58">
        <v>0</v>
      </c>
      <c r="AJ85" s="58">
        <v>0</v>
      </c>
      <c r="AK85" s="58">
        <v>0</v>
      </c>
      <c r="AL85" s="58">
        <v>0</v>
      </c>
      <c r="AM85" s="58">
        <v>0</v>
      </c>
      <c r="AN85" s="58">
        <v>0</v>
      </c>
      <c r="AO85" s="58">
        <v>0</v>
      </c>
      <c r="AP85" s="58">
        <v>0</v>
      </c>
      <c r="AQ85" s="58">
        <v>0</v>
      </c>
      <c r="AR85" s="58">
        <v>0</v>
      </c>
      <c r="AS85" s="58">
        <v>0</v>
      </c>
      <c r="AT85" s="58">
        <v>0</v>
      </c>
      <c r="AU85" s="58">
        <v>0</v>
      </c>
      <c r="AV85" s="58">
        <v>0</v>
      </c>
      <c r="AW85" s="58">
        <v>0</v>
      </c>
      <c r="AX85" s="58">
        <v>0</v>
      </c>
      <c r="AY85" s="58">
        <v>0</v>
      </c>
    </row>
    <row r="86" spans="1:51" x14ac:dyDescent="0.2">
      <c r="A86" s="57" t="s">
        <v>42</v>
      </c>
      <c r="B86" s="57" t="s">
        <v>3745</v>
      </c>
      <c r="C86" s="57"/>
      <c r="D86" s="26"/>
      <c r="E86" s="66"/>
      <c r="F86" s="57"/>
      <c r="G86" s="58"/>
      <c r="H86" s="58"/>
      <c r="I86" s="58"/>
      <c r="J86" s="59">
        <f t="shared" si="2"/>
        <v>0</v>
      </c>
      <c r="K86" s="59">
        <f t="shared" si="3"/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58">
        <v>0</v>
      </c>
      <c r="Z86" s="58">
        <v>0</v>
      </c>
      <c r="AA86" s="58">
        <v>0</v>
      </c>
      <c r="AB86" s="58">
        <v>0</v>
      </c>
      <c r="AC86" s="58">
        <v>0</v>
      </c>
      <c r="AD86" s="58">
        <v>0</v>
      </c>
      <c r="AE86" s="58">
        <v>0</v>
      </c>
      <c r="AF86" s="58">
        <v>0</v>
      </c>
      <c r="AG86" s="58">
        <v>0</v>
      </c>
      <c r="AH86" s="58">
        <v>0</v>
      </c>
      <c r="AI86" s="58">
        <v>0</v>
      </c>
      <c r="AJ86" s="58">
        <v>0</v>
      </c>
      <c r="AK86" s="58">
        <v>0</v>
      </c>
      <c r="AL86" s="58">
        <v>0</v>
      </c>
      <c r="AM86" s="58">
        <v>0</v>
      </c>
      <c r="AN86" s="58">
        <v>0</v>
      </c>
      <c r="AO86" s="58">
        <v>0</v>
      </c>
      <c r="AP86" s="58">
        <v>0</v>
      </c>
      <c r="AQ86" s="58">
        <v>0</v>
      </c>
      <c r="AR86" s="58">
        <v>0</v>
      </c>
      <c r="AS86" s="58">
        <v>0</v>
      </c>
      <c r="AT86" s="58">
        <v>0</v>
      </c>
      <c r="AU86" s="58">
        <v>0</v>
      </c>
      <c r="AV86" s="58">
        <v>0</v>
      </c>
      <c r="AW86" s="58">
        <v>0</v>
      </c>
      <c r="AX86" s="58">
        <v>0</v>
      </c>
      <c r="AY86" s="58">
        <v>0</v>
      </c>
    </row>
    <row r="87" spans="1:51" x14ac:dyDescent="0.2">
      <c r="A87" s="57" t="s">
        <v>42</v>
      </c>
      <c r="B87" s="57" t="s">
        <v>3660</v>
      </c>
      <c r="C87" s="57"/>
      <c r="D87" s="26"/>
      <c r="E87" s="66"/>
      <c r="F87" s="57"/>
      <c r="G87" s="58"/>
      <c r="H87" s="58"/>
      <c r="I87" s="58"/>
      <c r="J87" s="59">
        <f t="shared" si="2"/>
        <v>0</v>
      </c>
      <c r="K87" s="59">
        <f t="shared" si="3"/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  <c r="X87" s="58">
        <v>0</v>
      </c>
      <c r="Y87" s="58">
        <v>0</v>
      </c>
      <c r="Z87" s="58">
        <v>0</v>
      </c>
      <c r="AA87" s="58">
        <v>0</v>
      </c>
      <c r="AB87" s="58">
        <v>0</v>
      </c>
      <c r="AC87" s="58">
        <v>0</v>
      </c>
      <c r="AD87" s="58">
        <v>0</v>
      </c>
      <c r="AE87" s="58">
        <v>0</v>
      </c>
      <c r="AF87" s="58">
        <v>0</v>
      </c>
      <c r="AG87" s="58">
        <v>0</v>
      </c>
      <c r="AH87" s="58">
        <v>0</v>
      </c>
      <c r="AI87" s="58">
        <v>0</v>
      </c>
      <c r="AJ87" s="58">
        <v>0</v>
      </c>
      <c r="AK87" s="58">
        <v>0</v>
      </c>
      <c r="AL87" s="58">
        <v>0</v>
      </c>
      <c r="AM87" s="58">
        <v>0</v>
      </c>
      <c r="AN87" s="58">
        <v>0</v>
      </c>
      <c r="AO87" s="58">
        <v>0</v>
      </c>
      <c r="AP87" s="58">
        <v>0</v>
      </c>
      <c r="AQ87" s="58">
        <v>0</v>
      </c>
      <c r="AR87" s="58">
        <v>0</v>
      </c>
      <c r="AS87" s="58">
        <v>0</v>
      </c>
      <c r="AT87" s="58">
        <v>0</v>
      </c>
      <c r="AU87" s="58">
        <v>0</v>
      </c>
      <c r="AV87" s="58">
        <v>0</v>
      </c>
      <c r="AW87" s="58">
        <v>0</v>
      </c>
      <c r="AX87" s="58">
        <v>0</v>
      </c>
      <c r="AY87" s="58">
        <v>0</v>
      </c>
    </row>
    <row r="88" spans="1:51" x14ac:dyDescent="0.2">
      <c r="A88" s="57" t="s">
        <v>42</v>
      </c>
      <c r="B88" s="57" t="s">
        <v>3809</v>
      </c>
      <c r="C88" s="57"/>
      <c r="D88" s="26"/>
      <c r="E88" s="66"/>
      <c r="F88" s="57"/>
      <c r="G88" s="58"/>
      <c r="H88" s="58"/>
      <c r="I88" s="58"/>
      <c r="J88" s="59">
        <f t="shared" si="2"/>
        <v>0</v>
      </c>
      <c r="K88" s="59">
        <f t="shared" si="3"/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58">
        <v>0</v>
      </c>
      <c r="Z88" s="58">
        <v>0</v>
      </c>
      <c r="AA88" s="58">
        <v>0</v>
      </c>
      <c r="AB88" s="58">
        <v>0</v>
      </c>
      <c r="AC88" s="58">
        <v>0</v>
      </c>
      <c r="AD88" s="58">
        <v>0</v>
      </c>
      <c r="AE88" s="58">
        <v>0</v>
      </c>
      <c r="AF88" s="58">
        <v>0</v>
      </c>
      <c r="AG88" s="58">
        <v>0</v>
      </c>
      <c r="AH88" s="58">
        <v>0</v>
      </c>
      <c r="AI88" s="58">
        <v>0</v>
      </c>
      <c r="AJ88" s="58">
        <v>0</v>
      </c>
      <c r="AK88" s="58">
        <v>0</v>
      </c>
      <c r="AL88" s="58">
        <v>0</v>
      </c>
      <c r="AM88" s="58">
        <v>0</v>
      </c>
      <c r="AN88" s="58">
        <v>0</v>
      </c>
      <c r="AO88" s="58">
        <v>0</v>
      </c>
      <c r="AP88" s="58">
        <v>0</v>
      </c>
      <c r="AQ88" s="58">
        <v>0</v>
      </c>
      <c r="AR88" s="58">
        <v>0</v>
      </c>
      <c r="AS88" s="58">
        <v>0</v>
      </c>
      <c r="AT88" s="58">
        <v>0</v>
      </c>
      <c r="AU88" s="58">
        <v>0</v>
      </c>
      <c r="AV88" s="58">
        <v>0</v>
      </c>
      <c r="AW88" s="58">
        <v>0</v>
      </c>
      <c r="AX88" s="58">
        <v>0</v>
      </c>
      <c r="AY88" s="58">
        <v>0</v>
      </c>
    </row>
    <row r="89" spans="1:51" x14ac:dyDescent="0.2">
      <c r="A89" s="57" t="s">
        <v>42</v>
      </c>
      <c r="B89" s="57" t="s">
        <v>3810</v>
      </c>
      <c r="C89" s="57"/>
      <c r="D89" s="26"/>
      <c r="E89" s="66"/>
      <c r="F89" s="57"/>
      <c r="G89" s="58"/>
      <c r="H89" s="58"/>
      <c r="I89" s="58"/>
      <c r="J89" s="59">
        <f t="shared" si="2"/>
        <v>0</v>
      </c>
      <c r="K89" s="59">
        <f t="shared" si="3"/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  <c r="X89" s="58">
        <v>0</v>
      </c>
      <c r="Y89" s="58">
        <v>0</v>
      </c>
      <c r="Z89" s="58">
        <v>0</v>
      </c>
      <c r="AA89" s="58">
        <v>0</v>
      </c>
      <c r="AB89" s="58">
        <v>0</v>
      </c>
      <c r="AC89" s="58">
        <v>0</v>
      </c>
      <c r="AD89" s="58">
        <v>0</v>
      </c>
      <c r="AE89" s="58">
        <v>0</v>
      </c>
      <c r="AF89" s="58">
        <v>0</v>
      </c>
      <c r="AG89" s="58">
        <v>0</v>
      </c>
      <c r="AH89" s="58">
        <v>0</v>
      </c>
      <c r="AI89" s="58">
        <v>0</v>
      </c>
      <c r="AJ89" s="58">
        <v>0</v>
      </c>
      <c r="AK89" s="58">
        <v>0</v>
      </c>
      <c r="AL89" s="58">
        <v>0</v>
      </c>
      <c r="AM89" s="58">
        <v>0</v>
      </c>
      <c r="AN89" s="58">
        <v>0</v>
      </c>
      <c r="AO89" s="58">
        <v>0</v>
      </c>
      <c r="AP89" s="58">
        <v>0</v>
      </c>
      <c r="AQ89" s="58">
        <v>0</v>
      </c>
      <c r="AR89" s="58">
        <v>0</v>
      </c>
      <c r="AS89" s="58">
        <v>0</v>
      </c>
      <c r="AT89" s="58">
        <v>0</v>
      </c>
      <c r="AU89" s="58">
        <v>0</v>
      </c>
      <c r="AV89" s="58">
        <v>0</v>
      </c>
      <c r="AW89" s="58">
        <v>0</v>
      </c>
      <c r="AX89" s="58">
        <v>0</v>
      </c>
      <c r="AY89" s="58">
        <v>0</v>
      </c>
    </row>
    <row r="90" spans="1:51" x14ac:dyDescent="0.2">
      <c r="A90" s="57" t="s">
        <v>42</v>
      </c>
      <c r="B90" s="57" t="s">
        <v>3793</v>
      </c>
      <c r="C90" s="57"/>
      <c r="D90" s="26"/>
      <c r="E90" s="66"/>
      <c r="F90" s="57"/>
      <c r="G90" s="58"/>
      <c r="H90" s="58"/>
      <c r="I90" s="58"/>
      <c r="J90" s="59">
        <f t="shared" si="2"/>
        <v>0</v>
      </c>
      <c r="K90" s="59">
        <f t="shared" si="3"/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58">
        <v>0</v>
      </c>
      <c r="Z90" s="58">
        <v>0</v>
      </c>
      <c r="AA90" s="58">
        <v>0</v>
      </c>
      <c r="AB90" s="58">
        <v>0</v>
      </c>
      <c r="AC90" s="58">
        <v>0</v>
      </c>
      <c r="AD90" s="58">
        <v>0</v>
      </c>
      <c r="AE90" s="58">
        <v>0</v>
      </c>
      <c r="AF90" s="58">
        <v>0</v>
      </c>
      <c r="AG90" s="58">
        <v>0</v>
      </c>
      <c r="AH90" s="58">
        <v>0</v>
      </c>
      <c r="AI90" s="58">
        <v>0</v>
      </c>
      <c r="AJ90" s="58">
        <v>0</v>
      </c>
      <c r="AK90" s="58">
        <v>0</v>
      </c>
      <c r="AL90" s="58">
        <v>0</v>
      </c>
      <c r="AM90" s="58">
        <v>0</v>
      </c>
      <c r="AN90" s="58">
        <v>0</v>
      </c>
      <c r="AO90" s="58">
        <v>0</v>
      </c>
      <c r="AP90" s="58">
        <v>0</v>
      </c>
      <c r="AQ90" s="58">
        <v>0</v>
      </c>
      <c r="AR90" s="58">
        <v>0</v>
      </c>
      <c r="AS90" s="58">
        <v>0</v>
      </c>
      <c r="AT90" s="58">
        <v>0</v>
      </c>
      <c r="AU90" s="58">
        <v>0</v>
      </c>
      <c r="AV90" s="58">
        <v>0</v>
      </c>
      <c r="AW90" s="58">
        <v>0</v>
      </c>
      <c r="AX90" s="58">
        <v>0</v>
      </c>
      <c r="AY90" s="58">
        <v>0</v>
      </c>
    </row>
    <row r="91" spans="1:51" x14ac:dyDescent="0.2">
      <c r="A91" s="57" t="s">
        <v>42</v>
      </c>
      <c r="B91" s="57" t="s">
        <v>3795</v>
      </c>
      <c r="C91" s="57"/>
      <c r="D91" s="26"/>
      <c r="E91" s="66"/>
      <c r="F91" s="57"/>
      <c r="G91" s="58"/>
      <c r="H91" s="58"/>
      <c r="I91" s="58"/>
      <c r="J91" s="59">
        <f t="shared" si="2"/>
        <v>0</v>
      </c>
      <c r="K91" s="59">
        <f t="shared" si="3"/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  <c r="X91" s="58">
        <v>0</v>
      </c>
      <c r="Y91" s="58">
        <v>0</v>
      </c>
      <c r="Z91" s="58">
        <v>0</v>
      </c>
      <c r="AA91" s="58">
        <v>0</v>
      </c>
      <c r="AB91" s="58">
        <v>0</v>
      </c>
      <c r="AC91" s="58">
        <v>0</v>
      </c>
      <c r="AD91" s="58">
        <v>0</v>
      </c>
      <c r="AE91" s="58">
        <v>0</v>
      </c>
      <c r="AF91" s="58">
        <v>0</v>
      </c>
      <c r="AG91" s="58">
        <v>0</v>
      </c>
      <c r="AH91" s="58">
        <v>0</v>
      </c>
      <c r="AI91" s="58">
        <v>0</v>
      </c>
      <c r="AJ91" s="58">
        <v>0</v>
      </c>
      <c r="AK91" s="58">
        <v>0</v>
      </c>
      <c r="AL91" s="58">
        <v>0</v>
      </c>
      <c r="AM91" s="58">
        <v>0</v>
      </c>
      <c r="AN91" s="58">
        <v>0</v>
      </c>
      <c r="AO91" s="58">
        <v>0</v>
      </c>
      <c r="AP91" s="58">
        <v>0</v>
      </c>
      <c r="AQ91" s="58">
        <v>0</v>
      </c>
      <c r="AR91" s="58">
        <v>0</v>
      </c>
      <c r="AS91" s="58">
        <v>0</v>
      </c>
      <c r="AT91" s="58">
        <v>0</v>
      </c>
      <c r="AU91" s="58">
        <v>0</v>
      </c>
      <c r="AV91" s="58">
        <v>0</v>
      </c>
      <c r="AW91" s="58">
        <v>0</v>
      </c>
      <c r="AX91" s="58">
        <v>0</v>
      </c>
      <c r="AY91" s="58">
        <v>0</v>
      </c>
    </row>
    <row r="92" spans="1:51" x14ac:dyDescent="0.2">
      <c r="A92" s="57" t="s">
        <v>42</v>
      </c>
      <c r="B92" s="57" t="s">
        <v>3811</v>
      </c>
      <c r="C92" s="57"/>
      <c r="D92" s="26"/>
      <c r="E92" s="66"/>
      <c r="F92" s="57"/>
      <c r="G92" s="58"/>
      <c r="H92" s="58"/>
      <c r="I92" s="58"/>
      <c r="J92" s="59">
        <f t="shared" si="2"/>
        <v>0</v>
      </c>
      <c r="K92" s="59">
        <f t="shared" si="3"/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  <c r="X92" s="58">
        <v>0</v>
      </c>
      <c r="Y92" s="58">
        <v>0</v>
      </c>
      <c r="Z92" s="58">
        <v>0</v>
      </c>
      <c r="AA92" s="58">
        <v>0</v>
      </c>
      <c r="AB92" s="58">
        <v>0</v>
      </c>
      <c r="AC92" s="58">
        <v>0</v>
      </c>
      <c r="AD92" s="58">
        <v>0</v>
      </c>
      <c r="AE92" s="58">
        <v>0</v>
      </c>
      <c r="AF92" s="58">
        <v>0</v>
      </c>
      <c r="AG92" s="58">
        <v>0</v>
      </c>
      <c r="AH92" s="58">
        <v>0</v>
      </c>
      <c r="AI92" s="58">
        <v>0</v>
      </c>
      <c r="AJ92" s="58">
        <v>0</v>
      </c>
      <c r="AK92" s="58">
        <v>0</v>
      </c>
      <c r="AL92" s="58">
        <v>0</v>
      </c>
      <c r="AM92" s="58">
        <v>0</v>
      </c>
      <c r="AN92" s="58">
        <v>0</v>
      </c>
      <c r="AO92" s="58">
        <v>0</v>
      </c>
      <c r="AP92" s="58">
        <v>0</v>
      </c>
      <c r="AQ92" s="58">
        <v>0</v>
      </c>
      <c r="AR92" s="58">
        <v>0</v>
      </c>
      <c r="AS92" s="58">
        <v>0</v>
      </c>
      <c r="AT92" s="58">
        <v>0</v>
      </c>
      <c r="AU92" s="58">
        <v>0</v>
      </c>
      <c r="AV92" s="58">
        <v>0</v>
      </c>
      <c r="AW92" s="58">
        <v>0</v>
      </c>
      <c r="AX92" s="58">
        <v>0</v>
      </c>
      <c r="AY92" s="58">
        <v>0</v>
      </c>
    </row>
    <row r="93" spans="1:51" x14ac:dyDescent="0.2">
      <c r="A93" s="53" t="s">
        <v>42</v>
      </c>
      <c r="B93" s="53" t="s">
        <v>3669</v>
      </c>
      <c r="C93" s="53"/>
      <c r="D93" s="319"/>
      <c r="E93" s="137"/>
      <c r="F93" s="53"/>
      <c r="G93" s="74"/>
      <c r="H93" s="74"/>
      <c r="I93" s="74"/>
      <c r="J93" s="75">
        <f t="shared" si="2"/>
        <v>0</v>
      </c>
      <c r="K93" s="75">
        <f t="shared" si="3"/>
        <v>0</v>
      </c>
      <c r="L93" s="74">
        <v>0</v>
      </c>
      <c r="M93" s="74">
        <v>0</v>
      </c>
      <c r="N93" s="74">
        <v>0</v>
      </c>
      <c r="O93" s="74">
        <v>0</v>
      </c>
      <c r="P93" s="74">
        <v>0</v>
      </c>
      <c r="Q93" s="74">
        <v>0</v>
      </c>
      <c r="R93" s="74">
        <v>0</v>
      </c>
      <c r="S93" s="74">
        <v>0</v>
      </c>
      <c r="T93" s="74">
        <v>0</v>
      </c>
      <c r="U93" s="74">
        <v>0</v>
      </c>
      <c r="V93" s="74">
        <v>0</v>
      </c>
      <c r="W93" s="74">
        <v>0</v>
      </c>
      <c r="X93" s="74">
        <v>0</v>
      </c>
      <c r="Y93" s="74">
        <v>0</v>
      </c>
      <c r="Z93" s="74">
        <v>0</v>
      </c>
      <c r="AA93" s="74">
        <v>0</v>
      </c>
      <c r="AB93" s="74">
        <v>0</v>
      </c>
      <c r="AC93" s="74">
        <v>0</v>
      </c>
      <c r="AD93" s="74">
        <v>0</v>
      </c>
      <c r="AE93" s="74">
        <v>0</v>
      </c>
      <c r="AF93" s="74">
        <v>0</v>
      </c>
      <c r="AG93" s="74">
        <v>0</v>
      </c>
      <c r="AH93" s="74">
        <v>0</v>
      </c>
      <c r="AI93" s="74">
        <v>0</v>
      </c>
      <c r="AJ93" s="74">
        <v>0</v>
      </c>
      <c r="AK93" s="74">
        <v>0</v>
      </c>
      <c r="AL93" s="74">
        <v>0</v>
      </c>
      <c r="AM93" s="74">
        <v>0</v>
      </c>
      <c r="AN93" s="74">
        <v>0</v>
      </c>
      <c r="AO93" s="74">
        <v>0</v>
      </c>
      <c r="AP93" s="74">
        <v>0</v>
      </c>
      <c r="AQ93" s="74">
        <v>0</v>
      </c>
      <c r="AR93" s="74">
        <v>0</v>
      </c>
      <c r="AS93" s="74">
        <v>0</v>
      </c>
      <c r="AT93" s="74">
        <v>0</v>
      </c>
      <c r="AU93" s="74">
        <v>0</v>
      </c>
      <c r="AV93" s="74">
        <v>0</v>
      </c>
      <c r="AW93" s="74">
        <v>0</v>
      </c>
      <c r="AX93" s="74">
        <v>0</v>
      </c>
      <c r="AY93" s="74">
        <v>0</v>
      </c>
    </row>
    <row r="94" spans="1:51" x14ac:dyDescent="0.2">
      <c r="A94" s="57" t="s">
        <v>42</v>
      </c>
      <c r="B94" s="57" t="s">
        <v>3685</v>
      </c>
      <c r="C94" s="57"/>
      <c r="D94" s="26"/>
      <c r="E94" s="66"/>
      <c r="F94" s="57"/>
      <c r="G94" s="58"/>
      <c r="H94" s="58"/>
      <c r="I94" s="58"/>
      <c r="J94" s="59">
        <f t="shared" si="2"/>
        <v>0</v>
      </c>
      <c r="K94" s="59">
        <f t="shared" si="3"/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  <c r="X94" s="58">
        <v>0</v>
      </c>
      <c r="Y94" s="58">
        <v>0</v>
      </c>
      <c r="Z94" s="58">
        <v>0</v>
      </c>
      <c r="AA94" s="58">
        <v>0</v>
      </c>
      <c r="AB94" s="58">
        <v>0</v>
      </c>
      <c r="AC94" s="58">
        <v>0</v>
      </c>
      <c r="AD94" s="58">
        <v>0</v>
      </c>
      <c r="AE94" s="58">
        <v>0</v>
      </c>
      <c r="AF94" s="58">
        <v>0</v>
      </c>
      <c r="AG94" s="58">
        <v>0</v>
      </c>
      <c r="AH94" s="58">
        <v>0</v>
      </c>
      <c r="AI94" s="58">
        <v>0</v>
      </c>
      <c r="AJ94" s="58">
        <v>0</v>
      </c>
      <c r="AK94" s="58">
        <v>0</v>
      </c>
      <c r="AL94" s="58">
        <v>0</v>
      </c>
      <c r="AM94" s="58">
        <v>0</v>
      </c>
      <c r="AN94" s="58">
        <v>0</v>
      </c>
      <c r="AO94" s="58">
        <v>0</v>
      </c>
      <c r="AP94" s="58">
        <v>0</v>
      </c>
      <c r="AQ94" s="58">
        <v>0</v>
      </c>
      <c r="AR94" s="58">
        <v>0</v>
      </c>
      <c r="AS94" s="58">
        <v>0</v>
      </c>
      <c r="AT94" s="58">
        <v>0</v>
      </c>
      <c r="AU94" s="58">
        <v>0</v>
      </c>
      <c r="AV94" s="58">
        <v>0</v>
      </c>
      <c r="AW94" s="58">
        <v>0</v>
      </c>
      <c r="AX94" s="58">
        <v>0</v>
      </c>
      <c r="AY94" s="58">
        <v>0</v>
      </c>
    </row>
    <row r="95" spans="1:51" x14ac:dyDescent="0.2">
      <c r="A95" s="57" t="s">
        <v>42</v>
      </c>
      <c r="B95" s="57" t="s">
        <v>3913</v>
      </c>
      <c r="C95" s="57"/>
      <c r="D95" s="26"/>
      <c r="E95" s="66"/>
      <c r="F95" s="57"/>
      <c r="G95" s="58"/>
      <c r="H95" s="58"/>
      <c r="I95" s="58"/>
      <c r="J95" s="59">
        <f t="shared" si="2"/>
        <v>0</v>
      </c>
      <c r="K95" s="59">
        <f t="shared" si="3"/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  <c r="X95" s="58">
        <v>0</v>
      </c>
      <c r="Y95" s="58">
        <v>0</v>
      </c>
      <c r="Z95" s="58">
        <v>0</v>
      </c>
      <c r="AA95" s="58">
        <v>0</v>
      </c>
      <c r="AB95" s="58">
        <v>0</v>
      </c>
      <c r="AC95" s="58">
        <v>0</v>
      </c>
      <c r="AD95" s="58">
        <v>0</v>
      </c>
      <c r="AE95" s="58">
        <v>0</v>
      </c>
      <c r="AF95" s="58">
        <v>0</v>
      </c>
      <c r="AG95" s="58">
        <v>0</v>
      </c>
      <c r="AH95" s="58">
        <v>0</v>
      </c>
      <c r="AI95" s="58">
        <v>0</v>
      </c>
      <c r="AJ95" s="58">
        <v>0</v>
      </c>
      <c r="AK95" s="58">
        <v>0</v>
      </c>
      <c r="AL95" s="58">
        <v>0</v>
      </c>
      <c r="AM95" s="58">
        <v>0</v>
      </c>
      <c r="AN95" s="58">
        <v>0</v>
      </c>
      <c r="AO95" s="58">
        <v>0</v>
      </c>
      <c r="AP95" s="58">
        <v>0</v>
      </c>
      <c r="AQ95" s="58">
        <v>0</v>
      </c>
      <c r="AR95" s="58">
        <v>0</v>
      </c>
      <c r="AS95" s="58">
        <v>0</v>
      </c>
      <c r="AT95" s="58">
        <v>0</v>
      </c>
      <c r="AU95" s="58">
        <v>0</v>
      </c>
      <c r="AV95" s="58">
        <v>0</v>
      </c>
      <c r="AW95" s="58">
        <v>0</v>
      </c>
      <c r="AX95" s="58">
        <v>0</v>
      </c>
      <c r="AY95" s="58">
        <v>0</v>
      </c>
    </row>
    <row r="96" spans="1:51" x14ac:dyDescent="0.2">
      <c r="A96" s="57" t="s">
        <v>42</v>
      </c>
      <c r="B96" s="57" t="s">
        <v>3812</v>
      </c>
      <c r="C96" s="57"/>
      <c r="D96" s="26"/>
      <c r="E96" s="66"/>
      <c r="F96" s="57"/>
      <c r="G96" s="58"/>
      <c r="H96" s="58"/>
      <c r="I96" s="58"/>
      <c r="J96" s="59">
        <f t="shared" si="2"/>
        <v>0</v>
      </c>
      <c r="K96" s="59">
        <f t="shared" si="3"/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58">
        <v>0</v>
      </c>
      <c r="Z96" s="58">
        <v>0</v>
      </c>
      <c r="AA96" s="58">
        <v>0</v>
      </c>
      <c r="AB96" s="58">
        <v>0</v>
      </c>
      <c r="AC96" s="58">
        <v>0</v>
      </c>
      <c r="AD96" s="58">
        <v>0</v>
      </c>
      <c r="AE96" s="58">
        <v>0</v>
      </c>
      <c r="AF96" s="58">
        <v>0</v>
      </c>
      <c r="AG96" s="58">
        <v>0</v>
      </c>
      <c r="AH96" s="58">
        <v>0</v>
      </c>
      <c r="AI96" s="58">
        <v>0</v>
      </c>
      <c r="AJ96" s="58">
        <v>0</v>
      </c>
      <c r="AK96" s="58">
        <v>0</v>
      </c>
      <c r="AL96" s="58">
        <v>0</v>
      </c>
      <c r="AM96" s="58">
        <v>0</v>
      </c>
      <c r="AN96" s="58">
        <v>0</v>
      </c>
      <c r="AO96" s="58">
        <v>0</v>
      </c>
      <c r="AP96" s="58">
        <v>0</v>
      </c>
      <c r="AQ96" s="58">
        <v>0</v>
      </c>
      <c r="AR96" s="58">
        <v>0</v>
      </c>
      <c r="AS96" s="58">
        <v>0</v>
      </c>
      <c r="AT96" s="58">
        <v>0</v>
      </c>
      <c r="AU96" s="58">
        <v>0</v>
      </c>
      <c r="AV96" s="58">
        <v>0</v>
      </c>
      <c r="AW96" s="58">
        <v>0</v>
      </c>
      <c r="AX96" s="58">
        <v>0</v>
      </c>
      <c r="AY96" s="58">
        <v>0</v>
      </c>
    </row>
    <row r="97" spans="1:51" x14ac:dyDescent="0.2">
      <c r="A97" s="57" t="s">
        <v>42</v>
      </c>
      <c r="B97" s="57" t="s">
        <v>3813</v>
      </c>
      <c r="C97" s="57"/>
      <c r="D97" s="26"/>
      <c r="E97" s="66"/>
      <c r="F97" s="57"/>
      <c r="G97" s="58"/>
      <c r="H97" s="58"/>
      <c r="I97" s="58"/>
      <c r="J97" s="59">
        <f t="shared" si="2"/>
        <v>0</v>
      </c>
      <c r="K97" s="59">
        <f t="shared" si="3"/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58">
        <v>0</v>
      </c>
      <c r="Z97" s="58">
        <v>0</v>
      </c>
      <c r="AA97" s="58">
        <v>0</v>
      </c>
      <c r="AB97" s="58">
        <v>0</v>
      </c>
      <c r="AC97" s="58">
        <v>0</v>
      </c>
      <c r="AD97" s="58">
        <v>0</v>
      </c>
      <c r="AE97" s="58">
        <v>0</v>
      </c>
      <c r="AF97" s="58">
        <v>0</v>
      </c>
      <c r="AG97" s="58">
        <v>0</v>
      </c>
      <c r="AH97" s="58">
        <v>0</v>
      </c>
      <c r="AI97" s="58">
        <v>0</v>
      </c>
      <c r="AJ97" s="58">
        <v>0</v>
      </c>
      <c r="AK97" s="58">
        <v>0</v>
      </c>
      <c r="AL97" s="58">
        <v>0</v>
      </c>
      <c r="AM97" s="58">
        <v>0</v>
      </c>
      <c r="AN97" s="58">
        <v>0</v>
      </c>
      <c r="AO97" s="58">
        <v>0</v>
      </c>
      <c r="AP97" s="58">
        <v>0</v>
      </c>
      <c r="AQ97" s="58">
        <v>0</v>
      </c>
      <c r="AR97" s="58">
        <v>0</v>
      </c>
      <c r="AS97" s="58">
        <v>0</v>
      </c>
      <c r="AT97" s="58">
        <v>0</v>
      </c>
      <c r="AU97" s="58">
        <v>0</v>
      </c>
      <c r="AV97" s="58">
        <v>0</v>
      </c>
      <c r="AW97" s="58">
        <v>0</v>
      </c>
      <c r="AX97" s="58">
        <v>0</v>
      </c>
      <c r="AY97" s="58">
        <v>0</v>
      </c>
    </row>
    <row r="98" spans="1:51" x14ac:dyDescent="0.2">
      <c r="A98" s="57" t="s">
        <v>42</v>
      </c>
      <c r="B98" s="57" t="s">
        <v>3731</v>
      </c>
      <c r="C98" s="57"/>
      <c r="D98" s="26"/>
      <c r="E98" s="66"/>
      <c r="F98" s="57"/>
      <c r="G98" s="58"/>
      <c r="H98" s="58"/>
      <c r="I98" s="58"/>
      <c r="J98" s="59">
        <f t="shared" si="2"/>
        <v>0</v>
      </c>
      <c r="K98" s="59">
        <f t="shared" si="3"/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58">
        <v>0</v>
      </c>
      <c r="Z98" s="58">
        <v>0</v>
      </c>
      <c r="AA98" s="58">
        <v>0</v>
      </c>
      <c r="AB98" s="58">
        <v>0</v>
      </c>
      <c r="AC98" s="58">
        <v>0</v>
      </c>
      <c r="AD98" s="58">
        <v>0</v>
      </c>
      <c r="AE98" s="58">
        <v>0</v>
      </c>
      <c r="AF98" s="58">
        <v>0</v>
      </c>
      <c r="AG98" s="58">
        <v>0</v>
      </c>
      <c r="AH98" s="58">
        <v>0</v>
      </c>
      <c r="AI98" s="58">
        <v>0</v>
      </c>
      <c r="AJ98" s="58">
        <v>0</v>
      </c>
      <c r="AK98" s="58">
        <v>0</v>
      </c>
      <c r="AL98" s="58">
        <v>0</v>
      </c>
      <c r="AM98" s="58">
        <v>0</v>
      </c>
      <c r="AN98" s="58">
        <v>0</v>
      </c>
      <c r="AO98" s="58">
        <v>0</v>
      </c>
      <c r="AP98" s="58">
        <v>0</v>
      </c>
      <c r="AQ98" s="58">
        <v>0</v>
      </c>
      <c r="AR98" s="58">
        <v>0</v>
      </c>
      <c r="AS98" s="58">
        <v>0</v>
      </c>
      <c r="AT98" s="58">
        <v>0</v>
      </c>
      <c r="AU98" s="58">
        <v>0</v>
      </c>
      <c r="AV98" s="58">
        <v>0</v>
      </c>
      <c r="AW98" s="58">
        <v>0</v>
      </c>
      <c r="AX98" s="58">
        <v>0</v>
      </c>
      <c r="AY98" s="58">
        <v>0</v>
      </c>
    </row>
    <row r="99" spans="1:51" x14ac:dyDescent="0.2">
      <c r="A99" s="57" t="s">
        <v>42</v>
      </c>
      <c r="B99" s="57" t="s">
        <v>3699</v>
      </c>
      <c r="C99" s="57"/>
      <c r="D99" s="26"/>
      <c r="E99" s="66"/>
      <c r="F99" s="57"/>
      <c r="G99" s="58"/>
      <c r="H99" s="58"/>
      <c r="I99" s="58"/>
      <c r="J99" s="59">
        <f t="shared" si="2"/>
        <v>0</v>
      </c>
      <c r="K99" s="59">
        <f t="shared" si="3"/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58">
        <v>0</v>
      </c>
      <c r="Z99" s="58">
        <v>0</v>
      </c>
      <c r="AA99" s="58">
        <v>0</v>
      </c>
      <c r="AB99" s="58">
        <v>0</v>
      </c>
      <c r="AC99" s="58">
        <v>0</v>
      </c>
      <c r="AD99" s="58">
        <v>0</v>
      </c>
      <c r="AE99" s="58">
        <v>0</v>
      </c>
      <c r="AF99" s="58">
        <v>0</v>
      </c>
      <c r="AG99" s="58">
        <v>0</v>
      </c>
      <c r="AH99" s="58">
        <v>0</v>
      </c>
      <c r="AI99" s="58">
        <v>0</v>
      </c>
      <c r="AJ99" s="58">
        <v>0</v>
      </c>
      <c r="AK99" s="58">
        <v>0</v>
      </c>
      <c r="AL99" s="58">
        <v>0</v>
      </c>
      <c r="AM99" s="58">
        <v>0</v>
      </c>
      <c r="AN99" s="58">
        <v>0</v>
      </c>
      <c r="AO99" s="58">
        <v>0</v>
      </c>
      <c r="AP99" s="58">
        <v>0</v>
      </c>
      <c r="AQ99" s="58">
        <v>0</v>
      </c>
      <c r="AR99" s="58">
        <v>0</v>
      </c>
      <c r="AS99" s="58">
        <v>0</v>
      </c>
      <c r="AT99" s="58">
        <v>0</v>
      </c>
      <c r="AU99" s="58">
        <v>0</v>
      </c>
      <c r="AV99" s="58">
        <v>0</v>
      </c>
      <c r="AW99" s="58">
        <v>0</v>
      </c>
      <c r="AX99" s="58">
        <v>0</v>
      </c>
      <c r="AY99" s="58">
        <v>0</v>
      </c>
    </row>
    <row r="100" spans="1:51" x14ac:dyDescent="0.2">
      <c r="A100" s="57" t="s">
        <v>42</v>
      </c>
      <c r="B100" s="57" t="s">
        <v>3680</v>
      </c>
      <c r="C100" s="57"/>
      <c r="D100" s="26"/>
      <c r="E100" s="66"/>
      <c r="F100" s="57"/>
      <c r="G100" s="58"/>
      <c r="H100" s="58"/>
      <c r="I100" s="58"/>
      <c r="J100" s="59">
        <f t="shared" si="2"/>
        <v>0</v>
      </c>
      <c r="K100" s="59">
        <f t="shared" si="3"/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58">
        <v>0</v>
      </c>
      <c r="Z100" s="58">
        <v>0</v>
      </c>
      <c r="AA100" s="58">
        <v>0</v>
      </c>
      <c r="AB100" s="58">
        <v>0</v>
      </c>
      <c r="AC100" s="58">
        <v>0</v>
      </c>
      <c r="AD100" s="58">
        <v>0</v>
      </c>
      <c r="AE100" s="58">
        <v>0</v>
      </c>
      <c r="AF100" s="58">
        <v>0</v>
      </c>
      <c r="AG100" s="58">
        <v>0</v>
      </c>
      <c r="AH100" s="58">
        <v>0</v>
      </c>
      <c r="AI100" s="58">
        <v>0</v>
      </c>
      <c r="AJ100" s="58">
        <v>0</v>
      </c>
      <c r="AK100" s="58">
        <v>0</v>
      </c>
      <c r="AL100" s="58">
        <v>0</v>
      </c>
      <c r="AM100" s="58">
        <v>0</v>
      </c>
      <c r="AN100" s="58">
        <v>0</v>
      </c>
      <c r="AO100" s="58">
        <v>0</v>
      </c>
      <c r="AP100" s="58">
        <v>0</v>
      </c>
      <c r="AQ100" s="58">
        <v>0</v>
      </c>
      <c r="AR100" s="58">
        <v>0</v>
      </c>
      <c r="AS100" s="58">
        <v>0</v>
      </c>
      <c r="AT100" s="58">
        <v>0</v>
      </c>
      <c r="AU100" s="58">
        <v>0</v>
      </c>
      <c r="AV100" s="58">
        <v>0</v>
      </c>
      <c r="AW100" s="58">
        <v>0</v>
      </c>
      <c r="AX100" s="58">
        <v>0</v>
      </c>
      <c r="AY100" s="58">
        <v>0</v>
      </c>
    </row>
    <row r="101" spans="1:51" x14ac:dyDescent="0.2">
      <c r="A101" s="57" t="s">
        <v>42</v>
      </c>
      <c r="B101" s="57" t="s">
        <v>3914</v>
      </c>
      <c r="C101" s="57"/>
      <c r="D101" s="26"/>
      <c r="E101" s="66"/>
      <c r="F101" s="57"/>
      <c r="G101" s="58"/>
      <c r="H101" s="58"/>
      <c r="I101" s="58"/>
      <c r="J101" s="59">
        <f t="shared" si="2"/>
        <v>0</v>
      </c>
      <c r="K101" s="59">
        <f t="shared" si="3"/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  <c r="X101" s="58">
        <v>0</v>
      </c>
      <c r="Y101" s="58">
        <v>0</v>
      </c>
      <c r="Z101" s="58">
        <v>0</v>
      </c>
      <c r="AA101" s="58">
        <v>0</v>
      </c>
      <c r="AB101" s="58">
        <v>0</v>
      </c>
      <c r="AC101" s="58">
        <v>0</v>
      </c>
      <c r="AD101" s="58">
        <v>0</v>
      </c>
      <c r="AE101" s="58">
        <v>0</v>
      </c>
      <c r="AF101" s="58">
        <v>0</v>
      </c>
      <c r="AG101" s="58">
        <v>0</v>
      </c>
      <c r="AH101" s="58">
        <v>0</v>
      </c>
      <c r="AI101" s="58">
        <v>0</v>
      </c>
      <c r="AJ101" s="58">
        <v>0</v>
      </c>
      <c r="AK101" s="58">
        <v>0</v>
      </c>
      <c r="AL101" s="58">
        <v>0</v>
      </c>
      <c r="AM101" s="58">
        <v>0</v>
      </c>
      <c r="AN101" s="58">
        <v>0</v>
      </c>
      <c r="AO101" s="58">
        <v>0</v>
      </c>
      <c r="AP101" s="58">
        <v>0</v>
      </c>
      <c r="AQ101" s="58">
        <v>0</v>
      </c>
      <c r="AR101" s="58">
        <v>0</v>
      </c>
      <c r="AS101" s="58">
        <v>0</v>
      </c>
      <c r="AT101" s="58">
        <v>0</v>
      </c>
      <c r="AU101" s="58">
        <v>0</v>
      </c>
      <c r="AV101" s="58">
        <v>0</v>
      </c>
      <c r="AW101" s="58">
        <v>0</v>
      </c>
      <c r="AX101" s="58">
        <v>0</v>
      </c>
      <c r="AY101" s="58">
        <v>0</v>
      </c>
    </row>
    <row r="102" spans="1:51" x14ac:dyDescent="0.2">
      <c r="A102" s="57" t="s">
        <v>42</v>
      </c>
      <c r="B102" s="57" t="s">
        <v>3814</v>
      </c>
      <c r="C102" s="57"/>
      <c r="D102" s="26"/>
      <c r="E102" s="66"/>
      <c r="F102" s="57"/>
      <c r="G102" s="58"/>
      <c r="H102" s="58"/>
      <c r="I102" s="58"/>
      <c r="J102" s="59">
        <f t="shared" si="2"/>
        <v>0</v>
      </c>
      <c r="K102" s="59">
        <f t="shared" si="3"/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58">
        <v>0</v>
      </c>
      <c r="Z102" s="58">
        <v>0</v>
      </c>
      <c r="AA102" s="58">
        <v>0</v>
      </c>
      <c r="AB102" s="58">
        <v>0</v>
      </c>
      <c r="AC102" s="58">
        <v>0</v>
      </c>
      <c r="AD102" s="58">
        <v>0</v>
      </c>
      <c r="AE102" s="58">
        <v>0</v>
      </c>
      <c r="AF102" s="58">
        <v>0</v>
      </c>
      <c r="AG102" s="58">
        <v>0</v>
      </c>
      <c r="AH102" s="58">
        <v>0</v>
      </c>
      <c r="AI102" s="58">
        <v>0</v>
      </c>
      <c r="AJ102" s="58">
        <v>0</v>
      </c>
      <c r="AK102" s="58">
        <v>0</v>
      </c>
      <c r="AL102" s="58">
        <v>0</v>
      </c>
      <c r="AM102" s="58">
        <v>0</v>
      </c>
      <c r="AN102" s="58">
        <v>0</v>
      </c>
      <c r="AO102" s="58">
        <v>0</v>
      </c>
      <c r="AP102" s="58">
        <v>0</v>
      </c>
      <c r="AQ102" s="58">
        <v>0</v>
      </c>
      <c r="AR102" s="58">
        <v>0</v>
      </c>
      <c r="AS102" s="58">
        <v>0</v>
      </c>
      <c r="AT102" s="58">
        <v>0</v>
      </c>
      <c r="AU102" s="58">
        <v>0</v>
      </c>
      <c r="AV102" s="58">
        <v>0</v>
      </c>
      <c r="AW102" s="58">
        <v>0</v>
      </c>
      <c r="AX102" s="58">
        <v>0</v>
      </c>
      <c r="AY102" s="58">
        <v>0</v>
      </c>
    </row>
    <row r="103" spans="1:51" x14ac:dyDescent="0.2">
      <c r="A103" s="57" t="s">
        <v>42</v>
      </c>
      <c r="B103" s="57" t="s">
        <v>3780</v>
      </c>
      <c r="C103" s="57"/>
      <c r="D103" s="26"/>
      <c r="E103" s="66"/>
      <c r="F103" s="57"/>
      <c r="G103" s="58"/>
      <c r="H103" s="58"/>
      <c r="I103" s="58"/>
      <c r="J103" s="59">
        <f t="shared" si="2"/>
        <v>0</v>
      </c>
      <c r="K103" s="59">
        <f t="shared" si="3"/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58">
        <v>0</v>
      </c>
      <c r="Z103" s="58">
        <v>0</v>
      </c>
      <c r="AA103" s="58">
        <v>0</v>
      </c>
      <c r="AB103" s="58">
        <v>0</v>
      </c>
      <c r="AC103" s="58">
        <v>0</v>
      </c>
      <c r="AD103" s="58">
        <v>0</v>
      </c>
      <c r="AE103" s="58">
        <v>0</v>
      </c>
      <c r="AF103" s="58">
        <v>0</v>
      </c>
      <c r="AG103" s="58">
        <v>0</v>
      </c>
      <c r="AH103" s="58">
        <v>0</v>
      </c>
      <c r="AI103" s="58">
        <v>0</v>
      </c>
      <c r="AJ103" s="58">
        <v>0</v>
      </c>
      <c r="AK103" s="58">
        <v>0</v>
      </c>
      <c r="AL103" s="58">
        <v>0</v>
      </c>
      <c r="AM103" s="58">
        <v>0</v>
      </c>
      <c r="AN103" s="58">
        <v>0</v>
      </c>
      <c r="AO103" s="58">
        <v>0</v>
      </c>
      <c r="AP103" s="58">
        <v>0</v>
      </c>
      <c r="AQ103" s="58">
        <v>0</v>
      </c>
      <c r="AR103" s="58">
        <v>0</v>
      </c>
      <c r="AS103" s="58">
        <v>0</v>
      </c>
      <c r="AT103" s="58">
        <v>0</v>
      </c>
      <c r="AU103" s="58">
        <v>0</v>
      </c>
      <c r="AV103" s="58">
        <v>0</v>
      </c>
      <c r="AW103" s="58">
        <v>0</v>
      </c>
      <c r="AX103" s="58">
        <v>0</v>
      </c>
      <c r="AY103" s="58">
        <v>0</v>
      </c>
    </row>
    <row r="104" spans="1:51" x14ac:dyDescent="0.2">
      <c r="A104" s="57" t="s">
        <v>42</v>
      </c>
      <c r="B104" s="57" t="s">
        <v>3649</v>
      </c>
      <c r="C104" s="57"/>
      <c r="D104" s="26"/>
      <c r="E104" s="66"/>
      <c r="F104" s="57"/>
      <c r="G104" s="58"/>
      <c r="H104" s="58"/>
      <c r="I104" s="58"/>
      <c r="J104" s="59">
        <f t="shared" si="2"/>
        <v>0</v>
      </c>
      <c r="K104" s="59">
        <f t="shared" si="3"/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  <c r="AD104" s="58">
        <v>0</v>
      </c>
      <c r="AE104" s="58">
        <v>0</v>
      </c>
      <c r="AF104" s="58">
        <v>0</v>
      </c>
      <c r="AG104" s="58">
        <v>0</v>
      </c>
      <c r="AH104" s="58">
        <v>0</v>
      </c>
      <c r="AI104" s="58">
        <v>0</v>
      </c>
      <c r="AJ104" s="58">
        <v>0</v>
      </c>
      <c r="AK104" s="58">
        <v>0</v>
      </c>
      <c r="AL104" s="58">
        <v>0</v>
      </c>
      <c r="AM104" s="58">
        <v>0</v>
      </c>
      <c r="AN104" s="58">
        <v>0</v>
      </c>
      <c r="AO104" s="58">
        <v>0</v>
      </c>
      <c r="AP104" s="58">
        <v>0</v>
      </c>
      <c r="AQ104" s="58">
        <v>0</v>
      </c>
      <c r="AR104" s="58">
        <v>0</v>
      </c>
      <c r="AS104" s="58">
        <v>0</v>
      </c>
      <c r="AT104" s="58">
        <v>0</v>
      </c>
      <c r="AU104" s="58">
        <v>0</v>
      </c>
      <c r="AV104" s="58">
        <v>0</v>
      </c>
      <c r="AW104" s="58">
        <v>0</v>
      </c>
      <c r="AX104" s="58">
        <v>0</v>
      </c>
      <c r="AY104" s="58">
        <v>0</v>
      </c>
    </row>
    <row r="105" spans="1:51" x14ac:dyDescent="0.2">
      <c r="A105" s="57" t="s">
        <v>42</v>
      </c>
      <c r="B105" s="57" t="s">
        <v>3741</v>
      </c>
      <c r="C105" s="57"/>
      <c r="D105" s="26"/>
      <c r="E105" s="66"/>
      <c r="F105" s="57"/>
      <c r="G105" s="58"/>
      <c r="H105" s="58"/>
      <c r="I105" s="58"/>
      <c r="J105" s="59">
        <f t="shared" si="2"/>
        <v>0</v>
      </c>
      <c r="K105" s="59">
        <f t="shared" si="3"/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58">
        <v>0</v>
      </c>
      <c r="Z105" s="58">
        <v>0</v>
      </c>
      <c r="AA105" s="58">
        <v>0</v>
      </c>
      <c r="AB105" s="58">
        <v>0</v>
      </c>
      <c r="AC105" s="58">
        <v>0</v>
      </c>
      <c r="AD105" s="58">
        <v>0</v>
      </c>
      <c r="AE105" s="58">
        <v>0</v>
      </c>
      <c r="AF105" s="58">
        <v>0</v>
      </c>
      <c r="AG105" s="58">
        <v>0</v>
      </c>
      <c r="AH105" s="58">
        <v>0</v>
      </c>
      <c r="AI105" s="58">
        <v>0</v>
      </c>
      <c r="AJ105" s="58">
        <v>0</v>
      </c>
      <c r="AK105" s="58">
        <v>0</v>
      </c>
      <c r="AL105" s="58">
        <v>0</v>
      </c>
      <c r="AM105" s="58">
        <v>0</v>
      </c>
      <c r="AN105" s="58">
        <v>0</v>
      </c>
      <c r="AO105" s="58">
        <v>0</v>
      </c>
      <c r="AP105" s="58">
        <v>0</v>
      </c>
      <c r="AQ105" s="58">
        <v>0</v>
      </c>
      <c r="AR105" s="58">
        <v>0</v>
      </c>
      <c r="AS105" s="58">
        <v>0</v>
      </c>
      <c r="AT105" s="58">
        <v>0</v>
      </c>
      <c r="AU105" s="58">
        <v>0</v>
      </c>
      <c r="AV105" s="58">
        <v>0</v>
      </c>
      <c r="AW105" s="58">
        <v>0</v>
      </c>
      <c r="AX105" s="58">
        <v>0</v>
      </c>
      <c r="AY105" s="58">
        <v>0</v>
      </c>
    </row>
    <row r="106" spans="1:51" x14ac:dyDescent="0.2">
      <c r="A106" s="57" t="s">
        <v>42</v>
      </c>
      <c r="B106" s="57" t="s">
        <v>3673</v>
      </c>
      <c r="C106" s="57"/>
      <c r="D106" s="26"/>
      <c r="E106" s="66"/>
      <c r="F106" s="57"/>
      <c r="G106" s="58"/>
      <c r="H106" s="58"/>
      <c r="I106" s="58"/>
      <c r="J106" s="59">
        <f t="shared" si="2"/>
        <v>0</v>
      </c>
      <c r="K106" s="59">
        <f t="shared" si="3"/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58">
        <v>0</v>
      </c>
      <c r="Z106" s="58">
        <v>0</v>
      </c>
      <c r="AA106" s="58">
        <v>0</v>
      </c>
      <c r="AB106" s="58">
        <v>0</v>
      </c>
      <c r="AC106" s="58">
        <v>0</v>
      </c>
      <c r="AD106" s="58">
        <v>0</v>
      </c>
      <c r="AE106" s="58">
        <v>0</v>
      </c>
      <c r="AF106" s="58">
        <v>0</v>
      </c>
      <c r="AG106" s="58">
        <v>0</v>
      </c>
      <c r="AH106" s="58">
        <v>0</v>
      </c>
      <c r="AI106" s="58">
        <v>0</v>
      </c>
      <c r="AJ106" s="58">
        <v>0</v>
      </c>
      <c r="AK106" s="58">
        <v>0</v>
      </c>
      <c r="AL106" s="58">
        <v>0</v>
      </c>
      <c r="AM106" s="58">
        <v>0</v>
      </c>
      <c r="AN106" s="58">
        <v>0</v>
      </c>
      <c r="AO106" s="58">
        <v>0</v>
      </c>
      <c r="AP106" s="58">
        <v>0</v>
      </c>
      <c r="AQ106" s="58">
        <v>0</v>
      </c>
      <c r="AR106" s="58">
        <v>0</v>
      </c>
      <c r="AS106" s="58">
        <v>0</v>
      </c>
      <c r="AT106" s="58">
        <v>0</v>
      </c>
      <c r="AU106" s="58">
        <v>0</v>
      </c>
      <c r="AV106" s="58">
        <v>0</v>
      </c>
      <c r="AW106" s="58">
        <v>0</v>
      </c>
      <c r="AX106" s="58">
        <v>0</v>
      </c>
      <c r="AY106" s="58">
        <v>0</v>
      </c>
    </row>
    <row r="107" spans="1:51" x14ac:dyDescent="0.2">
      <c r="A107" s="57" t="s">
        <v>42</v>
      </c>
      <c r="B107" s="57" t="s">
        <v>3815</v>
      </c>
      <c r="C107" s="57"/>
      <c r="D107" s="26"/>
      <c r="E107" s="66"/>
      <c r="F107" s="57"/>
      <c r="G107" s="58"/>
      <c r="H107" s="58"/>
      <c r="I107" s="58"/>
      <c r="J107" s="59">
        <f t="shared" si="2"/>
        <v>0</v>
      </c>
      <c r="K107" s="59">
        <f t="shared" si="3"/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0</v>
      </c>
      <c r="AD107" s="58">
        <v>0</v>
      </c>
      <c r="AE107" s="58">
        <v>0</v>
      </c>
      <c r="AF107" s="58">
        <v>0</v>
      </c>
      <c r="AG107" s="58">
        <v>0</v>
      </c>
      <c r="AH107" s="58">
        <v>0</v>
      </c>
      <c r="AI107" s="58">
        <v>0</v>
      </c>
      <c r="AJ107" s="58">
        <v>0</v>
      </c>
      <c r="AK107" s="58">
        <v>0</v>
      </c>
      <c r="AL107" s="58">
        <v>0</v>
      </c>
      <c r="AM107" s="58">
        <v>0</v>
      </c>
      <c r="AN107" s="58">
        <v>0</v>
      </c>
      <c r="AO107" s="58">
        <v>0</v>
      </c>
      <c r="AP107" s="58">
        <v>0</v>
      </c>
      <c r="AQ107" s="58">
        <v>0</v>
      </c>
      <c r="AR107" s="58">
        <v>0</v>
      </c>
      <c r="AS107" s="58">
        <v>0</v>
      </c>
      <c r="AT107" s="58">
        <v>0</v>
      </c>
      <c r="AU107" s="58">
        <v>0</v>
      </c>
      <c r="AV107" s="58">
        <v>0</v>
      </c>
      <c r="AW107" s="58">
        <v>0</v>
      </c>
      <c r="AX107" s="58">
        <v>0</v>
      </c>
      <c r="AY107" s="58">
        <v>0</v>
      </c>
    </row>
    <row r="108" spans="1:51" x14ac:dyDescent="0.2">
      <c r="A108" s="57" t="s">
        <v>42</v>
      </c>
      <c r="B108" s="57" t="s">
        <v>3630</v>
      </c>
      <c r="C108" s="57"/>
      <c r="D108" s="26"/>
      <c r="E108" s="66"/>
      <c r="F108" s="57"/>
      <c r="G108" s="58"/>
      <c r="H108" s="58"/>
      <c r="I108" s="58"/>
      <c r="J108" s="59">
        <f t="shared" si="2"/>
        <v>0</v>
      </c>
      <c r="K108" s="59">
        <f t="shared" si="3"/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58">
        <v>0</v>
      </c>
      <c r="Z108" s="58">
        <v>0</v>
      </c>
      <c r="AA108" s="58">
        <v>0</v>
      </c>
      <c r="AB108" s="58">
        <v>0</v>
      </c>
      <c r="AC108" s="58">
        <v>0</v>
      </c>
      <c r="AD108" s="58">
        <v>0</v>
      </c>
      <c r="AE108" s="58">
        <v>0</v>
      </c>
      <c r="AF108" s="58">
        <v>0</v>
      </c>
      <c r="AG108" s="58">
        <v>0</v>
      </c>
      <c r="AH108" s="58">
        <v>0</v>
      </c>
      <c r="AI108" s="58">
        <v>0</v>
      </c>
      <c r="AJ108" s="58">
        <v>0</v>
      </c>
      <c r="AK108" s="58">
        <v>0</v>
      </c>
      <c r="AL108" s="58">
        <v>0</v>
      </c>
      <c r="AM108" s="58">
        <v>0</v>
      </c>
      <c r="AN108" s="58">
        <v>0</v>
      </c>
      <c r="AO108" s="58">
        <v>0</v>
      </c>
      <c r="AP108" s="58">
        <v>0</v>
      </c>
      <c r="AQ108" s="58">
        <v>0</v>
      </c>
      <c r="AR108" s="58">
        <v>0</v>
      </c>
      <c r="AS108" s="58">
        <v>0</v>
      </c>
      <c r="AT108" s="58">
        <v>0</v>
      </c>
      <c r="AU108" s="58">
        <v>0</v>
      </c>
      <c r="AV108" s="58">
        <v>0</v>
      </c>
      <c r="AW108" s="58">
        <v>0</v>
      </c>
      <c r="AX108" s="58">
        <v>0</v>
      </c>
      <c r="AY108" s="58">
        <v>0</v>
      </c>
    </row>
    <row r="109" spans="1:51" x14ac:dyDescent="0.2">
      <c r="A109" s="57" t="s">
        <v>42</v>
      </c>
      <c r="B109" s="57" t="s">
        <v>3703</v>
      </c>
      <c r="C109" s="57"/>
      <c r="D109" s="26"/>
      <c r="E109" s="66"/>
      <c r="F109" s="57"/>
      <c r="G109" s="58"/>
      <c r="H109" s="58"/>
      <c r="I109" s="58"/>
      <c r="J109" s="59">
        <f t="shared" si="2"/>
        <v>0</v>
      </c>
      <c r="K109" s="59">
        <f t="shared" si="3"/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58">
        <v>0</v>
      </c>
      <c r="Z109" s="58">
        <v>0</v>
      </c>
      <c r="AA109" s="58">
        <v>0</v>
      </c>
      <c r="AB109" s="58">
        <v>0</v>
      </c>
      <c r="AC109" s="58">
        <v>0</v>
      </c>
      <c r="AD109" s="58">
        <v>0</v>
      </c>
      <c r="AE109" s="58">
        <v>0</v>
      </c>
      <c r="AF109" s="58">
        <v>0</v>
      </c>
      <c r="AG109" s="58">
        <v>0</v>
      </c>
      <c r="AH109" s="58">
        <v>0</v>
      </c>
      <c r="AI109" s="58">
        <v>0</v>
      </c>
      <c r="AJ109" s="58">
        <v>0</v>
      </c>
      <c r="AK109" s="58">
        <v>0</v>
      </c>
      <c r="AL109" s="58">
        <v>0</v>
      </c>
      <c r="AM109" s="58">
        <v>0</v>
      </c>
      <c r="AN109" s="58">
        <v>0</v>
      </c>
      <c r="AO109" s="58">
        <v>0</v>
      </c>
      <c r="AP109" s="58">
        <v>0</v>
      </c>
      <c r="AQ109" s="58">
        <v>0</v>
      </c>
      <c r="AR109" s="58">
        <v>0</v>
      </c>
      <c r="AS109" s="58">
        <v>0</v>
      </c>
      <c r="AT109" s="58">
        <v>0</v>
      </c>
      <c r="AU109" s="58">
        <v>0</v>
      </c>
      <c r="AV109" s="58">
        <v>0</v>
      </c>
      <c r="AW109" s="58">
        <v>0</v>
      </c>
      <c r="AX109" s="58">
        <v>0</v>
      </c>
      <c r="AY109" s="58">
        <v>0</v>
      </c>
    </row>
    <row r="110" spans="1:51" x14ac:dyDescent="0.2">
      <c r="A110" s="57" t="s">
        <v>42</v>
      </c>
      <c r="B110" s="57" t="s">
        <v>3701</v>
      </c>
      <c r="C110" s="57"/>
      <c r="D110" s="26"/>
      <c r="E110" s="66"/>
      <c r="F110" s="57"/>
      <c r="G110" s="58"/>
      <c r="H110" s="58"/>
      <c r="I110" s="58"/>
      <c r="J110" s="59">
        <f t="shared" si="2"/>
        <v>0</v>
      </c>
      <c r="K110" s="59">
        <f t="shared" si="3"/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58">
        <v>0</v>
      </c>
      <c r="Z110" s="58">
        <v>0</v>
      </c>
      <c r="AA110" s="58">
        <v>0</v>
      </c>
      <c r="AB110" s="58">
        <v>0</v>
      </c>
      <c r="AC110" s="58">
        <v>0</v>
      </c>
      <c r="AD110" s="58">
        <v>0</v>
      </c>
      <c r="AE110" s="58">
        <v>0</v>
      </c>
      <c r="AF110" s="58">
        <v>0</v>
      </c>
      <c r="AG110" s="58">
        <v>0</v>
      </c>
      <c r="AH110" s="58">
        <v>0</v>
      </c>
      <c r="AI110" s="58">
        <v>0</v>
      </c>
      <c r="AJ110" s="58">
        <v>0</v>
      </c>
      <c r="AK110" s="58">
        <v>0</v>
      </c>
      <c r="AL110" s="58">
        <v>0</v>
      </c>
      <c r="AM110" s="58">
        <v>0</v>
      </c>
      <c r="AN110" s="58">
        <v>0</v>
      </c>
      <c r="AO110" s="58">
        <v>0</v>
      </c>
      <c r="AP110" s="58">
        <v>0</v>
      </c>
      <c r="AQ110" s="58">
        <v>0</v>
      </c>
      <c r="AR110" s="58">
        <v>0</v>
      </c>
      <c r="AS110" s="58">
        <v>0</v>
      </c>
      <c r="AT110" s="58">
        <v>0</v>
      </c>
      <c r="AU110" s="58">
        <v>0</v>
      </c>
      <c r="AV110" s="58">
        <v>0</v>
      </c>
      <c r="AW110" s="58">
        <v>0</v>
      </c>
      <c r="AX110" s="58">
        <v>0</v>
      </c>
      <c r="AY110" s="58">
        <v>0</v>
      </c>
    </row>
    <row r="111" spans="1:51" x14ac:dyDescent="0.2">
      <c r="A111" s="57" t="s">
        <v>42</v>
      </c>
      <c r="B111" s="57" t="s">
        <v>3654</v>
      </c>
      <c r="C111" s="57"/>
      <c r="D111" s="26"/>
      <c r="E111" s="66"/>
      <c r="F111" s="57"/>
      <c r="G111" s="58"/>
      <c r="H111" s="58"/>
      <c r="I111" s="58"/>
      <c r="J111" s="59">
        <f t="shared" si="2"/>
        <v>0</v>
      </c>
      <c r="K111" s="59">
        <f t="shared" si="3"/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58">
        <v>0</v>
      </c>
      <c r="Z111" s="58">
        <v>0</v>
      </c>
      <c r="AA111" s="58">
        <v>0</v>
      </c>
      <c r="AB111" s="58">
        <v>0</v>
      </c>
      <c r="AC111" s="58">
        <v>0</v>
      </c>
      <c r="AD111" s="58">
        <v>0</v>
      </c>
      <c r="AE111" s="58">
        <v>0</v>
      </c>
      <c r="AF111" s="58">
        <v>0</v>
      </c>
      <c r="AG111" s="58">
        <v>0</v>
      </c>
      <c r="AH111" s="58">
        <v>0</v>
      </c>
      <c r="AI111" s="58">
        <v>0</v>
      </c>
      <c r="AJ111" s="58">
        <v>0</v>
      </c>
      <c r="AK111" s="58">
        <v>0</v>
      </c>
      <c r="AL111" s="58">
        <v>0</v>
      </c>
      <c r="AM111" s="58">
        <v>0</v>
      </c>
      <c r="AN111" s="58">
        <v>0</v>
      </c>
      <c r="AO111" s="58">
        <v>0</v>
      </c>
      <c r="AP111" s="58">
        <v>0</v>
      </c>
      <c r="AQ111" s="58">
        <v>0</v>
      </c>
      <c r="AR111" s="58">
        <v>0</v>
      </c>
      <c r="AS111" s="58">
        <v>0</v>
      </c>
      <c r="AT111" s="58">
        <v>0</v>
      </c>
      <c r="AU111" s="58">
        <v>0</v>
      </c>
      <c r="AV111" s="58">
        <v>0</v>
      </c>
      <c r="AW111" s="58">
        <v>0</v>
      </c>
      <c r="AX111" s="58">
        <v>0</v>
      </c>
      <c r="AY111" s="58">
        <v>0</v>
      </c>
    </row>
    <row r="112" spans="1:51" x14ac:dyDescent="0.2">
      <c r="A112" s="57" t="s">
        <v>42</v>
      </c>
      <c r="B112" s="57" t="s">
        <v>3816</v>
      </c>
      <c r="C112" s="57"/>
      <c r="D112" s="26"/>
      <c r="E112" s="66"/>
      <c r="F112" s="57"/>
      <c r="G112" s="58"/>
      <c r="H112" s="58"/>
      <c r="I112" s="58"/>
      <c r="J112" s="59">
        <f t="shared" si="2"/>
        <v>0</v>
      </c>
      <c r="K112" s="59">
        <f t="shared" si="3"/>
        <v>0</v>
      </c>
      <c r="L112" s="58">
        <v>0</v>
      </c>
      <c r="M112" s="58">
        <v>0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58">
        <v>0</v>
      </c>
      <c r="Z112" s="58">
        <v>0</v>
      </c>
      <c r="AA112" s="58">
        <v>0</v>
      </c>
      <c r="AB112" s="58">
        <v>0</v>
      </c>
      <c r="AC112" s="58">
        <v>0</v>
      </c>
      <c r="AD112" s="58">
        <v>0</v>
      </c>
      <c r="AE112" s="58">
        <v>0</v>
      </c>
      <c r="AF112" s="58">
        <v>0</v>
      </c>
      <c r="AG112" s="58">
        <v>0</v>
      </c>
      <c r="AH112" s="58">
        <v>0</v>
      </c>
      <c r="AI112" s="58">
        <v>0</v>
      </c>
      <c r="AJ112" s="58">
        <v>0</v>
      </c>
      <c r="AK112" s="58">
        <v>0</v>
      </c>
      <c r="AL112" s="58">
        <v>0</v>
      </c>
      <c r="AM112" s="58">
        <v>0</v>
      </c>
      <c r="AN112" s="58">
        <v>0</v>
      </c>
      <c r="AO112" s="58">
        <v>0</v>
      </c>
      <c r="AP112" s="58">
        <v>0</v>
      </c>
      <c r="AQ112" s="58">
        <v>0</v>
      </c>
      <c r="AR112" s="58">
        <v>0</v>
      </c>
      <c r="AS112" s="58">
        <v>0</v>
      </c>
      <c r="AT112" s="58">
        <v>0</v>
      </c>
      <c r="AU112" s="58">
        <v>0</v>
      </c>
      <c r="AV112" s="58">
        <v>0</v>
      </c>
      <c r="AW112" s="58">
        <v>0</v>
      </c>
      <c r="AX112" s="58">
        <v>0</v>
      </c>
      <c r="AY112" s="58">
        <v>0</v>
      </c>
    </row>
    <row r="113" spans="1:51" x14ac:dyDescent="0.2">
      <c r="A113" s="57" t="s">
        <v>42</v>
      </c>
      <c r="B113" s="57" t="s">
        <v>3638</v>
      </c>
      <c r="C113" s="57"/>
      <c r="D113" s="26"/>
      <c r="E113" s="66"/>
      <c r="F113" s="57"/>
      <c r="G113" s="58"/>
      <c r="H113" s="58"/>
      <c r="I113" s="58"/>
      <c r="J113" s="59">
        <f t="shared" si="2"/>
        <v>0</v>
      </c>
      <c r="K113" s="59">
        <f t="shared" si="3"/>
        <v>0</v>
      </c>
      <c r="L113" s="58">
        <v>0</v>
      </c>
      <c r="M113" s="58">
        <v>0</v>
      </c>
      <c r="N113" s="58">
        <v>0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0</v>
      </c>
      <c r="AA113" s="58">
        <v>0</v>
      </c>
      <c r="AB113" s="58">
        <v>0</v>
      </c>
      <c r="AC113" s="58">
        <v>0</v>
      </c>
      <c r="AD113" s="58">
        <v>0</v>
      </c>
      <c r="AE113" s="58">
        <v>0</v>
      </c>
      <c r="AF113" s="58">
        <v>0</v>
      </c>
      <c r="AG113" s="58">
        <v>0</v>
      </c>
      <c r="AH113" s="58">
        <v>0</v>
      </c>
      <c r="AI113" s="58">
        <v>0</v>
      </c>
      <c r="AJ113" s="58">
        <v>0</v>
      </c>
      <c r="AK113" s="58">
        <v>0</v>
      </c>
      <c r="AL113" s="58">
        <v>0</v>
      </c>
      <c r="AM113" s="58">
        <v>0</v>
      </c>
      <c r="AN113" s="58">
        <v>0</v>
      </c>
      <c r="AO113" s="58">
        <v>0</v>
      </c>
      <c r="AP113" s="58">
        <v>0</v>
      </c>
      <c r="AQ113" s="58">
        <v>0</v>
      </c>
      <c r="AR113" s="58">
        <v>0</v>
      </c>
      <c r="AS113" s="58">
        <v>0</v>
      </c>
      <c r="AT113" s="58">
        <v>0</v>
      </c>
      <c r="AU113" s="58">
        <v>0</v>
      </c>
      <c r="AV113" s="58">
        <v>0</v>
      </c>
      <c r="AW113" s="58">
        <v>0</v>
      </c>
      <c r="AX113" s="58">
        <v>0</v>
      </c>
      <c r="AY113" s="58">
        <v>0</v>
      </c>
    </row>
    <row r="114" spans="1:51" x14ac:dyDescent="0.2">
      <c r="A114" s="57" t="s">
        <v>42</v>
      </c>
      <c r="B114" s="57" t="s">
        <v>3761</v>
      </c>
      <c r="C114" s="57"/>
      <c r="D114" s="26"/>
      <c r="E114" s="66"/>
      <c r="F114" s="57"/>
      <c r="G114" s="58"/>
      <c r="H114" s="58"/>
      <c r="I114" s="58"/>
      <c r="J114" s="59">
        <f t="shared" si="2"/>
        <v>0</v>
      </c>
      <c r="K114" s="59">
        <f t="shared" si="3"/>
        <v>0</v>
      </c>
      <c r="L114" s="58">
        <v>0</v>
      </c>
      <c r="M114" s="58">
        <v>0</v>
      </c>
      <c r="N114" s="58">
        <v>0</v>
      </c>
      <c r="O114" s="58">
        <v>0</v>
      </c>
      <c r="P114" s="58">
        <v>0</v>
      </c>
      <c r="Q114" s="58">
        <v>0</v>
      </c>
      <c r="R114" s="58">
        <v>0</v>
      </c>
      <c r="S114" s="58">
        <v>0</v>
      </c>
      <c r="T114" s="58">
        <v>0</v>
      </c>
      <c r="U114" s="58">
        <v>0</v>
      </c>
      <c r="V114" s="58">
        <v>0</v>
      </c>
      <c r="W114" s="58">
        <v>0</v>
      </c>
      <c r="X114" s="58">
        <v>0</v>
      </c>
      <c r="Y114" s="58">
        <v>0</v>
      </c>
      <c r="Z114" s="58">
        <v>0</v>
      </c>
      <c r="AA114" s="58">
        <v>0</v>
      </c>
      <c r="AB114" s="58">
        <v>0</v>
      </c>
      <c r="AC114" s="58">
        <v>0</v>
      </c>
      <c r="AD114" s="58">
        <v>0</v>
      </c>
      <c r="AE114" s="58">
        <v>0</v>
      </c>
      <c r="AF114" s="58">
        <v>0</v>
      </c>
      <c r="AG114" s="58">
        <v>0</v>
      </c>
      <c r="AH114" s="58">
        <v>0</v>
      </c>
      <c r="AI114" s="58">
        <v>0</v>
      </c>
      <c r="AJ114" s="58">
        <v>0</v>
      </c>
      <c r="AK114" s="58">
        <v>0</v>
      </c>
      <c r="AL114" s="58">
        <v>0</v>
      </c>
      <c r="AM114" s="58">
        <v>0</v>
      </c>
      <c r="AN114" s="58">
        <v>0</v>
      </c>
      <c r="AO114" s="58">
        <v>0</v>
      </c>
      <c r="AP114" s="58">
        <v>0</v>
      </c>
      <c r="AQ114" s="58">
        <v>0</v>
      </c>
      <c r="AR114" s="58">
        <v>0</v>
      </c>
      <c r="AS114" s="58">
        <v>0</v>
      </c>
      <c r="AT114" s="58">
        <v>0</v>
      </c>
      <c r="AU114" s="58">
        <v>0</v>
      </c>
      <c r="AV114" s="58">
        <v>0</v>
      </c>
      <c r="AW114" s="58">
        <v>0</v>
      </c>
      <c r="AX114" s="58">
        <v>0</v>
      </c>
      <c r="AY114" s="58">
        <v>0</v>
      </c>
    </row>
    <row r="115" spans="1:51" x14ac:dyDescent="0.2">
      <c r="A115" s="57" t="s">
        <v>42</v>
      </c>
      <c r="B115" s="57" t="s">
        <v>3817</v>
      </c>
      <c r="C115" s="57"/>
      <c r="D115" s="26"/>
      <c r="E115" s="66"/>
      <c r="F115" s="57"/>
      <c r="G115" s="58"/>
      <c r="H115" s="58"/>
      <c r="I115" s="58"/>
      <c r="J115" s="59">
        <f t="shared" si="2"/>
        <v>0</v>
      </c>
      <c r="K115" s="59">
        <f t="shared" si="3"/>
        <v>0</v>
      </c>
      <c r="L115" s="58">
        <v>0</v>
      </c>
      <c r="M115" s="58">
        <v>0</v>
      </c>
      <c r="N115" s="58">
        <v>0</v>
      </c>
      <c r="O115" s="58">
        <v>0</v>
      </c>
      <c r="P115" s="58">
        <v>0</v>
      </c>
      <c r="Q115" s="58">
        <v>0</v>
      </c>
      <c r="R115" s="58">
        <v>0</v>
      </c>
      <c r="S115" s="58">
        <v>0</v>
      </c>
      <c r="T115" s="58">
        <v>0</v>
      </c>
      <c r="U115" s="58">
        <v>0</v>
      </c>
      <c r="V115" s="58">
        <v>0</v>
      </c>
      <c r="W115" s="58">
        <v>0</v>
      </c>
      <c r="X115" s="58">
        <v>0</v>
      </c>
      <c r="Y115" s="58">
        <v>0</v>
      </c>
      <c r="Z115" s="58">
        <v>0</v>
      </c>
      <c r="AA115" s="58">
        <v>0</v>
      </c>
      <c r="AB115" s="58">
        <v>0</v>
      </c>
      <c r="AC115" s="58">
        <v>0</v>
      </c>
      <c r="AD115" s="58">
        <v>0</v>
      </c>
      <c r="AE115" s="58">
        <v>0</v>
      </c>
      <c r="AF115" s="58">
        <v>0</v>
      </c>
      <c r="AG115" s="58">
        <v>0</v>
      </c>
      <c r="AH115" s="58">
        <v>0</v>
      </c>
      <c r="AI115" s="58">
        <v>0</v>
      </c>
      <c r="AJ115" s="58">
        <v>0</v>
      </c>
      <c r="AK115" s="58">
        <v>0</v>
      </c>
      <c r="AL115" s="58">
        <v>0</v>
      </c>
      <c r="AM115" s="58">
        <v>0</v>
      </c>
      <c r="AN115" s="58">
        <v>0</v>
      </c>
      <c r="AO115" s="58">
        <v>0</v>
      </c>
      <c r="AP115" s="58">
        <v>0</v>
      </c>
      <c r="AQ115" s="58">
        <v>0</v>
      </c>
      <c r="AR115" s="58">
        <v>0</v>
      </c>
      <c r="AS115" s="58">
        <v>0</v>
      </c>
      <c r="AT115" s="58">
        <v>0</v>
      </c>
      <c r="AU115" s="58">
        <v>0</v>
      </c>
      <c r="AV115" s="58">
        <v>0</v>
      </c>
      <c r="AW115" s="58">
        <v>0</v>
      </c>
      <c r="AX115" s="58">
        <v>0</v>
      </c>
      <c r="AY115" s="58">
        <v>0</v>
      </c>
    </row>
    <row r="116" spans="1:51" x14ac:dyDescent="0.2">
      <c r="A116" s="57" t="s">
        <v>42</v>
      </c>
      <c r="B116" s="57" t="s">
        <v>3737</v>
      </c>
      <c r="C116" s="57"/>
      <c r="D116" s="26"/>
      <c r="E116" s="66"/>
      <c r="F116" s="57"/>
      <c r="G116" s="58"/>
      <c r="H116" s="58"/>
      <c r="I116" s="58"/>
      <c r="J116" s="59">
        <f t="shared" si="2"/>
        <v>0</v>
      </c>
      <c r="K116" s="59">
        <f t="shared" si="3"/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  <c r="AD116" s="58">
        <v>0</v>
      </c>
      <c r="AE116" s="58">
        <v>0</v>
      </c>
      <c r="AF116" s="58">
        <v>0</v>
      </c>
      <c r="AG116" s="58">
        <v>0</v>
      </c>
      <c r="AH116" s="58">
        <v>0</v>
      </c>
      <c r="AI116" s="58">
        <v>0</v>
      </c>
      <c r="AJ116" s="58">
        <v>0</v>
      </c>
      <c r="AK116" s="58">
        <v>0</v>
      </c>
      <c r="AL116" s="58">
        <v>0</v>
      </c>
      <c r="AM116" s="58">
        <v>0</v>
      </c>
      <c r="AN116" s="58">
        <v>0</v>
      </c>
      <c r="AO116" s="58">
        <v>0</v>
      </c>
      <c r="AP116" s="58">
        <v>0</v>
      </c>
      <c r="AQ116" s="58">
        <v>0</v>
      </c>
      <c r="AR116" s="58">
        <v>0</v>
      </c>
      <c r="AS116" s="58">
        <v>0</v>
      </c>
      <c r="AT116" s="58">
        <v>0</v>
      </c>
      <c r="AU116" s="58">
        <v>0</v>
      </c>
      <c r="AV116" s="58">
        <v>0</v>
      </c>
      <c r="AW116" s="58">
        <v>0</v>
      </c>
      <c r="AX116" s="58">
        <v>0</v>
      </c>
      <c r="AY116" s="58">
        <v>0</v>
      </c>
    </row>
    <row r="117" spans="1:51" x14ac:dyDescent="0.2">
      <c r="A117" s="57" t="s">
        <v>42</v>
      </c>
      <c r="B117" s="57" t="s">
        <v>3767</v>
      </c>
      <c r="C117" s="57"/>
      <c r="D117" s="26"/>
      <c r="E117" s="66"/>
      <c r="F117" s="57"/>
      <c r="G117" s="58"/>
      <c r="H117" s="58"/>
      <c r="I117" s="58"/>
      <c r="J117" s="59">
        <f t="shared" si="2"/>
        <v>0</v>
      </c>
      <c r="K117" s="59">
        <f t="shared" si="3"/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  <c r="X117" s="58">
        <v>0</v>
      </c>
      <c r="Y117" s="58">
        <v>0</v>
      </c>
      <c r="Z117" s="58">
        <v>0</v>
      </c>
      <c r="AA117" s="58">
        <v>0</v>
      </c>
      <c r="AB117" s="58">
        <v>0</v>
      </c>
      <c r="AC117" s="58">
        <v>0</v>
      </c>
      <c r="AD117" s="58">
        <v>0</v>
      </c>
      <c r="AE117" s="58">
        <v>0</v>
      </c>
      <c r="AF117" s="58">
        <v>0</v>
      </c>
      <c r="AG117" s="58">
        <v>0</v>
      </c>
      <c r="AH117" s="58">
        <v>0</v>
      </c>
      <c r="AI117" s="58">
        <v>0</v>
      </c>
      <c r="AJ117" s="58">
        <v>0</v>
      </c>
      <c r="AK117" s="58">
        <v>0</v>
      </c>
      <c r="AL117" s="58">
        <v>0</v>
      </c>
      <c r="AM117" s="58">
        <v>0</v>
      </c>
      <c r="AN117" s="58">
        <v>0</v>
      </c>
      <c r="AO117" s="58">
        <v>0</v>
      </c>
      <c r="AP117" s="58">
        <v>0</v>
      </c>
      <c r="AQ117" s="58">
        <v>0</v>
      </c>
      <c r="AR117" s="58">
        <v>0</v>
      </c>
      <c r="AS117" s="58">
        <v>0</v>
      </c>
      <c r="AT117" s="58">
        <v>0</v>
      </c>
      <c r="AU117" s="58">
        <v>0</v>
      </c>
      <c r="AV117" s="58">
        <v>0</v>
      </c>
      <c r="AW117" s="58">
        <v>0</v>
      </c>
      <c r="AX117" s="58">
        <v>0</v>
      </c>
      <c r="AY117" s="58">
        <v>0</v>
      </c>
    </row>
    <row r="118" spans="1:51" x14ac:dyDescent="0.2">
      <c r="A118" s="57" t="s">
        <v>42</v>
      </c>
      <c r="B118" s="57" t="s">
        <v>3768</v>
      </c>
      <c r="C118" s="57"/>
      <c r="D118" s="26"/>
      <c r="E118" s="66"/>
      <c r="F118" s="57"/>
      <c r="G118" s="58"/>
      <c r="H118" s="58"/>
      <c r="I118" s="58"/>
      <c r="J118" s="59">
        <f t="shared" si="2"/>
        <v>0</v>
      </c>
      <c r="K118" s="59">
        <f t="shared" si="3"/>
        <v>0</v>
      </c>
      <c r="L118" s="58">
        <v>0</v>
      </c>
      <c r="M118" s="58">
        <v>0</v>
      </c>
      <c r="N118" s="58">
        <v>0</v>
      </c>
      <c r="O118" s="58">
        <v>0</v>
      </c>
      <c r="P118" s="58">
        <v>0</v>
      </c>
      <c r="Q118" s="58">
        <v>0</v>
      </c>
      <c r="R118" s="58">
        <v>0</v>
      </c>
      <c r="S118" s="58">
        <v>0</v>
      </c>
      <c r="T118" s="58">
        <v>0</v>
      </c>
      <c r="U118" s="58">
        <v>0</v>
      </c>
      <c r="V118" s="58">
        <v>0</v>
      </c>
      <c r="W118" s="58">
        <v>0</v>
      </c>
      <c r="X118" s="58">
        <v>0</v>
      </c>
      <c r="Y118" s="58">
        <v>0</v>
      </c>
      <c r="Z118" s="58">
        <v>0</v>
      </c>
      <c r="AA118" s="58">
        <v>0</v>
      </c>
      <c r="AB118" s="58">
        <v>0</v>
      </c>
      <c r="AC118" s="58">
        <v>0</v>
      </c>
      <c r="AD118" s="58">
        <v>0</v>
      </c>
      <c r="AE118" s="58">
        <v>0</v>
      </c>
      <c r="AF118" s="58">
        <v>0</v>
      </c>
      <c r="AG118" s="58">
        <v>0</v>
      </c>
      <c r="AH118" s="58">
        <v>0</v>
      </c>
      <c r="AI118" s="58">
        <v>0</v>
      </c>
      <c r="AJ118" s="58">
        <v>0</v>
      </c>
      <c r="AK118" s="58">
        <v>0</v>
      </c>
      <c r="AL118" s="58">
        <v>0</v>
      </c>
      <c r="AM118" s="58">
        <v>0</v>
      </c>
      <c r="AN118" s="58">
        <v>0</v>
      </c>
      <c r="AO118" s="58">
        <v>0</v>
      </c>
      <c r="AP118" s="58">
        <v>0</v>
      </c>
      <c r="AQ118" s="58">
        <v>0</v>
      </c>
      <c r="AR118" s="58">
        <v>0</v>
      </c>
      <c r="AS118" s="58">
        <v>0</v>
      </c>
      <c r="AT118" s="58">
        <v>0</v>
      </c>
      <c r="AU118" s="58">
        <v>0</v>
      </c>
      <c r="AV118" s="58">
        <v>0</v>
      </c>
      <c r="AW118" s="58">
        <v>0</v>
      </c>
      <c r="AX118" s="58">
        <v>0</v>
      </c>
      <c r="AY118" s="58">
        <v>0</v>
      </c>
    </row>
    <row r="119" spans="1:51" x14ac:dyDescent="0.2">
      <c r="A119" s="57" t="s">
        <v>42</v>
      </c>
      <c r="B119" s="57" t="s">
        <v>3901</v>
      </c>
      <c r="C119" s="57"/>
      <c r="D119" s="26"/>
      <c r="E119" s="66"/>
      <c r="F119" s="57"/>
      <c r="G119" s="58"/>
      <c r="H119" s="58"/>
      <c r="I119" s="58"/>
      <c r="J119" s="59">
        <f t="shared" si="2"/>
        <v>0</v>
      </c>
      <c r="K119" s="59">
        <f t="shared" si="3"/>
        <v>0</v>
      </c>
      <c r="L119" s="58">
        <v>0</v>
      </c>
      <c r="M119" s="58">
        <v>0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  <c r="X119" s="58">
        <v>0</v>
      </c>
      <c r="Y119" s="58">
        <v>0</v>
      </c>
      <c r="Z119" s="58">
        <v>0</v>
      </c>
      <c r="AA119" s="58">
        <v>0</v>
      </c>
      <c r="AB119" s="58">
        <v>0</v>
      </c>
      <c r="AC119" s="58">
        <v>0</v>
      </c>
      <c r="AD119" s="58">
        <v>0</v>
      </c>
      <c r="AE119" s="58">
        <v>0</v>
      </c>
      <c r="AF119" s="58">
        <v>0</v>
      </c>
      <c r="AG119" s="58">
        <v>0</v>
      </c>
      <c r="AH119" s="58">
        <v>0</v>
      </c>
      <c r="AI119" s="58">
        <v>0</v>
      </c>
      <c r="AJ119" s="58">
        <v>0</v>
      </c>
      <c r="AK119" s="58">
        <v>0</v>
      </c>
      <c r="AL119" s="58">
        <v>0</v>
      </c>
      <c r="AM119" s="58">
        <v>0</v>
      </c>
      <c r="AN119" s="58">
        <v>0</v>
      </c>
      <c r="AO119" s="58">
        <v>0</v>
      </c>
      <c r="AP119" s="58">
        <v>0</v>
      </c>
      <c r="AQ119" s="58">
        <v>0</v>
      </c>
      <c r="AR119" s="58">
        <v>0</v>
      </c>
      <c r="AS119" s="58">
        <v>0</v>
      </c>
      <c r="AT119" s="58">
        <v>0</v>
      </c>
      <c r="AU119" s="58">
        <v>0</v>
      </c>
      <c r="AV119" s="58">
        <v>0</v>
      </c>
      <c r="AW119" s="58">
        <v>0</v>
      </c>
      <c r="AX119" s="58">
        <v>0</v>
      </c>
      <c r="AY119" s="58">
        <v>0</v>
      </c>
    </row>
    <row r="120" spans="1:51" x14ac:dyDescent="0.2">
      <c r="A120" s="57" t="s">
        <v>42</v>
      </c>
      <c r="B120" s="57" t="s">
        <v>3692</v>
      </c>
      <c r="C120" s="57"/>
      <c r="D120" s="26"/>
      <c r="E120" s="66"/>
      <c r="F120" s="57"/>
      <c r="G120" s="58"/>
      <c r="H120" s="58"/>
      <c r="I120" s="58"/>
      <c r="J120" s="59">
        <f t="shared" si="2"/>
        <v>0</v>
      </c>
      <c r="K120" s="59">
        <f t="shared" si="3"/>
        <v>0</v>
      </c>
      <c r="L120" s="58">
        <v>0</v>
      </c>
      <c r="M120" s="58">
        <v>0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  <c r="X120" s="58">
        <v>0</v>
      </c>
      <c r="Y120" s="58">
        <v>0</v>
      </c>
      <c r="Z120" s="58">
        <v>0</v>
      </c>
      <c r="AA120" s="58">
        <v>0</v>
      </c>
      <c r="AB120" s="58">
        <v>0</v>
      </c>
      <c r="AC120" s="58">
        <v>0</v>
      </c>
      <c r="AD120" s="58">
        <v>0</v>
      </c>
      <c r="AE120" s="58">
        <v>0</v>
      </c>
      <c r="AF120" s="58">
        <v>0</v>
      </c>
      <c r="AG120" s="58">
        <v>0</v>
      </c>
      <c r="AH120" s="58">
        <v>0</v>
      </c>
      <c r="AI120" s="58">
        <v>0</v>
      </c>
      <c r="AJ120" s="58">
        <v>0</v>
      </c>
      <c r="AK120" s="58">
        <v>0</v>
      </c>
      <c r="AL120" s="58">
        <v>0</v>
      </c>
      <c r="AM120" s="58">
        <v>0</v>
      </c>
      <c r="AN120" s="58">
        <v>0</v>
      </c>
      <c r="AO120" s="58">
        <v>0</v>
      </c>
      <c r="AP120" s="58">
        <v>0</v>
      </c>
      <c r="AQ120" s="58">
        <v>0</v>
      </c>
      <c r="AR120" s="58">
        <v>0</v>
      </c>
      <c r="AS120" s="58">
        <v>0</v>
      </c>
      <c r="AT120" s="58">
        <v>0</v>
      </c>
      <c r="AU120" s="58">
        <v>0</v>
      </c>
      <c r="AV120" s="58">
        <v>0</v>
      </c>
      <c r="AW120" s="58">
        <v>0</v>
      </c>
      <c r="AX120" s="58">
        <v>0</v>
      </c>
      <c r="AY120" s="58">
        <v>0</v>
      </c>
    </row>
    <row r="121" spans="1:51" x14ac:dyDescent="0.2">
      <c r="A121" s="57" t="s">
        <v>42</v>
      </c>
      <c r="B121" s="57" t="s">
        <v>3705</v>
      </c>
      <c r="C121" s="57"/>
      <c r="D121" s="26"/>
      <c r="E121" s="66"/>
      <c r="F121" s="57"/>
      <c r="G121" s="58"/>
      <c r="H121" s="58"/>
      <c r="I121" s="58"/>
      <c r="J121" s="59">
        <f t="shared" si="2"/>
        <v>0</v>
      </c>
      <c r="K121" s="59">
        <f t="shared" si="3"/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  <c r="X121" s="58">
        <v>0</v>
      </c>
      <c r="Y121" s="58">
        <v>0</v>
      </c>
      <c r="Z121" s="58">
        <v>0</v>
      </c>
      <c r="AA121" s="58">
        <v>0</v>
      </c>
      <c r="AB121" s="58">
        <v>0</v>
      </c>
      <c r="AC121" s="58">
        <v>0</v>
      </c>
      <c r="AD121" s="58">
        <v>0</v>
      </c>
      <c r="AE121" s="58">
        <v>0</v>
      </c>
      <c r="AF121" s="58">
        <v>0</v>
      </c>
      <c r="AG121" s="58">
        <v>0</v>
      </c>
      <c r="AH121" s="58">
        <v>0</v>
      </c>
      <c r="AI121" s="58">
        <v>0</v>
      </c>
      <c r="AJ121" s="58">
        <v>0</v>
      </c>
      <c r="AK121" s="58">
        <v>0</v>
      </c>
      <c r="AL121" s="58">
        <v>0</v>
      </c>
      <c r="AM121" s="58">
        <v>0</v>
      </c>
      <c r="AN121" s="58">
        <v>0</v>
      </c>
      <c r="AO121" s="58">
        <v>0</v>
      </c>
      <c r="AP121" s="58">
        <v>0</v>
      </c>
      <c r="AQ121" s="58">
        <v>0</v>
      </c>
      <c r="AR121" s="58">
        <v>0</v>
      </c>
      <c r="AS121" s="58">
        <v>0</v>
      </c>
      <c r="AT121" s="58">
        <v>0</v>
      </c>
      <c r="AU121" s="58">
        <v>0</v>
      </c>
      <c r="AV121" s="58">
        <v>0</v>
      </c>
      <c r="AW121" s="58">
        <v>0</v>
      </c>
      <c r="AX121" s="58">
        <v>0</v>
      </c>
      <c r="AY121" s="58">
        <v>0</v>
      </c>
    </row>
    <row r="122" spans="1:51" x14ac:dyDescent="0.2">
      <c r="A122" s="57" t="s">
        <v>42</v>
      </c>
      <c r="B122" s="57" t="s">
        <v>3902</v>
      </c>
      <c r="C122" s="57"/>
      <c r="D122" s="26"/>
      <c r="E122" s="66"/>
      <c r="F122" s="57"/>
      <c r="G122" s="58"/>
      <c r="H122" s="58"/>
      <c r="I122" s="58"/>
      <c r="J122" s="59">
        <f t="shared" si="2"/>
        <v>0</v>
      </c>
      <c r="K122" s="59">
        <f t="shared" si="3"/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58">
        <v>0</v>
      </c>
      <c r="Z122" s="58">
        <v>0</v>
      </c>
      <c r="AA122" s="58">
        <v>0</v>
      </c>
      <c r="AB122" s="58">
        <v>0</v>
      </c>
      <c r="AC122" s="58">
        <v>0</v>
      </c>
      <c r="AD122" s="58">
        <v>0</v>
      </c>
      <c r="AE122" s="58">
        <v>0</v>
      </c>
      <c r="AF122" s="58">
        <v>0</v>
      </c>
      <c r="AG122" s="58">
        <v>0</v>
      </c>
      <c r="AH122" s="58">
        <v>0</v>
      </c>
      <c r="AI122" s="58">
        <v>0</v>
      </c>
      <c r="AJ122" s="58">
        <v>0</v>
      </c>
      <c r="AK122" s="58">
        <v>0</v>
      </c>
      <c r="AL122" s="58">
        <v>0</v>
      </c>
      <c r="AM122" s="58">
        <v>0</v>
      </c>
      <c r="AN122" s="58">
        <v>0</v>
      </c>
      <c r="AO122" s="58">
        <v>0</v>
      </c>
      <c r="AP122" s="58">
        <v>0</v>
      </c>
      <c r="AQ122" s="58">
        <v>0</v>
      </c>
      <c r="AR122" s="58">
        <v>0</v>
      </c>
      <c r="AS122" s="58">
        <v>0</v>
      </c>
      <c r="AT122" s="58">
        <v>0</v>
      </c>
      <c r="AU122" s="58">
        <v>0</v>
      </c>
      <c r="AV122" s="58">
        <v>0</v>
      </c>
      <c r="AW122" s="58">
        <v>0</v>
      </c>
      <c r="AX122" s="58">
        <v>0</v>
      </c>
      <c r="AY122" s="58">
        <v>0</v>
      </c>
    </row>
    <row r="123" spans="1:51" x14ac:dyDescent="0.2">
      <c r="A123" s="57" t="s">
        <v>42</v>
      </c>
      <c r="B123" s="57" t="s">
        <v>3785</v>
      </c>
      <c r="C123" s="57"/>
      <c r="D123" s="26"/>
      <c r="E123" s="66"/>
      <c r="F123" s="57"/>
      <c r="G123" s="58"/>
      <c r="H123" s="58"/>
      <c r="I123" s="58"/>
      <c r="J123" s="59">
        <f t="shared" si="2"/>
        <v>0</v>
      </c>
      <c r="K123" s="59">
        <f t="shared" si="3"/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  <c r="X123" s="58">
        <v>0</v>
      </c>
      <c r="Y123" s="58">
        <v>0</v>
      </c>
      <c r="Z123" s="58">
        <v>0</v>
      </c>
      <c r="AA123" s="58">
        <v>0</v>
      </c>
      <c r="AB123" s="58">
        <v>0</v>
      </c>
      <c r="AC123" s="58">
        <v>0</v>
      </c>
      <c r="AD123" s="58">
        <v>0</v>
      </c>
      <c r="AE123" s="58">
        <v>0</v>
      </c>
      <c r="AF123" s="58">
        <v>0</v>
      </c>
      <c r="AG123" s="58">
        <v>0</v>
      </c>
      <c r="AH123" s="58">
        <v>0</v>
      </c>
      <c r="AI123" s="58">
        <v>0</v>
      </c>
      <c r="AJ123" s="58">
        <v>0</v>
      </c>
      <c r="AK123" s="58">
        <v>0</v>
      </c>
      <c r="AL123" s="58">
        <v>0</v>
      </c>
      <c r="AM123" s="58">
        <v>0</v>
      </c>
      <c r="AN123" s="58">
        <v>0</v>
      </c>
      <c r="AO123" s="58">
        <v>0</v>
      </c>
      <c r="AP123" s="58">
        <v>0</v>
      </c>
      <c r="AQ123" s="58">
        <v>0</v>
      </c>
      <c r="AR123" s="58">
        <v>0</v>
      </c>
      <c r="AS123" s="58">
        <v>0</v>
      </c>
      <c r="AT123" s="58">
        <v>0</v>
      </c>
      <c r="AU123" s="58">
        <v>0</v>
      </c>
      <c r="AV123" s="58">
        <v>0</v>
      </c>
      <c r="AW123" s="58">
        <v>0</v>
      </c>
      <c r="AX123" s="58">
        <v>0</v>
      </c>
      <c r="AY123" s="58">
        <v>0</v>
      </c>
    </row>
    <row r="124" spans="1:51" x14ac:dyDescent="0.2">
      <c r="A124" s="57" t="s">
        <v>42</v>
      </c>
      <c r="B124" s="57" t="s">
        <v>3903</v>
      </c>
      <c r="C124" s="57"/>
      <c r="D124" s="26"/>
      <c r="E124" s="66"/>
      <c r="F124" s="57"/>
      <c r="G124" s="58"/>
      <c r="H124" s="58"/>
      <c r="I124" s="58"/>
      <c r="J124" s="59">
        <f t="shared" si="2"/>
        <v>0</v>
      </c>
      <c r="K124" s="59">
        <f t="shared" si="3"/>
        <v>0</v>
      </c>
      <c r="L124" s="58">
        <v>0</v>
      </c>
      <c r="M124" s="58">
        <v>0</v>
      </c>
      <c r="N124" s="58">
        <v>0</v>
      </c>
      <c r="O124" s="58">
        <v>0</v>
      </c>
      <c r="P124" s="58">
        <v>0</v>
      </c>
      <c r="Q124" s="58">
        <v>0</v>
      </c>
      <c r="R124" s="58">
        <v>0</v>
      </c>
      <c r="S124" s="58">
        <v>0</v>
      </c>
      <c r="T124" s="58">
        <v>0</v>
      </c>
      <c r="U124" s="58">
        <v>0</v>
      </c>
      <c r="V124" s="58">
        <v>0</v>
      </c>
      <c r="W124" s="58">
        <v>0</v>
      </c>
      <c r="X124" s="58">
        <v>0</v>
      </c>
      <c r="Y124" s="58">
        <v>0</v>
      </c>
      <c r="Z124" s="58">
        <v>0</v>
      </c>
      <c r="AA124" s="58">
        <v>0</v>
      </c>
      <c r="AB124" s="58">
        <v>0</v>
      </c>
      <c r="AC124" s="58">
        <v>0</v>
      </c>
      <c r="AD124" s="58">
        <v>0</v>
      </c>
      <c r="AE124" s="58">
        <v>0</v>
      </c>
      <c r="AF124" s="58">
        <v>0</v>
      </c>
      <c r="AG124" s="58">
        <v>0</v>
      </c>
      <c r="AH124" s="58">
        <v>0</v>
      </c>
      <c r="AI124" s="58">
        <v>0</v>
      </c>
      <c r="AJ124" s="58">
        <v>0</v>
      </c>
      <c r="AK124" s="58">
        <v>0</v>
      </c>
      <c r="AL124" s="58">
        <v>0</v>
      </c>
      <c r="AM124" s="58">
        <v>0</v>
      </c>
      <c r="AN124" s="58">
        <v>0</v>
      </c>
      <c r="AO124" s="58">
        <v>0</v>
      </c>
      <c r="AP124" s="58">
        <v>0</v>
      </c>
      <c r="AQ124" s="58">
        <v>0</v>
      </c>
      <c r="AR124" s="58">
        <v>0</v>
      </c>
      <c r="AS124" s="58">
        <v>0</v>
      </c>
      <c r="AT124" s="58">
        <v>0</v>
      </c>
      <c r="AU124" s="58">
        <v>0</v>
      </c>
      <c r="AV124" s="58">
        <v>0</v>
      </c>
      <c r="AW124" s="58">
        <v>0</v>
      </c>
      <c r="AX124" s="58">
        <v>0</v>
      </c>
      <c r="AY124" s="58">
        <v>0</v>
      </c>
    </row>
    <row r="125" spans="1:51" x14ac:dyDescent="0.2">
      <c r="A125" s="57" t="s">
        <v>42</v>
      </c>
      <c r="B125" s="57" t="s">
        <v>3904</v>
      </c>
      <c r="C125" s="57"/>
      <c r="D125" s="26"/>
      <c r="E125" s="66"/>
      <c r="F125" s="57"/>
      <c r="G125" s="58"/>
      <c r="H125" s="58"/>
      <c r="I125" s="58"/>
      <c r="J125" s="59">
        <f t="shared" si="2"/>
        <v>0</v>
      </c>
      <c r="K125" s="59">
        <f t="shared" si="3"/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58">
        <v>0</v>
      </c>
      <c r="AH125" s="58">
        <v>0</v>
      </c>
      <c r="AI125" s="58">
        <v>0</v>
      </c>
      <c r="AJ125" s="58">
        <v>0</v>
      </c>
      <c r="AK125" s="58">
        <v>0</v>
      </c>
      <c r="AL125" s="58">
        <v>0</v>
      </c>
      <c r="AM125" s="58">
        <v>0</v>
      </c>
      <c r="AN125" s="58">
        <v>0</v>
      </c>
      <c r="AO125" s="58">
        <v>0</v>
      </c>
      <c r="AP125" s="58">
        <v>0</v>
      </c>
      <c r="AQ125" s="58">
        <v>0</v>
      </c>
      <c r="AR125" s="58">
        <v>0</v>
      </c>
      <c r="AS125" s="58">
        <v>0</v>
      </c>
      <c r="AT125" s="58">
        <v>0</v>
      </c>
      <c r="AU125" s="58">
        <v>0</v>
      </c>
      <c r="AV125" s="58">
        <v>0</v>
      </c>
      <c r="AW125" s="58">
        <v>0</v>
      </c>
      <c r="AX125" s="58">
        <v>0</v>
      </c>
      <c r="AY125" s="58">
        <v>0</v>
      </c>
    </row>
    <row r="126" spans="1:51" x14ac:dyDescent="0.2">
      <c r="A126" s="57" t="s">
        <v>42</v>
      </c>
      <c r="B126" s="57" t="s">
        <v>3905</v>
      </c>
      <c r="C126" s="57"/>
      <c r="D126" s="26"/>
      <c r="E126" s="66"/>
      <c r="F126" s="57"/>
      <c r="G126" s="58"/>
      <c r="H126" s="58"/>
      <c r="I126" s="58"/>
      <c r="J126" s="59">
        <f t="shared" si="2"/>
        <v>0</v>
      </c>
      <c r="K126" s="59">
        <f t="shared" si="3"/>
        <v>0</v>
      </c>
      <c r="L126" s="58">
        <v>0</v>
      </c>
      <c r="M126" s="58">
        <v>0</v>
      </c>
      <c r="N126" s="58">
        <v>0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  <c r="X126" s="58">
        <v>0</v>
      </c>
      <c r="Y126" s="58">
        <v>0</v>
      </c>
      <c r="Z126" s="58">
        <v>0</v>
      </c>
      <c r="AA126" s="58">
        <v>0</v>
      </c>
      <c r="AB126" s="58">
        <v>0</v>
      </c>
      <c r="AC126" s="58">
        <v>0</v>
      </c>
      <c r="AD126" s="58">
        <v>0</v>
      </c>
      <c r="AE126" s="58">
        <v>0</v>
      </c>
      <c r="AF126" s="58">
        <v>0</v>
      </c>
      <c r="AG126" s="58">
        <v>0</v>
      </c>
      <c r="AH126" s="58">
        <v>0</v>
      </c>
      <c r="AI126" s="58">
        <v>0</v>
      </c>
      <c r="AJ126" s="58">
        <v>0</v>
      </c>
      <c r="AK126" s="58">
        <v>0</v>
      </c>
      <c r="AL126" s="58">
        <v>0</v>
      </c>
      <c r="AM126" s="58">
        <v>0</v>
      </c>
      <c r="AN126" s="58">
        <v>0</v>
      </c>
      <c r="AO126" s="58">
        <v>0</v>
      </c>
      <c r="AP126" s="58">
        <v>0</v>
      </c>
      <c r="AQ126" s="58">
        <v>0</v>
      </c>
      <c r="AR126" s="58">
        <v>0</v>
      </c>
      <c r="AS126" s="58">
        <v>0</v>
      </c>
      <c r="AT126" s="58">
        <v>0</v>
      </c>
      <c r="AU126" s="58">
        <v>0</v>
      </c>
      <c r="AV126" s="58">
        <v>0</v>
      </c>
      <c r="AW126" s="58">
        <v>0</v>
      </c>
      <c r="AX126" s="58">
        <v>0</v>
      </c>
      <c r="AY126" s="58">
        <v>0</v>
      </c>
    </row>
    <row r="127" spans="1:51" x14ac:dyDescent="0.2">
      <c r="A127" s="57" t="s">
        <v>42</v>
      </c>
      <c r="B127" s="57" t="s">
        <v>3906</v>
      </c>
      <c r="C127" s="57"/>
      <c r="D127" s="26"/>
      <c r="E127" s="66"/>
      <c r="F127" s="57"/>
      <c r="G127" s="58"/>
      <c r="H127" s="58"/>
      <c r="I127" s="58"/>
      <c r="J127" s="59">
        <f t="shared" si="2"/>
        <v>0</v>
      </c>
      <c r="K127" s="59">
        <f t="shared" si="3"/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  <c r="X127" s="58">
        <v>0</v>
      </c>
      <c r="Y127" s="58">
        <v>0</v>
      </c>
      <c r="Z127" s="58">
        <v>0</v>
      </c>
      <c r="AA127" s="58">
        <v>0</v>
      </c>
      <c r="AB127" s="58">
        <v>0</v>
      </c>
      <c r="AC127" s="58">
        <v>0</v>
      </c>
      <c r="AD127" s="58">
        <v>0</v>
      </c>
      <c r="AE127" s="58">
        <v>0</v>
      </c>
      <c r="AF127" s="58">
        <v>0</v>
      </c>
      <c r="AG127" s="58">
        <v>0</v>
      </c>
      <c r="AH127" s="58">
        <v>0</v>
      </c>
      <c r="AI127" s="58">
        <v>0</v>
      </c>
      <c r="AJ127" s="58">
        <v>0</v>
      </c>
      <c r="AK127" s="58">
        <v>0</v>
      </c>
      <c r="AL127" s="58">
        <v>0</v>
      </c>
      <c r="AM127" s="58">
        <v>0</v>
      </c>
      <c r="AN127" s="58">
        <v>0</v>
      </c>
      <c r="AO127" s="58">
        <v>0</v>
      </c>
      <c r="AP127" s="58">
        <v>0</v>
      </c>
      <c r="AQ127" s="58">
        <v>0</v>
      </c>
      <c r="AR127" s="58">
        <v>0</v>
      </c>
      <c r="AS127" s="58">
        <v>0</v>
      </c>
      <c r="AT127" s="58">
        <v>0</v>
      </c>
      <c r="AU127" s="58">
        <v>0</v>
      </c>
      <c r="AV127" s="58">
        <v>0</v>
      </c>
      <c r="AW127" s="58">
        <v>0</v>
      </c>
      <c r="AX127" s="58">
        <v>0</v>
      </c>
      <c r="AY127" s="58">
        <v>0</v>
      </c>
    </row>
    <row r="128" spans="1:51" x14ac:dyDescent="0.2">
      <c r="A128" s="57" t="s">
        <v>42</v>
      </c>
      <c r="B128" s="57" t="s">
        <v>3907</v>
      </c>
      <c r="C128" s="57"/>
      <c r="D128" s="26"/>
      <c r="E128" s="66"/>
      <c r="F128" s="57"/>
      <c r="G128" s="58"/>
      <c r="H128" s="58"/>
      <c r="I128" s="58"/>
      <c r="J128" s="59">
        <f t="shared" si="2"/>
        <v>0</v>
      </c>
      <c r="K128" s="59">
        <f t="shared" si="3"/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  <c r="X128" s="58">
        <v>0</v>
      </c>
      <c r="Y128" s="58">
        <v>0</v>
      </c>
      <c r="Z128" s="58">
        <v>0</v>
      </c>
      <c r="AA128" s="58">
        <v>0</v>
      </c>
      <c r="AB128" s="58">
        <v>0</v>
      </c>
      <c r="AC128" s="58">
        <v>0</v>
      </c>
      <c r="AD128" s="58">
        <v>0</v>
      </c>
      <c r="AE128" s="58">
        <v>0</v>
      </c>
      <c r="AF128" s="58">
        <v>0</v>
      </c>
      <c r="AG128" s="58">
        <v>0</v>
      </c>
      <c r="AH128" s="58">
        <v>0</v>
      </c>
      <c r="AI128" s="58">
        <v>0</v>
      </c>
      <c r="AJ128" s="58">
        <v>0</v>
      </c>
      <c r="AK128" s="58">
        <v>0</v>
      </c>
      <c r="AL128" s="58">
        <v>0</v>
      </c>
      <c r="AM128" s="58">
        <v>0</v>
      </c>
      <c r="AN128" s="58">
        <v>0</v>
      </c>
      <c r="AO128" s="58">
        <v>0</v>
      </c>
      <c r="AP128" s="58">
        <v>0</v>
      </c>
      <c r="AQ128" s="58">
        <v>0</v>
      </c>
      <c r="AR128" s="58">
        <v>0</v>
      </c>
      <c r="AS128" s="58">
        <v>0</v>
      </c>
      <c r="AT128" s="58">
        <v>0</v>
      </c>
      <c r="AU128" s="58">
        <v>0</v>
      </c>
      <c r="AV128" s="58">
        <v>0</v>
      </c>
      <c r="AW128" s="58">
        <v>0</v>
      </c>
      <c r="AX128" s="58">
        <v>0</v>
      </c>
      <c r="AY128" s="58">
        <v>0</v>
      </c>
    </row>
    <row r="129" spans="1:51" x14ac:dyDescent="0.2">
      <c r="A129" s="57" t="s">
        <v>42</v>
      </c>
      <c r="B129" s="57" t="s">
        <v>3908</v>
      </c>
      <c r="C129" s="57"/>
      <c r="D129" s="26"/>
      <c r="E129" s="66"/>
      <c r="F129" s="57"/>
      <c r="G129" s="58"/>
      <c r="H129" s="58"/>
      <c r="I129" s="58"/>
      <c r="J129" s="59">
        <f t="shared" si="2"/>
        <v>0</v>
      </c>
      <c r="K129" s="59">
        <f t="shared" si="3"/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  <c r="X129" s="58">
        <v>0</v>
      </c>
      <c r="Y129" s="58">
        <v>0</v>
      </c>
      <c r="Z129" s="58">
        <v>0</v>
      </c>
      <c r="AA129" s="58">
        <v>0</v>
      </c>
      <c r="AB129" s="58">
        <v>0</v>
      </c>
      <c r="AC129" s="58">
        <v>0</v>
      </c>
      <c r="AD129" s="58">
        <v>0</v>
      </c>
      <c r="AE129" s="58">
        <v>0</v>
      </c>
      <c r="AF129" s="58">
        <v>0</v>
      </c>
      <c r="AG129" s="58">
        <v>0</v>
      </c>
      <c r="AH129" s="58">
        <v>0</v>
      </c>
      <c r="AI129" s="58">
        <v>0</v>
      </c>
      <c r="AJ129" s="58">
        <v>0</v>
      </c>
      <c r="AK129" s="58">
        <v>0</v>
      </c>
      <c r="AL129" s="58">
        <v>0</v>
      </c>
      <c r="AM129" s="58">
        <v>0</v>
      </c>
      <c r="AN129" s="58">
        <v>0</v>
      </c>
      <c r="AO129" s="58">
        <v>0</v>
      </c>
      <c r="AP129" s="58">
        <v>0</v>
      </c>
      <c r="AQ129" s="58">
        <v>0</v>
      </c>
      <c r="AR129" s="58">
        <v>0</v>
      </c>
      <c r="AS129" s="58">
        <v>0</v>
      </c>
      <c r="AT129" s="58">
        <v>0</v>
      </c>
      <c r="AU129" s="58">
        <v>0</v>
      </c>
      <c r="AV129" s="58">
        <v>0</v>
      </c>
      <c r="AW129" s="58">
        <v>0</v>
      </c>
      <c r="AX129" s="58">
        <v>0</v>
      </c>
      <c r="AY129" s="58">
        <v>0</v>
      </c>
    </row>
    <row r="130" spans="1:51" x14ac:dyDescent="0.2">
      <c r="A130" s="57" t="s">
        <v>42</v>
      </c>
      <c r="B130" s="57" t="s">
        <v>3818</v>
      </c>
      <c r="C130" s="57"/>
      <c r="D130" s="26"/>
      <c r="E130" s="66"/>
      <c r="F130" s="57"/>
      <c r="G130" s="58"/>
      <c r="H130" s="58"/>
      <c r="I130" s="58"/>
      <c r="J130" s="59">
        <f t="shared" ref="J130:J193" si="4">SUM(G130+H130+I130)</f>
        <v>0</v>
      </c>
      <c r="K130" s="59">
        <f t="shared" ref="K130:K193" si="5">SUM(L130:AY130)</f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  <c r="X130" s="58">
        <v>0</v>
      </c>
      <c r="Y130" s="58">
        <v>0</v>
      </c>
      <c r="Z130" s="58">
        <v>0</v>
      </c>
      <c r="AA130" s="58">
        <v>0</v>
      </c>
      <c r="AB130" s="58">
        <v>0</v>
      </c>
      <c r="AC130" s="58">
        <v>0</v>
      </c>
      <c r="AD130" s="58">
        <v>0</v>
      </c>
      <c r="AE130" s="58">
        <v>0</v>
      </c>
      <c r="AF130" s="58">
        <v>0</v>
      </c>
      <c r="AG130" s="58">
        <v>0</v>
      </c>
      <c r="AH130" s="58">
        <v>0</v>
      </c>
      <c r="AI130" s="58">
        <v>0</v>
      </c>
      <c r="AJ130" s="58">
        <v>0</v>
      </c>
      <c r="AK130" s="58">
        <v>0</v>
      </c>
      <c r="AL130" s="58">
        <v>0</v>
      </c>
      <c r="AM130" s="58">
        <v>0</v>
      </c>
      <c r="AN130" s="58">
        <v>0</v>
      </c>
      <c r="AO130" s="58">
        <v>0</v>
      </c>
      <c r="AP130" s="58">
        <v>0</v>
      </c>
      <c r="AQ130" s="58">
        <v>0</v>
      </c>
      <c r="AR130" s="58">
        <v>0</v>
      </c>
      <c r="AS130" s="58">
        <v>0</v>
      </c>
      <c r="AT130" s="58">
        <v>0</v>
      </c>
      <c r="AU130" s="58">
        <v>0</v>
      </c>
      <c r="AV130" s="58">
        <v>0</v>
      </c>
      <c r="AW130" s="58">
        <v>0</v>
      </c>
      <c r="AX130" s="58">
        <v>0</v>
      </c>
      <c r="AY130" s="58">
        <v>0</v>
      </c>
    </row>
    <row r="131" spans="1:51" x14ac:dyDescent="0.2">
      <c r="A131" s="57" t="s">
        <v>42</v>
      </c>
      <c r="B131" s="57" t="s">
        <v>3909</v>
      </c>
      <c r="C131" s="57"/>
      <c r="D131" s="26"/>
      <c r="E131" s="66"/>
      <c r="F131" s="57"/>
      <c r="G131" s="58"/>
      <c r="H131" s="58"/>
      <c r="I131" s="58"/>
      <c r="J131" s="59">
        <f t="shared" si="4"/>
        <v>0</v>
      </c>
      <c r="K131" s="59">
        <f t="shared" si="5"/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  <c r="X131" s="58">
        <v>0</v>
      </c>
      <c r="Y131" s="58">
        <v>0</v>
      </c>
      <c r="Z131" s="58">
        <v>0</v>
      </c>
      <c r="AA131" s="58">
        <v>0</v>
      </c>
      <c r="AB131" s="58">
        <v>0</v>
      </c>
      <c r="AC131" s="58">
        <v>0</v>
      </c>
      <c r="AD131" s="58">
        <v>0</v>
      </c>
      <c r="AE131" s="58">
        <v>0</v>
      </c>
      <c r="AF131" s="58">
        <v>0</v>
      </c>
      <c r="AG131" s="58">
        <v>0</v>
      </c>
      <c r="AH131" s="58">
        <v>0</v>
      </c>
      <c r="AI131" s="58">
        <v>0</v>
      </c>
      <c r="AJ131" s="58">
        <v>0</v>
      </c>
      <c r="AK131" s="58">
        <v>0</v>
      </c>
      <c r="AL131" s="58">
        <v>0</v>
      </c>
      <c r="AM131" s="58">
        <v>0</v>
      </c>
      <c r="AN131" s="58">
        <v>0</v>
      </c>
      <c r="AO131" s="58">
        <v>0</v>
      </c>
      <c r="AP131" s="58">
        <v>0</v>
      </c>
      <c r="AQ131" s="58">
        <v>0</v>
      </c>
      <c r="AR131" s="58">
        <v>0</v>
      </c>
      <c r="AS131" s="58">
        <v>0</v>
      </c>
      <c r="AT131" s="58">
        <v>0</v>
      </c>
      <c r="AU131" s="58">
        <v>0</v>
      </c>
      <c r="AV131" s="58">
        <v>0</v>
      </c>
      <c r="AW131" s="58">
        <v>0</v>
      </c>
      <c r="AX131" s="58">
        <v>0</v>
      </c>
      <c r="AY131" s="58">
        <v>0</v>
      </c>
    </row>
    <row r="132" spans="1:51" x14ac:dyDescent="0.2">
      <c r="A132" s="57" t="s">
        <v>42</v>
      </c>
      <c r="B132" s="57" t="s">
        <v>3819</v>
      </c>
      <c r="C132" s="57"/>
      <c r="D132" s="26"/>
      <c r="E132" s="66"/>
      <c r="F132" s="57"/>
      <c r="G132" s="58"/>
      <c r="H132" s="58"/>
      <c r="I132" s="58"/>
      <c r="J132" s="59">
        <f t="shared" si="4"/>
        <v>0</v>
      </c>
      <c r="K132" s="59">
        <f t="shared" si="5"/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  <c r="X132" s="58">
        <v>0</v>
      </c>
      <c r="Y132" s="58">
        <v>0</v>
      </c>
      <c r="Z132" s="58">
        <v>0</v>
      </c>
      <c r="AA132" s="58">
        <v>0</v>
      </c>
      <c r="AB132" s="58">
        <v>0</v>
      </c>
      <c r="AC132" s="58">
        <v>0</v>
      </c>
      <c r="AD132" s="58">
        <v>0</v>
      </c>
      <c r="AE132" s="58">
        <v>0</v>
      </c>
      <c r="AF132" s="58">
        <v>0</v>
      </c>
      <c r="AG132" s="58">
        <v>0</v>
      </c>
      <c r="AH132" s="58">
        <v>0</v>
      </c>
      <c r="AI132" s="58">
        <v>0</v>
      </c>
      <c r="AJ132" s="58">
        <v>0</v>
      </c>
      <c r="AK132" s="58">
        <v>0</v>
      </c>
      <c r="AL132" s="58">
        <v>0</v>
      </c>
      <c r="AM132" s="58">
        <v>0</v>
      </c>
      <c r="AN132" s="58">
        <v>0</v>
      </c>
      <c r="AO132" s="58">
        <v>0</v>
      </c>
      <c r="AP132" s="58">
        <v>0</v>
      </c>
      <c r="AQ132" s="58">
        <v>0</v>
      </c>
      <c r="AR132" s="58">
        <v>0</v>
      </c>
      <c r="AS132" s="58">
        <v>0</v>
      </c>
      <c r="AT132" s="58">
        <v>0</v>
      </c>
      <c r="AU132" s="58">
        <v>0</v>
      </c>
      <c r="AV132" s="58">
        <v>0</v>
      </c>
      <c r="AW132" s="58">
        <v>0</v>
      </c>
      <c r="AX132" s="58">
        <v>0</v>
      </c>
      <c r="AY132" s="58">
        <v>0</v>
      </c>
    </row>
    <row r="133" spans="1:51" x14ac:dyDescent="0.2">
      <c r="A133" s="57" t="s">
        <v>42</v>
      </c>
      <c r="B133" s="57" t="s">
        <v>3789</v>
      </c>
      <c r="C133" s="57"/>
      <c r="D133" s="26"/>
      <c r="E133" s="66"/>
      <c r="F133" s="57"/>
      <c r="G133" s="58"/>
      <c r="H133" s="58"/>
      <c r="I133" s="58"/>
      <c r="J133" s="59">
        <f t="shared" si="4"/>
        <v>0</v>
      </c>
      <c r="K133" s="59">
        <f t="shared" si="5"/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  <c r="X133" s="58">
        <v>0</v>
      </c>
      <c r="Y133" s="58">
        <v>0</v>
      </c>
      <c r="Z133" s="58">
        <v>0</v>
      </c>
      <c r="AA133" s="58">
        <v>0</v>
      </c>
      <c r="AB133" s="58">
        <v>0</v>
      </c>
      <c r="AC133" s="58">
        <v>0</v>
      </c>
      <c r="AD133" s="58">
        <v>0</v>
      </c>
      <c r="AE133" s="58">
        <v>0</v>
      </c>
      <c r="AF133" s="58">
        <v>0</v>
      </c>
      <c r="AG133" s="58">
        <v>0</v>
      </c>
      <c r="AH133" s="58">
        <v>0</v>
      </c>
      <c r="AI133" s="58">
        <v>0</v>
      </c>
      <c r="AJ133" s="58">
        <v>0</v>
      </c>
      <c r="AK133" s="58">
        <v>0</v>
      </c>
      <c r="AL133" s="58">
        <v>0</v>
      </c>
      <c r="AM133" s="58">
        <v>0</v>
      </c>
      <c r="AN133" s="58">
        <v>0</v>
      </c>
      <c r="AO133" s="58">
        <v>0</v>
      </c>
      <c r="AP133" s="58">
        <v>0</v>
      </c>
      <c r="AQ133" s="58">
        <v>0</v>
      </c>
      <c r="AR133" s="58">
        <v>0</v>
      </c>
      <c r="AS133" s="58">
        <v>0</v>
      </c>
      <c r="AT133" s="58">
        <v>0</v>
      </c>
      <c r="AU133" s="58">
        <v>0</v>
      </c>
      <c r="AV133" s="58">
        <v>0</v>
      </c>
      <c r="AW133" s="58">
        <v>0</v>
      </c>
      <c r="AX133" s="58">
        <v>0</v>
      </c>
      <c r="AY133" s="58">
        <v>0</v>
      </c>
    </row>
    <row r="134" spans="1:51" x14ac:dyDescent="0.2">
      <c r="A134" s="57" t="s">
        <v>42</v>
      </c>
      <c r="B134" s="57" t="s">
        <v>3910</v>
      </c>
      <c r="C134" s="57"/>
      <c r="D134" s="26"/>
      <c r="E134" s="66"/>
      <c r="F134" s="57"/>
      <c r="G134" s="58"/>
      <c r="H134" s="58"/>
      <c r="I134" s="58"/>
      <c r="J134" s="59">
        <f t="shared" si="4"/>
        <v>0</v>
      </c>
      <c r="K134" s="59">
        <f t="shared" si="5"/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  <c r="X134" s="58">
        <v>0</v>
      </c>
      <c r="Y134" s="58">
        <v>0</v>
      </c>
      <c r="Z134" s="58">
        <v>0</v>
      </c>
      <c r="AA134" s="58">
        <v>0</v>
      </c>
      <c r="AB134" s="58">
        <v>0</v>
      </c>
      <c r="AC134" s="58">
        <v>0</v>
      </c>
      <c r="AD134" s="58">
        <v>0</v>
      </c>
      <c r="AE134" s="58">
        <v>0</v>
      </c>
      <c r="AF134" s="58">
        <v>0</v>
      </c>
      <c r="AG134" s="58">
        <v>0</v>
      </c>
      <c r="AH134" s="58">
        <v>0</v>
      </c>
      <c r="AI134" s="58">
        <v>0</v>
      </c>
      <c r="AJ134" s="58">
        <v>0</v>
      </c>
      <c r="AK134" s="58">
        <v>0</v>
      </c>
      <c r="AL134" s="58">
        <v>0</v>
      </c>
      <c r="AM134" s="58">
        <v>0</v>
      </c>
      <c r="AN134" s="58">
        <v>0</v>
      </c>
      <c r="AO134" s="58">
        <v>0</v>
      </c>
      <c r="AP134" s="58">
        <v>0</v>
      </c>
      <c r="AQ134" s="58">
        <v>0</v>
      </c>
      <c r="AR134" s="58">
        <v>0</v>
      </c>
      <c r="AS134" s="58">
        <v>0</v>
      </c>
      <c r="AT134" s="58">
        <v>0</v>
      </c>
      <c r="AU134" s="58">
        <v>0</v>
      </c>
      <c r="AV134" s="58">
        <v>0</v>
      </c>
      <c r="AW134" s="58">
        <v>0</v>
      </c>
      <c r="AX134" s="58">
        <v>0</v>
      </c>
      <c r="AY134" s="58">
        <v>0</v>
      </c>
    </row>
    <row r="135" spans="1:51" x14ac:dyDescent="0.2">
      <c r="A135" s="57" t="s">
        <v>42</v>
      </c>
      <c r="B135" s="57" t="s">
        <v>3820</v>
      </c>
      <c r="C135" s="57"/>
      <c r="D135" s="26"/>
      <c r="E135" s="66"/>
      <c r="F135" s="57"/>
      <c r="G135" s="58"/>
      <c r="H135" s="58"/>
      <c r="I135" s="58"/>
      <c r="J135" s="59">
        <f t="shared" si="4"/>
        <v>0</v>
      </c>
      <c r="K135" s="59">
        <f t="shared" si="5"/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  <c r="X135" s="58">
        <v>0</v>
      </c>
      <c r="Y135" s="58">
        <v>0</v>
      </c>
      <c r="Z135" s="58">
        <v>0</v>
      </c>
      <c r="AA135" s="58">
        <v>0</v>
      </c>
      <c r="AB135" s="58">
        <v>0</v>
      </c>
      <c r="AC135" s="58">
        <v>0</v>
      </c>
      <c r="AD135" s="58">
        <v>0</v>
      </c>
      <c r="AE135" s="58">
        <v>0</v>
      </c>
      <c r="AF135" s="58">
        <v>0</v>
      </c>
      <c r="AG135" s="58">
        <v>0</v>
      </c>
      <c r="AH135" s="58">
        <v>0</v>
      </c>
      <c r="AI135" s="58">
        <v>0</v>
      </c>
      <c r="AJ135" s="58">
        <v>0</v>
      </c>
      <c r="AK135" s="58">
        <v>0</v>
      </c>
      <c r="AL135" s="58">
        <v>0</v>
      </c>
      <c r="AM135" s="58">
        <v>0</v>
      </c>
      <c r="AN135" s="58">
        <v>0</v>
      </c>
      <c r="AO135" s="58">
        <v>0</v>
      </c>
      <c r="AP135" s="58">
        <v>0</v>
      </c>
      <c r="AQ135" s="58">
        <v>0</v>
      </c>
      <c r="AR135" s="58">
        <v>0</v>
      </c>
      <c r="AS135" s="58">
        <v>0</v>
      </c>
      <c r="AT135" s="58">
        <v>0</v>
      </c>
      <c r="AU135" s="58">
        <v>0</v>
      </c>
      <c r="AV135" s="58">
        <v>0</v>
      </c>
      <c r="AW135" s="58">
        <v>0</v>
      </c>
      <c r="AX135" s="58">
        <v>0</v>
      </c>
      <c r="AY135" s="58">
        <v>0</v>
      </c>
    </row>
    <row r="136" spans="1:51" x14ac:dyDescent="0.2">
      <c r="A136" s="57" t="s">
        <v>42</v>
      </c>
      <c r="B136" s="57" t="s">
        <v>3821</v>
      </c>
      <c r="C136" s="57"/>
      <c r="D136" s="26"/>
      <c r="E136" s="66"/>
      <c r="F136" s="57"/>
      <c r="G136" s="58"/>
      <c r="H136" s="58"/>
      <c r="I136" s="58"/>
      <c r="J136" s="59">
        <f t="shared" si="4"/>
        <v>0</v>
      </c>
      <c r="K136" s="59">
        <f t="shared" si="5"/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  <c r="X136" s="58">
        <v>0</v>
      </c>
      <c r="Y136" s="58">
        <v>0</v>
      </c>
      <c r="Z136" s="58">
        <v>0</v>
      </c>
      <c r="AA136" s="58">
        <v>0</v>
      </c>
      <c r="AB136" s="58">
        <v>0</v>
      </c>
      <c r="AC136" s="58">
        <v>0</v>
      </c>
      <c r="AD136" s="58">
        <v>0</v>
      </c>
      <c r="AE136" s="58">
        <v>0</v>
      </c>
      <c r="AF136" s="58">
        <v>0</v>
      </c>
      <c r="AG136" s="58">
        <v>0</v>
      </c>
      <c r="AH136" s="58">
        <v>0</v>
      </c>
      <c r="AI136" s="58">
        <v>0</v>
      </c>
      <c r="AJ136" s="58">
        <v>0</v>
      </c>
      <c r="AK136" s="58">
        <v>0</v>
      </c>
      <c r="AL136" s="58">
        <v>0</v>
      </c>
      <c r="AM136" s="58">
        <v>0</v>
      </c>
      <c r="AN136" s="58">
        <v>0</v>
      </c>
      <c r="AO136" s="58">
        <v>0</v>
      </c>
      <c r="AP136" s="58">
        <v>0</v>
      </c>
      <c r="AQ136" s="58">
        <v>0</v>
      </c>
      <c r="AR136" s="58">
        <v>0</v>
      </c>
      <c r="AS136" s="58">
        <v>0</v>
      </c>
      <c r="AT136" s="58">
        <v>0</v>
      </c>
      <c r="AU136" s="58">
        <v>0</v>
      </c>
      <c r="AV136" s="58">
        <v>0</v>
      </c>
      <c r="AW136" s="58">
        <v>0</v>
      </c>
      <c r="AX136" s="58">
        <v>0</v>
      </c>
      <c r="AY136" s="58">
        <v>0</v>
      </c>
    </row>
    <row r="137" spans="1:51" x14ac:dyDescent="0.2">
      <c r="A137" s="53" t="s">
        <v>42</v>
      </c>
      <c r="B137" s="53" t="s">
        <v>3722</v>
      </c>
      <c r="C137" s="53"/>
      <c r="D137" s="319"/>
      <c r="E137" s="137"/>
      <c r="F137" s="53"/>
      <c r="G137" s="74"/>
      <c r="H137" s="74"/>
      <c r="I137" s="74"/>
      <c r="J137" s="75">
        <f t="shared" si="4"/>
        <v>0</v>
      </c>
      <c r="K137" s="75">
        <f t="shared" si="5"/>
        <v>0</v>
      </c>
      <c r="L137" s="74">
        <v>0</v>
      </c>
      <c r="M137" s="74">
        <v>0</v>
      </c>
      <c r="N137" s="74">
        <v>0</v>
      </c>
      <c r="O137" s="74">
        <v>0</v>
      </c>
      <c r="P137" s="74">
        <v>0</v>
      </c>
      <c r="Q137" s="74">
        <v>0</v>
      </c>
      <c r="R137" s="74">
        <v>0</v>
      </c>
      <c r="S137" s="74">
        <v>0</v>
      </c>
      <c r="T137" s="74">
        <v>0</v>
      </c>
      <c r="U137" s="74">
        <v>0</v>
      </c>
      <c r="V137" s="74">
        <v>0</v>
      </c>
      <c r="W137" s="74">
        <v>0</v>
      </c>
      <c r="X137" s="74">
        <v>0</v>
      </c>
      <c r="Y137" s="74">
        <v>0</v>
      </c>
      <c r="Z137" s="74">
        <v>0</v>
      </c>
      <c r="AA137" s="74">
        <v>0</v>
      </c>
      <c r="AB137" s="74">
        <v>0</v>
      </c>
      <c r="AC137" s="74">
        <v>0</v>
      </c>
      <c r="AD137" s="74">
        <v>0</v>
      </c>
      <c r="AE137" s="74">
        <v>0</v>
      </c>
      <c r="AF137" s="74">
        <v>0</v>
      </c>
      <c r="AG137" s="74">
        <v>0</v>
      </c>
      <c r="AH137" s="74">
        <v>0</v>
      </c>
      <c r="AI137" s="74">
        <v>0</v>
      </c>
      <c r="AJ137" s="74">
        <v>0</v>
      </c>
      <c r="AK137" s="74">
        <v>0</v>
      </c>
      <c r="AL137" s="74">
        <v>0</v>
      </c>
      <c r="AM137" s="74">
        <v>0</v>
      </c>
      <c r="AN137" s="74">
        <v>0</v>
      </c>
      <c r="AO137" s="74">
        <v>0</v>
      </c>
      <c r="AP137" s="74">
        <v>0</v>
      </c>
      <c r="AQ137" s="74">
        <v>0</v>
      </c>
      <c r="AR137" s="74">
        <v>0</v>
      </c>
      <c r="AS137" s="74">
        <v>0</v>
      </c>
      <c r="AT137" s="74">
        <v>0</v>
      </c>
      <c r="AU137" s="74">
        <v>0</v>
      </c>
      <c r="AV137" s="74">
        <v>0</v>
      </c>
      <c r="AW137" s="74">
        <v>0</v>
      </c>
      <c r="AX137" s="74">
        <v>0</v>
      </c>
      <c r="AY137" s="74">
        <v>0</v>
      </c>
    </row>
    <row r="138" spans="1:51" x14ac:dyDescent="0.2">
      <c r="A138" s="57" t="s">
        <v>42</v>
      </c>
      <c r="B138" s="57" t="s">
        <v>3763</v>
      </c>
      <c r="C138" s="57"/>
      <c r="D138" s="26"/>
      <c r="E138" s="66"/>
      <c r="F138" s="57"/>
      <c r="G138" s="58"/>
      <c r="H138" s="58"/>
      <c r="I138" s="58"/>
      <c r="J138" s="59">
        <f t="shared" si="4"/>
        <v>0</v>
      </c>
      <c r="K138" s="59">
        <f t="shared" si="5"/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  <c r="X138" s="58">
        <v>0</v>
      </c>
      <c r="Y138" s="58">
        <v>0</v>
      </c>
      <c r="Z138" s="58">
        <v>0</v>
      </c>
      <c r="AA138" s="58">
        <v>0</v>
      </c>
      <c r="AB138" s="58">
        <v>0</v>
      </c>
      <c r="AC138" s="58">
        <v>0</v>
      </c>
      <c r="AD138" s="58">
        <v>0</v>
      </c>
      <c r="AE138" s="58">
        <v>0</v>
      </c>
      <c r="AF138" s="58">
        <v>0</v>
      </c>
      <c r="AG138" s="58">
        <v>0</v>
      </c>
      <c r="AH138" s="58">
        <v>0</v>
      </c>
      <c r="AI138" s="58">
        <v>0</v>
      </c>
      <c r="AJ138" s="58">
        <v>0</v>
      </c>
      <c r="AK138" s="58">
        <v>0</v>
      </c>
      <c r="AL138" s="58">
        <v>0</v>
      </c>
      <c r="AM138" s="58">
        <v>0</v>
      </c>
      <c r="AN138" s="58">
        <v>0</v>
      </c>
      <c r="AO138" s="58">
        <v>0</v>
      </c>
      <c r="AP138" s="58">
        <v>0</v>
      </c>
      <c r="AQ138" s="58">
        <v>0</v>
      </c>
      <c r="AR138" s="58">
        <v>0</v>
      </c>
      <c r="AS138" s="58">
        <v>0</v>
      </c>
      <c r="AT138" s="58">
        <v>0</v>
      </c>
      <c r="AU138" s="58">
        <v>0</v>
      </c>
      <c r="AV138" s="58">
        <v>0</v>
      </c>
      <c r="AW138" s="58">
        <v>0</v>
      </c>
      <c r="AX138" s="58">
        <v>0</v>
      </c>
      <c r="AY138" s="58">
        <v>0</v>
      </c>
    </row>
    <row r="139" spans="1:51" x14ac:dyDescent="0.2">
      <c r="A139" s="57" t="s">
        <v>42</v>
      </c>
      <c r="B139" s="57" t="s">
        <v>3720</v>
      </c>
      <c r="C139" s="57"/>
      <c r="D139" s="26"/>
      <c r="E139" s="66"/>
      <c r="F139" s="57"/>
      <c r="G139" s="58"/>
      <c r="H139" s="58"/>
      <c r="I139" s="58"/>
      <c r="J139" s="59">
        <f t="shared" si="4"/>
        <v>0</v>
      </c>
      <c r="K139" s="59">
        <f t="shared" si="5"/>
        <v>0</v>
      </c>
      <c r="L139" s="58">
        <v>0</v>
      </c>
      <c r="M139" s="58">
        <v>0</v>
      </c>
      <c r="N139" s="58">
        <v>0</v>
      </c>
      <c r="O139" s="58">
        <v>0</v>
      </c>
      <c r="P139" s="58">
        <v>0</v>
      </c>
      <c r="Q139" s="58">
        <v>0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  <c r="X139" s="58">
        <v>0</v>
      </c>
      <c r="Y139" s="58">
        <v>0</v>
      </c>
      <c r="Z139" s="58">
        <v>0</v>
      </c>
      <c r="AA139" s="58">
        <v>0</v>
      </c>
      <c r="AB139" s="58">
        <v>0</v>
      </c>
      <c r="AC139" s="58">
        <v>0</v>
      </c>
      <c r="AD139" s="58">
        <v>0</v>
      </c>
      <c r="AE139" s="58">
        <v>0</v>
      </c>
      <c r="AF139" s="58">
        <v>0</v>
      </c>
      <c r="AG139" s="58">
        <v>0</v>
      </c>
      <c r="AH139" s="58">
        <v>0</v>
      </c>
      <c r="AI139" s="58">
        <v>0</v>
      </c>
      <c r="AJ139" s="58">
        <v>0</v>
      </c>
      <c r="AK139" s="58">
        <v>0</v>
      </c>
      <c r="AL139" s="58">
        <v>0</v>
      </c>
      <c r="AM139" s="58">
        <v>0</v>
      </c>
      <c r="AN139" s="58">
        <v>0</v>
      </c>
      <c r="AO139" s="58">
        <v>0</v>
      </c>
      <c r="AP139" s="58">
        <v>0</v>
      </c>
      <c r="AQ139" s="58">
        <v>0</v>
      </c>
      <c r="AR139" s="58">
        <v>0</v>
      </c>
      <c r="AS139" s="58">
        <v>0</v>
      </c>
      <c r="AT139" s="58">
        <v>0</v>
      </c>
      <c r="AU139" s="58">
        <v>0</v>
      </c>
      <c r="AV139" s="58">
        <v>0</v>
      </c>
      <c r="AW139" s="58">
        <v>0</v>
      </c>
      <c r="AX139" s="58">
        <v>0</v>
      </c>
      <c r="AY139" s="58">
        <v>0</v>
      </c>
    </row>
    <row r="140" spans="1:51" x14ac:dyDescent="0.2">
      <c r="A140" s="57" t="s">
        <v>42</v>
      </c>
      <c r="B140" s="57" t="s">
        <v>3822</v>
      </c>
      <c r="C140" s="57"/>
      <c r="D140" s="26"/>
      <c r="E140" s="66"/>
      <c r="F140" s="57"/>
      <c r="G140" s="58"/>
      <c r="H140" s="58"/>
      <c r="I140" s="58"/>
      <c r="J140" s="59">
        <f t="shared" si="4"/>
        <v>0</v>
      </c>
      <c r="K140" s="59">
        <f t="shared" si="5"/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  <c r="X140" s="58">
        <v>0</v>
      </c>
      <c r="Y140" s="58">
        <v>0</v>
      </c>
      <c r="Z140" s="58">
        <v>0</v>
      </c>
      <c r="AA140" s="58">
        <v>0</v>
      </c>
      <c r="AB140" s="58">
        <v>0</v>
      </c>
      <c r="AC140" s="58">
        <v>0</v>
      </c>
      <c r="AD140" s="58">
        <v>0</v>
      </c>
      <c r="AE140" s="58">
        <v>0</v>
      </c>
      <c r="AF140" s="58">
        <v>0</v>
      </c>
      <c r="AG140" s="58">
        <v>0</v>
      </c>
      <c r="AH140" s="58">
        <v>0</v>
      </c>
      <c r="AI140" s="58">
        <v>0</v>
      </c>
      <c r="AJ140" s="58">
        <v>0</v>
      </c>
      <c r="AK140" s="58">
        <v>0</v>
      </c>
      <c r="AL140" s="58">
        <v>0</v>
      </c>
      <c r="AM140" s="58">
        <v>0</v>
      </c>
      <c r="AN140" s="58">
        <v>0</v>
      </c>
      <c r="AO140" s="58">
        <v>0</v>
      </c>
      <c r="AP140" s="58">
        <v>0</v>
      </c>
      <c r="AQ140" s="58">
        <v>0</v>
      </c>
      <c r="AR140" s="58">
        <v>0</v>
      </c>
      <c r="AS140" s="58">
        <v>0</v>
      </c>
      <c r="AT140" s="58">
        <v>0</v>
      </c>
      <c r="AU140" s="58">
        <v>0</v>
      </c>
      <c r="AV140" s="58">
        <v>0</v>
      </c>
      <c r="AW140" s="58">
        <v>0</v>
      </c>
      <c r="AX140" s="58">
        <v>0</v>
      </c>
      <c r="AY140" s="58">
        <v>0</v>
      </c>
    </row>
    <row r="141" spans="1:51" x14ac:dyDescent="0.2">
      <c r="A141" s="57" t="s">
        <v>42</v>
      </c>
      <c r="B141" s="57" t="s">
        <v>3823</v>
      </c>
      <c r="C141" s="57"/>
      <c r="D141" s="26"/>
      <c r="E141" s="66"/>
      <c r="F141" s="57"/>
      <c r="G141" s="58"/>
      <c r="H141" s="58"/>
      <c r="I141" s="58"/>
      <c r="J141" s="59">
        <f t="shared" si="4"/>
        <v>0</v>
      </c>
      <c r="K141" s="59">
        <f t="shared" si="5"/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  <c r="X141" s="58">
        <v>0</v>
      </c>
      <c r="Y141" s="58">
        <v>0</v>
      </c>
      <c r="Z141" s="58">
        <v>0</v>
      </c>
      <c r="AA141" s="58">
        <v>0</v>
      </c>
      <c r="AB141" s="58">
        <v>0</v>
      </c>
      <c r="AC141" s="58">
        <v>0</v>
      </c>
      <c r="AD141" s="58">
        <v>0</v>
      </c>
      <c r="AE141" s="58">
        <v>0</v>
      </c>
      <c r="AF141" s="58">
        <v>0</v>
      </c>
      <c r="AG141" s="58">
        <v>0</v>
      </c>
      <c r="AH141" s="58">
        <v>0</v>
      </c>
      <c r="AI141" s="58">
        <v>0</v>
      </c>
      <c r="AJ141" s="58">
        <v>0</v>
      </c>
      <c r="AK141" s="58">
        <v>0</v>
      </c>
      <c r="AL141" s="58">
        <v>0</v>
      </c>
      <c r="AM141" s="58">
        <v>0</v>
      </c>
      <c r="AN141" s="58">
        <v>0</v>
      </c>
      <c r="AO141" s="58">
        <v>0</v>
      </c>
      <c r="AP141" s="58">
        <v>0</v>
      </c>
      <c r="AQ141" s="58">
        <v>0</v>
      </c>
      <c r="AR141" s="58">
        <v>0</v>
      </c>
      <c r="AS141" s="58">
        <v>0</v>
      </c>
      <c r="AT141" s="58">
        <v>0</v>
      </c>
      <c r="AU141" s="58">
        <v>0</v>
      </c>
      <c r="AV141" s="58">
        <v>0</v>
      </c>
      <c r="AW141" s="58">
        <v>0</v>
      </c>
      <c r="AX141" s="58">
        <v>0</v>
      </c>
      <c r="AY141" s="58">
        <v>0</v>
      </c>
    </row>
    <row r="142" spans="1:51" x14ac:dyDescent="0.2">
      <c r="A142" s="57" t="s">
        <v>42</v>
      </c>
      <c r="B142" s="57" t="s">
        <v>3824</v>
      </c>
      <c r="C142" s="57"/>
      <c r="D142" s="26"/>
      <c r="E142" s="66"/>
      <c r="F142" s="57"/>
      <c r="G142" s="58"/>
      <c r="H142" s="58"/>
      <c r="I142" s="58"/>
      <c r="J142" s="59">
        <f t="shared" si="4"/>
        <v>0</v>
      </c>
      <c r="K142" s="59">
        <f t="shared" si="5"/>
        <v>0</v>
      </c>
      <c r="L142" s="58">
        <v>0</v>
      </c>
      <c r="M142" s="58">
        <v>0</v>
      </c>
      <c r="N142" s="58">
        <v>0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  <c r="X142" s="58">
        <v>0</v>
      </c>
      <c r="Y142" s="58">
        <v>0</v>
      </c>
      <c r="Z142" s="58">
        <v>0</v>
      </c>
      <c r="AA142" s="58">
        <v>0</v>
      </c>
      <c r="AB142" s="58">
        <v>0</v>
      </c>
      <c r="AC142" s="58">
        <v>0</v>
      </c>
      <c r="AD142" s="58">
        <v>0</v>
      </c>
      <c r="AE142" s="58">
        <v>0</v>
      </c>
      <c r="AF142" s="58">
        <v>0</v>
      </c>
      <c r="AG142" s="58">
        <v>0</v>
      </c>
      <c r="AH142" s="58">
        <v>0</v>
      </c>
      <c r="AI142" s="58">
        <v>0</v>
      </c>
      <c r="AJ142" s="58">
        <v>0</v>
      </c>
      <c r="AK142" s="58">
        <v>0</v>
      </c>
      <c r="AL142" s="58">
        <v>0</v>
      </c>
      <c r="AM142" s="58">
        <v>0</v>
      </c>
      <c r="AN142" s="58">
        <v>0</v>
      </c>
      <c r="AO142" s="58">
        <v>0</v>
      </c>
      <c r="AP142" s="58">
        <v>0</v>
      </c>
      <c r="AQ142" s="58">
        <v>0</v>
      </c>
      <c r="AR142" s="58">
        <v>0</v>
      </c>
      <c r="AS142" s="58">
        <v>0</v>
      </c>
      <c r="AT142" s="58">
        <v>0</v>
      </c>
      <c r="AU142" s="58">
        <v>0</v>
      </c>
      <c r="AV142" s="58">
        <v>0</v>
      </c>
      <c r="AW142" s="58">
        <v>0</v>
      </c>
      <c r="AX142" s="58">
        <v>0</v>
      </c>
      <c r="AY142" s="58">
        <v>0</v>
      </c>
    </row>
    <row r="143" spans="1:51" x14ac:dyDescent="0.2">
      <c r="A143" s="57" t="s">
        <v>42</v>
      </c>
      <c r="B143" s="57" t="s">
        <v>3825</v>
      </c>
      <c r="C143" s="57"/>
      <c r="D143" s="26"/>
      <c r="E143" s="66"/>
      <c r="F143" s="57"/>
      <c r="G143" s="58"/>
      <c r="H143" s="58"/>
      <c r="I143" s="58"/>
      <c r="J143" s="59">
        <f t="shared" si="4"/>
        <v>0</v>
      </c>
      <c r="K143" s="59">
        <f t="shared" si="5"/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  <c r="X143" s="58">
        <v>0</v>
      </c>
      <c r="Y143" s="58">
        <v>0</v>
      </c>
      <c r="Z143" s="58">
        <v>0</v>
      </c>
      <c r="AA143" s="58">
        <v>0</v>
      </c>
      <c r="AB143" s="58">
        <v>0</v>
      </c>
      <c r="AC143" s="58">
        <v>0</v>
      </c>
      <c r="AD143" s="58">
        <v>0</v>
      </c>
      <c r="AE143" s="58">
        <v>0</v>
      </c>
      <c r="AF143" s="58">
        <v>0</v>
      </c>
      <c r="AG143" s="58">
        <v>0</v>
      </c>
      <c r="AH143" s="58">
        <v>0</v>
      </c>
      <c r="AI143" s="58">
        <v>0</v>
      </c>
      <c r="AJ143" s="58">
        <v>0</v>
      </c>
      <c r="AK143" s="58">
        <v>0</v>
      </c>
      <c r="AL143" s="58">
        <v>0</v>
      </c>
      <c r="AM143" s="58">
        <v>0</v>
      </c>
      <c r="AN143" s="58">
        <v>0</v>
      </c>
      <c r="AO143" s="58">
        <v>0</v>
      </c>
      <c r="AP143" s="58">
        <v>0</v>
      </c>
      <c r="AQ143" s="58">
        <v>0</v>
      </c>
      <c r="AR143" s="58">
        <v>0</v>
      </c>
      <c r="AS143" s="58">
        <v>0</v>
      </c>
      <c r="AT143" s="58">
        <v>0</v>
      </c>
      <c r="AU143" s="58">
        <v>0</v>
      </c>
      <c r="AV143" s="58">
        <v>0</v>
      </c>
      <c r="AW143" s="58">
        <v>0</v>
      </c>
      <c r="AX143" s="58">
        <v>0</v>
      </c>
      <c r="AY143" s="58">
        <v>0</v>
      </c>
    </row>
    <row r="144" spans="1:51" x14ac:dyDescent="0.2">
      <c r="A144" s="57" t="s">
        <v>42</v>
      </c>
      <c r="B144" s="57" t="s">
        <v>3826</v>
      </c>
      <c r="C144" s="57"/>
      <c r="D144" s="26"/>
      <c r="E144" s="66"/>
      <c r="F144" s="57"/>
      <c r="G144" s="58"/>
      <c r="H144" s="58"/>
      <c r="I144" s="58"/>
      <c r="J144" s="59">
        <f t="shared" si="4"/>
        <v>0</v>
      </c>
      <c r="K144" s="59">
        <f t="shared" si="5"/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  <c r="X144" s="58">
        <v>0</v>
      </c>
      <c r="Y144" s="58">
        <v>0</v>
      </c>
      <c r="Z144" s="58">
        <v>0</v>
      </c>
      <c r="AA144" s="58">
        <v>0</v>
      </c>
      <c r="AB144" s="58">
        <v>0</v>
      </c>
      <c r="AC144" s="58">
        <v>0</v>
      </c>
      <c r="AD144" s="58">
        <v>0</v>
      </c>
      <c r="AE144" s="58">
        <v>0</v>
      </c>
      <c r="AF144" s="58">
        <v>0</v>
      </c>
      <c r="AG144" s="58">
        <v>0</v>
      </c>
      <c r="AH144" s="58">
        <v>0</v>
      </c>
      <c r="AI144" s="58">
        <v>0</v>
      </c>
      <c r="AJ144" s="58">
        <v>0</v>
      </c>
      <c r="AK144" s="58">
        <v>0</v>
      </c>
      <c r="AL144" s="58">
        <v>0</v>
      </c>
      <c r="AM144" s="58">
        <v>0</v>
      </c>
      <c r="AN144" s="58">
        <v>0</v>
      </c>
      <c r="AO144" s="58">
        <v>0</v>
      </c>
      <c r="AP144" s="58">
        <v>0</v>
      </c>
      <c r="AQ144" s="58">
        <v>0</v>
      </c>
      <c r="AR144" s="58">
        <v>0</v>
      </c>
      <c r="AS144" s="58">
        <v>0</v>
      </c>
      <c r="AT144" s="58">
        <v>0</v>
      </c>
      <c r="AU144" s="58">
        <v>0</v>
      </c>
      <c r="AV144" s="58">
        <v>0</v>
      </c>
      <c r="AW144" s="58">
        <v>0</v>
      </c>
      <c r="AX144" s="58">
        <v>0</v>
      </c>
      <c r="AY144" s="58">
        <v>0</v>
      </c>
    </row>
    <row r="145" spans="1:51" x14ac:dyDescent="0.2">
      <c r="A145" s="57" t="s">
        <v>42</v>
      </c>
      <c r="B145" s="57" t="s">
        <v>3827</v>
      </c>
      <c r="C145" s="57"/>
      <c r="D145" s="26"/>
      <c r="E145" s="66"/>
      <c r="F145" s="57"/>
      <c r="G145" s="58"/>
      <c r="H145" s="58"/>
      <c r="I145" s="58"/>
      <c r="J145" s="59">
        <f t="shared" si="4"/>
        <v>0</v>
      </c>
      <c r="K145" s="59">
        <f t="shared" si="5"/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  <c r="X145" s="58">
        <v>0</v>
      </c>
      <c r="Y145" s="58">
        <v>0</v>
      </c>
      <c r="Z145" s="58">
        <v>0</v>
      </c>
      <c r="AA145" s="58">
        <v>0</v>
      </c>
      <c r="AB145" s="58">
        <v>0</v>
      </c>
      <c r="AC145" s="58">
        <v>0</v>
      </c>
      <c r="AD145" s="58">
        <v>0</v>
      </c>
      <c r="AE145" s="58">
        <v>0</v>
      </c>
      <c r="AF145" s="58">
        <v>0</v>
      </c>
      <c r="AG145" s="58">
        <v>0</v>
      </c>
      <c r="AH145" s="58">
        <v>0</v>
      </c>
      <c r="AI145" s="58">
        <v>0</v>
      </c>
      <c r="AJ145" s="58">
        <v>0</v>
      </c>
      <c r="AK145" s="58">
        <v>0</v>
      </c>
      <c r="AL145" s="58">
        <v>0</v>
      </c>
      <c r="AM145" s="58">
        <v>0</v>
      </c>
      <c r="AN145" s="58">
        <v>0</v>
      </c>
      <c r="AO145" s="58">
        <v>0</v>
      </c>
      <c r="AP145" s="58">
        <v>0</v>
      </c>
      <c r="AQ145" s="58">
        <v>0</v>
      </c>
      <c r="AR145" s="58">
        <v>0</v>
      </c>
      <c r="AS145" s="58">
        <v>0</v>
      </c>
      <c r="AT145" s="58">
        <v>0</v>
      </c>
      <c r="AU145" s="58">
        <v>0</v>
      </c>
      <c r="AV145" s="58">
        <v>0</v>
      </c>
      <c r="AW145" s="58">
        <v>0</v>
      </c>
      <c r="AX145" s="58">
        <v>0</v>
      </c>
      <c r="AY145" s="58">
        <v>0</v>
      </c>
    </row>
    <row r="146" spans="1:51" x14ac:dyDescent="0.2">
      <c r="A146" s="53" t="s">
        <v>42</v>
      </c>
      <c r="B146" s="53" t="s">
        <v>3788</v>
      </c>
      <c r="C146" s="53"/>
      <c r="D146" s="319"/>
      <c r="E146" s="137"/>
      <c r="F146" s="53"/>
      <c r="G146" s="74"/>
      <c r="H146" s="74"/>
      <c r="I146" s="74"/>
      <c r="J146" s="75">
        <f t="shared" si="4"/>
        <v>0</v>
      </c>
      <c r="K146" s="75">
        <f t="shared" si="5"/>
        <v>0</v>
      </c>
      <c r="L146" s="74">
        <v>0</v>
      </c>
      <c r="M146" s="74">
        <v>0</v>
      </c>
      <c r="N146" s="74">
        <v>0</v>
      </c>
      <c r="O146" s="74">
        <v>0</v>
      </c>
      <c r="P146" s="74">
        <v>0</v>
      </c>
      <c r="Q146" s="74">
        <v>0</v>
      </c>
      <c r="R146" s="74">
        <v>0</v>
      </c>
      <c r="S146" s="74">
        <v>0</v>
      </c>
      <c r="T146" s="74">
        <v>0</v>
      </c>
      <c r="U146" s="74">
        <v>0</v>
      </c>
      <c r="V146" s="74">
        <v>0</v>
      </c>
      <c r="W146" s="74">
        <v>0</v>
      </c>
      <c r="X146" s="74">
        <v>0</v>
      </c>
      <c r="Y146" s="74">
        <v>0</v>
      </c>
      <c r="Z146" s="74">
        <v>0</v>
      </c>
      <c r="AA146" s="74">
        <v>0</v>
      </c>
      <c r="AB146" s="74">
        <v>0</v>
      </c>
      <c r="AC146" s="74">
        <v>0</v>
      </c>
      <c r="AD146" s="74">
        <v>0</v>
      </c>
      <c r="AE146" s="74">
        <v>0</v>
      </c>
      <c r="AF146" s="74">
        <v>0</v>
      </c>
      <c r="AG146" s="74">
        <v>0</v>
      </c>
      <c r="AH146" s="74">
        <v>0</v>
      </c>
      <c r="AI146" s="74">
        <v>0</v>
      </c>
      <c r="AJ146" s="74">
        <v>0</v>
      </c>
      <c r="AK146" s="74">
        <v>0</v>
      </c>
      <c r="AL146" s="74">
        <v>0</v>
      </c>
      <c r="AM146" s="74">
        <v>0</v>
      </c>
      <c r="AN146" s="74">
        <v>0</v>
      </c>
      <c r="AO146" s="74">
        <v>0</v>
      </c>
      <c r="AP146" s="74">
        <v>0</v>
      </c>
      <c r="AQ146" s="74">
        <v>0</v>
      </c>
      <c r="AR146" s="74">
        <v>0</v>
      </c>
      <c r="AS146" s="74">
        <v>0</v>
      </c>
      <c r="AT146" s="74">
        <v>0</v>
      </c>
      <c r="AU146" s="74">
        <v>0</v>
      </c>
      <c r="AV146" s="74">
        <v>0</v>
      </c>
      <c r="AW146" s="74">
        <v>0</v>
      </c>
      <c r="AX146" s="74">
        <v>0</v>
      </c>
      <c r="AY146" s="74">
        <v>0</v>
      </c>
    </row>
    <row r="147" spans="1:51" x14ac:dyDescent="0.2">
      <c r="A147" s="57" t="s">
        <v>42</v>
      </c>
      <c r="B147" s="57" t="s">
        <v>3743</v>
      </c>
      <c r="C147" s="57"/>
      <c r="D147" s="26"/>
      <c r="E147" s="66"/>
      <c r="F147" s="57"/>
      <c r="G147" s="58"/>
      <c r="H147" s="58"/>
      <c r="I147" s="58"/>
      <c r="J147" s="59">
        <f t="shared" si="4"/>
        <v>0</v>
      </c>
      <c r="K147" s="59">
        <f t="shared" si="5"/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  <c r="X147" s="58">
        <v>0</v>
      </c>
      <c r="Y147" s="58">
        <v>0</v>
      </c>
      <c r="Z147" s="58">
        <v>0</v>
      </c>
      <c r="AA147" s="58">
        <v>0</v>
      </c>
      <c r="AB147" s="58">
        <v>0</v>
      </c>
      <c r="AC147" s="58">
        <v>0</v>
      </c>
      <c r="AD147" s="58">
        <v>0</v>
      </c>
      <c r="AE147" s="58">
        <v>0</v>
      </c>
      <c r="AF147" s="58">
        <v>0</v>
      </c>
      <c r="AG147" s="58">
        <v>0</v>
      </c>
      <c r="AH147" s="58">
        <v>0</v>
      </c>
      <c r="AI147" s="58">
        <v>0</v>
      </c>
      <c r="AJ147" s="58">
        <v>0</v>
      </c>
      <c r="AK147" s="58">
        <v>0</v>
      </c>
      <c r="AL147" s="58">
        <v>0</v>
      </c>
      <c r="AM147" s="58">
        <v>0</v>
      </c>
      <c r="AN147" s="58">
        <v>0</v>
      </c>
      <c r="AO147" s="58">
        <v>0</v>
      </c>
      <c r="AP147" s="58">
        <v>0</v>
      </c>
      <c r="AQ147" s="58">
        <v>0</v>
      </c>
      <c r="AR147" s="58">
        <v>0</v>
      </c>
      <c r="AS147" s="58">
        <v>0</v>
      </c>
      <c r="AT147" s="58">
        <v>0</v>
      </c>
      <c r="AU147" s="58">
        <v>0</v>
      </c>
      <c r="AV147" s="58">
        <v>0</v>
      </c>
      <c r="AW147" s="58">
        <v>0</v>
      </c>
      <c r="AX147" s="58">
        <v>0</v>
      </c>
      <c r="AY147" s="58">
        <v>0</v>
      </c>
    </row>
    <row r="148" spans="1:51" x14ac:dyDescent="0.2">
      <c r="A148" s="57" t="s">
        <v>42</v>
      </c>
      <c r="B148" s="57" t="s">
        <v>3828</v>
      </c>
      <c r="C148" s="57"/>
      <c r="D148" s="26"/>
      <c r="E148" s="66"/>
      <c r="F148" s="57"/>
      <c r="G148" s="58"/>
      <c r="H148" s="58"/>
      <c r="I148" s="58"/>
      <c r="J148" s="59">
        <f t="shared" si="4"/>
        <v>0</v>
      </c>
      <c r="K148" s="59">
        <f t="shared" si="5"/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  <c r="X148" s="58">
        <v>0</v>
      </c>
      <c r="Y148" s="58">
        <v>0</v>
      </c>
      <c r="Z148" s="58">
        <v>0</v>
      </c>
      <c r="AA148" s="58">
        <v>0</v>
      </c>
      <c r="AB148" s="58">
        <v>0</v>
      </c>
      <c r="AC148" s="58">
        <v>0</v>
      </c>
      <c r="AD148" s="58">
        <v>0</v>
      </c>
      <c r="AE148" s="58">
        <v>0</v>
      </c>
      <c r="AF148" s="58">
        <v>0</v>
      </c>
      <c r="AG148" s="58">
        <v>0</v>
      </c>
      <c r="AH148" s="58">
        <v>0</v>
      </c>
      <c r="AI148" s="58">
        <v>0</v>
      </c>
      <c r="AJ148" s="58">
        <v>0</v>
      </c>
      <c r="AK148" s="58">
        <v>0</v>
      </c>
      <c r="AL148" s="58">
        <v>0</v>
      </c>
      <c r="AM148" s="58">
        <v>0</v>
      </c>
      <c r="AN148" s="58">
        <v>0</v>
      </c>
      <c r="AO148" s="58">
        <v>0</v>
      </c>
      <c r="AP148" s="58">
        <v>0</v>
      </c>
      <c r="AQ148" s="58">
        <v>0</v>
      </c>
      <c r="AR148" s="58">
        <v>0</v>
      </c>
      <c r="AS148" s="58">
        <v>0</v>
      </c>
      <c r="AT148" s="58">
        <v>0</v>
      </c>
      <c r="AU148" s="58">
        <v>0</v>
      </c>
      <c r="AV148" s="58">
        <v>0</v>
      </c>
      <c r="AW148" s="58">
        <v>0</v>
      </c>
      <c r="AX148" s="58">
        <v>0</v>
      </c>
      <c r="AY148" s="58">
        <v>0</v>
      </c>
    </row>
    <row r="149" spans="1:51" x14ac:dyDescent="0.2">
      <c r="A149" s="57" t="s">
        <v>42</v>
      </c>
      <c r="B149" s="57" t="s">
        <v>3829</v>
      </c>
      <c r="C149" s="57"/>
      <c r="D149" s="26"/>
      <c r="E149" s="66"/>
      <c r="F149" s="57"/>
      <c r="G149" s="58"/>
      <c r="H149" s="58"/>
      <c r="I149" s="58"/>
      <c r="J149" s="59">
        <f t="shared" si="4"/>
        <v>0</v>
      </c>
      <c r="K149" s="59">
        <f t="shared" si="5"/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  <c r="X149" s="58">
        <v>0</v>
      </c>
      <c r="Y149" s="58">
        <v>0</v>
      </c>
      <c r="Z149" s="58">
        <v>0</v>
      </c>
      <c r="AA149" s="58">
        <v>0</v>
      </c>
      <c r="AB149" s="58">
        <v>0</v>
      </c>
      <c r="AC149" s="58">
        <v>0</v>
      </c>
      <c r="AD149" s="58">
        <v>0</v>
      </c>
      <c r="AE149" s="58">
        <v>0</v>
      </c>
      <c r="AF149" s="58">
        <v>0</v>
      </c>
      <c r="AG149" s="58">
        <v>0</v>
      </c>
      <c r="AH149" s="58">
        <v>0</v>
      </c>
      <c r="AI149" s="58">
        <v>0</v>
      </c>
      <c r="AJ149" s="58">
        <v>0</v>
      </c>
      <c r="AK149" s="58">
        <v>0</v>
      </c>
      <c r="AL149" s="58">
        <v>0</v>
      </c>
      <c r="AM149" s="58">
        <v>0</v>
      </c>
      <c r="AN149" s="58">
        <v>0</v>
      </c>
      <c r="AO149" s="58">
        <v>0</v>
      </c>
      <c r="AP149" s="58">
        <v>0</v>
      </c>
      <c r="AQ149" s="58">
        <v>0</v>
      </c>
      <c r="AR149" s="58">
        <v>0</v>
      </c>
      <c r="AS149" s="58">
        <v>0</v>
      </c>
      <c r="AT149" s="58">
        <v>0</v>
      </c>
      <c r="AU149" s="58">
        <v>0</v>
      </c>
      <c r="AV149" s="58">
        <v>0</v>
      </c>
      <c r="AW149" s="58">
        <v>0</v>
      </c>
      <c r="AX149" s="58">
        <v>0</v>
      </c>
      <c r="AY149" s="58">
        <v>0</v>
      </c>
    </row>
    <row r="150" spans="1:51" x14ac:dyDescent="0.2">
      <c r="A150" s="57" t="s">
        <v>42</v>
      </c>
      <c r="B150" s="57" t="s">
        <v>3830</v>
      </c>
      <c r="C150" s="57"/>
      <c r="D150" s="26"/>
      <c r="E150" s="66"/>
      <c r="F150" s="57"/>
      <c r="G150" s="58"/>
      <c r="H150" s="58"/>
      <c r="I150" s="58"/>
      <c r="J150" s="59">
        <f t="shared" si="4"/>
        <v>0</v>
      </c>
      <c r="K150" s="59">
        <f t="shared" si="5"/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  <c r="X150" s="58">
        <v>0</v>
      </c>
      <c r="Y150" s="58">
        <v>0</v>
      </c>
      <c r="Z150" s="58">
        <v>0</v>
      </c>
      <c r="AA150" s="58">
        <v>0</v>
      </c>
      <c r="AB150" s="58">
        <v>0</v>
      </c>
      <c r="AC150" s="58">
        <v>0</v>
      </c>
      <c r="AD150" s="58">
        <v>0</v>
      </c>
      <c r="AE150" s="58">
        <v>0</v>
      </c>
      <c r="AF150" s="58">
        <v>0</v>
      </c>
      <c r="AG150" s="58">
        <v>0</v>
      </c>
      <c r="AH150" s="58">
        <v>0</v>
      </c>
      <c r="AI150" s="58">
        <v>0</v>
      </c>
      <c r="AJ150" s="58">
        <v>0</v>
      </c>
      <c r="AK150" s="58">
        <v>0</v>
      </c>
      <c r="AL150" s="58">
        <v>0</v>
      </c>
      <c r="AM150" s="58">
        <v>0</v>
      </c>
      <c r="AN150" s="58">
        <v>0</v>
      </c>
      <c r="AO150" s="58">
        <v>0</v>
      </c>
      <c r="AP150" s="58">
        <v>0</v>
      </c>
      <c r="AQ150" s="58">
        <v>0</v>
      </c>
      <c r="AR150" s="58">
        <v>0</v>
      </c>
      <c r="AS150" s="58">
        <v>0</v>
      </c>
      <c r="AT150" s="58">
        <v>0</v>
      </c>
      <c r="AU150" s="58">
        <v>0</v>
      </c>
      <c r="AV150" s="58">
        <v>0</v>
      </c>
      <c r="AW150" s="58">
        <v>0</v>
      </c>
      <c r="AX150" s="58">
        <v>0</v>
      </c>
      <c r="AY150" s="58">
        <v>0</v>
      </c>
    </row>
    <row r="151" spans="1:51" x14ac:dyDescent="0.2">
      <c r="A151" s="57" t="s">
        <v>42</v>
      </c>
      <c r="B151" s="57" t="s">
        <v>3831</v>
      </c>
      <c r="C151" s="57"/>
      <c r="D151" s="26"/>
      <c r="E151" s="66"/>
      <c r="F151" s="57"/>
      <c r="G151" s="58"/>
      <c r="H151" s="58"/>
      <c r="I151" s="58"/>
      <c r="J151" s="59">
        <f t="shared" si="4"/>
        <v>0</v>
      </c>
      <c r="K151" s="59">
        <f t="shared" si="5"/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  <c r="X151" s="58">
        <v>0</v>
      </c>
      <c r="Y151" s="58">
        <v>0</v>
      </c>
      <c r="Z151" s="58">
        <v>0</v>
      </c>
      <c r="AA151" s="58">
        <v>0</v>
      </c>
      <c r="AB151" s="58">
        <v>0</v>
      </c>
      <c r="AC151" s="58">
        <v>0</v>
      </c>
      <c r="AD151" s="58">
        <v>0</v>
      </c>
      <c r="AE151" s="58">
        <v>0</v>
      </c>
      <c r="AF151" s="58">
        <v>0</v>
      </c>
      <c r="AG151" s="58">
        <v>0</v>
      </c>
      <c r="AH151" s="58">
        <v>0</v>
      </c>
      <c r="AI151" s="58">
        <v>0</v>
      </c>
      <c r="AJ151" s="58">
        <v>0</v>
      </c>
      <c r="AK151" s="58">
        <v>0</v>
      </c>
      <c r="AL151" s="58">
        <v>0</v>
      </c>
      <c r="AM151" s="58">
        <v>0</v>
      </c>
      <c r="AN151" s="58">
        <v>0</v>
      </c>
      <c r="AO151" s="58">
        <v>0</v>
      </c>
      <c r="AP151" s="58">
        <v>0</v>
      </c>
      <c r="AQ151" s="58">
        <v>0</v>
      </c>
      <c r="AR151" s="58">
        <v>0</v>
      </c>
      <c r="AS151" s="58">
        <v>0</v>
      </c>
      <c r="AT151" s="58">
        <v>0</v>
      </c>
      <c r="AU151" s="58">
        <v>0</v>
      </c>
      <c r="AV151" s="58">
        <v>0</v>
      </c>
      <c r="AW151" s="58">
        <v>0</v>
      </c>
      <c r="AX151" s="58">
        <v>0</v>
      </c>
      <c r="AY151" s="58">
        <v>0</v>
      </c>
    </row>
    <row r="152" spans="1:51" x14ac:dyDescent="0.2">
      <c r="A152" s="57" t="s">
        <v>42</v>
      </c>
      <c r="B152" s="57" t="s">
        <v>3832</v>
      </c>
      <c r="C152" s="57"/>
      <c r="D152" s="26"/>
      <c r="E152" s="66"/>
      <c r="F152" s="57"/>
      <c r="G152" s="58"/>
      <c r="H152" s="58"/>
      <c r="I152" s="58"/>
      <c r="J152" s="59">
        <f t="shared" si="4"/>
        <v>0</v>
      </c>
      <c r="K152" s="59">
        <f t="shared" si="5"/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  <c r="X152" s="58">
        <v>0</v>
      </c>
      <c r="Y152" s="58">
        <v>0</v>
      </c>
      <c r="Z152" s="58">
        <v>0</v>
      </c>
      <c r="AA152" s="58">
        <v>0</v>
      </c>
      <c r="AB152" s="58">
        <v>0</v>
      </c>
      <c r="AC152" s="58">
        <v>0</v>
      </c>
      <c r="AD152" s="58">
        <v>0</v>
      </c>
      <c r="AE152" s="58">
        <v>0</v>
      </c>
      <c r="AF152" s="58">
        <v>0</v>
      </c>
      <c r="AG152" s="58">
        <v>0</v>
      </c>
      <c r="AH152" s="58">
        <v>0</v>
      </c>
      <c r="AI152" s="58">
        <v>0</v>
      </c>
      <c r="AJ152" s="58">
        <v>0</v>
      </c>
      <c r="AK152" s="58">
        <v>0</v>
      </c>
      <c r="AL152" s="58">
        <v>0</v>
      </c>
      <c r="AM152" s="58">
        <v>0</v>
      </c>
      <c r="AN152" s="58">
        <v>0</v>
      </c>
      <c r="AO152" s="58">
        <v>0</v>
      </c>
      <c r="AP152" s="58">
        <v>0</v>
      </c>
      <c r="AQ152" s="58">
        <v>0</v>
      </c>
      <c r="AR152" s="58">
        <v>0</v>
      </c>
      <c r="AS152" s="58">
        <v>0</v>
      </c>
      <c r="AT152" s="58">
        <v>0</v>
      </c>
      <c r="AU152" s="58">
        <v>0</v>
      </c>
      <c r="AV152" s="58">
        <v>0</v>
      </c>
      <c r="AW152" s="58">
        <v>0</v>
      </c>
      <c r="AX152" s="58">
        <v>0</v>
      </c>
      <c r="AY152" s="58">
        <v>0</v>
      </c>
    </row>
    <row r="153" spans="1:51" x14ac:dyDescent="0.2">
      <c r="A153" s="57" t="s">
        <v>42</v>
      </c>
      <c r="B153" s="57" t="s">
        <v>3833</v>
      </c>
      <c r="C153" s="57"/>
      <c r="D153" s="26"/>
      <c r="E153" s="66"/>
      <c r="F153" s="57"/>
      <c r="G153" s="58"/>
      <c r="H153" s="58"/>
      <c r="I153" s="58"/>
      <c r="J153" s="59">
        <f t="shared" si="4"/>
        <v>0</v>
      </c>
      <c r="K153" s="59">
        <f t="shared" si="5"/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  <c r="X153" s="58">
        <v>0</v>
      </c>
      <c r="Y153" s="58">
        <v>0</v>
      </c>
      <c r="Z153" s="58">
        <v>0</v>
      </c>
      <c r="AA153" s="58">
        <v>0</v>
      </c>
      <c r="AB153" s="58">
        <v>0</v>
      </c>
      <c r="AC153" s="58">
        <v>0</v>
      </c>
      <c r="AD153" s="58">
        <v>0</v>
      </c>
      <c r="AE153" s="58">
        <v>0</v>
      </c>
      <c r="AF153" s="58">
        <v>0</v>
      </c>
      <c r="AG153" s="58">
        <v>0</v>
      </c>
      <c r="AH153" s="58">
        <v>0</v>
      </c>
      <c r="AI153" s="58">
        <v>0</v>
      </c>
      <c r="AJ153" s="58">
        <v>0</v>
      </c>
      <c r="AK153" s="58">
        <v>0</v>
      </c>
      <c r="AL153" s="58">
        <v>0</v>
      </c>
      <c r="AM153" s="58">
        <v>0</v>
      </c>
      <c r="AN153" s="58">
        <v>0</v>
      </c>
      <c r="AO153" s="58">
        <v>0</v>
      </c>
      <c r="AP153" s="58">
        <v>0</v>
      </c>
      <c r="AQ153" s="58">
        <v>0</v>
      </c>
      <c r="AR153" s="58">
        <v>0</v>
      </c>
      <c r="AS153" s="58">
        <v>0</v>
      </c>
      <c r="AT153" s="58">
        <v>0</v>
      </c>
      <c r="AU153" s="58">
        <v>0</v>
      </c>
      <c r="AV153" s="58">
        <v>0</v>
      </c>
      <c r="AW153" s="58">
        <v>0</v>
      </c>
      <c r="AX153" s="58">
        <v>0</v>
      </c>
      <c r="AY153" s="58">
        <v>0</v>
      </c>
    </row>
    <row r="154" spans="1:51" x14ac:dyDescent="0.2">
      <c r="A154" s="57" t="s">
        <v>42</v>
      </c>
      <c r="B154" s="57" t="s">
        <v>3834</v>
      </c>
      <c r="C154" s="57"/>
      <c r="D154" s="26"/>
      <c r="E154" s="66"/>
      <c r="F154" s="57"/>
      <c r="G154" s="58"/>
      <c r="H154" s="58"/>
      <c r="I154" s="58"/>
      <c r="J154" s="59">
        <f t="shared" si="4"/>
        <v>0</v>
      </c>
      <c r="K154" s="59">
        <f t="shared" si="5"/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  <c r="X154" s="58">
        <v>0</v>
      </c>
      <c r="Y154" s="58">
        <v>0</v>
      </c>
      <c r="Z154" s="58">
        <v>0</v>
      </c>
      <c r="AA154" s="58">
        <v>0</v>
      </c>
      <c r="AB154" s="58">
        <v>0</v>
      </c>
      <c r="AC154" s="58">
        <v>0</v>
      </c>
      <c r="AD154" s="58">
        <v>0</v>
      </c>
      <c r="AE154" s="58">
        <v>0</v>
      </c>
      <c r="AF154" s="58">
        <v>0</v>
      </c>
      <c r="AG154" s="58">
        <v>0</v>
      </c>
      <c r="AH154" s="58">
        <v>0</v>
      </c>
      <c r="AI154" s="58">
        <v>0</v>
      </c>
      <c r="AJ154" s="58">
        <v>0</v>
      </c>
      <c r="AK154" s="58">
        <v>0</v>
      </c>
      <c r="AL154" s="58">
        <v>0</v>
      </c>
      <c r="AM154" s="58">
        <v>0</v>
      </c>
      <c r="AN154" s="58">
        <v>0</v>
      </c>
      <c r="AO154" s="58">
        <v>0</v>
      </c>
      <c r="AP154" s="58">
        <v>0</v>
      </c>
      <c r="AQ154" s="58">
        <v>0</v>
      </c>
      <c r="AR154" s="58">
        <v>0</v>
      </c>
      <c r="AS154" s="58">
        <v>0</v>
      </c>
      <c r="AT154" s="58">
        <v>0</v>
      </c>
      <c r="AU154" s="58">
        <v>0</v>
      </c>
      <c r="AV154" s="58">
        <v>0</v>
      </c>
      <c r="AW154" s="58">
        <v>0</v>
      </c>
      <c r="AX154" s="58">
        <v>0</v>
      </c>
      <c r="AY154" s="58">
        <v>0</v>
      </c>
    </row>
    <row r="155" spans="1:51" x14ac:dyDescent="0.2">
      <c r="A155" s="57" t="s">
        <v>42</v>
      </c>
      <c r="B155" s="57" t="s">
        <v>3658</v>
      </c>
      <c r="C155" s="57"/>
      <c r="D155" s="26"/>
      <c r="E155" s="66"/>
      <c r="F155" s="57"/>
      <c r="G155" s="58"/>
      <c r="H155" s="58"/>
      <c r="I155" s="58"/>
      <c r="J155" s="59">
        <f t="shared" si="4"/>
        <v>0</v>
      </c>
      <c r="K155" s="59">
        <f t="shared" si="5"/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  <c r="X155" s="58">
        <v>0</v>
      </c>
      <c r="Y155" s="58">
        <v>0</v>
      </c>
      <c r="Z155" s="58">
        <v>0</v>
      </c>
      <c r="AA155" s="58">
        <v>0</v>
      </c>
      <c r="AB155" s="58">
        <v>0</v>
      </c>
      <c r="AC155" s="58">
        <v>0</v>
      </c>
      <c r="AD155" s="58">
        <v>0</v>
      </c>
      <c r="AE155" s="58">
        <v>0</v>
      </c>
      <c r="AF155" s="58">
        <v>0</v>
      </c>
      <c r="AG155" s="58">
        <v>0</v>
      </c>
      <c r="AH155" s="58">
        <v>0</v>
      </c>
      <c r="AI155" s="58">
        <v>0</v>
      </c>
      <c r="AJ155" s="58">
        <v>0</v>
      </c>
      <c r="AK155" s="58">
        <v>0</v>
      </c>
      <c r="AL155" s="58">
        <v>0</v>
      </c>
      <c r="AM155" s="58">
        <v>0</v>
      </c>
      <c r="AN155" s="58">
        <v>0</v>
      </c>
      <c r="AO155" s="58">
        <v>0</v>
      </c>
      <c r="AP155" s="58">
        <v>0</v>
      </c>
      <c r="AQ155" s="58">
        <v>0</v>
      </c>
      <c r="AR155" s="58">
        <v>0</v>
      </c>
      <c r="AS155" s="58">
        <v>0</v>
      </c>
      <c r="AT155" s="58">
        <v>0</v>
      </c>
      <c r="AU155" s="58">
        <v>0</v>
      </c>
      <c r="AV155" s="58">
        <v>0</v>
      </c>
      <c r="AW155" s="58">
        <v>0</v>
      </c>
      <c r="AX155" s="58">
        <v>0</v>
      </c>
      <c r="AY155" s="58">
        <v>0</v>
      </c>
    </row>
    <row r="156" spans="1:51" x14ac:dyDescent="0.2">
      <c r="A156" s="57" t="s">
        <v>42</v>
      </c>
      <c r="B156" s="57" t="s">
        <v>3835</v>
      </c>
      <c r="C156" s="57"/>
      <c r="D156" s="26"/>
      <c r="E156" s="66"/>
      <c r="F156" s="57"/>
      <c r="G156" s="58"/>
      <c r="H156" s="58"/>
      <c r="I156" s="58"/>
      <c r="J156" s="59">
        <f t="shared" si="4"/>
        <v>0</v>
      </c>
      <c r="K156" s="59">
        <f t="shared" si="5"/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  <c r="X156" s="58">
        <v>0</v>
      </c>
      <c r="Y156" s="58">
        <v>0</v>
      </c>
      <c r="Z156" s="58">
        <v>0</v>
      </c>
      <c r="AA156" s="58">
        <v>0</v>
      </c>
      <c r="AB156" s="58">
        <v>0</v>
      </c>
      <c r="AC156" s="58">
        <v>0</v>
      </c>
      <c r="AD156" s="58">
        <v>0</v>
      </c>
      <c r="AE156" s="58">
        <v>0</v>
      </c>
      <c r="AF156" s="58">
        <v>0</v>
      </c>
      <c r="AG156" s="58">
        <v>0</v>
      </c>
      <c r="AH156" s="58">
        <v>0</v>
      </c>
      <c r="AI156" s="58">
        <v>0</v>
      </c>
      <c r="AJ156" s="58">
        <v>0</v>
      </c>
      <c r="AK156" s="58">
        <v>0</v>
      </c>
      <c r="AL156" s="58">
        <v>0</v>
      </c>
      <c r="AM156" s="58">
        <v>0</v>
      </c>
      <c r="AN156" s="58">
        <v>0</v>
      </c>
      <c r="AO156" s="58">
        <v>0</v>
      </c>
      <c r="AP156" s="58">
        <v>0</v>
      </c>
      <c r="AQ156" s="58">
        <v>0</v>
      </c>
      <c r="AR156" s="58">
        <v>0</v>
      </c>
      <c r="AS156" s="58">
        <v>0</v>
      </c>
      <c r="AT156" s="58">
        <v>0</v>
      </c>
      <c r="AU156" s="58">
        <v>0</v>
      </c>
      <c r="AV156" s="58">
        <v>0</v>
      </c>
      <c r="AW156" s="58">
        <v>0</v>
      </c>
      <c r="AX156" s="58">
        <v>0</v>
      </c>
      <c r="AY156" s="58">
        <v>0</v>
      </c>
    </row>
    <row r="157" spans="1:51" x14ac:dyDescent="0.2">
      <c r="A157" s="57" t="s">
        <v>42</v>
      </c>
      <c r="B157" s="57" t="s">
        <v>3911</v>
      </c>
      <c r="C157" s="57"/>
      <c r="D157" s="26"/>
      <c r="E157" s="66"/>
      <c r="F157" s="57"/>
      <c r="G157" s="58"/>
      <c r="H157" s="58"/>
      <c r="I157" s="58"/>
      <c r="J157" s="59">
        <f t="shared" si="4"/>
        <v>0</v>
      </c>
      <c r="K157" s="59">
        <f t="shared" si="5"/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  <c r="X157" s="58">
        <v>0</v>
      </c>
      <c r="Y157" s="58">
        <v>0</v>
      </c>
      <c r="Z157" s="58">
        <v>0</v>
      </c>
      <c r="AA157" s="58">
        <v>0</v>
      </c>
      <c r="AB157" s="58">
        <v>0</v>
      </c>
      <c r="AC157" s="58">
        <v>0</v>
      </c>
      <c r="AD157" s="58">
        <v>0</v>
      </c>
      <c r="AE157" s="58">
        <v>0</v>
      </c>
      <c r="AF157" s="58">
        <v>0</v>
      </c>
      <c r="AG157" s="58">
        <v>0</v>
      </c>
      <c r="AH157" s="58">
        <v>0</v>
      </c>
      <c r="AI157" s="58">
        <v>0</v>
      </c>
      <c r="AJ157" s="58">
        <v>0</v>
      </c>
      <c r="AK157" s="58">
        <v>0</v>
      </c>
      <c r="AL157" s="58">
        <v>0</v>
      </c>
      <c r="AM157" s="58">
        <v>0</v>
      </c>
      <c r="AN157" s="58">
        <v>0</v>
      </c>
      <c r="AO157" s="58">
        <v>0</v>
      </c>
      <c r="AP157" s="58">
        <v>0</v>
      </c>
      <c r="AQ157" s="58">
        <v>0</v>
      </c>
      <c r="AR157" s="58">
        <v>0</v>
      </c>
      <c r="AS157" s="58">
        <v>0</v>
      </c>
      <c r="AT157" s="58">
        <v>0</v>
      </c>
      <c r="AU157" s="58">
        <v>0</v>
      </c>
      <c r="AV157" s="58">
        <v>0</v>
      </c>
      <c r="AW157" s="58">
        <v>0</v>
      </c>
      <c r="AX157" s="58">
        <v>0</v>
      </c>
      <c r="AY157" s="58">
        <v>0</v>
      </c>
    </row>
    <row r="158" spans="1:51" x14ac:dyDescent="0.2">
      <c r="A158" s="57" t="s">
        <v>42</v>
      </c>
      <c r="B158" s="57" t="s">
        <v>3836</v>
      </c>
      <c r="C158" s="57"/>
      <c r="D158" s="26"/>
      <c r="E158" s="66"/>
      <c r="F158" s="57"/>
      <c r="G158" s="58"/>
      <c r="H158" s="58"/>
      <c r="I158" s="58"/>
      <c r="J158" s="59">
        <f t="shared" si="4"/>
        <v>0</v>
      </c>
      <c r="K158" s="59">
        <f t="shared" si="5"/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  <c r="X158" s="58">
        <v>0</v>
      </c>
      <c r="Y158" s="58">
        <v>0</v>
      </c>
      <c r="Z158" s="58">
        <v>0</v>
      </c>
      <c r="AA158" s="58">
        <v>0</v>
      </c>
      <c r="AB158" s="58">
        <v>0</v>
      </c>
      <c r="AC158" s="58">
        <v>0</v>
      </c>
      <c r="AD158" s="58">
        <v>0</v>
      </c>
      <c r="AE158" s="58">
        <v>0</v>
      </c>
      <c r="AF158" s="58">
        <v>0</v>
      </c>
      <c r="AG158" s="58">
        <v>0</v>
      </c>
      <c r="AH158" s="58">
        <v>0</v>
      </c>
      <c r="AI158" s="58">
        <v>0</v>
      </c>
      <c r="AJ158" s="58">
        <v>0</v>
      </c>
      <c r="AK158" s="58">
        <v>0</v>
      </c>
      <c r="AL158" s="58">
        <v>0</v>
      </c>
      <c r="AM158" s="58">
        <v>0</v>
      </c>
      <c r="AN158" s="58">
        <v>0</v>
      </c>
      <c r="AO158" s="58">
        <v>0</v>
      </c>
      <c r="AP158" s="58">
        <v>0</v>
      </c>
      <c r="AQ158" s="58">
        <v>0</v>
      </c>
      <c r="AR158" s="58">
        <v>0</v>
      </c>
      <c r="AS158" s="58">
        <v>0</v>
      </c>
      <c r="AT158" s="58">
        <v>0</v>
      </c>
      <c r="AU158" s="58">
        <v>0</v>
      </c>
      <c r="AV158" s="58">
        <v>0</v>
      </c>
      <c r="AW158" s="58">
        <v>0</v>
      </c>
      <c r="AX158" s="58">
        <v>0</v>
      </c>
      <c r="AY158" s="58">
        <v>0</v>
      </c>
    </row>
    <row r="159" spans="1:51" x14ac:dyDescent="0.2">
      <c r="A159" s="57" t="s">
        <v>42</v>
      </c>
      <c r="B159" s="57" t="s">
        <v>3837</v>
      </c>
      <c r="C159" s="57"/>
      <c r="D159" s="26"/>
      <c r="E159" s="66"/>
      <c r="F159" s="57"/>
      <c r="G159" s="58"/>
      <c r="H159" s="58"/>
      <c r="I159" s="58"/>
      <c r="J159" s="59">
        <f t="shared" si="4"/>
        <v>0</v>
      </c>
      <c r="K159" s="59">
        <f t="shared" si="5"/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  <c r="X159" s="58">
        <v>0</v>
      </c>
      <c r="Y159" s="58">
        <v>0</v>
      </c>
      <c r="Z159" s="58">
        <v>0</v>
      </c>
      <c r="AA159" s="58">
        <v>0</v>
      </c>
      <c r="AB159" s="58">
        <v>0</v>
      </c>
      <c r="AC159" s="58">
        <v>0</v>
      </c>
      <c r="AD159" s="58">
        <v>0</v>
      </c>
      <c r="AE159" s="58">
        <v>0</v>
      </c>
      <c r="AF159" s="58">
        <v>0</v>
      </c>
      <c r="AG159" s="58">
        <v>0</v>
      </c>
      <c r="AH159" s="58">
        <v>0</v>
      </c>
      <c r="AI159" s="58">
        <v>0</v>
      </c>
      <c r="AJ159" s="58">
        <v>0</v>
      </c>
      <c r="AK159" s="58">
        <v>0</v>
      </c>
      <c r="AL159" s="58">
        <v>0</v>
      </c>
      <c r="AM159" s="58">
        <v>0</v>
      </c>
      <c r="AN159" s="58">
        <v>0</v>
      </c>
      <c r="AO159" s="58">
        <v>0</v>
      </c>
      <c r="AP159" s="58">
        <v>0</v>
      </c>
      <c r="AQ159" s="58">
        <v>0</v>
      </c>
      <c r="AR159" s="58">
        <v>0</v>
      </c>
      <c r="AS159" s="58">
        <v>0</v>
      </c>
      <c r="AT159" s="58">
        <v>0</v>
      </c>
      <c r="AU159" s="58">
        <v>0</v>
      </c>
      <c r="AV159" s="58">
        <v>0</v>
      </c>
      <c r="AW159" s="58">
        <v>0</v>
      </c>
      <c r="AX159" s="58">
        <v>0</v>
      </c>
      <c r="AY159" s="58">
        <v>0</v>
      </c>
    </row>
    <row r="160" spans="1:51" x14ac:dyDescent="0.2">
      <c r="A160" s="57" t="s">
        <v>42</v>
      </c>
      <c r="B160" s="57" t="s">
        <v>3838</v>
      </c>
      <c r="C160" s="57"/>
      <c r="D160" s="26"/>
      <c r="E160" s="66"/>
      <c r="F160" s="57"/>
      <c r="G160" s="58"/>
      <c r="H160" s="58"/>
      <c r="I160" s="58"/>
      <c r="J160" s="59">
        <f t="shared" si="4"/>
        <v>0</v>
      </c>
      <c r="K160" s="59">
        <f t="shared" si="5"/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  <c r="X160" s="58">
        <v>0</v>
      </c>
      <c r="Y160" s="58">
        <v>0</v>
      </c>
      <c r="Z160" s="58">
        <v>0</v>
      </c>
      <c r="AA160" s="58">
        <v>0</v>
      </c>
      <c r="AB160" s="58">
        <v>0</v>
      </c>
      <c r="AC160" s="58">
        <v>0</v>
      </c>
      <c r="AD160" s="58">
        <v>0</v>
      </c>
      <c r="AE160" s="58">
        <v>0</v>
      </c>
      <c r="AF160" s="58">
        <v>0</v>
      </c>
      <c r="AG160" s="58">
        <v>0</v>
      </c>
      <c r="AH160" s="58">
        <v>0</v>
      </c>
      <c r="AI160" s="58">
        <v>0</v>
      </c>
      <c r="AJ160" s="58">
        <v>0</v>
      </c>
      <c r="AK160" s="58">
        <v>0</v>
      </c>
      <c r="AL160" s="58">
        <v>0</v>
      </c>
      <c r="AM160" s="58">
        <v>0</v>
      </c>
      <c r="AN160" s="58">
        <v>0</v>
      </c>
      <c r="AO160" s="58">
        <v>0</v>
      </c>
      <c r="AP160" s="58">
        <v>0</v>
      </c>
      <c r="AQ160" s="58">
        <v>0</v>
      </c>
      <c r="AR160" s="58">
        <v>0</v>
      </c>
      <c r="AS160" s="58">
        <v>0</v>
      </c>
      <c r="AT160" s="58">
        <v>0</v>
      </c>
      <c r="AU160" s="58">
        <v>0</v>
      </c>
      <c r="AV160" s="58">
        <v>0</v>
      </c>
      <c r="AW160" s="58">
        <v>0</v>
      </c>
      <c r="AX160" s="58">
        <v>0</v>
      </c>
      <c r="AY160" s="58">
        <v>0</v>
      </c>
    </row>
    <row r="161" spans="1:51" x14ac:dyDescent="0.2">
      <c r="A161" s="57" t="s">
        <v>42</v>
      </c>
      <c r="B161" s="57" t="s">
        <v>3839</v>
      </c>
      <c r="C161" s="57"/>
      <c r="D161" s="26"/>
      <c r="E161" s="66"/>
      <c r="F161" s="57"/>
      <c r="G161" s="58"/>
      <c r="H161" s="58"/>
      <c r="I161" s="58"/>
      <c r="J161" s="59">
        <f t="shared" si="4"/>
        <v>0</v>
      </c>
      <c r="K161" s="59">
        <f t="shared" si="5"/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  <c r="X161" s="58">
        <v>0</v>
      </c>
      <c r="Y161" s="58">
        <v>0</v>
      </c>
      <c r="Z161" s="58">
        <v>0</v>
      </c>
      <c r="AA161" s="58">
        <v>0</v>
      </c>
      <c r="AB161" s="58">
        <v>0</v>
      </c>
      <c r="AC161" s="58">
        <v>0</v>
      </c>
      <c r="AD161" s="58">
        <v>0</v>
      </c>
      <c r="AE161" s="58">
        <v>0</v>
      </c>
      <c r="AF161" s="58">
        <v>0</v>
      </c>
      <c r="AG161" s="58">
        <v>0</v>
      </c>
      <c r="AH161" s="58">
        <v>0</v>
      </c>
      <c r="AI161" s="58">
        <v>0</v>
      </c>
      <c r="AJ161" s="58">
        <v>0</v>
      </c>
      <c r="AK161" s="58">
        <v>0</v>
      </c>
      <c r="AL161" s="58">
        <v>0</v>
      </c>
      <c r="AM161" s="58">
        <v>0</v>
      </c>
      <c r="AN161" s="58">
        <v>0</v>
      </c>
      <c r="AO161" s="58">
        <v>0</v>
      </c>
      <c r="AP161" s="58">
        <v>0</v>
      </c>
      <c r="AQ161" s="58">
        <v>0</v>
      </c>
      <c r="AR161" s="58">
        <v>0</v>
      </c>
      <c r="AS161" s="58">
        <v>0</v>
      </c>
      <c r="AT161" s="58">
        <v>0</v>
      </c>
      <c r="AU161" s="58">
        <v>0</v>
      </c>
      <c r="AV161" s="58">
        <v>0</v>
      </c>
      <c r="AW161" s="58">
        <v>0</v>
      </c>
      <c r="AX161" s="58">
        <v>0</v>
      </c>
      <c r="AY161" s="58">
        <v>0</v>
      </c>
    </row>
    <row r="162" spans="1:51" x14ac:dyDescent="0.2">
      <c r="A162" s="57" t="s">
        <v>42</v>
      </c>
      <c r="B162" s="57" t="s">
        <v>3840</v>
      </c>
      <c r="C162" s="57"/>
      <c r="D162" s="26"/>
      <c r="E162" s="66"/>
      <c r="F162" s="57"/>
      <c r="G162" s="58"/>
      <c r="H162" s="58"/>
      <c r="I162" s="58"/>
      <c r="J162" s="59">
        <f t="shared" si="4"/>
        <v>0</v>
      </c>
      <c r="K162" s="59">
        <f t="shared" si="5"/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  <c r="X162" s="58">
        <v>0</v>
      </c>
      <c r="Y162" s="58">
        <v>0</v>
      </c>
      <c r="Z162" s="58">
        <v>0</v>
      </c>
      <c r="AA162" s="58">
        <v>0</v>
      </c>
      <c r="AB162" s="58">
        <v>0</v>
      </c>
      <c r="AC162" s="58">
        <v>0</v>
      </c>
      <c r="AD162" s="58">
        <v>0</v>
      </c>
      <c r="AE162" s="58">
        <v>0</v>
      </c>
      <c r="AF162" s="58">
        <v>0</v>
      </c>
      <c r="AG162" s="58">
        <v>0</v>
      </c>
      <c r="AH162" s="58">
        <v>0</v>
      </c>
      <c r="AI162" s="58">
        <v>0</v>
      </c>
      <c r="AJ162" s="58">
        <v>0</v>
      </c>
      <c r="AK162" s="58">
        <v>0</v>
      </c>
      <c r="AL162" s="58">
        <v>0</v>
      </c>
      <c r="AM162" s="58">
        <v>0</v>
      </c>
      <c r="AN162" s="58">
        <v>0</v>
      </c>
      <c r="AO162" s="58">
        <v>0</v>
      </c>
      <c r="AP162" s="58">
        <v>0</v>
      </c>
      <c r="AQ162" s="58">
        <v>0</v>
      </c>
      <c r="AR162" s="58">
        <v>0</v>
      </c>
      <c r="AS162" s="58">
        <v>0</v>
      </c>
      <c r="AT162" s="58">
        <v>0</v>
      </c>
      <c r="AU162" s="58">
        <v>0</v>
      </c>
      <c r="AV162" s="58">
        <v>0</v>
      </c>
      <c r="AW162" s="58">
        <v>0</v>
      </c>
      <c r="AX162" s="58">
        <v>0</v>
      </c>
      <c r="AY162" s="58">
        <v>0</v>
      </c>
    </row>
    <row r="163" spans="1:51" x14ac:dyDescent="0.2">
      <c r="A163" s="57" t="s">
        <v>42</v>
      </c>
      <c r="B163" s="57" t="s">
        <v>3841</v>
      </c>
      <c r="C163" s="57"/>
      <c r="D163" s="26"/>
      <c r="E163" s="66"/>
      <c r="F163" s="57"/>
      <c r="G163" s="58"/>
      <c r="H163" s="58"/>
      <c r="I163" s="58"/>
      <c r="J163" s="59">
        <f t="shared" si="4"/>
        <v>0</v>
      </c>
      <c r="K163" s="59">
        <f t="shared" si="5"/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  <c r="X163" s="58">
        <v>0</v>
      </c>
      <c r="Y163" s="58">
        <v>0</v>
      </c>
      <c r="Z163" s="58">
        <v>0</v>
      </c>
      <c r="AA163" s="58">
        <v>0</v>
      </c>
      <c r="AB163" s="58">
        <v>0</v>
      </c>
      <c r="AC163" s="58">
        <v>0</v>
      </c>
      <c r="AD163" s="58">
        <v>0</v>
      </c>
      <c r="AE163" s="58">
        <v>0</v>
      </c>
      <c r="AF163" s="58">
        <v>0</v>
      </c>
      <c r="AG163" s="58">
        <v>0</v>
      </c>
      <c r="AH163" s="58">
        <v>0</v>
      </c>
      <c r="AI163" s="58">
        <v>0</v>
      </c>
      <c r="AJ163" s="58">
        <v>0</v>
      </c>
      <c r="AK163" s="58">
        <v>0</v>
      </c>
      <c r="AL163" s="58">
        <v>0</v>
      </c>
      <c r="AM163" s="58">
        <v>0</v>
      </c>
      <c r="AN163" s="58">
        <v>0</v>
      </c>
      <c r="AO163" s="58">
        <v>0</v>
      </c>
      <c r="AP163" s="58">
        <v>0</v>
      </c>
      <c r="AQ163" s="58">
        <v>0</v>
      </c>
      <c r="AR163" s="58">
        <v>0</v>
      </c>
      <c r="AS163" s="58">
        <v>0</v>
      </c>
      <c r="AT163" s="58">
        <v>0</v>
      </c>
      <c r="AU163" s="58">
        <v>0</v>
      </c>
      <c r="AV163" s="58">
        <v>0</v>
      </c>
      <c r="AW163" s="58">
        <v>0</v>
      </c>
      <c r="AX163" s="58">
        <v>0</v>
      </c>
      <c r="AY163" s="58">
        <v>0</v>
      </c>
    </row>
    <row r="164" spans="1:51" x14ac:dyDescent="0.2">
      <c r="A164" s="57" t="s">
        <v>42</v>
      </c>
      <c r="B164" s="57" t="s">
        <v>3842</v>
      </c>
      <c r="C164" s="57"/>
      <c r="D164" s="26"/>
      <c r="E164" s="66"/>
      <c r="F164" s="57"/>
      <c r="G164" s="58"/>
      <c r="H164" s="58"/>
      <c r="I164" s="58"/>
      <c r="J164" s="59">
        <f t="shared" si="4"/>
        <v>0</v>
      </c>
      <c r="K164" s="59">
        <f t="shared" si="5"/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  <c r="X164" s="58">
        <v>0</v>
      </c>
      <c r="Y164" s="58">
        <v>0</v>
      </c>
      <c r="Z164" s="58">
        <v>0</v>
      </c>
      <c r="AA164" s="58">
        <v>0</v>
      </c>
      <c r="AB164" s="58">
        <v>0</v>
      </c>
      <c r="AC164" s="58">
        <v>0</v>
      </c>
      <c r="AD164" s="58">
        <v>0</v>
      </c>
      <c r="AE164" s="58">
        <v>0</v>
      </c>
      <c r="AF164" s="58">
        <v>0</v>
      </c>
      <c r="AG164" s="58">
        <v>0</v>
      </c>
      <c r="AH164" s="58">
        <v>0</v>
      </c>
      <c r="AI164" s="58">
        <v>0</v>
      </c>
      <c r="AJ164" s="58">
        <v>0</v>
      </c>
      <c r="AK164" s="58">
        <v>0</v>
      </c>
      <c r="AL164" s="58">
        <v>0</v>
      </c>
      <c r="AM164" s="58">
        <v>0</v>
      </c>
      <c r="AN164" s="58">
        <v>0</v>
      </c>
      <c r="AO164" s="58">
        <v>0</v>
      </c>
      <c r="AP164" s="58">
        <v>0</v>
      </c>
      <c r="AQ164" s="58">
        <v>0</v>
      </c>
      <c r="AR164" s="58">
        <v>0</v>
      </c>
      <c r="AS164" s="58">
        <v>0</v>
      </c>
      <c r="AT164" s="58">
        <v>0</v>
      </c>
      <c r="AU164" s="58">
        <v>0</v>
      </c>
      <c r="AV164" s="58">
        <v>0</v>
      </c>
      <c r="AW164" s="58">
        <v>0</v>
      </c>
      <c r="AX164" s="58">
        <v>0</v>
      </c>
      <c r="AY164" s="58">
        <v>0</v>
      </c>
    </row>
    <row r="165" spans="1:51" x14ac:dyDescent="0.2">
      <c r="A165" s="57" t="s">
        <v>42</v>
      </c>
      <c r="B165" s="57" t="s">
        <v>3843</v>
      </c>
      <c r="C165" s="57"/>
      <c r="D165" s="26"/>
      <c r="E165" s="66"/>
      <c r="F165" s="57"/>
      <c r="G165" s="58"/>
      <c r="H165" s="58"/>
      <c r="I165" s="58"/>
      <c r="J165" s="59">
        <f t="shared" si="4"/>
        <v>0</v>
      </c>
      <c r="K165" s="59">
        <f t="shared" si="5"/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  <c r="X165" s="58">
        <v>0</v>
      </c>
      <c r="Y165" s="58">
        <v>0</v>
      </c>
      <c r="Z165" s="58">
        <v>0</v>
      </c>
      <c r="AA165" s="58">
        <v>0</v>
      </c>
      <c r="AB165" s="58">
        <v>0</v>
      </c>
      <c r="AC165" s="58">
        <v>0</v>
      </c>
      <c r="AD165" s="58">
        <v>0</v>
      </c>
      <c r="AE165" s="58">
        <v>0</v>
      </c>
      <c r="AF165" s="58">
        <v>0</v>
      </c>
      <c r="AG165" s="58">
        <v>0</v>
      </c>
      <c r="AH165" s="58">
        <v>0</v>
      </c>
      <c r="AI165" s="58">
        <v>0</v>
      </c>
      <c r="AJ165" s="58">
        <v>0</v>
      </c>
      <c r="AK165" s="58">
        <v>0</v>
      </c>
      <c r="AL165" s="58">
        <v>0</v>
      </c>
      <c r="AM165" s="58">
        <v>0</v>
      </c>
      <c r="AN165" s="58">
        <v>0</v>
      </c>
      <c r="AO165" s="58">
        <v>0</v>
      </c>
      <c r="AP165" s="58">
        <v>0</v>
      </c>
      <c r="AQ165" s="58">
        <v>0</v>
      </c>
      <c r="AR165" s="58">
        <v>0</v>
      </c>
      <c r="AS165" s="58">
        <v>0</v>
      </c>
      <c r="AT165" s="58">
        <v>0</v>
      </c>
      <c r="AU165" s="58">
        <v>0</v>
      </c>
      <c r="AV165" s="58">
        <v>0</v>
      </c>
      <c r="AW165" s="58">
        <v>0</v>
      </c>
      <c r="AX165" s="58">
        <v>0</v>
      </c>
      <c r="AY165" s="58">
        <v>0</v>
      </c>
    </row>
    <row r="166" spans="1:51" x14ac:dyDescent="0.2">
      <c r="A166" s="57" t="s">
        <v>42</v>
      </c>
      <c r="B166" s="57" t="s">
        <v>3844</v>
      </c>
      <c r="C166" s="57"/>
      <c r="D166" s="26"/>
      <c r="E166" s="66"/>
      <c r="F166" s="57"/>
      <c r="G166" s="58"/>
      <c r="H166" s="58"/>
      <c r="I166" s="58"/>
      <c r="J166" s="59">
        <f t="shared" si="4"/>
        <v>0</v>
      </c>
      <c r="K166" s="59">
        <f t="shared" si="5"/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  <c r="X166" s="58">
        <v>0</v>
      </c>
      <c r="Y166" s="58">
        <v>0</v>
      </c>
      <c r="Z166" s="58">
        <v>0</v>
      </c>
      <c r="AA166" s="58">
        <v>0</v>
      </c>
      <c r="AB166" s="58">
        <v>0</v>
      </c>
      <c r="AC166" s="58">
        <v>0</v>
      </c>
      <c r="AD166" s="58">
        <v>0</v>
      </c>
      <c r="AE166" s="58">
        <v>0</v>
      </c>
      <c r="AF166" s="58">
        <v>0</v>
      </c>
      <c r="AG166" s="58">
        <v>0</v>
      </c>
      <c r="AH166" s="58">
        <v>0</v>
      </c>
      <c r="AI166" s="58">
        <v>0</v>
      </c>
      <c r="AJ166" s="58">
        <v>0</v>
      </c>
      <c r="AK166" s="58">
        <v>0</v>
      </c>
      <c r="AL166" s="58">
        <v>0</v>
      </c>
      <c r="AM166" s="58">
        <v>0</v>
      </c>
      <c r="AN166" s="58">
        <v>0</v>
      </c>
      <c r="AO166" s="58">
        <v>0</v>
      </c>
      <c r="AP166" s="58">
        <v>0</v>
      </c>
      <c r="AQ166" s="58">
        <v>0</v>
      </c>
      <c r="AR166" s="58">
        <v>0</v>
      </c>
      <c r="AS166" s="58">
        <v>0</v>
      </c>
      <c r="AT166" s="58">
        <v>0</v>
      </c>
      <c r="AU166" s="58">
        <v>0</v>
      </c>
      <c r="AV166" s="58">
        <v>0</v>
      </c>
      <c r="AW166" s="58">
        <v>0</v>
      </c>
      <c r="AX166" s="58">
        <v>0</v>
      </c>
      <c r="AY166" s="58">
        <v>0</v>
      </c>
    </row>
    <row r="167" spans="1:51" x14ac:dyDescent="0.2">
      <c r="A167" s="57" t="s">
        <v>42</v>
      </c>
      <c r="B167" s="57" t="s">
        <v>3845</v>
      </c>
      <c r="C167" s="57"/>
      <c r="D167" s="26"/>
      <c r="E167" s="66"/>
      <c r="F167" s="57"/>
      <c r="G167" s="58"/>
      <c r="H167" s="58"/>
      <c r="I167" s="58"/>
      <c r="J167" s="59">
        <f t="shared" si="4"/>
        <v>0</v>
      </c>
      <c r="K167" s="59">
        <f t="shared" si="5"/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  <c r="X167" s="58">
        <v>0</v>
      </c>
      <c r="Y167" s="58">
        <v>0</v>
      </c>
      <c r="Z167" s="58">
        <v>0</v>
      </c>
      <c r="AA167" s="58">
        <v>0</v>
      </c>
      <c r="AB167" s="58">
        <v>0</v>
      </c>
      <c r="AC167" s="58">
        <v>0</v>
      </c>
      <c r="AD167" s="58">
        <v>0</v>
      </c>
      <c r="AE167" s="58">
        <v>0</v>
      </c>
      <c r="AF167" s="58">
        <v>0</v>
      </c>
      <c r="AG167" s="58">
        <v>0</v>
      </c>
      <c r="AH167" s="58">
        <v>0</v>
      </c>
      <c r="AI167" s="58">
        <v>0</v>
      </c>
      <c r="AJ167" s="58">
        <v>0</v>
      </c>
      <c r="AK167" s="58">
        <v>0</v>
      </c>
      <c r="AL167" s="58">
        <v>0</v>
      </c>
      <c r="AM167" s="58">
        <v>0</v>
      </c>
      <c r="AN167" s="58">
        <v>0</v>
      </c>
      <c r="AO167" s="58">
        <v>0</v>
      </c>
      <c r="AP167" s="58">
        <v>0</v>
      </c>
      <c r="AQ167" s="58">
        <v>0</v>
      </c>
      <c r="AR167" s="58">
        <v>0</v>
      </c>
      <c r="AS167" s="58">
        <v>0</v>
      </c>
      <c r="AT167" s="58">
        <v>0</v>
      </c>
      <c r="AU167" s="58">
        <v>0</v>
      </c>
      <c r="AV167" s="58">
        <v>0</v>
      </c>
      <c r="AW167" s="58">
        <v>0</v>
      </c>
      <c r="AX167" s="58">
        <v>0</v>
      </c>
      <c r="AY167" s="58">
        <v>0</v>
      </c>
    </row>
    <row r="168" spans="1:51" x14ac:dyDescent="0.2">
      <c r="A168" s="57" t="s">
        <v>42</v>
      </c>
      <c r="B168" s="57" t="s">
        <v>3846</v>
      </c>
      <c r="C168" s="57"/>
      <c r="D168" s="26"/>
      <c r="E168" s="66"/>
      <c r="F168" s="57"/>
      <c r="G168" s="58"/>
      <c r="H168" s="58"/>
      <c r="I168" s="58"/>
      <c r="J168" s="59">
        <f t="shared" si="4"/>
        <v>0</v>
      </c>
      <c r="K168" s="59">
        <f t="shared" si="5"/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  <c r="X168" s="58">
        <v>0</v>
      </c>
      <c r="Y168" s="58">
        <v>0</v>
      </c>
      <c r="Z168" s="58">
        <v>0</v>
      </c>
      <c r="AA168" s="58">
        <v>0</v>
      </c>
      <c r="AB168" s="58">
        <v>0</v>
      </c>
      <c r="AC168" s="58">
        <v>0</v>
      </c>
      <c r="AD168" s="58">
        <v>0</v>
      </c>
      <c r="AE168" s="58">
        <v>0</v>
      </c>
      <c r="AF168" s="58">
        <v>0</v>
      </c>
      <c r="AG168" s="58">
        <v>0</v>
      </c>
      <c r="AH168" s="58">
        <v>0</v>
      </c>
      <c r="AI168" s="58">
        <v>0</v>
      </c>
      <c r="AJ168" s="58">
        <v>0</v>
      </c>
      <c r="AK168" s="58">
        <v>0</v>
      </c>
      <c r="AL168" s="58">
        <v>0</v>
      </c>
      <c r="AM168" s="58">
        <v>0</v>
      </c>
      <c r="AN168" s="58">
        <v>0</v>
      </c>
      <c r="AO168" s="58">
        <v>0</v>
      </c>
      <c r="AP168" s="58">
        <v>0</v>
      </c>
      <c r="AQ168" s="58">
        <v>0</v>
      </c>
      <c r="AR168" s="58">
        <v>0</v>
      </c>
      <c r="AS168" s="58">
        <v>0</v>
      </c>
      <c r="AT168" s="58">
        <v>0</v>
      </c>
      <c r="AU168" s="58">
        <v>0</v>
      </c>
      <c r="AV168" s="58">
        <v>0</v>
      </c>
      <c r="AW168" s="58">
        <v>0</v>
      </c>
      <c r="AX168" s="58">
        <v>0</v>
      </c>
      <c r="AY168" s="58">
        <v>0</v>
      </c>
    </row>
    <row r="169" spans="1:51" x14ac:dyDescent="0.2">
      <c r="A169" s="53" t="s">
        <v>42</v>
      </c>
      <c r="B169" s="53" t="s">
        <v>3772</v>
      </c>
      <c r="C169" s="53"/>
      <c r="D169" s="319"/>
      <c r="E169" s="137"/>
      <c r="F169" s="53"/>
      <c r="G169" s="74"/>
      <c r="H169" s="74"/>
      <c r="I169" s="74"/>
      <c r="J169" s="75">
        <f t="shared" si="4"/>
        <v>0</v>
      </c>
      <c r="K169" s="75">
        <f t="shared" si="5"/>
        <v>0</v>
      </c>
      <c r="L169" s="74">
        <v>0</v>
      </c>
      <c r="M169" s="74">
        <v>0</v>
      </c>
      <c r="N169" s="74">
        <v>0</v>
      </c>
      <c r="O169" s="74">
        <v>0</v>
      </c>
      <c r="P169" s="74">
        <v>0</v>
      </c>
      <c r="Q169" s="74">
        <v>0</v>
      </c>
      <c r="R169" s="74">
        <v>0</v>
      </c>
      <c r="S169" s="74">
        <v>0</v>
      </c>
      <c r="T169" s="74">
        <v>0</v>
      </c>
      <c r="U169" s="74">
        <v>0</v>
      </c>
      <c r="V169" s="74">
        <v>0</v>
      </c>
      <c r="W169" s="74">
        <v>0</v>
      </c>
      <c r="X169" s="74">
        <v>0</v>
      </c>
      <c r="Y169" s="74">
        <v>0</v>
      </c>
      <c r="Z169" s="74">
        <v>0</v>
      </c>
      <c r="AA169" s="74">
        <v>0</v>
      </c>
      <c r="AB169" s="74">
        <v>0</v>
      </c>
      <c r="AC169" s="74">
        <v>0</v>
      </c>
      <c r="AD169" s="74">
        <v>0</v>
      </c>
      <c r="AE169" s="74">
        <v>0</v>
      </c>
      <c r="AF169" s="74">
        <v>0</v>
      </c>
      <c r="AG169" s="74">
        <v>0</v>
      </c>
      <c r="AH169" s="74">
        <v>0</v>
      </c>
      <c r="AI169" s="74">
        <v>0</v>
      </c>
      <c r="AJ169" s="74">
        <v>0</v>
      </c>
      <c r="AK169" s="74">
        <v>0</v>
      </c>
      <c r="AL169" s="74">
        <v>0</v>
      </c>
      <c r="AM169" s="74">
        <v>0</v>
      </c>
      <c r="AN169" s="74">
        <v>0</v>
      </c>
      <c r="AO169" s="74">
        <v>0</v>
      </c>
      <c r="AP169" s="74">
        <v>0</v>
      </c>
      <c r="AQ169" s="74">
        <v>0</v>
      </c>
      <c r="AR169" s="74">
        <v>0</v>
      </c>
      <c r="AS169" s="74">
        <v>0</v>
      </c>
      <c r="AT169" s="74">
        <v>0</v>
      </c>
      <c r="AU169" s="74">
        <v>0</v>
      </c>
      <c r="AV169" s="74">
        <v>0</v>
      </c>
      <c r="AW169" s="74">
        <v>0</v>
      </c>
      <c r="AX169" s="74">
        <v>0</v>
      </c>
      <c r="AY169" s="74">
        <v>0</v>
      </c>
    </row>
    <row r="170" spans="1:51" x14ac:dyDescent="0.2">
      <c r="A170" s="57" t="s">
        <v>42</v>
      </c>
      <c r="B170" s="57" t="s">
        <v>3847</v>
      </c>
      <c r="C170" s="57"/>
      <c r="D170" s="26"/>
      <c r="E170" s="66"/>
      <c r="F170" s="57"/>
      <c r="G170" s="58"/>
      <c r="H170" s="58"/>
      <c r="I170" s="58"/>
      <c r="J170" s="59">
        <f t="shared" si="4"/>
        <v>0</v>
      </c>
      <c r="K170" s="59">
        <f t="shared" si="5"/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  <c r="X170" s="58">
        <v>0</v>
      </c>
      <c r="Y170" s="58">
        <v>0</v>
      </c>
      <c r="Z170" s="58">
        <v>0</v>
      </c>
      <c r="AA170" s="58">
        <v>0</v>
      </c>
      <c r="AB170" s="58">
        <v>0</v>
      </c>
      <c r="AC170" s="58">
        <v>0</v>
      </c>
      <c r="AD170" s="58">
        <v>0</v>
      </c>
      <c r="AE170" s="58">
        <v>0</v>
      </c>
      <c r="AF170" s="58">
        <v>0</v>
      </c>
      <c r="AG170" s="58">
        <v>0</v>
      </c>
      <c r="AH170" s="58">
        <v>0</v>
      </c>
      <c r="AI170" s="58">
        <v>0</v>
      </c>
      <c r="AJ170" s="58">
        <v>0</v>
      </c>
      <c r="AK170" s="58">
        <v>0</v>
      </c>
      <c r="AL170" s="58">
        <v>0</v>
      </c>
      <c r="AM170" s="58">
        <v>0</v>
      </c>
      <c r="AN170" s="58">
        <v>0</v>
      </c>
      <c r="AO170" s="58">
        <v>0</v>
      </c>
      <c r="AP170" s="58">
        <v>0</v>
      </c>
      <c r="AQ170" s="58">
        <v>0</v>
      </c>
      <c r="AR170" s="58">
        <v>0</v>
      </c>
      <c r="AS170" s="58">
        <v>0</v>
      </c>
      <c r="AT170" s="58">
        <v>0</v>
      </c>
      <c r="AU170" s="58">
        <v>0</v>
      </c>
      <c r="AV170" s="58">
        <v>0</v>
      </c>
      <c r="AW170" s="58">
        <v>0</v>
      </c>
      <c r="AX170" s="58">
        <v>0</v>
      </c>
      <c r="AY170" s="58">
        <v>0</v>
      </c>
    </row>
    <row r="171" spans="1:51" x14ac:dyDescent="0.2">
      <c r="A171" s="57" t="s">
        <v>42</v>
      </c>
      <c r="B171" s="57" t="s">
        <v>3848</v>
      </c>
      <c r="C171" s="57"/>
      <c r="D171" s="26"/>
      <c r="E171" s="66"/>
      <c r="F171" s="57"/>
      <c r="G171" s="58"/>
      <c r="H171" s="58"/>
      <c r="I171" s="58"/>
      <c r="J171" s="59">
        <f t="shared" si="4"/>
        <v>0</v>
      </c>
      <c r="K171" s="59">
        <f t="shared" si="5"/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  <c r="X171" s="58">
        <v>0</v>
      </c>
      <c r="Y171" s="58">
        <v>0</v>
      </c>
      <c r="Z171" s="58">
        <v>0</v>
      </c>
      <c r="AA171" s="58">
        <v>0</v>
      </c>
      <c r="AB171" s="58">
        <v>0</v>
      </c>
      <c r="AC171" s="58">
        <v>0</v>
      </c>
      <c r="AD171" s="58">
        <v>0</v>
      </c>
      <c r="AE171" s="58">
        <v>0</v>
      </c>
      <c r="AF171" s="58">
        <v>0</v>
      </c>
      <c r="AG171" s="58">
        <v>0</v>
      </c>
      <c r="AH171" s="58">
        <v>0</v>
      </c>
      <c r="AI171" s="58">
        <v>0</v>
      </c>
      <c r="AJ171" s="58">
        <v>0</v>
      </c>
      <c r="AK171" s="58">
        <v>0</v>
      </c>
      <c r="AL171" s="58">
        <v>0</v>
      </c>
      <c r="AM171" s="58">
        <v>0</v>
      </c>
      <c r="AN171" s="58">
        <v>0</v>
      </c>
      <c r="AO171" s="58">
        <v>0</v>
      </c>
      <c r="AP171" s="58">
        <v>0</v>
      </c>
      <c r="AQ171" s="58">
        <v>0</v>
      </c>
      <c r="AR171" s="58">
        <v>0</v>
      </c>
      <c r="AS171" s="58">
        <v>0</v>
      </c>
      <c r="AT171" s="58">
        <v>0</v>
      </c>
      <c r="AU171" s="58">
        <v>0</v>
      </c>
      <c r="AV171" s="58">
        <v>0</v>
      </c>
      <c r="AW171" s="58">
        <v>0</v>
      </c>
      <c r="AX171" s="58">
        <v>0</v>
      </c>
      <c r="AY171" s="58">
        <v>0</v>
      </c>
    </row>
    <row r="172" spans="1:51" x14ac:dyDescent="0.2">
      <c r="A172" s="57" t="s">
        <v>42</v>
      </c>
      <c r="B172" s="57" t="s">
        <v>3849</v>
      </c>
      <c r="C172" s="57"/>
      <c r="D172" s="26"/>
      <c r="E172" s="66"/>
      <c r="F172" s="57"/>
      <c r="G172" s="58"/>
      <c r="H172" s="58"/>
      <c r="I172" s="58"/>
      <c r="J172" s="59">
        <f t="shared" si="4"/>
        <v>0</v>
      </c>
      <c r="K172" s="59">
        <f t="shared" si="5"/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  <c r="X172" s="58">
        <v>0</v>
      </c>
      <c r="Y172" s="58">
        <v>0</v>
      </c>
      <c r="Z172" s="58">
        <v>0</v>
      </c>
      <c r="AA172" s="58">
        <v>0</v>
      </c>
      <c r="AB172" s="58">
        <v>0</v>
      </c>
      <c r="AC172" s="58">
        <v>0</v>
      </c>
      <c r="AD172" s="58">
        <v>0</v>
      </c>
      <c r="AE172" s="58">
        <v>0</v>
      </c>
      <c r="AF172" s="58">
        <v>0</v>
      </c>
      <c r="AG172" s="58">
        <v>0</v>
      </c>
      <c r="AH172" s="58">
        <v>0</v>
      </c>
      <c r="AI172" s="58">
        <v>0</v>
      </c>
      <c r="AJ172" s="58">
        <v>0</v>
      </c>
      <c r="AK172" s="58">
        <v>0</v>
      </c>
      <c r="AL172" s="58">
        <v>0</v>
      </c>
      <c r="AM172" s="58">
        <v>0</v>
      </c>
      <c r="AN172" s="58">
        <v>0</v>
      </c>
      <c r="AO172" s="58">
        <v>0</v>
      </c>
      <c r="AP172" s="58">
        <v>0</v>
      </c>
      <c r="AQ172" s="58">
        <v>0</v>
      </c>
      <c r="AR172" s="58">
        <v>0</v>
      </c>
      <c r="AS172" s="58">
        <v>0</v>
      </c>
      <c r="AT172" s="58">
        <v>0</v>
      </c>
      <c r="AU172" s="58">
        <v>0</v>
      </c>
      <c r="AV172" s="58">
        <v>0</v>
      </c>
      <c r="AW172" s="58">
        <v>0</v>
      </c>
      <c r="AX172" s="58">
        <v>0</v>
      </c>
      <c r="AY172" s="58">
        <v>0</v>
      </c>
    </row>
    <row r="173" spans="1:51" x14ac:dyDescent="0.2">
      <c r="A173" s="57" t="s">
        <v>42</v>
      </c>
      <c r="B173" s="57" t="s">
        <v>3662</v>
      </c>
      <c r="C173" s="57"/>
      <c r="D173" s="26"/>
      <c r="E173" s="66"/>
      <c r="F173" s="57"/>
      <c r="G173" s="58"/>
      <c r="H173" s="58"/>
      <c r="I173" s="58"/>
      <c r="J173" s="59">
        <f t="shared" si="4"/>
        <v>0</v>
      </c>
      <c r="K173" s="59">
        <f t="shared" si="5"/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  <c r="X173" s="58">
        <v>0</v>
      </c>
      <c r="Y173" s="58">
        <v>0</v>
      </c>
      <c r="Z173" s="58">
        <v>0</v>
      </c>
      <c r="AA173" s="58">
        <v>0</v>
      </c>
      <c r="AB173" s="58">
        <v>0</v>
      </c>
      <c r="AC173" s="58">
        <v>0</v>
      </c>
      <c r="AD173" s="58">
        <v>0</v>
      </c>
      <c r="AE173" s="58">
        <v>0</v>
      </c>
      <c r="AF173" s="58">
        <v>0</v>
      </c>
      <c r="AG173" s="58">
        <v>0</v>
      </c>
      <c r="AH173" s="58">
        <v>0</v>
      </c>
      <c r="AI173" s="58">
        <v>0</v>
      </c>
      <c r="AJ173" s="58">
        <v>0</v>
      </c>
      <c r="AK173" s="58">
        <v>0</v>
      </c>
      <c r="AL173" s="58">
        <v>0</v>
      </c>
      <c r="AM173" s="58">
        <v>0</v>
      </c>
      <c r="AN173" s="58">
        <v>0</v>
      </c>
      <c r="AO173" s="58">
        <v>0</v>
      </c>
      <c r="AP173" s="58">
        <v>0</v>
      </c>
      <c r="AQ173" s="58">
        <v>0</v>
      </c>
      <c r="AR173" s="58">
        <v>0</v>
      </c>
      <c r="AS173" s="58">
        <v>0</v>
      </c>
      <c r="AT173" s="58">
        <v>0</v>
      </c>
      <c r="AU173" s="58">
        <v>0</v>
      </c>
      <c r="AV173" s="58">
        <v>0</v>
      </c>
      <c r="AW173" s="58">
        <v>0</v>
      </c>
      <c r="AX173" s="58">
        <v>0</v>
      </c>
      <c r="AY173" s="58">
        <v>0</v>
      </c>
    </row>
    <row r="174" spans="1:51" x14ac:dyDescent="0.2">
      <c r="A174" s="57" t="s">
        <v>42</v>
      </c>
      <c r="B174" s="57" t="s">
        <v>3850</v>
      </c>
      <c r="C174" s="57"/>
      <c r="D174" s="26"/>
      <c r="E174" s="66"/>
      <c r="F174" s="57"/>
      <c r="G174" s="58"/>
      <c r="H174" s="58"/>
      <c r="I174" s="58"/>
      <c r="J174" s="59">
        <f t="shared" si="4"/>
        <v>0</v>
      </c>
      <c r="K174" s="59">
        <f t="shared" si="5"/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  <c r="X174" s="58">
        <v>0</v>
      </c>
      <c r="Y174" s="58">
        <v>0</v>
      </c>
      <c r="Z174" s="58">
        <v>0</v>
      </c>
      <c r="AA174" s="58">
        <v>0</v>
      </c>
      <c r="AB174" s="58">
        <v>0</v>
      </c>
      <c r="AC174" s="58">
        <v>0</v>
      </c>
      <c r="AD174" s="58">
        <v>0</v>
      </c>
      <c r="AE174" s="58">
        <v>0</v>
      </c>
      <c r="AF174" s="58">
        <v>0</v>
      </c>
      <c r="AG174" s="58">
        <v>0</v>
      </c>
      <c r="AH174" s="58">
        <v>0</v>
      </c>
      <c r="AI174" s="58">
        <v>0</v>
      </c>
      <c r="AJ174" s="58">
        <v>0</v>
      </c>
      <c r="AK174" s="58">
        <v>0</v>
      </c>
      <c r="AL174" s="58">
        <v>0</v>
      </c>
      <c r="AM174" s="58">
        <v>0</v>
      </c>
      <c r="AN174" s="58">
        <v>0</v>
      </c>
      <c r="AO174" s="58">
        <v>0</v>
      </c>
      <c r="AP174" s="58">
        <v>0</v>
      </c>
      <c r="AQ174" s="58">
        <v>0</v>
      </c>
      <c r="AR174" s="58">
        <v>0</v>
      </c>
      <c r="AS174" s="58">
        <v>0</v>
      </c>
      <c r="AT174" s="58">
        <v>0</v>
      </c>
      <c r="AU174" s="58">
        <v>0</v>
      </c>
      <c r="AV174" s="58">
        <v>0</v>
      </c>
      <c r="AW174" s="58">
        <v>0</v>
      </c>
      <c r="AX174" s="58">
        <v>0</v>
      </c>
      <c r="AY174" s="58">
        <v>0</v>
      </c>
    </row>
    <row r="175" spans="1:51" x14ac:dyDescent="0.2">
      <c r="A175" s="57" t="s">
        <v>42</v>
      </c>
      <c r="B175" s="57" t="s">
        <v>3851</v>
      </c>
      <c r="C175" s="57"/>
      <c r="D175" s="26"/>
      <c r="E175" s="66"/>
      <c r="F175" s="57"/>
      <c r="G175" s="58"/>
      <c r="H175" s="58"/>
      <c r="I175" s="58"/>
      <c r="J175" s="59">
        <f t="shared" si="4"/>
        <v>0</v>
      </c>
      <c r="K175" s="59">
        <f t="shared" si="5"/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  <c r="X175" s="58">
        <v>0</v>
      </c>
      <c r="Y175" s="58">
        <v>0</v>
      </c>
      <c r="Z175" s="58">
        <v>0</v>
      </c>
      <c r="AA175" s="58">
        <v>0</v>
      </c>
      <c r="AB175" s="58">
        <v>0</v>
      </c>
      <c r="AC175" s="58">
        <v>0</v>
      </c>
      <c r="AD175" s="58">
        <v>0</v>
      </c>
      <c r="AE175" s="58">
        <v>0</v>
      </c>
      <c r="AF175" s="58">
        <v>0</v>
      </c>
      <c r="AG175" s="58">
        <v>0</v>
      </c>
      <c r="AH175" s="58">
        <v>0</v>
      </c>
      <c r="AI175" s="58">
        <v>0</v>
      </c>
      <c r="AJ175" s="58">
        <v>0</v>
      </c>
      <c r="AK175" s="58">
        <v>0</v>
      </c>
      <c r="AL175" s="58">
        <v>0</v>
      </c>
      <c r="AM175" s="58">
        <v>0</v>
      </c>
      <c r="AN175" s="58">
        <v>0</v>
      </c>
      <c r="AO175" s="58">
        <v>0</v>
      </c>
      <c r="AP175" s="58">
        <v>0</v>
      </c>
      <c r="AQ175" s="58">
        <v>0</v>
      </c>
      <c r="AR175" s="58">
        <v>0</v>
      </c>
      <c r="AS175" s="58">
        <v>0</v>
      </c>
      <c r="AT175" s="58">
        <v>0</v>
      </c>
      <c r="AU175" s="58">
        <v>0</v>
      </c>
      <c r="AV175" s="58">
        <v>0</v>
      </c>
      <c r="AW175" s="58">
        <v>0</v>
      </c>
      <c r="AX175" s="58">
        <v>0</v>
      </c>
      <c r="AY175" s="58">
        <v>0</v>
      </c>
    </row>
    <row r="176" spans="1:51" x14ac:dyDescent="0.2">
      <c r="A176" s="57" t="s">
        <v>42</v>
      </c>
      <c r="B176" s="57" t="s">
        <v>3727</v>
      </c>
      <c r="C176" s="57"/>
      <c r="D176" s="26"/>
      <c r="E176" s="66"/>
      <c r="F176" s="57"/>
      <c r="G176" s="58"/>
      <c r="H176" s="58"/>
      <c r="I176" s="58"/>
      <c r="J176" s="59">
        <f t="shared" si="4"/>
        <v>0</v>
      </c>
      <c r="K176" s="59">
        <f t="shared" si="5"/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  <c r="X176" s="58">
        <v>0</v>
      </c>
      <c r="Y176" s="58">
        <v>0</v>
      </c>
      <c r="Z176" s="58">
        <v>0</v>
      </c>
      <c r="AA176" s="58">
        <v>0</v>
      </c>
      <c r="AB176" s="58">
        <v>0</v>
      </c>
      <c r="AC176" s="58">
        <v>0</v>
      </c>
      <c r="AD176" s="58">
        <v>0</v>
      </c>
      <c r="AE176" s="58">
        <v>0</v>
      </c>
      <c r="AF176" s="58">
        <v>0</v>
      </c>
      <c r="AG176" s="58">
        <v>0</v>
      </c>
      <c r="AH176" s="58">
        <v>0</v>
      </c>
      <c r="AI176" s="58">
        <v>0</v>
      </c>
      <c r="AJ176" s="58">
        <v>0</v>
      </c>
      <c r="AK176" s="58">
        <v>0</v>
      </c>
      <c r="AL176" s="58">
        <v>0</v>
      </c>
      <c r="AM176" s="58">
        <v>0</v>
      </c>
      <c r="AN176" s="58">
        <v>0</v>
      </c>
      <c r="AO176" s="58">
        <v>0</v>
      </c>
      <c r="AP176" s="58">
        <v>0</v>
      </c>
      <c r="AQ176" s="58">
        <v>0</v>
      </c>
      <c r="AR176" s="58">
        <v>0</v>
      </c>
      <c r="AS176" s="58">
        <v>0</v>
      </c>
      <c r="AT176" s="58">
        <v>0</v>
      </c>
      <c r="AU176" s="58">
        <v>0</v>
      </c>
      <c r="AV176" s="58">
        <v>0</v>
      </c>
      <c r="AW176" s="58">
        <v>0</v>
      </c>
      <c r="AX176" s="58">
        <v>0</v>
      </c>
      <c r="AY176" s="58">
        <v>0</v>
      </c>
    </row>
    <row r="177" spans="1:51" x14ac:dyDescent="0.2">
      <c r="A177" s="57" t="s">
        <v>42</v>
      </c>
      <c r="B177" s="57" t="s">
        <v>3852</v>
      </c>
      <c r="C177" s="57"/>
      <c r="D177" s="26"/>
      <c r="E177" s="66"/>
      <c r="F177" s="57"/>
      <c r="G177" s="58"/>
      <c r="H177" s="58"/>
      <c r="I177" s="58"/>
      <c r="J177" s="59">
        <f t="shared" si="4"/>
        <v>0</v>
      </c>
      <c r="K177" s="59">
        <f t="shared" si="5"/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  <c r="X177" s="58">
        <v>0</v>
      </c>
      <c r="Y177" s="58">
        <v>0</v>
      </c>
      <c r="Z177" s="58">
        <v>0</v>
      </c>
      <c r="AA177" s="58">
        <v>0</v>
      </c>
      <c r="AB177" s="58">
        <v>0</v>
      </c>
      <c r="AC177" s="58">
        <v>0</v>
      </c>
      <c r="AD177" s="58">
        <v>0</v>
      </c>
      <c r="AE177" s="58">
        <v>0</v>
      </c>
      <c r="AF177" s="58">
        <v>0</v>
      </c>
      <c r="AG177" s="58">
        <v>0</v>
      </c>
      <c r="AH177" s="58">
        <v>0</v>
      </c>
      <c r="AI177" s="58">
        <v>0</v>
      </c>
      <c r="AJ177" s="58">
        <v>0</v>
      </c>
      <c r="AK177" s="58">
        <v>0</v>
      </c>
      <c r="AL177" s="58">
        <v>0</v>
      </c>
      <c r="AM177" s="58">
        <v>0</v>
      </c>
      <c r="AN177" s="58">
        <v>0</v>
      </c>
      <c r="AO177" s="58">
        <v>0</v>
      </c>
      <c r="AP177" s="58">
        <v>0</v>
      </c>
      <c r="AQ177" s="58">
        <v>0</v>
      </c>
      <c r="AR177" s="58">
        <v>0</v>
      </c>
      <c r="AS177" s="58">
        <v>0</v>
      </c>
      <c r="AT177" s="58">
        <v>0</v>
      </c>
      <c r="AU177" s="58">
        <v>0</v>
      </c>
      <c r="AV177" s="58">
        <v>0</v>
      </c>
      <c r="AW177" s="58">
        <v>0</v>
      </c>
      <c r="AX177" s="58">
        <v>0</v>
      </c>
      <c r="AY177" s="58">
        <v>0</v>
      </c>
    </row>
    <row r="178" spans="1:51" x14ac:dyDescent="0.2">
      <c r="A178" s="57" t="s">
        <v>42</v>
      </c>
      <c r="B178" s="57" t="s">
        <v>3912</v>
      </c>
      <c r="C178" s="57"/>
      <c r="D178" s="26"/>
      <c r="E178" s="66"/>
      <c r="F178" s="57"/>
      <c r="G178" s="58"/>
      <c r="H178" s="58"/>
      <c r="I178" s="58"/>
      <c r="J178" s="59">
        <f t="shared" si="4"/>
        <v>0</v>
      </c>
      <c r="K178" s="59">
        <f t="shared" si="5"/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  <c r="X178" s="58">
        <v>0</v>
      </c>
      <c r="Y178" s="58">
        <v>0</v>
      </c>
      <c r="Z178" s="58">
        <v>0</v>
      </c>
      <c r="AA178" s="58">
        <v>0</v>
      </c>
      <c r="AB178" s="58">
        <v>0</v>
      </c>
      <c r="AC178" s="58">
        <v>0</v>
      </c>
      <c r="AD178" s="58">
        <v>0</v>
      </c>
      <c r="AE178" s="58">
        <v>0</v>
      </c>
      <c r="AF178" s="58">
        <v>0</v>
      </c>
      <c r="AG178" s="58">
        <v>0</v>
      </c>
      <c r="AH178" s="58">
        <v>0</v>
      </c>
      <c r="AI178" s="58">
        <v>0</v>
      </c>
      <c r="AJ178" s="58">
        <v>0</v>
      </c>
      <c r="AK178" s="58">
        <v>0</v>
      </c>
      <c r="AL178" s="58">
        <v>0</v>
      </c>
      <c r="AM178" s="58">
        <v>0</v>
      </c>
      <c r="AN178" s="58">
        <v>0</v>
      </c>
      <c r="AO178" s="58">
        <v>0</v>
      </c>
      <c r="AP178" s="58">
        <v>0</v>
      </c>
      <c r="AQ178" s="58">
        <v>0</v>
      </c>
      <c r="AR178" s="58">
        <v>0</v>
      </c>
      <c r="AS178" s="58">
        <v>0</v>
      </c>
      <c r="AT178" s="58">
        <v>0</v>
      </c>
      <c r="AU178" s="58">
        <v>0</v>
      </c>
      <c r="AV178" s="58">
        <v>0</v>
      </c>
      <c r="AW178" s="58">
        <v>0</v>
      </c>
      <c r="AX178" s="58">
        <v>0</v>
      </c>
      <c r="AY178" s="58">
        <v>0</v>
      </c>
    </row>
    <row r="179" spans="1:51" x14ac:dyDescent="0.2">
      <c r="A179" s="57" t="s">
        <v>42</v>
      </c>
      <c r="B179" s="57" t="s">
        <v>3853</v>
      </c>
      <c r="C179" s="57"/>
      <c r="D179" s="26"/>
      <c r="E179" s="66"/>
      <c r="F179" s="57"/>
      <c r="G179" s="58"/>
      <c r="H179" s="58"/>
      <c r="I179" s="58"/>
      <c r="J179" s="59">
        <f t="shared" si="4"/>
        <v>0</v>
      </c>
      <c r="K179" s="59">
        <f t="shared" si="5"/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  <c r="X179" s="58">
        <v>0</v>
      </c>
      <c r="Y179" s="58">
        <v>0</v>
      </c>
      <c r="Z179" s="58">
        <v>0</v>
      </c>
      <c r="AA179" s="58">
        <v>0</v>
      </c>
      <c r="AB179" s="58">
        <v>0</v>
      </c>
      <c r="AC179" s="58">
        <v>0</v>
      </c>
      <c r="AD179" s="58">
        <v>0</v>
      </c>
      <c r="AE179" s="58">
        <v>0</v>
      </c>
      <c r="AF179" s="58">
        <v>0</v>
      </c>
      <c r="AG179" s="58">
        <v>0</v>
      </c>
      <c r="AH179" s="58">
        <v>0</v>
      </c>
      <c r="AI179" s="58">
        <v>0</v>
      </c>
      <c r="AJ179" s="58">
        <v>0</v>
      </c>
      <c r="AK179" s="58">
        <v>0</v>
      </c>
      <c r="AL179" s="58">
        <v>0</v>
      </c>
      <c r="AM179" s="58">
        <v>0</v>
      </c>
      <c r="AN179" s="58">
        <v>0</v>
      </c>
      <c r="AO179" s="58">
        <v>0</v>
      </c>
      <c r="AP179" s="58">
        <v>0</v>
      </c>
      <c r="AQ179" s="58">
        <v>0</v>
      </c>
      <c r="AR179" s="58">
        <v>0</v>
      </c>
      <c r="AS179" s="58">
        <v>0</v>
      </c>
      <c r="AT179" s="58">
        <v>0</v>
      </c>
      <c r="AU179" s="58">
        <v>0</v>
      </c>
      <c r="AV179" s="58">
        <v>0</v>
      </c>
      <c r="AW179" s="58">
        <v>0</v>
      </c>
      <c r="AX179" s="58">
        <v>0</v>
      </c>
      <c r="AY179" s="58">
        <v>0</v>
      </c>
    </row>
    <row r="180" spans="1:51" x14ac:dyDescent="0.2">
      <c r="A180" s="57" t="s">
        <v>42</v>
      </c>
      <c r="B180" s="57" t="s">
        <v>3854</v>
      </c>
      <c r="C180" s="57"/>
      <c r="D180" s="26"/>
      <c r="E180" s="66"/>
      <c r="F180" s="57"/>
      <c r="G180" s="58"/>
      <c r="H180" s="58"/>
      <c r="I180" s="58"/>
      <c r="J180" s="59">
        <f t="shared" si="4"/>
        <v>0</v>
      </c>
      <c r="K180" s="59">
        <f t="shared" si="5"/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  <c r="X180" s="58">
        <v>0</v>
      </c>
      <c r="Y180" s="58">
        <v>0</v>
      </c>
      <c r="Z180" s="58">
        <v>0</v>
      </c>
      <c r="AA180" s="58">
        <v>0</v>
      </c>
      <c r="AB180" s="58">
        <v>0</v>
      </c>
      <c r="AC180" s="58">
        <v>0</v>
      </c>
      <c r="AD180" s="58">
        <v>0</v>
      </c>
      <c r="AE180" s="58">
        <v>0</v>
      </c>
      <c r="AF180" s="58">
        <v>0</v>
      </c>
      <c r="AG180" s="58">
        <v>0</v>
      </c>
      <c r="AH180" s="58">
        <v>0</v>
      </c>
      <c r="AI180" s="58">
        <v>0</v>
      </c>
      <c r="AJ180" s="58">
        <v>0</v>
      </c>
      <c r="AK180" s="58">
        <v>0</v>
      </c>
      <c r="AL180" s="58">
        <v>0</v>
      </c>
      <c r="AM180" s="58">
        <v>0</v>
      </c>
      <c r="AN180" s="58">
        <v>0</v>
      </c>
      <c r="AO180" s="58">
        <v>0</v>
      </c>
      <c r="AP180" s="58">
        <v>0</v>
      </c>
      <c r="AQ180" s="58">
        <v>0</v>
      </c>
      <c r="AR180" s="58">
        <v>0</v>
      </c>
      <c r="AS180" s="58">
        <v>0</v>
      </c>
      <c r="AT180" s="58">
        <v>0</v>
      </c>
      <c r="AU180" s="58">
        <v>0</v>
      </c>
      <c r="AV180" s="58">
        <v>0</v>
      </c>
      <c r="AW180" s="58">
        <v>0</v>
      </c>
      <c r="AX180" s="58">
        <v>0</v>
      </c>
      <c r="AY180" s="58">
        <v>0</v>
      </c>
    </row>
    <row r="181" spans="1:51" x14ac:dyDescent="0.2">
      <c r="A181" s="57" t="s">
        <v>42</v>
      </c>
      <c r="B181" s="57" t="s">
        <v>3855</v>
      </c>
      <c r="C181" s="57"/>
      <c r="D181" s="26"/>
      <c r="E181" s="66"/>
      <c r="F181" s="57"/>
      <c r="G181" s="58"/>
      <c r="H181" s="58"/>
      <c r="I181" s="58"/>
      <c r="J181" s="59">
        <f t="shared" si="4"/>
        <v>0</v>
      </c>
      <c r="K181" s="59">
        <f t="shared" si="5"/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  <c r="X181" s="58">
        <v>0</v>
      </c>
      <c r="Y181" s="58">
        <v>0</v>
      </c>
      <c r="Z181" s="58">
        <v>0</v>
      </c>
      <c r="AA181" s="58">
        <v>0</v>
      </c>
      <c r="AB181" s="58">
        <v>0</v>
      </c>
      <c r="AC181" s="58">
        <v>0</v>
      </c>
      <c r="AD181" s="58">
        <v>0</v>
      </c>
      <c r="AE181" s="58">
        <v>0</v>
      </c>
      <c r="AF181" s="58">
        <v>0</v>
      </c>
      <c r="AG181" s="58">
        <v>0</v>
      </c>
      <c r="AH181" s="58">
        <v>0</v>
      </c>
      <c r="AI181" s="58">
        <v>0</v>
      </c>
      <c r="AJ181" s="58">
        <v>0</v>
      </c>
      <c r="AK181" s="58">
        <v>0</v>
      </c>
      <c r="AL181" s="58">
        <v>0</v>
      </c>
      <c r="AM181" s="58">
        <v>0</v>
      </c>
      <c r="AN181" s="58">
        <v>0</v>
      </c>
      <c r="AO181" s="58">
        <v>0</v>
      </c>
      <c r="AP181" s="58">
        <v>0</v>
      </c>
      <c r="AQ181" s="58">
        <v>0</v>
      </c>
      <c r="AR181" s="58">
        <v>0</v>
      </c>
      <c r="AS181" s="58">
        <v>0</v>
      </c>
      <c r="AT181" s="58">
        <v>0</v>
      </c>
      <c r="AU181" s="58">
        <v>0</v>
      </c>
      <c r="AV181" s="58">
        <v>0</v>
      </c>
      <c r="AW181" s="58">
        <v>0</v>
      </c>
      <c r="AX181" s="58">
        <v>0</v>
      </c>
      <c r="AY181" s="58">
        <v>0</v>
      </c>
    </row>
    <row r="182" spans="1:51" x14ac:dyDescent="0.2">
      <c r="A182" s="57" t="s">
        <v>42</v>
      </c>
      <c r="B182" s="57" t="s">
        <v>3708</v>
      </c>
      <c r="C182" s="57"/>
      <c r="D182" s="26"/>
      <c r="E182" s="66"/>
      <c r="F182" s="57"/>
      <c r="G182" s="58"/>
      <c r="H182" s="58"/>
      <c r="I182" s="58"/>
      <c r="J182" s="59">
        <f t="shared" si="4"/>
        <v>0</v>
      </c>
      <c r="K182" s="59">
        <f t="shared" si="5"/>
        <v>0</v>
      </c>
      <c r="L182" s="58">
        <v>0</v>
      </c>
      <c r="M182" s="58">
        <v>0</v>
      </c>
      <c r="N182" s="58">
        <v>0</v>
      </c>
      <c r="O182" s="58">
        <v>0</v>
      </c>
      <c r="P182" s="58">
        <v>0</v>
      </c>
      <c r="Q182" s="58">
        <v>0</v>
      </c>
      <c r="R182" s="58">
        <v>0</v>
      </c>
      <c r="S182" s="58">
        <v>0</v>
      </c>
      <c r="T182" s="58">
        <v>0</v>
      </c>
      <c r="U182" s="58">
        <v>0</v>
      </c>
      <c r="V182" s="58">
        <v>0</v>
      </c>
      <c r="W182" s="58">
        <v>0</v>
      </c>
      <c r="X182" s="58">
        <v>0</v>
      </c>
      <c r="Y182" s="58">
        <v>0</v>
      </c>
      <c r="Z182" s="58">
        <v>0</v>
      </c>
      <c r="AA182" s="58">
        <v>0</v>
      </c>
      <c r="AB182" s="58">
        <v>0</v>
      </c>
      <c r="AC182" s="58">
        <v>0</v>
      </c>
      <c r="AD182" s="58">
        <v>0</v>
      </c>
      <c r="AE182" s="58">
        <v>0</v>
      </c>
      <c r="AF182" s="58">
        <v>0</v>
      </c>
      <c r="AG182" s="58">
        <v>0</v>
      </c>
      <c r="AH182" s="58">
        <v>0</v>
      </c>
      <c r="AI182" s="58">
        <v>0</v>
      </c>
      <c r="AJ182" s="58">
        <v>0</v>
      </c>
      <c r="AK182" s="58">
        <v>0</v>
      </c>
      <c r="AL182" s="58">
        <v>0</v>
      </c>
      <c r="AM182" s="58">
        <v>0</v>
      </c>
      <c r="AN182" s="58">
        <v>0</v>
      </c>
      <c r="AO182" s="58">
        <v>0</v>
      </c>
      <c r="AP182" s="58">
        <v>0</v>
      </c>
      <c r="AQ182" s="58">
        <v>0</v>
      </c>
      <c r="AR182" s="58">
        <v>0</v>
      </c>
      <c r="AS182" s="58">
        <v>0</v>
      </c>
      <c r="AT182" s="58">
        <v>0</v>
      </c>
      <c r="AU182" s="58">
        <v>0</v>
      </c>
      <c r="AV182" s="58">
        <v>0</v>
      </c>
      <c r="AW182" s="58">
        <v>0</v>
      </c>
      <c r="AX182" s="58">
        <v>0</v>
      </c>
      <c r="AY182" s="58">
        <v>0</v>
      </c>
    </row>
    <row r="183" spans="1:51" x14ac:dyDescent="0.2">
      <c r="A183" s="57" t="s">
        <v>42</v>
      </c>
      <c r="B183" s="57" t="s">
        <v>3856</v>
      </c>
      <c r="C183" s="57"/>
      <c r="D183" s="26"/>
      <c r="E183" s="66"/>
      <c r="F183" s="57"/>
      <c r="G183" s="58"/>
      <c r="H183" s="58"/>
      <c r="I183" s="58"/>
      <c r="J183" s="59">
        <f t="shared" si="4"/>
        <v>0</v>
      </c>
      <c r="K183" s="59">
        <f t="shared" si="5"/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  <c r="X183" s="58">
        <v>0</v>
      </c>
      <c r="Y183" s="58">
        <v>0</v>
      </c>
      <c r="Z183" s="58">
        <v>0</v>
      </c>
      <c r="AA183" s="58">
        <v>0</v>
      </c>
      <c r="AB183" s="58">
        <v>0</v>
      </c>
      <c r="AC183" s="58">
        <v>0</v>
      </c>
      <c r="AD183" s="58">
        <v>0</v>
      </c>
      <c r="AE183" s="58">
        <v>0</v>
      </c>
      <c r="AF183" s="58">
        <v>0</v>
      </c>
      <c r="AG183" s="58">
        <v>0</v>
      </c>
      <c r="AH183" s="58">
        <v>0</v>
      </c>
      <c r="AI183" s="58">
        <v>0</v>
      </c>
      <c r="AJ183" s="58">
        <v>0</v>
      </c>
      <c r="AK183" s="58">
        <v>0</v>
      </c>
      <c r="AL183" s="58">
        <v>0</v>
      </c>
      <c r="AM183" s="58">
        <v>0</v>
      </c>
      <c r="AN183" s="58">
        <v>0</v>
      </c>
      <c r="AO183" s="58">
        <v>0</v>
      </c>
      <c r="AP183" s="58">
        <v>0</v>
      </c>
      <c r="AQ183" s="58">
        <v>0</v>
      </c>
      <c r="AR183" s="58">
        <v>0</v>
      </c>
      <c r="AS183" s="58">
        <v>0</v>
      </c>
      <c r="AT183" s="58">
        <v>0</v>
      </c>
      <c r="AU183" s="58">
        <v>0</v>
      </c>
      <c r="AV183" s="58">
        <v>0</v>
      </c>
      <c r="AW183" s="58">
        <v>0</v>
      </c>
      <c r="AX183" s="58">
        <v>0</v>
      </c>
      <c r="AY183" s="58">
        <v>0</v>
      </c>
    </row>
    <row r="184" spans="1:51" x14ac:dyDescent="0.2">
      <c r="A184" s="57" t="s">
        <v>42</v>
      </c>
      <c r="B184" s="57" t="s">
        <v>3857</v>
      </c>
      <c r="C184" s="57"/>
      <c r="D184" s="26"/>
      <c r="E184" s="66"/>
      <c r="F184" s="57"/>
      <c r="G184" s="58"/>
      <c r="H184" s="58"/>
      <c r="I184" s="58"/>
      <c r="J184" s="59">
        <f t="shared" si="4"/>
        <v>0</v>
      </c>
      <c r="K184" s="59">
        <f t="shared" si="5"/>
        <v>0</v>
      </c>
      <c r="L184" s="58">
        <v>0</v>
      </c>
      <c r="M184" s="58">
        <v>0</v>
      </c>
      <c r="N184" s="58">
        <v>0</v>
      </c>
      <c r="O184" s="58"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  <c r="X184" s="58">
        <v>0</v>
      </c>
      <c r="Y184" s="58">
        <v>0</v>
      </c>
      <c r="Z184" s="58">
        <v>0</v>
      </c>
      <c r="AA184" s="58">
        <v>0</v>
      </c>
      <c r="AB184" s="58">
        <v>0</v>
      </c>
      <c r="AC184" s="58">
        <v>0</v>
      </c>
      <c r="AD184" s="58">
        <v>0</v>
      </c>
      <c r="AE184" s="58">
        <v>0</v>
      </c>
      <c r="AF184" s="58">
        <v>0</v>
      </c>
      <c r="AG184" s="58">
        <v>0</v>
      </c>
      <c r="AH184" s="58">
        <v>0</v>
      </c>
      <c r="AI184" s="58">
        <v>0</v>
      </c>
      <c r="AJ184" s="58">
        <v>0</v>
      </c>
      <c r="AK184" s="58">
        <v>0</v>
      </c>
      <c r="AL184" s="58">
        <v>0</v>
      </c>
      <c r="AM184" s="58">
        <v>0</v>
      </c>
      <c r="AN184" s="58">
        <v>0</v>
      </c>
      <c r="AO184" s="58">
        <v>0</v>
      </c>
      <c r="AP184" s="58">
        <v>0</v>
      </c>
      <c r="AQ184" s="58">
        <v>0</v>
      </c>
      <c r="AR184" s="58">
        <v>0</v>
      </c>
      <c r="AS184" s="58">
        <v>0</v>
      </c>
      <c r="AT184" s="58">
        <v>0</v>
      </c>
      <c r="AU184" s="58">
        <v>0</v>
      </c>
      <c r="AV184" s="58">
        <v>0</v>
      </c>
      <c r="AW184" s="58">
        <v>0</v>
      </c>
      <c r="AX184" s="58">
        <v>0</v>
      </c>
      <c r="AY184" s="58">
        <v>0</v>
      </c>
    </row>
    <row r="185" spans="1:51" x14ac:dyDescent="0.2">
      <c r="A185" s="57" t="s">
        <v>42</v>
      </c>
      <c r="B185" s="57" t="s">
        <v>3858</v>
      </c>
      <c r="C185" s="57"/>
      <c r="D185" s="26"/>
      <c r="E185" s="66"/>
      <c r="F185" s="57"/>
      <c r="G185" s="58"/>
      <c r="H185" s="58"/>
      <c r="I185" s="58"/>
      <c r="J185" s="59">
        <f t="shared" si="4"/>
        <v>0</v>
      </c>
      <c r="K185" s="59">
        <f t="shared" si="5"/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  <c r="X185" s="58">
        <v>0</v>
      </c>
      <c r="Y185" s="58">
        <v>0</v>
      </c>
      <c r="Z185" s="58">
        <v>0</v>
      </c>
      <c r="AA185" s="58">
        <v>0</v>
      </c>
      <c r="AB185" s="58">
        <v>0</v>
      </c>
      <c r="AC185" s="58">
        <v>0</v>
      </c>
      <c r="AD185" s="58">
        <v>0</v>
      </c>
      <c r="AE185" s="58">
        <v>0</v>
      </c>
      <c r="AF185" s="58">
        <v>0</v>
      </c>
      <c r="AG185" s="58">
        <v>0</v>
      </c>
      <c r="AH185" s="58">
        <v>0</v>
      </c>
      <c r="AI185" s="58">
        <v>0</v>
      </c>
      <c r="AJ185" s="58">
        <v>0</v>
      </c>
      <c r="AK185" s="58">
        <v>0</v>
      </c>
      <c r="AL185" s="58">
        <v>0</v>
      </c>
      <c r="AM185" s="58">
        <v>0</v>
      </c>
      <c r="AN185" s="58">
        <v>0</v>
      </c>
      <c r="AO185" s="58">
        <v>0</v>
      </c>
      <c r="AP185" s="58">
        <v>0</v>
      </c>
      <c r="AQ185" s="58">
        <v>0</v>
      </c>
      <c r="AR185" s="58">
        <v>0</v>
      </c>
      <c r="AS185" s="58">
        <v>0</v>
      </c>
      <c r="AT185" s="58">
        <v>0</v>
      </c>
      <c r="AU185" s="58">
        <v>0</v>
      </c>
      <c r="AV185" s="58">
        <v>0</v>
      </c>
      <c r="AW185" s="58">
        <v>0</v>
      </c>
      <c r="AX185" s="58">
        <v>0</v>
      </c>
      <c r="AY185" s="58">
        <v>0</v>
      </c>
    </row>
    <row r="186" spans="1:51" x14ac:dyDescent="0.2">
      <c r="A186" s="57" t="s">
        <v>42</v>
      </c>
      <c r="B186" s="57" t="s">
        <v>3859</v>
      </c>
      <c r="C186" s="57"/>
      <c r="D186" s="26"/>
      <c r="E186" s="66"/>
      <c r="F186" s="57"/>
      <c r="G186" s="58"/>
      <c r="H186" s="58"/>
      <c r="I186" s="58"/>
      <c r="J186" s="59">
        <f t="shared" si="4"/>
        <v>0</v>
      </c>
      <c r="K186" s="59">
        <f t="shared" si="5"/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  <c r="X186" s="58">
        <v>0</v>
      </c>
      <c r="Y186" s="58">
        <v>0</v>
      </c>
      <c r="Z186" s="58">
        <v>0</v>
      </c>
      <c r="AA186" s="58">
        <v>0</v>
      </c>
      <c r="AB186" s="58">
        <v>0</v>
      </c>
      <c r="AC186" s="58">
        <v>0</v>
      </c>
      <c r="AD186" s="58">
        <v>0</v>
      </c>
      <c r="AE186" s="58">
        <v>0</v>
      </c>
      <c r="AF186" s="58">
        <v>0</v>
      </c>
      <c r="AG186" s="58">
        <v>0</v>
      </c>
      <c r="AH186" s="58">
        <v>0</v>
      </c>
      <c r="AI186" s="58">
        <v>0</v>
      </c>
      <c r="AJ186" s="58">
        <v>0</v>
      </c>
      <c r="AK186" s="58">
        <v>0</v>
      </c>
      <c r="AL186" s="58">
        <v>0</v>
      </c>
      <c r="AM186" s="58">
        <v>0</v>
      </c>
      <c r="AN186" s="58">
        <v>0</v>
      </c>
      <c r="AO186" s="58">
        <v>0</v>
      </c>
      <c r="AP186" s="58">
        <v>0</v>
      </c>
      <c r="AQ186" s="58">
        <v>0</v>
      </c>
      <c r="AR186" s="58">
        <v>0</v>
      </c>
      <c r="AS186" s="58">
        <v>0</v>
      </c>
      <c r="AT186" s="58">
        <v>0</v>
      </c>
      <c r="AU186" s="58">
        <v>0</v>
      </c>
      <c r="AV186" s="58">
        <v>0</v>
      </c>
      <c r="AW186" s="58">
        <v>0</v>
      </c>
      <c r="AX186" s="58">
        <v>0</v>
      </c>
      <c r="AY186" s="58">
        <v>0</v>
      </c>
    </row>
    <row r="187" spans="1:51" x14ac:dyDescent="0.2">
      <c r="A187" s="57" t="s">
        <v>42</v>
      </c>
      <c r="B187" s="57" t="s">
        <v>3860</v>
      </c>
      <c r="C187" s="57"/>
      <c r="D187" s="26"/>
      <c r="E187" s="66"/>
      <c r="F187" s="57"/>
      <c r="G187" s="58"/>
      <c r="H187" s="58"/>
      <c r="I187" s="58"/>
      <c r="J187" s="59">
        <f t="shared" si="4"/>
        <v>0</v>
      </c>
      <c r="K187" s="59">
        <f t="shared" si="5"/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  <c r="X187" s="58">
        <v>0</v>
      </c>
      <c r="Y187" s="58">
        <v>0</v>
      </c>
      <c r="Z187" s="58">
        <v>0</v>
      </c>
      <c r="AA187" s="58">
        <v>0</v>
      </c>
      <c r="AB187" s="58">
        <v>0</v>
      </c>
      <c r="AC187" s="58">
        <v>0</v>
      </c>
      <c r="AD187" s="58">
        <v>0</v>
      </c>
      <c r="AE187" s="58">
        <v>0</v>
      </c>
      <c r="AF187" s="58">
        <v>0</v>
      </c>
      <c r="AG187" s="58">
        <v>0</v>
      </c>
      <c r="AH187" s="58">
        <v>0</v>
      </c>
      <c r="AI187" s="58">
        <v>0</v>
      </c>
      <c r="AJ187" s="58">
        <v>0</v>
      </c>
      <c r="AK187" s="58">
        <v>0</v>
      </c>
      <c r="AL187" s="58">
        <v>0</v>
      </c>
      <c r="AM187" s="58">
        <v>0</v>
      </c>
      <c r="AN187" s="58">
        <v>0</v>
      </c>
      <c r="AO187" s="58">
        <v>0</v>
      </c>
      <c r="AP187" s="58">
        <v>0</v>
      </c>
      <c r="AQ187" s="58">
        <v>0</v>
      </c>
      <c r="AR187" s="58">
        <v>0</v>
      </c>
      <c r="AS187" s="58">
        <v>0</v>
      </c>
      <c r="AT187" s="58">
        <v>0</v>
      </c>
      <c r="AU187" s="58">
        <v>0</v>
      </c>
      <c r="AV187" s="58">
        <v>0</v>
      </c>
      <c r="AW187" s="58">
        <v>0</v>
      </c>
      <c r="AX187" s="58">
        <v>0</v>
      </c>
      <c r="AY187" s="58">
        <v>0</v>
      </c>
    </row>
    <row r="188" spans="1:51" x14ac:dyDescent="0.2">
      <c r="A188" s="57" t="s">
        <v>42</v>
      </c>
      <c r="B188" s="57" t="s">
        <v>3861</v>
      </c>
      <c r="C188" s="57"/>
      <c r="D188" s="26"/>
      <c r="E188" s="66"/>
      <c r="F188" s="57"/>
      <c r="G188" s="58"/>
      <c r="H188" s="58"/>
      <c r="I188" s="58"/>
      <c r="J188" s="59">
        <f t="shared" si="4"/>
        <v>0</v>
      </c>
      <c r="K188" s="59">
        <f t="shared" si="5"/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  <c r="X188" s="58">
        <v>0</v>
      </c>
      <c r="Y188" s="58">
        <v>0</v>
      </c>
      <c r="Z188" s="58">
        <v>0</v>
      </c>
      <c r="AA188" s="58">
        <v>0</v>
      </c>
      <c r="AB188" s="58">
        <v>0</v>
      </c>
      <c r="AC188" s="58">
        <v>0</v>
      </c>
      <c r="AD188" s="58">
        <v>0</v>
      </c>
      <c r="AE188" s="58">
        <v>0</v>
      </c>
      <c r="AF188" s="58">
        <v>0</v>
      </c>
      <c r="AG188" s="58">
        <v>0</v>
      </c>
      <c r="AH188" s="58">
        <v>0</v>
      </c>
      <c r="AI188" s="58">
        <v>0</v>
      </c>
      <c r="AJ188" s="58">
        <v>0</v>
      </c>
      <c r="AK188" s="58">
        <v>0</v>
      </c>
      <c r="AL188" s="58">
        <v>0</v>
      </c>
      <c r="AM188" s="58">
        <v>0</v>
      </c>
      <c r="AN188" s="58">
        <v>0</v>
      </c>
      <c r="AO188" s="58">
        <v>0</v>
      </c>
      <c r="AP188" s="58">
        <v>0</v>
      </c>
      <c r="AQ188" s="58">
        <v>0</v>
      </c>
      <c r="AR188" s="58">
        <v>0</v>
      </c>
      <c r="AS188" s="58">
        <v>0</v>
      </c>
      <c r="AT188" s="58">
        <v>0</v>
      </c>
      <c r="AU188" s="58">
        <v>0</v>
      </c>
      <c r="AV188" s="58">
        <v>0</v>
      </c>
      <c r="AW188" s="58">
        <v>0</v>
      </c>
      <c r="AX188" s="58">
        <v>0</v>
      </c>
      <c r="AY188" s="58">
        <v>0</v>
      </c>
    </row>
    <row r="189" spans="1:51" x14ac:dyDescent="0.2">
      <c r="A189" s="57" t="s">
        <v>42</v>
      </c>
      <c r="B189" s="57" t="s">
        <v>3862</v>
      </c>
      <c r="C189" s="57"/>
      <c r="D189" s="26"/>
      <c r="E189" s="66"/>
      <c r="F189" s="57"/>
      <c r="G189" s="58"/>
      <c r="H189" s="58"/>
      <c r="I189" s="58"/>
      <c r="J189" s="59">
        <f t="shared" si="4"/>
        <v>0</v>
      </c>
      <c r="K189" s="59">
        <f t="shared" si="5"/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  <c r="X189" s="58">
        <v>0</v>
      </c>
      <c r="Y189" s="58">
        <v>0</v>
      </c>
      <c r="Z189" s="58">
        <v>0</v>
      </c>
      <c r="AA189" s="58">
        <v>0</v>
      </c>
      <c r="AB189" s="58">
        <v>0</v>
      </c>
      <c r="AC189" s="58">
        <v>0</v>
      </c>
      <c r="AD189" s="58">
        <v>0</v>
      </c>
      <c r="AE189" s="58">
        <v>0</v>
      </c>
      <c r="AF189" s="58">
        <v>0</v>
      </c>
      <c r="AG189" s="58">
        <v>0</v>
      </c>
      <c r="AH189" s="58">
        <v>0</v>
      </c>
      <c r="AI189" s="58">
        <v>0</v>
      </c>
      <c r="AJ189" s="58">
        <v>0</v>
      </c>
      <c r="AK189" s="58">
        <v>0</v>
      </c>
      <c r="AL189" s="58">
        <v>0</v>
      </c>
      <c r="AM189" s="58">
        <v>0</v>
      </c>
      <c r="AN189" s="58">
        <v>0</v>
      </c>
      <c r="AO189" s="58">
        <v>0</v>
      </c>
      <c r="AP189" s="58">
        <v>0</v>
      </c>
      <c r="AQ189" s="58">
        <v>0</v>
      </c>
      <c r="AR189" s="58">
        <v>0</v>
      </c>
      <c r="AS189" s="58">
        <v>0</v>
      </c>
      <c r="AT189" s="58">
        <v>0</v>
      </c>
      <c r="AU189" s="58">
        <v>0</v>
      </c>
      <c r="AV189" s="58">
        <v>0</v>
      </c>
      <c r="AW189" s="58">
        <v>0</v>
      </c>
      <c r="AX189" s="58">
        <v>0</v>
      </c>
      <c r="AY189" s="58">
        <v>0</v>
      </c>
    </row>
    <row r="190" spans="1:51" x14ac:dyDescent="0.2">
      <c r="A190" s="57" t="s">
        <v>42</v>
      </c>
      <c r="B190" s="57" t="s">
        <v>3863</v>
      </c>
      <c r="C190" s="57"/>
      <c r="D190" s="26"/>
      <c r="E190" s="66"/>
      <c r="F190" s="57"/>
      <c r="G190" s="58"/>
      <c r="H190" s="58"/>
      <c r="I190" s="58"/>
      <c r="J190" s="59">
        <f t="shared" si="4"/>
        <v>0</v>
      </c>
      <c r="K190" s="59">
        <f t="shared" si="5"/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  <c r="X190" s="58">
        <v>0</v>
      </c>
      <c r="Y190" s="58">
        <v>0</v>
      </c>
      <c r="Z190" s="58">
        <v>0</v>
      </c>
      <c r="AA190" s="58">
        <v>0</v>
      </c>
      <c r="AB190" s="58">
        <v>0</v>
      </c>
      <c r="AC190" s="58">
        <v>0</v>
      </c>
      <c r="AD190" s="58">
        <v>0</v>
      </c>
      <c r="AE190" s="58">
        <v>0</v>
      </c>
      <c r="AF190" s="58">
        <v>0</v>
      </c>
      <c r="AG190" s="58">
        <v>0</v>
      </c>
      <c r="AH190" s="58">
        <v>0</v>
      </c>
      <c r="AI190" s="58">
        <v>0</v>
      </c>
      <c r="AJ190" s="58">
        <v>0</v>
      </c>
      <c r="AK190" s="58">
        <v>0</v>
      </c>
      <c r="AL190" s="58">
        <v>0</v>
      </c>
      <c r="AM190" s="58">
        <v>0</v>
      </c>
      <c r="AN190" s="58">
        <v>0</v>
      </c>
      <c r="AO190" s="58">
        <v>0</v>
      </c>
      <c r="AP190" s="58">
        <v>0</v>
      </c>
      <c r="AQ190" s="58">
        <v>0</v>
      </c>
      <c r="AR190" s="58">
        <v>0</v>
      </c>
      <c r="AS190" s="58">
        <v>0</v>
      </c>
      <c r="AT190" s="58">
        <v>0</v>
      </c>
      <c r="AU190" s="58">
        <v>0</v>
      </c>
      <c r="AV190" s="58">
        <v>0</v>
      </c>
      <c r="AW190" s="58">
        <v>0</v>
      </c>
      <c r="AX190" s="58">
        <v>0</v>
      </c>
      <c r="AY190" s="58">
        <v>0</v>
      </c>
    </row>
    <row r="191" spans="1:51" x14ac:dyDescent="0.2">
      <c r="A191" s="57" t="s">
        <v>42</v>
      </c>
      <c r="B191" s="57" t="s">
        <v>3864</v>
      </c>
      <c r="C191" s="57"/>
      <c r="D191" s="26"/>
      <c r="E191" s="66"/>
      <c r="F191" s="57"/>
      <c r="G191" s="58"/>
      <c r="H191" s="58"/>
      <c r="I191" s="58"/>
      <c r="J191" s="59">
        <f t="shared" si="4"/>
        <v>0</v>
      </c>
      <c r="K191" s="59">
        <f t="shared" si="5"/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  <c r="X191" s="58">
        <v>0</v>
      </c>
      <c r="Y191" s="58">
        <v>0</v>
      </c>
      <c r="Z191" s="58">
        <v>0</v>
      </c>
      <c r="AA191" s="58">
        <v>0</v>
      </c>
      <c r="AB191" s="58">
        <v>0</v>
      </c>
      <c r="AC191" s="58">
        <v>0</v>
      </c>
      <c r="AD191" s="58">
        <v>0</v>
      </c>
      <c r="AE191" s="58">
        <v>0</v>
      </c>
      <c r="AF191" s="58">
        <v>0</v>
      </c>
      <c r="AG191" s="58">
        <v>0</v>
      </c>
      <c r="AH191" s="58">
        <v>0</v>
      </c>
      <c r="AI191" s="58">
        <v>0</v>
      </c>
      <c r="AJ191" s="58">
        <v>0</v>
      </c>
      <c r="AK191" s="58">
        <v>0</v>
      </c>
      <c r="AL191" s="58">
        <v>0</v>
      </c>
      <c r="AM191" s="58">
        <v>0</v>
      </c>
      <c r="AN191" s="58">
        <v>0</v>
      </c>
      <c r="AO191" s="58">
        <v>0</v>
      </c>
      <c r="AP191" s="58">
        <v>0</v>
      </c>
      <c r="AQ191" s="58">
        <v>0</v>
      </c>
      <c r="AR191" s="58">
        <v>0</v>
      </c>
      <c r="AS191" s="58">
        <v>0</v>
      </c>
      <c r="AT191" s="58">
        <v>0</v>
      </c>
      <c r="AU191" s="58">
        <v>0</v>
      </c>
      <c r="AV191" s="58">
        <v>0</v>
      </c>
      <c r="AW191" s="58">
        <v>0</v>
      </c>
      <c r="AX191" s="58">
        <v>0</v>
      </c>
      <c r="AY191" s="58">
        <v>0</v>
      </c>
    </row>
    <row r="192" spans="1:51" x14ac:dyDescent="0.2">
      <c r="A192" s="57" t="s">
        <v>42</v>
      </c>
      <c r="B192" s="57" t="s">
        <v>3739</v>
      </c>
      <c r="C192" s="57"/>
      <c r="D192" s="26"/>
      <c r="E192" s="66"/>
      <c r="F192" s="57"/>
      <c r="G192" s="58"/>
      <c r="H192" s="58"/>
      <c r="I192" s="58"/>
      <c r="J192" s="59">
        <f t="shared" si="4"/>
        <v>0</v>
      </c>
      <c r="K192" s="59">
        <f t="shared" si="5"/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  <c r="X192" s="58">
        <v>0</v>
      </c>
      <c r="Y192" s="58">
        <v>0</v>
      </c>
      <c r="Z192" s="58">
        <v>0</v>
      </c>
      <c r="AA192" s="58">
        <v>0</v>
      </c>
      <c r="AB192" s="58">
        <v>0</v>
      </c>
      <c r="AC192" s="58">
        <v>0</v>
      </c>
      <c r="AD192" s="58">
        <v>0</v>
      </c>
      <c r="AE192" s="58">
        <v>0</v>
      </c>
      <c r="AF192" s="58">
        <v>0</v>
      </c>
      <c r="AG192" s="58">
        <v>0</v>
      </c>
      <c r="AH192" s="58">
        <v>0</v>
      </c>
      <c r="AI192" s="58">
        <v>0</v>
      </c>
      <c r="AJ192" s="58">
        <v>0</v>
      </c>
      <c r="AK192" s="58">
        <v>0</v>
      </c>
      <c r="AL192" s="58">
        <v>0</v>
      </c>
      <c r="AM192" s="58">
        <v>0</v>
      </c>
      <c r="AN192" s="58">
        <v>0</v>
      </c>
      <c r="AO192" s="58">
        <v>0</v>
      </c>
      <c r="AP192" s="58">
        <v>0</v>
      </c>
      <c r="AQ192" s="58">
        <v>0</v>
      </c>
      <c r="AR192" s="58">
        <v>0</v>
      </c>
      <c r="AS192" s="58">
        <v>0</v>
      </c>
      <c r="AT192" s="58">
        <v>0</v>
      </c>
      <c r="AU192" s="58">
        <v>0</v>
      </c>
      <c r="AV192" s="58">
        <v>0</v>
      </c>
      <c r="AW192" s="58">
        <v>0</v>
      </c>
      <c r="AX192" s="58">
        <v>0</v>
      </c>
      <c r="AY192" s="58">
        <v>0</v>
      </c>
    </row>
    <row r="193" spans="1:51" x14ac:dyDescent="0.2">
      <c r="A193" s="57" t="s">
        <v>42</v>
      </c>
      <c r="B193" s="57" t="s">
        <v>3865</v>
      </c>
      <c r="C193" s="57"/>
      <c r="D193" s="26"/>
      <c r="E193" s="66"/>
      <c r="F193" s="57"/>
      <c r="G193" s="58"/>
      <c r="H193" s="58"/>
      <c r="I193" s="58"/>
      <c r="J193" s="59">
        <f t="shared" si="4"/>
        <v>0</v>
      </c>
      <c r="K193" s="59">
        <f t="shared" si="5"/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  <c r="X193" s="58">
        <v>0</v>
      </c>
      <c r="Y193" s="58">
        <v>0</v>
      </c>
      <c r="Z193" s="58">
        <v>0</v>
      </c>
      <c r="AA193" s="58">
        <v>0</v>
      </c>
      <c r="AB193" s="58">
        <v>0</v>
      </c>
      <c r="AC193" s="58">
        <v>0</v>
      </c>
      <c r="AD193" s="58">
        <v>0</v>
      </c>
      <c r="AE193" s="58">
        <v>0</v>
      </c>
      <c r="AF193" s="58">
        <v>0</v>
      </c>
      <c r="AG193" s="58">
        <v>0</v>
      </c>
      <c r="AH193" s="58">
        <v>0</v>
      </c>
      <c r="AI193" s="58">
        <v>0</v>
      </c>
      <c r="AJ193" s="58">
        <v>0</v>
      </c>
      <c r="AK193" s="58">
        <v>0</v>
      </c>
      <c r="AL193" s="58">
        <v>0</v>
      </c>
      <c r="AM193" s="58">
        <v>0</v>
      </c>
      <c r="AN193" s="58">
        <v>0</v>
      </c>
      <c r="AO193" s="58">
        <v>0</v>
      </c>
      <c r="AP193" s="58">
        <v>0</v>
      </c>
      <c r="AQ193" s="58">
        <v>0</v>
      </c>
      <c r="AR193" s="58">
        <v>0</v>
      </c>
      <c r="AS193" s="58">
        <v>0</v>
      </c>
      <c r="AT193" s="58">
        <v>0</v>
      </c>
      <c r="AU193" s="58">
        <v>0</v>
      </c>
      <c r="AV193" s="58">
        <v>0</v>
      </c>
      <c r="AW193" s="58">
        <v>0</v>
      </c>
      <c r="AX193" s="58">
        <v>0</v>
      </c>
      <c r="AY193" s="58">
        <v>0</v>
      </c>
    </row>
    <row r="194" spans="1:51" x14ac:dyDescent="0.2">
      <c r="A194" s="57" t="s">
        <v>42</v>
      </c>
      <c r="B194" s="57" t="s">
        <v>3866</v>
      </c>
      <c r="C194" s="57"/>
      <c r="D194" s="26"/>
      <c r="E194" s="66"/>
      <c r="F194" s="57"/>
      <c r="G194" s="58"/>
      <c r="H194" s="58"/>
      <c r="I194" s="58"/>
      <c r="J194" s="59">
        <f t="shared" ref="J194:J227" si="6">SUM(G194+H194+I194)</f>
        <v>0</v>
      </c>
      <c r="K194" s="59">
        <f t="shared" ref="K194:K227" si="7">SUM(L194:AY194)</f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  <c r="X194" s="58">
        <v>0</v>
      </c>
      <c r="Y194" s="58">
        <v>0</v>
      </c>
      <c r="Z194" s="58">
        <v>0</v>
      </c>
      <c r="AA194" s="58">
        <v>0</v>
      </c>
      <c r="AB194" s="58">
        <v>0</v>
      </c>
      <c r="AC194" s="58">
        <v>0</v>
      </c>
      <c r="AD194" s="58">
        <v>0</v>
      </c>
      <c r="AE194" s="58">
        <v>0</v>
      </c>
      <c r="AF194" s="58">
        <v>0</v>
      </c>
      <c r="AG194" s="58">
        <v>0</v>
      </c>
      <c r="AH194" s="58">
        <v>0</v>
      </c>
      <c r="AI194" s="58">
        <v>0</v>
      </c>
      <c r="AJ194" s="58">
        <v>0</v>
      </c>
      <c r="AK194" s="58">
        <v>0</v>
      </c>
      <c r="AL194" s="58">
        <v>0</v>
      </c>
      <c r="AM194" s="58">
        <v>0</v>
      </c>
      <c r="AN194" s="58">
        <v>0</v>
      </c>
      <c r="AO194" s="58">
        <v>0</v>
      </c>
      <c r="AP194" s="58">
        <v>0</v>
      </c>
      <c r="AQ194" s="58">
        <v>0</v>
      </c>
      <c r="AR194" s="58">
        <v>0</v>
      </c>
      <c r="AS194" s="58">
        <v>0</v>
      </c>
      <c r="AT194" s="58">
        <v>0</v>
      </c>
      <c r="AU194" s="58">
        <v>0</v>
      </c>
      <c r="AV194" s="58">
        <v>0</v>
      </c>
      <c r="AW194" s="58">
        <v>0</v>
      </c>
      <c r="AX194" s="58">
        <v>0</v>
      </c>
      <c r="AY194" s="58">
        <v>0</v>
      </c>
    </row>
    <row r="195" spans="1:51" x14ac:dyDescent="0.2">
      <c r="A195" s="57" t="s">
        <v>42</v>
      </c>
      <c r="B195" s="57" t="s">
        <v>3867</v>
      </c>
      <c r="C195" s="57"/>
      <c r="D195" s="26"/>
      <c r="E195" s="66"/>
      <c r="F195" s="57"/>
      <c r="G195" s="58"/>
      <c r="H195" s="58"/>
      <c r="I195" s="58"/>
      <c r="J195" s="59">
        <f t="shared" si="6"/>
        <v>0</v>
      </c>
      <c r="K195" s="59">
        <f t="shared" si="7"/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  <c r="X195" s="58">
        <v>0</v>
      </c>
      <c r="Y195" s="58">
        <v>0</v>
      </c>
      <c r="Z195" s="58">
        <v>0</v>
      </c>
      <c r="AA195" s="58">
        <v>0</v>
      </c>
      <c r="AB195" s="58">
        <v>0</v>
      </c>
      <c r="AC195" s="58">
        <v>0</v>
      </c>
      <c r="AD195" s="58">
        <v>0</v>
      </c>
      <c r="AE195" s="58">
        <v>0</v>
      </c>
      <c r="AF195" s="58">
        <v>0</v>
      </c>
      <c r="AG195" s="58">
        <v>0</v>
      </c>
      <c r="AH195" s="58">
        <v>0</v>
      </c>
      <c r="AI195" s="58">
        <v>0</v>
      </c>
      <c r="AJ195" s="58">
        <v>0</v>
      </c>
      <c r="AK195" s="58">
        <v>0</v>
      </c>
      <c r="AL195" s="58">
        <v>0</v>
      </c>
      <c r="AM195" s="58">
        <v>0</v>
      </c>
      <c r="AN195" s="58">
        <v>0</v>
      </c>
      <c r="AO195" s="58">
        <v>0</v>
      </c>
      <c r="AP195" s="58">
        <v>0</v>
      </c>
      <c r="AQ195" s="58">
        <v>0</v>
      </c>
      <c r="AR195" s="58">
        <v>0</v>
      </c>
      <c r="AS195" s="58">
        <v>0</v>
      </c>
      <c r="AT195" s="58">
        <v>0</v>
      </c>
      <c r="AU195" s="58">
        <v>0</v>
      </c>
      <c r="AV195" s="58">
        <v>0</v>
      </c>
      <c r="AW195" s="58">
        <v>0</v>
      </c>
      <c r="AX195" s="58">
        <v>0</v>
      </c>
      <c r="AY195" s="58">
        <v>0</v>
      </c>
    </row>
    <row r="196" spans="1:51" x14ac:dyDescent="0.2">
      <c r="A196" s="57" t="s">
        <v>42</v>
      </c>
      <c r="B196" s="57" t="s">
        <v>3868</v>
      </c>
      <c r="C196" s="57"/>
      <c r="D196" s="26"/>
      <c r="E196" s="66"/>
      <c r="F196" s="57"/>
      <c r="G196" s="58"/>
      <c r="H196" s="58"/>
      <c r="I196" s="58"/>
      <c r="J196" s="59">
        <f t="shared" si="6"/>
        <v>0</v>
      </c>
      <c r="K196" s="59">
        <f t="shared" si="7"/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  <c r="X196" s="58">
        <v>0</v>
      </c>
      <c r="Y196" s="58">
        <v>0</v>
      </c>
      <c r="Z196" s="58">
        <v>0</v>
      </c>
      <c r="AA196" s="58">
        <v>0</v>
      </c>
      <c r="AB196" s="58">
        <v>0</v>
      </c>
      <c r="AC196" s="58">
        <v>0</v>
      </c>
      <c r="AD196" s="58">
        <v>0</v>
      </c>
      <c r="AE196" s="58">
        <v>0</v>
      </c>
      <c r="AF196" s="58">
        <v>0</v>
      </c>
      <c r="AG196" s="58">
        <v>0</v>
      </c>
      <c r="AH196" s="58">
        <v>0</v>
      </c>
      <c r="AI196" s="58">
        <v>0</v>
      </c>
      <c r="AJ196" s="58">
        <v>0</v>
      </c>
      <c r="AK196" s="58">
        <v>0</v>
      </c>
      <c r="AL196" s="58">
        <v>0</v>
      </c>
      <c r="AM196" s="58">
        <v>0</v>
      </c>
      <c r="AN196" s="58">
        <v>0</v>
      </c>
      <c r="AO196" s="58">
        <v>0</v>
      </c>
      <c r="AP196" s="58">
        <v>0</v>
      </c>
      <c r="AQ196" s="58">
        <v>0</v>
      </c>
      <c r="AR196" s="58">
        <v>0</v>
      </c>
      <c r="AS196" s="58">
        <v>0</v>
      </c>
      <c r="AT196" s="58">
        <v>0</v>
      </c>
      <c r="AU196" s="58">
        <v>0</v>
      </c>
      <c r="AV196" s="58">
        <v>0</v>
      </c>
      <c r="AW196" s="58">
        <v>0</v>
      </c>
      <c r="AX196" s="58">
        <v>0</v>
      </c>
      <c r="AY196" s="58">
        <v>0</v>
      </c>
    </row>
    <row r="197" spans="1:51" x14ac:dyDescent="0.2">
      <c r="A197" s="57" t="s">
        <v>42</v>
      </c>
      <c r="B197" s="57" t="s">
        <v>3869</v>
      </c>
      <c r="C197" s="57"/>
      <c r="D197" s="26"/>
      <c r="E197" s="66"/>
      <c r="F197" s="57"/>
      <c r="G197" s="58"/>
      <c r="H197" s="58"/>
      <c r="I197" s="58"/>
      <c r="J197" s="59">
        <f t="shared" si="6"/>
        <v>0</v>
      </c>
      <c r="K197" s="59">
        <f t="shared" si="7"/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  <c r="X197" s="58">
        <v>0</v>
      </c>
      <c r="Y197" s="58">
        <v>0</v>
      </c>
      <c r="Z197" s="58">
        <v>0</v>
      </c>
      <c r="AA197" s="58">
        <v>0</v>
      </c>
      <c r="AB197" s="58">
        <v>0</v>
      </c>
      <c r="AC197" s="58">
        <v>0</v>
      </c>
      <c r="AD197" s="58">
        <v>0</v>
      </c>
      <c r="AE197" s="58">
        <v>0</v>
      </c>
      <c r="AF197" s="58">
        <v>0</v>
      </c>
      <c r="AG197" s="58">
        <v>0</v>
      </c>
      <c r="AH197" s="58">
        <v>0</v>
      </c>
      <c r="AI197" s="58">
        <v>0</v>
      </c>
      <c r="AJ197" s="58">
        <v>0</v>
      </c>
      <c r="AK197" s="58">
        <v>0</v>
      </c>
      <c r="AL197" s="58">
        <v>0</v>
      </c>
      <c r="AM197" s="58">
        <v>0</v>
      </c>
      <c r="AN197" s="58">
        <v>0</v>
      </c>
      <c r="AO197" s="58">
        <v>0</v>
      </c>
      <c r="AP197" s="58">
        <v>0</v>
      </c>
      <c r="AQ197" s="58">
        <v>0</v>
      </c>
      <c r="AR197" s="58">
        <v>0</v>
      </c>
      <c r="AS197" s="58">
        <v>0</v>
      </c>
      <c r="AT197" s="58">
        <v>0</v>
      </c>
      <c r="AU197" s="58">
        <v>0</v>
      </c>
      <c r="AV197" s="58">
        <v>0</v>
      </c>
      <c r="AW197" s="58">
        <v>0</v>
      </c>
      <c r="AX197" s="58">
        <v>0</v>
      </c>
      <c r="AY197" s="58">
        <v>0</v>
      </c>
    </row>
    <row r="198" spans="1:51" x14ac:dyDescent="0.2">
      <c r="A198" s="57" t="s">
        <v>42</v>
      </c>
      <c r="B198" s="57" t="s">
        <v>3870</v>
      </c>
      <c r="C198" s="57"/>
      <c r="D198" s="26"/>
      <c r="E198" s="66"/>
      <c r="F198" s="57"/>
      <c r="G198" s="58"/>
      <c r="H198" s="58"/>
      <c r="I198" s="58"/>
      <c r="J198" s="59">
        <f t="shared" si="6"/>
        <v>0</v>
      </c>
      <c r="K198" s="59">
        <f t="shared" si="7"/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  <c r="X198" s="58">
        <v>0</v>
      </c>
      <c r="Y198" s="58">
        <v>0</v>
      </c>
      <c r="Z198" s="58">
        <v>0</v>
      </c>
      <c r="AA198" s="58">
        <v>0</v>
      </c>
      <c r="AB198" s="58">
        <v>0</v>
      </c>
      <c r="AC198" s="58">
        <v>0</v>
      </c>
      <c r="AD198" s="58">
        <v>0</v>
      </c>
      <c r="AE198" s="58">
        <v>0</v>
      </c>
      <c r="AF198" s="58">
        <v>0</v>
      </c>
      <c r="AG198" s="58">
        <v>0</v>
      </c>
      <c r="AH198" s="58">
        <v>0</v>
      </c>
      <c r="AI198" s="58">
        <v>0</v>
      </c>
      <c r="AJ198" s="58">
        <v>0</v>
      </c>
      <c r="AK198" s="58">
        <v>0</v>
      </c>
      <c r="AL198" s="58">
        <v>0</v>
      </c>
      <c r="AM198" s="58">
        <v>0</v>
      </c>
      <c r="AN198" s="58">
        <v>0</v>
      </c>
      <c r="AO198" s="58">
        <v>0</v>
      </c>
      <c r="AP198" s="58">
        <v>0</v>
      </c>
      <c r="AQ198" s="58">
        <v>0</v>
      </c>
      <c r="AR198" s="58">
        <v>0</v>
      </c>
      <c r="AS198" s="58">
        <v>0</v>
      </c>
      <c r="AT198" s="58">
        <v>0</v>
      </c>
      <c r="AU198" s="58">
        <v>0</v>
      </c>
      <c r="AV198" s="58">
        <v>0</v>
      </c>
      <c r="AW198" s="58">
        <v>0</v>
      </c>
      <c r="AX198" s="58">
        <v>0</v>
      </c>
      <c r="AY198" s="58">
        <v>0</v>
      </c>
    </row>
    <row r="199" spans="1:51" x14ac:dyDescent="0.2">
      <c r="A199" s="57" t="s">
        <v>42</v>
      </c>
      <c r="B199" s="57" t="s">
        <v>3704</v>
      </c>
      <c r="C199" s="57"/>
      <c r="D199" s="26"/>
      <c r="E199" s="66"/>
      <c r="F199" s="57"/>
      <c r="G199" s="58"/>
      <c r="H199" s="58"/>
      <c r="I199" s="58"/>
      <c r="J199" s="59">
        <f t="shared" si="6"/>
        <v>0</v>
      </c>
      <c r="K199" s="59">
        <f t="shared" si="7"/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  <c r="X199" s="58">
        <v>0</v>
      </c>
      <c r="Y199" s="58">
        <v>0</v>
      </c>
      <c r="Z199" s="58">
        <v>0</v>
      </c>
      <c r="AA199" s="58">
        <v>0</v>
      </c>
      <c r="AB199" s="58">
        <v>0</v>
      </c>
      <c r="AC199" s="58">
        <v>0</v>
      </c>
      <c r="AD199" s="58">
        <v>0</v>
      </c>
      <c r="AE199" s="58">
        <v>0</v>
      </c>
      <c r="AF199" s="58">
        <v>0</v>
      </c>
      <c r="AG199" s="58">
        <v>0</v>
      </c>
      <c r="AH199" s="58">
        <v>0</v>
      </c>
      <c r="AI199" s="58">
        <v>0</v>
      </c>
      <c r="AJ199" s="58">
        <v>0</v>
      </c>
      <c r="AK199" s="58">
        <v>0</v>
      </c>
      <c r="AL199" s="58">
        <v>0</v>
      </c>
      <c r="AM199" s="58">
        <v>0</v>
      </c>
      <c r="AN199" s="58">
        <v>0</v>
      </c>
      <c r="AO199" s="58">
        <v>0</v>
      </c>
      <c r="AP199" s="58">
        <v>0</v>
      </c>
      <c r="AQ199" s="58">
        <v>0</v>
      </c>
      <c r="AR199" s="58">
        <v>0</v>
      </c>
      <c r="AS199" s="58">
        <v>0</v>
      </c>
      <c r="AT199" s="58">
        <v>0</v>
      </c>
      <c r="AU199" s="58">
        <v>0</v>
      </c>
      <c r="AV199" s="58">
        <v>0</v>
      </c>
      <c r="AW199" s="58">
        <v>0</v>
      </c>
      <c r="AX199" s="58">
        <v>0</v>
      </c>
      <c r="AY199" s="58">
        <v>0</v>
      </c>
    </row>
    <row r="200" spans="1:51" x14ac:dyDescent="0.2">
      <c r="A200" s="57" t="s">
        <v>42</v>
      </c>
      <c r="B200" s="57" t="s">
        <v>3871</v>
      </c>
      <c r="C200" s="57"/>
      <c r="D200" s="26"/>
      <c r="E200" s="66"/>
      <c r="F200" s="57"/>
      <c r="G200" s="58"/>
      <c r="H200" s="58"/>
      <c r="I200" s="58"/>
      <c r="J200" s="59">
        <f t="shared" si="6"/>
        <v>0</v>
      </c>
      <c r="K200" s="59">
        <f t="shared" si="7"/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  <c r="X200" s="58">
        <v>0</v>
      </c>
      <c r="Y200" s="58">
        <v>0</v>
      </c>
      <c r="Z200" s="58">
        <v>0</v>
      </c>
      <c r="AA200" s="58">
        <v>0</v>
      </c>
      <c r="AB200" s="58">
        <v>0</v>
      </c>
      <c r="AC200" s="58">
        <v>0</v>
      </c>
      <c r="AD200" s="58">
        <v>0</v>
      </c>
      <c r="AE200" s="58">
        <v>0</v>
      </c>
      <c r="AF200" s="58">
        <v>0</v>
      </c>
      <c r="AG200" s="58">
        <v>0</v>
      </c>
      <c r="AH200" s="58">
        <v>0</v>
      </c>
      <c r="AI200" s="58">
        <v>0</v>
      </c>
      <c r="AJ200" s="58">
        <v>0</v>
      </c>
      <c r="AK200" s="58">
        <v>0</v>
      </c>
      <c r="AL200" s="58">
        <v>0</v>
      </c>
      <c r="AM200" s="58">
        <v>0</v>
      </c>
      <c r="AN200" s="58">
        <v>0</v>
      </c>
      <c r="AO200" s="58">
        <v>0</v>
      </c>
      <c r="AP200" s="58">
        <v>0</v>
      </c>
      <c r="AQ200" s="58">
        <v>0</v>
      </c>
      <c r="AR200" s="58">
        <v>0</v>
      </c>
      <c r="AS200" s="58">
        <v>0</v>
      </c>
      <c r="AT200" s="58">
        <v>0</v>
      </c>
      <c r="AU200" s="58">
        <v>0</v>
      </c>
      <c r="AV200" s="58">
        <v>0</v>
      </c>
      <c r="AW200" s="58">
        <v>0</v>
      </c>
      <c r="AX200" s="58">
        <v>0</v>
      </c>
      <c r="AY200" s="58">
        <v>0</v>
      </c>
    </row>
    <row r="201" spans="1:51" x14ac:dyDescent="0.2">
      <c r="A201" s="57" t="s">
        <v>42</v>
      </c>
      <c r="B201" s="57" t="s">
        <v>3872</v>
      </c>
      <c r="C201" s="57"/>
      <c r="D201" s="26"/>
      <c r="E201" s="66"/>
      <c r="F201" s="57"/>
      <c r="G201" s="58"/>
      <c r="H201" s="58"/>
      <c r="I201" s="58"/>
      <c r="J201" s="59">
        <f t="shared" si="6"/>
        <v>0</v>
      </c>
      <c r="K201" s="59">
        <f t="shared" si="7"/>
        <v>0</v>
      </c>
      <c r="L201" s="58">
        <v>0</v>
      </c>
      <c r="M201" s="58">
        <v>0</v>
      </c>
      <c r="N201" s="58">
        <v>0</v>
      </c>
      <c r="O201" s="58">
        <v>0</v>
      </c>
      <c r="P201" s="58">
        <v>0</v>
      </c>
      <c r="Q201" s="58">
        <v>0</v>
      </c>
      <c r="R201" s="58">
        <v>0</v>
      </c>
      <c r="S201" s="58">
        <v>0</v>
      </c>
      <c r="T201" s="58">
        <v>0</v>
      </c>
      <c r="U201" s="58">
        <v>0</v>
      </c>
      <c r="V201" s="58">
        <v>0</v>
      </c>
      <c r="W201" s="58">
        <v>0</v>
      </c>
      <c r="X201" s="58">
        <v>0</v>
      </c>
      <c r="Y201" s="58">
        <v>0</v>
      </c>
      <c r="Z201" s="58">
        <v>0</v>
      </c>
      <c r="AA201" s="58">
        <v>0</v>
      </c>
      <c r="AB201" s="58">
        <v>0</v>
      </c>
      <c r="AC201" s="58">
        <v>0</v>
      </c>
      <c r="AD201" s="58">
        <v>0</v>
      </c>
      <c r="AE201" s="58">
        <v>0</v>
      </c>
      <c r="AF201" s="58">
        <v>0</v>
      </c>
      <c r="AG201" s="58">
        <v>0</v>
      </c>
      <c r="AH201" s="58">
        <v>0</v>
      </c>
      <c r="AI201" s="58">
        <v>0</v>
      </c>
      <c r="AJ201" s="58">
        <v>0</v>
      </c>
      <c r="AK201" s="58">
        <v>0</v>
      </c>
      <c r="AL201" s="58">
        <v>0</v>
      </c>
      <c r="AM201" s="58">
        <v>0</v>
      </c>
      <c r="AN201" s="58">
        <v>0</v>
      </c>
      <c r="AO201" s="58">
        <v>0</v>
      </c>
      <c r="AP201" s="58">
        <v>0</v>
      </c>
      <c r="AQ201" s="58">
        <v>0</v>
      </c>
      <c r="AR201" s="58">
        <v>0</v>
      </c>
      <c r="AS201" s="58">
        <v>0</v>
      </c>
      <c r="AT201" s="58">
        <v>0</v>
      </c>
      <c r="AU201" s="58">
        <v>0</v>
      </c>
      <c r="AV201" s="58">
        <v>0</v>
      </c>
      <c r="AW201" s="58">
        <v>0</v>
      </c>
      <c r="AX201" s="58">
        <v>0</v>
      </c>
      <c r="AY201" s="58">
        <v>0</v>
      </c>
    </row>
    <row r="202" spans="1:51" x14ac:dyDescent="0.2">
      <c r="A202" s="57" t="s">
        <v>42</v>
      </c>
      <c r="B202" s="57" t="s">
        <v>3712</v>
      </c>
      <c r="C202" s="57"/>
      <c r="D202" s="26"/>
      <c r="E202" s="66"/>
      <c r="F202" s="57"/>
      <c r="G202" s="58"/>
      <c r="H202" s="58"/>
      <c r="I202" s="58"/>
      <c r="J202" s="59">
        <f t="shared" si="6"/>
        <v>0</v>
      </c>
      <c r="K202" s="59">
        <f t="shared" si="7"/>
        <v>0</v>
      </c>
      <c r="L202" s="58">
        <v>0</v>
      </c>
      <c r="M202" s="58">
        <v>0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  <c r="X202" s="58">
        <v>0</v>
      </c>
      <c r="Y202" s="58">
        <v>0</v>
      </c>
      <c r="Z202" s="58">
        <v>0</v>
      </c>
      <c r="AA202" s="58">
        <v>0</v>
      </c>
      <c r="AB202" s="58">
        <v>0</v>
      </c>
      <c r="AC202" s="58">
        <v>0</v>
      </c>
      <c r="AD202" s="58">
        <v>0</v>
      </c>
      <c r="AE202" s="58">
        <v>0</v>
      </c>
      <c r="AF202" s="58">
        <v>0</v>
      </c>
      <c r="AG202" s="58">
        <v>0</v>
      </c>
      <c r="AH202" s="58">
        <v>0</v>
      </c>
      <c r="AI202" s="58">
        <v>0</v>
      </c>
      <c r="AJ202" s="58">
        <v>0</v>
      </c>
      <c r="AK202" s="58">
        <v>0</v>
      </c>
      <c r="AL202" s="58">
        <v>0</v>
      </c>
      <c r="AM202" s="58">
        <v>0</v>
      </c>
      <c r="AN202" s="58">
        <v>0</v>
      </c>
      <c r="AO202" s="58">
        <v>0</v>
      </c>
      <c r="AP202" s="58">
        <v>0</v>
      </c>
      <c r="AQ202" s="58">
        <v>0</v>
      </c>
      <c r="AR202" s="58">
        <v>0</v>
      </c>
      <c r="AS202" s="58">
        <v>0</v>
      </c>
      <c r="AT202" s="58">
        <v>0</v>
      </c>
      <c r="AU202" s="58">
        <v>0</v>
      </c>
      <c r="AV202" s="58">
        <v>0</v>
      </c>
      <c r="AW202" s="58">
        <v>0</v>
      </c>
      <c r="AX202" s="58">
        <v>0</v>
      </c>
      <c r="AY202" s="58">
        <v>0</v>
      </c>
    </row>
    <row r="203" spans="1:51" x14ac:dyDescent="0.2">
      <c r="A203" s="57" t="s">
        <v>42</v>
      </c>
      <c r="B203" s="57" t="s">
        <v>3873</v>
      </c>
      <c r="C203" s="57"/>
      <c r="D203" s="26"/>
      <c r="E203" s="66"/>
      <c r="F203" s="57"/>
      <c r="G203" s="58"/>
      <c r="H203" s="58"/>
      <c r="I203" s="58"/>
      <c r="J203" s="59">
        <f t="shared" si="6"/>
        <v>0</v>
      </c>
      <c r="K203" s="59">
        <f t="shared" si="7"/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  <c r="X203" s="58">
        <v>0</v>
      </c>
      <c r="Y203" s="58">
        <v>0</v>
      </c>
      <c r="Z203" s="58">
        <v>0</v>
      </c>
      <c r="AA203" s="58">
        <v>0</v>
      </c>
      <c r="AB203" s="58">
        <v>0</v>
      </c>
      <c r="AC203" s="58">
        <v>0</v>
      </c>
      <c r="AD203" s="58">
        <v>0</v>
      </c>
      <c r="AE203" s="58">
        <v>0</v>
      </c>
      <c r="AF203" s="58">
        <v>0</v>
      </c>
      <c r="AG203" s="58">
        <v>0</v>
      </c>
      <c r="AH203" s="58">
        <v>0</v>
      </c>
      <c r="AI203" s="58">
        <v>0</v>
      </c>
      <c r="AJ203" s="58">
        <v>0</v>
      </c>
      <c r="AK203" s="58">
        <v>0</v>
      </c>
      <c r="AL203" s="58">
        <v>0</v>
      </c>
      <c r="AM203" s="58">
        <v>0</v>
      </c>
      <c r="AN203" s="58">
        <v>0</v>
      </c>
      <c r="AO203" s="58">
        <v>0</v>
      </c>
      <c r="AP203" s="58">
        <v>0</v>
      </c>
      <c r="AQ203" s="58">
        <v>0</v>
      </c>
      <c r="AR203" s="58">
        <v>0</v>
      </c>
      <c r="AS203" s="58">
        <v>0</v>
      </c>
      <c r="AT203" s="58">
        <v>0</v>
      </c>
      <c r="AU203" s="58">
        <v>0</v>
      </c>
      <c r="AV203" s="58">
        <v>0</v>
      </c>
      <c r="AW203" s="58">
        <v>0</v>
      </c>
      <c r="AX203" s="58">
        <v>0</v>
      </c>
      <c r="AY203" s="58">
        <v>0</v>
      </c>
    </row>
    <row r="204" spans="1:51" x14ac:dyDescent="0.2">
      <c r="A204" s="57" t="s">
        <v>42</v>
      </c>
      <c r="B204" s="57" t="s">
        <v>3874</v>
      </c>
      <c r="C204" s="57"/>
      <c r="D204" s="26"/>
      <c r="E204" s="66"/>
      <c r="F204" s="57"/>
      <c r="G204" s="58"/>
      <c r="H204" s="58"/>
      <c r="I204" s="58"/>
      <c r="J204" s="59">
        <f t="shared" si="6"/>
        <v>0</v>
      </c>
      <c r="K204" s="59">
        <f t="shared" si="7"/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  <c r="X204" s="58">
        <v>0</v>
      </c>
      <c r="Y204" s="58">
        <v>0</v>
      </c>
      <c r="Z204" s="58">
        <v>0</v>
      </c>
      <c r="AA204" s="58">
        <v>0</v>
      </c>
      <c r="AB204" s="58">
        <v>0</v>
      </c>
      <c r="AC204" s="58">
        <v>0</v>
      </c>
      <c r="AD204" s="58">
        <v>0</v>
      </c>
      <c r="AE204" s="58">
        <v>0</v>
      </c>
      <c r="AF204" s="58">
        <v>0</v>
      </c>
      <c r="AG204" s="58">
        <v>0</v>
      </c>
      <c r="AH204" s="58">
        <v>0</v>
      </c>
      <c r="AI204" s="58">
        <v>0</v>
      </c>
      <c r="AJ204" s="58">
        <v>0</v>
      </c>
      <c r="AK204" s="58">
        <v>0</v>
      </c>
      <c r="AL204" s="58">
        <v>0</v>
      </c>
      <c r="AM204" s="58">
        <v>0</v>
      </c>
      <c r="AN204" s="58">
        <v>0</v>
      </c>
      <c r="AO204" s="58">
        <v>0</v>
      </c>
      <c r="AP204" s="58">
        <v>0</v>
      </c>
      <c r="AQ204" s="58">
        <v>0</v>
      </c>
      <c r="AR204" s="58">
        <v>0</v>
      </c>
      <c r="AS204" s="58">
        <v>0</v>
      </c>
      <c r="AT204" s="58">
        <v>0</v>
      </c>
      <c r="AU204" s="58">
        <v>0</v>
      </c>
      <c r="AV204" s="58">
        <v>0</v>
      </c>
      <c r="AW204" s="58">
        <v>0</v>
      </c>
      <c r="AX204" s="58">
        <v>0</v>
      </c>
      <c r="AY204" s="58">
        <v>0</v>
      </c>
    </row>
    <row r="205" spans="1:51" x14ac:dyDescent="0.2">
      <c r="A205" s="57" t="s">
        <v>42</v>
      </c>
      <c r="B205" s="57" t="s">
        <v>3875</v>
      </c>
      <c r="C205" s="57"/>
      <c r="D205" s="26"/>
      <c r="E205" s="66"/>
      <c r="F205" s="57"/>
      <c r="G205" s="58"/>
      <c r="H205" s="58"/>
      <c r="I205" s="58"/>
      <c r="J205" s="59">
        <f t="shared" si="6"/>
        <v>0</v>
      </c>
      <c r="K205" s="59">
        <f t="shared" si="7"/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  <c r="X205" s="58">
        <v>0</v>
      </c>
      <c r="Y205" s="58">
        <v>0</v>
      </c>
      <c r="Z205" s="58">
        <v>0</v>
      </c>
      <c r="AA205" s="58">
        <v>0</v>
      </c>
      <c r="AB205" s="58">
        <v>0</v>
      </c>
      <c r="AC205" s="58">
        <v>0</v>
      </c>
      <c r="AD205" s="58">
        <v>0</v>
      </c>
      <c r="AE205" s="58">
        <v>0</v>
      </c>
      <c r="AF205" s="58">
        <v>0</v>
      </c>
      <c r="AG205" s="58">
        <v>0</v>
      </c>
      <c r="AH205" s="58">
        <v>0</v>
      </c>
      <c r="AI205" s="58">
        <v>0</v>
      </c>
      <c r="AJ205" s="58">
        <v>0</v>
      </c>
      <c r="AK205" s="58">
        <v>0</v>
      </c>
      <c r="AL205" s="58">
        <v>0</v>
      </c>
      <c r="AM205" s="58">
        <v>0</v>
      </c>
      <c r="AN205" s="58">
        <v>0</v>
      </c>
      <c r="AO205" s="58">
        <v>0</v>
      </c>
      <c r="AP205" s="58">
        <v>0</v>
      </c>
      <c r="AQ205" s="58">
        <v>0</v>
      </c>
      <c r="AR205" s="58">
        <v>0</v>
      </c>
      <c r="AS205" s="58">
        <v>0</v>
      </c>
      <c r="AT205" s="58">
        <v>0</v>
      </c>
      <c r="AU205" s="58">
        <v>0</v>
      </c>
      <c r="AV205" s="58">
        <v>0</v>
      </c>
      <c r="AW205" s="58">
        <v>0</v>
      </c>
      <c r="AX205" s="58">
        <v>0</v>
      </c>
      <c r="AY205" s="58">
        <v>0</v>
      </c>
    </row>
    <row r="206" spans="1:51" x14ac:dyDescent="0.2">
      <c r="A206" s="57" t="s">
        <v>42</v>
      </c>
      <c r="B206" s="57" t="s">
        <v>3876</v>
      </c>
      <c r="C206" s="57"/>
      <c r="D206" s="26"/>
      <c r="E206" s="66"/>
      <c r="F206" s="57"/>
      <c r="G206" s="58"/>
      <c r="H206" s="58"/>
      <c r="I206" s="58"/>
      <c r="J206" s="59">
        <f t="shared" si="6"/>
        <v>0</v>
      </c>
      <c r="K206" s="59">
        <f t="shared" si="7"/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  <c r="X206" s="58">
        <v>0</v>
      </c>
      <c r="Y206" s="58">
        <v>0</v>
      </c>
      <c r="Z206" s="58">
        <v>0</v>
      </c>
      <c r="AA206" s="58">
        <v>0</v>
      </c>
      <c r="AB206" s="58">
        <v>0</v>
      </c>
      <c r="AC206" s="58">
        <v>0</v>
      </c>
      <c r="AD206" s="58">
        <v>0</v>
      </c>
      <c r="AE206" s="58">
        <v>0</v>
      </c>
      <c r="AF206" s="58">
        <v>0</v>
      </c>
      <c r="AG206" s="58">
        <v>0</v>
      </c>
      <c r="AH206" s="58">
        <v>0</v>
      </c>
      <c r="AI206" s="58">
        <v>0</v>
      </c>
      <c r="AJ206" s="58">
        <v>0</v>
      </c>
      <c r="AK206" s="58">
        <v>0</v>
      </c>
      <c r="AL206" s="58">
        <v>0</v>
      </c>
      <c r="AM206" s="58">
        <v>0</v>
      </c>
      <c r="AN206" s="58">
        <v>0</v>
      </c>
      <c r="AO206" s="58">
        <v>0</v>
      </c>
      <c r="AP206" s="58">
        <v>0</v>
      </c>
      <c r="AQ206" s="58">
        <v>0</v>
      </c>
      <c r="AR206" s="58">
        <v>0</v>
      </c>
      <c r="AS206" s="58">
        <v>0</v>
      </c>
      <c r="AT206" s="58">
        <v>0</v>
      </c>
      <c r="AU206" s="58">
        <v>0</v>
      </c>
      <c r="AV206" s="58">
        <v>0</v>
      </c>
      <c r="AW206" s="58">
        <v>0</v>
      </c>
      <c r="AX206" s="58">
        <v>0</v>
      </c>
      <c r="AY206" s="58">
        <v>0</v>
      </c>
    </row>
    <row r="207" spans="1:51" x14ac:dyDescent="0.2">
      <c r="A207" s="57" t="s">
        <v>42</v>
      </c>
      <c r="B207" s="57" t="s">
        <v>3877</v>
      </c>
      <c r="C207" s="57"/>
      <c r="D207" s="26"/>
      <c r="E207" s="66"/>
      <c r="F207" s="57"/>
      <c r="G207" s="58"/>
      <c r="H207" s="58"/>
      <c r="I207" s="58"/>
      <c r="J207" s="59">
        <f t="shared" si="6"/>
        <v>0</v>
      </c>
      <c r="K207" s="59">
        <f t="shared" si="7"/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  <c r="X207" s="58">
        <v>0</v>
      </c>
      <c r="Y207" s="58">
        <v>0</v>
      </c>
      <c r="Z207" s="58">
        <v>0</v>
      </c>
      <c r="AA207" s="58">
        <v>0</v>
      </c>
      <c r="AB207" s="58">
        <v>0</v>
      </c>
      <c r="AC207" s="58">
        <v>0</v>
      </c>
      <c r="AD207" s="58">
        <v>0</v>
      </c>
      <c r="AE207" s="58">
        <v>0</v>
      </c>
      <c r="AF207" s="58">
        <v>0</v>
      </c>
      <c r="AG207" s="58">
        <v>0</v>
      </c>
      <c r="AH207" s="58">
        <v>0</v>
      </c>
      <c r="AI207" s="58">
        <v>0</v>
      </c>
      <c r="AJ207" s="58">
        <v>0</v>
      </c>
      <c r="AK207" s="58">
        <v>0</v>
      </c>
      <c r="AL207" s="58">
        <v>0</v>
      </c>
      <c r="AM207" s="58">
        <v>0</v>
      </c>
      <c r="AN207" s="58">
        <v>0</v>
      </c>
      <c r="AO207" s="58">
        <v>0</v>
      </c>
      <c r="AP207" s="58">
        <v>0</v>
      </c>
      <c r="AQ207" s="58">
        <v>0</v>
      </c>
      <c r="AR207" s="58">
        <v>0</v>
      </c>
      <c r="AS207" s="58">
        <v>0</v>
      </c>
      <c r="AT207" s="58">
        <v>0</v>
      </c>
      <c r="AU207" s="58">
        <v>0</v>
      </c>
      <c r="AV207" s="58">
        <v>0</v>
      </c>
      <c r="AW207" s="58">
        <v>0</v>
      </c>
      <c r="AX207" s="58">
        <v>0</v>
      </c>
      <c r="AY207" s="58">
        <v>0</v>
      </c>
    </row>
    <row r="208" spans="1:51" x14ac:dyDescent="0.2">
      <c r="A208" s="57" t="s">
        <v>42</v>
      </c>
      <c r="B208" s="57" t="s">
        <v>3878</v>
      </c>
      <c r="C208" s="57"/>
      <c r="D208" s="26"/>
      <c r="E208" s="66"/>
      <c r="F208" s="57"/>
      <c r="G208" s="58"/>
      <c r="H208" s="58"/>
      <c r="I208" s="58"/>
      <c r="J208" s="59">
        <f t="shared" si="6"/>
        <v>0</v>
      </c>
      <c r="K208" s="59">
        <f t="shared" si="7"/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  <c r="X208" s="58">
        <v>0</v>
      </c>
      <c r="Y208" s="58">
        <v>0</v>
      </c>
      <c r="Z208" s="58">
        <v>0</v>
      </c>
      <c r="AA208" s="58">
        <v>0</v>
      </c>
      <c r="AB208" s="58">
        <v>0</v>
      </c>
      <c r="AC208" s="58">
        <v>0</v>
      </c>
      <c r="AD208" s="58">
        <v>0</v>
      </c>
      <c r="AE208" s="58">
        <v>0</v>
      </c>
      <c r="AF208" s="58">
        <v>0</v>
      </c>
      <c r="AG208" s="58">
        <v>0</v>
      </c>
      <c r="AH208" s="58">
        <v>0</v>
      </c>
      <c r="AI208" s="58">
        <v>0</v>
      </c>
      <c r="AJ208" s="58">
        <v>0</v>
      </c>
      <c r="AK208" s="58">
        <v>0</v>
      </c>
      <c r="AL208" s="58">
        <v>0</v>
      </c>
      <c r="AM208" s="58">
        <v>0</v>
      </c>
      <c r="AN208" s="58">
        <v>0</v>
      </c>
      <c r="AO208" s="58">
        <v>0</v>
      </c>
      <c r="AP208" s="58">
        <v>0</v>
      </c>
      <c r="AQ208" s="58">
        <v>0</v>
      </c>
      <c r="AR208" s="58">
        <v>0</v>
      </c>
      <c r="AS208" s="58">
        <v>0</v>
      </c>
      <c r="AT208" s="58">
        <v>0</v>
      </c>
      <c r="AU208" s="58">
        <v>0</v>
      </c>
      <c r="AV208" s="58">
        <v>0</v>
      </c>
      <c r="AW208" s="58">
        <v>0</v>
      </c>
      <c r="AX208" s="58">
        <v>0</v>
      </c>
      <c r="AY208" s="58">
        <v>0</v>
      </c>
    </row>
    <row r="209" spans="1:51" x14ac:dyDescent="0.2">
      <c r="A209" s="57" t="s">
        <v>42</v>
      </c>
      <c r="B209" s="57" t="s">
        <v>3637</v>
      </c>
      <c r="C209" s="57"/>
      <c r="D209" s="26"/>
      <c r="E209" s="66"/>
      <c r="F209" s="57"/>
      <c r="G209" s="58"/>
      <c r="H209" s="58"/>
      <c r="I209" s="58"/>
      <c r="J209" s="59">
        <f t="shared" si="6"/>
        <v>0</v>
      </c>
      <c r="K209" s="59">
        <f t="shared" si="7"/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  <c r="X209" s="58">
        <v>0</v>
      </c>
      <c r="Y209" s="58">
        <v>0</v>
      </c>
      <c r="Z209" s="58">
        <v>0</v>
      </c>
      <c r="AA209" s="58">
        <v>0</v>
      </c>
      <c r="AB209" s="58">
        <v>0</v>
      </c>
      <c r="AC209" s="58">
        <v>0</v>
      </c>
      <c r="AD209" s="58">
        <v>0</v>
      </c>
      <c r="AE209" s="58">
        <v>0</v>
      </c>
      <c r="AF209" s="58">
        <v>0</v>
      </c>
      <c r="AG209" s="58">
        <v>0</v>
      </c>
      <c r="AH209" s="58">
        <v>0</v>
      </c>
      <c r="AI209" s="58">
        <v>0</v>
      </c>
      <c r="AJ209" s="58">
        <v>0</v>
      </c>
      <c r="AK209" s="58">
        <v>0</v>
      </c>
      <c r="AL209" s="58">
        <v>0</v>
      </c>
      <c r="AM209" s="58">
        <v>0</v>
      </c>
      <c r="AN209" s="58">
        <v>0</v>
      </c>
      <c r="AO209" s="58">
        <v>0</v>
      </c>
      <c r="AP209" s="58">
        <v>0</v>
      </c>
      <c r="AQ209" s="58">
        <v>0</v>
      </c>
      <c r="AR209" s="58">
        <v>0</v>
      </c>
      <c r="AS209" s="58">
        <v>0</v>
      </c>
      <c r="AT209" s="58">
        <v>0</v>
      </c>
      <c r="AU209" s="58">
        <v>0</v>
      </c>
      <c r="AV209" s="58">
        <v>0</v>
      </c>
      <c r="AW209" s="58">
        <v>0</v>
      </c>
      <c r="AX209" s="58">
        <v>0</v>
      </c>
      <c r="AY209" s="58">
        <v>0</v>
      </c>
    </row>
    <row r="210" spans="1:51" x14ac:dyDescent="0.2">
      <c r="A210" s="57" t="s">
        <v>42</v>
      </c>
      <c r="B210" s="57" t="s">
        <v>3879</v>
      </c>
      <c r="C210" s="57"/>
      <c r="D210" s="26"/>
      <c r="E210" s="66"/>
      <c r="F210" s="57"/>
      <c r="G210" s="58"/>
      <c r="H210" s="58"/>
      <c r="I210" s="58"/>
      <c r="J210" s="59">
        <f t="shared" si="6"/>
        <v>0</v>
      </c>
      <c r="K210" s="59">
        <f t="shared" si="7"/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  <c r="X210" s="58">
        <v>0</v>
      </c>
      <c r="Y210" s="58">
        <v>0</v>
      </c>
      <c r="Z210" s="58">
        <v>0</v>
      </c>
      <c r="AA210" s="58">
        <v>0</v>
      </c>
      <c r="AB210" s="58">
        <v>0</v>
      </c>
      <c r="AC210" s="58">
        <v>0</v>
      </c>
      <c r="AD210" s="58">
        <v>0</v>
      </c>
      <c r="AE210" s="58">
        <v>0</v>
      </c>
      <c r="AF210" s="58">
        <v>0</v>
      </c>
      <c r="AG210" s="58">
        <v>0</v>
      </c>
      <c r="AH210" s="58">
        <v>0</v>
      </c>
      <c r="AI210" s="58">
        <v>0</v>
      </c>
      <c r="AJ210" s="58">
        <v>0</v>
      </c>
      <c r="AK210" s="58">
        <v>0</v>
      </c>
      <c r="AL210" s="58">
        <v>0</v>
      </c>
      <c r="AM210" s="58">
        <v>0</v>
      </c>
      <c r="AN210" s="58">
        <v>0</v>
      </c>
      <c r="AO210" s="58">
        <v>0</v>
      </c>
      <c r="AP210" s="58">
        <v>0</v>
      </c>
      <c r="AQ210" s="58">
        <v>0</v>
      </c>
      <c r="AR210" s="58">
        <v>0</v>
      </c>
      <c r="AS210" s="58">
        <v>0</v>
      </c>
      <c r="AT210" s="58">
        <v>0</v>
      </c>
      <c r="AU210" s="58">
        <v>0</v>
      </c>
      <c r="AV210" s="58">
        <v>0</v>
      </c>
      <c r="AW210" s="58">
        <v>0</v>
      </c>
      <c r="AX210" s="58">
        <v>0</v>
      </c>
      <c r="AY210" s="58">
        <v>0</v>
      </c>
    </row>
    <row r="211" spans="1:51" x14ac:dyDescent="0.2">
      <c r="A211" s="57" t="s">
        <v>42</v>
      </c>
      <c r="B211" s="57" t="s">
        <v>3880</v>
      </c>
      <c r="C211" s="57"/>
      <c r="D211" s="26"/>
      <c r="E211" s="66"/>
      <c r="F211" s="57"/>
      <c r="G211" s="58"/>
      <c r="H211" s="58"/>
      <c r="I211" s="58"/>
      <c r="J211" s="59">
        <f t="shared" si="6"/>
        <v>0</v>
      </c>
      <c r="K211" s="59">
        <f t="shared" si="7"/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  <c r="X211" s="58">
        <v>0</v>
      </c>
      <c r="Y211" s="58">
        <v>0</v>
      </c>
      <c r="Z211" s="58">
        <v>0</v>
      </c>
      <c r="AA211" s="58">
        <v>0</v>
      </c>
      <c r="AB211" s="58">
        <v>0</v>
      </c>
      <c r="AC211" s="58">
        <v>0</v>
      </c>
      <c r="AD211" s="58">
        <v>0</v>
      </c>
      <c r="AE211" s="58">
        <v>0</v>
      </c>
      <c r="AF211" s="58">
        <v>0</v>
      </c>
      <c r="AG211" s="58">
        <v>0</v>
      </c>
      <c r="AH211" s="58">
        <v>0</v>
      </c>
      <c r="AI211" s="58">
        <v>0</v>
      </c>
      <c r="AJ211" s="58">
        <v>0</v>
      </c>
      <c r="AK211" s="58">
        <v>0</v>
      </c>
      <c r="AL211" s="58">
        <v>0</v>
      </c>
      <c r="AM211" s="58">
        <v>0</v>
      </c>
      <c r="AN211" s="58">
        <v>0</v>
      </c>
      <c r="AO211" s="58">
        <v>0</v>
      </c>
      <c r="AP211" s="58">
        <v>0</v>
      </c>
      <c r="AQ211" s="58">
        <v>0</v>
      </c>
      <c r="AR211" s="58">
        <v>0</v>
      </c>
      <c r="AS211" s="58">
        <v>0</v>
      </c>
      <c r="AT211" s="58">
        <v>0</v>
      </c>
      <c r="AU211" s="58">
        <v>0</v>
      </c>
      <c r="AV211" s="58">
        <v>0</v>
      </c>
      <c r="AW211" s="58">
        <v>0</v>
      </c>
      <c r="AX211" s="58">
        <v>0</v>
      </c>
      <c r="AY211" s="58">
        <v>0</v>
      </c>
    </row>
    <row r="212" spans="1:51" x14ac:dyDescent="0.2">
      <c r="A212" s="57" t="s">
        <v>42</v>
      </c>
      <c r="B212" s="57" t="s">
        <v>3764</v>
      </c>
      <c r="C212" s="57"/>
      <c r="D212" s="26"/>
      <c r="E212" s="66"/>
      <c r="F212" s="57"/>
      <c r="G212" s="58"/>
      <c r="H212" s="58"/>
      <c r="I212" s="58"/>
      <c r="J212" s="59">
        <f t="shared" si="6"/>
        <v>0</v>
      </c>
      <c r="K212" s="59">
        <f t="shared" si="7"/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  <c r="X212" s="58">
        <v>0</v>
      </c>
      <c r="Y212" s="58">
        <v>0</v>
      </c>
      <c r="Z212" s="58">
        <v>0</v>
      </c>
      <c r="AA212" s="58">
        <v>0</v>
      </c>
      <c r="AB212" s="58">
        <v>0</v>
      </c>
      <c r="AC212" s="58">
        <v>0</v>
      </c>
      <c r="AD212" s="58">
        <v>0</v>
      </c>
      <c r="AE212" s="58">
        <v>0</v>
      </c>
      <c r="AF212" s="58">
        <v>0</v>
      </c>
      <c r="AG212" s="58">
        <v>0</v>
      </c>
      <c r="AH212" s="58">
        <v>0</v>
      </c>
      <c r="AI212" s="58">
        <v>0</v>
      </c>
      <c r="AJ212" s="58">
        <v>0</v>
      </c>
      <c r="AK212" s="58">
        <v>0</v>
      </c>
      <c r="AL212" s="58">
        <v>0</v>
      </c>
      <c r="AM212" s="58">
        <v>0</v>
      </c>
      <c r="AN212" s="58">
        <v>0</v>
      </c>
      <c r="AO212" s="58">
        <v>0</v>
      </c>
      <c r="AP212" s="58">
        <v>0</v>
      </c>
      <c r="AQ212" s="58">
        <v>0</v>
      </c>
      <c r="AR212" s="58">
        <v>0</v>
      </c>
      <c r="AS212" s="58">
        <v>0</v>
      </c>
      <c r="AT212" s="58">
        <v>0</v>
      </c>
      <c r="AU212" s="58">
        <v>0</v>
      </c>
      <c r="AV212" s="58">
        <v>0</v>
      </c>
      <c r="AW212" s="58">
        <v>0</v>
      </c>
      <c r="AX212" s="58">
        <v>0</v>
      </c>
      <c r="AY212" s="58">
        <v>0</v>
      </c>
    </row>
    <row r="213" spans="1:51" x14ac:dyDescent="0.2">
      <c r="A213" s="57" t="s">
        <v>42</v>
      </c>
      <c r="B213" s="57" t="s">
        <v>3881</v>
      </c>
      <c r="C213" s="57"/>
      <c r="D213" s="26"/>
      <c r="E213" s="66"/>
      <c r="F213" s="57"/>
      <c r="G213" s="58"/>
      <c r="H213" s="58"/>
      <c r="I213" s="58"/>
      <c r="J213" s="59">
        <f t="shared" si="6"/>
        <v>0</v>
      </c>
      <c r="K213" s="59">
        <f t="shared" si="7"/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  <c r="X213" s="58">
        <v>0</v>
      </c>
      <c r="Y213" s="58">
        <v>0</v>
      </c>
      <c r="Z213" s="58">
        <v>0</v>
      </c>
      <c r="AA213" s="58">
        <v>0</v>
      </c>
      <c r="AB213" s="58">
        <v>0</v>
      </c>
      <c r="AC213" s="58">
        <v>0</v>
      </c>
      <c r="AD213" s="58">
        <v>0</v>
      </c>
      <c r="AE213" s="58">
        <v>0</v>
      </c>
      <c r="AF213" s="58">
        <v>0</v>
      </c>
      <c r="AG213" s="58">
        <v>0</v>
      </c>
      <c r="AH213" s="58">
        <v>0</v>
      </c>
      <c r="AI213" s="58">
        <v>0</v>
      </c>
      <c r="AJ213" s="58">
        <v>0</v>
      </c>
      <c r="AK213" s="58">
        <v>0</v>
      </c>
      <c r="AL213" s="58">
        <v>0</v>
      </c>
      <c r="AM213" s="58">
        <v>0</v>
      </c>
      <c r="AN213" s="58">
        <v>0</v>
      </c>
      <c r="AO213" s="58">
        <v>0</v>
      </c>
      <c r="AP213" s="58">
        <v>0</v>
      </c>
      <c r="AQ213" s="58">
        <v>0</v>
      </c>
      <c r="AR213" s="58">
        <v>0</v>
      </c>
      <c r="AS213" s="58">
        <v>0</v>
      </c>
      <c r="AT213" s="58">
        <v>0</v>
      </c>
      <c r="AU213" s="58">
        <v>0</v>
      </c>
      <c r="AV213" s="58">
        <v>0</v>
      </c>
      <c r="AW213" s="58">
        <v>0</v>
      </c>
      <c r="AX213" s="58">
        <v>0</v>
      </c>
      <c r="AY213" s="58">
        <v>0</v>
      </c>
    </row>
    <row r="214" spans="1:51" x14ac:dyDescent="0.2">
      <c r="A214" s="57" t="s">
        <v>42</v>
      </c>
      <c r="B214" s="57" t="s">
        <v>3882</v>
      </c>
      <c r="C214" s="57"/>
      <c r="D214" s="26"/>
      <c r="E214" s="66"/>
      <c r="F214" s="57"/>
      <c r="G214" s="58"/>
      <c r="H214" s="58"/>
      <c r="I214" s="58"/>
      <c r="J214" s="59">
        <f t="shared" si="6"/>
        <v>0</v>
      </c>
      <c r="K214" s="59">
        <f t="shared" si="7"/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  <c r="X214" s="58">
        <v>0</v>
      </c>
      <c r="Y214" s="58">
        <v>0</v>
      </c>
      <c r="Z214" s="58">
        <v>0</v>
      </c>
      <c r="AA214" s="58">
        <v>0</v>
      </c>
      <c r="AB214" s="58">
        <v>0</v>
      </c>
      <c r="AC214" s="58">
        <v>0</v>
      </c>
      <c r="AD214" s="58">
        <v>0</v>
      </c>
      <c r="AE214" s="58">
        <v>0</v>
      </c>
      <c r="AF214" s="58">
        <v>0</v>
      </c>
      <c r="AG214" s="58">
        <v>0</v>
      </c>
      <c r="AH214" s="58">
        <v>0</v>
      </c>
      <c r="AI214" s="58">
        <v>0</v>
      </c>
      <c r="AJ214" s="58">
        <v>0</v>
      </c>
      <c r="AK214" s="58">
        <v>0</v>
      </c>
      <c r="AL214" s="58">
        <v>0</v>
      </c>
      <c r="AM214" s="58">
        <v>0</v>
      </c>
      <c r="AN214" s="58">
        <v>0</v>
      </c>
      <c r="AO214" s="58">
        <v>0</v>
      </c>
      <c r="AP214" s="58">
        <v>0</v>
      </c>
      <c r="AQ214" s="58">
        <v>0</v>
      </c>
      <c r="AR214" s="58">
        <v>0</v>
      </c>
      <c r="AS214" s="58">
        <v>0</v>
      </c>
      <c r="AT214" s="58">
        <v>0</v>
      </c>
      <c r="AU214" s="58">
        <v>0</v>
      </c>
      <c r="AV214" s="58">
        <v>0</v>
      </c>
      <c r="AW214" s="58">
        <v>0</v>
      </c>
      <c r="AX214" s="58">
        <v>0</v>
      </c>
      <c r="AY214" s="58">
        <v>0</v>
      </c>
    </row>
    <row r="215" spans="1:51" x14ac:dyDescent="0.2">
      <c r="A215" s="57" t="s">
        <v>42</v>
      </c>
      <c r="B215" s="57" t="s">
        <v>3883</v>
      </c>
      <c r="C215" s="57"/>
      <c r="D215" s="26"/>
      <c r="E215" s="66"/>
      <c r="F215" s="57"/>
      <c r="G215" s="58"/>
      <c r="H215" s="58"/>
      <c r="I215" s="58"/>
      <c r="J215" s="59">
        <f t="shared" si="6"/>
        <v>0</v>
      </c>
      <c r="K215" s="59">
        <f t="shared" si="7"/>
        <v>0</v>
      </c>
      <c r="L215" s="58">
        <v>0</v>
      </c>
      <c r="M215" s="58">
        <v>0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  <c r="X215" s="58">
        <v>0</v>
      </c>
      <c r="Y215" s="58">
        <v>0</v>
      </c>
      <c r="Z215" s="58">
        <v>0</v>
      </c>
      <c r="AA215" s="58">
        <v>0</v>
      </c>
      <c r="AB215" s="58">
        <v>0</v>
      </c>
      <c r="AC215" s="58">
        <v>0</v>
      </c>
      <c r="AD215" s="58">
        <v>0</v>
      </c>
      <c r="AE215" s="58">
        <v>0</v>
      </c>
      <c r="AF215" s="58">
        <v>0</v>
      </c>
      <c r="AG215" s="58">
        <v>0</v>
      </c>
      <c r="AH215" s="58">
        <v>0</v>
      </c>
      <c r="AI215" s="58">
        <v>0</v>
      </c>
      <c r="AJ215" s="58">
        <v>0</v>
      </c>
      <c r="AK215" s="58">
        <v>0</v>
      </c>
      <c r="AL215" s="58">
        <v>0</v>
      </c>
      <c r="AM215" s="58">
        <v>0</v>
      </c>
      <c r="AN215" s="58">
        <v>0</v>
      </c>
      <c r="AO215" s="58">
        <v>0</v>
      </c>
      <c r="AP215" s="58">
        <v>0</v>
      </c>
      <c r="AQ215" s="58">
        <v>0</v>
      </c>
      <c r="AR215" s="58">
        <v>0</v>
      </c>
      <c r="AS215" s="58">
        <v>0</v>
      </c>
      <c r="AT215" s="58">
        <v>0</v>
      </c>
      <c r="AU215" s="58">
        <v>0</v>
      </c>
      <c r="AV215" s="58">
        <v>0</v>
      </c>
      <c r="AW215" s="58">
        <v>0</v>
      </c>
      <c r="AX215" s="58">
        <v>0</v>
      </c>
      <c r="AY215" s="58">
        <v>0</v>
      </c>
    </row>
    <row r="216" spans="1:51" x14ac:dyDescent="0.2">
      <c r="A216" s="57" t="s">
        <v>42</v>
      </c>
      <c r="B216" s="57" t="s">
        <v>3884</v>
      </c>
      <c r="C216" s="57"/>
      <c r="D216" s="26"/>
      <c r="E216" s="66"/>
      <c r="F216" s="57"/>
      <c r="G216" s="58"/>
      <c r="H216" s="58"/>
      <c r="I216" s="58"/>
      <c r="J216" s="59">
        <f t="shared" si="6"/>
        <v>0</v>
      </c>
      <c r="K216" s="59">
        <f t="shared" si="7"/>
        <v>0</v>
      </c>
      <c r="L216" s="58">
        <v>0</v>
      </c>
      <c r="M216" s="58">
        <v>0</v>
      </c>
      <c r="N216" s="58">
        <v>0</v>
      </c>
      <c r="O216" s="58">
        <v>0</v>
      </c>
      <c r="P216" s="58">
        <v>0</v>
      </c>
      <c r="Q216" s="58">
        <v>0</v>
      </c>
      <c r="R216" s="58">
        <v>0</v>
      </c>
      <c r="S216" s="58">
        <v>0</v>
      </c>
      <c r="T216" s="58">
        <v>0</v>
      </c>
      <c r="U216" s="58">
        <v>0</v>
      </c>
      <c r="V216" s="58">
        <v>0</v>
      </c>
      <c r="W216" s="58">
        <v>0</v>
      </c>
      <c r="X216" s="58">
        <v>0</v>
      </c>
      <c r="Y216" s="58">
        <v>0</v>
      </c>
      <c r="Z216" s="58">
        <v>0</v>
      </c>
      <c r="AA216" s="58">
        <v>0</v>
      </c>
      <c r="AB216" s="58">
        <v>0</v>
      </c>
      <c r="AC216" s="58">
        <v>0</v>
      </c>
      <c r="AD216" s="58">
        <v>0</v>
      </c>
      <c r="AE216" s="58">
        <v>0</v>
      </c>
      <c r="AF216" s="58">
        <v>0</v>
      </c>
      <c r="AG216" s="58">
        <v>0</v>
      </c>
      <c r="AH216" s="58">
        <v>0</v>
      </c>
      <c r="AI216" s="58">
        <v>0</v>
      </c>
      <c r="AJ216" s="58">
        <v>0</v>
      </c>
      <c r="AK216" s="58">
        <v>0</v>
      </c>
      <c r="AL216" s="58">
        <v>0</v>
      </c>
      <c r="AM216" s="58">
        <v>0</v>
      </c>
      <c r="AN216" s="58">
        <v>0</v>
      </c>
      <c r="AO216" s="58">
        <v>0</v>
      </c>
      <c r="AP216" s="58">
        <v>0</v>
      </c>
      <c r="AQ216" s="58">
        <v>0</v>
      </c>
      <c r="AR216" s="58">
        <v>0</v>
      </c>
      <c r="AS216" s="58">
        <v>0</v>
      </c>
      <c r="AT216" s="58">
        <v>0</v>
      </c>
      <c r="AU216" s="58">
        <v>0</v>
      </c>
      <c r="AV216" s="58">
        <v>0</v>
      </c>
      <c r="AW216" s="58">
        <v>0</v>
      </c>
      <c r="AX216" s="58">
        <v>0</v>
      </c>
      <c r="AY216" s="58">
        <v>0</v>
      </c>
    </row>
    <row r="217" spans="1:51" x14ac:dyDescent="0.2">
      <c r="A217" s="57" t="s">
        <v>42</v>
      </c>
      <c r="B217" s="57" t="s">
        <v>3885</v>
      </c>
      <c r="C217" s="57"/>
      <c r="D217" s="26"/>
      <c r="E217" s="66"/>
      <c r="F217" s="57"/>
      <c r="G217" s="58"/>
      <c r="H217" s="58"/>
      <c r="I217" s="58"/>
      <c r="J217" s="59">
        <f t="shared" si="6"/>
        <v>0</v>
      </c>
      <c r="K217" s="59">
        <f t="shared" si="7"/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  <c r="X217" s="58">
        <v>0</v>
      </c>
      <c r="Y217" s="58">
        <v>0</v>
      </c>
      <c r="Z217" s="58">
        <v>0</v>
      </c>
      <c r="AA217" s="58">
        <v>0</v>
      </c>
      <c r="AB217" s="58">
        <v>0</v>
      </c>
      <c r="AC217" s="58">
        <v>0</v>
      </c>
      <c r="AD217" s="58">
        <v>0</v>
      </c>
      <c r="AE217" s="58">
        <v>0</v>
      </c>
      <c r="AF217" s="58">
        <v>0</v>
      </c>
      <c r="AG217" s="58">
        <v>0</v>
      </c>
      <c r="AH217" s="58">
        <v>0</v>
      </c>
      <c r="AI217" s="58">
        <v>0</v>
      </c>
      <c r="AJ217" s="58">
        <v>0</v>
      </c>
      <c r="AK217" s="58">
        <v>0</v>
      </c>
      <c r="AL217" s="58">
        <v>0</v>
      </c>
      <c r="AM217" s="58">
        <v>0</v>
      </c>
      <c r="AN217" s="58">
        <v>0</v>
      </c>
      <c r="AO217" s="58">
        <v>0</v>
      </c>
      <c r="AP217" s="58">
        <v>0</v>
      </c>
      <c r="AQ217" s="58">
        <v>0</v>
      </c>
      <c r="AR217" s="58">
        <v>0</v>
      </c>
      <c r="AS217" s="58">
        <v>0</v>
      </c>
      <c r="AT217" s="58">
        <v>0</v>
      </c>
      <c r="AU217" s="58">
        <v>0</v>
      </c>
      <c r="AV217" s="58">
        <v>0</v>
      </c>
      <c r="AW217" s="58">
        <v>0</v>
      </c>
      <c r="AX217" s="58">
        <v>0</v>
      </c>
      <c r="AY217" s="58">
        <v>0</v>
      </c>
    </row>
    <row r="218" spans="1:51" x14ac:dyDescent="0.2">
      <c r="A218" s="57" t="s">
        <v>42</v>
      </c>
      <c r="B218" s="57" t="s">
        <v>3886</v>
      </c>
      <c r="C218" s="57"/>
      <c r="D218" s="26"/>
      <c r="E218" s="66"/>
      <c r="F218" s="57"/>
      <c r="G218" s="58"/>
      <c r="H218" s="58"/>
      <c r="I218" s="58"/>
      <c r="J218" s="59">
        <f t="shared" si="6"/>
        <v>0</v>
      </c>
      <c r="K218" s="59">
        <f t="shared" si="7"/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  <c r="X218" s="58">
        <v>0</v>
      </c>
      <c r="Y218" s="58">
        <v>0</v>
      </c>
      <c r="Z218" s="58">
        <v>0</v>
      </c>
      <c r="AA218" s="58">
        <v>0</v>
      </c>
      <c r="AB218" s="58">
        <v>0</v>
      </c>
      <c r="AC218" s="58">
        <v>0</v>
      </c>
      <c r="AD218" s="58">
        <v>0</v>
      </c>
      <c r="AE218" s="58">
        <v>0</v>
      </c>
      <c r="AF218" s="58">
        <v>0</v>
      </c>
      <c r="AG218" s="58">
        <v>0</v>
      </c>
      <c r="AH218" s="58">
        <v>0</v>
      </c>
      <c r="AI218" s="58">
        <v>0</v>
      </c>
      <c r="AJ218" s="58">
        <v>0</v>
      </c>
      <c r="AK218" s="58">
        <v>0</v>
      </c>
      <c r="AL218" s="58">
        <v>0</v>
      </c>
      <c r="AM218" s="58">
        <v>0</v>
      </c>
      <c r="AN218" s="58">
        <v>0</v>
      </c>
      <c r="AO218" s="58">
        <v>0</v>
      </c>
      <c r="AP218" s="58">
        <v>0</v>
      </c>
      <c r="AQ218" s="58">
        <v>0</v>
      </c>
      <c r="AR218" s="58">
        <v>0</v>
      </c>
      <c r="AS218" s="58">
        <v>0</v>
      </c>
      <c r="AT218" s="58">
        <v>0</v>
      </c>
      <c r="AU218" s="58">
        <v>0</v>
      </c>
      <c r="AV218" s="58">
        <v>0</v>
      </c>
      <c r="AW218" s="58">
        <v>0</v>
      </c>
      <c r="AX218" s="58">
        <v>0</v>
      </c>
      <c r="AY218" s="58">
        <v>0</v>
      </c>
    </row>
    <row r="219" spans="1:51" x14ac:dyDescent="0.2">
      <c r="A219" s="57" t="s">
        <v>42</v>
      </c>
      <c r="B219" s="57" t="s">
        <v>3887</v>
      </c>
      <c r="C219" s="57"/>
      <c r="D219" s="26"/>
      <c r="E219" s="66"/>
      <c r="F219" s="57"/>
      <c r="G219" s="58"/>
      <c r="H219" s="58"/>
      <c r="I219" s="58"/>
      <c r="J219" s="59">
        <f t="shared" si="6"/>
        <v>0</v>
      </c>
      <c r="K219" s="59">
        <f t="shared" si="7"/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  <c r="X219" s="58">
        <v>0</v>
      </c>
      <c r="Y219" s="58">
        <v>0</v>
      </c>
      <c r="Z219" s="58">
        <v>0</v>
      </c>
      <c r="AA219" s="58">
        <v>0</v>
      </c>
      <c r="AB219" s="58">
        <v>0</v>
      </c>
      <c r="AC219" s="58">
        <v>0</v>
      </c>
      <c r="AD219" s="58">
        <v>0</v>
      </c>
      <c r="AE219" s="58">
        <v>0</v>
      </c>
      <c r="AF219" s="58">
        <v>0</v>
      </c>
      <c r="AG219" s="58">
        <v>0</v>
      </c>
      <c r="AH219" s="58">
        <v>0</v>
      </c>
      <c r="AI219" s="58">
        <v>0</v>
      </c>
      <c r="AJ219" s="58">
        <v>0</v>
      </c>
      <c r="AK219" s="58">
        <v>0</v>
      </c>
      <c r="AL219" s="58">
        <v>0</v>
      </c>
      <c r="AM219" s="58">
        <v>0</v>
      </c>
      <c r="AN219" s="58">
        <v>0</v>
      </c>
      <c r="AO219" s="58">
        <v>0</v>
      </c>
      <c r="AP219" s="58">
        <v>0</v>
      </c>
      <c r="AQ219" s="58">
        <v>0</v>
      </c>
      <c r="AR219" s="58">
        <v>0</v>
      </c>
      <c r="AS219" s="58">
        <v>0</v>
      </c>
      <c r="AT219" s="58">
        <v>0</v>
      </c>
      <c r="AU219" s="58">
        <v>0</v>
      </c>
      <c r="AV219" s="58">
        <v>0</v>
      </c>
      <c r="AW219" s="58">
        <v>0</v>
      </c>
      <c r="AX219" s="58">
        <v>0</v>
      </c>
      <c r="AY219" s="58">
        <v>0</v>
      </c>
    </row>
    <row r="220" spans="1:51" x14ac:dyDescent="0.2">
      <c r="A220" s="57" t="s">
        <v>42</v>
      </c>
      <c r="B220" s="57" t="s">
        <v>3888</v>
      </c>
      <c r="C220" s="57"/>
      <c r="D220" s="26"/>
      <c r="E220" s="66"/>
      <c r="F220" s="57"/>
      <c r="G220" s="58"/>
      <c r="H220" s="58"/>
      <c r="I220" s="58"/>
      <c r="J220" s="59">
        <f t="shared" si="6"/>
        <v>0</v>
      </c>
      <c r="K220" s="59">
        <f t="shared" si="7"/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  <c r="X220" s="58">
        <v>0</v>
      </c>
      <c r="Y220" s="58">
        <v>0</v>
      </c>
      <c r="Z220" s="58">
        <v>0</v>
      </c>
      <c r="AA220" s="58">
        <v>0</v>
      </c>
      <c r="AB220" s="58">
        <v>0</v>
      </c>
      <c r="AC220" s="58">
        <v>0</v>
      </c>
      <c r="AD220" s="58">
        <v>0</v>
      </c>
      <c r="AE220" s="58">
        <v>0</v>
      </c>
      <c r="AF220" s="58">
        <v>0</v>
      </c>
      <c r="AG220" s="58">
        <v>0</v>
      </c>
      <c r="AH220" s="58">
        <v>0</v>
      </c>
      <c r="AI220" s="58">
        <v>0</v>
      </c>
      <c r="AJ220" s="58">
        <v>0</v>
      </c>
      <c r="AK220" s="58">
        <v>0</v>
      </c>
      <c r="AL220" s="58">
        <v>0</v>
      </c>
      <c r="AM220" s="58">
        <v>0</v>
      </c>
      <c r="AN220" s="58">
        <v>0</v>
      </c>
      <c r="AO220" s="58">
        <v>0</v>
      </c>
      <c r="AP220" s="58">
        <v>0</v>
      </c>
      <c r="AQ220" s="58">
        <v>0</v>
      </c>
      <c r="AR220" s="58">
        <v>0</v>
      </c>
      <c r="AS220" s="58">
        <v>0</v>
      </c>
      <c r="AT220" s="58">
        <v>0</v>
      </c>
      <c r="AU220" s="58">
        <v>0</v>
      </c>
      <c r="AV220" s="58">
        <v>0</v>
      </c>
      <c r="AW220" s="58">
        <v>0</v>
      </c>
      <c r="AX220" s="58">
        <v>0</v>
      </c>
      <c r="AY220" s="58">
        <v>0</v>
      </c>
    </row>
    <row r="221" spans="1:51" x14ac:dyDescent="0.2">
      <c r="A221" s="57" t="s">
        <v>42</v>
      </c>
      <c r="B221" s="57" t="s">
        <v>3889</v>
      </c>
      <c r="C221" s="57"/>
      <c r="D221" s="26"/>
      <c r="E221" s="66"/>
      <c r="F221" s="57"/>
      <c r="G221" s="58"/>
      <c r="H221" s="58"/>
      <c r="I221" s="58"/>
      <c r="J221" s="59">
        <f t="shared" si="6"/>
        <v>0</v>
      </c>
      <c r="K221" s="59">
        <f t="shared" si="7"/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  <c r="X221" s="58">
        <v>0</v>
      </c>
      <c r="Y221" s="58">
        <v>0</v>
      </c>
      <c r="Z221" s="58">
        <v>0</v>
      </c>
      <c r="AA221" s="58">
        <v>0</v>
      </c>
      <c r="AB221" s="58">
        <v>0</v>
      </c>
      <c r="AC221" s="58">
        <v>0</v>
      </c>
      <c r="AD221" s="58">
        <v>0</v>
      </c>
      <c r="AE221" s="58">
        <v>0</v>
      </c>
      <c r="AF221" s="58">
        <v>0</v>
      </c>
      <c r="AG221" s="58">
        <v>0</v>
      </c>
      <c r="AH221" s="58">
        <v>0</v>
      </c>
      <c r="AI221" s="58">
        <v>0</v>
      </c>
      <c r="AJ221" s="58">
        <v>0</v>
      </c>
      <c r="AK221" s="58">
        <v>0</v>
      </c>
      <c r="AL221" s="58">
        <v>0</v>
      </c>
      <c r="AM221" s="58">
        <v>0</v>
      </c>
      <c r="AN221" s="58">
        <v>0</v>
      </c>
      <c r="AO221" s="58">
        <v>0</v>
      </c>
      <c r="AP221" s="58">
        <v>0</v>
      </c>
      <c r="AQ221" s="58">
        <v>0</v>
      </c>
      <c r="AR221" s="58">
        <v>0</v>
      </c>
      <c r="AS221" s="58">
        <v>0</v>
      </c>
      <c r="AT221" s="58">
        <v>0</v>
      </c>
      <c r="AU221" s="58">
        <v>0</v>
      </c>
      <c r="AV221" s="58">
        <v>0</v>
      </c>
      <c r="AW221" s="58">
        <v>0</v>
      </c>
      <c r="AX221" s="58">
        <v>0</v>
      </c>
      <c r="AY221" s="58">
        <v>0</v>
      </c>
    </row>
    <row r="222" spans="1:51" x14ac:dyDescent="0.2">
      <c r="A222" s="57" t="s">
        <v>42</v>
      </c>
      <c r="B222" s="57" t="s">
        <v>3717</v>
      </c>
      <c r="C222" s="57"/>
      <c r="D222" s="26"/>
      <c r="E222" s="66"/>
      <c r="F222" s="57"/>
      <c r="G222" s="58"/>
      <c r="H222" s="58"/>
      <c r="I222" s="58"/>
      <c r="J222" s="59">
        <f t="shared" si="6"/>
        <v>0</v>
      </c>
      <c r="K222" s="59">
        <f t="shared" si="7"/>
        <v>0</v>
      </c>
      <c r="L222" s="58">
        <v>0</v>
      </c>
      <c r="M222" s="58">
        <v>0</v>
      </c>
      <c r="N222" s="58">
        <v>0</v>
      </c>
      <c r="O222" s="58">
        <v>0</v>
      </c>
      <c r="P222" s="58">
        <v>0</v>
      </c>
      <c r="Q222" s="58">
        <v>0</v>
      </c>
      <c r="R222" s="58">
        <v>0</v>
      </c>
      <c r="S222" s="58">
        <v>0</v>
      </c>
      <c r="T222" s="58">
        <v>0</v>
      </c>
      <c r="U222" s="58">
        <v>0</v>
      </c>
      <c r="V222" s="58">
        <v>0</v>
      </c>
      <c r="W222" s="58">
        <v>0</v>
      </c>
      <c r="X222" s="58">
        <v>0</v>
      </c>
      <c r="Y222" s="58">
        <v>0</v>
      </c>
      <c r="Z222" s="58">
        <v>0</v>
      </c>
      <c r="AA222" s="58">
        <v>0</v>
      </c>
      <c r="AB222" s="58">
        <v>0</v>
      </c>
      <c r="AC222" s="58">
        <v>0</v>
      </c>
      <c r="AD222" s="58">
        <v>0</v>
      </c>
      <c r="AE222" s="58">
        <v>0</v>
      </c>
      <c r="AF222" s="58">
        <v>0</v>
      </c>
      <c r="AG222" s="58">
        <v>0</v>
      </c>
      <c r="AH222" s="58">
        <v>0</v>
      </c>
      <c r="AI222" s="58">
        <v>0</v>
      </c>
      <c r="AJ222" s="58">
        <v>0</v>
      </c>
      <c r="AK222" s="58">
        <v>0</v>
      </c>
      <c r="AL222" s="58">
        <v>0</v>
      </c>
      <c r="AM222" s="58">
        <v>0</v>
      </c>
      <c r="AN222" s="58">
        <v>0</v>
      </c>
      <c r="AO222" s="58">
        <v>0</v>
      </c>
      <c r="AP222" s="58">
        <v>0</v>
      </c>
      <c r="AQ222" s="58">
        <v>0</v>
      </c>
      <c r="AR222" s="58">
        <v>0</v>
      </c>
      <c r="AS222" s="58">
        <v>0</v>
      </c>
      <c r="AT222" s="58">
        <v>0</v>
      </c>
      <c r="AU222" s="58">
        <v>0</v>
      </c>
      <c r="AV222" s="58">
        <v>0</v>
      </c>
      <c r="AW222" s="58">
        <v>0</v>
      </c>
      <c r="AX222" s="58">
        <v>0</v>
      </c>
      <c r="AY222" s="58">
        <v>0</v>
      </c>
    </row>
    <row r="223" spans="1:51" x14ac:dyDescent="0.2">
      <c r="A223" s="57" t="s">
        <v>42</v>
      </c>
      <c r="B223" s="57" t="s">
        <v>3890</v>
      </c>
      <c r="C223" s="57"/>
      <c r="D223" s="26"/>
      <c r="E223" s="66"/>
      <c r="F223" s="57"/>
      <c r="G223" s="58"/>
      <c r="H223" s="58"/>
      <c r="I223" s="58"/>
      <c r="J223" s="59">
        <f t="shared" si="6"/>
        <v>0</v>
      </c>
      <c r="K223" s="59">
        <f t="shared" si="7"/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  <c r="X223" s="58">
        <v>0</v>
      </c>
      <c r="Y223" s="58">
        <v>0</v>
      </c>
      <c r="Z223" s="58">
        <v>0</v>
      </c>
      <c r="AA223" s="58">
        <v>0</v>
      </c>
      <c r="AB223" s="58">
        <v>0</v>
      </c>
      <c r="AC223" s="58">
        <v>0</v>
      </c>
      <c r="AD223" s="58">
        <v>0</v>
      </c>
      <c r="AE223" s="58">
        <v>0</v>
      </c>
      <c r="AF223" s="58">
        <v>0</v>
      </c>
      <c r="AG223" s="58">
        <v>0</v>
      </c>
      <c r="AH223" s="58">
        <v>0</v>
      </c>
      <c r="AI223" s="58">
        <v>0</v>
      </c>
      <c r="AJ223" s="58">
        <v>0</v>
      </c>
      <c r="AK223" s="58">
        <v>0</v>
      </c>
      <c r="AL223" s="58">
        <v>0</v>
      </c>
      <c r="AM223" s="58">
        <v>0</v>
      </c>
      <c r="AN223" s="58">
        <v>0</v>
      </c>
      <c r="AO223" s="58">
        <v>0</v>
      </c>
      <c r="AP223" s="58">
        <v>0</v>
      </c>
      <c r="AQ223" s="58">
        <v>0</v>
      </c>
      <c r="AR223" s="58">
        <v>0</v>
      </c>
      <c r="AS223" s="58">
        <v>0</v>
      </c>
      <c r="AT223" s="58">
        <v>0</v>
      </c>
      <c r="AU223" s="58">
        <v>0</v>
      </c>
      <c r="AV223" s="58">
        <v>0</v>
      </c>
      <c r="AW223" s="58">
        <v>0</v>
      </c>
      <c r="AX223" s="58">
        <v>0</v>
      </c>
      <c r="AY223" s="58">
        <v>0</v>
      </c>
    </row>
    <row r="224" spans="1:51" x14ac:dyDescent="0.2">
      <c r="A224" s="57" t="s">
        <v>42</v>
      </c>
      <c r="B224" s="57" t="s">
        <v>3891</v>
      </c>
      <c r="C224" s="57"/>
      <c r="D224" s="26"/>
      <c r="E224" s="66"/>
      <c r="F224" s="57"/>
      <c r="G224" s="58"/>
      <c r="H224" s="58"/>
      <c r="I224" s="58"/>
      <c r="J224" s="59">
        <f t="shared" si="6"/>
        <v>0</v>
      </c>
      <c r="K224" s="59">
        <f t="shared" si="7"/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  <c r="X224" s="58">
        <v>0</v>
      </c>
      <c r="Y224" s="58">
        <v>0</v>
      </c>
      <c r="Z224" s="58">
        <v>0</v>
      </c>
      <c r="AA224" s="58">
        <v>0</v>
      </c>
      <c r="AB224" s="58">
        <v>0</v>
      </c>
      <c r="AC224" s="58">
        <v>0</v>
      </c>
      <c r="AD224" s="58">
        <v>0</v>
      </c>
      <c r="AE224" s="58">
        <v>0</v>
      </c>
      <c r="AF224" s="58">
        <v>0</v>
      </c>
      <c r="AG224" s="58">
        <v>0</v>
      </c>
      <c r="AH224" s="58">
        <v>0</v>
      </c>
      <c r="AI224" s="58">
        <v>0</v>
      </c>
      <c r="AJ224" s="58">
        <v>0</v>
      </c>
      <c r="AK224" s="58">
        <v>0</v>
      </c>
      <c r="AL224" s="58">
        <v>0</v>
      </c>
      <c r="AM224" s="58">
        <v>0</v>
      </c>
      <c r="AN224" s="58">
        <v>0</v>
      </c>
      <c r="AO224" s="58">
        <v>0</v>
      </c>
      <c r="AP224" s="58">
        <v>0</v>
      </c>
      <c r="AQ224" s="58">
        <v>0</v>
      </c>
      <c r="AR224" s="58">
        <v>0</v>
      </c>
      <c r="AS224" s="58">
        <v>0</v>
      </c>
      <c r="AT224" s="58">
        <v>0</v>
      </c>
      <c r="AU224" s="58">
        <v>0</v>
      </c>
      <c r="AV224" s="58">
        <v>0</v>
      </c>
      <c r="AW224" s="58">
        <v>0</v>
      </c>
      <c r="AX224" s="58">
        <v>0</v>
      </c>
      <c r="AY224" s="58">
        <v>0</v>
      </c>
    </row>
    <row r="225" spans="1:51" x14ac:dyDescent="0.2">
      <c r="A225" s="57" t="s">
        <v>42</v>
      </c>
      <c r="B225" s="57" t="s">
        <v>3892</v>
      </c>
      <c r="C225" s="57"/>
      <c r="D225" s="26"/>
      <c r="E225" s="66"/>
      <c r="F225" s="57"/>
      <c r="G225" s="58"/>
      <c r="H225" s="58"/>
      <c r="I225" s="58"/>
      <c r="J225" s="59">
        <f t="shared" si="6"/>
        <v>0</v>
      </c>
      <c r="K225" s="59">
        <f t="shared" si="7"/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  <c r="X225" s="58">
        <v>0</v>
      </c>
      <c r="Y225" s="58">
        <v>0</v>
      </c>
      <c r="Z225" s="58">
        <v>0</v>
      </c>
      <c r="AA225" s="58">
        <v>0</v>
      </c>
      <c r="AB225" s="58">
        <v>0</v>
      </c>
      <c r="AC225" s="58">
        <v>0</v>
      </c>
      <c r="AD225" s="58">
        <v>0</v>
      </c>
      <c r="AE225" s="58">
        <v>0</v>
      </c>
      <c r="AF225" s="58">
        <v>0</v>
      </c>
      <c r="AG225" s="58">
        <v>0</v>
      </c>
      <c r="AH225" s="58">
        <v>0</v>
      </c>
      <c r="AI225" s="58">
        <v>0</v>
      </c>
      <c r="AJ225" s="58">
        <v>0</v>
      </c>
      <c r="AK225" s="58">
        <v>0</v>
      </c>
      <c r="AL225" s="58">
        <v>0</v>
      </c>
      <c r="AM225" s="58">
        <v>0</v>
      </c>
      <c r="AN225" s="58">
        <v>0</v>
      </c>
      <c r="AO225" s="58">
        <v>0</v>
      </c>
      <c r="AP225" s="58">
        <v>0</v>
      </c>
      <c r="AQ225" s="58">
        <v>0</v>
      </c>
      <c r="AR225" s="58">
        <v>0</v>
      </c>
      <c r="AS225" s="58">
        <v>0</v>
      </c>
      <c r="AT225" s="58">
        <v>0</v>
      </c>
      <c r="AU225" s="58">
        <v>0</v>
      </c>
      <c r="AV225" s="58">
        <v>0</v>
      </c>
      <c r="AW225" s="58">
        <v>0</v>
      </c>
      <c r="AX225" s="58">
        <v>0</v>
      </c>
      <c r="AY225" s="58">
        <v>0</v>
      </c>
    </row>
    <row r="226" spans="1:51" x14ac:dyDescent="0.2">
      <c r="A226" s="57" t="s">
        <v>42</v>
      </c>
      <c r="B226" s="57" t="s">
        <v>3893</v>
      </c>
      <c r="C226" s="57"/>
      <c r="D226" s="26"/>
      <c r="E226" s="66"/>
      <c r="F226" s="57"/>
      <c r="G226" s="58"/>
      <c r="H226" s="58"/>
      <c r="I226" s="58"/>
      <c r="J226" s="59">
        <f t="shared" si="6"/>
        <v>0</v>
      </c>
      <c r="K226" s="59">
        <f t="shared" si="7"/>
        <v>0</v>
      </c>
      <c r="L226" s="58">
        <v>0</v>
      </c>
      <c r="M226" s="58">
        <v>0</v>
      </c>
      <c r="N226" s="58">
        <v>0</v>
      </c>
      <c r="O226" s="58">
        <v>0</v>
      </c>
      <c r="P226" s="58">
        <v>0</v>
      </c>
      <c r="Q226" s="58">
        <v>0</v>
      </c>
      <c r="R226" s="58">
        <v>0</v>
      </c>
      <c r="S226" s="58">
        <v>0</v>
      </c>
      <c r="T226" s="58">
        <v>0</v>
      </c>
      <c r="U226" s="58">
        <v>0</v>
      </c>
      <c r="V226" s="58">
        <v>0</v>
      </c>
      <c r="W226" s="58">
        <v>0</v>
      </c>
      <c r="X226" s="58">
        <v>0</v>
      </c>
      <c r="Y226" s="58">
        <v>0</v>
      </c>
      <c r="Z226" s="58">
        <v>0</v>
      </c>
      <c r="AA226" s="58">
        <v>0</v>
      </c>
      <c r="AB226" s="58">
        <v>0</v>
      </c>
      <c r="AC226" s="58">
        <v>0</v>
      </c>
      <c r="AD226" s="58">
        <v>0</v>
      </c>
      <c r="AE226" s="58">
        <v>0</v>
      </c>
      <c r="AF226" s="58">
        <v>0</v>
      </c>
      <c r="AG226" s="58">
        <v>0</v>
      </c>
      <c r="AH226" s="58">
        <v>0</v>
      </c>
      <c r="AI226" s="58">
        <v>0</v>
      </c>
      <c r="AJ226" s="58">
        <v>0</v>
      </c>
      <c r="AK226" s="58">
        <v>0</v>
      </c>
      <c r="AL226" s="58">
        <v>0</v>
      </c>
      <c r="AM226" s="58">
        <v>0</v>
      </c>
      <c r="AN226" s="58">
        <v>0</v>
      </c>
      <c r="AO226" s="58">
        <v>0</v>
      </c>
      <c r="AP226" s="58">
        <v>0</v>
      </c>
      <c r="AQ226" s="58">
        <v>0</v>
      </c>
      <c r="AR226" s="58">
        <v>0</v>
      </c>
      <c r="AS226" s="58">
        <v>0</v>
      </c>
      <c r="AT226" s="58">
        <v>0</v>
      </c>
      <c r="AU226" s="58">
        <v>0</v>
      </c>
      <c r="AV226" s="58">
        <v>0</v>
      </c>
      <c r="AW226" s="58">
        <v>0</v>
      </c>
      <c r="AX226" s="58">
        <v>0</v>
      </c>
      <c r="AY226" s="58">
        <v>0</v>
      </c>
    </row>
    <row r="227" spans="1:51" x14ac:dyDescent="0.2">
      <c r="A227" s="57" t="s">
        <v>42</v>
      </c>
      <c r="B227" s="57" t="s">
        <v>3894</v>
      </c>
      <c r="C227" s="57"/>
      <c r="D227" s="26"/>
      <c r="E227" s="66"/>
      <c r="F227" s="57"/>
      <c r="G227" s="58"/>
      <c r="H227" s="58"/>
      <c r="I227" s="58"/>
      <c r="J227" s="59">
        <f t="shared" si="6"/>
        <v>0</v>
      </c>
      <c r="K227" s="59">
        <f t="shared" si="7"/>
        <v>0</v>
      </c>
      <c r="L227" s="58">
        <v>0</v>
      </c>
      <c r="M227" s="58">
        <v>0</v>
      </c>
      <c r="N227" s="58">
        <v>0</v>
      </c>
      <c r="O227" s="58">
        <v>0</v>
      </c>
      <c r="P227" s="58">
        <v>0</v>
      </c>
      <c r="Q227" s="58">
        <v>0</v>
      </c>
      <c r="R227" s="58">
        <v>0</v>
      </c>
      <c r="S227" s="58">
        <v>0</v>
      </c>
      <c r="T227" s="58">
        <v>0</v>
      </c>
      <c r="U227" s="58">
        <v>0</v>
      </c>
      <c r="V227" s="58">
        <v>0</v>
      </c>
      <c r="W227" s="58">
        <v>0</v>
      </c>
      <c r="X227" s="58">
        <v>0</v>
      </c>
      <c r="Y227" s="58">
        <v>0</v>
      </c>
      <c r="Z227" s="58">
        <v>0</v>
      </c>
      <c r="AA227" s="58">
        <v>0</v>
      </c>
      <c r="AB227" s="58">
        <v>0</v>
      </c>
      <c r="AC227" s="58">
        <v>0</v>
      </c>
      <c r="AD227" s="58">
        <v>0</v>
      </c>
      <c r="AE227" s="58">
        <v>0</v>
      </c>
      <c r="AF227" s="58">
        <v>0</v>
      </c>
      <c r="AG227" s="58">
        <v>0</v>
      </c>
      <c r="AH227" s="58">
        <v>0</v>
      </c>
      <c r="AI227" s="58">
        <v>0</v>
      </c>
      <c r="AJ227" s="58">
        <v>0</v>
      </c>
      <c r="AK227" s="58">
        <v>0</v>
      </c>
      <c r="AL227" s="58">
        <v>0</v>
      </c>
      <c r="AM227" s="58">
        <v>0</v>
      </c>
      <c r="AN227" s="58">
        <v>0</v>
      </c>
      <c r="AO227" s="58">
        <v>0</v>
      </c>
      <c r="AP227" s="58">
        <v>0</v>
      </c>
      <c r="AQ227" s="58">
        <v>0</v>
      </c>
      <c r="AR227" s="58">
        <v>0</v>
      </c>
      <c r="AS227" s="58">
        <v>0</v>
      </c>
      <c r="AT227" s="58">
        <v>0</v>
      </c>
      <c r="AU227" s="58">
        <v>0</v>
      </c>
      <c r="AV227" s="58">
        <v>0</v>
      </c>
      <c r="AW227" s="58">
        <v>0</v>
      </c>
      <c r="AX227" s="58">
        <v>0</v>
      </c>
      <c r="AY227" s="58">
        <v>0</v>
      </c>
    </row>
    <row r="228" spans="1:51" x14ac:dyDescent="0.2">
      <c r="G228" s="103">
        <f t="shared" ref="G228:AY228" si="8">SUM(G2:G227)</f>
        <v>154094.05999999997</v>
      </c>
      <c r="H228" s="103">
        <f t="shared" si="8"/>
        <v>108046.06000000001</v>
      </c>
      <c r="I228" s="103">
        <f t="shared" si="8"/>
        <v>66409.3</v>
      </c>
      <c r="J228" s="104">
        <f t="shared" si="8"/>
        <v>328549.42000000004</v>
      </c>
      <c r="K228" s="104">
        <f t="shared" si="8"/>
        <v>20795401.759999998</v>
      </c>
      <c r="L228" s="103">
        <f t="shared" si="8"/>
        <v>49928.530000000006</v>
      </c>
      <c r="M228" s="103">
        <f t="shared" si="8"/>
        <v>49928.530000000006</v>
      </c>
      <c r="N228" s="103">
        <f t="shared" si="8"/>
        <v>51666.040000000008</v>
      </c>
      <c r="O228" s="103">
        <f t="shared" si="8"/>
        <v>49142.010000000009</v>
      </c>
      <c r="P228" s="103">
        <f t="shared" si="8"/>
        <v>48300.54</v>
      </c>
      <c r="Q228" s="103">
        <f t="shared" si="8"/>
        <v>51205.960000000006</v>
      </c>
      <c r="R228" s="103">
        <f t="shared" si="8"/>
        <v>52040.650000000009</v>
      </c>
      <c r="S228" s="103">
        <f t="shared" si="8"/>
        <v>53229.990000000013</v>
      </c>
      <c r="T228" s="103">
        <f t="shared" si="8"/>
        <v>16772640.029999997</v>
      </c>
      <c r="U228" s="103">
        <f t="shared" si="8"/>
        <v>69668.179999999978</v>
      </c>
      <c r="V228" s="103">
        <f t="shared" si="8"/>
        <v>70643.689999999988</v>
      </c>
      <c r="W228" s="103">
        <f t="shared" si="8"/>
        <v>69933.899999999994</v>
      </c>
      <c r="X228" s="103">
        <f t="shared" si="8"/>
        <v>70537.289999999994</v>
      </c>
      <c r="Y228" s="103">
        <f t="shared" si="8"/>
        <v>70537.289999999994</v>
      </c>
      <c r="Z228" s="103">
        <f t="shared" si="8"/>
        <v>98192.93</v>
      </c>
      <c r="AA228" s="103">
        <f t="shared" si="8"/>
        <v>71362.89999999998</v>
      </c>
      <c r="AB228" s="103">
        <f t="shared" si="8"/>
        <v>72298.099999999977</v>
      </c>
      <c r="AC228" s="103">
        <f t="shared" si="8"/>
        <v>88835.3</v>
      </c>
      <c r="AD228" s="103">
        <f t="shared" si="8"/>
        <v>83780.08</v>
      </c>
      <c r="AE228" s="103">
        <f t="shared" si="8"/>
        <v>84045.66</v>
      </c>
      <c r="AF228" s="103">
        <f t="shared" si="8"/>
        <v>643098.20999999973</v>
      </c>
      <c r="AG228" s="103">
        <f t="shared" si="8"/>
        <v>87263.579999999987</v>
      </c>
      <c r="AH228" s="103">
        <f t="shared" si="8"/>
        <v>86788.12</v>
      </c>
      <c r="AI228" s="103">
        <f t="shared" si="8"/>
        <v>87036.4</v>
      </c>
      <c r="AJ228" s="103">
        <f t="shared" si="8"/>
        <v>87726.529999999984</v>
      </c>
      <c r="AK228" s="103">
        <f t="shared" si="8"/>
        <v>88257.169999999984</v>
      </c>
      <c r="AL228" s="103">
        <f t="shared" si="8"/>
        <v>144721.58000000005</v>
      </c>
      <c r="AM228" s="103">
        <f t="shared" si="8"/>
        <v>88400.169999999984</v>
      </c>
      <c r="AN228" s="103">
        <f t="shared" si="8"/>
        <v>88400.169999999984</v>
      </c>
      <c r="AO228" s="103">
        <f t="shared" si="8"/>
        <v>88400.169999999984</v>
      </c>
      <c r="AP228" s="103">
        <f t="shared" si="8"/>
        <v>88400.169999999984</v>
      </c>
      <c r="AQ228" s="103">
        <f t="shared" si="8"/>
        <v>88400.169999999984</v>
      </c>
      <c r="AR228" s="103">
        <f t="shared" si="8"/>
        <v>620144.06999999972</v>
      </c>
      <c r="AS228" s="103">
        <f t="shared" si="8"/>
        <v>74772.179999999978</v>
      </c>
      <c r="AT228" s="103">
        <f t="shared" si="8"/>
        <v>73437.439999999973</v>
      </c>
      <c r="AU228" s="103">
        <f t="shared" si="8"/>
        <v>152371.57999999999</v>
      </c>
      <c r="AV228" s="103">
        <f t="shared" si="8"/>
        <v>49131.73</v>
      </c>
      <c r="AW228" s="103">
        <f t="shared" si="8"/>
        <v>1608.9</v>
      </c>
      <c r="AX228" s="103">
        <f t="shared" si="8"/>
        <v>59215.499999999993</v>
      </c>
      <c r="AY228" s="103">
        <f t="shared" si="8"/>
        <v>69910.320000000036</v>
      </c>
    </row>
  </sheetData>
  <autoFilter ref="A1:AY228" xr:uid="{00000000-0001-0000-0000-000000000000}">
    <sortState xmlns:xlrd2="http://schemas.microsoft.com/office/spreadsheetml/2017/richdata2" ref="A2:AY228">
      <sortCondition ref="E1:E228"/>
    </sortState>
  </autoFilter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9F0B-F54D-4317-A36F-A8832C3B077A}">
  <dimension ref="A1:BU240"/>
  <sheetViews>
    <sheetView topLeftCell="AZ1" zoomScale="80" zoomScaleNormal="80" workbookViewId="0">
      <pane ySplit="1" topLeftCell="A183" activePane="bottomLeft" state="frozen"/>
      <selection activeCell="O144" sqref="O144"/>
      <selection pane="bottomLeft" activeCell="BU228" sqref="BU228"/>
    </sheetView>
  </sheetViews>
  <sheetFormatPr defaultColWidth="9.140625" defaultRowHeight="15.75" x14ac:dyDescent="0.2"/>
  <cols>
    <col min="1" max="1" width="17.85546875" style="51" bestFit="1" customWidth="1"/>
    <col min="2" max="2" width="9.85546875" style="51" bestFit="1" customWidth="1"/>
    <col min="3" max="3" width="18.140625" style="51" bestFit="1" customWidth="1"/>
    <col min="4" max="4" width="19.140625" style="102" bestFit="1" customWidth="1"/>
    <col min="5" max="5" width="48.140625" style="69" bestFit="1" customWidth="1"/>
    <col min="6" max="6" width="9.42578125" style="51" bestFit="1" customWidth="1"/>
    <col min="7" max="8" width="17" style="69" bestFit="1" customWidth="1"/>
    <col min="9" max="9" width="15.7109375" style="69" bestFit="1" customWidth="1"/>
    <col min="10" max="10" width="27.28515625" style="69" bestFit="1" customWidth="1"/>
    <col min="11" max="11" width="21.7109375" style="69" bestFit="1" customWidth="1"/>
    <col min="12" max="14" width="15.7109375" style="69" customWidth="1"/>
    <col min="15" max="15" width="18.7109375" style="69" bestFit="1" customWidth="1"/>
    <col min="16" max="16" width="30.140625" style="114" bestFit="1" customWidth="1"/>
    <col min="17" max="17" width="20.140625" style="114" customWidth="1"/>
    <col min="18" max="18" width="17" style="69" bestFit="1" customWidth="1"/>
    <col min="19" max="22" width="15.7109375" style="69" bestFit="1" customWidth="1"/>
    <col min="23" max="23" width="20.140625" style="69" bestFit="1" customWidth="1"/>
    <col min="24" max="28" width="15.7109375" style="69" bestFit="1" customWidth="1"/>
    <col min="29" max="30" width="17" style="69" bestFit="1" customWidth="1"/>
    <col min="31" max="34" width="15.7109375" style="69" bestFit="1" customWidth="1"/>
    <col min="35" max="35" width="17" style="69" bestFit="1" customWidth="1"/>
    <col min="36" max="37" width="15.7109375" style="69" bestFit="1" customWidth="1"/>
    <col min="38" max="47" width="17" style="69" bestFit="1" customWidth="1"/>
    <col min="48" max="49" width="15.7109375" style="69" bestFit="1" customWidth="1"/>
    <col min="50" max="50" width="17" style="69" bestFit="1" customWidth="1"/>
    <col min="51" max="51" width="15.7109375" style="69" bestFit="1" customWidth="1"/>
    <col min="52" max="52" width="14.42578125" style="69" bestFit="1" customWidth="1"/>
    <col min="53" max="53" width="15.7109375" style="69" bestFit="1" customWidth="1"/>
    <col min="54" max="54" width="17" style="69" bestFit="1" customWidth="1"/>
    <col min="55" max="58" width="14.42578125" style="69" bestFit="1" customWidth="1"/>
    <col min="59" max="59" width="15.7109375" style="69" bestFit="1" customWidth="1"/>
    <col min="60" max="71" width="14.42578125" style="69" bestFit="1" customWidth="1"/>
    <col min="72" max="72" width="17" style="69" bestFit="1" customWidth="1"/>
    <col min="73" max="73" width="20.140625" style="69" bestFit="1" customWidth="1"/>
    <col min="74" max="16384" width="9.140625" style="69"/>
  </cols>
  <sheetData>
    <row r="1" spans="1:73" s="51" customFormat="1" ht="15" customHeight="1" x14ac:dyDescent="0.25">
      <c r="A1" s="45" t="s">
        <v>3429</v>
      </c>
      <c r="B1" s="45" t="s">
        <v>3428</v>
      </c>
      <c r="C1" s="45" t="s">
        <v>3430</v>
      </c>
      <c r="D1" s="45" t="s">
        <v>3431</v>
      </c>
      <c r="E1" s="45" t="s">
        <v>3432</v>
      </c>
      <c r="F1" s="22" t="s">
        <v>3433</v>
      </c>
      <c r="G1" s="22" t="s">
        <v>3434</v>
      </c>
      <c r="H1" s="22" t="s">
        <v>3435</v>
      </c>
      <c r="I1" s="22" t="s">
        <v>3436</v>
      </c>
      <c r="J1" s="22" t="s">
        <v>3437</v>
      </c>
      <c r="K1" s="22" t="s">
        <v>3624</v>
      </c>
      <c r="L1" s="22" t="s">
        <v>3439</v>
      </c>
      <c r="M1" s="22" t="s">
        <v>3440</v>
      </c>
      <c r="N1" s="22" t="s">
        <v>3441</v>
      </c>
      <c r="O1" s="46" t="s">
        <v>3625</v>
      </c>
      <c r="P1" s="22" t="s">
        <v>3626</v>
      </c>
      <c r="Q1" s="22" t="s">
        <v>3438</v>
      </c>
      <c r="R1" s="47" t="s">
        <v>3442</v>
      </c>
      <c r="S1" s="47" t="s">
        <v>3443</v>
      </c>
      <c r="T1" s="48" t="s">
        <v>3444</v>
      </c>
      <c r="U1" s="22" t="s">
        <v>3445</v>
      </c>
      <c r="V1" s="22" t="s">
        <v>3446</v>
      </c>
      <c r="W1" s="22" t="s">
        <v>3447</v>
      </c>
      <c r="X1" s="22" t="s">
        <v>3448</v>
      </c>
      <c r="Y1" s="22" t="s">
        <v>3449</v>
      </c>
      <c r="Z1" s="22" t="s">
        <v>3450</v>
      </c>
      <c r="AA1" s="22" t="s">
        <v>3451</v>
      </c>
      <c r="AB1" s="22" t="s">
        <v>3452</v>
      </c>
      <c r="AC1" s="22" t="s">
        <v>3453</v>
      </c>
      <c r="AD1" s="22" t="s">
        <v>3454</v>
      </c>
      <c r="AE1" s="22" t="s">
        <v>3455</v>
      </c>
      <c r="AF1" s="22" t="s">
        <v>3456</v>
      </c>
      <c r="AG1" s="22" t="s">
        <v>3457</v>
      </c>
      <c r="AH1" s="22" t="s">
        <v>3458</v>
      </c>
      <c r="AI1" s="22" t="s">
        <v>3459</v>
      </c>
      <c r="AJ1" s="22" t="s">
        <v>3460</v>
      </c>
      <c r="AK1" s="22" t="s">
        <v>3461</v>
      </c>
      <c r="AL1" s="22" t="s">
        <v>3462</v>
      </c>
      <c r="AM1" s="22" t="s">
        <v>3463</v>
      </c>
      <c r="AN1" s="22" t="s">
        <v>3464</v>
      </c>
      <c r="AO1" s="22" t="s">
        <v>3465</v>
      </c>
      <c r="AP1" s="22" t="s">
        <v>3466</v>
      </c>
      <c r="AQ1" s="22" t="s">
        <v>3467</v>
      </c>
      <c r="AR1" s="22" t="s">
        <v>3468</v>
      </c>
      <c r="AS1" s="22" t="s">
        <v>3469</v>
      </c>
      <c r="AT1" s="22" t="s">
        <v>3470</v>
      </c>
      <c r="AU1" s="22" t="s">
        <v>3471</v>
      </c>
      <c r="AV1" s="22" t="s">
        <v>3472</v>
      </c>
      <c r="AW1" s="22" t="s">
        <v>3473</v>
      </c>
      <c r="AX1" s="22" t="s">
        <v>3474</v>
      </c>
      <c r="AY1" s="22" t="s">
        <v>3475</v>
      </c>
      <c r="AZ1" s="22" t="s">
        <v>3627</v>
      </c>
      <c r="BA1" s="22" t="s">
        <v>3628</v>
      </c>
      <c r="BB1" s="22" t="s">
        <v>3629</v>
      </c>
      <c r="BC1" s="49">
        <v>46966</v>
      </c>
      <c r="BD1" s="49">
        <v>46997</v>
      </c>
      <c r="BE1" s="49">
        <v>47027</v>
      </c>
      <c r="BF1" s="49">
        <v>47058</v>
      </c>
      <c r="BG1" s="49">
        <v>47088</v>
      </c>
      <c r="BH1" s="50">
        <v>47119</v>
      </c>
      <c r="BI1" s="50">
        <v>47150</v>
      </c>
      <c r="BJ1" s="50">
        <v>47178</v>
      </c>
      <c r="BK1" s="50">
        <v>47209</v>
      </c>
      <c r="BL1" s="50">
        <v>47239</v>
      </c>
      <c r="BM1" s="50">
        <v>39965</v>
      </c>
      <c r="BN1" s="50">
        <v>47300</v>
      </c>
      <c r="BO1" s="50">
        <v>47331</v>
      </c>
      <c r="BP1" s="50">
        <v>47362</v>
      </c>
      <c r="BQ1" s="50">
        <v>47392</v>
      </c>
      <c r="BR1" s="50">
        <v>47423</v>
      </c>
      <c r="BS1" s="50">
        <v>47453</v>
      </c>
      <c r="BT1" s="51" t="s">
        <v>4194</v>
      </c>
      <c r="BU1" s="51" t="s">
        <v>4196</v>
      </c>
    </row>
    <row r="2" spans="1:73" s="64" customFormat="1" x14ac:dyDescent="0.2">
      <c r="A2" s="57" t="s">
        <v>42</v>
      </c>
      <c r="B2" s="57" t="s">
        <v>3796</v>
      </c>
      <c r="C2" s="57"/>
      <c r="D2" s="26"/>
      <c r="E2" s="73"/>
      <c r="F2" s="57"/>
      <c r="G2" s="58"/>
      <c r="H2" s="58"/>
      <c r="I2" s="58"/>
      <c r="J2" s="59">
        <f t="shared" ref="J2:J65" si="0">SUM(G2+H2+I2)</f>
        <v>0</v>
      </c>
      <c r="K2" s="59">
        <v>0</v>
      </c>
      <c r="L2" s="58"/>
      <c r="M2" s="58"/>
      <c r="N2" s="58"/>
      <c r="O2" s="58"/>
      <c r="P2" s="61">
        <f t="shared" ref="P2:P65" si="1">L2+M2+N2</f>
        <v>0</v>
      </c>
      <c r="Q2" s="61">
        <f t="shared" ref="Q2:Q65" si="2">SUM(R2:BB2)</f>
        <v>0</v>
      </c>
      <c r="R2" s="79">
        <v>0</v>
      </c>
      <c r="S2" s="79">
        <v>0</v>
      </c>
      <c r="T2" s="63">
        <v>0</v>
      </c>
      <c r="U2" s="58">
        <v>0</v>
      </c>
      <c r="V2" s="58">
        <v>0</v>
      </c>
      <c r="W2" s="58">
        <v>0</v>
      </c>
      <c r="X2" s="58">
        <v>0</v>
      </c>
      <c r="Y2" s="58">
        <v>0</v>
      </c>
      <c r="Z2" s="58">
        <v>0</v>
      </c>
      <c r="AA2" s="58">
        <v>0</v>
      </c>
      <c r="AB2" s="58">
        <v>0</v>
      </c>
      <c r="AC2" s="58">
        <v>0</v>
      </c>
      <c r="AD2" s="58">
        <v>0</v>
      </c>
      <c r="AE2" s="58">
        <v>0</v>
      </c>
      <c r="AF2" s="58">
        <v>0</v>
      </c>
      <c r="AG2" s="58">
        <v>0</v>
      </c>
      <c r="AH2" s="58">
        <v>0</v>
      </c>
      <c r="AI2" s="58">
        <v>0</v>
      </c>
      <c r="AJ2" s="58">
        <v>0</v>
      </c>
      <c r="AK2" s="58">
        <v>0</v>
      </c>
      <c r="AL2" s="58">
        <v>0</v>
      </c>
      <c r="AM2" s="58">
        <v>0</v>
      </c>
      <c r="AN2" s="58">
        <v>0</v>
      </c>
      <c r="AO2" s="58">
        <v>0</v>
      </c>
      <c r="AP2" s="58">
        <v>0</v>
      </c>
      <c r="AQ2" s="58">
        <v>0</v>
      </c>
      <c r="AR2" s="58">
        <v>0</v>
      </c>
      <c r="AS2" s="58">
        <v>0</v>
      </c>
      <c r="AT2" s="58">
        <v>0</v>
      </c>
      <c r="AU2" s="58">
        <v>0</v>
      </c>
      <c r="AV2" s="58">
        <v>0</v>
      </c>
      <c r="AW2" s="58">
        <v>0</v>
      </c>
      <c r="AX2" s="58">
        <v>0</v>
      </c>
      <c r="AY2" s="58">
        <v>0</v>
      </c>
      <c r="AZ2" s="58">
        <v>0</v>
      </c>
      <c r="BA2" s="58">
        <v>0</v>
      </c>
      <c r="BB2" s="58">
        <v>0</v>
      </c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113">
        <f>SUM(L2:N2,R2:S2)</f>
        <v>0</v>
      </c>
      <c r="BU2" s="113">
        <f>SUM(T2:BS2)</f>
        <v>0</v>
      </c>
    </row>
    <row r="3" spans="1:73" s="64" customFormat="1" x14ac:dyDescent="0.2">
      <c r="A3" s="57" t="s">
        <v>42</v>
      </c>
      <c r="B3" s="57" t="s">
        <v>3797</v>
      </c>
      <c r="C3" s="57"/>
      <c r="D3" s="26"/>
      <c r="E3" s="66"/>
      <c r="F3" s="57"/>
      <c r="G3" s="58"/>
      <c r="H3" s="58"/>
      <c r="I3" s="58"/>
      <c r="J3" s="59">
        <f t="shared" si="0"/>
        <v>0</v>
      </c>
      <c r="K3" s="59">
        <v>0</v>
      </c>
      <c r="L3" s="58"/>
      <c r="M3" s="58"/>
      <c r="N3" s="58"/>
      <c r="O3" s="58"/>
      <c r="P3" s="61">
        <f t="shared" si="1"/>
        <v>0</v>
      </c>
      <c r="Q3" s="61">
        <f t="shared" si="2"/>
        <v>0</v>
      </c>
      <c r="R3" s="79">
        <v>0</v>
      </c>
      <c r="S3" s="79">
        <v>0</v>
      </c>
      <c r="T3" s="63">
        <v>0</v>
      </c>
      <c r="U3" s="58">
        <v>0</v>
      </c>
      <c r="V3" s="58">
        <v>0</v>
      </c>
      <c r="W3" s="58">
        <v>0</v>
      </c>
      <c r="X3" s="58">
        <v>0</v>
      </c>
      <c r="Y3" s="58">
        <v>0</v>
      </c>
      <c r="Z3" s="58">
        <v>0</v>
      </c>
      <c r="AA3" s="58">
        <v>0</v>
      </c>
      <c r="AB3" s="58">
        <v>0</v>
      </c>
      <c r="AC3" s="58">
        <v>0</v>
      </c>
      <c r="AD3" s="58">
        <v>0</v>
      </c>
      <c r="AE3" s="58">
        <v>0</v>
      </c>
      <c r="AF3" s="58">
        <v>0</v>
      </c>
      <c r="AG3" s="58">
        <v>0</v>
      </c>
      <c r="AH3" s="58">
        <v>0</v>
      </c>
      <c r="AI3" s="58">
        <v>0</v>
      </c>
      <c r="AJ3" s="58">
        <v>0</v>
      </c>
      <c r="AK3" s="58">
        <v>0</v>
      </c>
      <c r="AL3" s="58">
        <v>0</v>
      </c>
      <c r="AM3" s="58">
        <v>0</v>
      </c>
      <c r="AN3" s="58">
        <v>0</v>
      </c>
      <c r="AO3" s="58">
        <v>0</v>
      </c>
      <c r="AP3" s="58">
        <v>0</v>
      </c>
      <c r="AQ3" s="58">
        <v>0</v>
      </c>
      <c r="AR3" s="58">
        <v>0</v>
      </c>
      <c r="AS3" s="58">
        <v>0</v>
      </c>
      <c r="AT3" s="58">
        <v>0</v>
      </c>
      <c r="AU3" s="58">
        <v>0</v>
      </c>
      <c r="AV3" s="58">
        <v>0</v>
      </c>
      <c r="AW3" s="58">
        <v>0</v>
      </c>
      <c r="AX3" s="58">
        <v>0</v>
      </c>
      <c r="AY3" s="58">
        <v>0</v>
      </c>
      <c r="AZ3" s="58">
        <v>0</v>
      </c>
      <c r="BA3" s="58">
        <v>0</v>
      </c>
      <c r="BB3" s="58">
        <v>0</v>
      </c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113">
        <f t="shared" ref="BT3:BT66" si="3">SUM(L3:N3,R3:S3)</f>
        <v>0</v>
      </c>
      <c r="BU3" s="113">
        <f t="shared" ref="BU3:BU66" si="4">SUM(T3:BS3)</f>
        <v>0</v>
      </c>
    </row>
    <row r="4" spans="1:73" s="64" customFormat="1" x14ac:dyDescent="0.2">
      <c r="A4" s="57" t="s">
        <v>42</v>
      </c>
      <c r="B4" s="57" t="s">
        <v>3798</v>
      </c>
      <c r="C4" s="57"/>
      <c r="D4" s="26"/>
      <c r="E4" s="66"/>
      <c r="F4" s="57"/>
      <c r="G4" s="58"/>
      <c r="H4" s="58"/>
      <c r="I4" s="58"/>
      <c r="J4" s="59">
        <f t="shared" si="0"/>
        <v>0</v>
      </c>
      <c r="K4" s="59">
        <v>0</v>
      </c>
      <c r="L4" s="58"/>
      <c r="M4" s="58"/>
      <c r="N4" s="58"/>
      <c r="O4" s="58"/>
      <c r="P4" s="61">
        <f t="shared" si="1"/>
        <v>0</v>
      </c>
      <c r="Q4" s="61">
        <f t="shared" si="2"/>
        <v>0</v>
      </c>
      <c r="R4" s="79">
        <v>0</v>
      </c>
      <c r="S4" s="79">
        <v>0</v>
      </c>
      <c r="T4" s="63">
        <v>0</v>
      </c>
      <c r="U4" s="58">
        <v>0</v>
      </c>
      <c r="V4" s="58">
        <v>0</v>
      </c>
      <c r="W4" s="58">
        <v>0</v>
      </c>
      <c r="X4" s="58">
        <v>0</v>
      </c>
      <c r="Y4" s="58">
        <v>0</v>
      </c>
      <c r="Z4" s="58">
        <v>0</v>
      </c>
      <c r="AA4" s="58">
        <v>0</v>
      </c>
      <c r="AB4" s="58">
        <v>0</v>
      </c>
      <c r="AC4" s="58">
        <v>0</v>
      </c>
      <c r="AD4" s="58">
        <v>0</v>
      </c>
      <c r="AE4" s="58">
        <v>0</v>
      </c>
      <c r="AF4" s="58">
        <v>0</v>
      </c>
      <c r="AG4" s="58">
        <v>0</v>
      </c>
      <c r="AH4" s="58">
        <v>0</v>
      </c>
      <c r="AI4" s="58">
        <v>0</v>
      </c>
      <c r="AJ4" s="58">
        <v>0</v>
      </c>
      <c r="AK4" s="58">
        <v>0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58">
        <v>0</v>
      </c>
      <c r="AS4" s="58">
        <v>0</v>
      </c>
      <c r="AT4" s="58">
        <v>0</v>
      </c>
      <c r="AU4" s="58">
        <v>0</v>
      </c>
      <c r="AV4" s="58">
        <v>0</v>
      </c>
      <c r="AW4" s="58">
        <v>0</v>
      </c>
      <c r="AX4" s="58">
        <v>0</v>
      </c>
      <c r="AY4" s="58">
        <v>0</v>
      </c>
      <c r="AZ4" s="58">
        <v>0</v>
      </c>
      <c r="BA4" s="58">
        <v>0</v>
      </c>
      <c r="BB4" s="58">
        <v>0</v>
      </c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113">
        <f t="shared" si="3"/>
        <v>0</v>
      </c>
      <c r="BU4" s="113">
        <f t="shared" si="4"/>
        <v>0</v>
      </c>
    </row>
    <row r="5" spans="1:73" s="64" customFormat="1" x14ac:dyDescent="0.2">
      <c r="A5" s="57" t="s">
        <v>19</v>
      </c>
      <c r="B5" s="57" t="s">
        <v>3671</v>
      </c>
      <c r="C5" s="67" t="s">
        <v>3672</v>
      </c>
      <c r="D5" s="26">
        <v>271660</v>
      </c>
      <c r="E5" s="66" t="s">
        <v>1373</v>
      </c>
      <c r="F5" s="57" t="s">
        <v>3487</v>
      </c>
      <c r="G5" s="33"/>
      <c r="H5" s="33">
        <v>1531.32</v>
      </c>
      <c r="I5" s="33">
        <v>243.2</v>
      </c>
      <c r="J5" s="59">
        <f t="shared" si="0"/>
        <v>1774.52</v>
      </c>
      <c r="K5" s="59">
        <v>274615.23000000004</v>
      </c>
      <c r="L5" s="33">
        <v>249.13</v>
      </c>
      <c r="M5" s="33">
        <v>250.35</v>
      </c>
      <c r="N5" s="33"/>
      <c r="O5" s="60"/>
      <c r="P5" s="61">
        <f t="shared" si="1"/>
        <v>499.48</v>
      </c>
      <c r="Q5" s="61">
        <f t="shared" si="2"/>
        <v>282700.27999999985</v>
      </c>
      <c r="R5" s="62">
        <v>505.64</v>
      </c>
      <c r="S5" s="62">
        <v>249.54</v>
      </c>
      <c r="T5" s="71">
        <v>251.81</v>
      </c>
      <c r="U5" s="26">
        <v>251.81</v>
      </c>
      <c r="V5" s="26">
        <v>251.81</v>
      </c>
      <c r="W5" s="26">
        <v>249965.08</v>
      </c>
      <c r="X5" s="26">
        <v>251.81</v>
      </c>
      <c r="Y5" s="26">
        <v>251.81</v>
      </c>
      <c r="Z5" s="26">
        <v>251.81</v>
      </c>
      <c r="AA5" s="26">
        <v>251.81</v>
      </c>
      <c r="AB5" s="26">
        <v>251.81</v>
      </c>
      <c r="AC5" s="26">
        <v>251.81</v>
      </c>
      <c r="AD5" s="26">
        <v>251.81</v>
      </c>
      <c r="AE5" s="26">
        <v>713.47</v>
      </c>
      <c r="AF5" s="26">
        <v>839.37</v>
      </c>
      <c r="AG5" s="26">
        <v>839.37</v>
      </c>
      <c r="AH5" s="26">
        <v>839.37</v>
      </c>
      <c r="AI5" s="26">
        <v>7134.66</v>
      </c>
      <c r="AJ5" s="26">
        <v>839.37</v>
      </c>
      <c r="AK5" s="26">
        <v>839.37</v>
      </c>
      <c r="AL5" s="26">
        <v>839.37</v>
      </c>
      <c r="AM5" s="26">
        <v>839.37</v>
      </c>
      <c r="AN5" s="26">
        <v>839.37</v>
      </c>
      <c r="AO5" s="26">
        <v>839.37</v>
      </c>
      <c r="AP5" s="26">
        <v>839.37</v>
      </c>
      <c r="AQ5" s="26">
        <v>839.37</v>
      </c>
      <c r="AR5" s="26">
        <v>839.37</v>
      </c>
      <c r="AS5" s="26">
        <v>839.37</v>
      </c>
      <c r="AT5" s="26">
        <v>839.37</v>
      </c>
      <c r="AU5" s="26">
        <v>7134.66</v>
      </c>
      <c r="AV5" s="26">
        <v>839.37</v>
      </c>
      <c r="AW5" s="26">
        <v>839.37</v>
      </c>
      <c r="AX5" s="26">
        <v>839.37</v>
      </c>
      <c r="AY5" s="26">
        <v>0</v>
      </c>
      <c r="AZ5" s="26">
        <v>0</v>
      </c>
      <c r="BA5" s="26">
        <v>0</v>
      </c>
      <c r="BB5" s="26">
        <v>209.84</v>
      </c>
      <c r="BC5" s="26">
        <v>0</v>
      </c>
      <c r="BD5" s="26">
        <v>0</v>
      </c>
      <c r="BE5" s="26">
        <v>0</v>
      </c>
      <c r="BF5" s="26">
        <v>0</v>
      </c>
      <c r="BG5" s="26">
        <v>0</v>
      </c>
      <c r="BH5" s="26">
        <v>0</v>
      </c>
      <c r="BI5" s="26">
        <v>0</v>
      </c>
      <c r="BJ5" s="26">
        <v>0</v>
      </c>
      <c r="BK5" s="26">
        <v>0</v>
      </c>
      <c r="BL5" s="26">
        <v>0</v>
      </c>
      <c r="BM5" s="26">
        <v>0</v>
      </c>
      <c r="BN5" s="26">
        <v>0</v>
      </c>
      <c r="BO5" s="26">
        <v>0</v>
      </c>
      <c r="BP5" s="26">
        <v>0</v>
      </c>
      <c r="BQ5" s="26">
        <v>0</v>
      </c>
      <c r="BR5" s="26">
        <v>0</v>
      </c>
      <c r="BS5" s="26">
        <v>0</v>
      </c>
      <c r="BT5" s="113">
        <f t="shared" si="3"/>
        <v>1254.6600000000001</v>
      </c>
      <c r="BU5" s="113">
        <f t="shared" si="4"/>
        <v>281945.09999999986</v>
      </c>
    </row>
    <row r="6" spans="1:73" s="64" customFormat="1" x14ac:dyDescent="0.2">
      <c r="A6" s="57" t="s">
        <v>42</v>
      </c>
      <c r="B6" s="57" t="s">
        <v>3799</v>
      </c>
      <c r="C6" s="57"/>
      <c r="D6" s="26"/>
      <c r="E6" s="66"/>
      <c r="F6" s="57"/>
      <c r="G6" s="58"/>
      <c r="H6" s="58"/>
      <c r="I6" s="58"/>
      <c r="J6" s="59">
        <f t="shared" si="0"/>
        <v>0</v>
      </c>
      <c r="K6" s="59">
        <v>0</v>
      </c>
      <c r="L6" s="58"/>
      <c r="M6" s="58"/>
      <c r="N6" s="58"/>
      <c r="O6" s="58"/>
      <c r="P6" s="61">
        <f t="shared" si="1"/>
        <v>0</v>
      </c>
      <c r="Q6" s="61">
        <f t="shared" si="2"/>
        <v>0</v>
      </c>
      <c r="R6" s="79">
        <v>0</v>
      </c>
      <c r="S6" s="79">
        <v>0</v>
      </c>
      <c r="T6" s="63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58">
        <v>0</v>
      </c>
      <c r="AH6" s="58">
        <v>0</v>
      </c>
      <c r="AI6" s="58">
        <v>0</v>
      </c>
      <c r="AJ6" s="58">
        <v>0</v>
      </c>
      <c r="AK6" s="58">
        <v>0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58">
        <v>0</v>
      </c>
      <c r="AS6" s="58">
        <v>0</v>
      </c>
      <c r="AT6" s="58">
        <v>0</v>
      </c>
      <c r="AU6" s="58">
        <v>0</v>
      </c>
      <c r="AV6" s="58">
        <v>0</v>
      </c>
      <c r="AW6" s="58">
        <v>0</v>
      </c>
      <c r="AX6" s="58">
        <v>0</v>
      </c>
      <c r="AY6" s="58">
        <v>0</v>
      </c>
      <c r="AZ6" s="58">
        <v>0</v>
      </c>
      <c r="BA6" s="58">
        <v>0</v>
      </c>
      <c r="BB6" s="58">
        <v>0</v>
      </c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113">
        <f t="shared" si="3"/>
        <v>0</v>
      </c>
      <c r="BU6" s="113">
        <f t="shared" si="4"/>
        <v>0</v>
      </c>
    </row>
    <row r="7" spans="1:73" s="64" customFormat="1" x14ac:dyDescent="0.2">
      <c r="A7" s="57" t="s">
        <v>42</v>
      </c>
      <c r="B7" s="57" t="s">
        <v>3800</v>
      </c>
      <c r="C7" s="57"/>
      <c r="D7" s="26"/>
      <c r="E7" s="66"/>
      <c r="F7" s="57"/>
      <c r="G7" s="58"/>
      <c r="H7" s="58"/>
      <c r="I7" s="58"/>
      <c r="J7" s="59">
        <f t="shared" si="0"/>
        <v>0</v>
      </c>
      <c r="K7" s="59">
        <v>0</v>
      </c>
      <c r="L7" s="58"/>
      <c r="M7" s="58"/>
      <c r="N7" s="58"/>
      <c r="O7" s="58"/>
      <c r="P7" s="61">
        <f t="shared" si="1"/>
        <v>0</v>
      </c>
      <c r="Q7" s="61">
        <f t="shared" si="2"/>
        <v>0</v>
      </c>
      <c r="R7" s="79">
        <v>0</v>
      </c>
      <c r="S7" s="79">
        <v>0</v>
      </c>
      <c r="T7" s="63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0</v>
      </c>
      <c r="AA7" s="58">
        <v>0</v>
      </c>
      <c r="AB7" s="58">
        <v>0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0</v>
      </c>
      <c r="AI7" s="58">
        <v>0</v>
      </c>
      <c r="AJ7" s="58">
        <v>0</v>
      </c>
      <c r="AK7" s="58">
        <v>0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58">
        <v>0</v>
      </c>
      <c r="AS7" s="58">
        <v>0</v>
      </c>
      <c r="AT7" s="58">
        <v>0</v>
      </c>
      <c r="AU7" s="58">
        <v>0</v>
      </c>
      <c r="AV7" s="58">
        <v>0</v>
      </c>
      <c r="AW7" s="58">
        <v>0</v>
      </c>
      <c r="AX7" s="58">
        <v>0</v>
      </c>
      <c r="AY7" s="58">
        <v>0</v>
      </c>
      <c r="AZ7" s="58">
        <v>0</v>
      </c>
      <c r="BA7" s="58">
        <v>0</v>
      </c>
      <c r="BB7" s="58">
        <v>0</v>
      </c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113">
        <f t="shared" si="3"/>
        <v>0</v>
      </c>
      <c r="BU7" s="113">
        <f t="shared" si="4"/>
        <v>0</v>
      </c>
    </row>
    <row r="8" spans="1:73" x14ac:dyDescent="0.2">
      <c r="A8" s="57" t="s">
        <v>42</v>
      </c>
      <c r="B8" s="57" t="s">
        <v>3801</v>
      </c>
      <c r="C8" s="57"/>
      <c r="D8" s="26"/>
      <c r="E8" s="66"/>
      <c r="F8" s="57"/>
      <c r="G8" s="58"/>
      <c r="H8" s="58"/>
      <c r="I8" s="58"/>
      <c r="J8" s="59">
        <f t="shared" si="0"/>
        <v>0</v>
      </c>
      <c r="K8" s="59">
        <v>0</v>
      </c>
      <c r="L8" s="58"/>
      <c r="M8" s="58"/>
      <c r="N8" s="58"/>
      <c r="O8" s="58"/>
      <c r="P8" s="61">
        <f t="shared" si="1"/>
        <v>0</v>
      </c>
      <c r="Q8" s="61">
        <f t="shared" si="2"/>
        <v>0</v>
      </c>
      <c r="R8" s="79">
        <v>0</v>
      </c>
      <c r="S8" s="79">
        <v>0</v>
      </c>
      <c r="T8" s="63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58">
        <v>0</v>
      </c>
      <c r="AK8" s="58">
        <v>0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58">
        <v>0</v>
      </c>
      <c r="AS8" s="58">
        <v>0</v>
      </c>
      <c r="AT8" s="58">
        <v>0</v>
      </c>
      <c r="AU8" s="58">
        <v>0</v>
      </c>
      <c r="AV8" s="58">
        <v>0</v>
      </c>
      <c r="AW8" s="58">
        <v>0</v>
      </c>
      <c r="AX8" s="58">
        <v>0</v>
      </c>
      <c r="AY8" s="58">
        <v>0</v>
      </c>
      <c r="AZ8" s="58">
        <v>0</v>
      </c>
      <c r="BA8" s="58">
        <v>0</v>
      </c>
      <c r="BB8" s="58">
        <v>0</v>
      </c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113">
        <f t="shared" si="3"/>
        <v>0</v>
      </c>
      <c r="BU8" s="113">
        <f t="shared" si="4"/>
        <v>0</v>
      </c>
    </row>
    <row r="9" spans="1:73" x14ac:dyDescent="0.2">
      <c r="A9" s="57" t="s">
        <v>42</v>
      </c>
      <c r="B9" s="57" t="s">
        <v>3802</v>
      </c>
      <c r="C9" s="57"/>
      <c r="D9" s="26"/>
      <c r="E9" s="66"/>
      <c r="F9" s="57"/>
      <c r="G9" s="58"/>
      <c r="H9" s="58"/>
      <c r="I9" s="58"/>
      <c r="J9" s="59">
        <f t="shared" si="0"/>
        <v>0</v>
      </c>
      <c r="K9" s="59">
        <v>0</v>
      </c>
      <c r="L9" s="58"/>
      <c r="M9" s="58"/>
      <c r="N9" s="58"/>
      <c r="O9" s="58"/>
      <c r="P9" s="61">
        <f t="shared" si="1"/>
        <v>0</v>
      </c>
      <c r="Q9" s="61">
        <f t="shared" si="2"/>
        <v>0</v>
      </c>
      <c r="R9" s="79">
        <v>0</v>
      </c>
      <c r="S9" s="79">
        <v>0</v>
      </c>
      <c r="T9" s="63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0</v>
      </c>
      <c r="AA9" s="58">
        <v>0</v>
      </c>
      <c r="AB9" s="58">
        <v>0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0</v>
      </c>
      <c r="AI9" s="58">
        <v>0</v>
      </c>
      <c r="AJ9" s="58">
        <v>0</v>
      </c>
      <c r="AK9" s="58">
        <v>0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58">
        <v>0</v>
      </c>
      <c r="AS9" s="58">
        <v>0</v>
      </c>
      <c r="AT9" s="58">
        <v>0</v>
      </c>
      <c r="AU9" s="58">
        <v>0</v>
      </c>
      <c r="AV9" s="58">
        <v>0</v>
      </c>
      <c r="AW9" s="58">
        <v>0</v>
      </c>
      <c r="AX9" s="58">
        <v>0</v>
      </c>
      <c r="AY9" s="58">
        <v>0</v>
      </c>
      <c r="AZ9" s="58">
        <v>0</v>
      </c>
      <c r="BA9" s="58">
        <v>0</v>
      </c>
      <c r="BB9" s="58">
        <v>0</v>
      </c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113">
        <f t="shared" si="3"/>
        <v>0</v>
      </c>
      <c r="BU9" s="113">
        <f t="shared" si="4"/>
        <v>0</v>
      </c>
    </row>
    <row r="10" spans="1:73" x14ac:dyDescent="0.2">
      <c r="A10" s="57" t="s">
        <v>42</v>
      </c>
      <c r="B10" s="57" t="s">
        <v>3803</v>
      </c>
      <c r="C10" s="57"/>
      <c r="D10" s="26"/>
      <c r="E10" s="66"/>
      <c r="F10" s="57"/>
      <c r="G10" s="58"/>
      <c r="H10" s="58"/>
      <c r="I10" s="58"/>
      <c r="J10" s="59">
        <f t="shared" si="0"/>
        <v>0</v>
      </c>
      <c r="K10" s="59">
        <v>0</v>
      </c>
      <c r="L10" s="58"/>
      <c r="M10" s="58"/>
      <c r="N10" s="58"/>
      <c r="O10" s="58"/>
      <c r="P10" s="61">
        <f t="shared" si="1"/>
        <v>0</v>
      </c>
      <c r="Q10" s="61">
        <f t="shared" si="2"/>
        <v>0</v>
      </c>
      <c r="R10" s="79">
        <v>0</v>
      </c>
      <c r="S10" s="79">
        <v>0</v>
      </c>
      <c r="T10" s="63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  <c r="AI10" s="58">
        <v>0</v>
      </c>
      <c r="AJ10" s="58">
        <v>0</v>
      </c>
      <c r="AK10" s="58">
        <v>0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58">
        <v>0</v>
      </c>
      <c r="AS10" s="58">
        <v>0</v>
      </c>
      <c r="AT10" s="58">
        <v>0</v>
      </c>
      <c r="AU10" s="58">
        <v>0</v>
      </c>
      <c r="AV10" s="58">
        <v>0</v>
      </c>
      <c r="AW10" s="58">
        <v>0</v>
      </c>
      <c r="AX10" s="58">
        <v>0</v>
      </c>
      <c r="AY10" s="58">
        <v>0</v>
      </c>
      <c r="AZ10" s="58">
        <v>0</v>
      </c>
      <c r="BA10" s="58">
        <v>0</v>
      </c>
      <c r="BB10" s="58">
        <v>0</v>
      </c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113">
        <f t="shared" si="3"/>
        <v>0</v>
      </c>
      <c r="BU10" s="113">
        <f t="shared" si="4"/>
        <v>0</v>
      </c>
    </row>
    <row r="11" spans="1:73" x14ac:dyDescent="0.2">
      <c r="A11" s="57" t="s">
        <v>42</v>
      </c>
      <c r="B11" s="57" t="s">
        <v>3804</v>
      </c>
      <c r="C11" s="57"/>
      <c r="D11" s="26"/>
      <c r="E11" s="66"/>
      <c r="F11" s="57"/>
      <c r="G11" s="58"/>
      <c r="H11" s="58"/>
      <c r="I11" s="58"/>
      <c r="J11" s="59">
        <f t="shared" si="0"/>
        <v>0</v>
      </c>
      <c r="K11" s="59">
        <v>0</v>
      </c>
      <c r="L11" s="58"/>
      <c r="M11" s="58"/>
      <c r="N11" s="58"/>
      <c r="O11" s="58"/>
      <c r="P11" s="61">
        <f t="shared" si="1"/>
        <v>0</v>
      </c>
      <c r="Q11" s="61">
        <f t="shared" si="2"/>
        <v>0</v>
      </c>
      <c r="R11" s="79">
        <v>0</v>
      </c>
      <c r="S11" s="79">
        <v>0</v>
      </c>
      <c r="T11" s="63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0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0</v>
      </c>
      <c r="AI11" s="58">
        <v>0</v>
      </c>
      <c r="AJ11" s="58">
        <v>0</v>
      </c>
      <c r="AK11" s="58">
        <v>0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58">
        <v>0</v>
      </c>
      <c r="AS11" s="58">
        <v>0</v>
      </c>
      <c r="AT11" s="58">
        <v>0</v>
      </c>
      <c r="AU11" s="58">
        <v>0</v>
      </c>
      <c r="AV11" s="58">
        <v>0</v>
      </c>
      <c r="AW11" s="58">
        <v>0</v>
      </c>
      <c r="AX11" s="58">
        <v>0</v>
      </c>
      <c r="AY11" s="58">
        <v>0</v>
      </c>
      <c r="AZ11" s="58">
        <v>0</v>
      </c>
      <c r="BA11" s="58">
        <v>0</v>
      </c>
      <c r="BB11" s="58">
        <v>0</v>
      </c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113">
        <f t="shared" si="3"/>
        <v>0</v>
      </c>
      <c r="BU11" s="113">
        <f t="shared" si="4"/>
        <v>0</v>
      </c>
    </row>
    <row r="12" spans="1:73" x14ac:dyDescent="0.2">
      <c r="A12" s="57" t="s">
        <v>19</v>
      </c>
      <c r="B12" s="57" t="s">
        <v>3765</v>
      </c>
      <c r="C12" s="67" t="s">
        <v>3766</v>
      </c>
      <c r="D12" s="26">
        <v>288500</v>
      </c>
      <c r="E12" s="66" t="s">
        <v>1530</v>
      </c>
      <c r="F12" s="57" t="s">
        <v>3487</v>
      </c>
      <c r="G12" s="33">
        <v>2500</v>
      </c>
      <c r="H12" s="33">
        <v>552.75</v>
      </c>
      <c r="I12" s="33">
        <v>557.34</v>
      </c>
      <c r="J12" s="59">
        <f t="shared" si="0"/>
        <v>3610.09</v>
      </c>
      <c r="K12" s="59">
        <v>289855.89000000013</v>
      </c>
      <c r="L12" s="33">
        <v>559.57000000000005</v>
      </c>
      <c r="M12" s="33">
        <v>561.75</v>
      </c>
      <c r="N12" s="33">
        <v>564.66999999999996</v>
      </c>
      <c r="O12" s="60"/>
      <c r="P12" s="61">
        <f t="shared" si="1"/>
        <v>1685.9900000000002</v>
      </c>
      <c r="Q12" s="61">
        <f t="shared" si="2"/>
        <v>297175.97000000015</v>
      </c>
      <c r="R12" s="62">
        <v>567.95000000000005</v>
      </c>
      <c r="S12" s="62">
        <v>571.86</v>
      </c>
      <c r="T12" s="71">
        <v>577.07000000000005</v>
      </c>
      <c r="U12" s="26">
        <v>577.07000000000005</v>
      </c>
      <c r="V12" s="26">
        <v>577.07000000000005</v>
      </c>
      <c r="W12" s="26">
        <v>280927.42</v>
      </c>
      <c r="X12" s="26">
        <v>577.07000000000005</v>
      </c>
      <c r="Y12" s="26">
        <v>577.07000000000005</v>
      </c>
      <c r="Z12" s="26">
        <v>577.07000000000005</v>
      </c>
      <c r="AA12" s="26">
        <v>577.07000000000005</v>
      </c>
      <c r="AB12" s="26">
        <v>577.07000000000005</v>
      </c>
      <c r="AC12" s="26">
        <v>577.07000000000005</v>
      </c>
      <c r="AD12" s="26">
        <v>577.07000000000005</v>
      </c>
      <c r="AE12" s="26">
        <v>577.07000000000005</v>
      </c>
      <c r="AF12" s="26">
        <v>577.07000000000005</v>
      </c>
      <c r="AG12" s="26">
        <v>577.07000000000005</v>
      </c>
      <c r="AH12" s="26">
        <v>577.07000000000005</v>
      </c>
      <c r="AI12" s="26">
        <v>577.07000000000005</v>
      </c>
      <c r="AJ12" s="26">
        <v>577.07000000000005</v>
      </c>
      <c r="AK12" s="26">
        <v>577.07000000000005</v>
      </c>
      <c r="AL12" s="26">
        <v>577.07000000000005</v>
      </c>
      <c r="AM12" s="26">
        <v>577.07000000000005</v>
      </c>
      <c r="AN12" s="26">
        <v>577.07000000000005</v>
      </c>
      <c r="AO12" s="26">
        <v>577.07000000000005</v>
      </c>
      <c r="AP12" s="26">
        <v>577.07000000000005</v>
      </c>
      <c r="AQ12" s="26">
        <v>577.07000000000005</v>
      </c>
      <c r="AR12" s="26">
        <v>577.07000000000005</v>
      </c>
      <c r="AS12" s="26">
        <v>577.07000000000005</v>
      </c>
      <c r="AT12" s="26">
        <v>577.07000000000005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104.92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0</v>
      </c>
      <c r="BI12" s="26">
        <v>0</v>
      </c>
      <c r="BJ12" s="26">
        <v>0</v>
      </c>
      <c r="BK12" s="26">
        <v>0</v>
      </c>
      <c r="BL12" s="26">
        <v>0</v>
      </c>
      <c r="BM12" s="26">
        <v>0</v>
      </c>
      <c r="BN12" s="26">
        <v>0</v>
      </c>
      <c r="BO12" s="26">
        <v>0</v>
      </c>
      <c r="BP12" s="26">
        <v>0</v>
      </c>
      <c r="BQ12" s="26">
        <v>0</v>
      </c>
      <c r="BR12" s="26">
        <v>0</v>
      </c>
      <c r="BS12" s="26">
        <v>0</v>
      </c>
      <c r="BT12" s="113">
        <f t="shared" si="3"/>
        <v>2825.8000000000006</v>
      </c>
      <c r="BU12" s="113">
        <f>SUM(T12:BS12)</f>
        <v>296036.16000000015</v>
      </c>
    </row>
    <row r="13" spans="1:73" x14ac:dyDescent="0.2">
      <c r="A13" s="57" t="s">
        <v>19</v>
      </c>
      <c r="B13" s="57" t="s">
        <v>3749</v>
      </c>
      <c r="C13" s="67" t="s">
        <v>3750</v>
      </c>
      <c r="D13" s="26">
        <v>271660</v>
      </c>
      <c r="E13" s="66" t="s">
        <v>1533</v>
      </c>
      <c r="F13" s="57" t="s">
        <v>3487</v>
      </c>
      <c r="G13" s="33"/>
      <c r="H13" s="33">
        <v>3000</v>
      </c>
      <c r="I13" s="33">
        <v>151.25</v>
      </c>
      <c r="J13" s="59">
        <f t="shared" si="0"/>
        <v>3151.25</v>
      </c>
      <c r="K13" s="59">
        <v>271821.65000000026</v>
      </c>
      <c r="L13" s="33">
        <v>151.85</v>
      </c>
      <c r="M13" s="33">
        <v>152.44</v>
      </c>
      <c r="N13" s="33">
        <v>153.22999999999999</v>
      </c>
      <c r="O13" s="60"/>
      <c r="P13" s="61">
        <f t="shared" si="1"/>
        <v>457.52</v>
      </c>
      <c r="Q13" s="61">
        <f t="shared" si="2"/>
        <v>279849.60000000003</v>
      </c>
      <c r="R13" s="62">
        <v>154.12</v>
      </c>
      <c r="S13" s="62">
        <v>155.19</v>
      </c>
      <c r="T13" s="71">
        <v>156.6</v>
      </c>
      <c r="U13" s="26">
        <v>156.6</v>
      </c>
      <c r="V13" s="26">
        <v>156.6</v>
      </c>
      <c r="W13" s="26">
        <v>242154.74</v>
      </c>
      <c r="X13" s="26">
        <v>156.6</v>
      </c>
      <c r="Y13" s="26">
        <v>156.6</v>
      </c>
      <c r="Z13" s="26">
        <v>156.6</v>
      </c>
      <c r="AA13" s="26">
        <v>156.6</v>
      </c>
      <c r="AB13" s="26">
        <v>156.6</v>
      </c>
      <c r="AC13" s="26">
        <v>1096.2</v>
      </c>
      <c r="AD13" s="26">
        <v>156.6</v>
      </c>
      <c r="AE13" s="26">
        <v>323.64</v>
      </c>
      <c r="AF13" s="26">
        <v>522</v>
      </c>
      <c r="AG13" s="26">
        <v>522</v>
      </c>
      <c r="AH13" s="26">
        <v>522</v>
      </c>
      <c r="AI13" s="26">
        <v>6785.98</v>
      </c>
      <c r="AJ13" s="26">
        <v>522</v>
      </c>
      <c r="AK13" s="26">
        <v>522</v>
      </c>
      <c r="AL13" s="26">
        <v>522</v>
      </c>
      <c r="AM13" s="26">
        <v>522</v>
      </c>
      <c r="AN13" s="26">
        <v>522</v>
      </c>
      <c r="AO13" s="26">
        <v>3653.99</v>
      </c>
      <c r="AP13" s="26">
        <v>522</v>
      </c>
      <c r="AQ13" s="26">
        <v>522</v>
      </c>
      <c r="AR13" s="26">
        <v>522</v>
      </c>
      <c r="AS13" s="26">
        <v>522</v>
      </c>
      <c r="AT13" s="26">
        <v>522</v>
      </c>
      <c r="AU13" s="26">
        <v>3653.99</v>
      </c>
      <c r="AV13" s="26">
        <v>522</v>
      </c>
      <c r="AW13" s="26">
        <v>522</v>
      </c>
      <c r="AX13" s="26">
        <v>12527.95</v>
      </c>
      <c r="AY13" s="26">
        <v>0</v>
      </c>
      <c r="AZ13" s="26">
        <v>0</v>
      </c>
      <c r="BA13" s="26">
        <v>0</v>
      </c>
      <c r="BB13" s="26">
        <v>104.4</v>
      </c>
      <c r="BC13" s="26">
        <v>0</v>
      </c>
      <c r="BD13" s="26">
        <v>0</v>
      </c>
      <c r="BE13" s="26">
        <v>0</v>
      </c>
      <c r="BF13" s="26">
        <v>0</v>
      </c>
      <c r="BG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  <c r="BQ13" s="26">
        <v>0</v>
      </c>
      <c r="BR13" s="26">
        <v>0</v>
      </c>
      <c r="BS13" s="26">
        <v>0</v>
      </c>
      <c r="BT13" s="113">
        <f t="shared" si="3"/>
        <v>766.82999999999993</v>
      </c>
      <c r="BU13" s="113">
        <f t="shared" si="4"/>
        <v>279540.2900000001</v>
      </c>
    </row>
    <row r="14" spans="1:73" x14ac:dyDescent="0.2">
      <c r="A14" s="57" t="s">
        <v>42</v>
      </c>
      <c r="B14" s="57" t="s">
        <v>3805</v>
      </c>
      <c r="C14" s="57"/>
      <c r="D14" s="26"/>
      <c r="E14" s="66"/>
      <c r="F14" s="57"/>
      <c r="G14" s="58"/>
      <c r="H14" s="58"/>
      <c r="I14" s="58"/>
      <c r="J14" s="59">
        <f t="shared" si="0"/>
        <v>0</v>
      </c>
      <c r="K14" s="59">
        <v>0</v>
      </c>
      <c r="L14" s="58"/>
      <c r="M14" s="58"/>
      <c r="N14" s="58"/>
      <c r="O14" s="58"/>
      <c r="P14" s="61">
        <f t="shared" si="1"/>
        <v>0</v>
      </c>
      <c r="Q14" s="61">
        <f t="shared" si="2"/>
        <v>0</v>
      </c>
      <c r="R14" s="79">
        <v>0</v>
      </c>
      <c r="S14" s="79">
        <v>0</v>
      </c>
      <c r="T14" s="63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  <c r="AI14" s="58">
        <v>0</v>
      </c>
      <c r="AJ14" s="58">
        <v>0</v>
      </c>
      <c r="AK14" s="58">
        <v>0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58">
        <v>0</v>
      </c>
      <c r="AS14" s="58">
        <v>0</v>
      </c>
      <c r="AT14" s="58">
        <v>0</v>
      </c>
      <c r="AU14" s="58">
        <v>0</v>
      </c>
      <c r="AV14" s="58">
        <v>0</v>
      </c>
      <c r="AW14" s="58">
        <v>0</v>
      </c>
      <c r="AX14" s="58">
        <v>0</v>
      </c>
      <c r="AY14" s="58">
        <v>0</v>
      </c>
      <c r="AZ14" s="58">
        <v>0</v>
      </c>
      <c r="BA14" s="58">
        <v>0</v>
      </c>
      <c r="BB14" s="58">
        <v>0</v>
      </c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113">
        <f t="shared" si="3"/>
        <v>0</v>
      </c>
      <c r="BU14" s="113">
        <f t="shared" si="4"/>
        <v>0</v>
      </c>
    </row>
    <row r="15" spans="1:73" x14ac:dyDescent="0.2">
      <c r="A15" s="57" t="s">
        <v>19</v>
      </c>
      <c r="B15" s="57" t="s">
        <v>3683</v>
      </c>
      <c r="C15" s="67" t="s">
        <v>3684</v>
      </c>
      <c r="D15" s="26">
        <v>265736.12</v>
      </c>
      <c r="E15" s="66" t="s">
        <v>1536</v>
      </c>
      <c r="F15" s="57" t="s">
        <v>3487</v>
      </c>
      <c r="G15" s="33">
        <v>218.97</v>
      </c>
      <c r="H15" s="33">
        <v>220.07</v>
      </c>
      <c r="I15" s="33">
        <v>221.89</v>
      </c>
      <c r="J15" s="59">
        <f t="shared" si="0"/>
        <v>660.93</v>
      </c>
      <c r="K15" s="59">
        <v>264642.72000000009</v>
      </c>
      <c r="L15" s="33">
        <v>222.78</v>
      </c>
      <c r="M15" s="33">
        <v>223.65</v>
      </c>
      <c r="N15" s="33">
        <v>319.14999999999998</v>
      </c>
      <c r="O15" s="60"/>
      <c r="P15" s="61">
        <f t="shared" si="1"/>
        <v>765.57999999999993</v>
      </c>
      <c r="Q15" s="61">
        <f t="shared" si="2"/>
        <v>272115.25999999995</v>
      </c>
      <c r="R15" s="62">
        <v>753.72</v>
      </c>
      <c r="S15" s="62">
        <v>758.92</v>
      </c>
      <c r="T15" s="71">
        <v>765.83</v>
      </c>
      <c r="U15" s="26">
        <v>765.83</v>
      </c>
      <c r="V15" s="26">
        <v>765.83</v>
      </c>
      <c r="W15" s="26">
        <v>242762.01</v>
      </c>
      <c r="X15" s="26">
        <v>765.83</v>
      </c>
      <c r="Y15" s="26">
        <v>765.83</v>
      </c>
      <c r="Z15" s="26">
        <v>765.83</v>
      </c>
      <c r="AA15" s="26">
        <v>765.83</v>
      </c>
      <c r="AB15" s="26">
        <v>765.83</v>
      </c>
      <c r="AC15" s="26">
        <v>765.83</v>
      </c>
      <c r="AD15" s="26">
        <v>765.83</v>
      </c>
      <c r="AE15" s="26">
        <v>765.83</v>
      </c>
      <c r="AF15" s="26">
        <v>765.83</v>
      </c>
      <c r="AG15" s="26">
        <v>765.83</v>
      </c>
      <c r="AH15" s="26">
        <v>765.83</v>
      </c>
      <c r="AI15" s="26">
        <v>4242.09</v>
      </c>
      <c r="AJ15" s="26">
        <v>765.83</v>
      </c>
      <c r="AK15" s="26">
        <v>765.83</v>
      </c>
      <c r="AL15" s="26">
        <v>765.83</v>
      </c>
      <c r="AM15" s="26">
        <v>765.83</v>
      </c>
      <c r="AN15" s="26">
        <v>765.83</v>
      </c>
      <c r="AO15" s="26">
        <v>765.83</v>
      </c>
      <c r="AP15" s="26">
        <v>765.83</v>
      </c>
      <c r="AQ15" s="26">
        <v>765.83</v>
      </c>
      <c r="AR15" s="26">
        <v>765.83</v>
      </c>
      <c r="AS15" s="26">
        <v>765.83</v>
      </c>
      <c r="AT15" s="26">
        <v>765.83</v>
      </c>
      <c r="AU15" s="26">
        <v>4242.09</v>
      </c>
      <c r="AV15" s="26">
        <v>0</v>
      </c>
      <c r="AW15" s="26">
        <v>0</v>
      </c>
      <c r="AX15" s="26">
        <v>0</v>
      </c>
      <c r="AY15" s="26">
        <v>0</v>
      </c>
      <c r="AZ15" s="26">
        <v>0</v>
      </c>
      <c r="BA15" s="26">
        <v>210.68</v>
      </c>
      <c r="BB15" s="26">
        <v>0</v>
      </c>
      <c r="BC15" s="26">
        <v>0</v>
      </c>
      <c r="BD15" s="26">
        <v>0</v>
      </c>
      <c r="BE15" s="26">
        <v>0</v>
      </c>
      <c r="BF15" s="26">
        <v>0</v>
      </c>
      <c r="BG15" s="26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  <c r="BP15" s="26">
        <v>0</v>
      </c>
      <c r="BQ15" s="26">
        <v>0</v>
      </c>
      <c r="BR15" s="26">
        <v>0</v>
      </c>
      <c r="BS15" s="26">
        <v>0</v>
      </c>
      <c r="BT15" s="113">
        <f t="shared" si="3"/>
        <v>2278.2199999999998</v>
      </c>
      <c r="BU15" s="113">
        <f t="shared" si="4"/>
        <v>270602.61999999988</v>
      </c>
    </row>
    <row r="16" spans="1:73" x14ac:dyDescent="0.2">
      <c r="A16" s="57" t="s">
        <v>19</v>
      </c>
      <c r="B16" s="57" t="s">
        <v>3697</v>
      </c>
      <c r="C16" s="67" t="s">
        <v>3698</v>
      </c>
      <c r="D16" s="26">
        <v>271660</v>
      </c>
      <c r="E16" s="66" t="s">
        <v>1539</v>
      </c>
      <c r="F16" s="57" t="s">
        <v>3487</v>
      </c>
      <c r="G16" s="33">
        <v>2510</v>
      </c>
      <c r="H16" s="33">
        <v>2522.5500000000002</v>
      </c>
      <c r="I16" s="33">
        <v>2543.4899999999998</v>
      </c>
      <c r="J16" s="59">
        <f t="shared" si="0"/>
        <v>7576.04</v>
      </c>
      <c r="K16" s="59">
        <v>256898.15999999989</v>
      </c>
      <c r="L16" s="33">
        <v>2553.66</v>
      </c>
      <c r="M16" s="33">
        <v>2563.62</v>
      </c>
      <c r="N16" s="33">
        <v>2576.9499999999998</v>
      </c>
      <c r="O16" s="60"/>
      <c r="P16" s="61">
        <f t="shared" si="1"/>
        <v>7694.23</v>
      </c>
      <c r="Q16" s="61">
        <f t="shared" si="2"/>
        <v>256980.74000000034</v>
      </c>
      <c r="R16" s="62">
        <v>2591.9</v>
      </c>
      <c r="S16" s="62">
        <v>1136.82</v>
      </c>
      <c r="T16" s="71">
        <v>1147.17</v>
      </c>
      <c r="U16" s="26">
        <v>1147.17</v>
      </c>
      <c r="V16" s="26">
        <v>1147.17</v>
      </c>
      <c r="W16" s="26">
        <v>210310.6</v>
      </c>
      <c r="X16" s="26">
        <v>1147.17</v>
      </c>
      <c r="Y16" s="26">
        <v>1147.17</v>
      </c>
      <c r="Z16" s="26">
        <v>1147.17</v>
      </c>
      <c r="AA16" s="26">
        <v>1147.17</v>
      </c>
      <c r="AB16" s="26">
        <v>1147.17</v>
      </c>
      <c r="AC16" s="26">
        <v>1147.17</v>
      </c>
      <c r="AD16" s="26">
        <v>1147.17</v>
      </c>
      <c r="AE16" s="26">
        <v>1147.17</v>
      </c>
      <c r="AF16" s="26">
        <v>1147.17</v>
      </c>
      <c r="AG16" s="26">
        <v>1147.17</v>
      </c>
      <c r="AH16" s="26">
        <v>1147.17</v>
      </c>
      <c r="AI16" s="26">
        <v>5360.82</v>
      </c>
      <c r="AJ16" s="26">
        <v>1147.17</v>
      </c>
      <c r="AK16" s="26">
        <v>1147.17</v>
      </c>
      <c r="AL16" s="26">
        <v>1147.17</v>
      </c>
      <c r="AM16" s="26">
        <v>1147.17</v>
      </c>
      <c r="AN16" s="26">
        <v>1147.17</v>
      </c>
      <c r="AO16" s="26">
        <v>1147.17</v>
      </c>
      <c r="AP16" s="26">
        <v>1147.17</v>
      </c>
      <c r="AQ16" s="26">
        <v>1147.17</v>
      </c>
      <c r="AR16" s="26">
        <v>1147.17</v>
      </c>
      <c r="AS16" s="26">
        <v>1147.17</v>
      </c>
      <c r="AT16" s="26">
        <v>1147.17</v>
      </c>
      <c r="AU16" s="26">
        <v>5360.82</v>
      </c>
      <c r="AV16" s="26">
        <v>1147.17</v>
      </c>
      <c r="AW16" s="26">
        <v>1147.17</v>
      </c>
      <c r="AX16" s="26">
        <v>1147.17</v>
      </c>
      <c r="AY16" s="26">
        <v>0</v>
      </c>
      <c r="AZ16" s="26">
        <v>0</v>
      </c>
      <c r="BA16" s="26">
        <v>99.02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0</v>
      </c>
      <c r="BP16" s="26">
        <v>0</v>
      </c>
      <c r="BQ16" s="26">
        <v>0</v>
      </c>
      <c r="BR16" s="26">
        <v>0</v>
      </c>
      <c r="BS16" s="26">
        <v>0</v>
      </c>
      <c r="BT16" s="113">
        <f t="shared" si="3"/>
        <v>11422.949999999999</v>
      </c>
      <c r="BU16" s="113">
        <f t="shared" si="4"/>
        <v>253252.02000000034</v>
      </c>
    </row>
    <row r="17" spans="1:73" x14ac:dyDescent="0.2">
      <c r="A17" s="57" t="s">
        <v>42</v>
      </c>
      <c r="B17" s="57" t="s">
        <v>3806</v>
      </c>
      <c r="C17" s="57"/>
      <c r="D17" s="26"/>
      <c r="E17" s="66"/>
      <c r="F17" s="57"/>
      <c r="G17" s="58"/>
      <c r="H17" s="58"/>
      <c r="I17" s="58"/>
      <c r="J17" s="59">
        <f t="shared" si="0"/>
        <v>0</v>
      </c>
      <c r="K17" s="59">
        <v>0</v>
      </c>
      <c r="L17" s="58"/>
      <c r="M17" s="58"/>
      <c r="N17" s="58"/>
      <c r="O17" s="58"/>
      <c r="P17" s="61">
        <f t="shared" si="1"/>
        <v>0</v>
      </c>
      <c r="Q17" s="61">
        <f t="shared" si="2"/>
        <v>0</v>
      </c>
      <c r="R17" s="79">
        <v>0</v>
      </c>
      <c r="S17" s="79">
        <v>0</v>
      </c>
      <c r="T17" s="63">
        <v>0</v>
      </c>
      <c r="U17" s="58">
        <v>0</v>
      </c>
      <c r="V17" s="58">
        <v>0</v>
      </c>
      <c r="W17" s="58">
        <v>0</v>
      </c>
      <c r="X17" s="58">
        <v>0</v>
      </c>
      <c r="Y17" s="58">
        <v>0</v>
      </c>
      <c r="Z17" s="58">
        <v>0</v>
      </c>
      <c r="AA17" s="58">
        <v>0</v>
      </c>
      <c r="AB17" s="58">
        <v>0</v>
      </c>
      <c r="AC17" s="58">
        <v>0</v>
      </c>
      <c r="AD17" s="58">
        <v>0</v>
      </c>
      <c r="AE17" s="58">
        <v>0</v>
      </c>
      <c r="AF17" s="58">
        <v>0</v>
      </c>
      <c r="AG17" s="58">
        <v>0</v>
      </c>
      <c r="AH17" s="58">
        <v>0</v>
      </c>
      <c r="AI17" s="58">
        <v>0</v>
      </c>
      <c r="AJ17" s="58">
        <v>0</v>
      </c>
      <c r="AK17" s="58">
        <v>0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58">
        <v>0</v>
      </c>
      <c r="AS17" s="58">
        <v>0</v>
      </c>
      <c r="AT17" s="58">
        <v>0</v>
      </c>
      <c r="AU17" s="58">
        <v>0</v>
      </c>
      <c r="AV17" s="58">
        <v>0</v>
      </c>
      <c r="AW17" s="58">
        <v>0</v>
      </c>
      <c r="AX17" s="58">
        <v>0</v>
      </c>
      <c r="AY17" s="58">
        <v>0</v>
      </c>
      <c r="AZ17" s="58">
        <v>0</v>
      </c>
      <c r="BA17" s="58">
        <v>0</v>
      </c>
      <c r="BB17" s="58">
        <v>0</v>
      </c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113">
        <f t="shared" si="3"/>
        <v>0</v>
      </c>
      <c r="BU17" s="113">
        <f t="shared" si="4"/>
        <v>0</v>
      </c>
    </row>
    <row r="18" spans="1:73" x14ac:dyDescent="0.2">
      <c r="A18" s="57" t="s">
        <v>42</v>
      </c>
      <c r="B18" s="57" t="s">
        <v>3897</v>
      </c>
      <c r="C18" s="93"/>
      <c r="D18" s="94"/>
      <c r="E18" s="92"/>
      <c r="F18" s="93"/>
      <c r="G18" s="95">
        <v>60.24</v>
      </c>
      <c r="H18" s="95">
        <v>60.54</v>
      </c>
      <c r="I18" s="95">
        <v>61.04</v>
      </c>
      <c r="J18" s="96">
        <f t="shared" si="0"/>
        <v>181.82</v>
      </c>
      <c r="K18" s="96">
        <v>286193.92999999959</v>
      </c>
      <c r="L18" s="97"/>
      <c r="M18" s="97"/>
      <c r="N18" s="97"/>
      <c r="O18" s="97"/>
      <c r="P18" s="61">
        <f t="shared" si="1"/>
        <v>0</v>
      </c>
      <c r="Q18" s="98">
        <f t="shared" si="2"/>
        <v>286010.05999999959</v>
      </c>
      <c r="R18" s="99">
        <v>61.29</v>
      </c>
      <c r="S18" s="99">
        <v>61.29</v>
      </c>
      <c r="T18" s="243">
        <v>61.29</v>
      </c>
      <c r="U18" s="97">
        <v>61.29</v>
      </c>
      <c r="V18" s="97">
        <v>61.29</v>
      </c>
      <c r="W18" s="97">
        <v>279840.40000000002</v>
      </c>
      <c r="X18" s="97">
        <v>61.29</v>
      </c>
      <c r="Y18" s="97">
        <v>61.29</v>
      </c>
      <c r="Z18" s="97">
        <v>61.29</v>
      </c>
      <c r="AA18" s="97">
        <v>61.29</v>
      </c>
      <c r="AB18" s="97">
        <v>61.29</v>
      </c>
      <c r="AC18" s="97">
        <v>61.29</v>
      </c>
      <c r="AD18" s="97">
        <v>61.29</v>
      </c>
      <c r="AE18" s="97">
        <v>61.29</v>
      </c>
      <c r="AF18" s="97">
        <v>61.29</v>
      </c>
      <c r="AG18" s="97">
        <v>61.29</v>
      </c>
      <c r="AH18" s="97">
        <v>61.29</v>
      </c>
      <c r="AI18" s="97">
        <v>61.29</v>
      </c>
      <c r="AJ18" s="97">
        <v>61.29</v>
      </c>
      <c r="AK18" s="97">
        <v>61.29</v>
      </c>
      <c r="AL18" s="97">
        <v>204.29</v>
      </c>
      <c r="AM18" s="97">
        <v>204.29</v>
      </c>
      <c r="AN18" s="97">
        <v>204.29</v>
      </c>
      <c r="AO18" s="97">
        <v>204.29</v>
      </c>
      <c r="AP18" s="97">
        <v>204.29</v>
      </c>
      <c r="AQ18" s="97">
        <v>204.29</v>
      </c>
      <c r="AR18" s="97">
        <v>204.29</v>
      </c>
      <c r="AS18" s="97">
        <v>204.29</v>
      </c>
      <c r="AT18" s="97">
        <v>204.29</v>
      </c>
      <c r="AU18" s="97">
        <v>3064.39</v>
      </c>
      <c r="AV18" s="97">
        <v>0</v>
      </c>
      <c r="AW18" s="97">
        <v>0</v>
      </c>
      <c r="AX18" s="97">
        <v>0</v>
      </c>
      <c r="AY18" s="97">
        <v>0</v>
      </c>
      <c r="AZ18" s="97">
        <v>0</v>
      </c>
      <c r="BA18" s="97">
        <v>102.15</v>
      </c>
      <c r="BB18" s="97">
        <v>0</v>
      </c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113">
        <f t="shared" si="3"/>
        <v>122.58</v>
      </c>
      <c r="BU18" s="113">
        <f t="shared" si="4"/>
        <v>285887.47999999957</v>
      </c>
    </row>
    <row r="19" spans="1:73" s="64" customFormat="1" x14ac:dyDescent="0.2">
      <c r="A19" s="57" t="s">
        <v>42</v>
      </c>
      <c r="B19" s="57" t="s">
        <v>3807</v>
      </c>
      <c r="C19" s="57"/>
      <c r="D19" s="26"/>
      <c r="E19" s="66"/>
      <c r="F19" s="57"/>
      <c r="G19" s="58"/>
      <c r="H19" s="58"/>
      <c r="I19" s="58"/>
      <c r="J19" s="59">
        <f t="shared" si="0"/>
        <v>0</v>
      </c>
      <c r="K19" s="59">
        <v>0</v>
      </c>
      <c r="L19" s="58"/>
      <c r="M19" s="58"/>
      <c r="N19" s="58"/>
      <c r="O19" s="58"/>
      <c r="P19" s="61">
        <f t="shared" si="1"/>
        <v>0</v>
      </c>
      <c r="Q19" s="61">
        <f t="shared" si="2"/>
        <v>0</v>
      </c>
      <c r="R19" s="79">
        <v>0</v>
      </c>
      <c r="S19" s="79">
        <v>0</v>
      </c>
      <c r="T19" s="63">
        <v>0</v>
      </c>
      <c r="U19" s="58">
        <v>0</v>
      </c>
      <c r="V19" s="58">
        <v>0</v>
      </c>
      <c r="W19" s="58">
        <v>0</v>
      </c>
      <c r="X19" s="58">
        <v>0</v>
      </c>
      <c r="Y19" s="58">
        <v>0</v>
      </c>
      <c r="Z19" s="58">
        <v>0</v>
      </c>
      <c r="AA19" s="58">
        <v>0</v>
      </c>
      <c r="AB19" s="58">
        <v>0</v>
      </c>
      <c r="AC19" s="58">
        <v>0</v>
      </c>
      <c r="AD19" s="58">
        <v>0</v>
      </c>
      <c r="AE19" s="58">
        <v>0</v>
      </c>
      <c r="AF19" s="58">
        <v>0</v>
      </c>
      <c r="AG19" s="58">
        <v>0</v>
      </c>
      <c r="AH19" s="58">
        <v>0</v>
      </c>
      <c r="AI19" s="58">
        <v>0</v>
      </c>
      <c r="AJ19" s="58">
        <v>0</v>
      </c>
      <c r="AK19" s="58">
        <v>0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58">
        <v>0</v>
      </c>
      <c r="AS19" s="58">
        <v>0</v>
      </c>
      <c r="AT19" s="58">
        <v>0</v>
      </c>
      <c r="AU19" s="58">
        <v>0</v>
      </c>
      <c r="AV19" s="58">
        <v>0</v>
      </c>
      <c r="AW19" s="58">
        <v>0</v>
      </c>
      <c r="AX19" s="58">
        <v>0</v>
      </c>
      <c r="AY19" s="58">
        <v>0</v>
      </c>
      <c r="AZ19" s="58">
        <v>0</v>
      </c>
      <c r="BA19" s="58">
        <v>0</v>
      </c>
      <c r="BB19" s="58">
        <v>0</v>
      </c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113">
        <f t="shared" si="3"/>
        <v>0</v>
      </c>
      <c r="BU19" s="113">
        <f t="shared" si="4"/>
        <v>0</v>
      </c>
    </row>
    <row r="20" spans="1:73" x14ac:dyDescent="0.2">
      <c r="A20" s="52" t="s">
        <v>19</v>
      </c>
      <c r="B20" s="53" t="s">
        <v>3656</v>
      </c>
      <c r="C20" s="54" t="s">
        <v>3657</v>
      </c>
      <c r="D20" s="55">
        <v>229000</v>
      </c>
      <c r="E20" s="56" t="s">
        <v>1544</v>
      </c>
      <c r="F20" s="57" t="s">
        <v>3487</v>
      </c>
      <c r="G20" s="58"/>
      <c r="H20" s="58"/>
      <c r="I20" s="58"/>
      <c r="J20" s="59">
        <f t="shared" si="0"/>
        <v>0</v>
      </c>
      <c r="K20" s="59">
        <v>0</v>
      </c>
      <c r="L20" s="33"/>
      <c r="M20" s="33"/>
      <c r="N20" s="33"/>
      <c r="O20" s="60"/>
      <c r="P20" s="61">
        <f t="shared" si="1"/>
        <v>0</v>
      </c>
      <c r="Q20" s="61">
        <f t="shared" si="2"/>
        <v>214275.77999999974</v>
      </c>
      <c r="R20" s="62"/>
      <c r="S20" s="62">
        <v>1500</v>
      </c>
      <c r="T20" s="63">
        <v>0</v>
      </c>
      <c r="U20" s="26">
        <v>630.04999999999995</v>
      </c>
      <c r="V20" s="26">
        <v>630.04999999999995</v>
      </c>
      <c r="W20" s="26">
        <v>2130.0500000000002</v>
      </c>
      <c r="X20" s="26">
        <v>630.04999999999995</v>
      </c>
      <c r="Y20" s="26">
        <v>630.04999999999995</v>
      </c>
      <c r="Z20" s="26">
        <v>630.04999999999995</v>
      </c>
      <c r="AA20" s="26">
        <v>630.04999999999995</v>
      </c>
      <c r="AB20" s="26">
        <v>630.04999999999995</v>
      </c>
      <c r="AC20" s="26">
        <v>630.04999999999995</v>
      </c>
      <c r="AD20" s="26">
        <v>184384.13</v>
      </c>
      <c r="AE20" s="26">
        <v>630.04999999999995</v>
      </c>
      <c r="AF20" s="26">
        <v>630.04999999999995</v>
      </c>
      <c r="AG20" s="26">
        <v>630.04999999999995</v>
      </c>
      <c r="AH20" s="26">
        <v>630.04999999999995</v>
      </c>
      <c r="AI20" s="26">
        <v>2630.05</v>
      </c>
      <c r="AJ20" s="26">
        <v>630.04999999999995</v>
      </c>
      <c r="AK20" s="26">
        <v>630.04999999999995</v>
      </c>
      <c r="AL20" s="26">
        <v>630.04999999999995</v>
      </c>
      <c r="AM20" s="26">
        <v>630.04999999999995</v>
      </c>
      <c r="AN20" s="26">
        <v>630.04999999999995</v>
      </c>
      <c r="AO20" s="26">
        <v>630.04999999999995</v>
      </c>
      <c r="AP20" s="26">
        <v>630.04999999999995</v>
      </c>
      <c r="AQ20" s="26">
        <v>630.04999999999995</v>
      </c>
      <c r="AR20" s="26">
        <v>630.04999999999995</v>
      </c>
      <c r="AS20" s="26">
        <v>630.04999999999995</v>
      </c>
      <c r="AT20" s="26">
        <v>630.04999999999995</v>
      </c>
      <c r="AU20" s="26">
        <v>2630.05</v>
      </c>
      <c r="AV20" s="26">
        <v>630.04999999999995</v>
      </c>
      <c r="AW20" s="26">
        <v>630.04999999999995</v>
      </c>
      <c r="AX20" s="26">
        <v>630.04999999999995</v>
      </c>
      <c r="AY20" s="26">
        <v>630.04999999999995</v>
      </c>
      <c r="AZ20" s="26">
        <v>630.04999999999995</v>
      </c>
      <c r="BA20" s="26">
        <v>630.04999999999995</v>
      </c>
      <c r="BB20" s="26">
        <v>2730.05</v>
      </c>
      <c r="BC20" s="26">
        <v>630.04999999999995</v>
      </c>
      <c r="BD20" s="26">
        <v>630.04999999999995</v>
      </c>
      <c r="BE20" s="26">
        <v>630.04999999999995</v>
      </c>
      <c r="BF20" s="26">
        <v>630.04999999999995</v>
      </c>
      <c r="BG20" s="26">
        <v>630.04999999999995</v>
      </c>
      <c r="BH20" s="26">
        <v>630.04999999999995</v>
      </c>
      <c r="BI20" s="26">
        <v>630.04999999999995</v>
      </c>
      <c r="BJ20" s="26">
        <v>630.04999999999995</v>
      </c>
      <c r="BK20" s="26">
        <v>630.04999999999995</v>
      </c>
      <c r="BL20" s="26">
        <v>630.04999999999995</v>
      </c>
      <c r="BM20" s="26">
        <v>630.04999999999995</v>
      </c>
      <c r="BN20" s="26">
        <v>630.04999999999995</v>
      </c>
      <c r="BO20" s="26">
        <v>630.04999999999995</v>
      </c>
      <c r="BP20" s="26">
        <v>630.04999999999995</v>
      </c>
      <c r="BQ20" s="26">
        <v>630.04999999999995</v>
      </c>
      <c r="BR20" s="26">
        <v>630.04999999999995</v>
      </c>
      <c r="BS20" s="26">
        <v>630.04999999999995</v>
      </c>
      <c r="BT20" s="113">
        <f t="shared" si="3"/>
        <v>1500</v>
      </c>
      <c r="BU20" s="113">
        <f t="shared" si="4"/>
        <v>223486.62999999954</v>
      </c>
    </row>
    <row r="21" spans="1:73" s="72" customFormat="1" x14ac:dyDescent="0.2">
      <c r="A21" s="52" t="s">
        <v>19</v>
      </c>
      <c r="B21" s="53" t="s">
        <v>3791</v>
      </c>
      <c r="C21" s="54" t="s">
        <v>3792</v>
      </c>
      <c r="D21" s="55">
        <v>215260</v>
      </c>
      <c r="E21" s="56" t="s">
        <v>1547</v>
      </c>
      <c r="F21" s="57" t="s">
        <v>3487</v>
      </c>
      <c r="G21" s="58"/>
      <c r="H21" s="58"/>
      <c r="I21" s="58"/>
      <c r="J21" s="59">
        <f t="shared" si="0"/>
        <v>0</v>
      </c>
      <c r="K21" s="59">
        <v>0</v>
      </c>
      <c r="L21" s="33"/>
      <c r="M21" s="33"/>
      <c r="N21" s="33"/>
      <c r="O21" s="60"/>
      <c r="P21" s="61">
        <f t="shared" si="1"/>
        <v>0</v>
      </c>
      <c r="Q21" s="61">
        <f t="shared" si="2"/>
        <v>208175.39999999964</v>
      </c>
      <c r="R21" s="62"/>
      <c r="S21" s="62">
        <v>2100</v>
      </c>
      <c r="T21" s="71">
        <v>111.3</v>
      </c>
      <c r="U21" s="26">
        <v>111.3</v>
      </c>
      <c r="V21" s="26">
        <v>111.3</v>
      </c>
      <c r="W21" s="26">
        <v>201864.7</v>
      </c>
      <c r="X21" s="26">
        <v>111.3</v>
      </c>
      <c r="Y21" s="26">
        <v>111.3</v>
      </c>
      <c r="Z21" s="26">
        <v>111.3</v>
      </c>
      <c r="AA21" s="26">
        <v>111.3</v>
      </c>
      <c r="AB21" s="26">
        <v>111.3</v>
      </c>
      <c r="AC21" s="26">
        <v>111.3</v>
      </c>
      <c r="AD21" s="26">
        <v>111.3</v>
      </c>
      <c r="AE21" s="26">
        <v>111.3</v>
      </c>
      <c r="AF21" s="26">
        <v>111.3</v>
      </c>
      <c r="AG21" s="26">
        <v>111.3</v>
      </c>
      <c r="AH21" s="26">
        <v>111.3</v>
      </c>
      <c r="AI21" s="26">
        <v>111.3</v>
      </c>
      <c r="AJ21" s="26">
        <v>111.3</v>
      </c>
      <c r="AK21" s="26">
        <v>111.3</v>
      </c>
      <c r="AL21" s="26">
        <v>111.3</v>
      </c>
      <c r="AM21" s="26">
        <v>111.3</v>
      </c>
      <c r="AN21" s="26">
        <v>111.3</v>
      </c>
      <c r="AO21" s="26">
        <v>111.3</v>
      </c>
      <c r="AP21" s="26">
        <v>111.3</v>
      </c>
      <c r="AQ21" s="26">
        <v>111.3</v>
      </c>
      <c r="AR21" s="26">
        <v>111.3</v>
      </c>
      <c r="AS21" s="26">
        <v>111.3</v>
      </c>
      <c r="AT21" s="26">
        <v>111.3</v>
      </c>
      <c r="AU21" s="26">
        <v>111.3</v>
      </c>
      <c r="AV21" s="26">
        <v>111.3</v>
      </c>
      <c r="AW21" s="26">
        <v>111.3</v>
      </c>
      <c r="AX21" s="26">
        <v>111.3</v>
      </c>
      <c r="AY21" s="26">
        <v>111.3</v>
      </c>
      <c r="AZ21" s="26">
        <v>111.3</v>
      </c>
      <c r="BA21" s="26">
        <v>111.3</v>
      </c>
      <c r="BB21" s="26">
        <v>537.79999999999995</v>
      </c>
      <c r="BC21" s="26">
        <v>371</v>
      </c>
      <c r="BD21" s="26">
        <v>371</v>
      </c>
      <c r="BE21" s="26">
        <v>371</v>
      </c>
      <c r="BF21" s="26">
        <v>371</v>
      </c>
      <c r="BG21" s="26">
        <v>371</v>
      </c>
      <c r="BH21" s="26">
        <v>371</v>
      </c>
      <c r="BI21" s="26">
        <v>371</v>
      </c>
      <c r="BJ21" s="26">
        <v>371</v>
      </c>
      <c r="BK21" s="26">
        <v>371</v>
      </c>
      <c r="BL21" s="26">
        <v>371</v>
      </c>
      <c r="BM21" s="26">
        <v>371</v>
      </c>
      <c r="BN21" s="26">
        <v>371</v>
      </c>
      <c r="BO21" s="26">
        <v>371</v>
      </c>
      <c r="BP21" s="26">
        <v>371</v>
      </c>
      <c r="BQ21" s="26">
        <v>371</v>
      </c>
      <c r="BR21" s="26">
        <v>371</v>
      </c>
      <c r="BS21" s="26">
        <v>371</v>
      </c>
      <c r="BT21" s="113">
        <f t="shared" si="3"/>
        <v>2100</v>
      </c>
      <c r="BU21" s="113">
        <f t="shared" si="4"/>
        <v>212382.39999999964</v>
      </c>
    </row>
    <row r="22" spans="1:73" x14ac:dyDescent="0.2">
      <c r="A22" s="57" t="s">
        <v>19</v>
      </c>
      <c r="B22" s="57" t="s">
        <v>3754</v>
      </c>
      <c r="C22" s="67" t="s">
        <v>3755</v>
      </c>
      <c r="D22" s="26">
        <v>292340</v>
      </c>
      <c r="E22" s="66" t="s">
        <v>1582</v>
      </c>
      <c r="F22" s="57" t="s">
        <v>3487</v>
      </c>
      <c r="G22" s="33"/>
      <c r="H22" s="33">
        <v>600</v>
      </c>
      <c r="I22" s="33">
        <v>604.98</v>
      </c>
      <c r="J22" s="59">
        <f t="shared" si="0"/>
        <v>1204.98</v>
      </c>
      <c r="K22" s="59">
        <v>294730.65999999992</v>
      </c>
      <c r="L22" s="33">
        <v>607.4</v>
      </c>
      <c r="M22" s="33">
        <v>609.77</v>
      </c>
      <c r="N22" s="33">
        <v>205.33</v>
      </c>
      <c r="O22" s="60"/>
      <c r="P22" s="61">
        <f t="shared" si="1"/>
        <v>1422.5</v>
      </c>
      <c r="Q22" s="61">
        <f t="shared" si="2"/>
        <v>302480.98000000004</v>
      </c>
      <c r="R22" s="62">
        <v>206.53</v>
      </c>
      <c r="S22" s="62">
        <v>207.95</v>
      </c>
      <c r="T22" s="71">
        <v>209.84</v>
      </c>
      <c r="U22" s="26">
        <v>209.84</v>
      </c>
      <c r="V22" s="26">
        <v>209.84</v>
      </c>
      <c r="W22" s="26">
        <v>275741.11</v>
      </c>
      <c r="X22" s="26">
        <v>209.84</v>
      </c>
      <c r="Y22" s="26">
        <v>209.84</v>
      </c>
      <c r="Z22" s="26">
        <v>209.84</v>
      </c>
      <c r="AA22" s="26">
        <v>209.84</v>
      </c>
      <c r="AB22" s="26">
        <v>209.84</v>
      </c>
      <c r="AC22" s="26">
        <v>209.84</v>
      </c>
      <c r="AD22" s="26">
        <v>209.84</v>
      </c>
      <c r="AE22" s="26">
        <v>209.84</v>
      </c>
      <c r="AF22" s="26">
        <v>209.84</v>
      </c>
      <c r="AG22" s="26">
        <v>209.84</v>
      </c>
      <c r="AH22" s="26">
        <v>209.84</v>
      </c>
      <c r="AI22" s="26">
        <v>6527.06</v>
      </c>
      <c r="AJ22" s="26">
        <v>699.48</v>
      </c>
      <c r="AK22" s="26">
        <v>699.48</v>
      </c>
      <c r="AL22" s="26">
        <v>699.48</v>
      </c>
      <c r="AM22" s="26">
        <v>699.48</v>
      </c>
      <c r="AN22" s="26">
        <v>699.48</v>
      </c>
      <c r="AO22" s="26">
        <v>699.48</v>
      </c>
      <c r="AP22" s="26">
        <v>699.48</v>
      </c>
      <c r="AQ22" s="26">
        <v>699.48</v>
      </c>
      <c r="AR22" s="26">
        <v>699.48</v>
      </c>
      <c r="AS22" s="26">
        <v>699.48</v>
      </c>
      <c r="AT22" s="26">
        <v>699.48</v>
      </c>
      <c r="AU22" s="26">
        <v>6963.45</v>
      </c>
      <c r="AV22" s="26">
        <v>699.48</v>
      </c>
      <c r="AW22" s="26">
        <v>699.48</v>
      </c>
      <c r="AX22" s="26">
        <v>699.48</v>
      </c>
      <c r="AY22" s="26">
        <v>0</v>
      </c>
      <c r="AZ22" s="26">
        <v>0</v>
      </c>
      <c r="BA22" s="26">
        <v>0</v>
      </c>
      <c r="BB22" s="26">
        <v>104.4</v>
      </c>
      <c r="BC22" s="26">
        <v>0</v>
      </c>
      <c r="BD22" s="26">
        <v>0</v>
      </c>
      <c r="BE22" s="26">
        <v>0</v>
      </c>
      <c r="BF22" s="26">
        <v>0</v>
      </c>
      <c r="BG22" s="26">
        <v>0</v>
      </c>
      <c r="BH22" s="26">
        <v>0</v>
      </c>
      <c r="BI22" s="26">
        <v>0</v>
      </c>
      <c r="BJ22" s="26">
        <v>0</v>
      </c>
      <c r="BK22" s="26">
        <v>0</v>
      </c>
      <c r="BL22" s="26">
        <v>0</v>
      </c>
      <c r="BM22" s="26">
        <v>0</v>
      </c>
      <c r="BN22" s="26">
        <v>0</v>
      </c>
      <c r="BO22" s="26">
        <v>0</v>
      </c>
      <c r="BP22" s="26">
        <v>0</v>
      </c>
      <c r="BQ22" s="26">
        <v>0</v>
      </c>
      <c r="BR22" s="26">
        <v>0</v>
      </c>
      <c r="BS22" s="26">
        <v>0</v>
      </c>
      <c r="BT22" s="113">
        <f t="shared" si="3"/>
        <v>1836.98</v>
      </c>
      <c r="BU22" s="113">
        <f t="shared" si="4"/>
        <v>302066.50000000006</v>
      </c>
    </row>
    <row r="23" spans="1:73" s="72" customFormat="1" x14ac:dyDescent="0.2">
      <c r="A23" s="52" t="s">
        <v>19</v>
      </c>
      <c r="B23" s="53" t="s">
        <v>3716</v>
      </c>
      <c r="C23" s="54" t="s">
        <v>3706</v>
      </c>
      <c r="D23" s="55">
        <v>281060</v>
      </c>
      <c r="E23" s="56" t="s">
        <v>1584</v>
      </c>
      <c r="F23" s="57" t="s">
        <v>3487</v>
      </c>
      <c r="G23" s="58"/>
      <c r="H23" s="58"/>
      <c r="I23" s="58"/>
      <c r="J23" s="59">
        <f t="shared" si="0"/>
        <v>0</v>
      </c>
      <c r="K23" s="59">
        <v>0</v>
      </c>
      <c r="L23" s="33"/>
      <c r="M23" s="33"/>
      <c r="N23" s="33"/>
      <c r="O23" s="60"/>
      <c r="P23" s="61">
        <f t="shared" si="1"/>
        <v>0</v>
      </c>
      <c r="Q23" s="61">
        <f t="shared" si="2"/>
        <v>281060</v>
      </c>
      <c r="R23" s="62">
        <v>15560</v>
      </c>
      <c r="S23" s="62">
        <v>1500</v>
      </c>
      <c r="T23" s="71">
        <v>1500</v>
      </c>
      <c r="U23" s="26">
        <v>1500</v>
      </c>
      <c r="V23" s="26">
        <v>1500</v>
      </c>
      <c r="W23" s="26">
        <v>218756</v>
      </c>
      <c r="X23" s="26">
        <v>1500</v>
      </c>
      <c r="Y23" s="26">
        <v>1500</v>
      </c>
      <c r="Z23" s="26">
        <v>1500</v>
      </c>
      <c r="AA23" s="26">
        <v>1500</v>
      </c>
      <c r="AB23" s="26">
        <v>1500</v>
      </c>
      <c r="AC23" s="26">
        <v>1500</v>
      </c>
      <c r="AD23" s="26">
        <v>1500</v>
      </c>
      <c r="AE23" s="26">
        <v>1500</v>
      </c>
      <c r="AF23" s="26">
        <v>1500</v>
      </c>
      <c r="AG23" s="26">
        <v>1500</v>
      </c>
      <c r="AH23" s="26">
        <v>1500</v>
      </c>
      <c r="AI23" s="26">
        <v>1500</v>
      </c>
      <c r="AJ23" s="26">
        <v>1500</v>
      </c>
      <c r="AK23" s="26">
        <v>1500</v>
      </c>
      <c r="AL23" s="26">
        <v>1500</v>
      </c>
      <c r="AM23" s="26">
        <v>1500</v>
      </c>
      <c r="AN23" s="26">
        <v>1500</v>
      </c>
      <c r="AO23" s="26">
        <v>1500</v>
      </c>
      <c r="AP23" s="26">
        <v>1500</v>
      </c>
      <c r="AQ23" s="26">
        <v>1500</v>
      </c>
      <c r="AR23" s="26">
        <v>1500</v>
      </c>
      <c r="AS23" s="26">
        <v>1500</v>
      </c>
      <c r="AT23" s="26">
        <v>1500</v>
      </c>
      <c r="AU23" s="26">
        <v>1500</v>
      </c>
      <c r="AV23" s="26">
        <v>1500</v>
      </c>
      <c r="AW23" s="26">
        <v>1500</v>
      </c>
      <c r="AX23" s="26">
        <v>1500</v>
      </c>
      <c r="AY23" s="26">
        <v>0</v>
      </c>
      <c r="AZ23" s="26">
        <v>0</v>
      </c>
      <c r="BA23" s="26">
        <v>0</v>
      </c>
      <c r="BB23" s="26">
        <v>244</v>
      </c>
      <c r="BC23" s="26">
        <v>0</v>
      </c>
      <c r="BD23" s="26">
        <v>0</v>
      </c>
      <c r="BE23" s="26">
        <v>0</v>
      </c>
      <c r="BF23" s="26">
        <v>0</v>
      </c>
      <c r="BG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  <c r="BQ23" s="26">
        <v>0</v>
      </c>
      <c r="BR23" s="26">
        <v>0</v>
      </c>
      <c r="BS23" s="26">
        <v>0</v>
      </c>
      <c r="BT23" s="113">
        <f t="shared" si="3"/>
        <v>17060</v>
      </c>
      <c r="BU23" s="113">
        <f t="shared" si="4"/>
        <v>264000</v>
      </c>
    </row>
    <row r="24" spans="1:73" x14ac:dyDescent="0.2">
      <c r="A24" s="57" t="s">
        <v>42</v>
      </c>
      <c r="B24" s="57" t="s">
        <v>3808</v>
      </c>
      <c r="C24" s="57"/>
      <c r="D24" s="26"/>
      <c r="E24" s="66"/>
      <c r="F24" s="57"/>
      <c r="G24" s="58"/>
      <c r="H24" s="58"/>
      <c r="I24" s="58"/>
      <c r="J24" s="59">
        <f t="shared" si="0"/>
        <v>0</v>
      </c>
      <c r="K24" s="59">
        <v>0</v>
      </c>
      <c r="L24" s="58"/>
      <c r="M24" s="58"/>
      <c r="N24" s="58"/>
      <c r="O24" s="58"/>
      <c r="P24" s="61">
        <f t="shared" si="1"/>
        <v>0</v>
      </c>
      <c r="Q24" s="61">
        <f t="shared" si="2"/>
        <v>0</v>
      </c>
      <c r="R24" s="79">
        <v>0</v>
      </c>
      <c r="S24" s="79">
        <v>0</v>
      </c>
      <c r="T24" s="63">
        <v>0</v>
      </c>
      <c r="U24" s="58">
        <v>0</v>
      </c>
      <c r="V24" s="58">
        <v>0</v>
      </c>
      <c r="W24" s="58">
        <v>0</v>
      </c>
      <c r="X24" s="58">
        <v>0</v>
      </c>
      <c r="Y24" s="58">
        <v>0</v>
      </c>
      <c r="Z24" s="58">
        <v>0</v>
      </c>
      <c r="AA24" s="58">
        <v>0</v>
      </c>
      <c r="AB24" s="58">
        <v>0</v>
      </c>
      <c r="AC24" s="58">
        <v>0</v>
      </c>
      <c r="AD24" s="58">
        <v>0</v>
      </c>
      <c r="AE24" s="58">
        <v>0</v>
      </c>
      <c r="AF24" s="58">
        <v>0</v>
      </c>
      <c r="AG24" s="58">
        <v>0</v>
      </c>
      <c r="AH24" s="58">
        <v>0</v>
      </c>
      <c r="AI24" s="58">
        <v>0</v>
      </c>
      <c r="AJ24" s="58">
        <v>0</v>
      </c>
      <c r="AK24" s="58">
        <v>0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58">
        <v>0</v>
      </c>
      <c r="AS24" s="58">
        <v>0</v>
      </c>
      <c r="AT24" s="58">
        <v>0</v>
      </c>
      <c r="AU24" s="58">
        <v>0</v>
      </c>
      <c r="AV24" s="58">
        <v>0</v>
      </c>
      <c r="AW24" s="58">
        <v>0</v>
      </c>
      <c r="AX24" s="58">
        <v>0</v>
      </c>
      <c r="AY24" s="58">
        <v>0</v>
      </c>
      <c r="AZ24" s="58">
        <v>0</v>
      </c>
      <c r="BA24" s="58">
        <v>0</v>
      </c>
      <c r="BB24" s="58">
        <v>0</v>
      </c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113">
        <f t="shared" si="3"/>
        <v>0</v>
      </c>
      <c r="BU24" s="113">
        <f t="shared" si="4"/>
        <v>0</v>
      </c>
    </row>
    <row r="25" spans="1:73" x14ac:dyDescent="0.2">
      <c r="A25" s="57" t="s">
        <v>19</v>
      </c>
      <c r="B25" s="57" t="s">
        <v>3653</v>
      </c>
      <c r="C25" s="67" t="s">
        <v>3641</v>
      </c>
      <c r="D25" s="26">
        <v>288500</v>
      </c>
      <c r="E25" s="66" t="s">
        <v>1588</v>
      </c>
      <c r="F25" s="57" t="s">
        <v>3487</v>
      </c>
      <c r="G25" s="33"/>
      <c r="H25" s="33"/>
      <c r="I25" s="33"/>
      <c r="J25" s="59">
        <f t="shared" si="0"/>
        <v>0</v>
      </c>
      <c r="K25" s="59">
        <v>296182.2</v>
      </c>
      <c r="L25" s="33"/>
      <c r="M25" s="33">
        <v>94</v>
      </c>
      <c r="N25" s="33"/>
      <c r="O25" s="60"/>
      <c r="P25" s="61">
        <f t="shared" si="1"/>
        <v>94</v>
      </c>
      <c r="Q25" s="61">
        <f t="shared" si="2"/>
        <v>305339.68</v>
      </c>
      <c r="R25" s="62"/>
      <c r="S25" s="62"/>
      <c r="T25" s="63">
        <v>0</v>
      </c>
      <c r="U25" s="26">
        <v>0</v>
      </c>
      <c r="V25" s="26">
        <v>0</v>
      </c>
      <c r="W25" s="26">
        <v>305339.68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0</v>
      </c>
      <c r="AI25" s="26">
        <v>0</v>
      </c>
      <c r="AJ25" s="26">
        <v>0</v>
      </c>
      <c r="AK25" s="26">
        <v>0</v>
      </c>
      <c r="AL25" s="26">
        <v>0</v>
      </c>
      <c r="AM25" s="26">
        <v>0</v>
      </c>
      <c r="AN25" s="26">
        <v>0</v>
      </c>
      <c r="AO25" s="26">
        <v>0</v>
      </c>
      <c r="AP25" s="26">
        <v>0</v>
      </c>
      <c r="AQ25" s="26">
        <v>0</v>
      </c>
      <c r="AR25" s="26">
        <v>0</v>
      </c>
      <c r="AS25" s="26">
        <v>0</v>
      </c>
      <c r="AT25" s="26">
        <v>0</v>
      </c>
      <c r="AU25" s="26">
        <v>0</v>
      </c>
      <c r="AV25" s="26">
        <v>0</v>
      </c>
      <c r="AW25" s="26">
        <v>0</v>
      </c>
      <c r="AX25" s="26">
        <v>0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6">
        <v>0</v>
      </c>
      <c r="BE25" s="26">
        <v>0</v>
      </c>
      <c r="BF25" s="26">
        <v>0</v>
      </c>
      <c r="BG25" s="26">
        <v>0</v>
      </c>
      <c r="BH25" s="26">
        <v>0</v>
      </c>
      <c r="BI25" s="26">
        <v>0</v>
      </c>
      <c r="BJ25" s="26">
        <v>0</v>
      </c>
      <c r="BK25" s="26">
        <v>0</v>
      </c>
      <c r="BL25" s="26">
        <v>0</v>
      </c>
      <c r="BM25" s="26">
        <v>0</v>
      </c>
      <c r="BN25" s="26">
        <v>0</v>
      </c>
      <c r="BO25" s="26">
        <v>0</v>
      </c>
      <c r="BP25" s="26">
        <v>0</v>
      </c>
      <c r="BQ25" s="26">
        <v>0</v>
      </c>
      <c r="BR25" s="26">
        <v>0</v>
      </c>
      <c r="BS25" s="26">
        <v>0</v>
      </c>
      <c r="BT25" s="113">
        <f t="shared" si="3"/>
        <v>94</v>
      </c>
      <c r="BU25" s="113">
        <f t="shared" si="4"/>
        <v>305339.68</v>
      </c>
    </row>
    <row r="26" spans="1:73" x14ac:dyDescent="0.2">
      <c r="A26" s="52" t="s">
        <v>19</v>
      </c>
      <c r="B26" s="53" t="s">
        <v>3745</v>
      </c>
      <c r="C26" s="54" t="s">
        <v>3746</v>
      </c>
      <c r="D26" s="55">
        <v>293020</v>
      </c>
      <c r="E26" s="56" t="s">
        <v>1590</v>
      </c>
      <c r="F26" s="57" t="s">
        <v>3487</v>
      </c>
      <c r="G26" s="58"/>
      <c r="H26" s="58"/>
      <c r="I26" s="58"/>
      <c r="J26" s="59">
        <f t="shared" si="0"/>
        <v>0</v>
      </c>
      <c r="K26" s="59">
        <v>0</v>
      </c>
      <c r="L26" s="33"/>
      <c r="M26" s="33"/>
      <c r="N26" s="33"/>
      <c r="O26" s="60"/>
      <c r="P26" s="61">
        <f t="shared" si="1"/>
        <v>0</v>
      </c>
      <c r="Q26" s="61">
        <f t="shared" si="2"/>
        <v>295444.24000000005</v>
      </c>
      <c r="R26" s="62"/>
      <c r="S26" s="62">
        <v>300</v>
      </c>
      <c r="T26" s="71">
        <v>237</v>
      </c>
      <c r="U26" s="26">
        <v>237</v>
      </c>
      <c r="V26" s="26">
        <v>237</v>
      </c>
      <c r="W26" s="26">
        <v>269936.94</v>
      </c>
      <c r="X26" s="26">
        <v>215.7</v>
      </c>
      <c r="Y26" s="26">
        <v>215.7</v>
      </c>
      <c r="Z26" s="26">
        <v>700.9</v>
      </c>
      <c r="AA26" s="26">
        <v>719</v>
      </c>
      <c r="AB26" s="26">
        <v>719</v>
      </c>
      <c r="AC26" s="26">
        <v>719</v>
      </c>
      <c r="AD26" s="26">
        <v>719</v>
      </c>
      <c r="AE26" s="26">
        <v>719</v>
      </c>
      <c r="AF26" s="26">
        <v>719</v>
      </c>
      <c r="AG26" s="26">
        <v>719</v>
      </c>
      <c r="AH26" s="26">
        <v>719</v>
      </c>
      <c r="AI26" s="26">
        <v>3709</v>
      </c>
      <c r="AJ26" s="26">
        <v>719</v>
      </c>
      <c r="AK26" s="26">
        <v>719</v>
      </c>
      <c r="AL26" s="26">
        <v>719</v>
      </c>
      <c r="AM26" s="26">
        <v>719</v>
      </c>
      <c r="AN26" s="26">
        <v>719</v>
      </c>
      <c r="AO26" s="26">
        <v>719</v>
      </c>
      <c r="AP26" s="26">
        <v>719</v>
      </c>
      <c r="AQ26" s="26">
        <v>719</v>
      </c>
      <c r="AR26" s="26">
        <v>719</v>
      </c>
      <c r="AS26" s="26">
        <v>719</v>
      </c>
      <c r="AT26" s="26">
        <v>719</v>
      </c>
      <c r="AU26" s="26">
        <v>3709</v>
      </c>
      <c r="AV26" s="26">
        <v>719</v>
      </c>
      <c r="AW26" s="26">
        <v>719</v>
      </c>
      <c r="AX26" s="26">
        <v>719</v>
      </c>
      <c r="AY26" s="26">
        <v>0</v>
      </c>
      <c r="AZ26" s="26">
        <v>0</v>
      </c>
      <c r="BA26" s="26">
        <v>0</v>
      </c>
      <c r="BB26" s="26">
        <v>128</v>
      </c>
      <c r="BC26" s="26">
        <v>0</v>
      </c>
      <c r="BD26" s="26">
        <v>0</v>
      </c>
      <c r="BE26" s="26">
        <v>0</v>
      </c>
      <c r="BF26" s="26">
        <v>0</v>
      </c>
      <c r="BG26" s="26">
        <v>0</v>
      </c>
      <c r="BH26" s="26">
        <v>0</v>
      </c>
      <c r="BI26" s="26">
        <v>0</v>
      </c>
      <c r="BJ26" s="26">
        <v>0</v>
      </c>
      <c r="BK26" s="26">
        <v>0</v>
      </c>
      <c r="BL26" s="26">
        <v>0</v>
      </c>
      <c r="BM26" s="26">
        <v>0</v>
      </c>
      <c r="BN26" s="26">
        <v>0</v>
      </c>
      <c r="BO26" s="26">
        <v>0</v>
      </c>
      <c r="BP26" s="26">
        <v>0</v>
      </c>
      <c r="BQ26" s="26">
        <v>0</v>
      </c>
      <c r="BR26" s="26">
        <v>0</v>
      </c>
      <c r="BS26" s="26">
        <v>0</v>
      </c>
      <c r="BT26" s="113">
        <f t="shared" si="3"/>
        <v>300</v>
      </c>
      <c r="BU26" s="113">
        <f t="shared" si="4"/>
        <v>295144.24000000005</v>
      </c>
    </row>
    <row r="27" spans="1:73" s="72" customFormat="1" x14ac:dyDescent="0.2">
      <c r="A27" s="52" t="s">
        <v>19</v>
      </c>
      <c r="B27" s="53" t="s">
        <v>3660</v>
      </c>
      <c r="C27" s="54" t="s">
        <v>3661</v>
      </c>
      <c r="D27" s="55">
        <v>293020</v>
      </c>
      <c r="E27" s="56" t="s">
        <v>1592</v>
      </c>
      <c r="F27" s="57" t="s">
        <v>3487</v>
      </c>
      <c r="G27" s="58"/>
      <c r="H27" s="58"/>
      <c r="I27" s="58"/>
      <c r="J27" s="59">
        <f t="shared" si="0"/>
        <v>0</v>
      </c>
      <c r="K27" s="59">
        <v>0</v>
      </c>
      <c r="L27" s="33"/>
      <c r="M27" s="33"/>
      <c r="N27" s="33"/>
      <c r="O27" s="60"/>
      <c r="P27" s="61">
        <f t="shared" si="1"/>
        <v>0</v>
      </c>
      <c r="Q27" s="61">
        <f t="shared" si="2"/>
        <v>293020</v>
      </c>
      <c r="R27" s="62"/>
      <c r="S27" s="62">
        <v>300</v>
      </c>
      <c r="T27" s="71">
        <v>99</v>
      </c>
      <c r="U27" s="26">
        <v>99</v>
      </c>
      <c r="V27" s="26">
        <v>99</v>
      </c>
      <c r="W27" s="26">
        <v>287625</v>
      </c>
      <c r="X27" s="26">
        <v>99</v>
      </c>
      <c r="Y27" s="26">
        <v>99</v>
      </c>
      <c r="Z27" s="26">
        <v>99</v>
      </c>
      <c r="AA27" s="26">
        <v>99</v>
      </c>
      <c r="AB27" s="26">
        <v>99</v>
      </c>
      <c r="AC27" s="26">
        <v>99</v>
      </c>
      <c r="AD27" s="26">
        <v>99</v>
      </c>
      <c r="AE27" s="26">
        <v>99</v>
      </c>
      <c r="AF27" s="26">
        <v>99</v>
      </c>
      <c r="AG27" s="26">
        <v>99</v>
      </c>
      <c r="AH27" s="26">
        <v>99</v>
      </c>
      <c r="AI27" s="26">
        <v>99</v>
      </c>
      <c r="AJ27" s="26">
        <v>99</v>
      </c>
      <c r="AK27" s="26">
        <v>99</v>
      </c>
      <c r="AL27" s="26">
        <v>99</v>
      </c>
      <c r="AM27" s="26">
        <v>99</v>
      </c>
      <c r="AN27" s="26">
        <v>99</v>
      </c>
      <c r="AO27" s="26">
        <v>99</v>
      </c>
      <c r="AP27" s="26">
        <v>132</v>
      </c>
      <c r="AQ27" s="26">
        <v>330</v>
      </c>
      <c r="AR27" s="26">
        <v>330</v>
      </c>
      <c r="AS27" s="26">
        <v>330</v>
      </c>
      <c r="AT27" s="26">
        <v>330</v>
      </c>
      <c r="AU27" s="26">
        <v>330</v>
      </c>
      <c r="AV27" s="26">
        <v>330</v>
      </c>
      <c r="AW27" s="26">
        <v>330</v>
      </c>
      <c r="AX27" s="26">
        <v>330</v>
      </c>
      <c r="AY27" s="26">
        <v>0</v>
      </c>
      <c r="AZ27" s="26">
        <v>0</v>
      </c>
      <c r="BA27" s="26">
        <v>0</v>
      </c>
      <c r="BB27" s="26">
        <v>244</v>
      </c>
      <c r="BC27" s="26">
        <v>0</v>
      </c>
      <c r="BD27" s="26">
        <v>0</v>
      </c>
      <c r="BE27" s="26">
        <v>0</v>
      </c>
      <c r="BF27" s="26">
        <v>0</v>
      </c>
      <c r="BG27" s="26">
        <v>0</v>
      </c>
      <c r="BH27" s="26">
        <v>0</v>
      </c>
      <c r="BI27" s="26">
        <v>0</v>
      </c>
      <c r="BJ27" s="26">
        <v>0</v>
      </c>
      <c r="BK27" s="26">
        <v>0</v>
      </c>
      <c r="BL27" s="26">
        <v>0</v>
      </c>
      <c r="BM27" s="26">
        <v>0</v>
      </c>
      <c r="BN27" s="26">
        <v>0</v>
      </c>
      <c r="BO27" s="26">
        <v>0</v>
      </c>
      <c r="BP27" s="26">
        <v>0</v>
      </c>
      <c r="BQ27" s="26">
        <v>0</v>
      </c>
      <c r="BR27" s="26">
        <v>0</v>
      </c>
      <c r="BS27" s="26">
        <v>0</v>
      </c>
      <c r="BT27" s="113">
        <f t="shared" si="3"/>
        <v>300</v>
      </c>
      <c r="BU27" s="113">
        <f t="shared" si="4"/>
        <v>292720</v>
      </c>
    </row>
    <row r="28" spans="1:73" x14ac:dyDescent="0.2">
      <c r="A28" s="57" t="s">
        <v>42</v>
      </c>
      <c r="B28" s="57" t="s">
        <v>3809</v>
      </c>
      <c r="C28" s="57"/>
      <c r="D28" s="26"/>
      <c r="E28" s="66"/>
      <c r="F28" s="57"/>
      <c r="G28" s="58"/>
      <c r="H28" s="58"/>
      <c r="I28" s="58"/>
      <c r="J28" s="59">
        <f t="shared" si="0"/>
        <v>0</v>
      </c>
      <c r="K28" s="59">
        <v>0</v>
      </c>
      <c r="L28" s="58"/>
      <c r="M28" s="58"/>
      <c r="N28" s="58"/>
      <c r="O28" s="58"/>
      <c r="P28" s="61">
        <f t="shared" si="1"/>
        <v>0</v>
      </c>
      <c r="Q28" s="61">
        <f t="shared" si="2"/>
        <v>0</v>
      </c>
      <c r="R28" s="79">
        <v>0</v>
      </c>
      <c r="S28" s="79">
        <v>0</v>
      </c>
      <c r="T28" s="63">
        <v>0</v>
      </c>
      <c r="U28" s="58">
        <v>0</v>
      </c>
      <c r="V28" s="58">
        <v>0</v>
      </c>
      <c r="W28" s="58">
        <v>0</v>
      </c>
      <c r="X28" s="58">
        <v>0</v>
      </c>
      <c r="Y28" s="58">
        <v>0</v>
      </c>
      <c r="Z28" s="58">
        <v>0</v>
      </c>
      <c r="AA28" s="58">
        <v>0</v>
      </c>
      <c r="AB28" s="58">
        <v>0</v>
      </c>
      <c r="AC28" s="58">
        <v>0</v>
      </c>
      <c r="AD28" s="58">
        <v>0</v>
      </c>
      <c r="AE28" s="58">
        <v>0</v>
      </c>
      <c r="AF28" s="58">
        <v>0</v>
      </c>
      <c r="AG28" s="58">
        <v>0</v>
      </c>
      <c r="AH28" s="58">
        <v>0</v>
      </c>
      <c r="AI28" s="58">
        <v>0</v>
      </c>
      <c r="AJ28" s="58">
        <v>0</v>
      </c>
      <c r="AK28" s="58">
        <v>0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58">
        <v>0</v>
      </c>
      <c r="AS28" s="58">
        <v>0</v>
      </c>
      <c r="AT28" s="58">
        <v>0</v>
      </c>
      <c r="AU28" s="58">
        <v>0</v>
      </c>
      <c r="AV28" s="58">
        <v>0</v>
      </c>
      <c r="AW28" s="58">
        <v>0</v>
      </c>
      <c r="AX28" s="58">
        <v>0</v>
      </c>
      <c r="AY28" s="58">
        <v>0</v>
      </c>
      <c r="AZ28" s="58">
        <v>0</v>
      </c>
      <c r="BA28" s="58">
        <v>0</v>
      </c>
      <c r="BB28" s="58">
        <v>0</v>
      </c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113">
        <f t="shared" si="3"/>
        <v>0</v>
      </c>
      <c r="BU28" s="113">
        <f t="shared" si="4"/>
        <v>0</v>
      </c>
    </row>
    <row r="29" spans="1:73" x14ac:dyDescent="0.2">
      <c r="A29" s="57" t="s">
        <v>42</v>
      </c>
      <c r="B29" s="57" t="s">
        <v>3810</v>
      </c>
      <c r="C29" s="57"/>
      <c r="D29" s="26"/>
      <c r="E29" s="66"/>
      <c r="F29" s="57"/>
      <c r="G29" s="58"/>
      <c r="H29" s="58"/>
      <c r="I29" s="58"/>
      <c r="J29" s="59">
        <f t="shared" si="0"/>
        <v>0</v>
      </c>
      <c r="K29" s="59">
        <v>0</v>
      </c>
      <c r="L29" s="58"/>
      <c r="M29" s="58"/>
      <c r="N29" s="58"/>
      <c r="O29" s="58"/>
      <c r="P29" s="61">
        <f t="shared" si="1"/>
        <v>0</v>
      </c>
      <c r="Q29" s="61">
        <f t="shared" si="2"/>
        <v>0</v>
      </c>
      <c r="R29" s="79">
        <v>0</v>
      </c>
      <c r="S29" s="79">
        <v>0</v>
      </c>
      <c r="T29" s="63">
        <v>0</v>
      </c>
      <c r="U29" s="58">
        <v>0</v>
      </c>
      <c r="V29" s="58">
        <v>0</v>
      </c>
      <c r="W29" s="58">
        <v>0</v>
      </c>
      <c r="X29" s="58">
        <v>0</v>
      </c>
      <c r="Y29" s="58">
        <v>0</v>
      </c>
      <c r="Z29" s="58">
        <v>0</v>
      </c>
      <c r="AA29" s="58">
        <v>0</v>
      </c>
      <c r="AB29" s="58">
        <v>0</v>
      </c>
      <c r="AC29" s="58">
        <v>0</v>
      </c>
      <c r="AD29" s="58">
        <v>0</v>
      </c>
      <c r="AE29" s="58">
        <v>0</v>
      </c>
      <c r="AF29" s="58">
        <v>0</v>
      </c>
      <c r="AG29" s="58">
        <v>0</v>
      </c>
      <c r="AH29" s="58">
        <v>0</v>
      </c>
      <c r="AI29" s="58">
        <v>0</v>
      </c>
      <c r="AJ29" s="58">
        <v>0</v>
      </c>
      <c r="AK29" s="58">
        <v>0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58">
        <v>0</v>
      </c>
      <c r="AS29" s="58">
        <v>0</v>
      </c>
      <c r="AT29" s="58">
        <v>0</v>
      </c>
      <c r="AU29" s="58">
        <v>0</v>
      </c>
      <c r="AV29" s="58">
        <v>0</v>
      </c>
      <c r="AW29" s="58">
        <v>0</v>
      </c>
      <c r="AX29" s="58">
        <v>0</v>
      </c>
      <c r="AY29" s="58">
        <v>0</v>
      </c>
      <c r="AZ29" s="58">
        <v>0</v>
      </c>
      <c r="BA29" s="58">
        <v>0</v>
      </c>
      <c r="BB29" s="58">
        <v>0</v>
      </c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113">
        <f t="shared" si="3"/>
        <v>0</v>
      </c>
      <c r="BU29" s="113">
        <f t="shared" si="4"/>
        <v>0</v>
      </c>
    </row>
    <row r="30" spans="1:73" x14ac:dyDescent="0.2">
      <c r="A30" s="52" t="s">
        <v>19</v>
      </c>
      <c r="B30" s="53" t="s">
        <v>3793</v>
      </c>
      <c r="C30" s="54" t="s">
        <v>3794</v>
      </c>
      <c r="D30" s="55">
        <v>226710</v>
      </c>
      <c r="E30" s="56" t="s">
        <v>1597</v>
      </c>
      <c r="F30" s="57" t="s">
        <v>3487</v>
      </c>
      <c r="G30" s="58"/>
      <c r="H30" s="58"/>
      <c r="I30" s="58"/>
      <c r="J30" s="59">
        <f t="shared" si="0"/>
        <v>0</v>
      </c>
      <c r="K30" s="59">
        <v>0</v>
      </c>
      <c r="L30" s="33"/>
      <c r="M30" s="33"/>
      <c r="N30" s="33"/>
      <c r="O30" s="60"/>
      <c r="P30" s="61">
        <f t="shared" si="1"/>
        <v>0</v>
      </c>
      <c r="Q30" s="61">
        <f t="shared" si="2"/>
        <v>227017.60000000001</v>
      </c>
      <c r="R30" s="62">
        <v>600</v>
      </c>
      <c r="S30" s="62">
        <v>249.6</v>
      </c>
      <c r="T30" s="71">
        <v>832</v>
      </c>
      <c r="U30" s="26">
        <v>832</v>
      </c>
      <c r="V30" s="26">
        <v>832</v>
      </c>
      <c r="W30" s="26">
        <v>191979</v>
      </c>
      <c r="X30" s="26">
        <v>832</v>
      </c>
      <c r="Y30" s="26">
        <v>832</v>
      </c>
      <c r="Z30" s="26">
        <v>832</v>
      </c>
      <c r="AA30" s="26">
        <v>832</v>
      </c>
      <c r="AB30" s="26">
        <v>832</v>
      </c>
      <c r="AC30" s="26">
        <v>832</v>
      </c>
      <c r="AD30" s="26">
        <v>832</v>
      </c>
      <c r="AE30" s="26">
        <v>832</v>
      </c>
      <c r="AF30" s="26">
        <v>832</v>
      </c>
      <c r="AG30" s="26">
        <v>832</v>
      </c>
      <c r="AH30" s="26">
        <v>832</v>
      </c>
      <c r="AI30" s="26">
        <v>3832</v>
      </c>
      <c r="AJ30" s="26">
        <v>832</v>
      </c>
      <c r="AK30" s="26">
        <v>832</v>
      </c>
      <c r="AL30" s="26">
        <v>832</v>
      </c>
      <c r="AM30" s="26">
        <v>832</v>
      </c>
      <c r="AN30" s="26">
        <v>832</v>
      </c>
      <c r="AO30" s="26">
        <v>832</v>
      </c>
      <c r="AP30" s="26">
        <v>832</v>
      </c>
      <c r="AQ30" s="26">
        <v>832</v>
      </c>
      <c r="AR30" s="26">
        <v>832</v>
      </c>
      <c r="AS30" s="26">
        <v>832</v>
      </c>
      <c r="AT30" s="26">
        <v>832</v>
      </c>
      <c r="AU30" s="26">
        <v>3832</v>
      </c>
      <c r="AV30" s="26">
        <v>832</v>
      </c>
      <c r="AW30" s="26">
        <v>832</v>
      </c>
      <c r="AX30" s="26">
        <v>832</v>
      </c>
      <c r="AY30" s="26">
        <v>0</v>
      </c>
      <c r="AZ30" s="26">
        <v>0</v>
      </c>
      <c r="BA30" s="26">
        <v>0</v>
      </c>
      <c r="BB30" s="26">
        <v>3229</v>
      </c>
      <c r="BC30" s="26">
        <v>0</v>
      </c>
      <c r="BD30" s="26">
        <v>0</v>
      </c>
      <c r="BE30" s="26">
        <v>0</v>
      </c>
      <c r="BF30" s="26">
        <v>0</v>
      </c>
      <c r="BG30" s="26">
        <v>0</v>
      </c>
      <c r="BH30" s="26">
        <v>0</v>
      </c>
      <c r="BI30" s="26">
        <v>0</v>
      </c>
      <c r="BJ30" s="26">
        <v>0</v>
      </c>
      <c r="BK30" s="26">
        <v>0</v>
      </c>
      <c r="BL30" s="26">
        <v>0</v>
      </c>
      <c r="BM30" s="26">
        <v>0</v>
      </c>
      <c r="BN30" s="26">
        <v>0</v>
      </c>
      <c r="BO30" s="26">
        <v>0</v>
      </c>
      <c r="BP30" s="26">
        <v>0</v>
      </c>
      <c r="BQ30" s="26">
        <v>0</v>
      </c>
      <c r="BR30" s="26">
        <v>0</v>
      </c>
      <c r="BS30" s="26">
        <v>0</v>
      </c>
      <c r="BT30" s="113">
        <f t="shared" si="3"/>
        <v>849.6</v>
      </c>
      <c r="BU30" s="113">
        <f t="shared" si="4"/>
        <v>226168</v>
      </c>
    </row>
    <row r="31" spans="1:73" x14ac:dyDescent="0.2">
      <c r="A31" s="52" t="s">
        <v>19</v>
      </c>
      <c r="B31" s="53" t="s">
        <v>3795</v>
      </c>
      <c r="C31" s="54" t="s">
        <v>3674</v>
      </c>
      <c r="D31" s="55">
        <v>224420</v>
      </c>
      <c r="E31" s="56" t="s">
        <v>1600</v>
      </c>
      <c r="F31" s="57" t="s">
        <v>3487</v>
      </c>
      <c r="G31" s="58"/>
      <c r="H31" s="58"/>
      <c r="I31" s="58"/>
      <c r="J31" s="59">
        <f t="shared" si="0"/>
        <v>0</v>
      </c>
      <c r="K31" s="59">
        <v>0</v>
      </c>
      <c r="L31" s="33"/>
      <c r="M31" s="33"/>
      <c r="N31" s="33"/>
      <c r="O31" s="60"/>
      <c r="P31" s="61">
        <f t="shared" si="1"/>
        <v>0</v>
      </c>
      <c r="Q31" s="61">
        <f t="shared" si="2"/>
        <v>224419.99999999994</v>
      </c>
      <c r="R31" s="62"/>
      <c r="S31" s="62">
        <v>300</v>
      </c>
      <c r="T31" s="71">
        <v>127.8</v>
      </c>
      <c r="U31" s="26">
        <v>127.8</v>
      </c>
      <c r="V31" s="26">
        <v>127.8</v>
      </c>
      <c r="W31" s="26">
        <v>209347.8</v>
      </c>
      <c r="X31" s="26">
        <v>127.8</v>
      </c>
      <c r="Y31" s="26">
        <v>127.8</v>
      </c>
      <c r="Z31" s="26">
        <v>127.8</v>
      </c>
      <c r="AA31" s="26">
        <v>127.8</v>
      </c>
      <c r="AB31" s="26">
        <v>331.6</v>
      </c>
      <c r="AC31" s="26">
        <v>426</v>
      </c>
      <c r="AD31" s="26">
        <v>426</v>
      </c>
      <c r="AE31" s="26">
        <v>426</v>
      </c>
      <c r="AF31" s="26">
        <v>426</v>
      </c>
      <c r="AG31" s="26">
        <v>426</v>
      </c>
      <c r="AH31" s="26">
        <v>426</v>
      </c>
      <c r="AI31" s="26">
        <v>2426</v>
      </c>
      <c r="AJ31" s="26">
        <v>426</v>
      </c>
      <c r="AK31" s="26">
        <v>426</v>
      </c>
      <c r="AL31" s="26">
        <v>426</v>
      </c>
      <c r="AM31" s="26">
        <v>426</v>
      </c>
      <c r="AN31" s="26">
        <v>426</v>
      </c>
      <c r="AO31" s="26">
        <v>426</v>
      </c>
      <c r="AP31" s="26">
        <v>426</v>
      </c>
      <c r="AQ31" s="26">
        <v>426</v>
      </c>
      <c r="AR31" s="26">
        <v>426</v>
      </c>
      <c r="AS31" s="26">
        <v>426</v>
      </c>
      <c r="AT31" s="26">
        <v>426</v>
      </c>
      <c r="AU31" s="26">
        <v>2426</v>
      </c>
      <c r="AV31" s="26">
        <v>426</v>
      </c>
      <c r="AW31" s="26">
        <v>426</v>
      </c>
      <c r="AX31" s="26">
        <v>426</v>
      </c>
      <c r="AY31" s="26">
        <v>0</v>
      </c>
      <c r="AZ31" s="26">
        <v>0</v>
      </c>
      <c r="BA31" s="26">
        <v>0</v>
      </c>
      <c r="BB31" s="26">
        <v>174</v>
      </c>
      <c r="BC31" s="26">
        <v>0</v>
      </c>
      <c r="BD31" s="26">
        <v>0</v>
      </c>
      <c r="BE31" s="26">
        <v>0</v>
      </c>
      <c r="BF31" s="26">
        <v>0</v>
      </c>
      <c r="BG31" s="26">
        <v>0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  <c r="BQ31" s="26">
        <v>0</v>
      </c>
      <c r="BR31" s="26">
        <v>0</v>
      </c>
      <c r="BS31" s="26">
        <v>0</v>
      </c>
      <c r="BT31" s="113">
        <f t="shared" si="3"/>
        <v>300</v>
      </c>
      <c r="BU31" s="113">
        <f t="shared" si="4"/>
        <v>224119.99999999994</v>
      </c>
    </row>
    <row r="32" spans="1:73" x14ac:dyDescent="0.2">
      <c r="A32" s="57" t="s">
        <v>42</v>
      </c>
      <c r="B32" s="57" t="s">
        <v>3811</v>
      </c>
      <c r="C32" s="57"/>
      <c r="D32" s="26"/>
      <c r="E32" s="66"/>
      <c r="F32" s="57"/>
      <c r="G32" s="58"/>
      <c r="H32" s="58"/>
      <c r="I32" s="58"/>
      <c r="J32" s="59">
        <f t="shared" si="0"/>
        <v>0</v>
      </c>
      <c r="K32" s="59">
        <v>0</v>
      </c>
      <c r="L32" s="58"/>
      <c r="M32" s="58"/>
      <c r="N32" s="58"/>
      <c r="O32" s="58"/>
      <c r="P32" s="61">
        <f t="shared" si="1"/>
        <v>0</v>
      </c>
      <c r="Q32" s="61">
        <f t="shared" si="2"/>
        <v>0</v>
      </c>
      <c r="R32" s="79">
        <v>0</v>
      </c>
      <c r="S32" s="79">
        <v>0</v>
      </c>
      <c r="T32" s="63">
        <v>0</v>
      </c>
      <c r="U32" s="58">
        <v>0</v>
      </c>
      <c r="V32" s="58">
        <v>0</v>
      </c>
      <c r="W32" s="58">
        <v>0</v>
      </c>
      <c r="X32" s="58">
        <v>0</v>
      </c>
      <c r="Y32" s="58">
        <v>0</v>
      </c>
      <c r="Z32" s="58">
        <v>0</v>
      </c>
      <c r="AA32" s="58">
        <v>0</v>
      </c>
      <c r="AB32" s="58">
        <v>0</v>
      </c>
      <c r="AC32" s="58">
        <v>0</v>
      </c>
      <c r="AD32" s="58">
        <v>0</v>
      </c>
      <c r="AE32" s="58">
        <v>0</v>
      </c>
      <c r="AF32" s="58">
        <v>0</v>
      </c>
      <c r="AG32" s="58">
        <v>0</v>
      </c>
      <c r="AH32" s="58">
        <v>0</v>
      </c>
      <c r="AI32" s="58">
        <v>0</v>
      </c>
      <c r="AJ32" s="58">
        <v>0</v>
      </c>
      <c r="AK32" s="58">
        <v>0</v>
      </c>
      <c r="AL32" s="58">
        <v>0</v>
      </c>
      <c r="AM32" s="58">
        <v>0</v>
      </c>
      <c r="AN32" s="58">
        <v>0</v>
      </c>
      <c r="AO32" s="58">
        <v>0</v>
      </c>
      <c r="AP32" s="58">
        <v>0</v>
      </c>
      <c r="AQ32" s="58">
        <v>0</v>
      </c>
      <c r="AR32" s="58">
        <v>0</v>
      </c>
      <c r="AS32" s="58">
        <v>0</v>
      </c>
      <c r="AT32" s="58">
        <v>0</v>
      </c>
      <c r="AU32" s="58">
        <v>0</v>
      </c>
      <c r="AV32" s="58">
        <v>0</v>
      </c>
      <c r="AW32" s="58">
        <v>0</v>
      </c>
      <c r="AX32" s="58">
        <v>0</v>
      </c>
      <c r="AY32" s="58">
        <v>0</v>
      </c>
      <c r="AZ32" s="58">
        <v>0</v>
      </c>
      <c r="BA32" s="58">
        <v>0</v>
      </c>
      <c r="BB32" s="58">
        <v>0</v>
      </c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113">
        <f t="shared" si="3"/>
        <v>0</v>
      </c>
      <c r="BU32" s="113">
        <f t="shared" si="4"/>
        <v>0</v>
      </c>
    </row>
    <row r="33" spans="1:73" x14ac:dyDescent="0.2">
      <c r="A33" s="57" t="s">
        <v>19</v>
      </c>
      <c r="B33" s="57" t="s">
        <v>3667</v>
      </c>
      <c r="C33" s="67" t="s">
        <v>3641</v>
      </c>
      <c r="D33" s="26">
        <v>270777.34000000003</v>
      </c>
      <c r="E33" s="66" t="s">
        <v>1603</v>
      </c>
      <c r="F33" s="57" t="s">
        <v>3487</v>
      </c>
      <c r="G33" s="33">
        <v>606.5</v>
      </c>
      <c r="H33" s="33">
        <v>609.53</v>
      </c>
      <c r="I33" s="33">
        <v>614.59</v>
      </c>
      <c r="J33" s="59">
        <f t="shared" si="0"/>
        <v>1830.62</v>
      </c>
      <c r="K33" s="59">
        <v>275076.57</v>
      </c>
      <c r="L33" s="33">
        <v>187.27</v>
      </c>
      <c r="M33" s="33">
        <v>188</v>
      </c>
      <c r="N33" s="33">
        <v>188.98</v>
      </c>
      <c r="O33" s="60"/>
      <c r="P33" s="61">
        <f t="shared" si="1"/>
        <v>564.25</v>
      </c>
      <c r="Q33" s="61">
        <f t="shared" si="2"/>
        <v>283089.87000000011</v>
      </c>
      <c r="R33" s="62">
        <v>190.08</v>
      </c>
      <c r="S33" s="62">
        <v>191.39</v>
      </c>
      <c r="T33" s="63">
        <v>187.27</v>
      </c>
      <c r="U33" s="26">
        <v>193.13</v>
      </c>
      <c r="V33" s="26">
        <v>193.13</v>
      </c>
      <c r="W33" s="26">
        <v>245409.25</v>
      </c>
      <c r="X33" s="26">
        <v>643.77</v>
      </c>
      <c r="Y33" s="26">
        <v>643.77</v>
      </c>
      <c r="Z33" s="26">
        <v>643.77</v>
      </c>
      <c r="AA33" s="26">
        <v>643.77</v>
      </c>
      <c r="AB33" s="26">
        <v>643.77</v>
      </c>
      <c r="AC33" s="26">
        <v>643.77</v>
      </c>
      <c r="AD33" s="26">
        <v>643.77</v>
      </c>
      <c r="AE33" s="26">
        <v>643.77</v>
      </c>
      <c r="AF33" s="26">
        <v>643.77</v>
      </c>
      <c r="AG33" s="26">
        <v>643.77</v>
      </c>
      <c r="AH33" s="26">
        <v>643.77</v>
      </c>
      <c r="AI33" s="26">
        <v>10157.129999999999</v>
      </c>
      <c r="AJ33" s="26">
        <v>643.77</v>
      </c>
      <c r="AK33" s="26">
        <v>643.77</v>
      </c>
      <c r="AL33" s="26">
        <v>643.77</v>
      </c>
      <c r="AM33" s="26">
        <v>643.77</v>
      </c>
      <c r="AN33" s="26">
        <v>643.77</v>
      </c>
      <c r="AO33" s="26">
        <v>643.77</v>
      </c>
      <c r="AP33" s="26">
        <v>643.77</v>
      </c>
      <c r="AQ33" s="26">
        <v>643.77</v>
      </c>
      <c r="AR33" s="26">
        <v>643.77</v>
      </c>
      <c r="AS33" s="26">
        <v>643.77</v>
      </c>
      <c r="AT33" s="26">
        <v>643.77</v>
      </c>
      <c r="AU33" s="26">
        <v>10157.129999999999</v>
      </c>
      <c r="AV33" s="26">
        <v>643.77</v>
      </c>
      <c r="AW33" s="26">
        <v>643.77</v>
      </c>
      <c r="AX33" s="26">
        <v>643.77</v>
      </c>
      <c r="AY33" s="26">
        <v>0</v>
      </c>
      <c r="AZ33" s="26">
        <v>0</v>
      </c>
      <c r="BA33" s="26">
        <v>317.11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26">
        <v>0</v>
      </c>
      <c r="BI33" s="26">
        <v>0</v>
      </c>
      <c r="BJ33" s="26">
        <v>0</v>
      </c>
      <c r="BK33" s="26">
        <v>0</v>
      </c>
      <c r="BL33" s="26">
        <v>0</v>
      </c>
      <c r="BM33" s="26">
        <v>0</v>
      </c>
      <c r="BN33" s="26">
        <v>0</v>
      </c>
      <c r="BO33" s="26">
        <v>0</v>
      </c>
      <c r="BP33" s="26">
        <v>0</v>
      </c>
      <c r="BQ33" s="26">
        <v>0</v>
      </c>
      <c r="BR33" s="26">
        <v>0</v>
      </c>
      <c r="BS33" s="26">
        <v>0</v>
      </c>
      <c r="BT33" s="113">
        <f t="shared" si="3"/>
        <v>945.72</v>
      </c>
      <c r="BU33" s="113">
        <f t="shared" si="4"/>
        <v>282708.40000000014</v>
      </c>
    </row>
    <row r="34" spans="1:73" x14ac:dyDescent="0.2">
      <c r="A34" s="57" t="s">
        <v>42</v>
      </c>
      <c r="B34" s="57" t="s">
        <v>3898</v>
      </c>
      <c r="C34" s="93"/>
      <c r="D34" s="94"/>
      <c r="E34" s="92"/>
      <c r="F34" s="93"/>
      <c r="G34" s="95"/>
      <c r="H34" s="95">
        <v>6000</v>
      </c>
      <c r="I34" s="95"/>
      <c r="J34" s="96">
        <f t="shared" si="0"/>
        <v>6000</v>
      </c>
      <c r="K34" s="96">
        <v>375418.57000000024</v>
      </c>
      <c r="L34" s="97"/>
      <c r="M34" s="97"/>
      <c r="N34" s="97"/>
      <c r="O34" s="97"/>
      <c r="P34" s="61">
        <f t="shared" si="1"/>
        <v>0</v>
      </c>
      <c r="Q34" s="98">
        <f t="shared" si="2"/>
        <v>360157.66000000021</v>
      </c>
      <c r="R34" s="99">
        <v>5086.97</v>
      </c>
      <c r="S34" s="99">
        <v>5086.97</v>
      </c>
      <c r="T34" s="243">
        <v>5086.97</v>
      </c>
      <c r="U34" s="97">
        <v>5086.97</v>
      </c>
      <c r="V34" s="97">
        <v>5086.97</v>
      </c>
      <c r="W34" s="97">
        <v>5086.97</v>
      </c>
      <c r="X34" s="97">
        <v>5086.97</v>
      </c>
      <c r="Y34" s="97">
        <v>5086.97</v>
      </c>
      <c r="Z34" s="97">
        <v>5086.97</v>
      </c>
      <c r="AA34" s="97">
        <v>5086.97</v>
      </c>
      <c r="AB34" s="97">
        <v>5086.97</v>
      </c>
      <c r="AC34" s="97">
        <v>5086.97</v>
      </c>
      <c r="AD34" s="97">
        <v>5086.97</v>
      </c>
      <c r="AE34" s="97">
        <v>5086.97</v>
      </c>
      <c r="AF34" s="97">
        <v>20851.5</v>
      </c>
      <c r="AG34" s="97">
        <v>15764.53</v>
      </c>
      <c r="AH34" s="97">
        <v>15764.53</v>
      </c>
      <c r="AI34" s="97">
        <v>15764.53</v>
      </c>
      <c r="AJ34" s="97">
        <v>15764.53</v>
      </c>
      <c r="AK34" s="97">
        <v>15764.53</v>
      </c>
      <c r="AL34" s="97">
        <v>15764.53</v>
      </c>
      <c r="AM34" s="97">
        <v>15764.53</v>
      </c>
      <c r="AN34" s="97">
        <v>15764.53</v>
      </c>
      <c r="AO34" s="97">
        <v>15764.53</v>
      </c>
      <c r="AP34" s="97">
        <v>15764.53</v>
      </c>
      <c r="AQ34" s="97">
        <v>15764.53</v>
      </c>
      <c r="AR34" s="97">
        <v>15764.53</v>
      </c>
      <c r="AS34" s="97">
        <v>15764.53</v>
      </c>
      <c r="AT34" s="97">
        <v>15764.53</v>
      </c>
      <c r="AU34" s="97">
        <v>15764.53</v>
      </c>
      <c r="AV34" s="97">
        <v>15764.53</v>
      </c>
      <c r="AW34" s="97">
        <v>15764.53</v>
      </c>
      <c r="AX34" s="97">
        <v>0</v>
      </c>
      <c r="AY34" s="97">
        <v>0</v>
      </c>
      <c r="AZ34" s="97">
        <v>0</v>
      </c>
      <c r="BA34" s="97">
        <v>0</v>
      </c>
      <c r="BB34" s="97">
        <v>91.57</v>
      </c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113">
        <f t="shared" si="3"/>
        <v>10173.94</v>
      </c>
      <c r="BU34" s="113">
        <f t="shared" si="4"/>
        <v>349983.72000000015</v>
      </c>
    </row>
    <row r="35" spans="1:73" x14ac:dyDescent="0.2">
      <c r="A35" s="52" t="s">
        <v>19</v>
      </c>
      <c r="B35" s="53" t="s">
        <v>3669</v>
      </c>
      <c r="C35" s="54" t="s">
        <v>3670</v>
      </c>
      <c r="D35" s="55">
        <v>287640</v>
      </c>
      <c r="E35" s="56" t="s">
        <v>1608</v>
      </c>
      <c r="F35" s="57" t="s">
        <v>3487</v>
      </c>
      <c r="G35" s="74"/>
      <c r="H35" s="74"/>
      <c r="I35" s="74"/>
      <c r="J35" s="75">
        <f t="shared" si="0"/>
        <v>0</v>
      </c>
      <c r="K35" s="75">
        <v>0</v>
      </c>
      <c r="L35" s="33">
        <v>3780</v>
      </c>
      <c r="M35" s="33">
        <v>90.35</v>
      </c>
      <c r="N35" s="33">
        <v>90.82</v>
      </c>
      <c r="O35" s="60"/>
      <c r="P35" s="61">
        <f t="shared" si="1"/>
        <v>3961.17</v>
      </c>
      <c r="Q35" s="61">
        <f t="shared" si="2"/>
        <v>292550.06999999995</v>
      </c>
      <c r="R35" s="62">
        <v>91.35</v>
      </c>
      <c r="S35" s="62">
        <v>91.98</v>
      </c>
      <c r="T35" s="71">
        <v>92.81</v>
      </c>
      <c r="U35" s="26">
        <v>92.81</v>
      </c>
      <c r="V35" s="26">
        <v>92.81</v>
      </c>
      <c r="W35" s="26">
        <v>289572.12</v>
      </c>
      <c r="X35" s="26">
        <v>92.81</v>
      </c>
      <c r="Y35" s="26">
        <v>92.81</v>
      </c>
      <c r="Z35" s="26">
        <v>92.81</v>
      </c>
      <c r="AA35" s="26">
        <v>92.81</v>
      </c>
      <c r="AB35" s="26">
        <v>92.81</v>
      </c>
      <c r="AC35" s="26">
        <v>92.81</v>
      </c>
      <c r="AD35" s="26">
        <v>92.81</v>
      </c>
      <c r="AE35" s="26">
        <v>92.81</v>
      </c>
      <c r="AF35" s="26">
        <v>92.81</v>
      </c>
      <c r="AG35" s="26">
        <v>92.81</v>
      </c>
      <c r="AH35" s="26">
        <v>92.81</v>
      </c>
      <c r="AI35" s="26">
        <v>92.81</v>
      </c>
      <c r="AJ35" s="26">
        <v>92.81</v>
      </c>
      <c r="AK35" s="26">
        <v>92.81</v>
      </c>
      <c r="AL35" s="26">
        <v>92.81</v>
      </c>
      <c r="AM35" s="26">
        <v>92.81</v>
      </c>
      <c r="AN35" s="26">
        <v>92.81</v>
      </c>
      <c r="AO35" s="26">
        <v>92.81</v>
      </c>
      <c r="AP35" s="26">
        <v>92.81</v>
      </c>
      <c r="AQ35" s="26">
        <v>92.81</v>
      </c>
      <c r="AR35" s="26">
        <v>92.81</v>
      </c>
      <c r="AS35" s="26">
        <v>92.81</v>
      </c>
      <c r="AT35" s="26">
        <v>92.81</v>
      </c>
      <c r="AU35" s="26">
        <v>92.81</v>
      </c>
      <c r="AV35" s="26">
        <v>92.81</v>
      </c>
      <c r="AW35" s="26">
        <v>92.81</v>
      </c>
      <c r="AX35" s="26">
        <v>0</v>
      </c>
      <c r="AY35" s="26">
        <v>0</v>
      </c>
      <c r="AZ35" s="26">
        <v>0</v>
      </c>
      <c r="BA35" s="26">
        <v>0</v>
      </c>
      <c r="BB35" s="26">
        <v>103.13</v>
      </c>
      <c r="BC35" s="26">
        <v>0</v>
      </c>
      <c r="BD35" s="26">
        <v>0</v>
      </c>
      <c r="BE35" s="26">
        <v>0</v>
      </c>
      <c r="BF35" s="26">
        <v>0</v>
      </c>
      <c r="BG35" s="26">
        <v>0</v>
      </c>
      <c r="BH35" s="26">
        <v>0</v>
      </c>
      <c r="BI35" s="26">
        <v>0</v>
      </c>
      <c r="BJ35" s="26">
        <v>0</v>
      </c>
      <c r="BK35" s="26">
        <v>0</v>
      </c>
      <c r="BL35" s="26">
        <v>0</v>
      </c>
      <c r="BM35" s="26">
        <v>0</v>
      </c>
      <c r="BN35" s="26">
        <v>0</v>
      </c>
      <c r="BO35" s="26">
        <v>0</v>
      </c>
      <c r="BP35" s="26">
        <v>0</v>
      </c>
      <c r="BQ35" s="26">
        <v>0</v>
      </c>
      <c r="BR35" s="26">
        <v>0</v>
      </c>
      <c r="BS35" s="26">
        <v>0</v>
      </c>
      <c r="BT35" s="113">
        <f t="shared" si="3"/>
        <v>4144.5</v>
      </c>
      <c r="BU35" s="113">
        <f t="shared" si="4"/>
        <v>292366.73999999993</v>
      </c>
    </row>
    <row r="36" spans="1:73" x14ac:dyDescent="0.2">
      <c r="A36" s="52" t="s">
        <v>19</v>
      </c>
      <c r="B36" s="53" t="s">
        <v>3685</v>
      </c>
      <c r="C36" s="54" t="s">
        <v>3686</v>
      </c>
      <c r="D36" s="55">
        <v>296010</v>
      </c>
      <c r="E36" s="56" t="s">
        <v>1610</v>
      </c>
      <c r="F36" s="57" t="s">
        <v>3487</v>
      </c>
      <c r="G36" s="58"/>
      <c r="H36" s="58"/>
      <c r="I36" s="58"/>
      <c r="J36" s="59">
        <f t="shared" si="0"/>
        <v>0</v>
      </c>
      <c r="K36" s="59">
        <v>0</v>
      </c>
      <c r="L36" s="33"/>
      <c r="M36" s="33"/>
      <c r="N36" s="33"/>
      <c r="O36" s="60"/>
      <c r="P36" s="61">
        <f t="shared" si="1"/>
        <v>0</v>
      </c>
      <c r="Q36" s="61">
        <f t="shared" si="2"/>
        <v>298617.61</v>
      </c>
      <c r="R36" s="62"/>
      <c r="S36" s="62">
        <v>300</v>
      </c>
      <c r="T36" s="71">
        <v>109.5</v>
      </c>
      <c r="U36" s="26">
        <v>109.5</v>
      </c>
      <c r="V36" s="26">
        <v>109.5</v>
      </c>
      <c r="W36" s="26">
        <v>289267.11</v>
      </c>
      <c r="X36" s="26">
        <v>109.5</v>
      </c>
      <c r="Y36" s="26">
        <v>109.5</v>
      </c>
      <c r="Z36" s="26">
        <v>109.5</v>
      </c>
      <c r="AA36" s="26">
        <v>109.5</v>
      </c>
      <c r="AB36" s="26">
        <v>119</v>
      </c>
      <c r="AC36" s="26">
        <v>365</v>
      </c>
      <c r="AD36" s="26">
        <v>365</v>
      </c>
      <c r="AE36" s="26">
        <v>365</v>
      </c>
      <c r="AF36" s="26">
        <v>365</v>
      </c>
      <c r="AG36" s="26">
        <v>365</v>
      </c>
      <c r="AH36" s="26">
        <v>365</v>
      </c>
      <c r="AI36" s="26">
        <v>365</v>
      </c>
      <c r="AJ36" s="26">
        <v>365</v>
      </c>
      <c r="AK36" s="26">
        <v>365</v>
      </c>
      <c r="AL36" s="26">
        <v>365</v>
      </c>
      <c r="AM36" s="26">
        <v>365</v>
      </c>
      <c r="AN36" s="26">
        <v>365</v>
      </c>
      <c r="AO36" s="26">
        <v>365</v>
      </c>
      <c r="AP36" s="26">
        <v>365</v>
      </c>
      <c r="AQ36" s="26">
        <v>365</v>
      </c>
      <c r="AR36" s="26">
        <v>365</v>
      </c>
      <c r="AS36" s="26">
        <v>365</v>
      </c>
      <c r="AT36" s="26">
        <v>365</v>
      </c>
      <c r="AU36" s="26">
        <v>365</v>
      </c>
      <c r="AV36" s="26">
        <v>365</v>
      </c>
      <c r="AW36" s="26">
        <v>365</v>
      </c>
      <c r="AX36" s="26">
        <v>365</v>
      </c>
      <c r="AY36" s="26">
        <v>0</v>
      </c>
      <c r="AZ36" s="26">
        <v>0</v>
      </c>
      <c r="BA36" s="26">
        <v>0</v>
      </c>
      <c r="BB36" s="26">
        <v>135</v>
      </c>
      <c r="BC36" s="26">
        <v>0</v>
      </c>
      <c r="BD36" s="26">
        <v>0</v>
      </c>
      <c r="BE36" s="26">
        <v>0</v>
      </c>
      <c r="BF36" s="26">
        <v>0</v>
      </c>
      <c r="BG36" s="26">
        <v>0</v>
      </c>
      <c r="BH36" s="26">
        <v>0</v>
      </c>
      <c r="BI36" s="26">
        <v>0</v>
      </c>
      <c r="BJ36" s="26">
        <v>0</v>
      </c>
      <c r="BK36" s="26">
        <v>0</v>
      </c>
      <c r="BL36" s="26">
        <v>0</v>
      </c>
      <c r="BM36" s="26">
        <v>0</v>
      </c>
      <c r="BN36" s="26">
        <v>0</v>
      </c>
      <c r="BO36" s="26">
        <v>0</v>
      </c>
      <c r="BP36" s="26">
        <v>0</v>
      </c>
      <c r="BQ36" s="26">
        <v>0</v>
      </c>
      <c r="BR36" s="26">
        <v>0</v>
      </c>
      <c r="BS36" s="26">
        <v>0</v>
      </c>
      <c r="BT36" s="113">
        <f t="shared" si="3"/>
        <v>300</v>
      </c>
      <c r="BU36" s="113">
        <f t="shared" si="4"/>
        <v>298317.61</v>
      </c>
    </row>
    <row r="37" spans="1:73" x14ac:dyDescent="0.2">
      <c r="A37" s="101" t="s">
        <v>46</v>
      </c>
      <c r="B37" s="57" t="s">
        <v>3913</v>
      </c>
      <c r="C37" s="57"/>
      <c r="D37" s="26"/>
      <c r="E37" s="66"/>
      <c r="F37" s="57"/>
      <c r="G37" s="58"/>
      <c r="H37" s="58"/>
      <c r="I37" s="58"/>
      <c r="J37" s="59">
        <f t="shared" si="0"/>
        <v>0</v>
      </c>
      <c r="K37" s="59">
        <v>0</v>
      </c>
      <c r="L37" s="58"/>
      <c r="M37" s="58"/>
      <c r="N37" s="58"/>
      <c r="O37" s="58"/>
      <c r="P37" s="61">
        <f t="shared" si="1"/>
        <v>0</v>
      </c>
      <c r="Q37" s="61">
        <f t="shared" si="2"/>
        <v>0</v>
      </c>
      <c r="R37" s="79">
        <v>0</v>
      </c>
      <c r="S37" s="79">
        <v>0</v>
      </c>
      <c r="T37" s="63">
        <v>0</v>
      </c>
      <c r="U37" s="58">
        <v>0</v>
      </c>
      <c r="V37" s="58">
        <v>0</v>
      </c>
      <c r="W37" s="58">
        <v>0</v>
      </c>
      <c r="X37" s="58">
        <v>0</v>
      </c>
      <c r="Y37" s="58">
        <v>0</v>
      </c>
      <c r="Z37" s="58">
        <v>0</v>
      </c>
      <c r="AA37" s="58">
        <v>0</v>
      </c>
      <c r="AB37" s="58">
        <v>0</v>
      </c>
      <c r="AC37" s="58">
        <v>0</v>
      </c>
      <c r="AD37" s="58">
        <v>0</v>
      </c>
      <c r="AE37" s="58">
        <v>0</v>
      </c>
      <c r="AF37" s="58">
        <v>0</v>
      </c>
      <c r="AG37" s="58">
        <v>0</v>
      </c>
      <c r="AH37" s="58">
        <v>0</v>
      </c>
      <c r="AI37" s="58">
        <v>0</v>
      </c>
      <c r="AJ37" s="58">
        <v>0</v>
      </c>
      <c r="AK37" s="58">
        <v>0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58">
        <v>0</v>
      </c>
      <c r="AS37" s="58">
        <v>0</v>
      </c>
      <c r="AT37" s="58">
        <v>0</v>
      </c>
      <c r="AU37" s="58">
        <v>0</v>
      </c>
      <c r="AV37" s="58">
        <v>0</v>
      </c>
      <c r="AW37" s="58">
        <v>0</v>
      </c>
      <c r="AX37" s="58">
        <v>0</v>
      </c>
      <c r="AY37" s="58">
        <v>0</v>
      </c>
      <c r="AZ37" s="58">
        <v>0</v>
      </c>
      <c r="BA37" s="58">
        <v>0</v>
      </c>
      <c r="BB37" s="58">
        <v>0</v>
      </c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113">
        <f t="shared" si="3"/>
        <v>0</v>
      </c>
      <c r="BU37" s="113">
        <f t="shared" si="4"/>
        <v>0</v>
      </c>
    </row>
    <row r="38" spans="1:73" s="72" customFormat="1" x14ac:dyDescent="0.2">
      <c r="A38" s="57" t="s">
        <v>42</v>
      </c>
      <c r="B38" s="57" t="s">
        <v>3812</v>
      </c>
      <c r="C38" s="57"/>
      <c r="D38" s="26"/>
      <c r="E38" s="66"/>
      <c r="F38" s="57"/>
      <c r="G38" s="58"/>
      <c r="H38" s="58"/>
      <c r="I38" s="58"/>
      <c r="J38" s="59">
        <f t="shared" si="0"/>
        <v>0</v>
      </c>
      <c r="K38" s="59">
        <v>0</v>
      </c>
      <c r="L38" s="58"/>
      <c r="M38" s="58"/>
      <c r="N38" s="58"/>
      <c r="O38" s="58"/>
      <c r="P38" s="61">
        <f t="shared" si="1"/>
        <v>0</v>
      </c>
      <c r="Q38" s="61">
        <f t="shared" si="2"/>
        <v>0</v>
      </c>
      <c r="R38" s="79">
        <v>0</v>
      </c>
      <c r="S38" s="79">
        <v>0</v>
      </c>
      <c r="T38" s="63">
        <v>0</v>
      </c>
      <c r="U38" s="58">
        <v>0</v>
      </c>
      <c r="V38" s="58">
        <v>0</v>
      </c>
      <c r="W38" s="58">
        <v>0</v>
      </c>
      <c r="X38" s="58">
        <v>0</v>
      </c>
      <c r="Y38" s="58">
        <v>0</v>
      </c>
      <c r="Z38" s="58">
        <v>0</v>
      </c>
      <c r="AA38" s="58">
        <v>0</v>
      </c>
      <c r="AB38" s="58">
        <v>0</v>
      </c>
      <c r="AC38" s="58">
        <v>0</v>
      </c>
      <c r="AD38" s="58">
        <v>0</v>
      </c>
      <c r="AE38" s="58">
        <v>0</v>
      </c>
      <c r="AF38" s="58">
        <v>0</v>
      </c>
      <c r="AG38" s="58">
        <v>0</v>
      </c>
      <c r="AH38" s="58">
        <v>0</v>
      </c>
      <c r="AI38" s="58">
        <v>0</v>
      </c>
      <c r="AJ38" s="58">
        <v>0</v>
      </c>
      <c r="AK38" s="58">
        <v>0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58">
        <v>0</v>
      </c>
      <c r="AS38" s="58">
        <v>0</v>
      </c>
      <c r="AT38" s="58">
        <v>0</v>
      </c>
      <c r="AU38" s="58">
        <v>0</v>
      </c>
      <c r="AV38" s="58">
        <v>0</v>
      </c>
      <c r="AW38" s="58">
        <v>0</v>
      </c>
      <c r="AX38" s="58">
        <v>0</v>
      </c>
      <c r="AY38" s="58">
        <v>0</v>
      </c>
      <c r="AZ38" s="58">
        <v>0</v>
      </c>
      <c r="BA38" s="58">
        <v>0</v>
      </c>
      <c r="BB38" s="58">
        <v>0</v>
      </c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113">
        <f t="shared" si="3"/>
        <v>0</v>
      </c>
      <c r="BU38" s="113">
        <f t="shared" si="4"/>
        <v>0</v>
      </c>
    </row>
    <row r="39" spans="1:73" s="64" customFormat="1" x14ac:dyDescent="0.2">
      <c r="A39" s="57" t="s">
        <v>42</v>
      </c>
      <c r="B39" s="57" t="s">
        <v>3813</v>
      </c>
      <c r="C39" s="57"/>
      <c r="D39" s="26"/>
      <c r="E39" s="66"/>
      <c r="F39" s="57"/>
      <c r="G39" s="58"/>
      <c r="H39" s="58"/>
      <c r="I39" s="58"/>
      <c r="J39" s="59">
        <f t="shared" si="0"/>
        <v>0</v>
      </c>
      <c r="K39" s="59">
        <v>0</v>
      </c>
      <c r="L39" s="58"/>
      <c r="M39" s="58"/>
      <c r="N39" s="58"/>
      <c r="O39" s="58"/>
      <c r="P39" s="61">
        <f t="shared" si="1"/>
        <v>0</v>
      </c>
      <c r="Q39" s="61">
        <f t="shared" si="2"/>
        <v>0</v>
      </c>
      <c r="R39" s="79">
        <v>0</v>
      </c>
      <c r="S39" s="79">
        <v>0</v>
      </c>
      <c r="T39" s="233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0</v>
      </c>
      <c r="AJ39" s="58">
        <v>0</v>
      </c>
      <c r="AK39" s="58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58">
        <v>0</v>
      </c>
      <c r="AS39" s="58">
        <v>0</v>
      </c>
      <c r="AT39" s="58">
        <v>0</v>
      </c>
      <c r="AU39" s="58">
        <v>0</v>
      </c>
      <c r="AV39" s="58">
        <v>0</v>
      </c>
      <c r="AW39" s="58">
        <v>0</v>
      </c>
      <c r="AX39" s="58">
        <v>0</v>
      </c>
      <c r="AY39" s="58">
        <v>0</v>
      </c>
      <c r="AZ39" s="58">
        <v>0</v>
      </c>
      <c r="BA39" s="58">
        <v>0</v>
      </c>
      <c r="BB39" s="58">
        <v>0</v>
      </c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113">
        <f t="shared" si="3"/>
        <v>0</v>
      </c>
      <c r="BU39" s="113">
        <f t="shared" si="4"/>
        <v>0</v>
      </c>
    </row>
    <row r="40" spans="1:73" x14ac:dyDescent="0.2">
      <c r="A40" s="52" t="s">
        <v>19</v>
      </c>
      <c r="B40" s="53" t="s">
        <v>3731</v>
      </c>
      <c r="C40" s="54" t="s">
        <v>3700</v>
      </c>
      <c r="D40" s="55">
        <v>215267.52</v>
      </c>
      <c r="E40" s="56" t="s">
        <v>1616</v>
      </c>
      <c r="F40" s="57" t="s">
        <v>3487</v>
      </c>
      <c r="G40" s="58"/>
      <c r="H40" s="58"/>
      <c r="I40" s="58"/>
      <c r="J40" s="59">
        <f t="shared" si="0"/>
        <v>0</v>
      </c>
      <c r="K40" s="59">
        <v>0</v>
      </c>
      <c r="L40" s="58"/>
      <c r="M40" s="58"/>
      <c r="N40" s="58"/>
      <c r="O40" s="78"/>
      <c r="P40" s="61">
        <f t="shared" si="1"/>
        <v>0</v>
      </c>
      <c r="Q40" s="61">
        <f t="shared" si="2"/>
        <v>214637.52</v>
      </c>
      <c r="R40" s="62">
        <v>6259.52</v>
      </c>
      <c r="S40" s="62">
        <v>630</v>
      </c>
      <c r="T40" s="63">
        <v>0</v>
      </c>
      <c r="U40" s="26">
        <v>630</v>
      </c>
      <c r="V40" s="26">
        <v>630</v>
      </c>
      <c r="W40" s="26">
        <v>189249</v>
      </c>
      <c r="X40" s="26">
        <v>630</v>
      </c>
      <c r="Y40" s="26">
        <v>630</v>
      </c>
      <c r="Z40" s="26">
        <v>630</v>
      </c>
      <c r="AA40" s="26">
        <v>630</v>
      </c>
      <c r="AB40" s="26">
        <v>630</v>
      </c>
      <c r="AC40" s="26">
        <v>630</v>
      </c>
      <c r="AD40" s="26">
        <v>630</v>
      </c>
      <c r="AE40" s="26">
        <v>630</v>
      </c>
      <c r="AF40" s="26">
        <v>630</v>
      </c>
      <c r="AG40" s="26">
        <v>630</v>
      </c>
      <c r="AH40" s="26">
        <v>630</v>
      </c>
      <c r="AI40" s="26">
        <v>630</v>
      </c>
      <c r="AJ40" s="26">
        <v>630</v>
      </c>
      <c r="AK40" s="26">
        <v>630</v>
      </c>
      <c r="AL40" s="26">
        <v>630</v>
      </c>
      <c r="AM40" s="26">
        <v>630</v>
      </c>
      <c r="AN40" s="26">
        <v>630</v>
      </c>
      <c r="AO40" s="26">
        <v>630</v>
      </c>
      <c r="AP40" s="26">
        <v>630</v>
      </c>
      <c r="AQ40" s="26">
        <v>630</v>
      </c>
      <c r="AR40" s="26">
        <v>630</v>
      </c>
      <c r="AS40" s="26">
        <v>630</v>
      </c>
      <c r="AT40" s="26">
        <v>630</v>
      </c>
      <c r="AU40" s="26">
        <v>630</v>
      </c>
      <c r="AV40" s="26">
        <v>630</v>
      </c>
      <c r="AW40" s="26">
        <v>630</v>
      </c>
      <c r="AX40" s="26">
        <v>630</v>
      </c>
      <c r="AY40" s="26">
        <v>0</v>
      </c>
      <c r="AZ40" s="26">
        <v>0</v>
      </c>
      <c r="BA40" s="26">
        <v>0</v>
      </c>
      <c r="BB40" s="26">
        <v>229</v>
      </c>
      <c r="BC40" s="26">
        <v>0</v>
      </c>
      <c r="BD40" s="26">
        <v>0</v>
      </c>
      <c r="BE40" s="26">
        <v>0</v>
      </c>
      <c r="BF40" s="26">
        <v>0</v>
      </c>
      <c r="BG40" s="26">
        <v>0</v>
      </c>
      <c r="BH40" s="26">
        <v>0</v>
      </c>
      <c r="BI40" s="26">
        <v>0</v>
      </c>
      <c r="BJ40" s="26">
        <v>0</v>
      </c>
      <c r="BK40" s="26">
        <v>0</v>
      </c>
      <c r="BL40" s="26">
        <v>0</v>
      </c>
      <c r="BM40" s="26">
        <v>0</v>
      </c>
      <c r="BN40" s="26">
        <v>0</v>
      </c>
      <c r="BO40" s="26">
        <v>0</v>
      </c>
      <c r="BP40" s="26">
        <v>0</v>
      </c>
      <c r="BQ40" s="26">
        <v>0</v>
      </c>
      <c r="BR40" s="26">
        <v>0</v>
      </c>
      <c r="BS40" s="26">
        <v>0</v>
      </c>
      <c r="BT40" s="113">
        <f t="shared" si="3"/>
        <v>6889.52</v>
      </c>
      <c r="BU40" s="113">
        <f t="shared" si="4"/>
        <v>207748</v>
      </c>
    </row>
    <row r="41" spans="1:73" x14ac:dyDescent="0.2">
      <c r="A41" s="52" t="s">
        <v>19</v>
      </c>
      <c r="B41" s="53" t="s">
        <v>3699</v>
      </c>
      <c r="C41" s="54" t="s">
        <v>3700</v>
      </c>
      <c r="D41" s="55">
        <v>226710</v>
      </c>
      <c r="E41" s="56" t="s">
        <v>1618</v>
      </c>
      <c r="F41" s="57" t="s">
        <v>3487</v>
      </c>
      <c r="G41" s="58"/>
      <c r="H41" s="58"/>
      <c r="I41" s="58"/>
      <c r="J41" s="59">
        <f t="shared" si="0"/>
        <v>0</v>
      </c>
      <c r="K41" s="59">
        <v>0</v>
      </c>
      <c r="L41" s="33"/>
      <c r="M41" s="33"/>
      <c r="N41" s="33"/>
      <c r="O41" s="60"/>
      <c r="P41" s="61">
        <f t="shared" si="1"/>
        <v>0</v>
      </c>
      <c r="Q41" s="61">
        <f t="shared" si="2"/>
        <v>226710</v>
      </c>
      <c r="R41" s="62">
        <v>2710</v>
      </c>
      <c r="S41" s="62">
        <v>309</v>
      </c>
      <c r="T41" s="71">
        <v>309</v>
      </c>
      <c r="U41" s="26">
        <v>309</v>
      </c>
      <c r="V41" s="26">
        <v>309</v>
      </c>
      <c r="W41" s="26">
        <v>206208</v>
      </c>
      <c r="X41" s="26">
        <v>309</v>
      </c>
      <c r="Y41" s="26">
        <v>309</v>
      </c>
      <c r="Z41" s="26">
        <v>309</v>
      </c>
      <c r="AA41" s="26">
        <v>309</v>
      </c>
      <c r="AB41" s="26">
        <v>309</v>
      </c>
      <c r="AC41" s="26">
        <v>309</v>
      </c>
      <c r="AD41" s="26">
        <v>309</v>
      </c>
      <c r="AE41" s="26">
        <v>309</v>
      </c>
      <c r="AF41" s="26">
        <v>309</v>
      </c>
      <c r="AG41" s="26">
        <v>309</v>
      </c>
      <c r="AH41" s="26">
        <v>309</v>
      </c>
      <c r="AI41" s="26">
        <v>4309</v>
      </c>
      <c r="AJ41" s="26">
        <v>309</v>
      </c>
      <c r="AK41" s="26">
        <v>309</v>
      </c>
      <c r="AL41" s="26">
        <v>309</v>
      </c>
      <c r="AM41" s="26">
        <v>309</v>
      </c>
      <c r="AN41" s="26">
        <v>309</v>
      </c>
      <c r="AO41" s="26">
        <v>309</v>
      </c>
      <c r="AP41" s="26">
        <v>309</v>
      </c>
      <c r="AQ41" s="26">
        <v>309</v>
      </c>
      <c r="AR41" s="26">
        <v>309</v>
      </c>
      <c r="AS41" s="26">
        <v>309</v>
      </c>
      <c r="AT41" s="26">
        <v>309</v>
      </c>
      <c r="AU41" s="26">
        <v>4309</v>
      </c>
      <c r="AV41" s="26">
        <v>309</v>
      </c>
      <c r="AW41" s="26">
        <v>309</v>
      </c>
      <c r="AX41" s="26">
        <v>309</v>
      </c>
      <c r="AY41" s="26">
        <v>0</v>
      </c>
      <c r="AZ41" s="26">
        <v>0</v>
      </c>
      <c r="BA41" s="26">
        <v>0</v>
      </c>
      <c r="BB41" s="26">
        <v>213</v>
      </c>
      <c r="BC41" s="26">
        <v>0</v>
      </c>
      <c r="BD41" s="26">
        <v>0</v>
      </c>
      <c r="BE41" s="26">
        <v>0</v>
      </c>
      <c r="BF41" s="26">
        <v>0</v>
      </c>
      <c r="BG41" s="26">
        <v>0</v>
      </c>
      <c r="BH41" s="26">
        <v>0</v>
      </c>
      <c r="BI41" s="26">
        <v>0</v>
      </c>
      <c r="BJ41" s="26">
        <v>0</v>
      </c>
      <c r="BK41" s="26">
        <v>0</v>
      </c>
      <c r="BL41" s="26">
        <v>0</v>
      </c>
      <c r="BM41" s="26">
        <v>0</v>
      </c>
      <c r="BN41" s="26">
        <v>0</v>
      </c>
      <c r="BO41" s="26">
        <v>0</v>
      </c>
      <c r="BP41" s="26">
        <v>0</v>
      </c>
      <c r="BQ41" s="26">
        <v>0</v>
      </c>
      <c r="BR41" s="26">
        <v>0</v>
      </c>
      <c r="BS41" s="26">
        <v>0</v>
      </c>
      <c r="BT41" s="113">
        <f t="shared" si="3"/>
        <v>3019</v>
      </c>
      <c r="BU41" s="113">
        <f t="shared" si="4"/>
        <v>223691</v>
      </c>
    </row>
    <row r="42" spans="1:73" x14ac:dyDescent="0.2">
      <c r="A42" s="57" t="s">
        <v>19</v>
      </c>
      <c r="B42" s="57" t="s">
        <v>3666</v>
      </c>
      <c r="C42" s="67" t="s">
        <v>3652</v>
      </c>
      <c r="D42" s="26">
        <v>276360</v>
      </c>
      <c r="E42" s="66" t="s">
        <v>1621</v>
      </c>
      <c r="F42" s="57" t="s">
        <v>3487</v>
      </c>
      <c r="G42" s="33"/>
      <c r="H42" s="73">
        <v>300</v>
      </c>
      <c r="I42" s="73">
        <v>308.83999999999997</v>
      </c>
      <c r="J42" s="59">
        <f t="shared" si="0"/>
        <v>608.83999999999992</v>
      </c>
      <c r="K42" s="59">
        <v>279160.95000000054</v>
      </c>
      <c r="L42" s="33">
        <v>310.47000000000003</v>
      </c>
      <c r="M42" s="33">
        <v>311.98</v>
      </c>
      <c r="N42" s="33">
        <v>203.75</v>
      </c>
      <c r="O42" s="60"/>
      <c r="P42" s="61">
        <f t="shared" si="1"/>
        <v>826.2</v>
      </c>
      <c r="Q42" s="61">
        <f t="shared" si="2"/>
        <v>287055.59999999992</v>
      </c>
      <c r="R42" s="62">
        <v>200.36</v>
      </c>
      <c r="S42" s="62">
        <v>206.33</v>
      </c>
      <c r="T42" s="63">
        <v>197.4</v>
      </c>
      <c r="U42" s="26">
        <v>203.58</v>
      </c>
      <c r="V42" s="26">
        <v>203.58</v>
      </c>
      <c r="W42" s="26">
        <v>269074.15999999997</v>
      </c>
      <c r="X42" s="26">
        <v>203.58</v>
      </c>
      <c r="Y42" s="26">
        <v>203.58</v>
      </c>
      <c r="Z42" s="26">
        <v>203.58</v>
      </c>
      <c r="AA42" s="26">
        <v>203.58</v>
      </c>
      <c r="AB42" s="26">
        <v>203.58</v>
      </c>
      <c r="AC42" s="26">
        <v>203.58</v>
      </c>
      <c r="AD42" s="26">
        <v>203.58</v>
      </c>
      <c r="AE42" s="26">
        <v>203.58</v>
      </c>
      <c r="AF42" s="26">
        <v>203.58</v>
      </c>
      <c r="AG42" s="26">
        <v>203.58</v>
      </c>
      <c r="AH42" s="26">
        <v>203.58</v>
      </c>
      <c r="AI42" s="26">
        <v>1393.73</v>
      </c>
      <c r="AJ42" s="26">
        <v>203.58</v>
      </c>
      <c r="AK42" s="26">
        <v>240.12</v>
      </c>
      <c r="AL42" s="26">
        <v>678.6</v>
      </c>
      <c r="AM42" s="26">
        <v>678.6</v>
      </c>
      <c r="AN42" s="26">
        <v>678.6</v>
      </c>
      <c r="AO42" s="26">
        <v>678.6</v>
      </c>
      <c r="AP42" s="26">
        <v>678.6</v>
      </c>
      <c r="AQ42" s="26">
        <v>678.6</v>
      </c>
      <c r="AR42" s="26">
        <v>678.6</v>
      </c>
      <c r="AS42" s="26">
        <v>678.6</v>
      </c>
      <c r="AT42" s="26">
        <v>678.6</v>
      </c>
      <c r="AU42" s="26">
        <v>4645.78</v>
      </c>
      <c r="AV42" s="26">
        <v>678.6</v>
      </c>
      <c r="AW42" s="26">
        <v>678.6</v>
      </c>
      <c r="AX42" s="26">
        <v>678.6</v>
      </c>
      <c r="AY42" s="26">
        <v>0</v>
      </c>
      <c r="AZ42" s="26">
        <v>0</v>
      </c>
      <c r="BA42" s="26">
        <v>0</v>
      </c>
      <c r="BB42" s="26">
        <v>104.4</v>
      </c>
      <c r="BC42" s="26">
        <v>0</v>
      </c>
      <c r="BD42" s="26">
        <v>0</v>
      </c>
      <c r="BE42" s="26">
        <v>0</v>
      </c>
      <c r="BF42" s="26">
        <v>0</v>
      </c>
      <c r="BG42" s="26">
        <v>0</v>
      </c>
      <c r="BH42" s="26">
        <v>0</v>
      </c>
      <c r="BI42" s="26">
        <v>0</v>
      </c>
      <c r="BJ42" s="26">
        <v>0</v>
      </c>
      <c r="BK42" s="26">
        <v>0</v>
      </c>
      <c r="BL42" s="26">
        <v>0</v>
      </c>
      <c r="BM42" s="26">
        <v>0</v>
      </c>
      <c r="BN42" s="26">
        <v>0</v>
      </c>
      <c r="BO42" s="26">
        <v>0</v>
      </c>
      <c r="BP42" s="26">
        <v>0</v>
      </c>
      <c r="BQ42" s="26">
        <v>0</v>
      </c>
      <c r="BR42" s="26">
        <v>0</v>
      </c>
      <c r="BS42" s="26">
        <v>0</v>
      </c>
      <c r="BT42" s="113">
        <f t="shared" si="3"/>
        <v>1232.8899999999999</v>
      </c>
      <c r="BU42" s="113">
        <f t="shared" si="4"/>
        <v>286648.90999999992</v>
      </c>
    </row>
    <row r="43" spans="1:73" x14ac:dyDescent="0.2">
      <c r="A43" s="57" t="s">
        <v>19</v>
      </c>
      <c r="B43" s="57" t="s">
        <v>3725</v>
      </c>
      <c r="C43" s="67" t="s">
        <v>3726</v>
      </c>
      <c r="D43" s="26">
        <v>361900</v>
      </c>
      <c r="E43" s="66" t="s">
        <v>1623</v>
      </c>
      <c r="F43" s="57" t="s">
        <v>3487</v>
      </c>
      <c r="G43" s="33">
        <v>300</v>
      </c>
      <c r="H43" s="33">
        <v>16683</v>
      </c>
      <c r="I43" s="33">
        <v>557.34</v>
      </c>
      <c r="J43" s="59">
        <f t="shared" si="0"/>
        <v>17540.34</v>
      </c>
      <c r="K43" s="59">
        <v>350441.76000000013</v>
      </c>
      <c r="L43" s="33">
        <v>559.57000000000005</v>
      </c>
      <c r="M43" s="33">
        <v>561.75</v>
      </c>
      <c r="N43" s="33">
        <v>564.66999999999996</v>
      </c>
      <c r="O43" s="60"/>
      <c r="P43" s="61">
        <f t="shared" si="1"/>
        <v>1685.9900000000002</v>
      </c>
      <c r="Q43" s="61">
        <f t="shared" si="2"/>
        <v>359656.76000000013</v>
      </c>
      <c r="R43" s="62">
        <v>567.95000000000005</v>
      </c>
      <c r="S43" s="62">
        <v>571.86</v>
      </c>
      <c r="T43" s="71">
        <v>577.07000000000005</v>
      </c>
      <c r="U43" s="26">
        <v>577.07000000000005</v>
      </c>
      <c r="V43" s="26">
        <v>577.07000000000005</v>
      </c>
      <c r="W43" s="26">
        <v>267654.84999999998</v>
      </c>
      <c r="X43" s="26">
        <v>577.07000000000005</v>
      </c>
      <c r="Y43" s="26">
        <v>577.07000000000005</v>
      </c>
      <c r="Z43" s="26">
        <v>577.07000000000005</v>
      </c>
      <c r="AA43" s="26">
        <v>577.07000000000005</v>
      </c>
      <c r="AB43" s="26">
        <v>577.07000000000005</v>
      </c>
      <c r="AC43" s="26">
        <v>577.07000000000005</v>
      </c>
      <c r="AD43" s="26">
        <v>577.07000000000005</v>
      </c>
      <c r="AE43" s="26">
        <v>577.07000000000005</v>
      </c>
      <c r="AF43" s="26">
        <v>577.07000000000005</v>
      </c>
      <c r="AG43" s="26">
        <v>577.07000000000005</v>
      </c>
      <c r="AH43" s="26">
        <v>577.07000000000005</v>
      </c>
      <c r="AI43" s="26">
        <v>32053.53</v>
      </c>
      <c r="AJ43" s="26">
        <v>577.07000000000005</v>
      </c>
      <c r="AK43" s="26">
        <v>577.07000000000005</v>
      </c>
      <c r="AL43" s="26">
        <v>577.07000000000005</v>
      </c>
      <c r="AM43" s="26">
        <v>577.07000000000005</v>
      </c>
      <c r="AN43" s="26">
        <v>577.07000000000005</v>
      </c>
      <c r="AO43" s="26">
        <v>577.07000000000005</v>
      </c>
      <c r="AP43" s="26">
        <v>577.07000000000005</v>
      </c>
      <c r="AQ43" s="26">
        <v>577.07000000000005</v>
      </c>
      <c r="AR43" s="26">
        <v>577.07000000000005</v>
      </c>
      <c r="AS43" s="26">
        <v>577.07000000000005</v>
      </c>
      <c r="AT43" s="26">
        <v>577.07000000000005</v>
      </c>
      <c r="AU43" s="26">
        <v>42545.69</v>
      </c>
      <c r="AV43" s="26">
        <v>577.07000000000005</v>
      </c>
      <c r="AW43" s="26">
        <v>577.07000000000005</v>
      </c>
      <c r="AX43" s="26">
        <v>577.07000000000005</v>
      </c>
      <c r="AY43" s="26">
        <v>0</v>
      </c>
      <c r="AZ43" s="26">
        <v>0</v>
      </c>
      <c r="BA43" s="26">
        <v>0</v>
      </c>
      <c r="BB43" s="26">
        <v>104.92</v>
      </c>
      <c r="BC43" s="26">
        <v>0</v>
      </c>
      <c r="BD43" s="26">
        <v>0</v>
      </c>
      <c r="BE43" s="26">
        <v>0</v>
      </c>
      <c r="BF43" s="26">
        <v>0</v>
      </c>
      <c r="BG43" s="26">
        <v>0</v>
      </c>
      <c r="BH43" s="26">
        <v>0</v>
      </c>
      <c r="BI43" s="26">
        <v>0</v>
      </c>
      <c r="BJ43" s="26">
        <v>0</v>
      </c>
      <c r="BK43" s="26">
        <v>0</v>
      </c>
      <c r="BL43" s="26">
        <v>0</v>
      </c>
      <c r="BM43" s="26">
        <v>0</v>
      </c>
      <c r="BN43" s="26">
        <v>0</v>
      </c>
      <c r="BO43" s="26">
        <v>0</v>
      </c>
      <c r="BP43" s="26">
        <v>0</v>
      </c>
      <c r="BQ43" s="26">
        <v>0</v>
      </c>
      <c r="BR43" s="26">
        <v>0</v>
      </c>
      <c r="BS43" s="26">
        <v>0</v>
      </c>
      <c r="BT43" s="113">
        <f t="shared" si="3"/>
        <v>2825.8000000000006</v>
      </c>
      <c r="BU43" s="113">
        <f t="shared" si="4"/>
        <v>358516.95000000019</v>
      </c>
    </row>
    <row r="44" spans="1:73" x14ac:dyDescent="0.2">
      <c r="A44" s="57" t="s">
        <v>42</v>
      </c>
      <c r="B44" s="57" t="s">
        <v>3896</v>
      </c>
      <c r="C44" s="93"/>
      <c r="D44" s="94"/>
      <c r="E44" s="92"/>
      <c r="F44" s="93"/>
      <c r="G44" s="95">
        <v>500</v>
      </c>
      <c r="H44" s="95">
        <v>816.06</v>
      </c>
      <c r="I44" s="95">
        <v>822.83</v>
      </c>
      <c r="J44" s="96">
        <f t="shared" si="0"/>
        <v>2138.89</v>
      </c>
      <c r="K44" s="96">
        <v>403270.74999999983</v>
      </c>
      <c r="L44" s="97"/>
      <c r="M44" s="97"/>
      <c r="N44" s="97"/>
      <c r="O44" s="97"/>
      <c r="P44" s="61">
        <f t="shared" si="1"/>
        <v>0</v>
      </c>
      <c r="Q44" s="98">
        <f t="shared" si="2"/>
        <v>400792.38999999978</v>
      </c>
      <c r="R44" s="99">
        <v>826.12</v>
      </c>
      <c r="S44" s="99">
        <v>826.12</v>
      </c>
      <c r="T44" s="243">
        <v>826.12</v>
      </c>
      <c r="U44" s="97">
        <v>826.12</v>
      </c>
      <c r="V44" s="97">
        <v>826.12</v>
      </c>
      <c r="W44" s="97">
        <v>370031.6</v>
      </c>
      <c r="X44" s="97">
        <v>826.12</v>
      </c>
      <c r="Y44" s="97">
        <v>826.12</v>
      </c>
      <c r="Z44" s="97">
        <v>826.12</v>
      </c>
      <c r="AA44" s="97">
        <v>826.12</v>
      </c>
      <c r="AB44" s="97">
        <v>826.12</v>
      </c>
      <c r="AC44" s="97">
        <v>826.12</v>
      </c>
      <c r="AD44" s="97">
        <v>826.12</v>
      </c>
      <c r="AE44" s="97">
        <v>826.12</v>
      </c>
      <c r="AF44" s="97">
        <v>826.12</v>
      </c>
      <c r="AG44" s="97">
        <v>826.12</v>
      </c>
      <c r="AH44" s="97">
        <v>826.12</v>
      </c>
      <c r="AI44" s="97">
        <v>2860.91</v>
      </c>
      <c r="AJ44" s="97">
        <v>826.12</v>
      </c>
      <c r="AK44" s="97">
        <v>826.12</v>
      </c>
      <c r="AL44" s="97">
        <v>826.12</v>
      </c>
      <c r="AM44" s="97">
        <v>826.12</v>
      </c>
      <c r="AN44" s="97">
        <v>826.12</v>
      </c>
      <c r="AO44" s="97">
        <v>826.12</v>
      </c>
      <c r="AP44" s="97">
        <v>826.12</v>
      </c>
      <c r="AQ44" s="97">
        <v>826.12</v>
      </c>
      <c r="AR44" s="97">
        <v>826.12</v>
      </c>
      <c r="AS44" s="97">
        <v>826.12</v>
      </c>
      <c r="AT44" s="97">
        <v>826.12</v>
      </c>
      <c r="AU44" s="97">
        <v>2860.91</v>
      </c>
      <c r="AV44" s="97">
        <v>826.12</v>
      </c>
      <c r="AW44" s="97">
        <v>826.12</v>
      </c>
      <c r="AX44" s="97">
        <v>826.12</v>
      </c>
      <c r="AY44" s="97">
        <v>0</v>
      </c>
      <c r="AZ44" s="97">
        <v>0</v>
      </c>
      <c r="BA44" s="97">
        <v>0</v>
      </c>
      <c r="BB44" s="97">
        <v>255.37</v>
      </c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2"/>
      <c r="BT44" s="113">
        <f t="shared" si="3"/>
        <v>1652.24</v>
      </c>
      <c r="BU44" s="113">
        <f t="shared" si="4"/>
        <v>399140.14999999979</v>
      </c>
    </row>
    <row r="45" spans="1:73" x14ac:dyDescent="0.2">
      <c r="A45" s="57" t="s">
        <v>19</v>
      </c>
      <c r="B45" s="57" t="s">
        <v>3783</v>
      </c>
      <c r="C45" s="67" t="s">
        <v>3641</v>
      </c>
      <c r="D45" s="26">
        <v>298500</v>
      </c>
      <c r="E45" s="66" t="s">
        <v>1627</v>
      </c>
      <c r="F45" s="57" t="s">
        <v>3487</v>
      </c>
      <c r="G45" s="33"/>
      <c r="H45" s="33"/>
      <c r="I45" s="33"/>
      <c r="J45" s="59">
        <f t="shared" si="0"/>
        <v>0</v>
      </c>
      <c r="K45" s="59">
        <v>276642.39</v>
      </c>
      <c r="L45" s="58"/>
      <c r="M45" s="58"/>
      <c r="N45" s="58"/>
      <c r="O45" s="78"/>
      <c r="P45" s="61">
        <f t="shared" si="1"/>
        <v>0</v>
      </c>
      <c r="Q45" s="61">
        <f t="shared" si="2"/>
        <v>285294.8</v>
      </c>
      <c r="R45" s="79">
        <v>0</v>
      </c>
      <c r="S45" s="79">
        <v>0</v>
      </c>
      <c r="T45" s="63">
        <v>0</v>
      </c>
      <c r="U45" s="26">
        <v>0</v>
      </c>
      <c r="V45" s="26">
        <v>0</v>
      </c>
      <c r="W45" s="26">
        <v>284977.69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26">
        <v>0</v>
      </c>
      <c r="AD45" s="26">
        <v>0</v>
      </c>
      <c r="AE45" s="26">
        <v>0</v>
      </c>
      <c r="AF45" s="26">
        <v>0</v>
      </c>
      <c r="AG45" s="26">
        <v>0</v>
      </c>
      <c r="AH45" s="26">
        <v>0</v>
      </c>
      <c r="AI45" s="26">
        <v>0</v>
      </c>
      <c r="AJ45" s="26">
        <v>0</v>
      </c>
      <c r="AK45" s="26">
        <v>0</v>
      </c>
      <c r="AL45" s="26">
        <v>0</v>
      </c>
      <c r="AM45" s="26">
        <v>0</v>
      </c>
      <c r="AN45" s="26">
        <v>0</v>
      </c>
      <c r="AO45" s="26">
        <v>0</v>
      </c>
      <c r="AP45" s="26">
        <v>0</v>
      </c>
      <c r="AQ45" s="26">
        <v>0</v>
      </c>
      <c r="AR45" s="26">
        <v>0</v>
      </c>
      <c r="AS45" s="26">
        <v>0</v>
      </c>
      <c r="AT45" s="26">
        <v>0</v>
      </c>
      <c r="AU45" s="26">
        <v>0</v>
      </c>
      <c r="AV45" s="26">
        <v>0</v>
      </c>
      <c r="AW45" s="26">
        <v>0</v>
      </c>
      <c r="AX45" s="26">
        <v>0</v>
      </c>
      <c r="AY45" s="26">
        <v>0</v>
      </c>
      <c r="AZ45" s="26">
        <v>0</v>
      </c>
      <c r="BA45" s="26">
        <v>317.11</v>
      </c>
      <c r="BB45" s="26">
        <v>0</v>
      </c>
      <c r="BC45" s="26">
        <v>0</v>
      </c>
      <c r="BD45" s="26">
        <v>0</v>
      </c>
      <c r="BE45" s="26">
        <v>0</v>
      </c>
      <c r="BF45" s="26">
        <v>0</v>
      </c>
      <c r="BG45" s="26">
        <v>0</v>
      </c>
      <c r="BH45" s="26">
        <v>0</v>
      </c>
      <c r="BI45" s="26">
        <v>0</v>
      </c>
      <c r="BJ45" s="26">
        <v>0</v>
      </c>
      <c r="BK45" s="26">
        <v>0</v>
      </c>
      <c r="BL45" s="26">
        <v>0</v>
      </c>
      <c r="BM45" s="26">
        <v>0</v>
      </c>
      <c r="BN45" s="26">
        <v>0</v>
      </c>
      <c r="BO45" s="26">
        <v>0</v>
      </c>
      <c r="BP45" s="26">
        <v>0</v>
      </c>
      <c r="BQ45" s="26">
        <v>0</v>
      </c>
      <c r="BR45" s="26">
        <v>0</v>
      </c>
      <c r="BS45" s="26">
        <v>0</v>
      </c>
      <c r="BT45" s="113">
        <f t="shared" si="3"/>
        <v>0</v>
      </c>
      <c r="BU45" s="113">
        <f t="shared" si="4"/>
        <v>285294.8</v>
      </c>
    </row>
    <row r="46" spans="1:73" x14ac:dyDescent="0.2">
      <c r="A46" s="52" t="s">
        <v>19</v>
      </c>
      <c r="B46" s="53" t="s">
        <v>3680</v>
      </c>
      <c r="C46" s="54" t="s">
        <v>3681</v>
      </c>
      <c r="D46" s="55">
        <v>298500</v>
      </c>
      <c r="E46" s="56" t="s">
        <v>1630</v>
      </c>
      <c r="F46" s="57" t="s">
        <v>3487</v>
      </c>
      <c r="G46" s="58"/>
      <c r="H46" s="58"/>
      <c r="I46" s="58"/>
      <c r="J46" s="59">
        <f t="shared" si="0"/>
        <v>0</v>
      </c>
      <c r="K46" s="59">
        <v>0</v>
      </c>
      <c r="L46" s="33"/>
      <c r="M46" s="33"/>
      <c r="N46" s="33"/>
      <c r="O46" s="60"/>
      <c r="P46" s="61">
        <f t="shared" si="1"/>
        <v>0</v>
      </c>
      <c r="Q46" s="61">
        <f t="shared" si="2"/>
        <v>298500</v>
      </c>
      <c r="R46" s="62">
        <v>500</v>
      </c>
      <c r="S46" s="62"/>
      <c r="T46" s="71">
        <v>0</v>
      </c>
      <c r="U46" s="26">
        <v>0</v>
      </c>
      <c r="V46" s="26">
        <v>0</v>
      </c>
      <c r="W46" s="26">
        <v>298000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>
        <v>0</v>
      </c>
      <c r="AE46" s="26">
        <v>0</v>
      </c>
      <c r="AF46" s="26">
        <v>0</v>
      </c>
      <c r="AG46" s="26">
        <v>0</v>
      </c>
      <c r="AH46" s="26">
        <v>0</v>
      </c>
      <c r="AI46" s="26">
        <v>0</v>
      </c>
      <c r="AJ46" s="26">
        <v>0</v>
      </c>
      <c r="AK46" s="26">
        <v>0</v>
      </c>
      <c r="AL46" s="26">
        <v>0</v>
      </c>
      <c r="AM46" s="26">
        <v>0</v>
      </c>
      <c r="AN46" s="26">
        <v>0</v>
      </c>
      <c r="AO46" s="26">
        <v>0</v>
      </c>
      <c r="AP46" s="26">
        <v>0</v>
      </c>
      <c r="AQ46" s="26">
        <v>0</v>
      </c>
      <c r="AR46" s="26">
        <v>0</v>
      </c>
      <c r="AS46" s="26">
        <v>0</v>
      </c>
      <c r="AT46" s="26">
        <v>0</v>
      </c>
      <c r="AU46" s="26">
        <v>0</v>
      </c>
      <c r="AV46" s="26">
        <v>0</v>
      </c>
      <c r="AW46" s="26">
        <v>0</v>
      </c>
      <c r="AX46" s="26">
        <v>0</v>
      </c>
      <c r="AY46" s="26">
        <v>0</v>
      </c>
      <c r="AZ46" s="26">
        <v>0</v>
      </c>
      <c r="BA46" s="26">
        <v>0</v>
      </c>
      <c r="BB46" s="26">
        <v>0</v>
      </c>
      <c r="BC46" s="26">
        <v>0</v>
      </c>
      <c r="BD46" s="26">
        <v>0</v>
      </c>
      <c r="BE46" s="26">
        <v>0</v>
      </c>
      <c r="BF46" s="26">
        <v>0</v>
      </c>
      <c r="BG46" s="26">
        <v>0</v>
      </c>
      <c r="BH46" s="26">
        <v>0</v>
      </c>
      <c r="BI46" s="26">
        <v>0</v>
      </c>
      <c r="BJ46" s="26">
        <v>0</v>
      </c>
      <c r="BK46" s="26">
        <v>0</v>
      </c>
      <c r="BL46" s="26">
        <v>0</v>
      </c>
      <c r="BM46" s="26">
        <v>0</v>
      </c>
      <c r="BN46" s="26">
        <v>0</v>
      </c>
      <c r="BO46" s="26">
        <v>0</v>
      </c>
      <c r="BP46" s="26">
        <v>0</v>
      </c>
      <c r="BQ46" s="26">
        <v>0</v>
      </c>
      <c r="BR46" s="26">
        <v>0</v>
      </c>
      <c r="BS46" s="26">
        <v>0</v>
      </c>
      <c r="BT46" s="113">
        <f t="shared" si="3"/>
        <v>500</v>
      </c>
      <c r="BU46" s="113">
        <f t="shared" si="4"/>
        <v>298000</v>
      </c>
    </row>
    <row r="47" spans="1:73" x14ac:dyDescent="0.2">
      <c r="A47" s="101" t="s">
        <v>46</v>
      </c>
      <c r="B47" s="57" t="s">
        <v>3914</v>
      </c>
      <c r="C47" s="57"/>
      <c r="D47" s="26"/>
      <c r="E47" s="66"/>
      <c r="F47" s="57"/>
      <c r="G47" s="58"/>
      <c r="H47" s="58"/>
      <c r="I47" s="58"/>
      <c r="J47" s="59">
        <f t="shared" si="0"/>
        <v>0</v>
      </c>
      <c r="K47" s="59">
        <v>0</v>
      </c>
      <c r="L47" s="58"/>
      <c r="M47" s="58"/>
      <c r="N47" s="58"/>
      <c r="O47" s="58"/>
      <c r="P47" s="61">
        <f t="shared" si="1"/>
        <v>0</v>
      </c>
      <c r="Q47" s="61">
        <f t="shared" si="2"/>
        <v>0</v>
      </c>
      <c r="R47" s="79">
        <v>0</v>
      </c>
      <c r="S47" s="79">
        <v>0</v>
      </c>
      <c r="T47" s="63">
        <v>0</v>
      </c>
      <c r="U47" s="58">
        <v>0</v>
      </c>
      <c r="V47" s="58">
        <v>0</v>
      </c>
      <c r="W47" s="58">
        <v>0</v>
      </c>
      <c r="X47" s="58">
        <v>0</v>
      </c>
      <c r="Y47" s="58">
        <v>0</v>
      </c>
      <c r="Z47" s="58">
        <v>0</v>
      </c>
      <c r="AA47" s="58">
        <v>0</v>
      </c>
      <c r="AB47" s="58">
        <v>0</v>
      </c>
      <c r="AC47" s="58">
        <v>0</v>
      </c>
      <c r="AD47" s="58">
        <v>0</v>
      </c>
      <c r="AE47" s="58">
        <v>0</v>
      </c>
      <c r="AF47" s="58">
        <v>0</v>
      </c>
      <c r="AG47" s="58">
        <v>0</v>
      </c>
      <c r="AH47" s="58">
        <v>0</v>
      </c>
      <c r="AI47" s="58">
        <v>0</v>
      </c>
      <c r="AJ47" s="58">
        <v>0</v>
      </c>
      <c r="AK47" s="58">
        <v>0</v>
      </c>
      <c r="AL47" s="58">
        <v>0</v>
      </c>
      <c r="AM47" s="58">
        <v>0</v>
      </c>
      <c r="AN47" s="58">
        <v>0</v>
      </c>
      <c r="AO47" s="58">
        <v>0</v>
      </c>
      <c r="AP47" s="58">
        <v>0</v>
      </c>
      <c r="AQ47" s="58">
        <v>0</v>
      </c>
      <c r="AR47" s="58">
        <v>0</v>
      </c>
      <c r="AS47" s="58">
        <v>0</v>
      </c>
      <c r="AT47" s="58">
        <v>0</v>
      </c>
      <c r="AU47" s="58">
        <v>0</v>
      </c>
      <c r="AV47" s="58">
        <v>0</v>
      </c>
      <c r="AW47" s="58">
        <v>0</v>
      </c>
      <c r="AX47" s="58">
        <v>0</v>
      </c>
      <c r="AY47" s="58">
        <v>0</v>
      </c>
      <c r="AZ47" s="58">
        <v>0</v>
      </c>
      <c r="BA47" s="58">
        <v>0</v>
      </c>
      <c r="BB47" s="58">
        <v>0</v>
      </c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113">
        <f t="shared" si="3"/>
        <v>0</v>
      </c>
      <c r="BU47" s="113">
        <f t="shared" si="4"/>
        <v>0</v>
      </c>
    </row>
    <row r="48" spans="1:73" x14ac:dyDescent="0.2">
      <c r="A48" s="57" t="s">
        <v>19</v>
      </c>
      <c r="B48" s="57" t="s">
        <v>3635</v>
      </c>
      <c r="C48" s="67" t="s">
        <v>3636</v>
      </c>
      <c r="D48" s="26">
        <v>292340</v>
      </c>
      <c r="E48" s="66" t="s">
        <v>1634</v>
      </c>
      <c r="F48" s="57" t="s">
        <v>3487</v>
      </c>
      <c r="G48" s="33"/>
      <c r="H48" s="33"/>
      <c r="I48" s="33">
        <v>600</v>
      </c>
      <c r="J48" s="59">
        <f t="shared" si="0"/>
        <v>600</v>
      </c>
      <c r="K48" s="59">
        <v>293208.20000000024</v>
      </c>
      <c r="L48" s="33"/>
      <c r="M48" s="33">
        <v>381.8</v>
      </c>
      <c r="N48" s="33">
        <v>383.4</v>
      </c>
      <c r="O48" s="60"/>
      <c r="P48" s="61">
        <f t="shared" si="1"/>
        <v>765.2</v>
      </c>
      <c r="Q48" s="61">
        <f t="shared" si="2"/>
        <v>301603.82000000012</v>
      </c>
      <c r="R48" s="62">
        <v>385.21</v>
      </c>
      <c r="S48" s="62">
        <v>777.42</v>
      </c>
      <c r="T48" s="63">
        <v>373.49</v>
      </c>
      <c r="U48" s="26">
        <v>385.17</v>
      </c>
      <c r="V48" s="26">
        <v>385.17</v>
      </c>
      <c r="W48" s="26">
        <v>275035.78999999998</v>
      </c>
      <c r="X48" s="26">
        <v>385.17</v>
      </c>
      <c r="Y48" s="26">
        <v>385.17</v>
      </c>
      <c r="Z48" s="26">
        <v>385.17</v>
      </c>
      <c r="AA48" s="26">
        <v>385.17</v>
      </c>
      <c r="AB48" s="26">
        <v>385.17</v>
      </c>
      <c r="AC48" s="26">
        <v>385.17</v>
      </c>
      <c r="AD48" s="26">
        <v>385.17</v>
      </c>
      <c r="AE48" s="26">
        <v>385.17</v>
      </c>
      <c r="AF48" s="26">
        <v>385.17</v>
      </c>
      <c r="AG48" s="26">
        <v>385.17</v>
      </c>
      <c r="AH48" s="26">
        <v>385.17</v>
      </c>
      <c r="AI48" s="26">
        <v>662.66</v>
      </c>
      <c r="AJ48" s="26">
        <v>1283.9000000000001</v>
      </c>
      <c r="AK48" s="26">
        <v>1283.9000000000001</v>
      </c>
      <c r="AL48" s="26">
        <v>1283.9000000000001</v>
      </c>
      <c r="AM48" s="26">
        <v>1283.9000000000001</v>
      </c>
      <c r="AN48" s="26">
        <v>1283.9000000000001</v>
      </c>
      <c r="AO48" s="26">
        <v>1283.9000000000001</v>
      </c>
      <c r="AP48" s="26">
        <v>1283.9000000000001</v>
      </c>
      <c r="AQ48" s="26">
        <v>1283.9000000000001</v>
      </c>
      <c r="AR48" s="26">
        <v>1283.9000000000001</v>
      </c>
      <c r="AS48" s="26">
        <v>1283.9000000000001</v>
      </c>
      <c r="AT48" s="26">
        <v>1283.9000000000001</v>
      </c>
      <c r="AU48" s="26">
        <v>1283.9000000000001</v>
      </c>
      <c r="AV48" s="26">
        <v>1283.9000000000001</v>
      </c>
      <c r="AW48" s="26">
        <v>1283.9000000000001</v>
      </c>
      <c r="AX48" s="26">
        <v>1283.9000000000001</v>
      </c>
      <c r="AY48" s="26">
        <v>0</v>
      </c>
      <c r="AZ48" s="26">
        <v>0</v>
      </c>
      <c r="BA48" s="26">
        <v>0</v>
      </c>
      <c r="BB48" s="26">
        <v>103.54</v>
      </c>
      <c r="BC48" s="26">
        <v>0</v>
      </c>
      <c r="BD48" s="26">
        <v>0</v>
      </c>
      <c r="BE48" s="26">
        <v>0</v>
      </c>
      <c r="BF48" s="26">
        <v>0</v>
      </c>
      <c r="BG48" s="26">
        <v>0</v>
      </c>
      <c r="BH48" s="26">
        <v>0</v>
      </c>
      <c r="BI48" s="26">
        <v>0</v>
      </c>
      <c r="BJ48" s="26">
        <v>0</v>
      </c>
      <c r="BK48" s="26">
        <v>0</v>
      </c>
      <c r="BL48" s="26">
        <v>0</v>
      </c>
      <c r="BM48" s="26">
        <v>0</v>
      </c>
      <c r="BN48" s="26">
        <v>0</v>
      </c>
      <c r="BO48" s="26">
        <v>0</v>
      </c>
      <c r="BP48" s="26">
        <v>0</v>
      </c>
      <c r="BQ48" s="26">
        <v>0</v>
      </c>
      <c r="BR48" s="26">
        <v>0</v>
      </c>
      <c r="BS48" s="26">
        <v>0</v>
      </c>
      <c r="BT48" s="113">
        <f t="shared" si="3"/>
        <v>1927.83</v>
      </c>
      <c r="BU48" s="113">
        <f t="shared" si="4"/>
        <v>300441.19000000012</v>
      </c>
    </row>
    <row r="49" spans="1:73" x14ac:dyDescent="0.2">
      <c r="A49" s="57" t="s">
        <v>42</v>
      </c>
      <c r="B49" s="57" t="s">
        <v>3814</v>
      </c>
      <c r="C49" s="57"/>
      <c r="D49" s="26"/>
      <c r="E49" s="66"/>
      <c r="F49" s="57"/>
      <c r="G49" s="58"/>
      <c r="H49" s="58"/>
      <c r="I49" s="58"/>
      <c r="J49" s="59">
        <f t="shared" si="0"/>
        <v>0</v>
      </c>
      <c r="K49" s="59">
        <v>0</v>
      </c>
      <c r="L49" s="58"/>
      <c r="M49" s="58"/>
      <c r="N49" s="58"/>
      <c r="O49" s="58"/>
      <c r="P49" s="61">
        <f t="shared" si="1"/>
        <v>0</v>
      </c>
      <c r="Q49" s="61">
        <f t="shared" si="2"/>
        <v>0</v>
      </c>
      <c r="R49" s="79">
        <v>0</v>
      </c>
      <c r="S49" s="79">
        <v>0</v>
      </c>
      <c r="T49" s="63">
        <v>0</v>
      </c>
      <c r="U49" s="58">
        <v>0</v>
      </c>
      <c r="V49" s="58">
        <v>0</v>
      </c>
      <c r="W49" s="58">
        <v>0</v>
      </c>
      <c r="X49" s="58">
        <v>0</v>
      </c>
      <c r="Y49" s="58">
        <v>0</v>
      </c>
      <c r="Z49" s="58">
        <v>0</v>
      </c>
      <c r="AA49" s="58">
        <v>0</v>
      </c>
      <c r="AB49" s="58">
        <v>0</v>
      </c>
      <c r="AC49" s="58">
        <v>0</v>
      </c>
      <c r="AD49" s="58">
        <v>0</v>
      </c>
      <c r="AE49" s="58">
        <v>0</v>
      </c>
      <c r="AF49" s="58">
        <v>0</v>
      </c>
      <c r="AG49" s="58">
        <v>0</v>
      </c>
      <c r="AH49" s="58">
        <v>0</v>
      </c>
      <c r="AI49" s="58">
        <v>0</v>
      </c>
      <c r="AJ49" s="58">
        <v>0</v>
      </c>
      <c r="AK49" s="58">
        <v>0</v>
      </c>
      <c r="AL49" s="58">
        <v>0</v>
      </c>
      <c r="AM49" s="58">
        <v>0</v>
      </c>
      <c r="AN49" s="58">
        <v>0</v>
      </c>
      <c r="AO49" s="58">
        <v>0</v>
      </c>
      <c r="AP49" s="58">
        <v>0</v>
      </c>
      <c r="AQ49" s="58">
        <v>0</v>
      </c>
      <c r="AR49" s="58">
        <v>0</v>
      </c>
      <c r="AS49" s="58">
        <v>0</v>
      </c>
      <c r="AT49" s="58">
        <v>0</v>
      </c>
      <c r="AU49" s="58">
        <v>0</v>
      </c>
      <c r="AV49" s="58">
        <v>0</v>
      </c>
      <c r="AW49" s="58">
        <v>0</v>
      </c>
      <c r="AX49" s="58">
        <v>0</v>
      </c>
      <c r="AY49" s="58">
        <v>0</v>
      </c>
      <c r="AZ49" s="58">
        <v>0</v>
      </c>
      <c r="BA49" s="58">
        <v>0</v>
      </c>
      <c r="BB49" s="58">
        <v>0</v>
      </c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113">
        <f t="shared" si="3"/>
        <v>0</v>
      </c>
      <c r="BU49" s="113">
        <f t="shared" si="4"/>
        <v>0</v>
      </c>
    </row>
    <row r="50" spans="1:73" x14ac:dyDescent="0.2">
      <c r="A50" s="52" t="s">
        <v>19</v>
      </c>
      <c r="B50" s="53" t="s">
        <v>3780</v>
      </c>
      <c r="C50" s="54" t="s">
        <v>3702</v>
      </c>
      <c r="D50" s="55">
        <v>215260</v>
      </c>
      <c r="E50" s="56" t="s">
        <v>1637</v>
      </c>
      <c r="F50" s="57" t="s">
        <v>3487</v>
      </c>
      <c r="G50" s="58"/>
      <c r="H50" s="58"/>
      <c r="I50" s="58"/>
      <c r="J50" s="59">
        <f t="shared" si="0"/>
        <v>0</v>
      </c>
      <c r="K50" s="59">
        <v>0</v>
      </c>
      <c r="L50" s="33"/>
      <c r="M50" s="33"/>
      <c r="N50" s="33"/>
      <c r="O50" s="60"/>
      <c r="P50" s="61">
        <f t="shared" si="1"/>
        <v>0</v>
      </c>
      <c r="Q50" s="61">
        <f t="shared" si="2"/>
        <v>188539.19999999992</v>
      </c>
      <c r="R50" s="62">
        <v>1204.8</v>
      </c>
      <c r="S50" s="62">
        <v>304.8</v>
      </c>
      <c r="T50" s="63">
        <v>0</v>
      </c>
      <c r="U50" s="26">
        <v>304.8</v>
      </c>
      <c r="V50" s="26">
        <v>304.8</v>
      </c>
      <c r="W50" s="26">
        <v>157144.79999999999</v>
      </c>
      <c r="X50" s="26">
        <v>304.8</v>
      </c>
      <c r="Y50" s="26">
        <v>304.8</v>
      </c>
      <c r="Z50" s="26">
        <v>304.8</v>
      </c>
      <c r="AA50" s="26">
        <v>304.8</v>
      </c>
      <c r="AB50" s="26">
        <v>304.8</v>
      </c>
      <c r="AC50" s="26">
        <v>304.8</v>
      </c>
      <c r="AD50" s="26">
        <v>304.8</v>
      </c>
      <c r="AE50" s="26">
        <v>0</v>
      </c>
      <c r="AF50" s="26">
        <v>0</v>
      </c>
      <c r="AG50" s="26">
        <v>0</v>
      </c>
      <c r="AH50" s="26">
        <v>721.6</v>
      </c>
      <c r="AI50" s="26">
        <v>4016</v>
      </c>
      <c r="AJ50" s="26">
        <v>1016</v>
      </c>
      <c r="AK50" s="26">
        <v>1016</v>
      </c>
      <c r="AL50" s="26">
        <v>1016</v>
      </c>
      <c r="AM50" s="26">
        <v>1016</v>
      </c>
      <c r="AN50" s="26">
        <v>1016</v>
      </c>
      <c r="AO50" s="26">
        <v>1016</v>
      </c>
      <c r="AP50" s="26">
        <v>1016</v>
      </c>
      <c r="AQ50" s="26">
        <v>1016</v>
      </c>
      <c r="AR50" s="26">
        <v>1016</v>
      </c>
      <c r="AS50" s="26">
        <v>1016</v>
      </c>
      <c r="AT50" s="26">
        <v>1016</v>
      </c>
      <c r="AU50" s="26">
        <v>4016</v>
      </c>
      <c r="AV50" s="26">
        <v>1016</v>
      </c>
      <c r="AW50" s="26">
        <v>1016</v>
      </c>
      <c r="AX50" s="26">
        <v>1016</v>
      </c>
      <c r="AY50" s="26">
        <v>1016</v>
      </c>
      <c r="AZ50" s="26">
        <v>1016</v>
      </c>
      <c r="BA50" s="26">
        <v>1016</v>
      </c>
      <c r="BB50" s="26">
        <v>1116</v>
      </c>
      <c r="BC50" s="26">
        <v>1016</v>
      </c>
      <c r="BD50" s="26">
        <v>1016</v>
      </c>
      <c r="BE50" s="26">
        <v>1016</v>
      </c>
      <c r="BF50" s="26">
        <v>1016</v>
      </c>
      <c r="BG50" s="26">
        <v>1016</v>
      </c>
      <c r="BH50" s="26">
        <v>1016</v>
      </c>
      <c r="BI50" s="26">
        <v>1016</v>
      </c>
      <c r="BJ50" s="26">
        <v>1016</v>
      </c>
      <c r="BK50" s="26">
        <v>1016</v>
      </c>
      <c r="BL50" s="26">
        <v>1016</v>
      </c>
      <c r="BM50" s="26">
        <v>1016</v>
      </c>
      <c r="BN50" s="26">
        <v>1016</v>
      </c>
      <c r="BO50" s="26">
        <v>1016</v>
      </c>
      <c r="BP50" s="26">
        <v>1016</v>
      </c>
      <c r="BQ50" s="26">
        <v>1016</v>
      </c>
      <c r="BR50" s="26">
        <v>1016</v>
      </c>
      <c r="BS50" s="26">
        <v>1016</v>
      </c>
      <c r="BT50" s="113">
        <f t="shared" si="3"/>
        <v>1509.6</v>
      </c>
      <c r="BU50" s="113">
        <f t="shared" si="4"/>
        <v>204301.59999999992</v>
      </c>
    </row>
    <row r="51" spans="1:73" x14ac:dyDescent="0.2">
      <c r="A51" s="52" t="s">
        <v>19</v>
      </c>
      <c r="B51" s="53" t="s">
        <v>3649</v>
      </c>
      <c r="C51" s="54" t="s">
        <v>3650</v>
      </c>
      <c r="D51" s="55">
        <v>215260</v>
      </c>
      <c r="E51" s="56" t="s">
        <v>1639</v>
      </c>
      <c r="F51" s="57" t="s">
        <v>3487</v>
      </c>
      <c r="G51" s="58"/>
      <c r="H51" s="58"/>
      <c r="I51" s="58"/>
      <c r="J51" s="59">
        <f t="shared" si="0"/>
        <v>0</v>
      </c>
      <c r="K51" s="59">
        <v>0</v>
      </c>
      <c r="L51" s="33"/>
      <c r="M51" s="33"/>
      <c r="N51" s="33"/>
      <c r="O51" s="60"/>
      <c r="P51" s="61">
        <f t="shared" si="1"/>
        <v>0</v>
      </c>
      <c r="Q51" s="61">
        <f t="shared" si="2"/>
        <v>214595</v>
      </c>
      <c r="R51" s="62">
        <v>300</v>
      </c>
      <c r="S51" s="62"/>
      <c r="T51" s="63">
        <v>0</v>
      </c>
      <c r="U51" s="26">
        <v>0</v>
      </c>
      <c r="V51" s="26">
        <v>199.5</v>
      </c>
      <c r="W51" s="26">
        <v>205489.5</v>
      </c>
      <c r="X51" s="26">
        <v>199.5</v>
      </c>
      <c r="Y51" s="26">
        <v>199.5</v>
      </c>
      <c r="Z51" s="26">
        <v>199.5</v>
      </c>
      <c r="AA51" s="26">
        <v>199.5</v>
      </c>
      <c r="AB51" s="26">
        <v>199.5</v>
      </c>
      <c r="AC51" s="26">
        <v>199.5</v>
      </c>
      <c r="AD51" s="26">
        <v>199.5</v>
      </c>
      <c r="AE51" s="26">
        <v>199.5</v>
      </c>
      <c r="AF51" s="26">
        <v>199.5</v>
      </c>
      <c r="AG51" s="26">
        <v>199.5</v>
      </c>
      <c r="AH51" s="26">
        <v>199.5</v>
      </c>
      <c r="AI51" s="26">
        <v>199.5</v>
      </c>
      <c r="AJ51" s="26">
        <v>199.5</v>
      </c>
      <c r="AK51" s="26">
        <v>199.5</v>
      </c>
      <c r="AL51" s="26">
        <v>199.5</v>
      </c>
      <c r="AM51" s="26">
        <v>199.5</v>
      </c>
      <c r="AN51" s="26">
        <v>199.5</v>
      </c>
      <c r="AO51" s="26">
        <v>199.5</v>
      </c>
      <c r="AP51" s="26">
        <v>199.5</v>
      </c>
      <c r="AQ51" s="26">
        <v>199.5</v>
      </c>
      <c r="AR51" s="26">
        <v>199.5</v>
      </c>
      <c r="AS51" s="26">
        <v>199.5</v>
      </c>
      <c r="AT51" s="26">
        <v>199.5</v>
      </c>
      <c r="AU51" s="26">
        <v>199.5</v>
      </c>
      <c r="AV51" s="26">
        <v>199.5</v>
      </c>
      <c r="AW51" s="26">
        <v>199.5</v>
      </c>
      <c r="AX51" s="26">
        <v>659</v>
      </c>
      <c r="AY51" s="26">
        <v>665</v>
      </c>
      <c r="AZ51" s="26">
        <v>665</v>
      </c>
      <c r="BA51" s="26">
        <v>665</v>
      </c>
      <c r="BB51" s="26">
        <v>765</v>
      </c>
      <c r="BC51" s="26">
        <v>665</v>
      </c>
      <c r="BD51" s="26">
        <v>0</v>
      </c>
      <c r="BE51" s="26">
        <v>0</v>
      </c>
      <c r="BF51" s="26">
        <v>0</v>
      </c>
      <c r="BG51" s="26">
        <v>0</v>
      </c>
      <c r="BH51" s="26">
        <v>0</v>
      </c>
      <c r="BI51" s="26">
        <v>0</v>
      </c>
      <c r="BJ51" s="26">
        <v>0</v>
      </c>
      <c r="BK51" s="26">
        <v>0</v>
      </c>
      <c r="BL51" s="26">
        <v>0</v>
      </c>
      <c r="BM51" s="26">
        <v>0</v>
      </c>
      <c r="BN51" s="26">
        <v>0</v>
      </c>
      <c r="BO51" s="26">
        <v>0</v>
      </c>
      <c r="BP51" s="26">
        <v>0</v>
      </c>
      <c r="BQ51" s="26">
        <v>0</v>
      </c>
      <c r="BR51" s="26">
        <v>0</v>
      </c>
      <c r="BS51" s="26">
        <v>0</v>
      </c>
      <c r="BT51" s="113">
        <f t="shared" si="3"/>
        <v>300</v>
      </c>
      <c r="BU51" s="113">
        <f t="shared" si="4"/>
        <v>214960</v>
      </c>
    </row>
    <row r="52" spans="1:73" x14ac:dyDescent="0.2">
      <c r="A52" s="57" t="s">
        <v>19</v>
      </c>
      <c r="B52" s="57" t="s">
        <v>3715</v>
      </c>
      <c r="C52" s="81">
        <v>45685</v>
      </c>
      <c r="D52" s="26">
        <v>281060</v>
      </c>
      <c r="E52" s="66" t="s">
        <v>1641</v>
      </c>
      <c r="F52" s="57" t="s">
        <v>3487</v>
      </c>
      <c r="G52" s="33"/>
      <c r="H52" s="33">
        <v>3063.88</v>
      </c>
      <c r="I52" s="73">
        <v>209.15</v>
      </c>
      <c r="J52" s="59">
        <f t="shared" si="0"/>
        <v>3273.03</v>
      </c>
      <c r="K52" s="59">
        <v>282686.84999999951</v>
      </c>
      <c r="L52" s="33">
        <v>209.99</v>
      </c>
      <c r="M52" s="33">
        <v>210.81</v>
      </c>
      <c r="N52" s="33"/>
      <c r="O52" s="60"/>
      <c r="P52" s="61">
        <f t="shared" si="1"/>
        <v>420.8</v>
      </c>
      <c r="Q52" s="61">
        <f t="shared" si="2"/>
        <v>290882.99999999971</v>
      </c>
      <c r="R52" s="62">
        <v>434.87</v>
      </c>
      <c r="S52" s="62"/>
      <c r="T52" s="232">
        <v>219.18</v>
      </c>
      <c r="U52" s="26">
        <v>216.56</v>
      </c>
      <c r="V52" s="26">
        <v>216.56</v>
      </c>
      <c r="W52" s="26">
        <v>263783.67</v>
      </c>
      <c r="X52" s="26">
        <v>216.56</v>
      </c>
      <c r="Y52" s="26">
        <v>216.56</v>
      </c>
      <c r="Z52" s="26">
        <v>216.56</v>
      </c>
      <c r="AA52" s="26">
        <v>216.56</v>
      </c>
      <c r="AB52" s="26">
        <v>216.56</v>
      </c>
      <c r="AC52" s="26">
        <v>216.56</v>
      </c>
      <c r="AD52" s="26">
        <v>216.56</v>
      </c>
      <c r="AE52" s="26">
        <v>216.56</v>
      </c>
      <c r="AF52" s="26">
        <v>689.12</v>
      </c>
      <c r="AG52" s="26">
        <v>721.86</v>
      </c>
      <c r="AH52" s="26">
        <v>721.86</v>
      </c>
      <c r="AI52" s="26">
        <v>5967.94</v>
      </c>
      <c r="AJ52" s="26">
        <v>721.86</v>
      </c>
      <c r="AK52" s="26">
        <v>721.86</v>
      </c>
      <c r="AL52" s="26">
        <v>721.86</v>
      </c>
      <c r="AM52" s="26">
        <v>721.86</v>
      </c>
      <c r="AN52" s="26">
        <v>721.86</v>
      </c>
      <c r="AO52" s="26">
        <v>721.86</v>
      </c>
      <c r="AP52" s="26">
        <v>721.86</v>
      </c>
      <c r="AQ52" s="26">
        <v>721.86</v>
      </c>
      <c r="AR52" s="26">
        <v>721.86</v>
      </c>
      <c r="AS52" s="26">
        <v>721.86</v>
      </c>
      <c r="AT52" s="26">
        <v>721.86</v>
      </c>
      <c r="AU52" s="26">
        <v>5967.94</v>
      </c>
      <c r="AV52" s="26">
        <v>721.86</v>
      </c>
      <c r="AW52" s="26">
        <v>721.86</v>
      </c>
      <c r="AX52" s="26">
        <v>721.86</v>
      </c>
      <c r="AY52" s="26">
        <v>0</v>
      </c>
      <c r="AZ52" s="26">
        <v>0</v>
      </c>
      <c r="BA52" s="26">
        <v>0</v>
      </c>
      <c r="BB52" s="26">
        <v>104.92</v>
      </c>
      <c r="BC52" s="26">
        <v>0</v>
      </c>
      <c r="BD52" s="26">
        <v>0</v>
      </c>
      <c r="BE52" s="26">
        <v>0</v>
      </c>
      <c r="BF52" s="26">
        <v>0</v>
      </c>
      <c r="BG52" s="26">
        <v>0</v>
      </c>
      <c r="BH52" s="26">
        <v>0</v>
      </c>
      <c r="BI52" s="26">
        <v>0</v>
      </c>
      <c r="BJ52" s="26">
        <v>0</v>
      </c>
      <c r="BK52" s="26">
        <v>0</v>
      </c>
      <c r="BL52" s="26">
        <v>0</v>
      </c>
      <c r="BM52" s="26">
        <v>0</v>
      </c>
      <c r="BN52" s="26">
        <v>0</v>
      </c>
      <c r="BO52" s="26">
        <v>0</v>
      </c>
      <c r="BP52" s="26">
        <v>0</v>
      </c>
      <c r="BQ52" s="26">
        <v>0</v>
      </c>
      <c r="BR52" s="26">
        <v>0</v>
      </c>
      <c r="BS52" s="26">
        <v>0</v>
      </c>
      <c r="BT52" s="113">
        <f t="shared" si="3"/>
        <v>855.67000000000007</v>
      </c>
      <c r="BU52" s="113">
        <f t="shared" si="4"/>
        <v>290448.12999999971</v>
      </c>
    </row>
    <row r="53" spans="1:73" x14ac:dyDescent="0.2">
      <c r="A53" s="57" t="s">
        <v>42</v>
      </c>
      <c r="B53" s="57" t="s">
        <v>3895</v>
      </c>
      <c r="C53" s="93"/>
      <c r="D53" s="94"/>
      <c r="E53" s="92"/>
      <c r="F53" s="93"/>
      <c r="G53" s="95">
        <v>454.87</v>
      </c>
      <c r="H53" s="95">
        <v>457.15</v>
      </c>
      <c r="I53" s="95">
        <v>460.94</v>
      </c>
      <c r="J53" s="96">
        <f t="shared" si="0"/>
        <v>1372.96</v>
      </c>
      <c r="K53" s="96">
        <v>379743.07999999984</v>
      </c>
      <c r="L53" s="97"/>
      <c r="M53" s="97"/>
      <c r="N53" s="97"/>
      <c r="O53" s="97"/>
      <c r="P53" s="61">
        <f t="shared" si="1"/>
        <v>0</v>
      </c>
      <c r="Q53" s="98">
        <f t="shared" si="2"/>
        <v>377157.73999999987</v>
      </c>
      <c r="R53" s="99">
        <v>861.78</v>
      </c>
      <c r="S53" s="99">
        <v>861.78</v>
      </c>
      <c r="T53" s="243">
        <v>861.78</v>
      </c>
      <c r="U53" s="97">
        <v>861.78</v>
      </c>
      <c r="V53" s="97">
        <v>861.78</v>
      </c>
      <c r="W53" s="97">
        <v>302854.5</v>
      </c>
      <c r="X53" s="97">
        <v>947.72</v>
      </c>
      <c r="Y53" s="97">
        <v>1941.62</v>
      </c>
      <c r="Z53" s="97">
        <v>1941.62</v>
      </c>
      <c r="AA53" s="97">
        <v>1941.62</v>
      </c>
      <c r="AB53" s="97">
        <v>1941.62</v>
      </c>
      <c r="AC53" s="97">
        <v>1941.62</v>
      </c>
      <c r="AD53" s="97">
        <v>1941.62</v>
      </c>
      <c r="AE53" s="97">
        <v>1941.62</v>
      </c>
      <c r="AF53" s="97">
        <v>1941.62</v>
      </c>
      <c r="AG53" s="97">
        <v>1941.62</v>
      </c>
      <c r="AH53" s="97">
        <v>1941.62</v>
      </c>
      <c r="AI53" s="97">
        <v>14453.94</v>
      </c>
      <c r="AJ53" s="97">
        <v>1941.62</v>
      </c>
      <c r="AK53" s="97">
        <v>1941.62</v>
      </c>
      <c r="AL53" s="97">
        <v>1941.62</v>
      </c>
      <c r="AM53" s="97">
        <v>1941.62</v>
      </c>
      <c r="AN53" s="97">
        <v>1941.62</v>
      </c>
      <c r="AO53" s="97">
        <v>1941.62</v>
      </c>
      <c r="AP53" s="97">
        <v>1941.62</v>
      </c>
      <c r="AQ53" s="97">
        <v>1941.62</v>
      </c>
      <c r="AR53" s="97">
        <v>1941.62</v>
      </c>
      <c r="AS53" s="97">
        <v>1941.62</v>
      </c>
      <c r="AT53" s="97">
        <v>1941.62</v>
      </c>
      <c r="AU53" s="97">
        <v>12225.72</v>
      </c>
      <c r="AV53" s="97">
        <v>399</v>
      </c>
      <c r="AW53" s="97">
        <v>399</v>
      </c>
      <c r="AX53" s="97">
        <v>399</v>
      </c>
      <c r="AY53" s="97">
        <v>0</v>
      </c>
      <c r="AZ53" s="97">
        <v>0</v>
      </c>
      <c r="BA53" s="97">
        <v>395.94</v>
      </c>
      <c r="BB53" s="97">
        <v>0</v>
      </c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92"/>
      <c r="BR53" s="92"/>
      <c r="BS53" s="92"/>
      <c r="BT53" s="113">
        <f t="shared" si="3"/>
        <v>1723.56</v>
      </c>
      <c r="BU53" s="113">
        <f t="shared" si="4"/>
        <v>375434.17999999988</v>
      </c>
    </row>
    <row r="54" spans="1:73" x14ac:dyDescent="0.2">
      <c r="A54" s="57" t="s">
        <v>19</v>
      </c>
      <c r="B54" s="57" t="s">
        <v>3775</v>
      </c>
      <c r="C54" s="67" t="s">
        <v>3776</v>
      </c>
      <c r="D54" s="26">
        <v>375060</v>
      </c>
      <c r="E54" s="66" t="s">
        <v>1644</v>
      </c>
      <c r="F54" s="57" t="s">
        <v>3487</v>
      </c>
      <c r="G54" s="33">
        <v>3451.8</v>
      </c>
      <c r="H54" s="33">
        <v>454.06</v>
      </c>
      <c r="I54" s="33">
        <v>457.83</v>
      </c>
      <c r="J54" s="59">
        <f t="shared" si="0"/>
        <v>4363.6900000000005</v>
      </c>
      <c r="K54" s="59">
        <v>378667.19000000029</v>
      </c>
      <c r="L54" s="33">
        <v>459.66</v>
      </c>
      <c r="M54" s="33">
        <v>461.45</v>
      </c>
      <c r="N54" s="33">
        <v>463.85</v>
      </c>
      <c r="O54" s="60"/>
      <c r="P54" s="61">
        <f t="shared" si="1"/>
        <v>1384.96</v>
      </c>
      <c r="Q54" s="61">
        <f t="shared" si="2"/>
        <v>389076.61999999988</v>
      </c>
      <c r="R54" s="62">
        <v>466.54</v>
      </c>
      <c r="S54" s="62">
        <v>469.76</v>
      </c>
      <c r="T54" s="71">
        <v>474.04</v>
      </c>
      <c r="U54" s="26">
        <v>474.04</v>
      </c>
      <c r="V54" s="26">
        <v>474.04</v>
      </c>
      <c r="W54" s="26">
        <v>315270.49</v>
      </c>
      <c r="X54" s="26">
        <v>1580.12</v>
      </c>
      <c r="Y54" s="26">
        <v>1580.12</v>
      </c>
      <c r="Z54" s="26">
        <v>1580.12</v>
      </c>
      <c r="AA54" s="26">
        <v>1580.12</v>
      </c>
      <c r="AB54" s="26">
        <v>1580.12</v>
      </c>
      <c r="AC54" s="26">
        <v>1580.12</v>
      </c>
      <c r="AD54" s="26">
        <v>1580.12</v>
      </c>
      <c r="AE54" s="26">
        <v>1580.12</v>
      </c>
      <c r="AF54" s="26">
        <v>1580.12</v>
      </c>
      <c r="AG54" s="26">
        <v>1580.12</v>
      </c>
      <c r="AH54" s="26">
        <v>1580.12</v>
      </c>
      <c r="AI54" s="26">
        <v>12719.95</v>
      </c>
      <c r="AJ54" s="26">
        <v>1580.12</v>
      </c>
      <c r="AK54" s="26">
        <v>1580.12</v>
      </c>
      <c r="AL54" s="26">
        <v>1580.12</v>
      </c>
      <c r="AM54" s="26">
        <v>1580.12</v>
      </c>
      <c r="AN54" s="26">
        <v>1580.12</v>
      </c>
      <c r="AO54" s="26">
        <v>1580.12</v>
      </c>
      <c r="AP54" s="26">
        <v>1580.12</v>
      </c>
      <c r="AQ54" s="26">
        <v>1580.12</v>
      </c>
      <c r="AR54" s="26">
        <v>1580.12</v>
      </c>
      <c r="AS54" s="26">
        <v>1580.12</v>
      </c>
      <c r="AT54" s="26">
        <v>1580.12</v>
      </c>
      <c r="AU54" s="26">
        <v>12719.95</v>
      </c>
      <c r="AV54" s="26">
        <v>0</v>
      </c>
      <c r="AW54" s="26">
        <v>0</v>
      </c>
      <c r="AX54" s="26">
        <v>0</v>
      </c>
      <c r="AY54" s="26">
        <v>0</v>
      </c>
      <c r="AZ54" s="26">
        <v>0</v>
      </c>
      <c r="BA54" s="26">
        <v>11245.17</v>
      </c>
      <c r="BB54" s="26">
        <v>0</v>
      </c>
      <c r="BC54" s="26">
        <v>0</v>
      </c>
      <c r="BD54" s="26">
        <v>0</v>
      </c>
      <c r="BE54" s="26">
        <v>0</v>
      </c>
      <c r="BF54" s="26">
        <v>0</v>
      </c>
      <c r="BG54" s="26">
        <v>0</v>
      </c>
      <c r="BH54" s="26">
        <v>0</v>
      </c>
      <c r="BI54" s="26">
        <v>0</v>
      </c>
      <c r="BJ54" s="26">
        <v>0</v>
      </c>
      <c r="BK54" s="26">
        <v>0</v>
      </c>
      <c r="BL54" s="26">
        <v>0</v>
      </c>
      <c r="BM54" s="26">
        <v>0</v>
      </c>
      <c r="BN54" s="26">
        <v>0</v>
      </c>
      <c r="BO54" s="26">
        <v>0</v>
      </c>
      <c r="BP54" s="26">
        <v>0</v>
      </c>
      <c r="BQ54" s="26">
        <v>0</v>
      </c>
      <c r="BR54" s="26">
        <v>0</v>
      </c>
      <c r="BS54" s="26">
        <v>0</v>
      </c>
      <c r="BT54" s="113">
        <f t="shared" si="3"/>
        <v>2321.2600000000002</v>
      </c>
      <c r="BU54" s="113">
        <f t="shared" si="4"/>
        <v>388140.31999999989</v>
      </c>
    </row>
    <row r="55" spans="1:73" x14ac:dyDescent="0.2">
      <c r="A55" s="57" t="s">
        <v>19</v>
      </c>
      <c r="B55" s="57" t="s">
        <v>3771</v>
      </c>
      <c r="C55" s="67" t="s">
        <v>3752</v>
      </c>
      <c r="D55" s="26">
        <v>281060</v>
      </c>
      <c r="E55" s="66" t="s">
        <v>1646</v>
      </c>
      <c r="F55" s="57" t="s">
        <v>3487</v>
      </c>
      <c r="G55" s="33">
        <v>2102.4</v>
      </c>
      <c r="H55" s="33">
        <v>605.41</v>
      </c>
      <c r="I55" s="33">
        <v>610.44000000000005</v>
      </c>
      <c r="J55" s="59">
        <f t="shared" si="0"/>
        <v>3318.25</v>
      </c>
      <c r="K55" s="59">
        <v>283721.94999999943</v>
      </c>
      <c r="L55" s="33">
        <v>153.22</v>
      </c>
      <c r="M55" s="33">
        <v>153.82</v>
      </c>
      <c r="N55" s="33">
        <v>154.62</v>
      </c>
      <c r="O55" s="60"/>
      <c r="P55" s="61">
        <f t="shared" si="1"/>
        <v>461.65999999999997</v>
      </c>
      <c r="Q55" s="61">
        <f t="shared" si="2"/>
        <v>292117.86000000045</v>
      </c>
      <c r="R55" s="62">
        <v>155.51</v>
      </c>
      <c r="S55" s="62">
        <v>156.59</v>
      </c>
      <c r="T55" s="102">
        <v>158.01</v>
      </c>
      <c r="U55" s="26">
        <v>158.01</v>
      </c>
      <c r="V55" s="26">
        <v>158.01</v>
      </c>
      <c r="W55" s="26">
        <v>270042.23</v>
      </c>
      <c r="X55" s="26">
        <v>158.01</v>
      </c>
      <c r="Y55" s="26">
        <v>158.01</v>
      </c>
      <c r="Z55" s="26">
        <v>158.01</v>
      </c>
      <c r="AA55" s="26">
        <v>158.01</v>
      </c>
      <c r="AB55" s="26">
        <v>158.01</v>
      </c>
      <c r="AC55" s="26">
        <v>158.01</v>
      </c>
      <c r="AD55" s="26">
        <v>158.01</v>
      </c>
      <c r="AE55" s="26">
        <v>158.01</v>
      </c>
      <c r="AF55" s="26">
        <v>158.01</v>
      </c>
      <c r="AG55" s="26">
        <v>158.01</v>
      </c>
      <c r="AH55" s="26">
        <v>431.9</v>
      </c>
      <c r="AI55" s="26">
        <v>5793.77</v>
      </c>
      <c r="AJ55" s="26">
        <v>526.71</v>
      </c>
      <c r="AK55" s="26">
        <v>526.71</v>
      </c>
      <c r="AL55" s="26">
        <v>526.71</v>
      </c>
      <c r="AM55" s="26">
        <v>526.71</v>
      </c>
      <c r="AN55" s="26">
        <v>526.71</v>
      </c>
      <c r="AO55" s="26">
        <v>526.71</v>
      </c>
      <c r="AP55" s="26">
        <v>526.71</v>
      </c>
      <c r="AQ55" s="26">
        <v>526.71</v>
      </c>
      <c r="AR55" s="26">
        <v>526.71</v>
      </c>
      <c r="AS55" s="26">
        <v>526.71</v>
      </c>
      <c r="AT55" s="26">
        <v>526.71</v>
      </c>
      <c r="AU55" s="26">
        <v>526.71</v>
      </c>
      <c r="AV55" s="26">
        <v>526.71</v>
      </c>
      <c r="AW55" s="26">
        <v>526.71</v>
      </c>
      <c r="AX55" s="26">
        <v>6004.45</v>
      </c>
      <c r="AY55" s="26">
        <v>0</v>
      </c>
      <c r="AZ55" s="26">
        <v>0</v>
      </c>
      <c r="BA55" s="26">
        <v>105.34</v>
      </c>
      <c r="BB55" s="26">
        <v>0</v>
      </c>
      <c r="BC55" s="26">
        <v>0</v>
      </c>
      <c r="BD55" s="26">
        <v>0</v>
      </c>
      <c r="BE55" s="26">
        <v>0</v>
      </c>
      <c r="BF55" s="26">
        <v>0</v>
      </c>
      <c r="BG55" s="26">
        <v>0</v>
      </c>
      <c r="BH55" s="26">
        <v>0</v>
      </c>
      <c r="BI55" s="26">
        <v>0</v>
      </c>
      <c r="BJ55" s="26">
        <v>0</v>
      </c>
      <c r="BK55" s="26">
        <v>0</v>
      </c>
      <c r="BL55" s="26">
        <v>0</v>
      </c>
      <c r="BM55" s="26">
        <v>0</v>
      </c>
      <c r="BN55" s="26">
        <v>0</v>
      </c>
      <c r="BO55" s="26">
        <v>0</v>
      </c>
      <c r="BP55" s="26">
        <v>0</v>
      </c>
      <c r="BQ55" s="26">
        <v>0</v>
      </c>
      <c r="BR55" s="26">
        <v>0</v>
      </c>
      <c r="BS55" s="26">
        <v>0</v>
      </c>
      <c r="BT55" s="113">
        <f t="shared" si="3"/>
        <v>773.76</v>
      </c>
      <c r="BU55" s="113">
        <f t="shared" si="4"/>
        <v>291805.76000000047</v>
      </c>
    </row>
    <row r="56" spans="1:73" x14ac:dyDescent="0.2">
      <c r="A56" s="52" t="s">
        <v>19</v>
      </c>
      <c r="B56" s="53" t="s">
        <v>3741</v>
      </c>
      <c r="C56" s="54" t="s">
        <v>3742</v>
      </c>
      <c r="D56" s="55">
        <v>299000</v>
      </c>
      <c r="E56" s="56" t="s">
        <v>1648</v>
      </c>
      <c r="F56" s="57" t="s">
        <v>3487</v>
      </c>
      <c r="G56" s="58"/>
      <c r="H56" s="58"/>
      <c r="I56" s="58"/>
      <c r="J56" s="59">
        <f t="shared" si="0"/>
        <v>0</v>
      </c>
      <c r="K56" s="59">
        <v>0</v>
      </c>
      <c r="L56" s="33"/>
      <c r="M56" s="33"/>
      <c r="N56" s="33">
        <v>100</v>
      </c>
      <c r="O56" s="60"/>
      <c r="P56" s="61">
        <f t="shared" si="1"/>
        <v>100</v>
      </c>
      <c r="Q56" s="61">
        <f t="shared" si="2"/>
        <v>293284</v>
      </c>
      <c r="R56" s="62">
        <v>100</v>
      </c>
      <c r="S56" s="62">
        <v>100</v>
      </c>
      <c r="T56" s="71">
        <v>234</v>
      </c>
      <c r="U56" s="26">
        <v>234</v>
      </c>
      <c r="V56" s="26">
        <v>234</v>
      </c>
      <c r="W56" s="26">
        <v>276595</v>
      </c>
      <c r="X56" s="26">
        <v>234</v>
      </c>
      <c r="Y56" s="26">
        <v>234</v>
      </c>
      <c r="Z56" s="26">
        <v>234</v>
      </c>
      <c r="AA56" s="26">
        <v>234</v>
      </c>
      <c r="AB56" s="26">
        <v>234</v>
      </c>
      <c r="AC56" s="26">
        <v>234</v>
      </c>
      <c r="AD56" s="26">
        <v>234</v>
      </c>
      <c r="AE56" s="26">
        <v>234</v>
      </c>
      <c r="AF56" s="26">
        <v>234</v>
      </c>
      <c r="AG56" s="26">
        <v>234</v>
      </c>
      <c r="AH56" s="26">
        <v>234</v>
      </c>
      <c r="AI56" s="26">
        <v>4734</v>
      </c>
      <c r="AJ56" s="26">
        <v>234</v>
      </c>
      <c r="AK56" s="26">
        <v>234</v>
      </c>
      <c r="AL56" s="26">
        <v>234</v>
      </c>
      <c r="AM56" s="26">
        <v>234</v>
      </c>
      <c r="AN56" s="26">
        <v>234</v>
      </c>
      <c r="AO56" s="26">
        <v>234</v>
      </c>
      <c r="AP56" s="26">
        <v>234</v>
      </c>
      <c r="AQ56" s="26">
        <v>234</v>
      </c>
      <c r="AR56" s="26">
        <v>234</v>
      </c>
      <c r="AS56" s="26">
        <v>234</v>
      </c>
      <c r="AT56" s="26">
        <v>234</v>
      </c>
      <c r="AU56" s="26">
        <v>4734</v>
      </c>
      <c r="AV56" s="26">
        <v>234</v>
      </c>
      <c r="AW56" s="26">
        <v>234</v>
      </c>
      <c r="AX56" s="26">
        <v>234</v>
      </c>
      <c r="AY56" s="26">
        <v>0</v>
      </c>
      <c r="AZ56" s="26">
        <v>0</v>
      </c>
      <c r="BA56" s="26">
        <v>0</v>
      </c>
      <c r="BB56" s="26">
        <v>469</v>
      </c>
      <c r="BC56" s="26">
        <v>234</v>
      </c>
      <c r="BD56" s="26">
        <v>234</v>
      </c>
      <c r="BE56" s="26">
        <v>234</v>
      </c>
      <c r="BF56" s="26">
        <v>234</v>
      </c>
      <c r="BG56" s="26">
        <v>234</v>
      </c>
      <c r="BH56" s="26">
        <v>234</v>
      </c>
      <c r="BI56" s="26">
        <v>234</v>
      </c>
      <c r="BJ56" s="26">
        <v>234</v>
      </c>
      <c r="BK56" s="26">
        <v>234</v>
      </c>
      <c r="BL56" s="26">
        <v>234</v>
      </c>
      <c r="BM56" s="26">
        <v>234</v>
      </c>
      <c r="BN56" s="26">
        <v>234</v>
      </c>
      <c r="BO56" s="26">
        <v>234</v>
      </c>
      <c r="BP56" s="26">
        <v>234</v>
      </c>
      <c r="BQ56" s="26">
        <v>234</v>
      </c>
      <c r="BR56" s="26">
        <v>234</v>
      </c>
      <c r="BS56" s="26">
        <v>234</v>
      </c>
      <c r="BT56" s="113">
        <f t="shared" si="3"/>
        <v>300</v>
      </c>
      <c r="BU56" s="113">
        <f t="shared" si="4"/>
        <v>297062</v>
      </c>
    </row>
    <row r="57" spans="1:73" x14ac:dyDescent="0.2">
      <c r="A57" s="52" t="s">
        <v>19</v>
      </c>
      <c r="B57" s="53" t="s">
        <v>3673</v>
      </c>
      <c r="C57" s="54" t="s">
        <v>3674</v>
      </c>
      <c r="D57" s="55">
        <v>298500</v>
      </c>
      <c r="E57" s="56" t="s">
        <v>1651</v>
      </c>
      <c r="F57" s="57" t="s">
        <v>3487</v>
      </c>
      <c r="G57" s="58"/>
      <c r="H57" s="58"/>
      <c r="I57" s="58"/>
      <c r="J57" s="59">
        <f t="shared" si="0"/>
        <v>0</v>
      </c>
      <c r="K57" s="59">
        <v>0</v>
      </c>
      <c r="L57" s="33"/>
      <c r="M57" s="33"/>
      <c r="N57" s="33"/>
      <c r="O57" s="60"/>
      <c r="P57" s="61">
        <f t="shared" si="1"/>
        <v>0</v>
      </c>
      <c r="Q57" s="61">
        <f t="shared" si="2"/>
        <v>298500</v>
      </c>
      <c r="R57" s="62"/>
      <c r="S57" s="62">
        <v>4500</v>
      </c>
      <c r="T57" s="71">
        <v>770</v>
      </c>
      <c r="U57" s="26">
        <v>770</v>
      </c>
      <c r="V57" s="26">
        <v>770</v>
      </c>
      <c r="W57" s="26">
        <v>270779</v>
      </c>
      <c r="X57" s="26">
        <v>770</v>
      </c>
      <c r="Y57" s="26">
        <v>770</v>
      </c>
      <c r="Z57" s="26">
        <v>770</v>
      </c>
      <c r="AA57" s="26">
        <v>770</v>
      </c>
      <c r="AB57" s="26">
        <v>770</v>
      </c>
      <c r="AC57" s="26">
        <v>770</v>
      </c>
      <c r="AD57" s="26">
        <v>770</v>
      </c>
      <c r="AE57" s="26">
        <v>770</v>
      </c>
      <c r="AF57" s="26">
        <v>770</v>
      </c>
      <c r="AG57" s="26">
        <v>770</v>
      </c>
      <c r="AH57" s="26">
        <v>770</v>
      </c>
      <c r="AI57" s="26">
        <v>770</v>
      </c>
      <c r="AJ57" s="26">
        <v>770</v>
      </c>
      <c r="AK57" s="26">
        <v>770</v>
      </c>
      <c r="AL57" s="26">
        <v>770</v>
      </c>
      <c r="AM57" s="26">
        <v>770</v>
      </c>
      <c r="AN57" s="26">
        <v>770</v>
      </c>
      <c r="AO57" s="26">
        <v>770</v>
      </c>
      <c r="AP57" s="26">
        <v>770</v>
      </c>
      <c r="AQ57" s="26">
        <v>770</v>
      </c>
      <c r="AR57" s="26">
        <v>770</v>
      </c>
      <c r="AS57" s="26">
        <v>770</v>
      </c>
      <c r="AT57" s="26">
        <v>770</v>
      </c>
      <c r="AU57" s="26">
        <v>770</v>
      </c>
      <c r="AV57" s="26">
        <v>770</v>
      </c>
      <c r="AW57" s="26">
        <v>770</v>
      </c>
      <c r="AX57" s="26">
        <v>770</v>
      </c>
      <c r="AY57" s="26">
        <v>0</v>
      </c>
      <c r="AZ57" s="26">
        <v>0</v>
      </c>
      <c r="BA57" s="26">
        <v>0</v>
      </c>
      <c r="BB57" s="26">
        <v>121</v>
      </c>
      <c r="BC57" s="26">
        <v>0</v>
      </c>
      <c r="BD57" s="26">
        <v>0</v>
      </c>
      <c r="BE57" s="26">
        <v>0</v>
      </c>
      <c r="BF57" s="26">
        <v>0</v>
      </c>
      <c r="BG57" s="26">
        <v>0</v>
      </c>
      <c r="BH57" s="26">
        <v>0</v>
      </c>
      <c r="BI57" s="26">
        <v>0</v>
      </c>
      <c r="BJ57" s="26">
        <v>0</v>
      </c>
      <c r="BK57" s="26">
        <v>0</v>
      </c>
      <c r="BL57" s="26">
        <v>0</v>
      </c>
      <c r="BM57" s="26">
        <v>0</v>
      </c>
      <c r="BN57" s="26">
        <v>0</v>
      </c>
      <c r="BO57" s="26">
        <v>0</v>
      </c>
      <c r="BP57" s="26">
        <v>0</v>
      </c>
      <c r="BQ57" s="26">
        <v>0</v>
      </c>
      <c r="BR57" s="26">
        <v>0</v>
      </c>
      <c r="BS57" s="26">
        <v>0</v>
      </c>
      <c r="BT57" s="113">
        <f t="shared" si="3"/>
        <v>4500</v>
      </c>
      <c r="BU57" s="113">
        <f t="shared" si="4"/>
        <v>294000</v>
      </c>
    </row>
    <row r="58" spans="1:73" x14ac:dyDescent="0.2">
      <c r="A58" s="57" t="s">
        <v>19</v>
      </c>
      <c r="B58" s="57" t="s">
        <v>3753</v>
      </c>
      <c r="C58" s="67" t="s">
        <v>3714</v>
      </c>
      <c r="D58" s="26">
        <v>281060</v>
      </c>
      <c r="E58" s="66" t="s">
        <v>1653</v>
      </c>
      <c r="F58" s="57" t="s">
        <v>3487</v>
      </c>
      <c r="G58" s="33">
        <v>2400</v>
      </c>
      <c r="H58" s="33">
        <v>150.75</v>
      </c>
      <c r="I58" s="33">
        <v>152</v>
      </c>
      <c r="J58" s="59">
        <f t="shared" si="0"/>
        <v>2702.75</v>
      </c>
      <c r="K58" s="59">
        <v>283202.08</v>
      </c>
      <c r="L58" s="33">
        <v>152.61000000000001</v>
      </c>
      <c r="M58" s="33">
        <v>153.19999999999999</v>
      </c>
      <c r="N58" s="33">
        <v>154</v>
      </c>
      <c r="O58" s="60"/>
      <c r="P58" s="61">
        <f t="shared" si="1"/>
        <v>459.81</v>
      </c>
      <c r="Q58" s="61">
        <f t="shared" si="2"/>
        <v>291583.5299999998</v>
      </c>
      <c r="R58" s="62">
        <v>154.88999999999999</v>
      </c>
      <c r="S58" s="62">
        <v>155.96</v>
      </c>
      <c r="T58" s="71">
        <v>157.38</v>
      </c>
      <c r="U58" s="26">
        <v>157.38</v>
      </c>
      <c r="V58" s="26">
        <v>157.38</v>
      </c>
      <c r="W58" s="26">
        <v>275681.34999999998</v>
      </c>
      <c r="X58" s="26">
        <v>157.38</v>
      </c>
      <c r="Y58" s="26">
        <v>157.38</v>
      </c>
      <c r="Z58" s="26">
        <v>157.38</v>
      </c>
      <c r="AA58" s="26">
        <v>157.38</v>
      </c>
      <c r="AB58" s="26">
        <v>157.38</v>
      </c>
      <c r="AC58" s="26">
        <v>157.38</v>
      </c>
      <c r="AD58" s="26">
        <v>157.38</v>
      </c>
      <c r="AE58" s="26">
        <v>157.38</v>
      </c>
      <c r="AF58" s="26">
        <v>157.38</v>
      </c>
      <c r="AG58" s="26">
        <v>157.38</v>
      </c>
      <c r="AH58" s="26">
        <v>157.38</v>
      </c>
      <c r="AI58" s="26">
        <v>2790.91</v>
      </c>
      <c r="AJ58" s="26">
        <v>524.61</v>
      </c>
      <c r="AK58" s="26">
        <v>524.61</v>
      </c>
      <c r="AL58" s="26">
        <v>524.61</v>
      </c>
      <c r="AM58" s="26">
        <v>524.61</v>
      </c>
      <c r="AN58" s="26">
        <v>524.61</v>
      </c>
      <c r="AO58" s="26">
        <v>524.61</v>
      </c>
      <c r="AP58" s="26">
        <v>524.61</v>
      </c>
      <c r="AQ58" s="26">
        <v>524.61</v>
      </c>
      <c r="AR58" s="26">
        <v>524.61</v>
      </c>
      <c r="AS58" s="26">
        <v>524.61</v>
      </c>
      <c r="AT58" s="26">
        <v>524.61</v>
      </c>
      <c r="AU58" s="26">
        <v>4721.47</v>
      </c>
      <c r="AV58" s="26">
        <v>0</v>
      </c>
      <c r="AW58" s="26">
        <v>0</v>
      </c>
      <c r="AX58" s="26">
        <v>0</v>
      </c>
      <c r="AY58" s="26">
        <v>0</v>
      </c>
      <c r="AZ58" s="26">
        <v>0</v>
      </c>
      <c r="BA58" s="26">
        <v>0</v>
      </c>
      <c r="BB58" s="26">
        <v>104.92</v>
      </c>
      <c r="BC58" s="26">
        <v>0</v>
      </c>
      <c r="BD58" s="26">
        <v>0</v>
      </c>
      <c r="BE58" s="26">
        <v>0</v>
      </c>
      <c r="BF58" s="26">
        <v>0</v>
      </c>
      <c r="BG58" s="26">
        <v>0</v>
      </c>
      <c r="BH58" s="26">
        <v>0</v>
      </c>
      <c r="BI58" s="26">
        <v>0</v>
      </c>
      <c r="BJ58" s="26">
        <v>0</v>
      </c>
      <c r="BK58" s="26">
        <v>0</v>
      </c>
      <c r="BL58" s="26">
        <v>0</v>
      </c>
      <c r="BM58" s="26">
        <v>0</v>
      </c>
      <c r="BN58" s="26">
        <v>0</v>
      </c>
      <c r="BO58" s="26">
        <v>0</v>
      </c>
      <c r="BP58" s="26">
        <v>0</v>
      </c>
      <c r="BQ58" s="26">
        <v>0</v>
      </c>
      <c r="BR58" s="26">
        <v>0</v>
      </c>
      <c r="BS58" s="26">
        <v>0</v>
      </c>
      <c r="BT58" s="113">
        <f t="shared" si="3"/>
        <v>770.66000000000008</v>
      </c>
      <c r="BU58" s="113">
        <f t="shared" si="4"/>
        <v>291272.67999999982</v>
      </c>
    </row>
    <row r="59" spans="1:73" x14ac:dyDescent="0.2">
      <c r="A59" s="57" t="s">
        <v>42</v>
      </c>
      <c r="B59" s="57" t="s">
        <v>3815</v>
      </c>
      <c r="C59" s="57"/>
      <c r="D59" s="26"/>
      <c r="E59" s="66"/>
      <c r="F59" s="57"/>
      <c r="G59" s="58"/>
      <c r="H59" s="58"/>
      <c r="I59" s="58"/>
      <c r="J59" s="59">
        <f t="shared" si="0"/>
        <v>0</v>
      </c>
      <c r="K59" s="59">
        <v>0</v>
      </c>
      <c r="L59" s="58"/>
      <c r="M59" s="58"/>
      <c r="N59" s="58"/>
      <c r="O59" s="58"/>
      <c r="P59" s="61">
        <f t="shared" si="1"/>
        <v>0</v>
      </c>
      <c r="Q59" s="61">
        <f t="shared" si="2"/>
        <v>0</v>
      </c>
      <c r="R59" s="79">
        <v>0</v>
      </c>
      <c r="S59" s="79">
        <v>0</v>
      </c>
      <c r="T59" s="63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  <c r="AC59" s="58">
        <v>0</v>
      </c>
      <c r="AD59" s="58">
        <v>0</v>
      </c>
      <c r="AE59" s="58">
        <v>0</v>
      </c>
      <c r="AF59" s="58">
        <v>0</v>
      </c>
      <c r="AG59" s="58">
        <v>0</v>
      </c>
      <c r="AH59" s="58">
        <v>0</v>
      </c>
      <c r="AI59" s="58">
        <v>0</v>
      </c>
      <c r="AJ59" s="58">
        <v>0</v>
      </c>
      <c r="AK59" s="58">
        <v>0</v>
      </c>
      <c r="AL59" s="58">
        <v>0</v>
      </c>
      <c r="AM59" s="58">
        <v>0</v>
      </c>
      <c r="AN59" s="58">
        <v>0</v>
      </c>
      <c r="AO59" s="58">
        <v>0</v>
      </c>
      <c r="AP59" s="58">
        <v>0</v>
      </c>
      <c r="AQ59" s="58">
        <v>0</v>
      </c>
      <c r="AR59" s="58">
        <v>0</v>
      </c>
      <c r="AS59" s="58">
        <v>0</v>
      </c>
      <c r="AT59" s="58">
        <v>0</v>
      </c>
      <c r="AU59" s="58">
        <v>0</v>
      </c>
      <c r="AV59" s="58">
        <v>0</v>
      </c>
      <c r="AW59" s="58">
        <v>0</v>
      </c>
      <c r="AX59" s="58">
        <v>0</v>
      </c>
      <c r="AY59" s="58">
        <v>0</v>
      </c>
      <c r="AZ59" s="58">
        <v>0</v>
      </c>
      <c r="BA59" s="58">
        <v>0</v>
      </c>
      <c r="BB59" s="58">
        <v>0</v>
      </c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113">
        <f t="shared" si="3"/>
        <v>0</v>
      </c>
      <c r="BU59" s="113">
        <f t="shared" si="4"/>
        <v>0</v>
      </c>
    </row>
    <row r="60" spans="1:73" x14ac:dyDescent="0.2">
      <c r="A60" s="52" t="s">
        <v>19</v>
      </c>
      <c r="B60" s="53" t="s">
        <v>3630</v>
      </c>
      <c r="C60" s="54" t="s">
        <v>3631</v>
      </c>
      <c r="D60" s="55">
        <v>228042</v>
      </c>
      <c r="E60" s="56" t="s">
        <v>1656</v>
      </c>
      <c r="F60" s="57" t="s">
        <v>3487</v>
      </c>
      <c r="G60" s="58"/>
      <c r="H60" s="58"/>
      <c r="I60" s="58"/>
      <c r="J60" s="59">
        <f t="shared" si="0"/>
        <v>0</v>
      </c>
      <c r="K60" s="59">
        <v>0</v>
      </c>
      <c r="L60" s="33"/>
      <c r="M60" s="33"/>
      <c r="N60" s="33">
        <v>300</v>
      </c>
      <c r="O60" s="60"/>
      <c r="P60" s="61">
        <f t="shared" si="1"/>
        <v>300</v>
      </c>
      <c r="Q60" s="61">
        <f t="shared" si="2"/>
        <v>227210</v>
      </c>
      <c r="R60" s="62">
        <v>274</v>
      </c>
      <c r="S60" s="62">
        <v>532</v>
      </c>
      <c r="T60" s="63">
        <v>0</v>
      </c>
      <c r="U60" s="26">
        <v>532</v>
      </c>
      <c r="V60" s="26">
        <v>532</v>
      </c>
      <c r="W60" s="26">
        <v>210761</v>
      </c>
      <c r="X60" s="26">
        <v>532</v>
      </c>
      <c r="Y60" s="26">
        <v>532</v>
      </c>
      <c r="Z60" s="26">
        <v>532</v>
      </c>
      <c r="AA60" s="26">
        <v>532</v>
      </c>
      <c r="AB60" s="26">
        <v>532</v>
      </c>
      <c r="AC60" s="26">
        <v>532</v>
      </c>
      <c r="AD60" s="26">
        <v>532</v>
      </c>
      <c r="AE60" s="26">
        <v>532</v>
      </c>
      <c r="AF60" s="26">
        <v>532</v>
      </c>
      <c r="AG60" s="26">
        <v>532</v>
      </c>
      <c r="AH60" s="26">
        <v>532</v>
      </c>
      <c r="AI60" s="26">
        <v>532</v>
      </c>
      <c r="AJ60" s="26">
        <v>532</v>
      </c>
      <c r="AK60" s="26">
        <v>532</v>
      </c>
      <c r="AL60" s="26">
        <v>532</v>
      </c>
      <c r="AM60" s="26">
        <v>532</v>
      </c>
      <c r="AN60" s="26">
        <v>532</v>
      </c>
      <c r="AO60" s="26">
        <v>532</v>
      </c>
      <c r="AP60" s="26">
        <v>532</v>
      </c>
      <c r="AQ60" s="26">
        <v>532</v>
      </c>
      <c r="AR60" s="26">
        <v>532</v>
      </c>
      <c r="AS60" s="26">
        <v>532</v>
      </c>
      <c r="AT60" s="26">
        <v>532</v>
      </c>
      <c r="AU60" s="26">
        <v>532</v>
      </c>
      <c r="AV60" s="26">
        <v>532</v>
      </c>
      <c r="AW60" s="26">
        <v>532</v>
      </c>
      <c r="AX60" s="26">
        <v>532</v>
      </c>
      <c r="AY60" s="26">
        <v>0</v>
      </c>
      <c r="AZ60" s="26">
        <v>0</v>
      </c>
      <c r="BA60" s="26">
        <v>0</v>
      </c>
      <c r="BB60" s="26">
        <v>215</v>
      </c>
      <c r="BC60" s="26">
        <v>0</v>
      </c>
      <c r="BD60" s="26">
        <v>0</v>
      </c>
      <c r="BE60" s="26">
        <v>0</v>
      </c>
      <c r="BF60" s="26">
        <v>0</v>
      </c>
      <c r="BG60" s="26">
        <v>0</v>
      </c>
      <c r="BH60" s="26">
        <v>0</v>
      </c>
      <c r="BI60" s="26">
        <v>0</v>
      </c>
      <c r="BJ60" s="26">
        <v>0</v>
      </c>
      <c r="BK60" s="26">
        <v>0</v>
      </c>
      <c r="BL60" s="26">
        <v>0</v>
      </c>
      <c r="BM60" s="26">
        <v>0</v>
      </c>
      <c r="BN60" s="26">
        <v>0</v>
      </c>
      <c r="BO60" s="26">
        <v>0</v>
      </c>
      <c r="BP60" s="26">
        <v>0</v>
      </c>
      <c r="BQ60" s="26">
        <v>0</v>
      </c>
      <c r="BR60" s="26">
        <v>0</v>
      </c>
      <c r="BS60" s="26">
        <v>0</v>
      </c>
      <c r="BT60" s="113">
        <f t="shared" si="3"/>
        <v>1106</v>
      </c>
      <c r="BU60" s="113">
        <f t="shared" si="4"/>
        <v>226404</v>
      </c>
    </row>
    <row r="61" spans="1:73" s="64" customFormat="1" x14ac:dyDescent="0.2">
      <c r="A61" s="52" t="s">
        <v>19</v>
      </c>
      <c r="B61" s="53" t="s">
        <v>3703</v>
      </c>
      <c r="C61" s="54" t="s">
        <v>3631</v>
      </c>
      <c r="D61" s="55">
        <v>228042</v>
      </c>
      <c r="E61" s="56" t="s">
        <v>1658</v>
      </c>
      <c r="F61" s="57" t="s">
        <v>3487</v>
      </c>
      <c r="G61" s="58"/>
      <c r="H61" s="58"/>
      <c r="I61" s="58"/>
      <c r="J61" s="59">
        <f t="shared" si="0"/>
        <v>0</v>
      </c>
      <c r="K61" s="59">
        <v>0</v>
      </c>
      <c r="L61" s="33"/>
      <c r="M61" s="33"/>
      <c r="N61" s="33"/>
      <c r="O61" s="60"/>
      <c r="P61" s="61">
        <f t="shared" si="1"/>
        <v>0</v>
      </c>
      <c r="Q61" s="61">
        <f t="shared" si="2"/>
        <v>215750</v>
      </c>
      <c r="R61" s="62">
        <v>100</v>
      </c>
      <c r="S61" s="62">
        <v>100</v>
      </c>
      <c r="T61" s="71">
        <v>630</v>
      </c>
      <c r="U61" s="26">
        <v>630</v>
      </c>
      <c r="V61" s="26">
        <v>530</v>
      </c>
      <c r="W61" s="26">
        <v>194177</v>
      </c>
      <c r="X61" s="26">
        <v>530</v>
      </c>
      <c r="Y61" s="26">
        <v>530</v>
      </c>
      <c r="Z61" s="26">
        <v>530</v>
      </c>
      <c r="AA61" s="26">
        <v>530</v>
      </c>
      <c r="AB61" s="26">
        <v>530</v>
      </c>
      <c r="AC61" s="26">
        <v>530</v>
      </c>
      <c r="AD61" s="26">
        <v>530</v>
      </c>
      <c r="AE61" s="26">
        <v>530</v>
      </c>
      <c r="AF61" s="26">
        <v>530</v>
      </c>
      <c r="AG61" s="26">
        <v>530</v>
      </c>
      <c r="AH61" s="26">
        <v>530</v>
      </c>
      <c r="AI61" s="26">
        <v>3030</v>
      </c>
      <c r="AJ61" s="26">
        <v>530</v>
      </c>
      <c r="AK61" s="26">
        <v>530</v>
      </c>
      <c r="AL61" s="26">
        <v>530</v>
      </c>
      <c r="AM61" s="26">
        <v>530</v>
      </c>
      <c r="AN61" s="26">
        <v>530</v>
      </c>
      <c r="AO61" s="26">
        <v>530</v>
      </c>
      <c r="AP61" s="26">
        <v>530</v>
      </c>
      <c r="AQ61" s="26">
        <v>530</v>
      </c>
      <c r="AR61" s="26">
        <v>530</v>
      </c>
      <c r="AS61" s="26">
        <v>530</v>
      </c>
      <c r="AT61" s="26">
        <v>530</v>
      </c>
      <c r="AU61" s="26">
        <v>3030</v>
      </c>
      <c r="AV61" s="26">
        <v>530</v>
      </c>
      <c r="AW61" s="26">
        <v>530</v>
      </c>
      <c r="AX61" s="26">
        <v>0</v>
      </c>
      <c r="AY61" s="26">
        <v>0</v>
      </c>
      <c r="AZ61" s="26">
        <v>0</v>
      </c>
      <c r="BA61" s="26">
        <v>0</v>
      </c>
      <c r="BB61" s="26">
        <v>803</v>
      </c>
      <c r="BC61" s="26">
        <v>530</v>
      </c>
      <c r="BD61" s="26">
        <v>530</v>
      </c>
      <c r="BE61" s="26">
        <v>530</v>
      </c>
      <c r="BF61" s="26">
        <v>530</v>
      </c>
      <c r="BG61" s="26">
        <v>530</v>
      </c>
      <c r="BH61" s="26">
        <v>530</v>
      </c>
      <c r="BI61" s="26">
        <v>530</v>
      </c>
      <c r="BJ61" s="26">
        <v>530</v>
      </c>
      <c r="BK61" s="26">
        <v>530</v>
      </c>
      <c r="BL61" s="26">
        <v>530</v>
      </c>
      <c r="BM61" s="26">
        <v>530</v>
      </c>
      <c r="BN61" s="26">
        <v>530</v>
      </c>
      <c r="BO61" s="26">
        <v>530</v>
      </c>
      <c r="BP61" s="26">
        <v>530</v>
      </c>
      <c r="BQ61" s="26">
        <v>530</v>
      </c>
      <c r="BR61" s="26">
        <v>530</v>
      </c>
      <c r="BS61" s="26">
        <v>530</v>
      </c>
      <c r="BT61" s="113">
        <f t="shared" si="3"/>
        <v>200</v>
      </c>
      <c r="BU61" s="113">
        <f t="shared" si="4"/>
        <v>224560</v>
      </c>
    </row>
    <row r="62" spans="1:73" x14ac:dyDescent="0.2">
      <c r="A62" s="57" t="s">
        <v>19</v>
      </c>
      <c r="B62" s="57" t="s">
        <v>3782</v>
      </c>
      <c r="C62" s="67" t="s">
        <v>3726</v>
      </c>
      <c r="D62" s="26">
        <v>281060</v>
      </c>
      <c r="E62" s="66" t="s">
        <v>1661</v>
      </c>
      <c r="F62" s="57" t="s">
        <v>3487</v>
      </c>
      <c r="G62" s="33">
        <v>7500</v>
      </c>
      <c r="H62" s="33">
        <v>2070.3000000000002</v>
      </c>
      <c r="I62" s="33">
        <v>2533.35</v>
      </c>
      <c r="J62" s="59">
        <f t="shared" si="0"/>
        <v>12103.65</v>
      </c>
      <c r="K62" s="59">
        <v>271848.02999999985</v>
      </c>
      <c r="L62" s="33">
        <v>2543.4899999999998</v>
      </c>
      <c r="M62" s="33">
        <v>714.95</v>
      </c>
      <c r="N62" s="33"/>
      <c r="O62" s="60"/>
      <c r="P62" s="61">
        <f t="shared" si="1"/>
        <v>3258.4399999999996</v>
      </c>
      <c r="Q62" s="61">
        <f t="shared" si="2"/>
        <v>278843.11000000028</v>
      </c>
      <c r="R62" s="62">
        <v>1459.48</v>
      </c>
      <c r="S62" s="62">
        <v>727.83</v>
      </c>
      <c r="T62" s="63">
        <v>712.18</v>
      </c>
      <c r="U62" s="26">
        <v>734.45</v>
      </c>
      <c r="V62" s="26">
        <v>734.45</v>
      </c>
      <c r="W62" s="26">
        <v>235653.77</v>
      </c>
      <c r="X62" s="26">
        <v>734.45</v>
      </c>
      <c r="Y62" s="26">
        <v>734.45</v>
      </c>
      <c r="Z62" s="26">
        <v>734.45</v>
      </c>
      <c r="AA62" s="26">
        <v>734.45</v>
      </c>
      <c r="AB62" s="26">
        <v>734.45</v>
      </c>
      <c r="AC62" s="26">
        <v>734.45</v>
      </c>
      <c r="AD62" s="26">
        <v>734.45</v>
      </c>
      <c r="AE62" s="26">
        <v>734.45</v>
      </c>
      <c r="AF62" s="26">
        <v>734.45</v>
      </c>
      <c r="AG62" s="26">
        <v>734.45</v>
      </c>
      <c r="AH62" s="26">
        <v>734.45</v>
      </c>
      <c r="AI62" s="26">
        <v>10177.39</v>
      </c>
      <c r="AJ62" s="26">
        <v>734.45</v>
      </c>
      <c r="AK62" s="26">
        <v>734.45</v>
      </c>
      <c r="AL62" s="26">
        <v>734.45</v>
      </c>
      <c r="AM62" s="26">
        <v>734.45</v>
      </c>
      <c r="AN62" s="26">
        <v>734.45</v>
      </c>
      <c r="AO62" s="26">
        <v>734.45</v>
      </c>
      <c r="AP62" s="26">
        <v>734.45</v>
      </c>
      <c r="AQ62" s="26">
        <v>734.45</v>
      </c>
      <c r="AR62" s="26">
        <v>734.45</v>
      </c>
      <c r="AS62" s="26">
        <v>734.45</v>
      </c>
      <c r="AT62" s="26">
        <v>734.45</v>
      </c>
      <c r="AU62" s="26">
        <v>10177.39</v>
      </c>
      <c r="AV62" s="26">
        <v>734.45</v>
      </c>
      <c r="AW62" s="26">
        <v>734.45</v>
      </c>
      <c r="AX62" s="26">
        <v>734.45</v>
      </c>
      <c r="AY62" s="26">
        <v>0</v>
      </c>
      <c r="AZ62" s="26">
        <v>0</v>
      </c>
      <c r="BA62" s="26">
        <v>0</v>
      </c>
      <c r="BB62" s="26">
        <v>104.92</v>
      </c>
      <c r="BC62" s="26">
        <v>0</v>
      </c>
      <c r="BD62" s="26">
        <v>0</v>
      </c>
      <c r="BE62" s="26">
        <v>0</v>
      </c>
      <c r="BF62" s="26">
        <v>0</v>
      </c>
      <c r="BG62" s="26">
        <v>0</v>
      </c>
      <c r="BH62" s="26">
        <v>0</v>
      </c>
      <c r="BI62" s="26">
        <v>0</v>
      </c>
      <c r="BJ62" s="26">
        <v>0</v>
      </c>
      <c r="BK62" s="26">
        <v>0</v>
      </c>
      <c r="BL62" s="26">
        <v>0</v>
      </c>
      <c r="BM62" s="26">
        <v>0</v>
      </c>
      <c r="BN62" s="26">
        <v>0</v>
      </c>
      <c r="BO62" s="26">
        <v>0</v>
      </c>
      <c r="BP62" s="26">
        <v>0</v>
      </c>
      <c r="BQ62" s="26">
        <v>0</v>
      </c>
      <c r="BR62" s="26">
        <v>0</v>
      </c>
      <c r="BS62" s="26">
        <v>0</v>
      </c>
      <c r="BT62" s="113">
        <f t="shared" si="3"/>
        <v>5445.75</v>
      </c>
      <c r="BU62" s="113">
        <f t="shared" si="4"/>
        <v>276655.80000000028</v>
      </c>
    </row>
    <row r="63" spans="1:73" x14ac:dyDescent="0.2">
      <c r="A63" s="57" t="s">
        <v>19</v>
      </c>
      <c r="B63" s="57" t="s">
        <v>3760</v>
      </c>
      <c r="C63" s="67" t="s">
        <v>3641</v>
      </c>
      <c r="D63" s="26">
        <v>361900</v>
      </c>
      <c r="E63" s="66" t="s">
        <v>1664</v>
      </c>
      <c r="F63" s="57" t="s">
        <v>3487</v>
      </c>
      <c r="G63" s="33">
        <v>454.87</v>
      </c>
      <c r="H63" s="33">
        <v>457.15</v>
      </c>
      <c r="I63" s="33">
        <v>460.94</v>
      </c>
      <c r="J63" s="59">
        <f t="shared" si="0"/>
        <v>1372.96</v>
      </c>
      <c r="K63" s="59">
        <v>369250.82999999996</v>
      </c>
      <c r="L63" s="33">
        <v>462.78</v>
      </c>
      <c r="M63" s="33">
        <v>464.59</v>
      </c>
      <c r="N63" s="33">
        <v>467.01</v>
      </c>
      <c r="O63" s="60"/>
      <c r="P63" s="61">
        <f t="shared" si="1"/>
        <v>1394.3799999999999</v>
      </c>
      <c r="Q63" s="61">
        <f t="shared" si="2"/>
        <v>379355.90999999968</v>
      </c>
      <c r="R63" s="62">
        <v>469.71</v>
      </c>
      <c r="S63" s="62">
        <v>472.96</v>
      </c>
      <c r="T63" s="71">
        <v>477.26</v>
      </c>
      <c r="U63" s="26">
        <v>477.26</v>
      </c>
      <c r="V63" s="26">
        <v>477.26</v>
      </c>
      <c r="W63" s="26">
        <v>282484.27</v>
      </c>
      <c r="X63" s="26">
        <v>1590.86</v>
      </c>
      <c r="Y63" s="26">
        <v>1590.86</v>
      </c>
      <c r="Z63" s="26">
        <v>1590.86</v>
      </c>
      <c r="AA63" s="26">
        <v>1590.86</v>
      </c>
      <c r="AB63" s="26">
        <v>1590.86</v>
      </c>
      <c r="AC63" s="26">
        <v>1590.86</v>
      </c>
      <c r="AD63" s="26">
        <v>1590.86</v>
      </c>
      <c r="AE63" s="26">
        <v>1590.86</v>
      </c>
      <c r="AF63" s="26">
        <v>1590.86</v>
      </c>
      <c r="AG63" s="26">
        <v>1590.86</v>
      </c>
      <c r="AH63" s="26">
        <v>1590.86</v>
      </c>
      <c r="AI63" s="26">
        <v>17499.490000000002</v>
      </c>
      <c r="AJ63" s="26">
        <v>1590.86</v>
      </c>
      <c r="AK63" s="26">
        <v>1590.86</v>
      </c>
      <c r="AL63" s="26">
        <v>1590.86</v>
      </c>
      <c r="AM63" s="26">
        <v>1590.86</v>
      </c>
      <c r="AN63" s="26">
        <v>1590.86</v>
      </c>
      <c r="AO63" s="26">
        <v>1590.86</v>
      </c>
      <c r="AP63" s="26">
        <v>1590.86</v>
      </c>
      <c r="AQ63" s="26">
        <v>1590.86</v>
      </c>
      <c r="AR63" s="26">
        <v>1590.86</v>
      </c>
      <c r="AS63" s="26">
        <v>1590.86</v>
      </c>
      <c r="AT63" s="26">
        <v>1590.86</v>
      </c>
      <c r="AU63" s="26">
        <v>17499.490000000002</v>
      </c>
      <c r="AV63" s="26">
        <v>1590.86</v>
      </c>
      <c r="AW63" s="26">
        <v>1590.86</v>
      </c>
      <c r="AX63" s="26">
        <v>1590.86</v>
      </c>
      <c r="AY63" s="26">
        <v>19620.650000000001</v>
      </c>
      <c r="AZ63" s="26">
        <v>0</v>
      </c>
      <c r="BA63" s="26">
        <v>106.06</v>
      </c>
      <c r="BB63" s="26">
        <v>0</v>
      </c>
      <c r="BC63" s="26">
        <v>0</v>
      </c>
      <c r="BD63" s="26">
        <v>0</v>
      </c>
      <c r="BE63" s="26">
        <v>0</v>
      </c>
      <c r="BF63" s="26">
        <v>0</v>
      </c>
      <c r="BG63" s="26">
        <v>0</v>
      </c>
      <c r="BH63" s="26">
        <v>0</v>
      </c>
      <c r="BI63" s="26">
        <v>0</v>
      </c>
      <c r="BJ63" s="26">
        <v>0</v>
      </c>
      <c r="BK63" s="26">
        <v>0</v>
      </c>
      <c r="BL63" s="26">
        <v>0</v>
      </c>
      <c r="BM63" s="26">
        <v>0</v>
      </c>
      <c r="BN63" s="26">
        <v>0</v>
      </c>
      <c r="BO63" s="26">
        <v>0</v>
      </c>
      <c r="BP63" s="26">
        <v>0</v>
      </c>
      <c r="BQ63" s="26">
        <v>0</v>
      </c>
      <c r="BR63" s="26">
        <v>0</v>
      </c>
      <c r="BS63" s="26">
        <v>0</v>
      </c>
      <c r="BT63" s="113">
        <f t="shared" si="3"/>
        <v>2337.0499999999997</v>
      </c>
      <c r="BU63" s="113">
        <f t="shared" si="4"/>
        <v>378413.2399999997</v>
      </c>
    </row>
    <row r="64" spans="1:73" x14ac:dyDescent="0.2">
      <c r="A64" s="57" t="s">
        <v>42</v>
      </c>
      <c r="B64" s="57" t="s">
        <v>3899</v>
      </c>
      <c r="C64" s="93"/>
      <c r="D64" s="94"/>
      <c r="E64" s="92"/>
      <c r="F64" s="93"/>
      <c r="G64" s="95"/>
      <c r="H64" s="95"/>
      <c r="I64" s="95"/>
      <c r="J64" s="96">
        <f t="shared" si="0"/>
        <v>0</v>
      </c>
      <c r="K64" s="96">
        <v>378151.88000000012</v>
      </c>
      <c r="L64" s="97"/>
      <c r="M64" s="97"/>
      <c r="N64" s="97"/>
      <c r="O64" s="97"/>
      <c r="P64" s="61">
        <f t="shared" si="1"/>
        <v>0</v>
      </c>
      <c r="Q64" s="98">
        <f t="shared" si="2"/>
        <v>375616.00000000012</v>
      </c>
      <c r="R64" s="99">
        <v>440.36</v>
      </c>
      <c r="S64" s="99">
        <v>440.36</v>
      </c>
      <c r="T64" s="243">
        <v>440.36</v>
      </c>
      <c r="U64" s="97">
        <v>440.36</v>
      </c>
      <c r="V64" s="97">
        <v>440.36</v>
      </c>
      <c r="W64" s="97">
        <v>278831.99</v>
      </c>
      <c r="X64" s="97">
        <v>1397.02</v>
      </c>
      <c r="Y64" s="97">
        <v>1467.88</v>
      </c>
      <c r="Z64" s="97">
        <v>1467.88</v>
      </c>
      <c r="AA64" s="97">
        <v>1467.88</v>
      </c>
      <c r="AB64" s="97">
        <v>1467.88</v>
      </c>
      <c r="AC64" s="97">
        <v>13615.88</v>
      </c>
      <c r="AD64" s="97">
        <v>1467.88</v>
      </c>
      <c r="AE64" s="97">
        <v>1467.88</v>
      </c>
      <c r="AF64" s="97">
        <v>1467.88</v>
      </c>
      <c r="AG64" s="97">
        <v>1467.88</v>
      </c>
      <c r="AH64" s="97">
        <v>1467.88</v>
      </c>
      <c r="AI64" s="97">
        <v>13615.88</v>
      </c>
      <c r="AJ64" s="97">
        <v>1467.88</v>
      </c>
      <c r="AK64" s="97">
        <v>1467.88</v>
      </c>
      <c r="AL64" s="97">
        <v>1467.88</v>
      </c>
      <c r="AM64" s="97">
        <v>1467.88</v>
      </c>
      <c r="AN64" s="97">
        <v>1467.88</v>
      </c>
      <c r="AO64" s="97">
        <v>13615.88</v>
      </c>
      <c r="AP64" s="97">
        <v>1467.88</v>
      </c>
      <c r="AQ64" s="97">
        <v>1467.88</v>
      </c>
      <c r="AR64" s="97">
        <v>1467.88</v>
      </c>
      <c r="AS64" s="97">
        <v>1467.88</v>
      </c>
      <c r="AT64" s="97">
        <v>1467.88</v>
      </c>
      <c r="AU64" s="97">
        <v>1467.88</v>
      </c>
      <c r="AV64" s="97">
        <v>1467.88</v>
      </c>
      <c r="AW64" s="97">
        <v>1467.88</v>
      </c>
      <c r="AX64" s="97">
        <v>19942.96</v>
      </c>
      <c r="AY64" s="97">
        <v>0</v>
      </c>
      <c r="AZ64" s="97">
        <v>0</v>
      </c>
      <c r="BA64" s="97">
        <v>101.23</v>
      </c>
      <c r="BB64" s="97">
        <v>0</v>
      </c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92"/>
      <c r="BR64" s="92"/>
      <c r="BS64" s="92"/>
      <c r="BT64" s="113">
        <f t="shared" si="3"/>
        <v>880.72</v>
      </c>
      <c r="BU64" s="113">
        <f t="shared" si="4"/>
        <v>374735.28000000014</v>
      </c>
    </row>
    <row r="65" spans="1:73" x14ac:dyDescent="0.2">
      <c r="A65" s="57" t="s">
        <v>19</v>
      </c>
      <c r="B65" s="57" t="s">
        <v>3632</v>
      </c>
      <c r="C65" s="65">
        <v>45653</v>
      </c>
      <c r="D65" s="26">
        <v>271660</v>
      </c>
      <c r="E65" s="66" t="s">
        <v>1668</v>
      </c>
      <c r="F65" s="57" t="s">
        <v>3487</v>
      </c>
      <c r="G65" s="33">
        <v>210.84</v>
      </c>
      <c r="H65" s="33">
        <v>211.89</v>
      </c>
      <c r="I65" s="33">
        <v>213.65</v>
      </c>
      <c r="J65" s="59">
        <f t="shared" si="0"/>
        <v>636.38</v>
      </c>
      <c r="K65" s="59">
        <v>272863.95999999996</v>
      </c>
      <c r="L65" s="33">
        <v>214.51</v>
      </c>
      <c r="M65" s="33">
        <v>215.34</v>
      </c>
      <c r="N65" s="33">
        <v>216.46</v>
      </c>
      <c r="O65" s="60"/>
      <c r="P65" s="61">
        <f t="shared" si="1"/>
        <v>646.31000000000006</v>
      </c>
      <c r="Q65" s="61">
        <f t="shared" si="2"/>
        <v>280722.22000000032</v>
      </c>
      <c r="R65" s="62">
        <v>217.72</v>
      </c>
      <c r="S65" s="62">
        <v>219.22</v>
      </c>
      <c r="T65" s="63">
        <v>214.51</v>
      </c>
      <c r="U65" s="26">
        <v>221.22</v>
      </c>
      <c r="V65" s="26">
        <v>221.22</v>
      </c>
      <c r="W65" s="26">
        <v>236543.73</v>
      </c>
      <c r="X65" s="26">
        <v>737.39</v>
      </c>
      <c r="Y65" s="26">
        <v>737.39</v>
      </c>
      <c r="Z65" s="26">
        <v>737.39</v>
      </c>
      <c r="AA65" s="26">
        <v>737.39</v>
      </c>
      <c r="AB65" s="26">
        <v>737.39</v>
      </c>
      <c r="AC65" s="26">
        <v>737.39</v>
      </c>
      <c r="AD65" s="26">
        <v>737.39</v>
      </c>
      <c r="AE65" s="26">
        <v>737.39</v>
      </c>
      <c r="AF65" s="26">
        <v>737.39</v>
      </c>
      <c r="AG65" s="26">
        <v>737.39</v>
      </c>
      <c r="AH65" s="26">
        <v>737.39</v>
      </c>
      <c r="AI65" s="26">
        <v>9164.69</v>
      </c>
      <c r="AJ65" s="26">
        <v>737.39</v>
      </c>
      <c r="AK65" s="26">
        <v>737.39</v>
      </c>
      <c r="AL65" s="26">
        <v>737.39</v>
      </c>
      <c r="AM65" s="26">
        <v>737.39</v>
      </c>
      <c r="AN65" s="26">
        <v>737.39</v>
      </c>
      <c r="AO65" s="26">
        <v>737.39</v>
      </c>
      <c r="AP65" s="26">
        <v>737.39</v>
      </c>
      <c r="AQ65" s="26">
        <v>737.39</v>
      </c>
      <c r="AR65" s="26">
        <v>737.39</v>
      </c>
      <c r="AS65" s="26">
        <v>737.39</v>
      </c>
      <c r="AT65" s="26">
        <v>737.39</v>
      </c>
      <c r="AU65" s="26">
        <v>9164.69</v>
      </c>
      <c r="AV65" s="26">
        <v>0</v>
      </c>
      <c r="AW65" s="26">
        <v>0</v>
      </c>
      <c r="AX65" s="26">
        <v>0</v>
      </c>
      <c r="AY65" s="26">
        <v>0</v>
      </c>
      <c r="AZ65" s="26">
        <v>0</v>
      </c>
      <c r="BA65" s="26">
        <v>8532.64</v>
      </c>
      <c r="BB65" s="26">
        <v>0</v>
      </c>
      <c r="BC65" s="26">
        <v>0</v>
      </c>
      <c r="BD65" s="26">
        <v>0</v>
      </c>
      <c r="BE65" s="26">
        <v>0</v>
      </c>
      <c r="BF65" s="26">
        <v>0</v>
      </c>
      <c r="BG65" s="26">
        <v>0</v>
      </c>
      <c r="BH65" s="26">
        <v>0</v>
      </c>
      <c r="BI65" s="26">
        <v>0</v>
      </c>
      <c r="BJ65" s="26">
        <v>0</v>
      </c>
      <c r="BK65" s="26">
        <v>0</v>
      </c>
      <c r="BL65" s="26">
        <v>0</v>
      </c>
      <c r="BM65" s="26">
        <v>0</v>
      </c>
      <c r="BN65" s="26">
        <v>0</v>
      </c>
      <c r="BO65" s="26">
        <v>0</v>
      </c>
      <c r="BP65" s="26">
        <v>0</v>
      </c>
      <c r="BQ65" s="26">
        <v>0</v>
      </c>
      <c r="BR65" s="26">
        <v>0</v>
      </c>
      <c r="BS65" s="26">
        <v>0</v>
      </c>
      <c r="BT65" s="113">
        <f t="shared" si="3"/>
        <v>1083.25</v>
      </c>
      <c r="BU65" s="113">
        <f t="shared" si="4"/>
        <v>280285.28000000032</v>
      </c>
    </row>
    <row r="66" spans="1:73" s="87" customFormat="1" x14ac:dyDescent="0.2">
      <c r="A66" s="52" t="s">
        <v>19</v>
      </c>
      <c r="B66" s="53" t="s">
        <v>3701</v>
      </c>
      <c r="C66" s="54" t="s">
        <v>3702</v>
      </c>
      <c r="D66" s="55">
        <v>280160</v>
      </c>
      <c r="E66" s="56" t="s">
        <v>1671</v>
      </c>
      <c r="F66" s="57" t="s">
        <v>3487</v>
      </c>
      <c r="G66" s="58"/>
      <c r="H66" s="58"/>
      <c r="I66" s="58"/>
      <c r="J66" s="59">
        <f t="shared" ref="J66:J129" si="5">SUM(G66+H66+I66)</f>
        <v>0</v>
      </c>
      <c r="K66" s="59">
        <v>0</v>
      </c>
      <c r="L66" s="33"/>
      <c r="M66" s="33"/>
      <c r="N66" s="33"/>
      <c r="O66" s="60"/>
      <c r="P66" s="61">
        <f t="shared" ref="P66:P129" si="6">L66+M66+N66</f>
        <v>0</v>
      </c>
      <c r="Q66" s="61">
        <f t="shared" ref="Q66:Q129" si="7">SUM(R66:BB66)</f>
        <v>280160</v>
      </c>
      <c r="R66" s="62">
        <v>150</v>
      </c>
      <c r="S66" s="62">
        <v>280</v>
      </c>
      <c r="T66" s="71">
        <v>430</v>
      </c>
      <c r="U66" s="26">
        <v>430</v>
      </c>
      <c r="V66" s="26">
        <v>430</v>
      </c>
      <c r="W66" s="26">
        <v>266830</v>
      </c>
      <c r="X66" s="26">
        <v>430</v>
      </c>
      <c r="Y66" s="26">
        <v>430</v>
      </c>
      <c r="Z66" s="26">
        <v>430</v>
      </c>
      <c r="AA66" s="26">
        <v>430</v>
      </c>
      <c r="AB66" s="26">
        <v>430</v>
      </c>
      <c r="AC66" s="26">
        <v>430</v>
      </c>
      <c r="AD66" s="26">
        <v>430</v>
      </c>
      <c r="AE66" s="26">
        <v>430</v>
      </c>
      <c r="AF66" s="26">
        <v>430</v>
      </c>
      <c r="AG66" s="26">
        <v>430</v>
      </c>
      <c r="AH66" s="26">
        <v>430</v>
      </c>
      <c r="AI66" s="26">
        <v>430</v>
      </c>
      <c r="AJ66" s="26">
        <v>430</v>
      </c>
      <c r="AK66" s="26">
        <v>430</v>
      </c>
      <c r="AL66" s="26">
        <v>430</v>
      </c>
      <c r="AM66" s="26">
        <v>430</v>
      </c>
      <c r="AN66" s="26">
        <v>430</v>
      </c>
      <c r="AO66" s="26">
        <v>430</v>
      </c>
      <c r="AP66" s="26">
        <v>430</v>
      </c>
      <c r="AQ66" s="26">
        <v>430</v>
      </c>
      <c r="AR66" s="26">
        <v>430</v>
      </c>
      <c r="AS66" s="26">
        <v>430</v>
      </c>
      <c r="AT66" s="26">
        <v>430</v>
      </c>
      <c r="AU66" s="26">
        <v>430</v>
      </c>
      <c r="AV66" s="26">
        <v>430</v>
      </c>
      <c r="AW66" s="26">
        <v>430</v>
      </c>
      <c r="AX66" s="26">
        <v>430</v>
      </c>
      <c r="AY66" s="26">
        <v>0</v>
      </c>
      <c r="AZ66" s="26">
        <v>0</v>
      </c>
      <c r="BA66" s="26">
        <v>0</v>
      </c>
      <c r="BB66" s="26">
        <v>0</v>
      </c>
      <c r="BC66" s="26">
        <v>0</v>
      </c>
      <c r="BD66" s="26">
        <v>0</v>
      </c>
      <c r="BE66" s="26">
        <v>0</v>
      </c>
      <c r="BF66" s="26">
        <v>0</v>
      </c>
      <c r="BG66" s="26">
        <v>0</v>
      </c>
      <c r="BH66" s="26">
        <v>0</v>
      </c>
      <c r="BI66" s="26">
        <v>0</v>
      </c>
      <c r="BJ66" s="26">
        <v>0</v>
      </c>
      <c r="BK66" s="26">
        <v>0</v>
      </c>
      <c r="BL66" s="26">
        <v>0</v>
      </c>
      <c r="BM66" s="26">
        <v>0</v>
      </c>
      <c r="BN66" s="26">
        <v>0</v>
      </c>
      <c r="BO66" s="26">
        <v>0</v>
      </c>
      <c r="BP66" s="26">
        <v>0</v>
      </c>
      <c r="BQ66" s="26">
        <v>0</v>
      </c>
      <c r="BR66" s="26">
        <v>0</v>
      </c>
      <c r="BS66" s="26">
        <v>0</v>
      </c>
      <c r="BT66" s="113">
        <f t="shared" si="3"/>
        <v>430</v>
      </c>
      <c r="BU66" s="113">
        <f t="shared" si="4"/>
        <v>279730</v>
      </c>
    </row>
    <row r="67" spans="1:73" x14ac:dyDescent="0.2">
      <c r="A67" s="52" t="s">
        <v>19</v>
      </c>
      <c r="B67" s="53" t="s">
        <v>3654</v>
      </c>
      <c r="C67" s="54" t="s">
        <v>3655</v>
      </c>
      <c r="D67" s="55">
        <v>293020</v>
      </c>
      <c r="E67" s="56" t="s">
        <v>1673</v>
      </c>
      <c r="F67" s="57" t="s">
        <v>3487</v>
      </c>
      <c r="G67" s="58"/>
      <c r="H67" s="58"/>
      <c r="I67" s="58"/>
      <c r="J67" s="59">
        <f t="shared" si="5"/>
        <v>0</v>
      </c>
      <c r="K67" s="59">
        <v>0</v>
      </c>
      <c r="L67" s="33"/>
      <c r="M67" s="33"/>
      <c r="N67" s="33">
        <v>300</v>
      </c>
      <c r="O67" s="60"/>
      <c r="P67" s="61">
        <f t="shared" si="6"/>
        <v>300</v>
      </c>
      <c r="Q67" s="61">
        <f t="shared" si="7"/>
        <v>292433.8</v>
      </c>
      <c r="R67" s="62">
        <v>286.2</v>
      </c>
      <c r="S67" s="62">
        <v>286.2</v>
      </c>
      <c r="T67" s="233">
        <v>0</v>
      </c>
      <c r="U67" s="26">
        <v>286.2</v>
      </c>
      <c r="V67" s="26">
        <v>286.2</v>
      </c>
      <c r="W67" s="26">
        <v>266686.2</v>
      </c>
      <c r="X67" s="26">
        <v>286.2</v>
      </c>
      <c r="Y67" s="26">
        <v>348.6</v>
      </c>
      <c r="Z67" s="26">
        <v>954</v>
      </c>
      <c r="AA67" s="26">
        <v>954</v>
      </c>
      <c r="AB67" s="26">
        <v>954</v>
      </c>
      <c r="AC67" s="26">
        <v>954</v>
      </c>
      <c r="AD67" s="26">
        <v>954</v>
      </c>
      <c r="AE67" s="26">
        <v>954</v>
      </c>
      <c r="AF67" s="26">
        <v>954</v>
      </c>
      <c r="AG67" s="26">
        <v>954</v>
      </c>
      <c r="AH67" s="26">
        <v>954</v>
      </c>
      <c r="AI67" s="26">
        <v>954</v>
      </c>
      <c r="AJ67" s="26">
        <v>954</v>
      </c>
      <c r="AK67" s="26">
        <v>954</v>
      </c>
      <c r="AL67" s="26">
        <v>954</v>
      </c>
      <c r="AM67" s="26">
        <v>954</v>
      </c>
      <c r="AN67" s="26">
        <v>954</v>
      </c>
      <c r="AO67" s="26">
        <v>954</v>
      </c>
      <c r="AP67" s="26">
        <v>954</v>
      </c>
      <c r="AQ67" s="26">
        <v>954</v>
      </c>
      <c r="AR67" s="26">
        <v>954</v>
      </c>
      <c r="AS67" s="26">
        <v>954</v>
      </c>
      <c r="AT67" s="26">
        <v>954</v>
      </c>
      <c r="AU67" s="26">
        <v>954</v>
      </c>
      <c r="AV67" s="26">
        <v>954</v>
      </c>
      <c r="AW67" s="26">
        <v>954</v>
      </c>
      <c r="AX67" s="26">
        <v>954</v>
      </c>
      <c r="AY67" s="26">
        <v>0</v>
      </c>
      <c r="AZ67" s="26">
        <v>0</v>
      </c>
      <c r="BA67" s="26">
        <v>0</v>
      </c>
      <c r="BB67" s="26">
        <v>118</v>
      </c>
      <c r="BC67" s="26">
        <v>0</v>
      </c>
      <c r="BD67" s="26">
        <v>0</v>
      </c>
      <c r="BE67" s="26">
        <v>0</v>
      </c>
      <c r="BF67" s="26">
        <v>0</v>
      </c>
      <c r="BG67" s="26">
        <v>0</v>
      </c>
      <c r="BH67" s="26">
        <v>0</v>
      </c>
      <c r="BI67" s="26">
        <v>0</v>
      </c>
      <c r="BJ67" s="26">
        <v>0</v>
      </c>
      <c r="BK67" s="26">
        <v>0</v>
      </c>
      <c r="BL67" s="26">
        <v>0</v>
      </c>
      <c r="BM67" s="26">
        <v>0</v>
      </c>
      <c r="BN67" s="26">
        <v>0</v>
      </c>
      <c r="BO67" s="26">
        <v>0</v>
      </c>
      <c r="BP67" s="26">
        <v>0</v>
      </c>
      <c r="BQ67" s="26">
        <v>0</v>
      </c>
      <c r="BR67" s="26">
        <v>0</v>
      </c>
      <c r="BS67" s="26">
        <v>0</v>
      </c>
      <c r="BT67" s="113">
        <f t="shared" ref="BT67:BT130" si="8">SUM(L67:N67,R67:S67)</f>
        <v>872.40000000000009</v>
      </c>
      <c r="BU67" s="113">
        <f t="shared" ref="BU67:BU130" si="9">SUM(T67:BS67)</f>
        <v>291861.40000000002</v>
      </c>
    </row>
    <row r="68" spans="1:73" x14ac:dyDescent="0.2">
      <c r="A68" s="57" t="s">
        <v>19</v>
      </c>
      <c r="B68" s="57" t="s">
        <v>3751</v>
      </c>
      <c r="C68" s="67" t="s">
        <v>3752</v>
      </c>
      <c r="D68" s="26">
        <v>281060</v>
      </c>
      <c r="E68" s="66" t="s">
        <v>1676</v>
      </c>
      <c r="F68" s="57" t="s">
        <v>3487</v>
      </c>
      <c r="G68" s="33">
        <v>500</v>
      </c>
      <c r="H68" s="33">
        <v>253.47</v>
      </c>
      <c r="I68" s="33">
        <v>311.42</v>
      </c>
      <c r="J68" s="59">
        <f t="shared" si="5"/>
        <v>1064.8900000000001</v>
      </c>
      <c r="K68" s="59">
        <v>286020.22000000032</v>
      </c>
      <c r="L68" s="33"/>
      <c r="M68" s="33">
        <v>621.4</v>
      </c>
      <c r="N68" s="33">
        <v>309.23</v>
      </c>
      <c r="O68" s="60"/>
      <c r="P68" s="61">
        <f t="shared" si="6"/>
        <v>930.63</v>
      </c>
      <c r="Q68" s="61">
        <f t="shared" si="7"/>
        <v>294009.96999999991</v>
      </c>
      <c r="R68" s="62">
        <v>311.02999999999997</v>
      </c>
      <c r="S68" s="62">
        <v>313.17</v>
      </c>
      <c r="T68" s="71">
        <v>316.02</v>
      </c>
      <c r="U68" s="26">
        <v>316.02</v>
      </c>
      <c r="V68" s="26">
        <v>316.02</v>
      </c>
      <c r="W68" s="26">
        <v>269568.2</v>
      </c>
      <c r="X68" s="26">
        <v>316.02</v>
      </c>
      <c r="Y68" s="26">
        <v>316.02</v>
      </c>
      <c r="Z68" s="26">
        <v>316.02</v>
      </c>
      <c r="AA68" s="26">
        <v>316.02</v>
      </c>
      <c r="AB68" s="26">
        <v>316.02</v>
      </c>
      <c r="AC68" s="26">
        <v>316.02</v>
      </c>
      <c r="AD68" s="26">
        <v>316.02</v>
      </c>
      <c r="AE68" s="26">
        <v>316.02</v>
      </c>
      <c r="AF68" s="26">
        <v>316.02</v>
      </c>
      <c r="AG68" s="26">
        <v>316.02</v>
      </c>
      <c r="AH68" s="26">
        <v>316.02</v>
      </c>
      <c r="AI68" s="26">
        <v>3065.43</v>
      </c>
      <c r="AJ68" s="26">
        <v>1053.4100000000001</v>
      </c>
      <c r="AK68" s="26">
        <v>1053.4100000000001</v>
      </c>
      <c r="AL68" s="26">
        <v>1053.4100000000001</v>
      </c>
      <c r="AM68" s="26">
        <v>1053.4100000000001</v>
      </c>
      <c r="AN68" s="26">
        <v>1053.4100000000001</v>
      </c>
      <c r="AO68" s="26">
        <v>1053.4100000000001</v>
      </c>
      <c r="AP68" s="26">
        <v>1053.4100000000001</v>
      </c>
      <c r="AQ68" s="26">
        <v>1053.4100000000001</v>
      </c>
      <c r="AR68" s="26">
        <v>1053.4100000000001</v>
      </c>
      <c r="AS68" s="26">
        <v>1053.4100000000001</v>
      </c>
      <c r="AT68" s="26">
        <v>1053.4100000000001</v>
      </c>
      <c r="AU68" s="26">
        <v>1053.4100000000001</v>
      </c>
      <c r="AV68" s="26">
        <v>0</v>
      </c>
      <c r="AW68" s="26">
        <v>0</v>
      </c>
      <c r="AX68" s="26">
        <v>3581.6</v>
      </c>
      <c r="AY68" s="26">
        <v>0</v>
      </c>
      <c r="AZ68" s="26">
        <v>0</v>
      </c>
      <c r="BA68" s="26">
        <v>105.34</v>
      </c>
      <c r="BB68" s="26">
        <v>0</v>
      </c>
      <c r="BC68" s="26">
        <v>0</v>
      </c>
      <c r="BD68" s="26">
        <v>0</v>
      </c>
      <c r="BE68" s="26">
        <v>0</v>
      </c>
      <c r="BF68" s="26">
        <v>0</v>
      </c>
      <c r="BG68" s="26">
        <v>0</v>
      </c>
      <c r="BH68" s="26">
        <v>0</v>
      </c>
      <c r="BI68" s="26">
        <v>0</v>
      </c>
      <c r="BJ68" s="26">
        <v>0</v>
      </c>
      <c r="BK68" s="26">
        <v>0</v>
      </c>
      <c r="BL68" s="26">
        <v>0</v>
      </c>
      <c r="BM68" s="26">
        <v>0</v>
      </c>
      <c r="BN68" s="26">
        <v>0</v>
      </c>
      <c r="BO68" s="26">
        <v>0</v>
      </c>
      <c r="BP68" s="26">
        <v>0</v>
      </c>
      <c r="BQ68" s="26">
        <v>0</v>
      </c>
      <c r="BR68" s="26">
        <v>0</v>
      </c>
      <c r="BS68" s="26">
        <v>0</v>
      </c>
      <c r="BT68" s="113">
        <f t="shared" si="8"/>
        <v>1554.83</v>
      </c>
      <c r="BU68" s="113">
        <f t="shared" si="9"/>
        <v>293385.7699999999</v>
      </c>
    </row>
    <row r="69" spans="1:73" x14ac:dyDescent="0.2">
      <c r="A69" s="57" t="s">
        <v>42</v>
      </c>
      <c r="B69" s="57" t="s">
        <v>3816</v>
      </c>
      <c r="C69" s="57"/>
      <c r="D69" s="26"/>
      <c r="E69" s="66"/>
      <c r="F69" s="57"/>
      <c r="G69" s="58"/>
      <c r="H69" s="58"/>
      <c r="I69" s="58"/>
      <c r="J69" s="59">
        <f t="shared" si="5"/>
        <v>0</v>
      </c>
      <c r="K69" s="59">
        <v>0</v>
      </c>
      <c r="L69" s="58"/>
      <c r="M69" s="58"/>
      <c r="N69" s="58"/>
      <c r="O69" s="58"/>
      <c r="P69" s="61">
        <f t="shared" si="6"/>
        <v>0</v>
      </c>
      <c r="Q69" s="61">
        <f t="shared" si="7"/>
        <v>0</v>
      </c>
      <c r="R69" s="79">
        <v>0</v>
      </c>
      <c r="S69" s="79">
        <v>0</v>
      </c>
      <c r="T69" s="63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58">
        <v>0</v>
      </c>
      <c r="AH69" s="58">
        <v>0</v>
      </c>
      <c r="AI69" s="58">
        <v>0</v>
      </c>
      <c r="AJ69" s="58">
        <v>0</v>
      </c>
      <c r="AK69" s="58">
        <v>0</v>
      </c>
      <c r="AL69" s="58">
        <v>0</v>
      </c>
      <c r="AM69" s="58">
        <v>0</v>
      </c>
      <c r="AN69" s="58">
        <v>0</v>
      </c>
      <c r="AO69" s="58">
        <v>0</v>
      </c>
      <c r="AP69" s="58">
        <v>0</v>
      </c>
      <c r="AQ69" s="58">
        <v>0</v>
      </c>
      <c r="AR69" s="58">
        <v>0</v>
      </c>
      <c r="AS69" s="58">
        <v>0</v>
      </c>
      <c r="AT69" s="58">
        <v>0</v>
      </c>
      <c r="AU69" s="58">
        <v>0</v>
      </c>
      <c r="AV69" s="58">
        <v>0</v>
      </c>
      <c r="AW69" s="58">
        <v>0</v>
      </c>
      <c r="AX69" s="58">
        <v>0</v>
      </c>
      <c r="AY69" s="58">
        <v>0</v>
      </c>
      <c r="AZ69" s="58">
        <v>0</v>
      </c>
      <c r="BA69" s="58">
        <v>0</v>
      </c>
      <c r="BB69" s="58">
        <v>0</v>
      </c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113">
        <f t="shared" si="8"/>
        <v>0</v>
      </c>
      <c r="BU69" s="113">
        <f t="shared" si="9"/>
        <v>0</v>
      </c>
    </row>
    <row r="70" spans="1:73" x14ac:dyDescent="0.2">
      <c r="A70" s="52" t="s">
        <v>19</v>
      </c>
      <c r="B70" s="53" t="s">
        <v>3638</v>
      </c>
      <c r="C70" s="54" t="s">
        <v>3639</v>
      </c>
      <c r="D70" s="55">
        <v>215260</v>
      </c>
      <c r="E70" s="56" t="s">
        <v>1679</v>
      </c>
      <c r="F70" s="57" t="s">
        <v>3487</v>
      </c>
      <c r="G70" s="58"/>
      <c r="H70" s="58"/>
      <c r="I70" s="58"/>
      <c r="J70" s="59">
        <f t="shared" si="5"/>
        <v>0</v>
      </c>
      <c r="K70" s="59">
        <v>0</v>
      </c>
      <c r="L70" s="33"/>
      <c r="M70" s="33">
        <v>420</v>
      </c>
      <c r="N70" s="33"/>
      <c r="O70" s="60"/>
      <c r="P70" s="61">
        <f t="shared" si="6"/>
        <v>420</v>
      </c>
      <c r="Q70" s="61">
        <f t="shared" si="7"/>
        <v>202336</v>
      </c>
      <c r="R70" s="62"/>
      <c r="S70" s="62"/>
      <c r="T70" s="63">
        <v>0</v>
      </c>
      <c r="U70" s="26">
        <v>180</v>
      </c>
      <c r="V70" s="26">
        <v>180</v>
      </c>
      <c r="W70" s="26">
        <v>185496</v>
      </c>
      <c r="X70" s="26">
        <v>180</v>
      </c>
      <c r="Y70" s="26">
        <v>180</v>
      </c>
      <c r="Z70" s="26">
        <v>180</v>
      </c>
      <c r="AA70" s="26">
        <v>180</v>
      </c>
      <c r="AB70" s="26">
        <v>180</v>
      </c>
      <c r="AC70" s="26">
        <v>180</v>
      </c>
      <c r="AD70" s="26">
        <v>180</v>
      </c>
      <c r="AE70" s="26">
        <v>180</v>
      </c>
      <c r="AF70" s="26">
        <v>180</v>
      </c>
      <c r="AG70" s="26">
        <v>180</v>
      </c>
      <c r="AH70" s="26">
        <v>180</v>
      </c>
      <c r="AI70" s="26">
        <v>1316</v>
      </c>
      <c r="AJ70" s="26">
        <v>600</v>
      </c>
      <c r="AK70" s="26">
        <v>600</v>
      </c>
      <c r="AL70" s="26">
        <v>600</v>
      </c>
      <c r="AM70" s="26">
        <v>600</v>
      </c>
      <c r="AN70" s="26">
        <v>600</v>
      </c>
      <c r="AO70" s="26">
        <v>600</v>
      </c>
      <c r="AP70" s="26">
        <v>600</v>
      </c>
      <c r="AQ70" s="26">
        <v>600</v>
      </c>
      <c r="AR70" s="26">
        <v>600</v>
      </c>
      <c r="AS70" s="26">
        <v>600</v>
      </c>
      <c r="AT70" s="26">
        <v>600</v>
      </c>
      <c r="AU70" s="26">
        <v>4080</v>
      </c>
      <c r="AV70" s="26">
        <v>600</v>
      </c>
      <c r="AW70" s="26">
        <v>600</v>
      </c>
      <c r="AX70" s="26">
        <v>600</v>
      </c>
      <c r="AY70" s="26">
        <v>0</v>
      </c>
      <c r="AZ70" s="26">
        <v>0</v>
      </c>
      <c r="BA70" s="26">
        <v>0</v>
      </c>
      <c r="BB70" s="26">
        <v>704</v>
      </c>
      <c r="BC70" s="26">
        <v>491</v>
      </c>
      <c r="BD70" s="26">
        <v>491</v>
      </c>
      <c r="BE70" s="26">
        <v>491</v>
      </c>
      <c r="BF70" s="26">
        <v>491</v>
      </c>
      <c r="BG70" s="26">
        <v>491</v>
      </c>
      <c r="BH70" s="26">
        <v>491</v>
      </c>
      <c r="BI70" s="26">
        <v>491</v>
      </c>
      <c r="BJ70" s="26">
        <v>491</v>
      </c>
      <c r="BK70" s="26">
        <v>491</v>
      </c>
      <c r="BL70" s="26">
        <v>491</v>
      </c>
      <c r="BM70" s="26">
        <v>491</v>
      </c>
      <c r="BN70" s="26">
        <v>491</v>
      </c>
      <c r="BO70" s="26">
        <v>491</v>
      </c>
      <c r="BP70" s="26">
        <v>491</v>
      </c>
      <c r="BQ70" s="26">
        <v>491</v>
      </c>
      <c r="BR70" s="26">
        <v>491</v>
      </c>
      <c r="BS70" s="26">
        <v>491</v>
      </c>
      <c r="BT70" s="113">
        <f t="shared" si="8"/>
        <v>420</v>
      </c>
      <c r="BU70" s="113">
        <f t="shared" si="9"/>
        <v>210683</v>
      </c>
    </row>
    <row r="71" spans="1:73" x14ac:dyDescent="0.2">
      <c r="A71" s="52" t="s">
        <v>19</v>
      </c>
      <c r="B71" s="53" t="s">
        <v>3761</v>
      </c>
      <c r="C71" s="54" t="s">
        <v>3762</v>
      </c>
      <c r="D71" s="55">
        <v>215260</v>
      </c>
      <c r="E71" s="56" t="s">
        <v>1681</v>
      </c>
      <c r="F71" s="57" t="s">
        <v>3487</v>
      </c>
      <c r="G71" s="58"/>
      <c r="H71" s="58"/>
      <c r="I71" s="58"/>
      <c r="J71" s="59">
        <f t="shared" si="5"/>
        <v>0</v>
      </c>
      <c r="K71" s="59">
        <v>0</v>
      </c>
      <c r="L71" s="58"/>
      <c r="M71" s="58"/>
      <c r="N71" s="33">
        <v>300</v>
      </c>
      <c r="O71" s="60"/>
      <c r="P71" s="61">
        <f t="shared" si="6"/>
        <v>300</v>
      </c>
      <c r="Q71" s="61">
        <f t="shared" si="7"/>
        <v>215057.12999999977</v>
      </c>
      <c r="R71" s="62">
        <v>212.12</v>
      </c>
      <c r="S71" s="62">
        <v>212.12</v>
      </c>
      <c r="T71" s="71">
        <v>212.12</v>
      </c>
      <c r="U71" s="26">
        <v>212.12</v>
      </c>
      <c r="V71" s="26">
        <v>212.12</v>
      </c>
      <c r="W71" s="26">
        <v>198813.6</v>
      </c>
      <c r="X71" s="26">
        <v>212.12</v>
      </c>
      <c r="Y71" s="26">
        <v>212.12</v>
      </c>
      <c r="Z71" s="26">
        <v>212.12</v>
      </c>
      <c r="AA71" s="26">
        <v>212.12</v>
      </c>
      <c r="AB71" s="26">
        <v>212.12</v>
      </c>
      <c r="AC71" s="26">
        <v>212.12</v>
      </c>
      <c r="AD71" s="26">
        <v>212.12</v>
      </c>
      <c r="AE71" s="26">
        <v>212.12</v>
      </c>
      <c r="AF71" s="26">
        <v>212.12</v>
      </c>
      <c r="AG71" s="26">
        <v>212.12</v>
      </c>
      <c r="AH71" s="26">
        <v>212.12</v>
      </c>
      <c r="AI71" s="26">
        <v>815.6</v>
      </c>
      <c r="AJ71" s="26">
        <v>212.12</v>
      </c>
      <c r="AK71" s="26">
        <v>212.12</v>
      </c>
      <c r="AL71" s="26">
        <v>305.55</v>
      </c>
      <c r="AM71" s="26">
        <v>707.08</v>
      </c>
      <c r="AN71" s="26">
        <v>707.08</v>
      </c>
      <c r="AO71" s="26">
        <v>707.08</v>
      </c>
      <c r="AP71" s="26">
        <v>707.08</v>
      </c>
      <c r="AQ71" s="26">
        <v>707.08</v>
      </c>
      <c r="AR71" s="26">
        <v>707.08</v>
      </c>
      <c r="AS71" s="26">
        <v>707.08</v>
      </c>
      <c r="AT71" s="26">
        <v>707.08</v>
      </c>
      <c r="AU71" s="26">
        <v>2718.68</v>
      </c>
      <c r="AV71" s="26">
        <v>707.08</v>
      </c>
      <c r="AW71" s="26">
        <v>707.08</v>
      </c>
      <c r="AX71" s="26">
        <v>707.08</v>
      </c>
      <c r="AY71" s="26">
        <v>707.08</v>
      </c>
      <c r="AZ71" s="26">
        <v>0</v>
      </c>
      <c r="BA71" s="26">
        <v>0</v>
      </c>
      <c r="BB71" s="26">
        <v>100.58</v>
      </c>
      <c r="BC71" s="26">
        <v>0</v>
      </c>
      <c r="BD71" s="26">
        <v>0</v>
      </c>
      <c r="BE71" s="26">
        <v>0</v>
      </c>
      <c r="BF71" s="26">
        <v>0</v>
      </c>
      <c r="BG71" s="26">
        <v>0</v>
      </c>
      <c r="BH71" s="26">
        <v>0</v>
      </c>
      <c r="BI71" s="26">
        <v>0</v>
      </c>
      <c r="BJ71" s="26">
        <v>0</v>
      </c>
      <c r="BK71" s="26">
        <v>0</v>
      </c>
      <c r="BL71" s="26">
        <v>0</v>
      </c>
      <c r="BM71" s="26">
        <v>0</v>
      </c>
      <c r="BN71" s="26">
        <v>0</v>
      </c>
      <c r="BO71" s="26">
        <v>0</v>
      </c>
      <c r="BP71" s="26">
        <v>0</v>
      </c>
      <c r="BQ71" s="26">
        <v>0</v>
      </c>
      <c r="BR71" s="26">
        <v>0</v>
      </c>
      <c r="BS71" s="26">
        <v>0</v>
      </c>
      <c r="BT71" s="113">
        <f t="shared" si="8"/>
        <v>724.24</v>
      </c>
      <c r="BU71" s="113">
        <f t="shared" si="9"/>
        <v>214632.88999999975</v>
      </c>
    </row>
    <row r="72" spans="1:73" s="64" customFormat="1" x14ac:dyDescent="0.2">
      <c r="A72" s="57" t="s">
        <v>19</v>
      </c>
      <c r="B72" s="57" t="s">
        <v>3747</v>
      </c>
      <c r="C72" s="67" t="s">
        <v>3698</v>
      </c>
      <c r="D72" s="26">
        <v>281060</v>
      </c>
      <c r="E72" s="66" t="s">
        <v>1683</v>
      </c>
      <c r="F72" s="57" t="s">
        <v>3487</v>
      </c>
      <c r="G72" s="33">
        <v>34236.400000000001</v>
      </c>
      <c r="H72" s="33">
        <v>5085.46</v>
      </c>
      <c r="I72" s="33">
        <v>5220.67</v>
      </c>
      <c r="J72" s="59">
        <f t="shared" si="5"/>
        <v>44542.53</v>
      </c>
      <c r="K72" s="59">
        <v>238797.8300000001</v>
      </c>
      <c r="L72" s="33">
        <v>3064.39</v>
      </c>
      <c r="M72" s="33">
        <v>3076.34</v>
      </c>
      <c r="N72" s="33">
        <v>3092.34</v>
      </c>
      <c r="O72" s="60"/>
      <c r="P72" s="61">
        <f t="shared" si="6"/>
        <v>9233.07</v>
      </c>
      <c r="Q72" s="61">
        <f t="shared" si="7"/>
        <v>236707.65999999992</v>
      </c>
      <c r="R72" s="62">
        <v>3110.28</v>
      </c>
      <c r="S72" s="62">
        <v>3131.74</v>
      </c>
      <c r="T72" s="71">
        <v>3160.24</v>
      </c>
      <c r="U72" s="26">
        <v>3160.24</v>
      </c>
      <c r="V72" s="26">
        <v>3160.24</v>
      </c>
      <c r="W72" s="26">
        <v>13694.36</v>
      </c>
      <c r="X72" s="26">
        <v>3160.24</v>
      </c>
      <c r="Y72" s="26">
        <v>3160.24</v>
      </c>
      <c r="Z72" s="26">
        <v>3160.24</v>
      </c>
      <c r="AA72" s="26">
        <v>3160.24</v>
      </c>
      <c r="AB72" s="26">
        <v>3160.24</v>
      </c>
      <c r="AC72" s="26">
        <v>3160.24</v>
      </c>
      <c r="AD72" s="26">
        <v>3160.24</v>
      </c>
      <c r="AE72" s="26">
        <v>3160.24</v>
      </c>
      <c r="AF72" s="26">
        <v>3160.24</v>
      </c>
      <c r="AG72" s="26">
        <v>3160.24</v>
      </c>
      <c r="AH72" s="26">
        <v>3160.24</v>
      </c>
      <c r="AI72" s="26">
        <v>48456.97</v>
      </c>
      <c r="AJ72" s="26">
        <v>3160.24</v>
      </c>
      <c r="AK72" s="26">
        <v>3160.24</v>
      </c>
      <c r="AL72" s="26">
        <v>3160.24</v>
      </c>
      <c r="AM72" s="26">
        <v>3160.24</v>
      </c>
      <c r="AN72" s="26">
        <v>3160.24</v>
      </c>
      <c r="AO72" s="26">
        <v>3160.24</v>
      </c>
      <c r="AP72" s="26">
        <v>3160.24</v>
      </c>
      <c r="AQ72" s="26">
        <v>3160.24</v>
      </c>
      <c r="AR72" s="26">
        <v>3160.24</v>
      </c>
      <c r="AS72" s="26">
        <v>3160.24</v>
      </c>
      <c r="AT72" s="26">
        <v>3160.24</v>
      </c>
      <c r="AU72" s="26">
        <v>48456.97</v>
      </c>
      <c r="AV72" s="26">
        <v>3160.24</v>
      </c>
      <c r="AW72" s="26">
        <v>3160.24</v>
      </c>
      <c r="AX72" s="26">
        <v>34530.86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26">
        <v>0</v>
      </c>
      <c r="BE72" s="26">
        <v>0</v>
      </c>
      <c r="BF72" s="26">
        <v>0</v>
      </c>
      <c r="BG72" s="26">
        <v>0</v>
      </c>
      <c r="BH72" s="26">
        <v>0</v>
      </c>
      <c r="BI72" s="26">
        <v>0</v>
      </c>
      <c r="BJ72" s="26">
        <v>0</v>
      </c>
      <c r="BK72" s="26">
        <v>0</v>
      </c>
      <c r="BL72" s="26">
        <v>0</v>
      </c>
      <c r="BM72" s="26">
        <v>0</v>
      </c>
      <c r="BN72" s="26">
        <v>0</v>
      </c>
      <c r="BO72" s="26">
        <v>0</v>
      </c>
      <c r="BP72" s="26">
        <v>0</v>
      </c>
      <c r="BQ72" s="26">
        <v>0</v>
      </c>
      <c r="BR72" s="26">
        <v>0</v>
      </c>
      <c r="BS72" s="26">
        <v>0</v>
      </c>
      <c r="BT72" s="113">
        <f t="shared" si="8"/>
        <v>15475.09</v>
      </c>
      <c r="BU72" s="113">
        <f t="shared" si="9"/>
        <v>230465.63999999996</v>
      </c>
    </row>
    <row r="73" spans="1:73" x14ac:dyDescent="0.2">
      <c r="A73" s="57" t="s">
        <v>19</v>
      </c>
      <c r="B73" s="57" t="s">
        <v>3679</v>
      </c>
      <c r="C73" s="67" t="s">
        <v>3641</v>
      </c>
      <c r="D73" s="26">
        <v>361900</v>
      </c>
      <c r="E73" s="66" t="s">
        <v>1686</v>
      </c>
      <c r="F73" s="57" t="s">
        <v>3487</v>
      </c>
      <c r="G73" s="33">
        <v>1010.83</v>
      </c>
      <c r="H73" s="33">
        <v>1015.88</v>
      </c>
      <c r="I73" s="33">
        <v>1024.31</v>
      </c>
      <c r="J73" s="59">
        <f t="shared" si="5"/>
        <v>3051.02</v>
      </c>
      <c r="K73" s="59">
        <v>310579.93</v>
      </c>
      <c r="L73" s="33">
        <v>1028.4100000000001</v>
      </c>
      <c r="M73" s="33">
        <v>1032.42</v>
      </c>
      <c r="N73" s="33">
        <v>1037.79</v>
      </c>
      <c r="O73" s="60"/>
      <c r="P73" s="61">
        <f t="shared" si="6"/>
        <v>3098.62</v>
      </c>
      <c r="Q73" s="61">
        <f t="shared" si="7"/>
        <v>317085.84999999992</v>
      </c>
      <c r="R73" s="62">
        <v>1043.81</v>
      </c>
      <c r="S73" s="62">
        <v>1051.01</v>
      </c>
      <c r="T73" s="71">
        <v>1060.58</v>
      </c>
      <c r="U73" s="26">
        <v>1060.58</v>
      </c>
      <c r="V73" s="26">
        <v>1060.58</v>
      </c>
      <c r="W73" s="26">
        <v>201101.02</v>
      </c>
      <c r="X73" s="26">
        <v>1060.58</v>
      </c>
      <c r="Y73" s="26">
        <v>1060.58</v>
      </c>
      <c r="Z73" s="26">
        <v>1060.58</v>
      </c>
      <c r="AA73" s="26">
        <v>1060.58</v>
      </c>
      <c r="AB73" s="26">
        <v>1060.58</v>
      </c>
      <c r="AC73" s="26">
        <v>1060.58</v>
      </c>
      <c r="AD73" s="26">
        <v>1060.58</v>
      </c>
      <c r="AE73" s="26">
        <v>1060.58</v>
      </c>
      <c r="AF73" s="26">
        <v>1060.58</v>
      </c>
      <c r="AG73" s="26">
        <v>1060.58</v>
      </c>
      <c r="AH73" s="26">
        <v>1060.58</v>
      </c>
      <c r="AI73" s="26">
        <v>22272.09</v>
      </c>
      <c r="AJ73" s="26">
        <v>1060.58</v>
      </c>
      <c r="AK73" s="26">
        <v>1060.58</v>
      </c>
      <c r="AL73" s="26">
        <v>1060.58</v>
      </c>
      <c r="AM73" s="26">
        <v>1060.58</v>
      </c>
      <c r="AN73" s="26">
        <v>1060.58</v>
      </c>
      <c r="AO73" s="26">
        <v>32877.839999999997</v>
      </c>
      <c r="AP73" s="26">
        <v>1060.58</v>
      </c>
      <c r="AQ73" s="26">
        <v>1060.58</v>
      </c>
      <c r="AR73" s="26">
        <v>1060.58</v>
      </c>
      <c r="AS73" s="26">
        <v>1060.58</v>
      </c>
      <c r="AT73" s="26">
        <v>1060.58</v>
      </c>
      <c r="AU73" s="26">
        <v>32877.839999999997</v>
      </c>
      <c r="AV73" s="26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408.32</v>
      </c>
      <c r="BB73" s="26">
        <v>0</v>
      </c>
      <c r="BC73" s="26">
        <v>0</v>
      </c>
      <c r="BD73" s="26">
        <v>0</v>
      </c>
      <c r="BE73" s="26">
        <v>0</v>
      </c>
      <c r="BF73" s="26">
        <v>0</v>
      </c>
      <c r="BG73" s="26">
        <v>0</v>
      </c>
      <c r="BH73" s="26">
        <v>0</v>
      </c>
      <c r="BI73" s="26">
        <v>0</v>
      </c>
      <c r="BJ73" s="26">
        <v>0</v>
      </c>
      <c r="BK73" s="26">
        <v>0</v>
      </c>
      <c r="BL73" s="26">
        <v>0</v>
      </c>
      <c r="BM73" s="26">
        <v>0</v>
      </c>
      <c r="BN73" s="26">
        <v>0</v>
      </c>
      <c r="BO73" s="26">
        <v>0</v>
      </c>
      <c r="BP73" s="26">
        <v>0</v>
      </c>
      <c r="BQ73" s="26">
        <v>0</v>
      </c>
      <c r="BR73" s="26">
        <v>0</v>
      </c>
      <c r="BS73" s="26">
        <v>0</v>
      </c>
      <c r="BT73" s="113">
        <f t="shared" si="8"/>
        <v>5193.4400000000005</v>
      </c>
      <c r="BU73" s="113">
        <f t="shared" si="9"/>
        <v>314991.02999999985</v>
      </c>
    </row>
    <row r="74" spans="1:73" x14ac:dyDescent="0.2">
      <c r="A74" s="57" t="s">
        <v>42</v>
      </c>
      <c r="B74" s="57" t="s">
        <v>3817</v>
      </c>
      <c r="C74" s="57"/>
      <c r="D74" s="26"/>
      <c r="E74" s="66"/>
      <c r="F74" s="57"/>
      <c r="G74" s="58"/>
      <c r="H74" s="58"/>
      <c r="I74" s="58"/>
      <c r="J74" s="59">
        <f t="shared" si="5"/>
        <v>0</v>
      </c>
      <c r="K74" s="59">
        <v>0</v>
      </c>
      <c r="L74" s="58"/>
      <c r="M74" s="58"/>
      <c r="N74" s="58"/>
      <c r="O74" s="58"/>
      <c r="P74" s="61">
        <f t="shared" si="6"/>
        <v>0</v>
      </c>
      <c r="Q74" s="61">
        <f t="shared" si="7"/>
        <v>0</v>
      </c>
      <c r="R74" s="79">
        <v>0</v>
      </c>
      <c r="S74" s="79">
        <v>0</v>
      </c>
      <c r="T74" s="63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  <c r="AC74" s="58">
        <v>0</v>
      </c>
      <c r="AD74" s="58">
        <v>0</v>
      </c>
      <c r="AE74" s="58">
        <v>0</v>
      </c>
      <c r="AF74" s="58">
        <v>0</v>
      </c>
      <c r="AG74" s="58">
        <v>0</v>
      </c>
      <c r="AH74" s="58">
        <v>0</v>
      </c>
      <c r="AI74" s="58">
        <v>0</v>
      </c>
      <c r="AJ74" s="58">
        <v>0</v>
      </c>
      <c r="AK74" s="58">
        <v>0</v>
      </c>
      <c r="AL74" s="58">
        <v>0</v>
      </c>
      <c r="AM74" s="58">
        <v>0</v>
      </c>
      <c r="AN74" s="58">
        <v>0</v>
      </c>
      <c r="AO74" s="58">
        <v>0</v>
      </c>
      <c r="AP74" s="58">
        <v>0</v>
      </c>
      <c r="AQ74" s="58">
        <v>0</v>
      </c>
      <c r="AR74" s="58">
        <v>0</v>
      </c>
      <c r="AS74" s="58">
        <v>0</v>
      </c>
      <c r="AT74" s="58">
        <v>0</v>
      </c>
      <c r="AU74" s="58">
        <v>0</v>
      </c>
      <c r="AV74" s="58">
        <v>0</v>
      </c>
      <c r="AW74" s="58">
        <v>0</v>
      </c>
      <c r="AX74" s="58">
        <v>0</v>
      </c>
      <c r="AY74" s="58">
        <v>0</v>
      </c>
      <c r="AZ74" s="58">
        <v>0</v>
      </c>
      <c r="BA74" s="58">
        <v>0</v>
      </c>
      <c r="BB74" s="58">
        <v>0</v>
      </c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113">
        <f t="shared" si="8"/>
        <v>0</v>
      </c>
      <c r="BU74" s="113">
        <f t="shared" si="9"/>
        <v>0</v>
      </c>
    </row>
    <row r="75" spans="1:73" x14ac:dyDescent="0.2">
      <c r="A75" s="57" t="s">
        <v>19</v>
      </c>
      <c r="B75" s="57" t="s">
        <v>3719</v>
      </c>
      <c r="C75" s="67" t="s">
        <v>3694</v>
      </c>
      <c r="D75" s="26">
        <v>268944.34000000003</v>
      </c>
      <c r="E75" s="66" t="s">
        <v>1689</v>
      </c>
      <c r="F75" s="57" t="s">
        <v>3487</v>
      </c>
      <c r="G75" s="33">
        <v>2093.04</v>
      </c>
      <c r="H75" s="33">
        <v>5193.0600000000004</v>
      </c>
      <c r="I75" s="33">
        <v>7069.88</v>
      </c>
      <c r="J75" s="59">
        <f t="shared" si="5"/>
        <v>14355.98</v>
      </c>
      <c r="K75" s="59">
        <v>255635.91000000009</v>
      </c>
      <c r="L75" s="33">
        <v>7098.16</v>
      </c>
      <c r="M75" s="33"/>
      <c r="N75" s="33">
        <v>14443.150000000001</v>
      </c>
      <c r="O75" s="60"/>
      <c r="P75" s="61">
        <f t="shared" si="6"/>
        <v>21541.31</v>
      </c>
      <c r="Q75" s="61">
        <f t="shared" si="7"/>
        <v>241488.89000000007</v>
      </c>
      <c r="R75" s="62">
        <v>7204.44</v>
      </c>
      <c r="S75" s="62">
        <v>7254.15</v>
      </c>
      <c r="T75" s="71">
        <v>7320.16</v>
      </c>
      <c r="U75" s="26">
        <v>7320.16</v>
      </c>
      <c r="V75" s="26">
        <v>7320.16</v>
      </c>
      <c r="W75" s="26">
        <v>7320.16</v>
      </c>
      <c r="X75" s="26">
        <v>7320.16</v>
      </c>
      <c r="Y75" s="26">
        <v>7320.16</v>
      </c>
      <c r="Z75" s="26">
        <v>7320.16</v>
      </c>
      <c r="AA75" s="26">
        <v>7320.16</v>
      </c>
      <c r="AB75" s="26">
        <v>7320.16</v>
      </c>
      <c r="AC75" s="26">
        <v>7320.16</v>
      </c>
      <c r="AD75" s="26">
        <v>7320.16</v>
      </c>
      <c r="AE75" s="26">
        <v>7320.16</v>
      </c>
      <c r="AF75" s="26">
        <v>7320.16</v>
      </c>
      <c r="AG75" s="26">
        <v>7320.16</v>
      </c>
      <c r="AH75" s="26">
        <v>7320.16</v>
      </c>
      <c r="AI75" s="26">
        <v>7320.16</v>
      </c>
      <c r="AJ75" s="26">
        <v>7320.16</v>
      </c>
      <c r="AK75" s="26">
        <v>7320.16</v>
      </c>
      <c r="AL75" s="26">
        <v>7320.16</v>
      </c>
      <c r="AM75" s="26">
        <v>7320.16</v>
      </c>
      <c r="AN75" s="26">
        <v>7320.16</v>
      </c>
      <c r="AO75" s="26">
        <v>7320.16</v>
      </c>
      <c r="AP75" s="26">
        <v>7320.16</v>
      </c>
      <c r="AQ75" s="26">
        <v>7320.16</v>
      </c>
      <c r="AR75" s="26">
        <v>7320.16</v>
      </c>
      <c r="AS75" s="26">
        <v>7320.16</v>
      </c>
      <c r="AT75" s="26">
        <v>7320.16</v>
      </c>
      <c r="AU75" s="26">
        <v>7320.16</v>
      </c>
      <c r="AV75" s="26">
        <v>7320.16</v>
      </c>
      <c r="AW75" s="26">
        <v>7320.16</v>
      </c>
      <c r="AX75" s="26">
        <v>7320.16</v>
      </c>
      <c r="AY75" s="26">
        <v>0</v>
      </c>
      <c r="AZ75" s="26">
        <v>0</v>
      </c>
      <c r="BA75" s="26">
        <v>105.34</v>
      </c>
      <c r="BB75" s="26">
        <v>0</v>
      </c>
      <c r="BC75" s="26">
        <v>0</v>
      </c>
      <c r="BD75" s="26">
        <v>0</v>
      </c>
      <c r="BE75" s="26">
        <v>0</v>
      </c>
      <c r="BF75" s="26">
        <v>0</v>
      </c>
      <c r="BG75" s="26">
        <v>0</v>
      </c>
      <c r="BH75" s="26">
        <v>0</v>
      </c>
      <c r="BI75" s="26">
        <v>0</v>
      </c>
      <c r="BJ75" s="26">
        <v>0</v>
      </c>
      <c r="BK75" s="26">
        <v>0</v>
      </c>
      <c r="BL75" s="26">
        <v>0</v>
      </c>
      <c r="BM75" s="26">
        <v>0</v>
      </c>
      <c r="BN75" s="26">
        <v>0</v>
      </c>
      <c r="BO75" s="26">
        <v>0</v>
      </c>
      <c r="BP75" s="26">
        <v>0</v>
      </c>
      <c r="BQ75" s="26">
        <v>0</v>
      </c>
      <c r="BR75" s="26">
        <v>0</v>
      </c>
      <c r="BS75" s="26">
        <v>0</v>
      </c>
      <c r="BT75" s="113">
        <f t="shared" si="8"/>
        <v>35999.9</v>
      </c>
      <c r="BU75" s="113">
        <f t="shared" si="9"/>
        <v>227030.30000000008</v>
      </c>
    </row>
    <row r="76" spans="1:73" x14ac:dyDescent="0.2">
      <c r="A76" s="52" t="s">
        <v>19</v>
      </c>
      <c r="B76" s="53" t="s">
        <v>3737</v>
      </c>
      <c r="C76" s="54" t="s">
        <v>3738</v>
      </c>
      <c r="D76" s="55">
        <v>281060</v>
      </c>
      <c r="E76" s="56" t="s">
        <v>1692</v>
      </c>
      <c r="F76" s="57" t="s">
        <v>3487</v>
      </c>
      <c r="G76" s="58"/>
      <c r="H76" s="58"/>
      <c r="I76" s="58"/>
      <c r="J76" s="59">
        <f t="shared" si="5"/>
        <v>0</v>
      </c>
      <c r="K76" s="59">
        <v>0</v>
      </c>
      <c r="L76" s="33"/>
      <c r="M76" s="33"/>
      <c r="N76" s="33"/>
      <c r="O76" s="60"/>
      <c r="P76" s="61">
        <f t="shared" si="6"/>
        <v>0</v>
      </c>
      <c r="Q76" s="61">
        <f t="shared" si="7"/>
        <v>281068.84000000026</v>
      </c>
      <c r="R76" s="62">
        <v>3208.33</v>
      </c>
      <c r="S76" s="62">
        <v>207.91</v>
      </c>
      <c r="T76" s="71">
        <v>203.7</v>
      </c>
      <c r="U76" s="26">
        <v>203.7</v>
      </c>
      <c r="V76" s="26">
        <v>203.7</v>
      </c>
      <c r="W76" s="26">
        <v>266603.7</v>
      </c>
      <c r="X76" s="26">
        <v>203.7</v>
      </c>
      <c r="Y76" s="26">
        <v>203.7</v>
      </c>
      <c r="Z76" s="26">
        <v>203.7</v>
      </c>
      <c r="AA76" s="26">
        <v>203.7</v>
      </c>
      <c r="AB76" s="26">
        <v>203.7</v>
      </c>
      <c r="AC76" s="26">
        <v>203.7</v>
      </c>
      <c r="AD76" s="26">
        <v>203.7</v>
      </c>
      <c r="AE76" s="26">
        <v>203.7</v>
      </c>
      <c r="AF76" s="26">
        <v>203.7</v>
      </c>
      <c r="AG76" s="26">
        <v>203.7</v>
      </c>
      <c r="AH76" s="26">
        <v>203.7</v>
      </c>
      <c r="AI76" s="26">
        <v>203.7</v>
      </c>
      <c r="AJ76" s="26">
        <v>203.7</v>
      </c>
      <c r="AK76" s="26">
        <v>203.7</v>
      </c>
      <c r="AL76" s="26">
        <v>203.7</v>
      </c>
      <c r="AM76" s="26">
        <v>203.7</v>
      </c>
      <c r="AN76" s="26">
        <v>203.7</v>
      </c>
      <c r="AO76" s="26">
        <v>670.9</v>
      </c>
      <c r="AP76" s="26">
        <v>679</v>
      </c>
      <c r="AQ76" s="26">
        <v>679</v>
      </c>
      <c r="AR76" s="26">
        <v>679</v>
      </c>
      <c r="AS76" s="26">
        <v>679</v>
      </c>
      <c r="AT76" s="26">
        <v>679</v>
      </c>
      <c r="AU76" s="26">
        <v>679</v>
      </c>
      <c r="AV76" s="26">
        <v>679</v>
      </c>
      <c r="AW76" s="26">
        <v>679</v>
      </c>
      <c r="AX76" s="26">
        <v>679</v>
      </c>
      <c r="AY76" s="26">
        <v>0</v>
      </c>
      <c r="AZ76" s="26">
        <v>0</v>
      </c>
      <c r="BA76" s="26">
        <v>0</v>
      </c>
      <c r="BB76" s="26">
        <v>193</v>
      </c>
      <c r="BC76" s="26">
        <v>0</v>
      </c>
      <c r="BD76" s="26">
        <v>0</v>
      </c>
      <c r="BE76" s="26">
        <v>0</v>
      </c>
      <c r="BF76" s="26">
        <v>0</v>
      </c>
      <c r="BG76" s="26">
        <v>0</v>
      </c>
      <c r="BH76" s="26">
        <v>0</v>
      </c>
      <c r="BI76" s="26">
        <v>0</v>
      </c>
      <c r="BJ76" s="26">
        <v>0</v>
      </c>
      <c r="BK76" s="26">
        <v>0</v>
      </c>
      <c r="BL76" s="26">
        <v>0</v>
      </c>
      <c r="BM76" s="26">
        <v>0</v>
      </c>
      <c r="BN76" s="26">
        <v>0</v>
      </c>
      <c r="BO76" s="26">
        <v>0</v>
      </c>
      <c r="BP76" s="26">
        <v>0</v>
      </c>
      <c r="BQ76" s="26">
        <v>0</v>
      </c>
      <c r="BR76" s="26">
        <v>0</v>
      </c>
      <c r="BS76" s="26">
        <v>0</v>
      </c>
      <c r="BT76" s="113">
        <f t="shared" si="8"/>
        <v>3416.24</v>
      </c>
      <c r="BU76" s="113">
        <f t="shared" si="9"/>
        <v>277652.60000000021</v>
      </c>
    </row>
    <row r="77" spans="1:73" x14ac:dyDescent="0.2">
      <c r="A77" s="52" t="s">
        <v>19</v>
      </c>
      <c r="B77" s="53" t="s">
        <v>3767</v>
      </c>
      <c r="C77" s="54" t="s">
        <v>3631</v>
      </c>
      <c r="D77" s="55">
        <v>281060</v>
      </c>
      <c r="E77" s="56" t="s">
        <v>1694</v>
      </c>
      <c r="F77" s="57" t="s">
        <v>3487</v>
      </c>
      <c r="G77" s="58"/>
      <c r="H77" s="58"/>
      <c r="I77" s="58"/>
      <c r="J77" s="59">
        <f t="shared" si="5"/>
        <v>0</v>
      </c>
      <c r="K77" s="59">
        <v>0</v>
      </c>
      <c r="L77" s="33"/>
      <c r="M77" s="33"/>
      <c r="N77" s="33">
        <v>450</v>
      </c>
      <c r="O77" s="60"/>
      <c r="P77" s="61">
        <f t="shared" si="6"/>
        <v>450</v>
      </c>
      <c r="Q77" s="61">
        <f t="shared" si="7"/>
        <v>280433.74999999977</v>
      </c>
      <c r="R77" s="62">
        <v>450</v>
      </c>
      <c r="S77" s="62">
        <v>459.45</v>
      </c>
      <c r="T77" s="71">
        <v>264.3</v>
      </c>
      <c r="U77" s="26">
        <v>264.3</v>
      </c>
      <c r="V77" s="26">
        <v>264.3</v>
      </c>
      <c r="W77" s="26">
        <v>266664.3</v>
      </c>
      <c r="X77" s="26">
        <v>264.3</v>
      </c>
      <c r="Y77" s="26">
        <v>264.3</v>
      </c>
      <c r="Z77" s="26">
        <v>264.3</v>
      </c>
      <c r="AA77" s="26">
        <v>264.3</v>
      </c>
      <c r="AB77" s="26">
        <v>264.3</v>
      </c>
      <c r="AC77" s="26">
        <v>264.3</v>
      </c>
      <c r="AD77" s="26">
        <v>264.3</v>
      </c>
      <c r="AE77" s="26">
        <v>264.3</v>
      </c>
      <c r="AF77" s="26">
        <v>264.3</v>
      </c>
      <c r="AG77" s="26">
        <v>264.3</v>
      </c>
      <c r="AH77" s="26">
        <v>264.3</v>
      </c>
      <c r="AI77" s="26">
        <v>264.3</v>
      </c>
      <c r="AJ77" s="26">
        <v>264.3</v>
      </c>
      <c r="AK77" s="26">
        <v>264.3</v>
      </c>
      <c r="AL77" s="26">
        <v>264.3</v>
      </c>
      <c r="AM77" s="26">
        <v>264.3</v>
      </c>
      <c r="AN77" s="26">
        <v>264.3</v>
      </c>
      <c r="AO77" s="26">
        <v>264.3</v>
      </c>
      <c r="AP77" s="26">
        <v>264.3</v>
      </c>
      <c r="AQ77" s="26">
        <v>708.4</v>
      </c>
      <c r="AR77" s="26">
        <v>881</v>
      </c>
      <c r="AS77" s="26">
        <v>881</v>
      </c>
      <c r="AT77" s="26">
        <v>881</v>
      </c>
      <c r="AU77" s="26">
        <v>881</v>
      </c>
      <c r="AV77" s="26">
        <v>881</v>
      </c>
      <c r="AW77" s="26">
        <v>881</v>
      </c>
      <c r="AX77" s="26">
        <v>881</v>
      </c>
      <c r="AY77" s="26">
        <v>0</v>
      </c>
      <c r="AZ77" s="26">
        <v>0</v>
      </c>
      <c r="BA77" s="26">
        <v>0</v>
      </c>
      <c r="BB77" s="26">
        <v>170</v>
      </c>
      <c r="BC77" s="26">
        <v>0</v>
      </c>
      <c r="BD77" s="26">
        <v>0</v>
      </c>
      <c r="BE77" s="26">
        <v>0</v>
      </c>
      <c r="BF77" s="26">
        <v>0</v>
      </c>
      <c r="BG77" s="26">
        <v>0</v>
      </c>
      <c r="BH77" s="26">
        <v>0</v>
      </c>
      <c r="BI77" s="26">
        <v>0</v>
      </c>
      <c r="BJ77" s="26">
        <v>0</v>
      </c>
      <c r="BK77" s="26">
        <v>0</v>
      </c>
      <c r="BL77" s="26">
        <v>0</v>
      </c>
      <c r="BM77" s="26">
        <v>0</v>
      </c>
      <c r="BN77" s="26">
        <v>0</v>
      </c>
      <c r="BO77" s="26">
        <v>0</v>
      </c>
      <c r="BP77" s="26">
        <v>0</v>
      </c>
      <c r="BQ77" s="26">
        <v>0</v>
      </c>
      <c r="BR77" s="26">
        <v>0</v>
      </c>
      <c r="BS77" s="26">
        <v>0</v>
      </c>
      <c r="BT77" s="113">
        <f t="shared" si="8"/>
        <v>1359.45</v>
      </c>
      <c r="BU77" s="113">
        <f t="shared" si="9"/>
        <v>279524.29999999981</v>
      </c>
    </row>
    <row r="78" spans="1:73" x14ac:dyDescent="0.2">
      <c r="A78" s="57" t="s">
        <v>19</v>
      </c>
      <c r="B78" s="57" t="s">
        <v>3718</v>
      </c>
      <c r="C78" s="67" t="s">
        <v>3641</v>
      </c>
      <c r="D78" s="26">
        <v>281060</v>
      </c>
      <c r="E78" s="66" t="s">
        <v>1697</v>
      </c>
      <c r="F78" s="57" t="s">
        <v>3487</v>
      </c>
      <c r="G78" s="33">
        <v>1516.24</v>
      </c>
      <c r="H78" s="33">
        <v>152.38</v>
      </c>
      <c r="I78" s="33">
        <v>153.65</v>
      </c>
      <c r="J78" s="59">
        <f t="shared" si="5"/>
        <v>1822.27</v>
      </c>
      <c r="K78" s="59">
        <v>286885.45999999985</v>
      </c>
      <c r="L78" s="33">
        <v>154.26</v>
      </c>
      <c r="M78" s="33">
        <v>154.86000000000001</v>
      </c>
      <c r="N78" s="33">
        <v>3269.04</v>
      </c>
      <c r="O78" s="60"/>
      <c r="P78" s="61">
        <f t="shared" si="6"/>
        <v>3578.16</v>
      </c>
      <c r="Q78" s="61">
        <f t="shared" si="7"/>
        <v>292201.72000000009</v>
      </c>
      <c r="R78" s="62">
        <v>159.85</v>
      </c>
      <c r="S78" s="62">
        <v>160.85</v>
      </c>
      <c r="T78" s="71">
        <v>159.09</v>
      </c>
      <c r="U78" s="26">
        <v>159.09</v>
      </c>
      <c r="V78" s="26">
        <v>159.09</v>
      </c>
      <c r="W78" s="26">
        <v>218437.18</v>
      </c>
      <c r="X78" s="26">
        <v>530.29</v>
      </c>
      <c r="Y78" s="26">
        <v>530.29</v>
      </c>
      <c r="Z78" s="26">
        <v>530.29</v>
      </c>
      <c r="AA78" s="26">
        <v>530.29</v>
      </c>
      <c r="AB78" s="26">
        <v>530.29</v>
      </c>
      <c r="AC78" s="26">
        <v>11136.04</v>
      </c>
      <c r="AD78" s="26">
        <v>530.29</v>
      </c>
      <c r="AE78" s="26">
        <v>530.29</v>
      </c>
      <c r="AF78" s="26">
        <v>530.29</v>
      </c>
      <c r="AG78" s="26">
        <v>530.29</v>
      </c>
      <c r="AH78" s="26">
        <v>530.29</v>
      </c>
      <c r="AI78" s="26">
        <v>11136.04</v>
      </c>
      <c r="AJ78" s="26">
        <v>530.29</v>
      </c>
      <c r="AK78" s="26">
        <v>530.29</v>
      </c>
      <c r="AL78" s="26">
        <v>530.29</v>
      </c>
      <c r="AM78" s="26">
        <v>530.29</v>
      </c>
      <c r="AN78" s="26">
        <v>530.29</v>
      </c>
      <c r="AO78" s="26">
        <v>11136.04</v>
      </c>
      <c r="AP78" s="26">
        <v>530.29</v>
      </c>
      <c r="AQ78" s="26">
        <v>530.29</v>
      </c>
      <c r="AR78" s="26">
        <v>530.29</v>
      </c>
      <c r="AS78" s="26">
        <v>530.29</v>
      </c>
      <c r="AT78" s="26">
        <v>530.29</v>
      </c>
      <c r="AU78" s="26">
        <v>28105.25</v>
      </c>
      <c r="AV78" s="26">
        <v>530.29</v>
      </c>
      <c r="AW78" s="26">
        <v>0</v>
      </c>
      <c r="AX78" s="26">
        <v>0</v>
      </c>
      <c r="AY78" s="26">
        <v>0</v>
      </c>
      <c r="AZ78" s="26">
        <v>0</v>
      </c>
      <c r="BA78" s="26">
        <v>317.11</v>
      </c>
      <c r="BB78" s="26">
        <v>0</v>
      </c>
      <c r="BC78" s="26">
        <v>0</v>
      </c>
      <c r="BD78" s="26">
        <v>0</v>
      </c>
      <c r="BE78" s="26">
        <v>0</v>
      </c>
      <c r="BF78" s="26">
        <v>0</v>
      </c>
      <c r="BG78" s="26">
        <v>0</v>
      </c>
      <c r="BH78" s="26">
        <v>0</v>
      </c>
      <c r="BI78" s="26">
        <v>0</v>
      </c>
      <c r="BJ78" s="26">
        <v>0</v>
      </c>
      <c r="BK78" s="26">
        <v>0</v>
      </c>
      <c r="BL78" s="26">
        <v>0</v>
      </c>
      <c r="BM78" s="26">
        <v>0</v>
      </c>
      <c r="BN78" s="26">
        <v>0</v>
      </c>
      <c r="BO78" s="26">
        <v>0</v>
      </c>
      <c r="BP78" s="26">
        <v>0</v>
      </c>
      <c r="BQ78" s="26">
        <v>0</v>
      </c>
      <c r="BR78" s="26">
        <v>0</v>
      </c>
      <c r="BS78" s="26">
        <v>0</v>
      </c>
      <c r="BT78" s="113">
        <f t="shared" si="8"/>
        <v>3898.8599999999997</v>
      </c>
      <c r="BU78" s="113">
        <f t="shared" si="9"/>
        <v>291881.02000000008</v>
      </c>
    </row>
    <row r="79" spans="1:73" x14ac:dyDescent="0.2">
      <c r="A79" s="57" t="s">
        <v>19</v>
      </c>
      <c r="B79" s="57" t="s">
        <v>3758</v>
      </c>
      <c r="C79" s="67" t="s">
        <v>3759</v>
      </c>
      <c r="D79" s="26">
        <v>282940</v>
      </c>
      <c r="E79" s="66" t="s">
        <v>1700</v>
      </c>
      <c r="F79" s="57" t="s">
        <v>3487</v>
      </c>
      <c r="G79" s="33"/>
      <c r="H79" s="33">
        <v>3000</v>
      </c>
      <c r="I79" s="33">
        <v>302.49</v>
      </c>
      <c r="J79" s="59">
        <f t="shared" si="5"/>
        <v>3302.49</v>
      </c>
      <c r="K79" s="59">
        <v>283088.8000000001</v>
      </c>
      <c r="L79" s="33">
        <v>310.07</v>
      </c>
      <c r="M79" s="33">
        <v>304.88</v>
      </c>
      <c r="N79" s="33">
        <v>225.14</v>
      </c>
      <c r="O79" s="60"/>
      <c r="P79" s="61">
        <f t="shared" si="6"/>
        <v>840.09</v>
      </c>
      <c r="Q79" s="61">
        <f t="shared" si="7"/>
        <v>291090.06999999983</v>
      </c>
      <c r="R79" s="62">
        <v>226.59</v>
      </c>
      <c r="S79" s="62">
        <v>223.47</v>
      </c>
      <c r="T79" s="71">
        <v>225.5</v>
      </c>
      <c r="U79" s="26">
        <v>225.5</v>
      </c>
      <c r="V79" s="26">
        <v>225.5</v>
      </c>
      <c r="W79" s="26">
        <v>263959.62</v>
      </c>
      <c r="X79" s="26">
        <v>225.5</v>
      </c>
      <c r="Y79" s="26">
        <v>225.5</v>
      </c>
      <c r="Z79" s="26">
        <v>225.5</v>
      </c>
      <c r="AA79" s="26">
        <v>225.5</v>
      </c>
      <c r="AB79" s="26">
        <v>225.5</v>
      </c>
      <c r="AC79" s="26">
        <v>634.75</v>
      </c>
      <c r="AD79" s="26">
        <v>751.68</v>
      </c>
      <c r="AE79" s="26">
        <v>751.68</v>
      </c>
      <c r="AF79" s="26">
        <v>751.68</v>
      </c>
      <c r="AG79" s="26">
        <v>751.68</v>
      </c>
      <c r="AH79" s="26">
        <v>751.68</v>
      </c>
      <c r="AI79" s="26">
        <v>4927.66</v>
      </c>
      <c r="AJ79" s="26">
        <v>751.68</v>
      </c>
      <c r="AK79" s="26">
        <v>751.68</v>
      </c>
      <c r="AL79" s="26">
        <v>751.68</v>
      </c>
      <c r="AM79" s="26">
        <v>751.68</v>
      </c>
      <c r="AN79" s="26">
        <v>751.68</v>
      </c>
      <c r="AO79" s="26">
        <v>751.68</v>
      </c>
      <c r="AP79" s="26">
        <v>751.68</v>
      </c>
      <c r="AQ79" s="26">
        <v>751.68</v>
      </c>
      <c r="AR79" s="26">
        <v>751.68</v>
      </c>
      <c r="AS79" s="26">
        <v>751.68</v>
      </c>
      <c r="AT79" s="26">
        <v>751.68</v>
      </c>
      <c r="AU79" s="26">
        <v>4927.66</v>
      </c>
      <c r="AV79" s="26">
        <v>751.68</v>
      </c>
      <c r="AW79" s="26">
        <v>751.68</v>
      </c>
      <c r="AX79" s="26">
        <v>751.68</v>
      </c>
      <c r="AY79" s="26">
        <v>0</v>
      </c>
      <c r="AZ79" s="26">
        <v>0</v>
      </c>
      <c r="BA79" s="26">
        <v>0</v>
      </c>
      <c r="BB79" s="26">
        <v>104.4</v>
      </c>
      <c r="BC79" s="26">
        <v>0</v>
      </c>
      <c r="BD79" s="26">
        <v>0</v>
      </c>
      <c r="BE79" s="26">
        <v>0</v>
      </c>
      <c r="BF79" s="26">
        <v>0</v>
      </c>
      <c r="BG79" s="26">
        <v>0</v>
      </c>
      <c r="BH79" s="26">
        <v>0</v>
      </c>
      <c r="BI79" s="26">
        <v>0</v>
      </c>
      <c r="BJ79" s="26">
        <v>0</v>
      </c>
      <c r="BK79" s="26">
        <v>0</v>
      </c>
      <c r="BL79" s="26">
        <v>0</v>
      </c>
      <c r="BM79" s="26">
        <v>0</v>
      </c>
      <c r="BN79" s="26">
        <v>0</v>
      </c>
      <c r="BO79" s="26">
        <v>0</v>
      </c>
      <c r="BP79" s="26">
        <v>0</v>
      </c>
      <c r="BQ79" s="26">
        <v>0</v>
      </c>
      <c r="BR79" s="26">
        <v>0</v>
      </c>
      <c r="BS79" s="26">
        <v>0</v>
      </c>
      <c r="BT79" s="113">
        <f t="shared" si="8"/>
        <v>1290.1500000000001</v>
      </c>
      <c r="BU79" s="113">
        <f t="shared" si="9"/>
        <v>290640.00999999983</v>
      </c>
    </row>
    <row r="80" spans="1:73" x14ac:dyDescent="0.2">
      <c r="A80" s="57" t="s">
        <v>19</v>
      </c>
      <c r="B80" s="57" t="s">
        <v>3668</v>
      </c>
      <c r="C80" s="65">
        <v>45627</v>
      </c>
      <c r="D80" s="26">
        <v>226164</v>
      </c>
      <c r="E80" s="66" t="s">
        <v>1702</v>
      </c>
      <c r="F80" s="57" t="s">
        <v>3487</v>
      </c>
      <c r="G80" s="33">
        <v>4582.26</v>
      </c>
      <c r="H80" s="33">
        <v>5045.1000000000004</v>
      </c>
      <c r="I80" s="33">
        <v>5086.97</v>
      </c>
      <c r="J80" s="59">
        <f t="shared" si="5"/>
        <v>14714.330000000002</v>
      </c>
      <c r="K80" s="59">
        <v>210013.05000000008</v>
      </c>
      <c r="L80" s="33">
        <v>2553.66</v>
      </c>
      <c r="M80" s="33">
        <v>2563.62</v>
      </c>
      <c r="N80" s="33">
        <v>2576.9499999999998</v>
      </c>
      <c r="O80" s="60"/>
      <c r="P80" s="61">
        <f t="shared" si="6"/>
        <v>7694.23</v>
      </c>
      <c r="Q80" s="61">
        <f t="shared" si="7"/>
        <v>208535.70999999996</v>
      </c>
      <c r="R80" s="62">
        <v>2591.9</v>
      </c>
      <c r="S80" s="62">
        <v>2609.7800000000002</v>
      </c>
      <c r="T80" s="63">
        <v>2553.66</v>
      </c>
      <c r="U80" s="26">
        <v>2633.53</v>
      </c>
      <c r="V80" s="26">
        <v>2633.53</v>
      </c>
      <c r="W80" s="26">
        <v>85326.399999999994</v>
      </c>
      <c r="X80" s="26">
        <v>2633.53</v>
      </c>
      <c r="Y80" s="26">
        <v>2633.53</v>
      </c>
      <c r="Z80" s="26">
        <v>2633.53</v>
      </c>
      <c r="AA80" s="26">
        <v>2633.53</v>
      </c>
      <c r="AB80" s="26">
        <v>2633.53</v>
      </c>
      <c r="AC80" s="26">
        <v>2633.53</v>
      </c>
      <c r="AD80" s="26">
        <v>2633.53</v>
      </c>
      <c r="AE80" s="26">
        <v>2633.53</v>
      </c>
      <c r="AF80" s="26">
        <v>2633.53</v>
      </c>
      <c r="AG80" s="26">
        <v>2633.53</v>
      </c>
      <c r="AH80" s="26">
        <v>2633.53</v>
      </c>
      <c r="AI80" s="26">
        <v>22121.66</v>
      </c>
      <c r="AJ80" s="26">
        <v>2633.53</v>
      </c>
      <c r="AK80" s="26">
        <v>2633.53</v>
      </c>
      <c r="AL80" s="26">
        <v>2633.53</v>
      </c>
      <c r="AM80" s="26">
        <v>2633.53</v>
      </c>
      <c r="AN80" s="26">
        <v>2633.53</v>
      </c>
      <c r="AO80" s="26">
        <v>2633.53</v>
      </c>
      <c r="AP80" s="26">
        <v>2633.53</v>
      </c>
      <c r="AQ80" s="26">
        <v>2633.53</v>
      </c>
      <c r="AR80" s="26">
        <v>2633.53</v>
      </c>
      <c r="AS80" s="26">
        <v>2633.53</v>
      </c>
      <c r="AT80" s="26">
        <v>2633.53</v>
      </c>
      <c r="AU80" s="26">
        <v>22121.66</v>
      </c>
      <c r="AV80" s="26">
        <v>2633.53</v>
      </c>
      <c r="AW80" s="26">
        <v>2633.53</v>
      </c>
      <c r="AX80" s="26">
        <v>2633.53</v>
      </c>
      <c r="AY80" s="26">
        <v>0</v>
      </c>
      <c r="AZ80" s="26">
        <v>0</v>
      </c>
      <c r="BA80" s="26">
        <v>105.34</v>
      </c>
      <c r="BB80" s="26">
        <v>0</v>
      </c>
      <c r="BC80" s="26">
        <v>0</v>
      </c>
      <c r="BD80" s="26">
        <v>0</v>
      </c>
      <c r="BE80" s="26">
        <v>0</v>
      </c>
      <c r="BF80" s="26">
        <v>0</v>
      </c>
      <c r="BG80" s="26">
        <v>0</v>
      </c>
      <c r="BH80" s="26">
        <v>0</v>
      </c>
      <c r="BI80" s="26">
        <v>0</v>
      </c>
      <c r="BJ80" s="26">
        <v>0</v>
      </c>
      <c r="BK80" s="26">
        <v>0</v>
      </c>
      <c r="BL80" s="26">
        <v>0</v>
      </c>
      <c r="BM80" s="26">
        <v>0</v>
      </c>
      <c r="BN80" s="26">
        <v>0</v>
      </c>
      <c r="BO80" s="26">
        <v>0</v>
      </c>
      <c r="BP80" s="26">
        <v>0</v>
      </c>
      <c r="BQ80" s="26">
        <v>0</v>
      </c>
      <c r="BR80" s="26">
        <v>0</v>
      </c>
      <c r="BS80" s="26">
        <v>0</v>
      </c>
      <c r="BT80" s="113">
        <f t="shared" si="8"/>
        <v>12895.91</v>
      </c>
      <c r="BU80" s="113">
        <f t="shared" si="9"/>
        <v>203334.02999999997</v>
      </c>
    </row>
    <row r="81" spans="1:73" x14ac:dyDescent="0.2">
      <c r="A81" s="52" t="s">
        <v>19</v>
      </c>
      <c r="B81" s="53" t="s">
        <v>3768</v>
      </c>
      <c r="C81" s="54" t="s">
        <v>3769</v>
      </c>
      <c r="D81" s="55">
        <v>216863</v>
      </c>
      <c r="E81" s="56" t="s">
        <v>1705</v>
      </c>
      <c r="F81" s="57" t="s">
        <v>3487</v>
      </c>
      <c r="G81" s="58"/>
      <c r="H81" s="58"/>
      <c r="I81" s="58"/>
      <c r="J81" s="59">
        <f t="shared" si="5"/>
        <v>0</v>
      </c>
      <c r="K81" s="59">
        <v>0</v>
      </c>
      <c r="L81" s="33"/>
      <c r="M81" s="33">
        <v>300</v>
      </c>
      <c r="N81" s="33">
        <v>225.6</v>
      </c>
      <c r="O81" s="60"/>
      <c r="P81" s="61">
        <f t="shared" si="6"/>
        <v>525.6</v>
      </c>
      <c r="Q81" s="61">
        <f t="shared" si="7"/>
        <v>216337.40000000005</v>
      </c>
      <c r="R81" s="62">
        <v>225.6</v>
      </c>
      <c r="S81" s="62">
        <v>225.6</v>
      </c>
      <c r="T81" s="71">
        <v>225.6</v>
      </c>
      <c r="U81" s="26">
        <v>225.6</v>
      </c>
      <c r="V81" s="26">
        <v>225.6</v>
      </c>
      <c r="W81" s="26">
        <v>191645.6</v>
      </c>
      <c r="X81" s="26">
        <v>225.6</v>
      </c>
      <c r="Y81" s="26">
        <v>225.6</v>
      </c>
      <c r="Z81" s="26">
        <v>225.6</v>
      </c>
      <c r="AA81" s="26">
        <v>225.6</v>
      </c>
      <c r="AB81" s="26">
        <v>225.6</v>
      </c>
      <c r="AC81" s="26">
        <v>225.6</v>
      </c>
      <c r="AD81" s="26">
        <v>225.6</v>
      </c>
      <c r="AE81" s="26">
        <v>225.6</v>
      </c>
      <c r="AF81" s="26">
        <v>225.6</v>
      </c>
      <c r="AG81" s="26">
        <v>537.4</v>
      </c>
      <c r="AH81" s="26">
        <v>752</v>
      </c>
      <c r="AI81" s="26">
        <v>4752</v>
      </c>
      <c r="AJ81" s="26">
        <v>752</v>
      </c>
      <c r="AK81" s="26">
        <v>752</v>
      </c>
      <c r="AL81" s="26">
        <v>752</v>
      </c>
      <c r="AM81" s="26">
        <v>752</v>
      </c>
      <c r="AN81" s="26">
        <v>752</v>
      </c>
      <c r="AO81" s="26">
        <v>752</v>
      </c>
      <c r="AP81" s="26">
        <v>752</v>
      </c>
      <c r="AQ81" s="26">
        <v>752</v>
      </c>
      <c r="AR81" s="26">
        <v>752</v>
      </c>
      <c r="AS81" s="26">
        <v>752</v>
      </c>
      <c r="AT81" s="26">
        <v>752</v>
      </c>
      <c r="AU81" s="26">
        <v>4752</v>
      </c>
      <c r="AV81" s="26">
        <v>752</v>
      </c>
      <c r="AW81" s="26">
        <v>752</v>
      </c>
      <c r="AX81" s="26">
        <v>752</v>
      </c>
      <c r="AY81" s="26">
        <v>0</v>
      </c>
      <c r="AZ81" s="26">
        <v>0</v>
      </c>
      <c r="BA81" s="26">
        <v>0</v>
      </c>
      <c r="BB81" s="26">
        <v>212</v>
      </c>
      <c r="BC81" s="26">
        <v>0</v>
      </c>
      <c r="BD81" s="26">
        <v>0</v>
      </c>
      <c r="BE81" s="26">
        <v>0</v>
      </c>
      <c r="BF81" s="26">
        <v>0</v>
      </c>
      <c r="BG81" s="26">
        <v>0</v>
      </c>
      <c r="BH81" s="26">
        <v>0</v>
      </c>
      <c r="BI81" s="26">
        <v>0</v>
      </c>
      <c r="BJ81" s="26">
        <v>0</v>
      </c>
      <c r="BK81" s="26">
        <v>0</v>
      </c>
      <c r="BL81" s="26">
        <v>0</v>
      </c>
      <c r="BM81" s="26">
        <v>0</v>
      </c>
      <c r="BN81" s="26">
        <v>0</v>
      </c>
      <c r="BO81" s="26">
        <v>0</v>
      </c>
      <c r="BP81" s="26">
        <v>0</v>
      </c>
      <c r="BQ81" s="26">
        <v>0</v>
      </c>
      <c r="BR81" s="26">
        <v>0</v>
      </c>
      <c r="BS81" s="26">
        <v>0</v>
      </c>
      <c r="BT81" s="113">
        <f t="shared" si="8"/>
        <v>976.80000000000007</v>
      </c>
      <c r="BU81" s="113">
        <f t="shared" si="9"/>
        <v>215886.20000000004</v>
      </c>
    </row>
    <row r="82" spans="1:73" x14ac:dyDescent="0.2">
      <c r="A82" s="57" t="s">
        <v>19</v>
      </c>
      <c r="B82" s="57" t="s">
        <v>3664</v>
      </c>
      <c r="C82" s="67" t="s">
        <v>3665</v>
      </c>
      <c r="D82" s="26">
        <v>281060</v>
      </c>
      <c r="E82" s="66" t="s">
        <v>1708</v>
      </c>
      <c r="F82" s="57" t="s">
        <v>3487</v>
      </c>
      <c r="G82" s="33">
        <v>3000</v>
      </c>
      <c r="H82" s="33">
        <v>241.2</v>
      </c>
      <c r="I82" s="33">
        <v>243.2</v>
      </c>
      <c r="J82" s="59">
        <f t="shared" si="5"/>
        <v>3484.3999999999996</v>
      </c>
      <c r="K82" s="59">
        <v>282408.46999999991</v>
      </c>
      <c r="L82" s="33">
        <v>244.17</v>
      </c>
      <c r="M82" s="33">
        <v>245.13</v>
      </c>
      <c r="N82" s="33">
        <v>246.4</v>
      </c>
      <c r="O82" s="60"/>
      <c r="P82" s="61">
        <f t="shared" si="6"/>
        <v>735.69999999999993</v>
      </c>
      <c r="Q82" s="61">
        <f t="shared" si="7"/>
        <v>290479.51000000007</v>
      </c>
      <c r="R82" s="62">
        <v>247.83</v>
      </c>
      <c r="S82" s="62">
        <v>249.54</v>
      </c>
      <c r="T82" s="71">
        <v>251.81</v>
      </c>
      <c r="U82" s="26">
        <v>251.81</v>
      </c>
      <c r="V82" s="26">
        <v>251.81</v>
      </c>
      <c r="W82" s="26">
        <v>264780</v>
      </c>
      <c r="X82" s="26">
        <v>839.37</v>
      </c>
      <c r="Y82" s="26">
        <v>524.61</v>
      </c>
      <c r="Z82" s="26">
        <v>524.61</v>
      </c>
      <c r="AA82" s="26">
        <v>524.61</v>
      </c>
      <c r="AB82" s="26">
        <v>524.61</v>
      </c>
      <c r="AC82" s="26">
        <v>524.61</v>
      </c>
      <c r="AD82" s="26">
        <v>524.61</v>
      </c>
      <c r="AE82" s="26">
        <v>524.61</v>
      </c>
      <c r="AF82" s="26">
        <v>524.61</v>
      </c>
      <c r="AG82" s="26">
        <v>524.61</v>
      </c>
      <c r="AH82" s="26">
        <v>524.61</v>
      </c>
      <c r="AI82" s="26">
        <v>7869.12</v>
      </c>
      <c r="AJ82" s="26">
        <v>524.61</v>
      </c>
      <c r="AK82" s="26">
        <v>209.84</v>
      </c>
      <c r="AL82" s="26">
        <v>209.84</v>
      </c>
      <c r="AM82" s="26">
        <v>209.84</v>
      </c>
      <c r="AN82" s="26">
        <v>209.84</v>
      </c>
      <c r="AO82" s="26">
        <v>209.84</v>
      </c>
      <c r="AP82" s="26">
        <v>209.84</v>
      </c>
      <c r="AQ82" s="26">
        <v>209.84</v>
      </c>
      <c r="AR82" s="26">
        <v>209.84</v>
      </c>
      <c r="AS82" s="26">
        <v>209.84</v>
      </c>
      <c r="AT82" s="26">
        <v>209.84</v>
      </c>
      <c r="AU82" s="26">
        <v>7554.35</v>
      </c>
      <c r="AV82" s="26">
        <v>209.84</v>
      </c>
      <c r="AW82" s="26">
        <v>0</v>
      </c>
      <c r="AX82" s="26">
        <v>0</v>
      </c>
      <c r="AY82" s="26">
        <v>0</v>
      </c>
      <c r="AZ82" s="26">
        <v>0</v>
      </c>
      <c r="BA82" s="26">
        <v>0</v>
      </c>
      <c r="BB82" s="26">
        <v>104.92</v>
      </c>
      <c r="BC82" s="26">
        <v>0</v>
      </c>
      <c r="BD82" s="26">
        <v>0</v>
      </c>
      <c r="BE82" s="26">
        <v>0</v>
      </c>
      <c r="BF82" s="26">
        <v>0</v>
      </c>
      <c r="BG82" s="26">
        <v>0</v>
      </c>
      <c r="BH82" s="26">
        <v>0</v>
      </c>
      <c r="BI82" s="26">
        <v>0</v>
      </c>
      <c r="BJ82" s="26">
        <v>0</v>
      </c>
      <c r="BK82" s="26">
        <v>0</v>
      </c>
      <c r="BL82" s="26">
        <v>0</v>
      </c>
      <c r="BM82" s="26">
        <v>0</v>
      </c>
      <c r="BN82" s="26">
        <v>0</v>
      </c>
      <c r="BO82" s="26">
        <v>0</v>
      </c>
      <c r="BP82" s="26">
        <v>0</v>
      </c>
      <c r="BQ82" s="26">
        <v>0</v>
      </c>
      <c r="BR82" s="26">
        <v>0</v>
      </c>
      <c r="BS82" s="26">
        <v>0</v>
      </c>
      <c r="BT82" s="113">
        <f t="shared" si="8"/>
        <v>1233.07</v>
      </c>
      <c r="BU82" s="113">
        <f t="shared" si="9"/>
        <v>289982.14000000007</v>
      </c>
    </row>
    <row r="83" spans="1:73" x14ac:dyDescent="0.2">
      <c r="A83" s="57" t="s">
        <v>19</v>
      </c>
      <c r="B83" s="57" t="s">
        <v>3748</v>
      </c>
      <c r="C83" s="67" t="s">
        <v>3641</v>
      </c>
      <c r="D83" s="26">
        <v>361900</v>
      </c>
      <c r="E83" s="66" t="s">
        <v>1711</v>
      </c>
      <c r="F83" s="57" t="s">
        <v>3487</v>
      </c>
      <c r="G83" s="33">
        <v>1010.83</v>
      </c>
      <c r="H83" s="33">
        <v>1015.88</v>
      </c>
      <c r="I83" s="33">
        <v>1024.31</v>
      </c>
      <c r="J83" s="59">
        <f t="shared" si="5"/>
        <v>3051.02</v>
      </c>
      <c r="K83" s="59">
        <v>310579.93999999977</v>
      </c>
      <c r="L83" s="33">
        <v>1028.4100000000001</v>
      </c>
      <c r="M83" s="33">
        <v>1032.42</v>
      </c>
      <c r="N83" s="33">
        <v>1037.79</v>
      </c>
      <c r="O83" s="60"/>
      <c r="P83" s="61">
        <f t="shared" si="6"/>
        <v>3098.62</v>
      </c>
      <c r="Q83" s="61">
        <f t="shared" si="7"/>
        <v>317085.8600000001</v>
      </c>
      <c r="R83" s="62">
        <v>1043.81</v>
      </c>
      <c r="S83" s="62">
        <v>1051.01</v>
      </c>
      <c r="T83" s="71">
        <v>1060.58</v>
      </c>
      <c r="U83" s="26">
        <v>1060.58</v>
      </c>
      <c r="V83" s="26">
        <v>1060.58</v>
      </c>
      <c r="W83" s="26">
        <v>243524.04</v>
      </c>
      <c r="X83" s="26">
        <v>1060.58</v>
      </c>
      <c r="Y83" s="26">
        <v>1060.58</v>
      </c>
      <c r="Z83" s="26">
        <v>1060.58</v>
      </c>
      <c r="AA83" s="26">
        <v>1060.58</v>
      </c>
      <c r="AB83" s="26">
        <v>1060.58</v>
      </c>
      <c r="AC83" s="26">
        <v>1060.58</v>
      </c>
      <c r="AD83" s="26">
        <v>1060.58</v>
      </c>
      <c r="AE83" s="26">
        <v>1060.58</v>
      </c>
      <c r="AF83" s="26">
        <v>1060.58</v>
      </c>
      <c r="AG83" s="26">
        <v>1060.58</v>
      </c>
      <c r="AH83" s="26">
        <v>1060.58</v>
      </c>
      <c r="AI83" s="26">
        <v>22272.09</v>
      </c>
      <c r="AJ83" s="26">
        <v>1060.58</v>
      </c>
      <c r="AK83" s="26">
        <v>1060.58</v>
      </c>
      <c r="AL83" s="26">
        <v>1060.58</v>
      </c>
      <c r="AM83" s="26">
        <v>1060.58</v>
      </c>
      <c r="AN83" s="26">
        <v>1060.58</v>
      </c>
      <c r="AO83" s="26">
        <v>1060.58</v>
      </c>
      <c r="AP83" s="26">
        <v>1060.58</v>
      </c>
      <c r="AQ83" s="26">
        <v>1060.58</v>
      </c>
      <c r="AR83" s="26">
        <v>1060.58</v>
      </c>
      <c r="AS83" s="26">
        <v>1060.58</v>
      </c>
      <c r="AT83" s="26">
        <v>1060.58</v>
      </c>
      <c r="AU83" s="26">
        <v>22272.09</v>
      </c>
      <c r="AV83" s="26">
        <v>0</v>
      </c>
      <c r="AW83" s="26">
        <v>0</v>
      </c>
      <c r="AX83" s="26">
        <v>0</v>
      </c>
      <c r="AY83" s="26">
        <v>0</v>
      </c>
      <c r="AZ83" s="26">
        <v>0</v>
      </c>
      <c r="BA83" s="26">
        <v>408.32</v>
      </c>
      <c r="BB83" s="26">
        <v>0</v>
      </c>
      <c r="BC83" s="26">
        <v>0</v>
      </c>
      <c r="BD83" s="26">
        <v>0</v>
      </c>
      <c r="BE83" s="26">
        <v>0</v>
      </c>
      <c r="BF83" s="26">
        <v>0</v>
      </c>
      <c r="BG83" s="26">
        <v>0</v>
      </c>
      <c r="BH83" s="26">
        <v>0</v>
      </c>
      <c r="BI83" s="26">
        <v>0</v>
      </c>
      <c r="BJ83" s="26">
        <v>0</v>
      </c>
      <c r="BK83" s="26">
        <v>0</v>
      </c>
      <c r="BL83" s="26">
        <v>0</v>
      </c>
      <c r="BM83" s="26">
        <v>0</v>
      </c>
      <c r="BN83" s="26">
        <v>0</v>
      </c>
      <c r="BO83" s="26">
        <v>0</v>
      </c>
      <c r="BP83" s="26">
        <v>0</v>
      </c>
      <c r="BQ83" s="26">
        <v>0</v>
      </c>
      <c r="BR83" s="26">
        <v>0</v>
      </c>
      <c r="BS83" s="26">
        <v>0</v>
      </c>
      <c r="BT83" s="113">
        <f t="shared" si="8"/>
        <v>5193.4400000000005</v>
      </c>
      <c r="BU83" s="113">
        <f t="shared" si="9"/>
        <v>314991.0400000001</v>
      </c>
    </row>
    <row r="84" spans="1:73" x14ac:dyDescent="0.2">
      <c r="A84" s="57" t="s">
        <v>19</v>
      </c>
      <c r="B84" s="57" t="s">
        <v>3779</v>
      </c>
      <c r="C84" s="67" t="s">
        <v>3694</v>
      </c>
      <c r="D84" s="26">
        <v>365566</v>
      </c>
      <c r="E84" s="66" t="s">
        <v>1714</v>
      </c>
      <c r="F84" s="57" t="s">
        <v>3487</v>
      </c>
      <c r="G84" s="33">
        <v>361.44</v>
      </c>
      <c r="H84" s="33">
        <v>363.25</v>
      </c>
      <c r="I84" s="33">
        <v>366.26</v>
      </c>
      <c r="J84" s="59">
        <f t="shared" si="5"/>
        <v>1090.95</v>
      </c>
      <c r="K84" s="59">
        <v>369245.2000000003</v>
      </c>
      <c r="L84" s="33">
        <v>367.73</v>
      </c>
      <c r="M84" s="33">
        <v>369.16</v>
      </c>
      <c r="N84" s="33">
        <v>371.08</v>
      </c>
      <c r="O84" s="60"/>
      <c r="P84" s="61">
        <f t="shared" si="6"/>
        <v>1107.97</v>
      </c>
      <c r="Q84" s="61">
        <f t="shared" si="7"/>
        <v>379646.57000000071</v>
      </c>
      <c r="R84" s="62">
        <v>373.23</v>
      </c>
      <c r="S84" s="62">
        <v>375.81</v>
      </c>
      <c r="T84" s="80">
        <v>379.23</v>
      </c>
      <c r="U84" s="26">
        <v>379.23</v>
      </c>
      <c r="V84" s="26">
        <v>379.23</v>
      </c>
      <c r="W84" s="26">
        <v>322455.82</v>
      </c>
      <c r="X84" s="26">
        <v>1264.0899999999999</v>
      </c>
      <c r="Y84" s="26">
        <v>1264.0899999999999</v>
      </c>
      <c r="Z84" s="26">
        <v>1264.0899999999999</v>
      </c>
      <c r="AA84" s="26">
        <v>1264.0899999999999</v>
      </c>
      <c r="AB84" s="26">
        <v>1264.0899999999999</v>
      </c>
      <c r="AC84" s="26">
        <v>1264.0899999999999</v>
      </c>
      <c r="AD84" s="26">
        <v>1264.0899999999999</v>
      </c>
      <c r="AE84" s="26">
        <v>1264.0899999999999</v>
      </c>
      <c r="AF84" s="26">
        <v>1264.0899999999999</v>
      </c>
      <c r="AG84" s="26">
        <v>1264.0899999999999</v>
      </c>
      <c r="AH84" s="26">
        <v>1264.0899999999999</v>
      </c>
      <c r="AI84" s="26">
        <v>22332.34</v>
      </c>
      <c r="AJ84" s="26">
        <v>1264.0899999999999</v>
      </c>
      <c r="AK84" s="26">
        <v>1264.0899999999999</v>
      </c>
      <c r="AL84" s="26">
        <v>1264.0899999999999</v>
      </c>
      <c r="AM84" s="26">
        <v>1264.0899999999999</v>
      </c>
      <c r="AN84" s="26">
        <v>1264.0899999999999</v>
      </c>
      <c r="AO84" s="26">
        <v>1264.0899999999999</v>
      </c>
      <c r="AP84" s="26">
        <v>1264.0899999999999</v>
      </c>
      <c r="AQ84" s="26">
        <v>1264.0899999999999</v>
      </c>
      <c r="AR84" s="26">
        <v>1264.0899999999999</v>
      </c>
      <c r="AS84" s="26">
        <v>1264.0899999999999</v>
      </c>
      <c r="AT84" s="26">
        <v>1264.0899999999999</v>
      </c>
      <c r="AU84" s="26">
        <v>1264.0899999999999</v>
      </c>
      <c r="AV84" s="26">
        <v>1264.0899999999999</v>
      </c>
      <c r="AW84" s="26">
        <v>1264.0899999999999</v>
      </c>
      <c r="AX84" s="26">
        <v>1264.0899999999999</v>
      </c>
      <c r="AY84" s="26">
        <v>0</v>
      </c>
      <c r="AZ84" s="26">
        <v>0</v>
      </c>
      <c r="BA84" s="26">
        <v>105.34</v>
      </c>
      <c r="BB84" s="26">
        <v>0</v>
      </c>
      <c r="BC84" s="26">
        <v>0</v>
      </c>
      <c r="BD84" s="26">
        <v>0</v>
      </c>
      <c r="BE84" s="26">
        <v>0</v>
      </c>
      <c r="BF84" s="26">
        <v>0</v>
      </c>
      <c r="BG84" s="26">
        <v>0</v>
      </c>
      <c r="BH84" s="26">
        <v>0</v>
      </c>
      <c r="BI84" s="26">
        <v>0</v>
      </c>
      <c r="BJ84" s="26">
        <v>0</v>
      </c>
      <c r="BK84" s="26">
        <v>0</v>
      </c>
      <c r="BL84" s="26">
        <v>0</v>
      </c>
      <c r="BM84" s="26">
        <v>0</v>
      </c>
      <c r="BN84" s="26">
        <v>0</v>
      </c>
      <c r="BO84" s="26">
        <v>0</v>
      </c>
      <c r="BP84" s="26">
        <v>0</v>
      </c>
      <c r="BQ84" s="26">
        <v>0</v>
      </c>
      <c r="BR84" s="26">
        <v>0</v>
      </c>
      <c r="BS84" s="26">
        <v>0</v>
      </c>
      <c r="BT84" s="113">
        <f t="shared" si="8"/>
        <v>1857.01</v>
      </c>
      <c r="BU84" s="113">
        <f t="shared" si="9"/>
        <v>378897.53000000073</v>
      </c>
    </row>
    <row r="85" spans="1:73" x14ac:dyDescent="0.2">
      <c r="A85" s="101" t="s">
        <v>16</v>
      </c>
      <c r="B85" s="57" t="s">
        <v>3901</v>
      </c>
      <c r="C85" s="57"/>
      <c r="D85" s="26"/>
      <c r="E85" s="66"/>
      <c r="F85" s="57"/>
      <c r="G85" s="58"/>
      <c r="H85" s="58"/>
      <c r="I85" s="58"/>
      <c r="J85" s="59">
        <f t="shared" si="5"/>
        <v>0</v>
      </c>
      <c r="K85" s="59">
        <v>0</v>
      </c>
      <c r="L85" s="58"/>
      <c r="M85" s="58"/>
      <c r="N85" s="58"/>
      <c r="O85" s="58"/>
      <c r="P85" s="61">
        <f t="shared" si="6"/>
        <v>0</v>
      </c>
      <c r="Q85" s="61">
        <f t="shared" si="7"/>
        <v>0</v>
      </c>
      <c r="R85" s="79">
        <v>0</v>
      </c>
      <c r="S85" s="79">
        <v>0</v>
      </c>
      <c r="T85" s="63">
        <v>0</v>
      </c>
      <c r="U85" s="58">
        <v>0</v>
      </c>
      <c r="V85" s="58">
        <v>0</v>
      </c>
      <c r="W85" s="58">
        <v>0</v>
      </c>
      <c r="X85" s="58">
        <v>0</v>
      </c>
      <c r="Y85" s="58">
        <v>0</v>
      </c>
      <c r="Z85" s="58">
        <v>0</v>
      </c>
      <c r="AA85" s="58">
        <v>0</v>
      </c>
      <c r="AB85" s="58">
        <v>0</v>
      </c>
      <c r="AC85" s="58">
        <v>0</v>
      </c>
      <c r="AD85" s="58">
        <v>0</v>
      </c>
      <c r="AE85" s="58">
        <v>0</v>
      </c>
      <c r="AF85" s="58">
        <v>0</v>
      </c>
      <c r="AG85" s="58">
        <v>0</v>
      </c>
      <c r="AH85" s="58">
        <v>0</v>
      </c>
      <c r="AI85" s="58">
        <v>0</v>
      </c>
      <c r="AJ85" s="58">
        <v>0</v>
      </c>
      <c r="AK85" s="58">
        <v>0</v>
      </c>
      <c r="AL85" s="58">
        <v>0</v>
      </c>
      <c r="AM85" s="58">
        <v>0</v>
      </c>
      <c r="AN85" s="58">
        <v>0</v>
      </c>
      <c r="AO85" s="58">
        <v>0</v>
      </c>
      <c r="AP85" s="58">
        <v>0</v>
      </c>
      <c r="AQ85" s="58">
        <v>0</v>
      </c>
      <c r="AR85" s="58">
        <v>0</v>
      </c>
      <c r="AS85" s="58">
        <v>0</v>
      </c>
      <c r="AT85" s="58">
        <v>0</v>
      </c>
      <c r="AU85" s="58">
        <v>0</v>
      </c>
      <c r="AV85" s="58">
        <v>0</v>
      </c>
      <c r="AW85" s="58">
        <v>0</v>
      </c>
      <c r="AX85" s="58">
        <v>0</v>
      </c>
      <c r="AY85" s="58">
        <v>0</v>
      </c>
      <c r="AZ85" s="58">
        <v>0</v>
      </c>
      <c r="BA85" s="58">
        <v>0</v>
      </c>
      <c r="BB85" s="58">
        <v>0</v>
      </c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113">
        <f t="shared" si="8"/>
        <v>0</v>
      </c>
      <c r="BU85" s="113">
        <f t="shared" si="9"/>
        <v>0</v>
      </c>
    </row>
    <row r="86" spans="1:73" x14ac:dyDescent="0.2">
      <c r="A86" s="52" t="s">
        <v>19</v>
      </c>
      <c r="B86" s="53" t="s">
        <v>3692</v>
      </c>
      <c r="C86" s="54" t="s">
        <v>3659</v>
      </c>
      <c r="D86" s="55">
        <v>268600</v>
      </c>
      <c r="E86" s="56" t="s">
        <v>1718</v>
      </c>
      <c r="F86" s="57" t="s">
        <v>3487</v>
      </c>
      <c r="G86" s="58"/>
      <c r="H86" s="58"/>
      <c r="I86" s="58"/>
      <c r="J86" s="59">
        <f t="shared" si="5"/>
        <v>0</v>
      </c>
      <c r="K86" s="59">
        <v>0</v>
      </c>
      <c r="L86" s="33"/>
      <c r="M86" s="33">
        <v>100</v>
      </c>
      <c r="N86" s="33"/>
      <c r="O86" s="60"/>
      <c r="P86" s="61">
        <f t="shared" si="6"/>
        <v>100</v>
      </c>
      <c r="Q86" s="61">
        <f t="shared" si="7"/>
        <v>269885.28000000003</v>
      </c>
      <c r="R86" s="62">
        <v>1050</v>
      </c>
      <c r="S86" s="62">
        <v>1050</v>
      </c>
      <c r="T86" s="71">
        <v>0</v>
      </c>
      <c r="U86" s="26">
        <v>0</v>
      </c>
      <c r="V86" s="26">
        <v>0</v>
      </c>
      <c r="W86" s="26">
        <v>267785.28000000003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6">
        <v>0</v>
      </c>
      <c r="AP86" s="26">
        <v>0</v>
      </c>
      <c r="AQ86" s="26">
        <v>0</v>
      </c>
      <c r="AR86" s="26">
        <v>0</v>
      </c>
      <c r="AS86" s="26">
        <v>0</v>
      </c>
      <c r="AT86" s="26">
        <v>0</v>
      </c>
      <c r="AU86" s="26">
        <v>0</v>
      </c>
      <c r="AV86" s="26">
        <v>0</v>
      </c>
      <c r="AW86" s="26">
        <v>0</v>
      </c>
      <c r="AX86" s="26">
        <v>0</v>
      </c>
      <c r="AY86" s="26">
        <v>0</v>
      </c>
      <c r="AZ86" s="26">
        <v>0</v>
      </c>
      <c r="BA86" s="26">
        <v>0</v>
      </c>
      <c r="BB86" s="26">
        <v>0</v>
      </c>
      <c r="BC86" s="26">
        <v>0</v>
      </c>
      <c r="BD86" s="26">
        <v>0</v>
      </c>
      <c r="BE86" s="26">
        <v>0</v>
      </c>
      <c r="BF86" s="26">
        <v>0</v>
      </c>
      <c r="BG86" s="26">
        <v>0</v>
      </c>
      <c r="BH86" s="26">
        <v>0</v>
      </c>
      <c r="BI86" s="26">
        <v>0</v>
      </c>
      <c r="BJ86" s="26">
        <v>0</v>
      </c>
      <c r="BK86" s="26">
        <v>0</v>
      </c>
      <c r="BL86" s="26">
        <v>0</v>
      </c>
      <c r="BM86" s="26">
        <v>0</v>
      </c>
      <c r="BN86" s="26">
        <v>0</v>
      </c>
      <c r="BO86" s="26">
        <v>0</v>
      </c>
      <c r="BP86" s="26">
        <v>0</v>
      </c>
      <c r="BQ86" s="26">
        <v>0</v>
      </c>
      <c r="BR86" s="26">
        <v>0</v>
      </c>
      <c r="BS86" s="26">
        <v>0</v>
      </c>
      <c r="BT86" s="113">
        <f t="shared" si="8"/>
        <v>2200</v>
      </c>
      <c r="BU86" s="113">
        <f t="shared" si="9"/>
        <v>267785.28000000003</v>
      </c>
    </row>
    <row r="87" spans="1:73" x14ac:dyDescent="0.2">
      <c r="A87" s="52" t="s">
        <v>19</v>
      </c>
      <c r="B87" s="53" t="s">
        <v>3705</v>
      </c>
      <c r="C87" s="54" t="s">
        <v>3706</v>
      </c>
      <c r="D87" s="55">
        <v>291914</v>
      </c>
      <c r="E87" s="56" t="s">
        <v>3707</v>
      </c>
      <c r="F87" s="57" t="s">
        <v>3487</v>
      </c>
      <c r="G87" s="58"/>
      <c r="H87" s="58"/>
      <c r="I87" s="58"/>
      <c r="J87" s="59">
        <f t="shared" si="5"/>
        <v>0</v>
      </c>
      <c r="K87" s="59">
        <v>0</v>
      </c>
      <c r="L87" s="33"/>
      <c r="M87" s="33"/>
      <c r="N87" s="33">
        <v>300</v>
      </c>
      <c r="O87" s="60"/>
      <c r="P87" s="61">
        <f t="shared" si="6"/>
        <v>300</v>
      </c>
      <c r="Q87" s="61">
        <f t="shared" si="7"/>
        <v>291622.33</v>
      </c>
      <c r="R87" s="62">
        <v>392.33</v>
      </c>
      <c r="S87" s="62">
        <v>770</v>
      </c>
      <c r="T87" s="71">
        <v>770</v>
      </c>
      <c r="U87" s="26">
        <v>770</v>
      </c>
      <c r="V87" s="26">
        <v>770</v>
      </c>
      <c r="W87" s="26">
        <v>267170</v>
      </c>
      <c r="X87" s="26">
        <v>770</v>
      </c>
      <c r="Y87" s="26">
        <v>770</v>
      </c>
      <c r="Z87" s="26">
        <v>770</v>
      </c>
      <c r="AA87" s="26">
        <v>770</v>
      </c>
      <c r="AB87" s="26">
        <v>770</v>
      </c>
      <c r="AC87" s="26">
        <v>770</v>
      </c>
      <c r="AD87" s="26">
        <v>770</v>
      </c>
      <c r="AE87" s="26">
        <v>770</v>
      </c>
      <c r="AF87" s="26">
        <v>770</v>
      </c>
      <c r="AG87" s="26">
        <v>770</v>
      </c>
      <c r="AH87" s="26">
        <v>770</v>
      </c>
      <c r="AI87" s="26">
        <v>770</v>
      </c>
      <c r="AJ87" s="26">
        <v>770</v>
      </c>
      <c r="AK87" s="26">
        <v>770</v>
      </c>
      <c r="AL87" s="26">
        <v>770</v>
      </c>
      <c r="AM87" s="26">
        <v>770</v>
      </c>
      <c r="AN87" s="26">
        <v>770</v>
      </c>
      <c r="AO87" s="26">
        <v>770</v>
      </c>
      <c r="AP87" s="26">
        <v>770</v>
      </c>
      <c r="AQ87" s="26">
        <v>770</v>
      </c>
      <c r="AR87" s="26">
        <v>770</v>
      </c>
      <c r="AS87" s="26">
        <v>770</v>
      </c>
      <c r="AT87" s="26">
        <v>770</v>
      </c>
      <c r="AU87" s="26">
        <v>770</v>
      </c>
      <c r="AV87" s="26">
        <v>770</v>
      </c>
      <c r="AW87" s="26">
        <v>770</v>
      </c>
      <c r="AX87" s="26">
        <v>770</v>
      </c>
      <c r="AY87" s="26">
        <v>0</v>
      </c>
      <c r="AZ87" s="26">
        <v>0</v>
      </c>
      <c r="BA87" s="26">
        <v>0</v>
      </c>
      <c r="BB87" s="26">
        <v>190</v>
      </c>
      <c r="BC87" s="26">
        <v>0</v>
      </c>
      <c r="BD87" s="26">
        <v>0</v>
      </c>
      <c r="BE87" s="26">
        <v>0</v>
      </c>
      <c r="BF87" s="26">
        <v>0</v>
      </c>
      <c r="BG87" s="26">
        <v>0</v>
      </c>
      <c r="BH87" s="26">
        <v>0</v>
      </c>
      <c r="BI87" s="26">
        <v>0</v>
      </c>
      <c r="BJ87" s="26">
        <v>0</v>
      </c>
      <c r="BK87" s="26">
        <v>0</v>
      </c>
      <c r="BL87" s="26">
        <v>0</v>
      </c>
      <c r="BM87" s="26">
        <v>0</v>
      </c>
      <c r="BN87" s="26">
        <v>0</v>
      </c>
      <c r="BO87" s="26">
        <v>0</v>
      </c>
      <c r="BP87" s="26">
        <v>0</v>
      </c>
      <c r="BQ87" s="26">
        <v>0</v>
      </c>
      <c r="BR87" s="26">
        <v>0</v>
      </c>
      <c r="BS87" s="26">
        <v>0</v>
      </c>
      <c r="BT87" s="113">
        <f t="shared" si="8"/>
        <v>1462.33</v>
      </c>
      <c r="BU87" s="113">
        <f t="shared" si="9"/>
        <v>290460</v>
      </c>
    </row>
    <row r="88" spans="1:73" x14ac:dyDescent="0.2">
      <c r="A88" s="57" t="s">
        <v>42</v>
      </c>
      <c r="B88" s="57" t="s">
        <v>3900</v>
      </c>
      <c r="C88" s="93"/>
      <c r="D88" s="94"/>
      <c r="E88" s="92"/>
      <c r="F88" s="93"/>
      <c r="G88" s="95"/>
      <c r="H88" s="100">
        <v>206.64</v>
      </c>
      <c r="I88" s="95"/>
      <c r="J88" s="96">
        <f t="shared" si="5"/>
        <v>206.64</v>
      </c>
      <c r="K88" s="96">
        <v>299697.58999999956</v>
      </c>
      <c r="L88" s="97"/>
      <c r="M88" s="97"/>
      <c r="N88" s="97"/>
      <c r="O88" s="97"/>
      <c r="P88" s="61">
        <f t="shared" si="6"/>
        <v>0</v>
      </c>
      <c r="Q88" s="98">
        <f t="shared" si="7"/>
        <v>299084.71999999956</v>
      </c>
      <c r="R88" s="99">
        <v>204.29</v>
      </c>
      <c r="S88" s="99">
        <v>204.29</v>
      </c>
      <c r="T88" s="243">
        <v>204.29</v>
      </c>
      <c r="U88" s="97">
        <v>204.29</v>
      </c>
      <c r="V88" s="97">
        <v>204.29</v>
      </c>
      <c r="W88" s="97">
        <v>288257.27</v>
      </c>
      <c r="X88" s="97">
        <v>204.29</v>
      </c>
      <c r="Y88" s="97">
        <v>204.29</v>
      </c>
      <c r="Z88" s="97">
        <v>204.29</v>
      </c>
      <c r="AA88" s="97">
        <v>204.29</v>
      </c>
      <c r="AB88" s="97">
        <v>204.29</v>
      </c>
      <c r="AC88" s="97">
        <v>204.29</v>
      </c>
      <c r="AD88" s="97">
        <v>204.29</v>
      </c>
      <c r="AE88" s="97">
        <v>204.29</v>
      </c>
      <c r="AF88" s="97">
        <v>204.29</v>
      </c>
      <c r="AG88" s="97">
        <v>204.29</v>
      </c>
      <c r="AH88" s="97">
        <v>204.29</v>
      </c>
      <c r="AI88" s="97">
        <v>2247.2199999999998</v>
      </c>
      <c r="AJ88" s="97">
        <v>204.29</v>
      </c>
      <c r="AK88" s="97">
        <v>204.29</v>
      </c>
      <c r="AL88" s="97">
        <v>204.29</v>
      </c>
      <c r="AM88" s="97">
        <v>204.29</v>
      </c>
      <c r="AN88" s="97">
        <v>204.29</v>
      </c>
      <c r="AO88" s="97">
        <v>204.29</v>
      </c>
      <c r="AP88" s="97">
        <v>204.29</v>
      </c>
      <c r="AQ88" s="97">
        <v>204.29</v>
      </c>
      <c r="AR88" s="97">
        <v>204.29</v>
      </c>
      <c r="AS88" s="97">
        <v>204.29</v>
      </c>
      <c r="AT88" s="97">
        <v>204.29</v>
      </c>
      <c r="AU88" s="97">
        <v>2247.2199999999998</v>
      </c>
      <c r="AV88" s="97">
        <v>0</v>
      </c>
      <c r="AW88" s="97">
        <v>0</v>
      </c>
      <c r="AX88" s="97">
        <v>715.03</v>
      </c>
      <c r="AY88" s="97">
        <v>0</v>
      </c>
      <c r="AZ88" s="97">
        <v>0</v>
      </c>
      <c r="BA88" s="97">
        <v>102.15</v>
      </c>
      <c r="BB88" s="97">
        <v>0</v>
      </c>
      <c r="BC88" s="92"/>
      <c r="BD88" s="92"/>
      <c r="BE88" s="92"/>
      <c r="BF88" s="92"/>
      <c r="BG88" s="92"/>
      <c r="BH88" s="92"/>
      <c r="BI88" s="92"/>
      <c r="BJ88" s="92"/>
      <c r="BK88" s="92"/>
      <c r="BL88" s="92"/>
      <c r="BM88" s="92"/>
      <c r="BN88" s="92"/>
      <c r="BO88" s="92"/>
      <c r="BP88" s="92"/>
      <c r="BQ88" s="92"/>
      <c r="BR88" s="92"/>
      <c r="BS88" s="92"/>
      <c r="BT88" s="113">
        <f t="shared" si="8"/>
        <v>408.58</v>
      </c>
      <c r="BU88" s="113">
        <f t="shared" si="9"/>
        <v>298676.13999999955</v>
      </c>
    </row>
    <row r="89" spans="1:73" x14ac:dyDescent="0.2">
      <c r="A89" s="57" t="s">
        <v>19</v>
      </c>
      <c r="B89" s="57" t="s">
        <v>3695</v>
      </c>
      <c r="C89" s="67" t="s">
        <v>3696</v>
      </c>
      <c r="D89" s="26">
        <v>281060</v>
      </c>
      <c r="E89" s="66" t="s">
        <v>1726</v>
      </c>
      <c r="F89" s="57" t="s">
        <v>3487</v>
      </c>
      <c r="G89" s="33"/>
      <c r="H89" s="33">
        <v>300</v>
      </c>
      <c r="I89" s="33">
        <v>925.92</v>
      </c>
      <c r="J89" s="59">
        <f t="shared" si="5"/>
        <v>1225.92</v>
      </c>
      <c r="K89" s="59">
        <v>283311.50999999989</v>
      </c>
      <c r="L89" s="33">
        <v>911.1</v>
      </c>
      <c r="M89" s="33">
        <v>914.65</v>
      </c>
      <c r="N89" s="33">
        <v>212.08</v>
      </c>
      <c r="O89" s="60"/>
      <c r="P89" s="61">
        <f t="shared" si="6"/>
        <v>2037.83</v>
      </c>
      <c r="Q89" s="61">
        <f t="shared" si="7"/>
        <v>290071.14999999973</v>
      </c>
      <c r="R89" s="62">
        <v>213.31</v>
      </c>
      <c r="S89" s="62">
        <v>214.78</v>
      </c>
      <c r="T89" s="71">
        <v>216.73</v>
      </c>
      <c r="U89" s="26">
        <v>216.73</v>
      </c>
      <c r="V89" s="26">
        <v>216.73</v>
      </c>
      <c r="W89" s="26">
        <v>277084.32</v>
      </c>
      <c r="X89" s="26">
        <v>216.73</v>
      </c>
      <c r="Y89" s="26">
        <v>216.73</v>
      </c>
      <c r="Z89" s="26">
        <v>216.73</v>
      </c>
      <c r="AA89" s="26">
        <v>216.73</v>
      </c>
      <c r="AB89" s="26">
        <v>216.73</v>
      </c>
      <c r="AC89" s="26">
        <v>216.73</v>
      </c>
      <c r="AD89" s="26">
        <v>216.73</v>
      </c>
      <c r="AE89" s="26">
        <v>216.73</v>
      </c>
      <c r="AF89" s="26">
        <v>216.73</v>
      </c>
      <c r="AG89" s="26">
        <v>216.73</v>
      </c>
      <c r="AH89" s="26">
        <v>216.73</v>
      </c>
      <c r="AI89" s="26">
        <v>216.73</v>
      </c>
      <c r="AJ89" s="26">
        <v>216.73</v>
      </c>
      <c r="AK89" s="26">
        <v>216.73</v>
      </c>
      <c r="AL89" s="26">
        <v>216.73</v>
      </c>
      <c r="AM89" s="26">
        <v>426.79</v>
      </c>
      <c r="AN89" s="26">
        <v>722.44</v>
      </c>
      <c r="AO89" s="26">
        <v>722.44</v>
      </c>
      <c r="AP89" s="26">
        <v>722.44</v>
      </c>
      <c r="AQ89" s="26">
        <v>722.44</v>
      </c>
      <c r="AR89" s="26">
        <v>722.44</v>
      </c>
      <c r="AS89" s="26">
        <v>722.44</v>
      </c>
      <c r="AT89" s="26">
        <v>722.44</v>
      </c>
      <c r="AU89" s="26">
        <v>722.44</v>
      </c>
      <c r="AV89" s="26">
        <v>722.44</v>
      </c>
      <c r="AW89" s="26">
        <v>722.44</v>
      </c>
      <c r="AX89" s="26">
        <v>722.44</v>
      </c>
      <c r="AY89" s="26">
        <v>0</v>
      </c>
      <c r="AZ89" s="26">
        <v>0</v>
      </c>
      <c r="BA89" s="26">
        <v>0</v>
      </c>
      <c r="BB89" s="26">
        <v>283.97000000000003</v>
      </c>
      <c r="BC89" s="26">
        <v>0</v>
      </c>
      <c r="BD89" s="26">
        <v>0</v>
      </c>
      <c r="BE89" s="26">
        <v>0</v>
      </c>
      <c r="BF89" s="26">
        <v>0</v>
      </c>
      <c r="BG89" s="26">
        <v>0</v>
      </c>
      <c r="BH89" s="26">
        <v>0</v>
      </c>
      <c r="BI89" s="26">
        <v>0</v>
      </c>
      <c r="BJ89" s="26">
        <v>0</v>
      </c>
      <c r="BK89" s="26">
        <v>0</v>
      </c>
      <c r="BL89" s="26">
        <v>0</v>
      </c>
      <c r="BM89" s="26">
        <v>0</v>
      </c>
      <c r="BN89" s="26">
        <v>0</v>
      </c>
      <c r="BO89" s="26">
        <v>0</v>
      </c>
      <c r="BP89" s="26">
        <v>0</v>
      </c>
      <c r="BQ89" s="26">
        <v>0</v>
      </c>
      <c r="BR89" s="26">
        <v>0</v>
      </c>
      <c r="BS89" s="26">
        <v>0</v>
      </c>
      <c r="BT89" s="113">
        <f t="shared" si="8"/>
        <v>2465.92</v>
      </c>
      <c r="BU89" s="113">
        <f t="shared" si="9"/>
        <v>289643.05999999971</v>
      </c>
    </row>
    <row r="90" spans="1:73" x14ac:dyDescent="0.2">
      <c r="A90" s="57" t="s">
        <v>19</v>
      </c>
      <c r="B90" s="57" t="s">
        <v>3784</v>
      </c>
      <c r="C90" s="67" t="s">
        <v>3641</v>
      </c>
      <c r="D90" s="26">
        <v>234060</v>
      </c>
      <c r="E90" s="66" t="s">
        <v>1728</v>
      </c>
      <c r="F90" s="57" t="s">
        <v>3487</v>
      </c>
      <c r="G90" s="33">
        <v>374.01</v>
      </c>
      <c r="H90" s="33">
        <v>375.88</v>
      </c>
      <c r="I90" s="33">
        <v>379</v>
      </c>
      <c r="J90" s="59">
        <f t="shared" si="5"/>
        <v>1128.8899999999999</v>
      </c>
      <c r="K90" s="59">
        <v>224080.27000000022</v>
      </c>
      <c r="L90" s="33">
        <v>380.51</v>
      </c>
      <c r="M90" s="33">
        <v>382</v>
      </c>
      <c r="N90" s="33">
        <v>383.98</v>
      </c>
      <c r="O90" s="60">
        <v>1840.15</v>
      </c>
      <c r="P90" s="61">
        <f t="shared" si="6"/>
        <v>1146.49</v>
      </c>
      <c r="Q90" s="61">
        <f t="shared" si="7"/>
        <v>240930.71000000008</v>
      </c>
      <c r="R90" s="62">
        <v>386.21</v>
      </c>
      <c r="S90" s="62">
        <v>388.87</v>
      </c>
      <c r="T90" s="63">
        <v>380.51</v>
      </c>
      <c r="U90" s="26">
        <v>760.44</v>
      </c>
      <c r="V90" s="26">
        <v>760.44</v>
      </c>
      <c r="W90" s="26">
        <v>217464.64</v>
      </c>
      <c r="X90" s="26">
        <v>760.44</v>
      </c>
      <c r="Y90" s="26">
        <v>760.44</v>
      </c>
      <c r="Z90" s="26">
        <v>760.44</v>
      </c>
      <c r="AA90" s="26">
        <v>760.44</v>
      </c>
      <c r="AB90" s="26">
        <v>760.44</v>
      </c>
      <c r="AC90" s="26">
        <v>760.44</v>
      </c>
      <c r="AD90" s="26">
        <v>760.44</v>
      </c>
      <c r="AE90" s="26">
        <v>760.44</v>
      </c>
      <c r="AF90" s="26">
        <v>760.44</v>
      </c>
      <c r="AG90" s="26">
        <v>760.44</v>
      </c>
      <c r="AH90" s="26">
        <v>760.44</v>
      </c>
      <c r="AI90" s="26">
        <v>760.44</v>
      </c>
      <c r="AJ90" s="26">
        <v>760.44</v>
      </c>
      <c r="AK90" s="26">
        <v>760.44</v>
      </c>
      <c r="AL90" s="26">
        <v>760.44</v>
      </c>
      <c r="AM90" s="26">
        <v>760.44</v>
      </c>
      <c r="AN90" s="26">
        <v>760.44</v>
      </c>
      <c r="AO90" s="26">
        <v>760.44</v>
      </c>
      <c r="AP90" s="26">
        <v>760.44</v>
      </c>
      <c r="AQ90" s="26">
        <v>760.44</v>
      </c>
      <c r="AR90" s="26">
        <v>760.44</v>
      </c>
      <c r="AS90" s="26">
        <v>760.44</v>
      </c>
      <c r="AT90" s="26">
        <v>760.44</v>
      </c>
      <c r="AU90" s="26">
        <v>760.44</v>
      </c>
      <c r="AV90" s="26">
        <v>760.44</v>
      </c>
      <c r="AW90" s="26">
        <v>760.44</v>
      </c>
      <c r="AX90" s="26">
        <v>760.44</v>
      </c>
      <c r="AY90" s="26">
        <v>0</v>
      </c>
      <c r="AZ90" s="26">
        <v>0</v>
      </c>
      <c r="BA90" s="26">
        <v>257.72000000000003</v>
      </c>
      <c r="BB90" s="26">
        <v>0</v>
      </c>
      <c r="BC90" s="26">
        <v>0</v>
      </c>
      <c r="BD90" s="26">
        <v>0</v>
      </c>
      <c r="BE90" s="26">
        <v>0</v>
      </c>
      <c r="BF90" s="26">
        <v>0</v>
      </c>
      <c r="BG90" s="26">
        <v>0</v>
      </c>
      <c r="BH90" s="26">
        <v>0</v>
      </c>
      <c r="BI90" s="26">
        <v>0</v>
      </c>
      <c r="BJ90" s="26">
        <v>0</v>
      </c>
      <c r="BK90" s="26">
        <v>0</v>
      </c>
      <c r="BL90" s="26">
        <v>0</v>
      </c>
      <c r="BM90" s="26">
        <v>0</v>
      </c>
      <c r="BN90" s="26">
        <v>0</v>
      </c>
      <c r="BO90" s="26">
        <v>0</v>
      </c>
      <c r="BP90" s="26">
        <v>0</v>
      </c>
      <c r="BQ90" s="26">
        <v>0</v>
      </c>
      <c r="BR90" s="26">
        <v>0</v>
      </c>
      <c r="BS90" s="26">
        <v>0</v>
      </c>
      <c r="BT90" s="113">
        <f t="shared" si="8"/>
        <v>1921.5700000000002</v>
      </c>
      <c r="BU90" s="113">
        <f t="shared" si="9"/>
        <v>240155.63000000009</v>
      </c>
    </row>
    <row r="91" spans="1:73" x14ac:dyDescent="0.2">
      <c r="A91" s="57" t="s">
        <v>19</v>
      </c>
      <c r="B91" s="57" t="s">
        <v>3688</v>
      </c>
      <c r="C91" s="67" t="s">
        <v>3689</v>
      </c>
      <c r="D91" s="26">
        <v>243460</v>
      </c>
      <c r="E91" s="66" t="s">
        <v>1731</v>
      </c>
      <c r="F91" s="57" t="s">
        <v>3487</v>
      </c>
      <c r="G91" s="33"/>
      <c r="H91" s="33"/>
      <c r="I91" s="33">
        <v>2100</v>
      </c>
      <c r="J91" s="59">
        <f t="shared" si="5"/>
        <v>2100</v>
      </c>
      <c r="K91" s="59">
        <v>242325.44000000026</v>
      </c>
      <c r="L91" s="33">
        <v>602.4</v>
      </c>
      <c r="M91" s="33">
        <v>604.75</v>
      </c>
      <c r="N91" s="33">
        <v>607.89</v>
      </c>
      <c r="O91" s="60"/>
      <c r="P91" s="61">
        <f t="shared" si="6"/>
        <v>1815.04</v>
      </c>
      <c r="Q91" s="61">
        <f t="shared" si="7"/>
        <v>248030.74999999968</v>
      </c>
      <c r="R91" s="62">
        <v>397.42</v>
      </c>
      <c r="S91" s="62">
        <v>400.17</v>
      </c>
      <c r="T91" s="71">
        <v>403.81</v>
      </c>
      <c r="U91" s="26">
        <v>403.81</v>
      </c>
      <c r="V91" s="26">
        <v>403.81</v>
      </c>
      <c r="W91" s="26">
        <v>190731.33</v>
      </c>
      <c r="X91" s="26">
        <v>1346.02</v>
      </c>
      <c r="Y91" s="26">
        <v>1346.02</v>
      </c>
      <c r="Z91" s="26">
        <v>1346.02</v>
      </c>
      <c r="AA91" s="26">
        <v>1346.02</v>
      </c>
      <c r="AB91" s="26">
        <v>1346.02</v>
      </c>
      <c r="AC91" s="26">
        <v>5384.09</v>
      </c>
      <c r="AD91" s="26">
        <v>1346.02</v>
      </c>
      <c r="AE91" s="26">
        <v>1346.02</v>
      </c>
      <c r="AF91" s="26">
        <v>1346.02</v>
      </c>
      <c r="AG91" s="26">
        <v>1346.02</v>
      </c>
      <c r="AH91" s="26">
        <v>1346.02</v>
      </c>
      <c r="AI91" s="26">
        <v>5384.09</v>
      </c>
      <c r="AJ91" s="26">
        <v>1346.02</v>
      </c>
      <c r="AK91" s="26">
        <v>1346.02</v>
      </c>
      <c r="AL91" s="26">
        <v>1346.02</v>
      </c>
      <c r="AM91" s="26">
        <v>1346.02</v>
      </c>
      <c r="AN91" s="26">
        <v>1346.02</v>
      </c>
      <c r="AO91" s="26">
        <v>1346.02</v>
      </c>
      <c r="AP91" s="26">
        <v>1346.02</v>
      </c>
      <c r="AQ91" s="26">
        <v>1346.02</v>
      </c>
      <c r="AR91" s="26">
        <v>1346.02</v>
      </c>
      <c r="AS91" s="26">
        <v>1346.02</v>
      </c>
      <c r="AT91" s="26">
        <v>1346.02</v>
      </c>
      <c r="AU91" s="26">
        <v>5384.09</v>
      </c>
      <c r="AV91" s="26">
        <v>1346.02</v>
      </c>
      <c r="AW91" s="26">
        <v>1346.02</v>
      </c>
      <c r="AX91" s="26">
        <v>1346.02</v>
      </c>
      <c r="AY91" s="26">
        <v>1346.02</v>
      </c>
      <c r="AZ91" s="26">
        <v>1346.02</v>
      </c>
      <c r="BA91" s="26">
        <v>0</v>
      </c>
      <c r="BB91" s="26">
        <v>4141.6099999999997</v>
      </c>
      <c r="BC91" s="26">
        <v>0</v>
      </c>
      <c r="BD91" s="26">
        <v>0</v>
      </c>
      <c r="BE91" s="26">
        <v>0</v>
      </c>
      <c r="BF91" s="26">
        <v>0</v>
      </c>
      <c r="BG91" s="26">
        <v>0</v>
      </c>
      <c r="BH91" s="26">
        <v>0</v>
      </c>
      <c r="BI91" s="26">
        <v>0</v>
      </c>
      <c r="BJ91" s="26">
        <v>0</v>
      </c>
      <c r="BK91" s="26">
        <v>0</v>
      </c>
      <c r="BL91" s="26">
        <v>0</v>
      </c>
      <c r="BM91" s="26">
        <v>0</v>
      </c>
      <c r="BN91" s="26">
        <v>0</v>
      </c>
      <c r="BO91" s="26">
        <v>0</v>
      </c>
      <c r="BP91" s="26">
        <v>0</v>
      </c>
      <c r="BQ91" s="26">
        <v>0</v>
      </c>
      <c r="BR91" s="26">
        <v>0</v>
      </c>
      <c r="BS91" s="26">
        <v>0</v>
      </c>
      <c r="BT91" s="113">
        <f t="shared" si="8"/>
        <v>2612.63</v>
      </c>
      <c r="BU91" s="113">
        <f t="shared" si="9"/>
        <v>247233.15999999968</v>
      </c>
    </row>
    <row r="92" spans="1:73" x14ac:dyDescent="0.2">
      <c r="A92" s="57" t="s">
        <v>19</v>
      </c>
      <c r="B92" s="57" t="s">
        <v>3642</v>
      </c>
      <c r="C92" s="67" t="s">
        <v>3643</v>
      </c>
      <c r="D92" s="26">
        <v>292340</v>
      </c>
      <c r="E92" s="66" t="s">
        <v>1347</v>
      </c>
      <c r="F92" s="57" t="s">
        <v>3487</v>
      </c>
      <c r="G92" s="33"/>
      <c r="H92" s="33">
        <v>600</v>
      </c>
      <c r="I92" s="33">
        <v>608</v>
      </c>
      <c r="J92" s="59">
        <f t="shared" si="5"/>
        <v>1208</v>
      </c>
      <c r="K92" s="59">
        <v>296204.48999999953</v>
      </c>
      <c r="L92" s="33">
        <v>610.44000000000005</v>
      </c>
      <c r="M92" s="33">
        <v>612.82000000000005</v>
      </c>
      <c r="N92" s="33">
        <v>277.2</v>
      </c>
      <c r="O92" s="60"/>
      <c r="P92" s="61">
        <f t="shared" si="6"/>
        <v>1500.4600000000003</v>
      </c>
      <c r="Q92" s="61">
        <f t="shared" si="7"/>
        <v>303910.53999999946</v>
      </c>
      <c r="R92" s="62">
        <v>278.81</v>
      </c>
      <c r="S92" s="62">
        <v>280.73</v>
      </c>
      <c r="T92" s="63">
        <v>274.7</v>
      </c>
      <c r="U92" s="26">
        <v>283.29000000000002</v>
      </c>
      <c r="V92" s="26">
        <v>283.29000000000002</v>
      </c>
      <c r="W92" s="26">
        <v>267269.78999999998</v>
      </c>
      <c r="X92" s="26">
        <v>283.29000000000002</v>
      </c>
      <c r="Y92" s="26">
        <v>283.29000000000002</v>
      </c>
      <c r="Z92" s="26">
        <v>283.29000000000002</v>
      </c>
      <c r="AA92" s="26">
        <v>283.29000000000002</v>
      </c>
      <c r="AB92" s="26">
        <v>283.29000000000002</v>
      </c>
      <c r="AC92" s="26">
        <v>283.29000000000002</v>
      </c>
      <c r="AD92" s="26">
        <v>608.54</v>
      </c>
      <c r="AE92" s="26">
        <v>944.29</v>
      </c>
      <c r="AF92" s="26">
        <v>944.29</v>
      </c>
      <c r="AG92" s="26">
        <v>944.29</v>
      </c>
      <c r="AH92" s="26">
        <v>944.29</v>
      </c>
      <c r="AI92" s="26">
        <v>7764.19</v>
      </c>
      <c r="AJ92" s="26">
        <v>944.29</v>
      </c>
      <c r="AK92" s="26">
        <v>944.29</v>
      </c>
      <c r="AL92" s="26">
        <v>944.29</v>
      </c>
      <c r="AM92" s="26">
        <v>944.29</v>
      </c>
      <c r="AN92" s="26">
        <v>944.29</v>
      </c>
      <c r="AO92" s="26">
        <v>944.29</v>
      </c>
      <c r="AP92" s="26">
        <v>944.29</v>
      </c>
      <c r="AQ92" s="26">
        <v>944.29</v>
      </c>
      <c r="AR92" s="26">
        <v>944.29</v>
      </c>
      <c r="AS92" s="26">
        <v>944.29</v>
      </c>
      <c r="AT92" s="26">
        <v>944.29</v>
      </c>
      <c r="AU92" s="26">
        <v>944.29</v>
      </c>
      <c r="AV92" s="26">
        <v>944.29</v>
      </c>
      <c r="AW92" s="26">
        <v>944.29</v>
      </c>
      <c r="AX92" s="26">
        <v>7764.19</v>
      </c>
      <c r="AY92" s="26">
        <v>0</v>
      </c>
      <c r="AZ92" s="26">
        <v>0</v>
      </c>
      <c r="BA92" s="26">
        <v>0</v>
      </c>
      <c r="BB92" s="26">
        <v>406.05</v>
      </c>
      <c r="BC92" s="26">
        <v>0</v>
      </c>
      <c r="BD92" s="26">
        <v>0</v>
      </c>
      <c r="BE92" s="26">
        <v>0</v>
      </c>
      <c r="BF92" s="26">
        <v>0</v>
      </c>
      <c r="BG92" s="26">
        <v>0</v>
      </c>
      <c r="BH92" s="26">
        <v>0</v>
      </c>
      <c r="BI92" s="26">
        <v>0</v>
      </c>
      <c r="BJ92" s="26">
        <v>0</v>
      </c>
      <c r="BK92" s="26">
        <v>0</v>
      </c>
      <c r="BL92" s="26">
        <v>0</v>
      </c>
      <c r="BM92" s="26">
        <v>0</v>
      </c>
      <c r="BN92" s="26">
        <v>0</v>
      </c>
      <c r="BO92" s="26">
        <v>0</v>
      </c>
      <c r="BP92" s="26">
        <v>0</v>
      </c>
      <c r="BQ92" s="26">
        <v>0</v>
      </c>
      <c r="BR92" s="26">
        <v>0</v>
      </c>
      <c r="BS92" s="26">
        <v>0</v>
      </c>
      <c r="BT92" s="113">
        <f t="shared" si="8"/>
        <v>2060</v>
      </c>
      <c r="BU92" s="113">
        <f t="shared" si="9"/>
        <v>303350.99999999948</v>
      </c>
    </row>
    <row r="93" spans="1:73" x14ac:dyDescent="0.2">
      <c r="A93" s="57" t="s">
        <v>19</v>
      </c>
      <c r="B93" s="57" t="s">
        <v>3675</v>
      </c>
      <c r="C93" s="67" t="s">
        <v>3641</v>
      </c>
      <c r="D93" s="26">
        <v>361900</v>
      </c>
      <c r="E93" s="66" t="s">
        <v>1349</v>
      </c>
      <c r="F93" s="57" t="s">
        <v>3487</v>
      </c>
      <c r="G93" s="33">
        <v>1167.51</v>
      </c>
      <c r="H93" s="33">
        <v>1173.3399999999999</v>
      </c>
      <c r="I93" s="33">
        <v>1183.08</v>
      </c>
      <c r="J93" s="59">
        <f t="shared" si="5"/>
        <v>3523.93</v>
      </c>
      <c r="K93" s="59">
        <v>365054.81999999937</v>
      </c>
      <c r="L93" s="33">
        <v>164.98</v>
      </c>
      <c r="M93" s="33">
        <v>165.62</v>
      </c>
      <c r="N93" s="33">
        <v>166.48</v>
      </c>
      <c r="O93" s="60"/>
      <c r="P93" s="61">
        <f t="shared" si="6"/>
        <v>497.08000000000004</v>
      </c>
      <c r="Q93" s="61">
        <f t="shared" si="7"/>
        <v>375957.81999999966</v>
      </c>
      <c r="R93" s="62">
        <v>167.45</v>
      </c>
      <c r="S93" s="62">
        <v>168.6</v>
      </c>
      <c r="T93" s="71">
        <v>170.14</v>
      </c>
      <c r="U93" s="26">
        <v>170.14</v>
      </c>
      <c r="V93" s="26">
        <v>170.14</v>
      </c>
      <c r="W93" s="26">
        <v>334891.76</v>
      </c>
      <c r="X93" s="26">
        <v>567.11</v>
      </c>
      <c r="Y93" s="26">
        <v>567.11</v>
      </c>
      <c r="Z93" s="26">
        <v>567.11</v>
      </c>
      <c r="AA93" s="26">
        <v>567.11</v>
      </c>
      <c r="AB93" s="26">
        <v>567.11</v>
      </c>
      <c r="AC93" s="26">
        <v>567.11</v>
      </c>
      <c r="AD93" s="26">
        <v>567.11</v>
      </c>
      <c r="AE93" s="26">
        <v>567.11</v>
      </c>
      <c r="AF93" s="26">
        <v>567.11</v>
      </c>
      <c r="AG93" s="26">
        <v>567.11</v>
      </c>
      <c r="AH93" s="26">
        <v>567.11</v>
      </c>
      <c r="AI93" s="26">
        <v>12816.76</v>
      </c>
      <c r="AJ93" s="26">
        <v>567.11</v>
      </c>
      <c r="AK93" s="26">
        <v>567.11</v>
      </c>
      <c r="AL93" s="26">
        <v>567.11</v>
      </c>
      <c r="AM93" s="26">
        <v>567.11</v>
      </c>
      <c r="AN93" s="26">
        <v>567.11</v>
      </c>
      <c r="AO93" s="26">
        <v>567.11</v>
      </c>
      <c r="AP93" s="26">
        <v>567.11</v>
      </c>
      <c r="AQ93" s="26">
        <v>567.11</v>
      </c>
      <c r="AR93" s="26">
        <v>567.11</v>
      </c>
      <c r="AS93" s="26">
        <v>567.11</v>
      </c>
      <c r="AT93" s="26">
        <v>567.11</v>
      </c>
      <c r="AU93" s="26">
        <v>12816.76</v>
      </c>
      <c r="AV93" s="26">
        <v>567.11</v>
      </c>
      <c r="AW93" s="26">
        <v>567.11</v>
      </c>
      <c r="AX93" s="26">
        <v>567.11</v>
      </c>
      <c r="AY93" s="26">
        <v>0</v>
      </c>
      <c r="AZ93" s="26">
        <v>0</v>
      </c>
      <c r="BA93" s="26">
        <v>408.32</v>
      </c>
      <c r="BB93" s="26">
        <v>0</v>
      </c>
      <c r="BC93" s="26">
        <v>0</v>
      </c>
      <c r="BD93" s="26">
        <v>0</v>
      </c>
      <c r="BE93" s="26">
        <v>0</v>
      </c>
      <c r="BF93" s="26">
        <v>0</v>
      </c>
      <c r="BG93" s="26">
        <v>0</v>
      </c>
      <c r="BH93" s="26">
        <v>0</v>
      </c>
      <c r="BI93" s="26">
        <v>0</v>
      </c>
      <c r="BJ93" s="26">
        <v>0</v>
      </c>
      <c r="BK93" s="26">
        <v>0</v>
      </c>
      <c r="BL93" s="26">
        <v>0</v>
      </c>
      <c r="BM93" s="26">
        <v>0</v>
      </c>
      <c r="BN93" s="26">
        <v>0</v>
      </c>
      <c r="BO93" s="26">
        <v>0</v>
      </c>
      <c r="BP93" s="26">
        <v>0</v>
      </c>
      <c r="BQ93" s="26">
        <v>0</v>
      </c>
      <c r="BR93" s="26">
        <v>0</v>
      </c>
      <c r="BS93" s="26">
        <v>0</v>
      </c>
      <c r="BT93" s="113">
        <f t="shared" si="8"/>
        <v>833.13</v>
      </c>
      <c r="BU93" s="113">
        <f t="shared" si="9"/>
        <v>375621.76999999967</v>
      </c>
    </row>
    <row r="94" spans="1:73" x14ac:dyDescent="0.2">
      <c r="A94" s="57" t="s">
        <v>19</v>
      </c>
      <c r="B94" s="57" t="s">
        <v>3790</v>
      </c>
      <c r="C94" s="67" t="s">
        <v>3641</v>
      </c>
      <c r="D94" s="26">
        <v>375060</v>
      </c>
      <c r="E94" s="66" t="s">
        <v>1352</v>
      </c>
      <c r="F94" s="57" t="s">
        <v>3487</v>
      </c>
      <c r="G94" s="33">
        <v>392.1</v>
      </c>
      <c r="H94" s="33">
        <v>394.06</v>
      </c>
      <c r="I94" s="33">
        <v>397.33</v>
      </c>
      <c r="J94" s="59">
        <f t="shared" si="5"/>
        <v>1183.49</v>
      </c>
      <c r="K94" s="59">
        <v>378348.23999999953</v>
      </c>
      <c r="L94" s="33">
        <v>398.92</v>
      </c>
      <c r="M94" s="33">
        <v>400.48</v>
      </c>
      <c r="N94" s="33">
        <v>402.56</v>
      </c>
      <c r="O94" s="60"/>
      <c r="P94" s="61">
        <f t="shared" si="6"/>
        <v>1201.96</v>
      </c>
      <c r="Q94" s="61">
        <f t="shared" si="7"/>
        <v>388937.28000000009</v>
      </c>
      <c r="R94" s="62">
        <v>404.89</v>
      </c>
      <c r="S94" s="62">
        <v>407.69</v>
      </c>
      <c r="T94" s="71">
        <v>411.4</v>
      </c>
      <c r="U94" s="26">
        <v>411.4</v>
      </c>
      <c r="V94" s="26">
        <v>428.47</v>
      </c>
      <c r="W94" s="26">
        <v>334893.67</v>
      </c>
      <c r="X94" s="26">
        <v>1371.32</v>
      </c>
      <c r="Y94" s="26">
        <v>1371.32</v>
      </c>
      <c r="Z94" s="26">
        <v>1371.32</v>
      </c>
      <c r="AA94" s="26">
        <v>1371.32</v>
      </c>
      <c r="AB94" s="26">
        <v>1371.32</v>
      </c>
      <c r="AC94" s="26">
        <v>1371.32</v>
      </c>
      <c r="AD94" s="26">
        <v>1371.32</v>
      </c>
      <c r="AE94" s="26">
        <v>1371.32</v>
      </c>
      <c r="AF94" s="26">
        <v>1371.32</v>
      </c>
      <c r="AG94" s="26">
        <v>1371.32</v>
      </c>
      <c r="AH94" s="26">
        <v>1371.32</v>
      </c>
      <c r="AI94" s="26">
        <v>8795.35</v>
      </c>
      <c r="AJ94" s="26">
        <v>1371.32</v>
      </c>
      <c r="AK94" s="26">
        <v>1371.32</v>
      </c>
      <c r="AL94" s="26">
        <v>1371.32</v>
      </c>
      <c r="AM94" s="26">
        <v>1371.32</v>
      </c>
      <c r="AN94" s="26">
        <v>1371.32</v>
      </c>
      <c r="AO94" s="26">
        <v>1371.32</v>
      </c>
      <c r="AP94" s="26">
        <v>1371.32</v>
      </c>
      <c r="AQ94" s="26">
        <v>1371.32</v>
      </c>
      <c r="AR94" s="26">
        <v>1371.32</v>
      </c>
      <c r="AS94" s="26">
        <v>1371.32</v>
      </c>
      <c r="AT94" s="26">
        <v>1371.32</v>
      </c>
      <c r="AU94" s="26">
        <v>8795.35</v>
      </c>
      <c r="AV94" s="26">
        <v>1371.32</v>
      </c>
      <c r="AW94" s="26">
        <v>1371.32</v>
      </c>
      <c r="AX94" s="26">
        <v>1371.32</v>
      </c>
      <c r="AY94" s="26">
        <v>0</v>
      </c>
      <c r="AZ94" s="26">
        <v>0</v>
      </c>
      <c r="BA94" s="26">
        <v>106.06</v>
      </c>
      <c r="BB94" s="26">
        <v>0</v>
      </c>
      <c r="BC94" s="26">
        <v>0</v>
      </c>
      <c r="BD94" s="26">
        <v>0</v>
      </c>
      <c r="BE94" s="26">
        <v>0</v>
      </c>
      <c r="BF94" s="26">
        <v>0</v>
      </c>
      <c r="BG94" s="26">
        <v>0</v>
      </c>
      <c r="BH94" s="26">
        <v>0</v>
      </c>
      <c r="BI94" s="26">
        <v>0</v>
      </c>
      <c r="BJ94" s="26">
        <v>0</v>
      </c>
      <c r="BK94" s="26">
        <v>0</v>
      </c>
      <c r="BL94" s="26">
        <v>0</v>
      </c>
      <c r="BM94" s="26">
        <v>0</v>
      </c>
      <c r="BN94" s="26">
        <v>0</v>
      </c>
      <c r="BO94" s="26">
        <v>0</v>
      </c>
      <c r="BP94" s="26">
        <v>0</v>
      </c>
      <c r="BQ94" s="26">
        <v>0</v>
      </c>
      <c r="BR94" s="26">
        <v>0</v>
      </c>
      <c r="BS94" s="26">
        <v>0</v>
      </c>
      <c r="BT94" s="113">
        <f t="shared" si="8"/>
        <v>2014.54</v>
      </c>
      <c r="BU94" s="113">
        <f t="shared" si="9"/>
        <v>388124.70000000013</v>
      </c>
    </row>
    <row r="95" spans="1:73" x14ac:dyDescent="0.2">
      <c r="A95" s="57" t="s">
        <v>19</v>
      </c>
      <c r="B95" s="57" t="s">
        <v>3693</v>
      </c>
      <c r="C95" s="67" t="s">
        <v>3694</v>
      </c>
      <c r="D95" s="26">
        <v>281060</v>
      </c>
      <c r="E95" s="66" t="s">
        <v>1354</v>
      </c>
      <c r="F95" s="57" t="s">
        <v>3487</v>
      </c>
      <c r="G95" s="33">
        <v>900.59</v>
      </c>
      <c r="H95" s="33">
        <v>905.09</v>
      </c>
      <c r="I95" s="33">
        <v>912.6</v>
      </c>
      <c r="J95" s="59">
        <f t="shared" si="5"/>
        <v>2718.28</v>
      </c>
      <c r="K95" s="59">
        <v>281595.15000000002</v>
      </c>
      <c r="L95" s="33">
        <v>127.25</v>
      </c>
      <c r="M95" s="33">
        <v>127.75</v>
      </c>
      <c r="N95" s="33">
        <v>128.41</v>
      </c>
      <c r="O95" s="60"/>
      <c r="P95" s="61">
        <f t="shared" si="6"/>
        <v>383.40999999999997</v>
      </c>
      <c r="Q95" s="61">
        <f t="shared" si="7"/>
        <v>290005.58000000031</v>
      </c>
      <c r="R95" s="62">
        <v>129.16</v>
      </c>
      <c r="S95" s="62">
        <v>130.05000000000001</v>
      </c>
      <c r="T95" s="102">
        <v>131.22999999999999</v>
      </c>
      <c r="U95" s="26">
        <v>131.22999999999999</v>
      </c>
      <c r="V95" s="26">
        <v>131.22999999999999</v>
      </c>
      <c r="W95" s="26">
        <v>258328.07</v>
      </c>
      <c r="X95" s="26">
        <v>437.46</v>
      </c>
      <c r="Y95" s="26">
        <v>437.46</v>
      </c>
      <c r="Z95" s="26">
        <v>437.46</v>
      </c>
      <c r="AA95" s="26">
        <v>437.46</v>
      </c>
      <c r="AB95" s="26">
        <v>437.46</v>
      </c>
      <c r="AC95" s="26">
        <v>437.46</v>
      </c>
      <c r="AD95" s="26">
        <v>437.46</v>
      </c>
      <c r="AE95" s="26">
        <v>437.46</v>
      </c>
      <c r="AF95" s="26">
        <v>437.46</v>
      </c>
      <c r="AG95" s="26">
        <v>437.46</v>
      </c>
      <c r="AH95" s="26">
        <v>437.46</v>
      </c>
      <c r="AI95" s="26">
        <v>9886.57</v>
      </c>
      <c r="AJ95" s="26">
        <v>437.46</v>
      </c>
      <c r="AK95" s="26">
        <v>437.46</v>
      </c>
      <c r="AL95" s="26">
        <v>437.46</v>
      </c>
      <c r="AM95" s="26">
        <v>437.46</v>
      </c>
      <c r="AN95" s="26">
        <v>437.46</v>
      </c>
      <c r="AO95" s="26">
        <v>437.46</v>
      </c>
      <c r="AP95" s="26">
        <v>437.46</v>
      </c>
      <c r="AQ95" s="26">
        <v>437.46</v>
      </c>
      <c r="AR95" s="26">
        <v>437.46</v>
      </c>
      <c r="AS95" s="26">
        <v>437.46</v>
      </c>
      <c r="AT95" s="26">
        <v>437.46</v>
      </c>
      <c r="AU95" s="26">
        <v>9886.57</v>
      </c>
      <c r="AV95" s="26">
        <v>437.46</v>
      </c>
      <c r="AW95" s="26">
        <v>437.46</v>
      </c>
      <c r="AX95" s="26">
        <v>437.46</v>
      </c>
      <c r="AY95" s="26">
        <v>0</v>
      </c>
      <c r="AZ95" s="26">
        <v>0</v>
      </c>
      <c r="BA95" s="26">
        <v>314.97000000000003</v>
      </c>
      <c r="BB95" s="26">
        <v>0</v>
      </c>
      <c r="BC95" s="26">
        <v>0</v>
      </c>
      <c r="BD95" s="26">
        <v>0</v>
      </c>
      <c r="BE95" s="26">
        <v>0</v>
      </c>
      <c r="BF95" s="26">
        <v>0</v>
      </c>
      <c r="BG95" s="26">
        <v>0</v>
      </c>
      <c r="BH95" s="26">
        <v>0</v>
      </c>
      <c r="BI95" s="26">
        <v>0</v>
      </c>
      <c r="BJ95" s="26">
        <v>0</v>
      </c>
      <c r="BK95" s="26">
        <v>0</v>
      </c>
      <c r="BL95" s="26">
        <v>0</v>
      </c>
      <c r="BM95" s="26">
        <v>0</v>
      </c>
      <c r="BN95" s="26">
        <v>0</v>
      </c>
      <c r="BO95" s="26">
        <v>0</v>
      </c>
      <c r="BP95" s="26">
        <v>0</v>
      </c>
      <c r="BQ95" s="26">
        <v>0</v>
      </c>
      <c r="BR95" s="26">
        <v>0</v>
      </c>
      <c r="BS95" s="26">
        <v>0</v>
      </c>
      <c r="BT95" s="113">
        <f t="shared" si="8"/>
        <v>642.61999999999989</v>
      </c>
      <c r="BU95" s="113">
        <f t="shared" si="9"/>
        <v>289746.37000000029</v>
      </c>
    </row>
    <row r="96" spans="1:73" x14ac:dyDescent="0.2">
      <c r="A96" s="101" t="s">
        <v>16</v>
      </c>
      <c r="B96" s="57" t="s">
        <v>3902</v>
      </c>
      <c r="C96" s="57"/>
      <c r="D96" s="26"/>
      <c r="E96" s="66"/>
      <c r="F96" s="57"/>
      <c r="G96" s="58"/>
      <c r="H96" s="58"/>
      <c r="I96" s="58"/>
      <c r="J96" s="59">
        <f t="shared" si="5"/>
        <v>0</v>
      </c>
      <c r="K96" s="59">
        <v>0</v>
      </c>
      <c r="L96" s="58"/>
      <c r="M96" s="58"/>
      <c r="N96" s="58"/>
      <c r="O96" s="58"/>
      <c r="P96" s="61">
        <f t="shared" si="6"/>
        <v>0</v>
      </c>
      <c r="Q96" s="61">
        <f t="shared" si="7"/>
        <v>0</v>
      </c>
      <c r="R96" s="79">
        <v>0</v>
      </c>
      <c r="S96" s="79">
        <v>0</v>
      </c>
      <c r="T96" s="63">
        <v>0</v>
      </c>
      <c r="U96" s="58">
        <v>0</v>
      </c>
      <c r="V96" s="58">
        <v>0</v>
      </c>
      <c r="W96" s="58">
        <v>0</v>
      </c>
      <c r="X96" s="58">
        <v>0</v>
      </c>
      <c r="Y96" s="58">
        <v>0</v>
      </c>
      <c r="Z96" s="58">
        <v>0</v>
      </c>
      <c r="AA96" s="58">
        <v>0</v>
      </c>
      <c r="AB96" s="58">
        <v>0</v>
      </c>
      <c r="AC96" s="58">
        <v>0</v>
      </c>
      <c r="AD96" s="58">
        <v>0</v>
      </c>
      <c r="AE96" s="58">
        <v>0</v>
      </c>
      <c r="AF96" s="58">
        <v>0</v>
      </c>
      <c r="AG96" s="58">
        <v>0</v>
      </c>
      <c r="AH96" s="58">
        <v>0</v>
      </c>
      <c r="AI96" s="58">
        <v>0</v>
      </c>
      <c r="AJ96" s="58">
        <v>0</v>
      </c>
      <c r="AK96" s="58">
        <v>0</v>
      </c>
      <c r="AL96" s="58">
        <v>0</v>
      </c>
      <c r="AM96" s="58">
        <v>0</v>
      </c>
      <c r="AN96" s="58">
        <v>0</v>
      </c>
      <c r="AO96" s="58">
        <v>0</v>
      </c>
      <c r="AP96" s="58">
        <v>0</v>
      </c>
      <c r="AQ96" s="58">
        <v>0</v>
      </c>
      <c r="AR96" s="58">
        <v>0</v>
      </c>
      <c r="AS96" s="58">
        <v>0</v>
      </c>
      <c r="AT96" s="58">
        <v>0</v>
      </c>
      <c r="AU96" s="58">
        <v>0</v>
      </c>
      <c r="AV96" s="58">
        <v>0</v>
      </c>
      <c r="AW96" s="58">
        <v>0</v>
      </c>
      <c r="AX96" s="58">
        <v>0</v>
      </c>
      <c r="AY96" s="58">
        <v>0</v>
      </c>
      <c r="AZ96" s="58">
        <v>0</v>
      </c>
      <c r="BA96" s="58">
        <v>0</v>
      </c>
      <c r="BB96" s="58">
        <v>0</v>
      </c>
      <c r="BC96" s="66"/>
      <c r="BD96" s="66"/>
      <c r="BE96" s="66"/>
      <c r="BF96" s="66"/>
      <c r="BG96" s="66"/>
      <c r="BH96" s="66"/>
      <c r="BI96" s="66"/>
      <c r="BJ96" s="66"/>
      <c r="BK96" s="66"/>
      <c r="BL96" s="66"/>
      <c r="BM96" s="66"/>
      <c r="BN96" s="66"/>
      <c r="BO96" s="66"/>
      <c r="BP96" s="66"/>
      <c r="BQ96" s="66"/>
      <c r="BR96" s="66"/>
      <c r="BS96" s="66"/>
      <c r="BT96" s="113">
        <f t="shared" si="8"/>
        <v>0</v>
      </c>
      <c r="BU96" s="113">
        <f t="shared" si="9"/>
        <v>0</v>
      </c>
    </row>
    <row r="97" spans="1:73" x14ac:dyDescent="0.2">
      <c r="A97" s="52" t="s">
        <v>19</v>
      </c>
      <c r="B97" s="53" t="s">
        <v>3785</v>
      </c>
      <c r="C97" s="54" t="s">
        <v>3631</v>
      </c>
      <c r="D97" s="55">
        <v>281060</v>
      </c>
      <c r="E97" s="56" t="s">
        <v>1357</v>
      </c>
      <c r="F97" s="57" t="s">
        <v>3487</v>
      </c>
      <c r="G97" s="58"/>
      <c r="H97" s="58"/>
      <c r="I97" s="58"/>
      <c r="J97" s="59">
        <f t="shared" si="5"/>
        <v>0</v>
      </c>
      <c r="K97" s="59">
        <v>0</v>
      </c>
      <c r="L97" s="33"/>
      <c r="M97" s="33">
        <v>6000</v>
      </c>
      <c r="N97" s="33">
        <v>117.61</v>
      </c>
      <c r="O97" s="60"/>
      <c r="P97" s="61">
        <f t="shared" si="6"/>
        <v>6117.61</v>
      </c>
      <c r="Q97" s="61">
        <f t="shared" si="7"/>
        <v>274928.32999999961</v>
      </c>
      <c r="R97" s="62">
        <v>120.82</v>
      </c>
      <c r="S97" s="62">
        <v>120.78</v>
      </c>
      <c r="T97" s="63">
        <v>0</v>
      </c>
      <c r="U97" s="26">
        <v>118.29</v>
      </c>
      <c r="V97" s="26">
        <v>118.29</v>
      </c>
      <c r="W97" s="26">
        <v>266118.28999999998</v>
      </c>
      <c r="X97" s="26">
        <v>118.29</v>
      </c>
      <c r="Y97" s="26">
        <v>118.29</v>
      </c>
      <c r="Z97" s="26">
        <v>118.29</v>
      </c>
      <c r="AA97" s="26">
        <v>118.29</v>
      </c>
      <c r="AB97" s="26">
        <v>118.29</v>
      </c>
      <c r="AC97" s="26">
        <v>118.29</v>
      </c>
      <c r="AD97" s="26">
        <v>118.29</v>
      </c>
      <c r="AE97" s="26">
        <v>275</v>
      </c>
      <c r="AF97" s="26">
        <v>394.3</v>
      </c>
      <c r="AG97" s="26">
        <v>394.3</v>
      </c>
      <c r="AH97" s="26">
        <v>394.3</v>
      </c>
      <c r="AI97" s="26">
        <v>394.3</v>
      </c>
      <c r="AJ97" s="26">
        <v>394.3</v>
      </c>
      <c r="AK97" s="26">
        <v>394.3</v>
      </c>
      <c r="AL97" s="26">
        <v>394.3</v>
      </c>
      <c r="AM97" s="26">
        <v>394.3</v>
      </c>
      <c r="AN97" s="26">
        <v>394.3</v>
      </c>
      <c r="AO97" s="26">
        <v>394.3</v>
      </c>
      <c r="AP97" s="26">
        <v>394.3</v>
      </c>
      <c r="AQ97" s="26">
        <v>394.3</v>
      </c>
      <c r="AR97" s="26">
        <v>394.3</v>
      </c>
      <c r="AS97" s="26">
        <v>394.3</v>
      </c>
      <c r="AT97" s="26">
        <v>394.3</v>
      </c>
      <c r="AU97" s="26">
        <v>394.3</v>
      </c>
      <c r="AV97" s="26">
        <v>394.3</v>
      </c>
      <c r="AW97" s="26">
        <v>394.3</v>
      </c>
      <c r="AX97" s="26">
        <v>0</v>
      </c>
      <c r="AY97" s="26">
        <v>0</v>
      </c>
      <c r="AZ97" s="26">
        <v>0</v>
      </c>
      <c r="BA97" s="26">
        <v>0</v>
      </c>
      <c r="BB97" s="26">
        <v>131.43</v>
      </c>
      <c r="BC97" s="26">
        <v>0</v>
      </c>
      <c r="BD97" s="26">
        <v>0</v>
      </c>
      <c r="BE97" s="26">
        <v>0</v>
      </c>
      <c r="BF97" s="26">
        <v>0</v>
      </c>
      <c r="BG97" s="26">
        <v>0</v>
      </c>
      <c r="BH97" s="26">
        <v>0</v>
      </c>
      <c r="BI97" s="26">
        <v>0</v>
      </c>
      <c r="BJ97" s="26">
        <v>0</v>
      </c>
      <c r="BK97" s="26">
        <v>0</v>
      </c>
      <c r="BL97" s="26">
        <v>0</v>
      </c>
      <c r="BM97" s="26">
        <v>0</v>
      </c>
      <c r="BN97" s="26">
        <v>0</v>
      </c>
      <c r="BO97" s="26">
        <v>0</v>
      </c>
      <c r="BP97" s="26">
        <v>0</v>
      </c>
      <c r="BQ97" s="26">
        <v>0</v>
      </c>
      <c r="BR97" s="26">
        <v>0</v>
      </c>
      <c r="BS97" s="26">
        <v>0</v>
      </c>
      <c r="BT97" s="113">
        <f t="shared" si="8"/>
        <v>6359.2099999999991</v>
      </c>
      <c r="BU97" s="113">
        <f t="shared" si="9"/>
        <v>274686.72999999963</v>
      </c>
    </row>
    <row r="98" spans="1:73" x14ac:dyDescent="0.2">
      <c r="A98" s="57" t="s">
        <v>19</v>
      </c>
      <c r="B98" s="57" t="s">
        <v>3786</v>
      </c>
      <c r="C98" s="67" t="s">
        <v>3641</v>
      </c>
      <c r="D98" s="26">
        <v>299000</v>
      </c>
      <c r="E98" s="66" t="s">
        <v>3787</v>
      </c>
      <c r="F98" s="57" t="s">
        <v>3487</v>
      </c>
      <c r="G98" s="33">
        <v>217.33</v>
      </c>
      <c r="H98" s="33">
        <v>218.41</v>
      </c>
      <c r="I98" s="33">
        <v>220.23</v>
      </c>
      <c r="J98" s="59">
        <f t="shared" si="5"/>
        <v>655.97</v>
      </c>
      <c r="K98" s="59">
        <v>305802.87000000046</v>
      </c>
      <c r="L98" s="33">
        <v>218.02</v>
      </c>
      <c r="M98" s="33">
        <v>218.87</v>
      </c>
      <c r="N98" s="33">
        <v>220.01</v>
      </c>
      <c r="O98" s="60"/>
      <c r="P98" s="61">
        <f t="shared" si="6"/>
        <v>656.9</v>
      </c>
      <c r="Q98" s="61">
        <f t="shared" si="7"/>
        <v>314687.24000000069</v>
      </c>
      <c r="R98" s="62">
        <v>221.29</v>
      </c>
      <c r="S98" s="62">
        <v>222.81</v>
      </c>
      <c r="T98" s="71">
        <v>224.84</v>
      </c>
      <c r="U98" s="26">
        <v>224.84</v>
      </c>
      <c r="V98" s="26">
        <v>224.84</v>
      </c>
      <c r="W98" s="26">
        <v>307178.71000000002</v>
      </c>
      <c r="X98" s="26">
        <v>224.84</v>
      </c>
      <c r="Y98" s="26">
        <v>224.84</v>
      </c>
      <c r="Z98" s="26">
        <v>224.84</v>
      </c>
      <c r="AA98" s="26">
        <v>224.84</v>
      </c>
      <c r="AB98" s="26">
        <v>224.84</v>
      </c>
      <c r="AC98" s="26">
        <v>224.84</v>
      </c>
      <c r="AD98" s="26">
        <v>224.84</v>
      </c>
      <c r="AE98" s="26">
        <v>224.84</v>
      </c>
      <c r="AF98" s="26">
        <v>224.84</v>
      </c>
      <c r="AG98" s="26">
        <v>224.84</v>
      </c>
      <c r="AH98" s="26">
        <v>224.84</v>
      </c>
      <c r="AI98" s="26">
        <v>224.84</v>
      </c>
      <c r="AJ98" s="26">
        <v>224.84</v>
      </c>
      <c r="AK98" s="26">
        <v>224.84</v>
      </c>
      <c r="AL98" s="26">
        <v>224.84</v>
      </c>
      <c r="AM98" s="26">
        <v>224.84</v>
      </c>
      <c r="AN98" s="26">
        <v>224.84</v>
      </c>
      <c r="AO98" s="26">
        <v>224.84</v>
      </c>
      <c r="AP98" s="26">
        <v>224.84</v>
      </c>
      <c r="AQ98" s="26">
        <v>224.84</v>
      </c>
      <c r="AR98" s="26">
        <v>224.84</v>
      </c>
      <c r="AS98" s="26">
        <v>224.84</v>
      </c>
      <c r="AT98" s="26">
        <v>224.84</v>
      </c>
      <c r="AU98" s="26">
        <v>224.84</v>
      </c>
      <c r="AV98" s="26">
        <v>224.84</v>
      </c>
      <c r="AW98" s="26">
        <v>224.84</v>
      </c>
      <c r="AX98" s="26">
        <v>224.84</v>
      </c>
      <c r="AY98" s="26">
        <v>0</v>
      </c>
      <c r="AZ98" s="26">
        <v>0</v>
      </c>
      <c r="BA98" s="26">
        <v>319.23</v>
      </c>
      <c r="BB98" s="26">
        <v>0</v>
      </c>
      <c r="BC98" s="26">
        <v>0</v>
      </c>
      <c r="BD98" s="26">
        <v>0</v>
      </c>
      <c r="BE98" s="26">
        <v>0</v>
      </c>
      <c r="BF98" s="26">
        <v>0</v>
      </c>
      <c r="BG98" s="26">
        <v>0</v>
      </c>
      <c r="BH98" s="26">
        <v>0</v>
      </c>
      <c r="BI98" s="26">
        <v>0</v>
      </c>
      <c r="BJ98" s="26">
        <v>0</v>
      </c>
      <c r="BK98" s="26">
        <v>0</v>
      </c>
      <c r="BL98" s="26">
        <v>0</v>
      </c>
      <c r="BM98" s="26">
        <v>0</v>
      </c>
      <c r="BN98" s="26">
        <v>0</v>
      </c>
      <c r="BO98" s="26">
        <v>0</v>
      </c>
      <c r="BP98" s="26">
        <v>0</v>
      </c>
      <c r="BQ98" s="26">
        <v>0</v>
      </c>
      <c r="BR98" s="26">
        <v>0</v>
      </c>
      <c r="BS98" s="26">
        <v>0</v>
      </c>
      <c r="BT98" s="113">
        <f t="shared" si="8"/>
        <v>1101</v>
      </c>
      <c r="BU98" s="113">
        <f t="shared" si="9"/>
        <v>314243.14000000071</v>
      </c>
    </row>
    <row r="99" spans="1:73" x14ac:dyDescent="0.2">
      <c r="A99" s="57" t="s">
        <v>19</v>
      </c>
      <c r="B99" s="57" t="s">
        <v>3713</v>
      </c>
      <c r="C99" s="67" t="s">
        <v>3714</v>
      </c>
      <c r="D99" s="26">
        <v>281060</v>
      </c>
      <c r="E99" s="66" t="s">
        <v>1361</v>
      </c>
      <c r="F99" s="57" t="s">
        <v>3487</v>
      </c>
      <c r="G99" s="33">
        <v>6000</v>
      </c>
      <c r="H99" s="33">
        <v>307.23</v>
      </c>
      <c r="I99" s="33">
        <v>309.77999999999997</v>
      </c>
      <c r="J99" s="59">
        <f t="shared" si="5"/>
        <v>6617.0099999999993</v>
      </c>
      <c r="K99" s="59">
        <v>279222.74999999988</v>
      </c>
      <c r="L99" s="33">
        <v>311.02</v>
      </c>
      <c r="M99" s="33">
        <v>312.23</v>
      </c>
      <c r="N99" s="33">
        <v>313.85000000000002</v>
      </c>
      <c r="O99" s="60"/>
      <c r="P99" s="61">
        <f t="shared" si="6"/>
        <v>937.1</v>
      </c>
      <c r="Q99" s="61">
        <f t="shared" si="7"/>
        <v>286973.11000000028</v>
      </c>
      <c r="R99" s="62">
        <v>666.56</v>
      </c>
      <c r="S99" s="62">
        <v>1059.51</v>
      </c>
      <c r="T99" s="71">
        <v>1069.1500000000001</v>
      </c>
      <c r="U99" s="26">
        <v>1069.1500000000001</v>
      </c>
      <c r="V99" s="26">
        <v>1069.1500000000001</v>
      </c>
      <c r="W99" s="26">
        <v>246585.56</v>
      </c>
      <c r="X99" s="26">
        <v>1069.1500000000001</v>
      </c>
      <c r="Y99" s="26">
        <v>1069.1500000000001</v>
      </c>
      <c r="Z99" s="26">
        <v>1069.1500000000001</v>
      </c>
      <c r="AA99" s="26">
        <v>1069.1500000000001</v>
      </c>
      <c r="AB99" s="26">
        <v>1069.1500000000001</v>
      </c>
      <c r="AC99" s="26">
        <v>1069.1500000000001</v>
      </c>
      <c r="AD99" s="26">
        <v>1069.1500000000001</v>
      </c>
      <c r="AE99" s="26">
        <v>1069.1500000000001</v>
      </c>
      <c r="AF99" s="26">
        <v>1069.1500000000001</v>
      </c>
      <c r="AG99" s="26">
        <v>1069.1500000000001</v>
      </c>
      <c r="AH99" s="26">
        <v>1069.1500000000001</v>
      </c>
      <c r="AI99" s="26">
        <v>4216.8</v>
      </c>
      <c r="AJ99" s="26">
        <v>1069.1500000000001</v>
      </c>
      <c r="AK99" s="26">
        <v>1069.1500000000001</v>
      </c>
      <c r="AL99" s="26">
        <v>1069.1500000000001</v>
      </c>
      <c r="AM99" s="26">
        <v>1069.1500000000001</v>
      </c>
      <c r="AN99" s="26">
        <v>1069.1500000000001</v>
      </c>
      <c r="AO99" s="26">
        <v>1069.1500000000001</v>
      </c>
      <c r="AP99" s="26">
        <v>1069.1500000000001</v>
      </c>
      <c r="AQ99" s="26">
        <v>1069.1500000000001</v>
      </c>
      <c r="AR99" s="26">
        <v>1069.1500000000001</v>
      </c>
      <c r="AS99" s="26">
        <v>1069.1500000000001</v>
      </c>
      <c r="AT99" s="26">
        <v>1069.1500000000001</v>
      </c>
      <c r="AU99" s="26">
        <v>4216.8</v>
      </c>
      <c r="AV99" s="26">
        <v>1069.1500000000001</v>
      </c>
      <c r="AW99" s="26">
        <v>1069.1500000000001</v>
      </c>
      <c r="AX99" s="26">
        <v>1069.1500000000001</v>
      </c>
      <c r="AY99" s="26">
        <v>0</v>
      </c>
      <c r="AZ99" s="26">
        <v>0</v>
      </c>
      <c r="BA99" s="26">
        <v>0</v>
      </c>
      <c r="BB99" s="26">
        <v>291.68</v>
      </c>
      <c r="BC99" s="26">
        <v>0</v>
      </c>
      <c r="BD99" s="26">
        <v>0</v>
      </c>
      <c r="BE99" s="26">
        <v>0</v>
      </c>
      <c r="BF99" s="26">
        <v>0</v>
      </c>
      <c r="BG99" s="26">
        <v>0</v>
      </c>
      <c r="BH99" s="26">
        <v>0</v>
      </c>
      <c r="BI99" s="26">
        <v>0</v>
      </c>
      <c r="BJ99" s="26">
        <v>0</v>
      </c>
      <c r="BK99" s="26">
        <v>0</v>
      </c>
      <c r="BL99" s="26">
        <v>0</v>
      </c>
      <c r="BM99" s="26">
        <v>0</v>
      </c>
      <c r="BN99" s="26">
        <v>0</v>
      </c>
      <c r="BO99" s="26">
        <v>0</v>
      </c>
      <c r="BP99" s="26">
        <v>0</v>
      </c>
      <c r="BQ99" s="26">
        <v>0</v>
      </c>
      <c r="BR99" s="26">
        <v>0</v>
      </c>
      <c r="BS99" s="26">
        <v>0</v>
      </c>
      <c r="BT99" s="113">
        <f t="shared" si="8"/>
        <v>2663.17</v>
      </c>
      <c r="BU99" s="113">
        <f t="shared" si="9"/>
        <v>285247.04000000027</v>
      </c>
    </row>
    <row r="100" spans="1:73" x14ac:dyDescent="0.2">
      <c r="A100" s="57" t="s">
        <v>19</v>
      </c>
      <c r="B100" s="57" t="s">
        <v>3777</v>
      </c>
      <c r="C100" s="67" t="s">
        <v>3778</v>
      </c>
      <c r="D100" s="26">
        <v>248500</v>
      </c>
      <c r="E100" s="66" t="s">
        <v>1363</v>
      </c>
      <c r="F100" s="57" t="s">
        <v>3487</v>
      </c>
      <c r="G100" s="33"/>
      <c r="H100" s="33">
        <v>600.44000000000005</v>
      </c>
      <c r="I100" s="33">
        <v>606.42999999999995</v>
      </c>
      <c r="J100" s="59">
        <f t="shared" si="5"/>
        <v>1206.8699999999999</v>
      </c>
      <c r="K100" s="59">
        <v>251536.50000000017</v>
      </c>
      <c r="L100" s="33"/>
      <c r="M100" s="33">
        <v>618.30999999999995</v>
      </c>
      <c r="N100" s="33">
        <v>626.11</v>
      </c>
      <c r="O100" s="60"/>
      <c r="P100" s="61">
        <f t="shared" si="6"/>
        <v>1244.42</v>
      </c>
      <c r="Q100" s="61">
        <f t="shared" si="7"/>
        <v>257596.07000000036</v>
      </c>
      <c r="R100" s="62">
        <v>629.78</v>
      </c>
      <c r="S100" s="62">
        <v>633.15</v>
      </c>
      <c r="T100" s="71">
        <v>614.14</v>
      </c>
      <c r="U100" s="26">
        <v>614.14</v>
      </c>
      <c r="V100" s="26">
        <v>614.14</v>
      </c>
      <c r="W100" s="26">
        <v>227097.77</v>
      </c>
      <c r="X100" s="26">
        <v>614.14</v>
      </c>
      <c r="Y100" s="26">
        <v>614.14</v>
      </c>
      <c r="Z100" s="26">
        <v>614.14</v>
      </c>
      <c r="AA100" s="26">
        <v>614.14</v>
      </c>
      <c r="AB100" s="26">
        <v>614.14</v>
      </c>
      <c r="AC100" s="26">
        <v>614.14</v>
      </c>
      <c r="AD100" s="26">
        <v>614.14</v>
      </c>
      <c r="AE100" s="26">
        <v>614.14</v>
      </c>
      <c r="AF100" s="26">
        <v>614.14</v>
      </c>
      <c r="AG100" s="26">
        <v>614.14</v>
      </c>
      <c r="AH100" s="26">
        <v>614.14</v>
      </c>
      <c r="AI100" s="26">
        <v>5881.2</v>
      </c>
      <c r="AJ100" s="26">
        <v>614.14</v>
      </c>
      <c r="AK100" s="26">
        <v>614.14</v>
      </c>
      <c r="AL100" s="26">
        <v>614.14</v>
      </c>
      <c r="AM100" s="26">
        <v>614.14</v>
      </c>
      <c r="AN100" s="26">
        <v>614.14</v>
      </c>
      <c r="AO100" s="26">
        <v>614.14</v>
      </c>
      <c r="AP100" s="26">
        <v>614.14</v>
      </c>
      <c r="AQ100" s="26">
        <v>614.14</v>
      </c>
      <c r="AR100" s="26">
        <v>614.14</v>
      </c>
      <c r="AS100" s="26">
        <v>614.14</v>
      </c>
      <c r="AT100" s="26">
        <v>614.14</v>
      </c>
      <c r="AU100" s="26">
        <v>5881.2</v>
      </c>
      <c r="AV100" s="26">
        <v>614.14</v>
      </c>
      <c r="AW100" s="26">
        <v>614.14</v>
      </c>
      <c r="AX100" s="26">
        <v>614.14</v>
      </c>
      <c r="AY100" s="26">
        <v>0</v>
      </c>
      <c r="AZ100" s="26">
        <v>0</v>
      </c>
      <c r="BA100" s="26">
        <v>277.05</v>
      </c>
      <c r="BB100" s="26">
        <v>0</v>
      </c>
      <c r="BC100" s="26">
        <v>0</v>
      </c>
      <c r="BD100" s="26">
        <v>0</v>
      </c>
      <c r="BE100" s="26">
        <v>0</v>
      </c>
      <c r="BF100" s="26">
        <v>0</v>
      </c>
      <c r="BG100" s="26">
        <v>0</v>
      </c>
      <c r="BH100" s="26">
        <v>0</v>
      </c>
      <c r="BI100" s="26">
        <v>0</v>
      </c>
      <c r="BJ100" s="26">
        <v>0</v>
      </c>
      <c r="BK100" s="26">
        <v>0</v>
      </c>
      <c r="BL100" s="26">
        <v>0</v>
      </c>
      <c r="BM100" s="26">
        <v>0</v>
      </c>
      <c r="BN100" s="26">
        <v>0</v>
      </c>
      <c r="BO100" s="26">
        <v>0</v>
      </c>
      <c r="BP100" s="26">
        <v>0</v>
      </c>
      <c r="BQ100" s="26">
        <v>0</v>
      </c>
      <c r="BR100" s="26">
        <v>0</v>
      </c>
      <c r="BS100" s="26">
        <v>0</v>
      </c>
      <c r="BT100" s="113">
        <f t="shared" si="8"/>
        <v>2507.35</v>
      </c>
      <c r="BU100" s="113">
        <f t="shared" si="9"/>
        <v>256333.14000000036</v>
      </c>
    </row>
    <row r="101" spans="1:73" x14ac:dyDescent="0.2">
      <c r="A101" s="57" t="s">
        <v>19</v>
      </c>
      <c r="B101" s="57" t="s">
        <v>3735</v>
      </c>
      <c r="C101" s="67" t="s">
        <v>3736</v>
      </c>
      <c r="D101" s="26">
        <v>243460</v>
      </c>
      <c r="E101" s="66" t="s">
        <v>1367</v>
      </c>
      <c r="F101" s="57" t="s">
        <v>3487</v>
      </c>
      <c r="G101" s="33"/>
      <c r="H101" s="33">
        <v>1500</v>
      </c>
      <c r="I101" s="33">
        <v>566.26</v>
      </c>
      <c r="J101" s="59">
        <f t="shared" si="5"/>
        <v>2066.2600000000002</v>
      </c>
      <c r="K101" s="59">
        <v>244375.7099999999</v>
      </c>
      <c r="L101" s="33">
        <v>568.53</v>
      </c>
      <c r="M101" s="33">
        <v>570.74</v>
      </c>
      <c r="N101" s="33">
        <v>573.71</v>
      </c>
      <c r="O101" s="60"/>
      <c r="P101" s="61">
        <f t="shared" si="6"/>
        <v>1712.98</v>
      </c>
      <c r="Q101" s="61">
        <f t="shared" si="7"/>
        <v>250245.35999999961</v>
      </c>
      <c r="R101" s="62">
        <v>577.04</v>
      </c>
      <c r="S101" s="62">
        <v>581.02</v>
      </c>
      <c r="T101" s="71">
        <v>586.30999999999995</v>
      </c>
      <c r="U101" s="26">
        <v>586.30999999999995</v>
      </c>
      <c r="V101" s="26">
        <v>586.30999999999995</v>
      </c>
      <c r="W101" s="26">
        <v>194332.02</v>
      </c>
      <c r="X101" s="26">
        <v>1954.36</v>
      </c>
      <c r="Y101" s="26">
        <v>1954.36</v>
      </c>
      <c r="Z101" s="26">
        <v>1954.36</v>
      </c>
      <c r="AA101" s="26">
        <v>1954.36</v>
      </c>
      <c r="AB101" s="26">
        <v>1954.36</v>
      </c>
      <c r="AC101" s="26">
        <v>1954.36</v>
      </c>
      <c r="AD101" s="26">
        <v>1954.36</v>
      </c>
      <c r="AE101" s="26">
        <v>1954.36</v>
      </c>
      <c r="AF101" s="26">
        <v>1954.36</v>
      </c>
      <c r="AG101" s="26">
        <v>1954.36</v>
      </c>
      <c r="AH101" s="26">
        <v>1954.36</v>
      </c>
      <c r="AI101" s="26">
        <v>1954.36</v>
      </c>
      <c r="AJ101" s="26">
        <v>1954.36</v>
      </c>
      <c r="AK101" s="26">
        <v>1954.36</v>
      </c>
      <c r="AL101" s="26">
        <v>1954.36</v>
      </c>
      <c r="AM101" s="26">
        <v>1954.36</v>
      </c>
      <c r="AN101" s="26">
        <v>1954.36</v>
      </c>
      <c r="AO101" s="26">
        <v>1954.36</v>
      </c>
      <c r="AP101" s="26">
        <v>1954.36</v>
      </c>
      <c r="AQ101" s="26">
        <v>1954.36</v>
      </c>
      <c r="AR101" s="26">
        <v>1954.36</v>
      </c>
      <c r="AS101" s="26">
        <v>1954.36</v>
      </c>
      <c r="AT101" s="26">
        <v>1954.36</v>
      </c>
      <c r="AU101" s="26">
        <v>1954.36</v>
      </c>
      <c r="AV101" s="26">
        <v>1954.36</v>
      </c>
      <c r="AW101" s="26">
        <v>1954.36</v>
      </c>
      <c r="AX101" s="26">
        <v>1954.36</v>
      </c>
      <c r="AY101" s="26">
        <v>0</v>
      </c>
      <c r="AZ101" s="26">
        <v>0</v>
      </c>
      <c r="BA101" s="26">
        <v>0</v>
      </c>
      <c r="BB101" s="26">
        <v>228.63</v>
      </c>
      <c r="BC101" s="26">
        <v>0</v>
      </c>
      <c r="BD101" s="26">
        <v>0</v>
      </c>
      <c r="BE101" s="26">
        <v>0</v>
      </c>
      <c r="BF101" s="26">
        <v>0</v>
      </c>
      <c r="BG101" s="26">
        <v>0</v>
      </c>
      <c r="BH101" s="26">
        <v>0</v>
      </c>
      <c r="BI101" s="26">
        <v>0</v>
      </c>
      <c r="BJ101" s="26">
        <v>0</v>
      </c>
      <c r="BK101" s="26">
        <v>0</v>
      </c>
      <c r="BL101" s="26">
        <v>0</v>
      </c>
      <c r="BM101" s="26">
        <v>0</v>
      </c>
      <c r="BN101" s="26">
        <v>0</v>
      </c>
      <c r="BO101" s="26">
        <v>0</v>
      </c>
      <c r="BP101" s="26">
        <v>0</v>
      </c>
      <c r="BQ101" s="26">
        <v>0</v>
      </c>
      <c r="BR101" s="26">
        <v>0</v>
      </c>
      <c r="BS101" s="26">
        <v>0</v>
      </c>
      <c r="BT101" s="113">
        <f t="shared" si="8"/>
        <v>2871.04</v>
      </c>
      <c r="BU101" s="113">
        <f t="shared" si="9"/>
        <v>249087.29999999961</v>
      </c>
    </row>
    <row r="102" spans="1:73" x14ac:dyDescent="0.2">
      <c r="A102" s="57" t="s">
        <v>19</v>
      </c>
      <c r="B102" s="57" t="s">
        <v>3651</v>
      </c>
      <c r="C102" s="67" t="s">
        <v>3652</v>
      </c>
      <c r="D102" s="26">
        <v>276360</v>
      </c>
      <c r="E102" s="66" t="s">
        <v>1384</v>
      </c>
      <c r="F102" s="57" t="s">
        <v>3487</v>
      </c>
      <c r="G102" s="33"/>
      <c r="H102" s="33">
        <v>6000</v>
      </c>
      <c r="I102" s="33"/>
      <c r="J102" s="59">
        <f t="shared" si="5"/>
        <v>6000</v>
      </c>
      <c r="K102" s="59">
        <v>273694.40000000026</v>
      </c>
      <c r="L102" s="33"/>
      <c r="M102" s="33"/>
      <c r="N102" s="33">
        <v>93.96</v>
      </c>
      <c r="O102" s="60"/>
      <c r="P102" s="61">
        <f t="shared" si="6"/>
        <v>93.96</v>
      </c>
      <c r="Q102" s="61">
        <f t="shared" si="7"/>
        <v>282157.47000000038</v>
      </c>
      <c r="R102" s="62">
        <v>94.44</v>
      </c>
      <c r="S102" s="62">
        <v>93.11</v>
      </c>
      <c r="T102" s="63">
        <v>91.11</v>
      </c>
      <c r="U102" s="26">
        <v>93.96</v>
      </c>
      <c r="V102" s="26">
        <v>93.96</v>
      </c>
      <c r="W102" s="26">
        <v>268254.63</v>
      </c>
      <c r="X102" s="26">
        <v>93.96</v>
      </c>
      <c r="Y102" s="26">
        <v>93.96</v>
      </c>
      <c r="Z102" s="26">
        <v>93.96</v>
      </c>
      <c r="AA102" s="26">
        <v>313.2</v>
      </c>
      <c r="AB102" s="26">
        <v>313.2</v>
      </c>
      <c r="AC102" s="26">
        <v>313.2</v>
      </c>
      <c r="AD102" s="26">
        <v>313.2</v>
      </c>
      <c r="AE102" s="26">
        <v>313.2</v>
      </c>
      <c r="AF102" s="26">
        <v>313.2</v>
      </c>
      <c r="AG102" s="26">
        <v>313.2</v>
      </c>
      <c r="AH102" s="26">
        <v>313.2</v>
      </c>
      <c r="AI102" s="26">
        <v>2609.9899999999998</v>
      </c>
      <c r="AJ102" s="26">
        <v>313.2</v>
      </c>
      <c r="AK102" s="26">
        <v>313.2</v>
      </c>
      <c r="AL102" s="26">
        <v>313.2</v>
      </c>
      <c r="AM102" s="26">
        <v>313.2</v>
      </c>
      <c r="AN102" s="26">
        <v>313.2</v>
      </c>
      <c r="AO102" s="26">
        <v>313.2</v>
      </c>
      <c r="AP102" s="26">
        <v>313.2</v>
      </c>
      <c r="AQ102" s="26">
        <v>313.2</v>
      </c>
      <c r="AR102" s="26">
        <v>313.2</v>
      </c>
      <c r="AS102" s="26">
        <v>313.2</v>
      </c>
      <c r="AT102" s="26">
        <v>313.2</v>
      </c>
      <c r="AU102" s="26">
        <v>2609.9899999999998</v>
      </c>
      <c r="AV102" s="26">
        <v>313.2</v>
      </c>
      <c r="AW102" s="26">
        <v>313.2</v>
      </c>
      <c r="AX102" s="26">
        <v>313.2</v>
      </c>
      <c r="AY102" s="26">
        <v>313.2</v>
      </c>
      <c r="AZ102" s="26">
        <v>313.2</v>
      </c>
      <c r="BA102" s="26">
        <v>313.2</v>
      </c>
      <c r="BB102" s="26">
        <v>104.4</v>
      </c>
      <c r="BC102" s="26">
        <v>0</v>
      </c>
      <c r="BD102" s="26">
        <v>0</v>
      </c>
      <c r="BE102" s="26">
        <v>0</v>
      </c>
      <c r="BF102" s="26">
        <v>0</v>
      </c>
      <c r="BG102" s="26">
        <v>0</v>
      </c>
      <c r="BH102" s="26">
        <v>0</v>
      </c>
      <c r="BI102" s="26">
        <v>0</v>
      </c>
      <c r="BJ102" s="26">
        <v>0</v>
      </c>
      <c r="BK102" s="26">
        <v>0</v>
      </c>
      <c r="BL102" s="26">
        <v>0</v>
      </c>
      <c r="BM102" s="26">
        <v>0</v>
      </c>
      <c r="BN102" s="26">
        <v>0</v>
      </c>
      <c r="BO102" s="26">
        <v>0</v>
      </c>
      <c r="BP102" s="26">
        <v>0</v>
      </c>
      <c r="BQ102" s="26">
        <v>0</v>
      </c>
      <c r="BR102" s="26">
        <v>0</v>
      </c>
      <c r="BS102" s="26">
        <v>0</v>
      </c>
      <c r="BT102" s="113">
        <f t="shared" si="8"/>
        <v>281.51</v>
      </c>
      <c r="BU102" s="113">
        <f t="shared" si="9"/>
        <v>281969.92000000039</v>
      </c>
    </row>
    <row r="103" spans="1:73" x14ac:dyDescent="0.2">
      <c r="A103" s="57" t="s">
        <v>19</v>
      </c>
      <c r="B103" s="57" t="s">
        <v>3781</v>
      </c>
      <c r="C103" s="67" t="s">
        <v>3641</v>
      </c>
      <c r="D103" s="26">
        <v>361900</v>
      </c>
      <c r="E103" s="66" t="s">
        <v>1386</v>
      </c>
      <c r="F103" s="57" t="s">
        <v>3487</v>
      </c>
      <c r="G103" s="33">
        <v>485.2</v>
      </c>
      <c r="H103" s="33">
        <v>629.85</v>
      </c>
      <c r="I103" s="33">
        <v>1638.9</v>
      </c>
      <c r="J103" s="59">
        <f t="shared" si="5"/>
        <v>2753.95</v>
      </c>
      <c r="K103" s="59">
        <v>360149.43000000052</v>
      </c>
      <c r="L103" s="33">
        <v>1645.46</v>
      </c>
      <c r="M103" s="33">
        <v>1651.87</v>
      </c>
      <c r="N103" s="33">
        <v>1660.46</v>
      </c>
      <c r="O103" s="60"/>
      <c r="P103" s="61">
        <f t="shared" si="6"/>
        <v>4957.79</v>
      </c>
      <c r="Q103" s="61">
        <f t="shared" si="7"/>
        <v>366229.16999999963</v>
      </c>
      <c r="R103" s="62">
        <v>1670.09</v>
      </c>
      <c r="S103" s="62">
        <v>1681.62</v>
      </c>
      <c r="T103" s="233">
        <v>1645.46</v>
      </c>
      <c r="U103" s="26">
        <v>1696.92</v>
      </c>
      <c r="V103" s="26">
        <v>1696.92</v>
      </c>
      <c r="W103" s="26">
        <v>287384.14</v>
      </c>
      <c r="X103" s="26">
        <v>1696.92</v>
      </c>
      <c r="Y103" s="26">
        <v>1696.92</v>
      </c>
      <c r="Z103" s="26">
        <v>1696.92</v>
      </c>
      <c r="AA103" s="26">
        <v>1696.92</v>
      </c>
      <c r="AB103" s="26">
        <v>1696.92</v>
      </c>
      <c r="AC103" s="26">
        <v>1696.92</v>
      </c>
      <c r="AD103" s="26">
        <v>1696.92</v>
      </c>
      <c r="AE103" s="26">
        <v>1696.92</v>
      </c>
      <c r="AF103" s="26">
        <v>1696.92</v>
      </c>
      <c r="AG103" s="26">
        <v>1696.92</v>
      </c>
      <c r="AH103" s="26">
        <v>1696.92</v>
      </c>
      <c r="AI103" s="26">
        <v>9873.9599999999991</v>
      </c>
      <c r="AJ103" s="26">
        <v>1696.92</v>
      </c>
      <c r="AK103" s="26">
        <v>1696.92</v>
      </c>
      <c r="AL103" s="26">
        <v>1696.92</v>
      </c>
      <c r="AM103" s="26">
        <v>1696.92</v>
      </c>
      <c r="AN103" s="26">
        <v>1696.92</v>
      </c>
      <c r="AO103" s="26">
        <v>1696.92</v>
      </c>
      <c r="AP103" s="26">
        <v>1696.92</v>
      </c>
      <c r="AQ103" s="26">
        <v>1696.92</v>
      </c>
      <c r="AR103" s="26">
        <v>1696.92</v>
      </c>
      <c r="AS103" s="26">
        <v>1696.92</v>
      </c>
      <c r="AT103" s="26">
        <v>1696.92</v>
      </c>
      <c r="AU103" s="26">
        <v>9873.9599999999991</v>
      </c>
      <c r="AV103" s="26">
        <v>1696.92</v>
      </c>
      <c r="AW103" s="26">
        <v>1696.92</v>
      </c>
      <c r="AX103" s="26">
        <v>1696.92</v>
      </c>
      <c r="AY103" s="26">
        <v>8177.04</v>
      </c>
      <c r="AZ103" s="26">
        <v>0</v>
      </c>
      <c r="BA103" s="26">
        <v>106.06</v>
      </c>
      <c r="BB103" s="26">
        <v>0</v>
      </c>
      <c r="BC103" s="26">
        <v>0</v>
      </c>
      <c r="BD103" s="26">
        <v>0</v>
      </c>
      <c r="BE103" s="26">
        <v>0</v>
      </c>
      <c r="BF103" s="26">
        <v>0</v>
      </c>
      <c r="BG103" s="26">
        <v>0</v>
      </c>
      <c r="BH103" s="26">
        <v>0</v>
      </c>
      <c r="BI103" s="26">
        <v>0</v>
      </c>
      <c r="BJ103" s="26">
        <v>0</v>
      </c>
      <c r="BK103" s="26">
        <v>0</v>
      </c>
      <c r="BL103" s="26">
        <v>0</v>
      </c>
      <c r="BM103" s="26">
        <v>0</v>
      </c>
      <c r="BN103" s="26">
        <v>0</v>
      </c>
      <c r="BO103" s="26">
        <v>0</v>
      </c>
      <c r="BP103" s="26">
        <v>0</v>
      </c>
      <c r="BQ103" s="26">
        <v>0</v>
      </c>
      <c r="BR103" s="26">
        <v>0</v>
      </c>
      <c r="BS103" s="26">
        <v>0</v>
      </c>
      <c r="BT103" s="113">
        <f t="shared" si="8"/>
        <v>8309.5</v>
      </c>
      <c r="BU103" s="113">
        <f t="shared" si="9"/>
        <v>362877.45999999961</v>
      </c>
    </row>
    <row r="104" spans="1:73" x14ac:dyDescent="0.2">
      <c r="A104" s="57" t="s">
        <v>19</v>
      </c>
      <c r="B104" s="57" t="s">
        <v>3710</v>
      </c>
      <c r="C104" s="67" t="s">
        <v>3711</v>
      </c>
      <c r="D104" s="26">
        <v>375060</v>
      </c>
      <c r="E104" s="66" t="s">
        <v>1388</v>
      </c>
      <c r="F104" s="57" t="s">
        <v>3487</v>
      </c>
      <c r="G104" s="33">
        <v>150.6</v>
      </c>
      <c r="H104" s="33">
        <v>152.61000000000001</v>
      </c>
      <c r="I104" s="33">
        <v>155.78</v>
      </c>
      <c r="J104" s="59">
        <f t="shared" si="5"/>
        <v>458.99</v>
      </c>
      <c r="K104" s="59">
        <v>376522.00999999949</v>
      </c>
      <c r="L104" s="33">
        <v>153.22</v>
      </c>
      <c r="M104" s="33">
        <v>153.82</v>
      </c>
      <c r="N104" s="33">
        <v>154.62</v>
      </c>
      <c r="O104" s="60"/>
      <c r="P104" s="61">
        <f t="shared" si="6"/>
        <v>461.65999999999997</v>
      </c>
      <c r="Q104" s="61">
        <f t="shared" si="7"/>
        <v>387823.60000000027</v>
      </c>
      <c r="R104" s="62">
        <v>155.51</v>
      </c>
      <c r="S104" s="62">
        <v>159.87</v>
      </c>
      <c r="T104" s="71">
        <v>158.01</v>
      </c>
      <c r="U104" s="26">
        <v>158.01</v>
      </c>
      <c r="V104" s="26">
        <v>158.01</v>
      </c>
      <c r="W104" s="26">
        <v>374014.02</v>
      </c>
      <c r="X104" s="26">
        <v>158.01</v>
      </c>
      <c r="Y104" s="26">
        <v>158.01</v>
      </c>
      <c r="Z104" s="26">
        <v>158.01</v>
      </c>
      <c r="AA104" s="26">
        <v>158.01</v>
      </c>
      <c r="AB104" s="26">
        <v>158.01</v>
      </c>
      <c r="AC104" s="26">
        <v>158.01</v>
      </c>
      <c r="AD104" s="26">
        <v>158.01</v>
      </c>
      <c r="AE104" s="26">
        <v>158.01</v>
      </c>
      <c r="AF104" s="26">
        <v>158.01</v>
      </c>
      <c r="AG104" s="26">
        <v>158.01</v>
      </c>
      <c r="AH104" s="26">
        <v>158.01</v>
      </c>
      <c r="AI104" s="26">
        <v>158.01</v>
      </c>
      <c r="AJ104" s="26">
        <v>158.01</v>
      </c>
      <c r="AK104" s="26">
        <v>158.01</v>
      </c>
      <c r="AL104" s="26">
        <v>158.01</v>
      </c>
      <c r="AM104" s="26">
        <v>158.01</v>
      </c>
      <c r="AN104" s="26">
        <v>379.23</v>
      </c>
      <c r="AO104" s="26">
        <v>526.71</v>
      </c>
      <c r="AP104" s="26">
        <v>526.71</v>
      </c>
      <c r="AQ104" s="26">
        <v>526.71</v>
      </c>
      <c r="AR104" s="26">
        <v>526.71</v>
      </c>
      <c r="AS104" s="26">
        <v>526.71</v>
      </c>
      <c r="AT104" s="26">
        <v>526.71</v>
      </c>
      <c r="AU104" s="26">
        <v>6847.18</v>
      </c>
      <c r="AV104" s="26">
        <v>0</v>
      </c>
      <c r="AW104" s="26">
        <v>0</v>
      </c>
      <c r="AX104" s="26">
        <v>0</v>
      </c>
      <c r="AY104" s="26">
        <v>0</v>
      </c>
      <c r="AZ104" s="26">
        <v>0</v>
      </c>
      <c r="BA104" s="26">
        <v>105.34</v>
      </c>
      <c r="BB104" s="26">
        <v>0</v>
      </c>
      <c r="BC104" s="26">
        <v>0</v>
      </c>
      <c r="BD104" s="26">
        <v>0</v>
      </c>
      <c r="BE104" s="26">
        <v>0</v>
      </c>
      <c r="BF104" s="26">
        <v>0</v>
      </c>
      <c r="BG104" s="26">
        <v>0</v>
      </c>
      <c r="BH104" s="26">
        <v>0</v>
      </c>
      <c r="BI104" s="26">
        <v>0</v>
      </c>
      <c r="BJ104" s="26">
        <v>0</v>
      </c>
      <c r="BK104" s="26">
        <v>0</v>
      </c>
      <c r="BL104" s="26">
        <v>0</v>
      </c>
      <c r="BM104" s="26">
        <v>0</v>
      </c>
      <c r="BN104" s="26">
        <v>0</v>
      </c>
      <c r="BO104" s="26">
        <v>0</v>
      </c>
      <c r="BP104" s="26">
        <v>0</v>
      </c>
      <c r="BQ104" s="26">
        <v>0</v>
      </c>
      <c r="BR104" s="26">
        <v>0</v>
      </c>
      <c r="BS104" s="26">
        <v>0</v>
      </c>
      <c r="BT104" s="113">
        <f t="shared" si="8"/>
        <v>777.04</v>
      </c>
      <c r="BU104" s="113">
        <f t="shared" si="9"/>
        <v>387508.22000000032</v>
      </c>
    </row>
    <row r="105" spans="1:73" x14ac:dyDescent="0.2">
      <c r="A105" s="101" t="s">
        <v>16</v>
      </c>
      <c r="B105" s="57" t="s">
        <v>3903</v>
      </c>
      <c r="C105" s="57"/>
      <c r="D105" s="26"/>
      <c r="E105" s="66"/>
      <c r="F105" s="57"/>
      <c r="G105" s="58"/>
      <c r="H105" s="58"/>
      <c r="I105" s="58"/>
      <c r="J105" s="59">
        <f t="shared" si="5"/>
        <v>0</v>
      </c>
      <c r="K105" s="59">
        <v>0</v>
      </c>
      <c r="L105" s="58"/>
      <c r="M105" s="58"/>
      <c r="N105" s="58"/>
      <c r="O105" s="58"/>
      <c r="P105" s="61">
        <f t="shared" si="6"/>
        <v>0</v>
      </c>
      <c r="Q105" s="61">
        <f t="shared" si="7"/>
        <v>0</v>
      </c>
      <c r="R105" s="79">
        <v>0</v>
      </c>
      <c r="S105" s="79">
        <v>0</v>
      </c>
      <c r="T105" s="63">
        <v>0</v>
      </c>
      <c r="U105" s="58">
        <v>0</v>
      </c>
      <c r="V105" s="58">
        <v>0</v>
      </c>
      <c r="W105" s="58">
        <v>0</v>
      </c>
      <c r="X105" s="58">
        <v>0</v>
      </c>
      <c r="Y105" s="58">
        <v>0</v>
      </c>
      <c r="Z105" s="58">
        <v>0</v>
      </c>
      <c r="AA105" s="58">
        <v>0</v>
      </c>
      <c r="AB105" s="58">
        <v>0</v>
      </c>
      <c r="AC105" s="58">
        <v>0</v>
      </c>
      <c r="AD105" s="58">
        <v>0</v>
      </c>
      <c r="AE105" s="58">
        <v>0</v>
      </c>
      <c r="AF105" s="58">
        <v>0</v>
      </c>
      <c r="AG105" s="58">
        <v>0</v>
      </c>
      <c r="AH105" s="58">
        <v>0</v>
      </c>
      <c r="AI105" s="58">
        <v>0</v>
      </c>
      <c r="AJ105" s="58">
        <v>0</v>
      </c>
      <c r="AK105" s="58">
        <v>0</v>
      </c>
      <c r="AL105" s="58">
        <v>0</v>
      </c>
      <c r="AM105" s="58">
        <v>0</v>
      </c>
      <c r="AN105" s="58">
        <v>0</v>
      </c>
      <c r="AO105" s="58">
        <v>0</v>
      </c>
      <c r="AP105" s="58">
        <v>0</v>
      </c>
      <c r="AQ105" s="58">
        <v>0</v>
      </c>
      <c r="AR105" s="58">
        <v>0</v>
      </c>
      <c r="AS105" s="58">
        <v>0</v>
      </c>
      <c r="AT105" s="58">
        <v>0</v>
      </c>
      <c r="AU105" s="58">
        <v>0</v>
      </c>
      <c r="AV105" s="58">
        <v>0</v>
      </c>
      <c r="AW105" s="58">
        <v>0</v>
      </c>
      <c r="AX105" s="58">
        <v>0</v>
      </c>
      <c r="AY105" s="58">
        <v>0</v>
      </c>
      <c r="AZ105" s="58">
        <v>0</v>
      </c>
      <c r="BA105" s="58">
        <v>0</v>
      </c>
      <c r="BB105" s="58">
        <v>0</v>
      </c>
      <c r="BC105" s="66"/>
      <c r="BD105" s="66"/>
      <c r="BE105" s="6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113">
        <f t="shared" si="8"/>
        <v>0</v>
      </c>
      <c r="BU105" s="113">
        <f t="shared" si="9"/>
        <v>0</v>
      </c>
    </row>
    <row r="106" spans="1:73" x14ac:dyDescent="0.2">
      <c r="A106" s="101" t="s">
        <v>16</v>
      </c>
      <c r="B106" s="57" t="s">
        <v>3904</v>
      </c>
      <c r="C106" s="57"/>
      <c r="D106" s="26"/>
      <c r="E106" s="66"/>
      <c r="F106" s="57"/>
      <c r="G106" s="58"/>
      <c r="H106" s="58"/>
      <c r="I106" s="58"/>
      <c r="J106" s="59">
        <f t="shared" si="5"/>
        <v>0</v>
      </c>
      <c r="K106" s="59">
        <v>0</v>
      </c>
      <c r="L106" s="58"/>
      <c r="M106" s="58"/>
      <c r="N106" s="58"/>
      <c r="O106" s="58"/>
      <c r="P106" s="61">
        <f t="shared" si="6"/>
        <v>0</v>
      </c>
      <c r="Q106" s="61">
        <f t="shared" si="7"/>
        <v>0</v>
      </c>
      <c r="R106" s="79">
        <v>0</v>
      </c>
      <c r="S106" s="79">
        <v>0</v>
      </c>
      <c r="T106" s="63">
        <v>0</v>
      </c>
      <c r="U106" s="58">
        <v>0</v>
      </c>
      <c r="V106" s="58">
        <v>0</v>
      </c>
      <c r="W106" s="58">
        <v>0</v>
      </c>
      <c r="X106" s="58">
        <v>0</v>
      </c>
      <c r="Y106" s="58">
        <v>0</v>
      </c>
      <c r="Z106" s="58">
        <v>0</v>
      </c>
      <c r="AA106" s="58">
        <v>0</v>
      </c>
      <c r="AB106" s="58">
        <v>0</v>
      </c>
      <c r="AC106" s="58">
        <v>0</v>
      </c>
      <c r="AD106" s="58">
        <v>0</v>
      </c>
      <c r="AE106" s="58">
        <v>0</v>
      </c>
      <c r="AF106" s="58">
        <v>0</v>
      </c>
      <c r="AG106" s="58">
        <v>0</v>
      </c>
      <c r="AH106" s="58">
        <v>0</v>
      </c>
      <c r="AI106" s="58">
        <v>0</v>
      </c>
      <c r="AJ106" s="58">
        <v>0</v>
      </c>
      <c r="AK106" s="58">
        <v>0</v>
      </c>
      <c r="AL106" s="58">
        <v>0</v>
      </c>
      <c r="AM106" s="58">
        <v>0</v>
      </c>
      <c r="AN106" s="58">
        <v>0</v>
      </c>
      <c r="AO106" s="58">
        <v>0</v>
      </c>
      <c r="AP106" s="58">
        <v>0</v>
      </c>
      <c r="AQ106" s="58">
        <v>0</v>
      </c>
      <c r="AR106" s="58">
        <v>0</v>
      </c>
      <c r="AS106" s="58">
        <v>0</v>
      </c>
      <c r="AT106" s="58">
        <v>0</v>
      </c>
      <c r="AU106" s="58">
        <v>0</v>
      </c>
      <c r="AV106" s="58">
        <v>0</v>
      </c>
      <c r="AW106" s="58">
        <v>0</v>
      </c>
      <c r="AX106" s="58">
        <v>0</v>
      </c>
      <c r="AY106" s="58">
        <v>0</v>
      </c>
      <c r="AZ106" s="58">
        <v>0</v>
      </c>
      <c r="BA106" s="58">
        <v>0</v>
      </c>
      <c r="BB106" s="58">
        <v>0</v>
      </c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  <c r="BP106" s="66"/>
      <c r="BQ106" s="66"/>
      <c r="BR106" s="66"/>
      <c r="BS106" s="66"/>
      <c r="BT106" s="113">
        <f t="shared" si="8"/>
        <v>0</v>
      </c>
      <c r="BU106" s="113">
        <f t="shared" si="9"/>
        <v>0</v>
      </c>
    </row>
    <row r="107" spans="1:73" x14ac:dyDescent="0.2">
      <c r="A107" s="101" t="s">
        <v>16</v>
      </c>
      <c r="B107" s="57" t="s">
        <v>3905</v>
      </c>
      <c r="C107" s="57"/>
      <c r="D107" s="26"/>
      <c r="E107" s="66"/>
      <c r="F107" s="57"/>
      <c r="G107" s="58"/>
      <c r="H107" s="58"/>
      <c r="I107" s="58"/>
      <c r="J107" s="59">
        <f t="shared" si="5"/>
        <v>0</v>
      </c>
      <c r="K107" s="59">
        <v>0</v>
      </c>
      <c r="L107" s="58"/>
      <c r="M107" s="58"/>
      <c r="N107" s="58"/>
      <c r="O107" s="58"/>
      <c r="P107" s="61">
        <f t="shared" si="6"/>
        <v>0</v>
      </c>
      <c r="Q107" s="61">
        <f t="shared" si="7"/>
        <v>0</v>
      </c>
      <c r="R107" s="79">
        <v>0</v>
      </c>
      <c r="S107" s="79">
        <v>0</v>
      </c>
      <c r="T107" s="63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0</v>
      </c>
      <c r="AD107" s="58">
        <v>0</v>
      </c>
      <c r="AE107" s="58">
        <v>0</v>
      </c>
      <c r="AF107" s="58">
        <v>0</v>
      </c>
      <c r="AG107" s="58">
        <v>0</v>
      </c>
      <c r="AH107" s="58">
        <v>0</v>
      </c>
      <c r="AI107" s="58">
        <v>0</v>
      </c>
      <c r="AJ107" s="58">
        <v>0</v>
      </c>
      <c r="AK107" s="58">
        <v>0</v>
      </c>
      <c r="AL107" s="58">
        <v>0</v>
      </c>
      <c r="AM107" s="58">
        <v>0</v>
      </c>
      <c r="AN107" s="58">
        <v>0</v>
      </c>
      <c r="AO107" s="58">
        <v>0</v>
      </c>
      <c r="AP107" s="58">
        <v>0</v>
      </c>
      <c r="AQ107" s="58">
        <v>0</v>
      </c>
      <c r="AR107" s="58">
        <v>0</v>
      </c>
      <c r="AS107" s="58">
        <v>0</v>
      </c>
      <c r="AT107" s="58">
        <v>0</v>
      </c>
      <c r="AU107" s="58">
        <v>0</v>
      </c>
      <c r="AV107" s="58">
        <v>0</v>
      </c>
      <c r="AW107" s="58">
        <v>0</v>
      </c>
      <c r="AX107" s="58">
        <v>0</v>
      </c>
      <c r="AY107" s="58">
        <v>0</v>
      </c>
      <c r="AZ107" s="58">
        <v>0</v>
      </c>
      <c r="BA107" s="58">
        <v>0</v>
      </c>
      <c r="BB107" s="58">
        <v>0</v>
      </c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113">
        <f t="shared" si="8"/>
        <v>0</v>
      </c>
      <c r="BU107" s="113">
        <f t="shared" si="9"/>
        <v>0</v>
      </c>
    </row>
    <row r="108" spans="1:73" x14ac:dyDescent="0.2">
      <c r="A108" s="101" t="s">
        <v>16</v>
      </c>
      <c r="B108" s="57" t="s">
        <v>3906</v>
      </c>
      <c r="C108" s="57"/>
      <c r="D108" s="26"/>
      <c r="E108" s="66"/>
      <c r="F108" s="57"/>
      <c r="G108" s="58"/>
      <c r="H108" s="58"/>
      <c r="I108" s="58"/>
      <c r="J108" s="59">
        <f t="shared" si="5"/>
        <v>0</v>
      </c>
      <c r="K108" s="59">
        <v>0</v>
      </c>
      <c r="L108" s="58"/>
      <c r="M108" s="58"/>
      <c r="N108" s="58"/>
      <c r="O108" s="58"/>
      <c r="P108" s="61">
        <f t="shared" si="6"/>
        <v>0</v>
      </c>
      <c r="Q108" s="61">
        <f t="shared" si="7"/>
        <v>0</v>
      </c>
      <c r="R108" s="79">
        <v>0</v>
      </c>
      <c r="S108" s="79">
        <v>0</v>
      </c>
      <c r="T108" s="63">
        <v>0</v>
      </c>
      <c r="U108" s="58">
        <v>0</v>
      </c>
      <c r="V108" s="58">
        <v>0</v>
      </c>
      <c r="W108" s="58">
        <v>0</v>
      </c>
      <c r="X108" s="58">
        <v>0</v>
      </c>
      <c r="Y108" s="58">
        <v>0</v>
      </c>
      <c r="Z108" s="58">
        <v>0</v>
      </c>
      <c r="AA108" s="58">
        <v>0</v>
      </c>
      <c r="AB108" s="58">
        <v>0</v>
      </c>
      <c r="AC108" s="58">
        <v>0</v>
      </c>
      <c r="AD108" s="58">
        <v>0</v>
      </c>
      <c r="AE108" s="58">
        <v>0</v>
      </c>
      <c r="AF108" s="58">
        <v>0</v>
      </c>
      <c r="AG108" s="58">
        <v>0</v>
      </c>
      <c r="AH108" s="58">
        <v>0</v>
      </c>
      <c r="AI108" s="58">
        <v>0</v>
      </c>
      <c r="AJ108" s="58">
        <v>0</v>
      </c>
      <c r="AK108" s="58">
        <v>0</v>
      </c>
      <c r="AL108" s="58">
        <v>0</v>
      </c>
      <c r="AM108" s="58">
        <v>0</v>
      </c>
      <c r="AN108" s="58">
        <v>0</v>
      </c>
      <c r="AO108" s="58">
        <v>0</v>
      </c>
      <c r="AP108" s="58">
        <v>0</v>
      </c>
      <c r="AQ108" s="58">
        <v>0</v>
      </c>
      <c r="AR108" s="58">
        <v>0</v>
      </c>
      <c r="AS108" s="58">
        <v>0</v>
      </c>
      <c r="AT108" s="58">
        <v>0</v>
      </c>
      <c r="AU108" s="58">
        <v>0</v>
      </c>
      <c r="AV108" s="58">
        <v>0</v>
      </c>
      <c r="AW108" s="58">
        <v>0</v>
      </c>
      <c r="AX108" s="58">
        <v>0</v>
      </c>
      <c r="AY108" s="58">
        <v>0</v>
      </c>
      <c r="AZ108" s="58">
        <v>0</v>
      </c>
      <c r="BA108" s="58">
        <v>0</v>
      </c>
      <c r="BB108" s="58">
        <v>0</v>
      </c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113">
        <f t="shared" si="8"/>
        <v>0</v>
      </c>
      <c r="BU108" s="113">
        <f t="shared" si="9"/>
        <v>0</v>
      </c>
    </row>
    <row r="109" spans="1:73" x14ac:dyDescent="0.2">
      <c r="A109" s="51" t="s">
        <v>19</v>
      </c>
      <c r="B109" s="88" t="s">
        <v>3690</v>
      </c>
      <c r="C109" s="236" t="s">
        <v>3691</v>
      </c>
      <c r="D109" s="89">
        <v>293020</v>
      </c>
      <c r="E109" s="237" t="s">
        <v>1395</v>
      </c>
      <c r="F109" s="88" t="s">
        <v>3487</v>
      </c>
      <c r="G109" s="240">
        <v>292.77</v>
      </c>
      <c r="H109" s="240"/>
      <c r="I109" s="240">
        <v>302.11</v>
      </c>
      <c r="J109" s="90">
        <f t="shared" si="5"/>
        <v>594.88</v>
      </c>
      <c r="K109" s="90">
        <v>298109.37999999966</v>
      </c>
      <c r="L109" s="240">
        <v>602.36</v>
      </c>
      <c r="M109" s="240">
        <v>299.02</v>
      </c>
      <c r="N109" s="240"/>
      <c r="O109" s="241"/>
      <c r="P109" s="91">
        <f t="shared" si="6"/>
        <v>901.38</v>
      </c>
      <c r="Q109" s="91">
        <f t="shared" si="7"/>
        <v>306809.9899999997</v>
      </c>
      <c r="R109" s="242">
        <v>609.61</v>
      </c>
      <c r="S109" s="242">
        <v>474.77</v>
      </c>
      <c r="T109" s="26">
        <v>1023.92</v>
      </c>
      <c r="U109" s="26">
        <v>1023.92</v>
      </c>
      <c r="V109" s="26">
        <v>1023.92</v>
      </c>
      <c r="W109" s="26">
        <v>253609</v>
      </c>
      <c r="X109" s="26">
        <v>1023.92</v>
      </c>
      <c r="Y109" s="26">
        <v>1023.92</v>
      </c>
      <c r="Z109" s="26">
        <v>1023.92</v>
      </c>
      <c r="AA109" s="26">
        <v>1023.92</v>
      </c>
      <c r="AB109" s="26">
        <v>1023.92</v>
      </c>
      <c r="AC109" s="26">
        <v>1023.92</v>
      </c>
      <c r="AD109" s="26">
        <v>1023.92</v>
      </c>
      <c r="AE109" s="26">
        <v>1023.92</v>
      </c>
      <c r="AF109" s="26">
        <v>1023.92</v>
      </c>
      <c r="AG109" s="26">
        <v>1023.92</v>
      </c>
      <c r="AH109" s="26">
        <v>1023.92</v>
      </c>
      <c r="AI109" s="26">
        <v>11558.04</v>
      </c>
      <c r="AJ109" s="26">
        <v>1023.92</v>
      </c>
      <c r="AK109" s="26">
        <v>1023.92</v>
      </c>
      <c r="AL109" s="26">
        <v>1023.92</v>
      </c>
      <c r="AM109" s="26">
        <v>1023.92</v>
      </c>
      <c r="AN109" s="26">
        <v>1023.92</v>
      </c>
      <c r="AO109" s="26">
        <v>1023.92</v>
      </c>
      <c r="AP109" s="26">
        <v>1023.92</v>
      </c>
      <c r="AQ109" s="26">
        <v>1023.92</v>
      </c>
      <c r="AR109" s="26">
        <v>1023.92</v>
      </c>
      <c r="AS109" s="26">
        <v>1023.92</v>
      </c>
      <c r="AT109" s="26">
        <v>1023.92</v>
      </c>
      <c r="AU109" s="26">
        <v>11558.04</v>
      </c>
      <c r="AV109" s="26">
        <v>1023.92</v>
      </c>
      <c r="AW109" s="26">
        <v>1023.92</v>
      </c>
      <c r="AX109" s="26">
        <v>1023.92</v>
      </c>
      <c r="AY109" s="26">
        <v>0</v>
      </c>
      <c r="AZ109" s="26">
        <v>0</v>
      </c>
      <c r="BA109" s="26">
        <v>330.77</v>
      </c>
      <c r="BB109" s="26">
        <v>0</v>
      </c>
      <c r="BC109" s="26">
        <v>0</v>
      </c>
      <c r="BD109" s="26">
        <v>0</v>
      </c>
      <c r="BE109" s="26">
        <v>0</v>
      </c>
      <c r="BF109" s="26">
        <v>0</v>
      </c>
      <c r="BG109" s="26">
        <v>0</v>
      </c>
      <c r="BH109" s="26">
        <v>0</v>
      </c>
      <c r="BI109" s="26">
        <v>0</v>
      </c>
      <c r="BJ109" s="26">
        <v>0</v>
      </c>
      <c r="BK109" s="26">
        <v>0</v>
      </c>
      <c r="BL109" s="26">
        <v>0</v>
      </c>
      <c r="BM109" s="26">
        <v>0</v>
      </c>
      <c r="BN109" s="26">
        <v>0</v>
      </c>
      <c r="BO109" s="26">
        <v>0</v>
      </c>
      <c r="BP109" s="26">
        <v>0</v>
      </c>
      <c r="BQ109" s="26">
        <v>0</v>
      </c>
      <c r="BR109" s="26">
        <v>0</v>
      </c>
      <c r="BS109" s="26">
        <v>0</v>
      </c>
      <c r="BT109" s="113">
        <f t="shared" si="8"/>
        <v>1985.76</v>
      </c>
      <c r="BU109" s="113">
        <f t="shared" si="9"/>
        <v>305725.60999999975</v>
      </c>
    </row>
    <row r="110" spans="1:73" x14ac:dyDescent="0.2">
      <c r="A110" s="235" t="s">
        <v>16</v>
      </c>
      <c r="B110" s="57" t="s">
        <v>3907</v>
      </c>
      <c r="C110" s="57"/>
      <c r="D110" s="26"/>
      <c r="E110" s="66"/>
      <c r="F110" s="57"/>
      <c r="G110" s="58"/>
      <c r="H110" s="58"/>
      <c r="I110" s="58"/>
      <c r="J110" s="59">
        <f t="shared" si="5"/>
        <v>0</v>
      </c>
      <c r="K110" s="59">
        <v>0</v>
      </c>
      <c r="L110" s="58"/>
      <c r="M110" s="58"/>
      <c r="N110" s="58"/>
      <c r="O110" s="58"/>
      <c r="P110" s="61">
        <f t="shared" si="6"/>
        <v>0</v>
      </c>
      <c r="Q110" s="61">
        <f t="shared" si="7"/>
        <v>0</v>
      </c>
      <c r="R110" s="79">
        <v>0</v>
      </c>
      <c r="S110" s="79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58">
        <v>0</v>
      </c>
      <c r="Z110" s="58">
        <v>0</v>
      </c>
      <c r="AA110" s="58">
        <v>0</v>
      </c>
      <c r="AB110" s="58">
        <v>0</v>
      </c>
      <c r="AC110" s="58">
        <v>0</v>
      </c>
      <c r="AD110" s="58">
        <v>0</v>
      </c>
      <c r="AE110" s="58">
        <v>0</v>
      </c>
      <c r="AF110" s="58">
        <v>0</v>
      </c>
      <c r="AG110" s="58">
        <v>0</v>
      </c>
      <c r="AH110" s="58">
        <v>0</v>
      </c>
      <c r="AI110" s="58">
        <v>0</v>
      </c>
      <c r="AJ110" s="58">
        <v>0</v>
      </c>
      <c r="AK110" s="58">
        <v>0</v>
      </c>
      <c r="AL110" s="58">
        <v>0</v>
      </c>
      <c r="AM110" s="58">
        <v>0</v>
      </c>
      <c r="AN110" s="58">
        <v>0</v>
      </c>
      <c r="AO110" s="58">
        <v>0</v>
      </c>
      <c r="AP110" s="58">
        <v>0</v>
      </c>
      <c r="AQ110" s="58">
        <v>0</v>
      </c>
      <c r="AR110" s="58">
        <v>0</v>
      </c>
      <c r="AS110" s="58">
        <v>0</v>
      </c>
      <c r="AT110" s="58">
        <v>0</v>
      </c>
      <c r="AU110" s="58">
        <v>0</v>
      </c>
      <c r="AV110" s="58">
        <v>0</v>
      </c>
      <c r="AW110" s="58">
        <v>0</v>
      </c>
      <c r="AX110" s="58">
        <v>0</v>
      </c>
      <c r="AY110" s="58">
        <v>0</v>
      </c>
      <c r="AZ110" s="58">
        <v>0</v>
      </c>
      <c r="BA110" s="58">
        <v>0</v>
      </c>
      <c r="BB110" s="58">
        <v>0</v>
      </c>
      <c r="BC110" s="66"/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66"/>
      <c r="BR110" s="66"/>
      <c r="BS110" s="66"/>
      <c r="BT110" s="113">
        <f t="shared" si="8"/>
        <v>0</v>
      </c>
      <c r="BU110" s="113">
        <f t="shared" si="9"/>
        <v>0</v>
      </c>
    </row>
    <row r="111" spans="1:73" x14ac:dyDescent="0.2">
      <c r="A111" s="235" t="s">
        <v>16</v>
      </c>
      <c r="B111" s="57" t="s">
        <v>3908</v>
      </c>
      <c r="C111" s="57"/>
      <c r="D111" s="26"/>
      <c r="E111" s="66"/>
      <c r="F111" s="57"/>
      <c r="G111" s="58"/>
      <c r="H111" s="58"/>
      <c r="I111" s="58"/>
      <c r="J111" s="59">
        <f t="shared" si="5"/>
        <v>0</v>
      </c>
      <c r="K111" s="59">
        <v>0</v>
      </c>
      <c r="L111" s="58"/>
      <c r="M111" s="58"/>
      <c r="N111" s="58"/>
      <c r="O111" s="58"/>
      <c r="P111" s="61">
        <f t="shared" si="6"/>
        <v>0</v>
      </c>
      <c r="Q111" s="61">
        <f t="shared" si="7"/>
        <v>0</v>
      </c>
      <c r="R111" s="79">
        <v>0</v>
      </c>
      <c r="S111" s="79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58">
        <v>0</v>
      </c>
      <c r="Z111" s="58">
        <v>0</v>
      </c>
      <c r="AA111" s="58">
        <v>0</v>
      </c>
      <c r="AB111" s="58">
        <v>0</v>
      </c>
      <c r="AC111" s="58">
        <v>0</v>
      </c>
      <c r="AD111" s="58">
        <v>0</v>
      </c>
      <c r="AE111" s="58">
        <v>0</v>
      </c>
      <c r="AF111" s="58">
        <v>0</v>
      </c>
      <c r="AG111" s="58">
        <v>0</v>
      </c>
      <c r="AH111" s="58">
        <v>0</v>
      </c>
      <c r="AI111" s="58">
        <v>0</v>
      </c>
      <c r="AJ111" s="58">
        <v>0</v>
      </c>
      <c r="AK111" s="58">
        <v>0</v>
      </c>
      <c r="AL111" s="58">
        <v>0</v>
      </c>
      <c r="AM111" s="58">
        <v>0</v>
      </c>
      <c r="AN111" s="58">
        <v>0</v>
      </c>
      <c r="AO111" s="58">
        <v>0</v>
      </c>
      <c r="AP111" s="58">
        <v>0</v>
      </c>
      <c r="AQ111" s="58">
        <v>0</v>
      </c>
      <c r="AR111" s="58">
        <v>0</v>
      </c>
      <c r="AS111" s="58">
        <v>0</v>
      </c>
      <c r="AT111" s="58">
        <v>0</v>
      </c>
      <c r="AU111" s="58">
        <v>0</v>
      </c>
      <c r="AV111" s="58">
        <v>0</v>
      </c>
      <c r="AW111" s="58">
        <v>0</v>
      </c>
      <c r="AX111" s="58">
        <v>0</v>
      </c>
      <c r="AY111" s="58">
        <v>0</v>
      </c>
      <c r="AZ111" s="58">
        <v>0</v>
      </c>
      <c r="BA111" s="58">
        <v>0</v>
      </c>
      <c r="BB111" s="58">
        <v>0</v>
      </c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113">
        <f t="shared" si="8"/>
        <v>0</v>
      </c>
      <c r="BU111" s="113">
        <f t="shared" si="9"/>
        <v>0</v>
      </c>
    </row>
    <row r="112" spans="1:73" x14ac:dyDescent="0.2">
      <c r="A112" s="51" t="s">
        <v>42</v>
      </c>
      <c r="B112" s="57" t="s">
        <v>3818</v>
      </c>
      <c r="C112" s="57"/>
      <c r="D112" s="26"/>
      <c r="E112" s="66"/>
      <c r="F112" s="57"/>
      <c r="G112" s="58"/>
      <c r="H112" s="58"/>
      <c r="I112" s="58"/>
      <c r="J112" s="59">
        <f t="shared" si="5"/>
        <v>0</v>
      </c>
      <c r="K112" s="59">
        <v>0</v>
      </c>
      <c r="L112" s="58"/>
      <c r="M112" s="58"/>
      <c r="N112" s="58"/>
      <c r="O112" s="58"/>
      <c r="P112" s="61">
        <f t="shared" si="6"/>
        <v>0</v>
      </c>
      <c r="Q112" s="61">
        <f t="shared" si="7"/>
        <v>0</v>
      </c>
      <c r="R112" s="79">
        <v>0</v>
      </c>
      <c r="S112" s="79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58">
        <v>0</v>
      </c>
      <c r="Z112" s="58">
        <v>0</v>
      </c>
      <c r="AA112" s="58">
        <v>0</v>
      </c>
      <c r="AB112" s="58">
        <v>0</v>
      </c>
      <c r="AC112" s="58">
        <v>0</v>
      </c>
      <c r="AD112" s="58">
        <v>0</v>
      </c>
      <c r="AE112" s="58">
        <v>0</v>
      </c>
      <c r="AF112" s="58">
        <v>0</v>
      </c>
      <c r="AG112" s="58">
        <v>0</v>
      </c>
      <c r="AH112" s="58">
        <v>0</v>
      </c>
      <c r="AI112" s="58">
        <v>0</v>
      </c>
      <c r="AJ112" s="58">
        <v>0</v>
      </c>
      <c r="AK112" s="58">
        <v>0</v>
      </c>
      <c r="AL112" s="58">
        <v>0</v>
      </c>
      <c r="AM112" s="58">
        <v>0</v>
      </c>
      <c r="AN112" s="58">
        <v>0</v>
      </c>
      <c r="AO112" s="58">
        <v>0</v>
      </c>
      <c r="AP112" s="58">
        <v>0</v>
      </c>
      <c r="AQ112" s="58">
        <v>0</v>
      </c>
      <c r="AR112" s="58">
        <v>0</v>
      </c>
      <c r="AS112" s="58">
        <v>0</v>
      </c>
      <c r="AT112" s="58">
        <v>0</v>
      </c>
      <c r="AU112" s="58">
        <v>0</v>
      </c>
      <c r="AV112" s="58">
        <v>0</v>
      </c>
      <c r="AW112" s="58">
        <v>0</v>
      </c>
      <c r="AX112" s="58">
        <v>0</v>
      </c>
      <c r="AY112" s="58">
        <v>0</v>
      </c>
      <c r="AZ112" s="58">
        <v>0</v>
      </c>
      <c r="BA112" s="58">
        <v>0</v>
      </c>
      <c r="BB112" s="58">
        <v>0</v>
      </c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113">
        <f t="shared" si="8"/>
        <v>0</v>
      </c>
      <c r="BU112" s="113">
        <f t="shared" si="9"/>
        <v>0</v>
      </c>
    </row>
    <row r="113" spans="1:73" x14ac:dyDescent="0.2">
      <c r="A113" s="51" t="s">
        <v>19</v>
      </c>
      <c r="B113" s="57" t="s">
        <v>3663</v>
      </c>
      <c r="C113" s="65">
        <v>45638</v>
      </c>
      <c r="D113" s="26">
        <v>371300</v>
      </c>
      <c r="E113" s="66" t="s">
        <v>1400</v>
      </c>
      <c r="F113" s="57" t="s">
        <v>3487</v>
      </c>
      <c r="G113" s="33"/>
      <c r="H113" s="33">
        <v>3052.1499999999996</v>
      </c>
      <c r="I113" s="33">
        <v>1557.12</v>
      </c>
      <c r="J113" s="59">
        <f t="shared" si="5"/>
        <v>4609.2699999999995</v>
      </c>
      <c r="K113" s="59">
        <v>373753.91999999987</v>
      </c>
      <c r="L113" s="33"/>
      <c r="M113" s="33">
        <v>400.21</v>
      </c>
      <c r="N113" s="33">
        <v>406.23</v>
      </c>
      <c r="O113" s="60"/>
      <c r="P113" s="61">
        <f t="shared" si="6"/>
        <v>806.44</v>
      </c>
      <c r="Q113" s="61">
        <f t="shared" si="7"/>
        <v>383825.42999999941</v>
      </c>
      <c r="R113" s="62">
        <v>396.56</v>
      </c>
      <c r="S113" s="62"/>
      <c r="T113" s="26">
        <v>402.93</v>
      </c>
      <c r="U113" s="26">
        <v>402.93</v>
      </c>
      <c r="V113" s="26">
        <v>402.93</v>
      </c>
      <c r="W113" s="26">
        <v>334263.51</v>
      </c>
      <c r="X113" s="26">
        <v>1343.1</v>
      </c>
      <c r="Y113" s="26">
        <v>1343.1</v>
      </c>
      <c r="Z113" s="26">
        <v>1343.1</v>
      </c>
      <c r="AA113" s="26">
        <v>1343.1</v>
      </c>
      <c r="AB113" s="26">
        <v>1343.1</v>
      </c>
      <c r="AC113" s="26">
        <v>1343.1</v>
      </c>
      <c r="AD113" s="26">
        <v>1343.1</v>
      </c>
      <c r="AE113" s="26">
        <v>1343.1</v>
      </c>
      <c r="AF113" s="26">
        <v>1343.1</v>
      </c>
      <c r="AG113" s="26">
        <v>1343.1</v>
      </c>
      <c r="AH113" s="26">
        <v>1343.1</v>
      </c>
      <c r="AI113" s="26">
        <v>6610.16</v>
      </c>
      <c r="AJ113" s="26">
        <v>1343.1</v>
      </c>
      <c r="AK113" s="26">
        <v>1343.1</v>
      </c>
      <c r="AL113" s="26">
        <v>1343.1</v>
      </c>
      <c r="AM113" s="26">
        <v>1343.1</v>
      </c>
      <c r="AN113" s="26">
        <v>1343.1</v>
      </c>
      <c r="AO113" s="26">
        <v>1343.1</v>
      </c>
      <c r="AP113" s="26">
        <v>1343.1</v>
      </c>
      <c r="AQ113" s="26">
        <v>1343.1</v>
      </c>
      <c r="AR113" s="26">
        <v>1343.1</v>
      </c>
      <c r="AS113" s="26">
        <v>1343.1</v>
      </c>
      <c r="AT113" s="26">
        <v>1343.1</v>
      </c>
      <c r="AU113" s="26">
        <v>1343.1</v>
      </c>
      <c r="AV113" s="26">
        <v>1343.1</v>
      </c>
      <c r="AW113" s="26">
        <v>1343.1</v>
      </c>
      <c r="AX113" s="26">
        <v>7663.57</v>
      </c>
      <c r="AY113" s="26">
        <v>0</v>
      </c>
      <c r="AZ113" s="26">
        <v>0</v>
      </c>
      <c r="BA113" s="26">
        <v>105.34</v>
      </c>
      <c r="BB113" s="26">
        <v>0</v>
      </c>
      <c r="BC113" s="26">
        <v>0</v>
      </c>
      <c r="BD113" s="26">
        <v>0</v>
      </c>
      <c r="BE113" s="26">
        <v>0</v>
      </c>
      <c r="BF113" s="26">
        <v>0</v>
      </c>
      <c r="BG113" s="26">
        <v>0</v>
      </c>
      <c r="BH113" s="26">
        <v>0</v>
      </c>
      <c r="BI113" s="26">
        <v>0</v>
      </c>
      <c r="BJ113" s="26">
        <v>0</v>
      </c>
      <c r="BK113" s="26">
        <v>0</v>
      </c>
      <c r="BL113" s="26">
        <v>0</v>
      </c>
      <c r="BM113" s="26">
        <v>0</v>
      </c>
      <c r="BN113" s="26">
        <v>0</v>
      </c>
      <c r="BO113" s="26">
        <v>0</v>
      </c>
      <c r="BP113" s="26">
        <v>0</v>
      </c>
      <c r="BQ113" s="26">
        <v>0</v>
      </c>
      <c r="BR113" s="26">
        <v>0</v>
      </c>
      <c r="BS113" s="26">
        <v>0</v>
      </c>
      <c r="BT113" s="113">
        <f t="shared" si="8"/>
        <v>1203</v>
      </c>
      <c r="BU113" s="113">
        <f t="shared" si="9"/>
        <v>383428.86999999941</v>
      </c>
    </row>
    <row r="114" spans="1:73" x14ac:dyDescent="0.2">
      <c r="A114" s="235" t="s">
        <v>16</v>
      </c>
      <c r="B114" s="57" t="s">
        <v>3909</v>
      </c>
      <c r="C114" s="57"/>
      <c r="D114" s="26"/>
      <c r="E114" s="66"/>
      <c r="F114" s="57"/>
      <c r="G114" s="58"/>
      <c r="H114" s="58"/>
      <c r="I114" s="58"/>
      <c r="J114" s="59">
        <f t="shared" si="5"/>
        <v>0</v>
      </c>
      <c r="K114" s="59">
        <v>0</v>
      </c>
      <c r="L114" s="58"/>
      <c r="M114" s="58"/>
      <c r="N114" s="58"/>
      <c r="O114" s="58"/>
      <c r="P114" s="61">
        <f t="shared" si="6"/>
        <v>0</v>
      </c>
      <c r="Q114" s="61">
        <f t="shared" si="7"/>
        <v>0</v>
      </c>
      <c r="R114" s="79">
        <v>0</v>
      </c>
      <c r="S114" s="79">
        <v>0</v>
      </c>
      <c r="T114" s="58">
        <v>0</v>
      </c>
      <c r="U114" s="58">
        <v>0</v>
      </c>
      <c r="V114" s="58">
        <v>0</v>
      </c>
      <c r="W114" s="58">
        <v>0</v>
      </c>
      <c r="X114" s="58">
        <v>0</v>
      </c>
      <c r="Y114" s="58">
        <v>0</v>
      </c>
      <c r="Z114" s="58">
        <v>0</v>
      </c>
      <c r="AA114" s="58">
        <v>0</v>
      </c>
      <c r="AB114" s="58">
        <v>0</v>
      </c>
      <c r="AC114" s="58">
        <v>0</v>
      </c>
      <c r="AD114" s="58">
        <v>0</v>
      </c>
      <c r="AE114" s="58">
        <v>0</v>
      </c>
      <c r="AF114" s="58">
        <v>0</v>
      </c>
      <c r="AG114" s="58">
        <v>0</v>
      </c>
      <c r="AH114" s="58">
        <v>0</v>
      </c>
      <c r="AI114" s="58">
        <v>0</v>
      </c>
      <c r="AJ114" s="58">
        <v>0</v>
      </c>
      <c r="AK114" s="58">
        <v>0</v>
      </c>
      <c r="AL114" s="58">
        <v>0</v>
      </c>
      <c r="AM114" s="58">
        <v>0</v>
      </c>
      <c r="AN114" s="58">
        <v>0</v>
      </c>
      <c r="AO114" s="58">
        <v>0</v>
      </c>
      <c r="AP114" s="58">
        <v>0</v>
      </c>
      <c r="AQ114" s="58">
        <v>0</v>
      </c>
      <c r="AR114" s="58">
        <v>0</v>
      </c>
      <c r="AS114" s="58">
        <v>0</v>
      </c>
      <c r="AT114" s="58">
        <v>0</v>
      </c>
      <c r="AU114" s="58">
        <v>0</v>
      </c>
      <c r="AV114" s="58">
        <v>0</v>
      </c>
      <c r="AW114" s="58">
        <v>0</v>
      </c>
      <c r="AX114" s="58">
        <v>0</v>
      </c>
      <c r="AY114" s="58">
        <v>0</v>
      </c>
      <c r="AZ114" s="58">
        <v>0</v>
      </c>
      <c r="BA114" s="58">
        <v>0</v>
      </c>
      <c r="BB114" s="58">
        <v>0</v>
      </c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113">
        <f t="shared" si="8"/>
        <v>0</v>
      </c>
      <c r="BU114" s="113">
        <f t="shared" si="9"/>
        <v>0</v>
      </c>
    </row>
    <row r="115" spans="1:73" x14ac:dyDescent="0.2">
      <c r="A115" s="51" t="s">
        <v>42</v>
      </c>
      <c r="B115" s="57" t="s">
        <v>3819</v>
      </c>
      <c r="C115" s="57"/>
      <c r="D115" s="26"/>
      <c r="E115" s="66"/>
      <c r="F115" s="57"/>
      <c r="G115" s="58"/>
      <c r="H115" s="58"/>
      <c r="I115" s="58"/>
      <c r="J115" s="59">
        <f t="shared" si="5"/>
        <v>0</v>
      </c>
      <c r="K115" s="59">
        <v>0</v>
      </c>
      <c r="L115" s="58"/>
      <c r="M115" s="58"/>
      <c r="N115" s="58"/>
      <c r="O115" s="58"/>
      <c r="P115" s="61">
        <f t="shared" si="6"/>
        <v>0</v>
      </c>
      <c r="Q115" s="61">
        <f t="shared" si="7"/>
        <v>0</v>
      </c>
      <c r="R115" s="79">
        <v>0</v>
      </c>
      <c r="S115" s="79">
        <v>0</v>
      </c>
      <c r="T115" s="58">
        <v>0</v>
      </c>
      <c r="U115" s="58">
        <v>0</v>
      </c>
      <c r="V115" s="58">
        <v>0</v>
      </c>
      <c r="W115" s="58">
        <v>0</v>
      </c>
      <c r="X115" s="58">
        <v>0</v>
      </c>
      <c r="Y115" s="58">
        <v>0</v>
      </c>
      <c r="Z115" s="58">
        <v>0</v>
      </c>
      <c r="AA115" s="58">
        <v>0</v>
      </c>
      <c r="AB115" s="58">
        <v>0</v>
      </c>
      <c r="AC115" s="58">
        <v>0</v>
      </c>
      <c r="AD115" s="58">
        <v>0</v>
      </c>
      <c r="AE115" s="58">
        <v>0</v>
      </c>
      <c r="AF115" s="58">
        <v>0</v>
      </c>
      <c r="AG115" s="58">
        <v>0</v>
      </c>
      <c r="AH115" s="58">
        <v>0</v>
      </c>
      <c r="AI115" s="58">
        <v>0</v>
      </c>
      <c r="AJ115" s="58">
        <v>0</v>
      </c>
      <c r="AK115" s="58">
        <v>0</v>
      </c>
      <c r="AL115" s="58">
        <v>0</v>
      </c>
      <c r="AM115" s="58">
        <v>0</v>
      </c>
      <c r="AN115" s="58">
        <v>0</v>
      </c>
      <c r="AO115" s="58">
        <v>0</v>
      </c>
      <c r="AP115" s="58">
        <v>0</v>
      </c>
      <c r="AQ115" s="58">
        <v>0</v>
      </c>
      <c r="AR115" s="58">
        <v>0</v>
      </c>
      <c r="AS115" s="58">
        <v>0</v>
      </c>
      <c r="AT115" s="58">
        <v>0</v>
      </c>
      <c r="AU115" s="58">
        <v>0</v>
      </c>
      <c r="AV115" s="58">
        <v>0</v>
      </c>
      <c r="AW115" s="58">
        <v>0</v>
      </c>
      <c r="AX115" s="58">
        <v>0</v>
      </c>
      <c r="AY115" s="58">
        <v>0</v>
      </c>
      <c r="AZ115" s="58">
        <v>0</v>
      </c>
      <c r="BA115" s="58">
        <v>0</v>
      </c>
      <c r="BB115" s="58">
        <v>0</v>
      </c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113">
        <f t="shared" si="8"/>
        <v>0</v>
      </c>
      <c r="BU115" s="113">
        <f t="shared" si="9"/>
        <v>0</v>
      </c>
    </row>
    <row r="116" spans="1:73" x14ac:dyDescent="0.2">
      <c r="A116" s="234" t="s">
        <v>19</v>
      </c>
      <c r="B116" s="53" t="s">
        <v>3789</v>
      </c>
      <c r="C116" s="54" t="s">
        <v>3706</v>
      </c>
      <c r="D116" s="55">
        <v>281060</v>
      </c>
      <c r="E116" s="238" t="s">
        <v>1405</v>
      </c>
      <c r="F116" s="57" t="s">
        <v>3487</v>
      </c>
      <c r="G116" s="58"/>
      <c r="H116" s="58"/>
      <c r="I116" s="58"/>
      <c r="J116" s="59">
        <f t="shared" si="5"/>
        <v>0</v>
      </c>
      <c r="K116" s="59">
        <v>0</v>
      </c>
      <c r="L116" s="33"/>
      <c r="M116" s="33">
        <v>300</v>
      </c>
      <c r="N116" s="33">
        <v>308.58999999999997</v>
      </c>
      <c r="O116" s="60"/>
      <c r="P116" s="61">
        <f t="shared" si="6"/>
        <v>608.58999999999992</v>
      </c>
      <c r="Q116" s="61">
        <f t="shared" si="7"/>
        <v>280631.4000000002</v>
      </c>
      <c r="R116" s="62">
        <v>311.18</v>
      </c>
      <c r="S116" s="62">
        <v>311.08</v>
      </c>
      <c r="T116" s="26">
        <v>138.01</v>
      </c>
      <c r="U116" s="26">
        <v>138.01</v>
      </c>
      <c r="V116" s="26">
        <v>138.01</v>
      </c>
      <c r="W116" s="26">
        <v>268004.56</v>
      </c>
      <c r="X116" s="26">
        <v>138.01</v>
      </c>
      <c r="Y116" s="26">
        <v>138.01</v>
      </c>
      <c r="Z116" s="26">
        <v>138.01</v>
      </c>
      <c r="AA116" s="26">
        <v>138.01</v>
      </c>
      <c r="AB116" s="26">
        <v>138.01</v>
      </c>
      <c r="AC116" s="26">
        <v>138.01</v>
      </c>
      <c r="AD116" s="26">
        <v>138.01</v>
      </c>
      <c r="AE116" s="26">
        <v>138.01</v>
      </c>
      <c r="AF116" s="26">
        <v>138.01</v>
      </c>
      <c r="AG116" s="26">
        <v>138.01</v>
      </c>
      <c r="AH116" s="26">
        <v>138.01</v>
      </c>
      <c r="AI116" s="26">
        <v>1654.56</v>
      </c>
      <c r="AJ116" s="26">
        <v>138.01</v>
      </c>
      <c r="AK116" s="26">
        <v>138.01</v>
      </c>
      <c r="AL116" s="26">
        <v>138.01</v>
      </c>
      <c r="AM116" s="26">
        <v>138.01</v>
      </c>
      <c r="AN116" s="26">
        <v>138.01</v>
      </c>
      <c r="AO116" s="26">
        <v>138.01</v>
      </c>
      <c r="AP116" s="26">
        <v>138.01</v>
      </c>
      <c r="AQ116" s="26">
        <v>138.01</v>
      </c>
      <c r="AR116" s="26">
        <v>138.01</v>
      </c>
      <c r="AS116" s="26">
        <v>280.56</v>
      </c>
      <c r="AT116" s="26">
        <v>460.02</v>
      </c>
      <c r="AU116" s="26">
        <v>460.02</v>
      </c>
      <c r="AV116" s="26">
        <v>460.02</v>
      </c>
      <c r="AW116" s="26">
        <v>460.02</v>
      </c>
      <c r="AX116" s="26">
        <v>4954.05</v>
      </c>
      <c r="AY116" s="26">
        <v>0</v>
      </c>
      <c r="AZ116" s="26">
        <v>0</v>
      </c>
      <c r="BA116" s="26">
        <v>0</v>
      </c>
      <c r="BB116" s="26">
        <v>101.1</v>
      </c>
      <c r="BC116" s="26">
        <v>0</v>
      </c>
      <c r="BD116" s="26">
        <v>0</v>
      </c>
      <c r="BE116" s="26">
        <v>0</v>
      </c>
      <c r="BF116" s="26">
        <v>0</v>
      </c>
      <c r="BG116" s="26">
        <v>0</v>
      </c>
      <c r="BH116" s="26">
        <v>0</v>
      </c>
      <c r="BI116" s="26">
        <v>0</v>
      </c>
      <c r="BJ116" s="26">
        <v>0</v>
      </c>
      <c r="BK116" s="26">
        <v>0</v>
      </c>
      <c r="BL116" s="26">
        <v>0</v>
      </c>
      <c r="BM116" s="26">
        <v>0</v>
      </c>
      <c r="BN116" s="26">
        <v>0</v>
      </c>
      <c r="BO116" s="26">
        <v>0</v>
      </c>
      <c r="BP116" s="26">
        <v>0</v>
      </c>
      <c r="BQ116" s="26">
        <v>0</v>
      </c>
      <c r="BR116" s="26">
        <v>0</v>
      </c>
      <c r="BS116" s="26">
        <v>0</v>
      </c>
      <c r="BT116" s="113">
        <f t="shared" si="8"/>
        <v>1230.8499999999999</v>
      </c>
      <c r="BU116" s="113">
        <f t="shared" si="9"/>
        <v>280009.14000000025</v>
      </c>
    </row>
    <row r="117" spans="1:73" x14ac:dyDescent="0.2">
      <c r="A117" s="235" t="s">
        <v>16</v>
      </c>
      <c r="B117" s="57" t="s">
        <v>3910</v>
      </c>
      <c r="C117" s="57"/>
      <c r="D117" s="26"/>
      <c r="E117" s="66"/>
      <c r="F117" s="57"/>
      <c r="G117" s="58"/>
      <c r="H117" s="58"/>
      <c r="I117" s="58"/>
      <c r="J117" s="59">
        <f t="shared" si="5"/>
        <v>0</v>
      </c>
      <c r="K117" s="59">
        <v>0</v>
      </c>
      <c r="L117" s="58"/>
      <c r="M117" s="58"/>
      <c r="N117" s="58"/>
      <c r="O117" s="58"/>
      <c r="P117" s="61">
        <f t="shared" si="6"/>
        <v>0</v>
      </c>
      <c r="Q117" s="61">
        <f t="shared" si="7"/>
        <v>0</v>
      </c>
      <c r="R117" s="79">
        <v>0</v>
      </c>
      <c r="S117" s="79">
        <v>0</v>
      </c>
      <c r="T117" s="58">
        <v>0</v>
      </c>
      <c r="U117" s="58">
        <v>0</v>
      </c>
      <c r="V117" s="58">
        <v>0</v>
      </c>
      <c r="W117" s="58">
        <v>0</v>
      </c>
      <c r="X117" s="58">
        <v>0</v>
      </c>
      <c r="Y117" s="58">
        <v>0</v>
      </c>
      <c r="Z117" s="58">
        <v>0</v>
      </c>
      <c r="AA117" s="58">
        <v>0</v>
      </c>
      <c r="AB117" s="58">
        <v>0</v>
      </c>
      <c r="AC117" s="58">
        <v>0</v>
      </c>
      <c r="AD117" s="58">
        <v>0</v>
      </c>
      <c r="AE117" s="58">
        <v>0</v>
      </c>
      <c r="AF117" s="58">
        <v>0</v>
      </c>
      <c r="AG117" s="58">
        <v>0</v>
      </c>
      <c r="AH117" s="58">
        <v>0</v>
      </c>
      <c r="AI117" s="58">
        <v>0</v>
      </c>
      <c r="AJ117" s="58">
        <v>0</v>
      </c>
      <c r="AK117" s="58">
        <v>0</v>
      </c>
      <c r="AL117" s="58">
        <v>0</v>
      </c>
      <c r="AM117" s="58">
        <v>0</v>
      </c>
      <c r="AN117" s="58">
        <v>0</v>
      </c>
      <c r="AO117" s="58">
        <v>0</v>
      </c>
      <c r="AP117" s="58">
        <v>0</v>
      </c>
      <c r="AQ117" s="58">
        <v>0</v>
      </c>
      <c r="AR117" s="58">
        <v>0</v>
      </c>
      <c r="AS117" s="58">
        <v>0</v>
      </c>
      <c r="AT117" s="58">
        <v>0</v>
      </c>
      <c r="AU117" s="58">
        <v>0</v>
      </c>
      <c r="AV117" s="58">
        <v>0</v>
      </c>
      <c r="AW117" s="58">
        <v>0</v>
      </c>
      <c r="AX117" s="58">
        <v>0</v>
      </c>
      <c r="AY117" s="58">
        <v>0</v>
      </c>
      <c r="AZ117" s="58">
        <v>0</v>
      </c>
      <c r="BA117" s="58">
        <v>0</v>
      </c>
      <c r="BB117" s="58">
        <v>0</v>
      </c>
      <c r="BC117" s="66"/>
      <c r="BD117" s="66"/>
      <c r="BE117" s="66"/>
      <c r="BF117" s="66"/>
      <c r="BG117" s="66"/>
      <c r="BH117" s="66"/>
      <c r="BI117" s="66"/>
      <c r="BJ117" s="66"/>
      <c r="BK117" s="66"/>
      <c r="BL117" s="66"/>
      <c r="BM117" s="66"/>
      <c r="BN117" s="66"/>
      <c r="BO117" s="66"/>
      <c r="BP117" s="66"/>
      <c r="BQ117" s="66"/>
      <c r="BR117" s="66"/>
      <c r="BS117" s="66"/>
      <c r="BT117" s="113">
        <f t="shared" si="8"/>
        <v>0</v>
      </c>
      <c r="BU117" s="113">
        <f t="shared" si="9"/>
        <v>0</v>
      </c>
    </row>
    <row r="118" spans="1:73" x14ac:dyDescent="0.2">
      <c r="A118" s="51" t="s">
        <v>42</v>
      </c>
      <c r="B118" s="57" t="s">
        <v>3820</v>
      </c>
      <c r="C118" s="57"/>
      <c r="D118" s="26"/>
      <c r="E118" s="66"/>
      <c r="F118" s="57"/>
      <c r="G118" s="58"/>
      <c r="H118" s="58"/>
      <c r="I118" s="58"/>
      <c r="J118" s="59">
        <f t="shared" si="5"/>
        <v>0</v>
      </c>
      <c r="K118" s="59">
        <v>0</v>
      </c>
      <c r="L118" s="58"/>
      <c r="M118" s="58"/>
      <c r="N118" s="58"/>
      <c r="O118" s="58"/>
      <c r="P118" s="61">
        <f t="shared" si="6"/>
        <v>0</v>
      </c>
      <c r="Q118" s="61">
        <f t="shared" si="7"/>
        <v>0</v>
      </c>
      <c r="R118" s="79">
        <v>0</v>
      </c>
      <c r="S118" s="79">
        <v>0</v>
      </c>
      <c r="T118" s="58">
        <v>0</v>
      </c>
      <c r="U118" s="58">
        <v>0</v>
      </c>
      <c r="V118" s="58">
        <v>0</v>
      </c>
      <c r="W118" s="58">
        <v>0</v>
      </c>
      <c r="X118" s="58">
        <v>0</v>
      </c>
      <c r="Y118" s="58">
        <v>0</v>
      </c>
      <c r="Z118" s="58">
        <v>0</v>
      </c>
      <c r="AA118" s="58">
        <v>0</v>
      </c>
      <c r="AB118" s="58">
        <v>0</v>
      </c>
      <c r="AC118" s="58">
        <v>0</v>
      </c>
      <c r="AD118" s="58">
        <v>0</v>
      </c>
      <c r="AE118" s="58">
        <v>0</v>
      </c>
      <c r="AF118" s="58">
        <v>0</v>
      </c>
      <c r="AG118" s="58">
        <v>0</v>
      </c>
      <c r="AH118" s="58">
        <v>0</v>
      </c>
      <c r="AI118" s="58">
        <v>0</v>
      </c>
      <c r="AJ118" s="58">
        <v>0</v>
      </c>
      <c r="AK118" s="58">
        <v>0</v>
      </c>
      <c r="AL118" s="58">
        <v>0</v>
      </c>
      <c r="AM118" s="58">
        <v>0</v>
      </c>
      <c r="AN118" s="58">
        <v>0</v>
      </c>
      <c r="AO118" s="58">
        <v>0</v>
      </c>
      <c r="AP118" s="58">
        <v>0</v>
      </c>
      <c r="AQ118" s="58">
        <v>0</v>
      </c>
      <c r="AR118" s="58">
        <v>0</v>
      </c>
      <c r="AS118" s="58">
        <v>0</v>
      </c>
      <c r="AT118" s="58">
        <v>0</v>
      </c>
      <c r="AU118" s="58">
        <v>0</v>
      </c>
      <c r="AV118" s="58">
        <v>0</v>
      </c>
      <c r="AW118" s="58">
        <v>0</v>
      </c>
      <c r="AX118" s="58">
        <v>0</v>
      </c>
      <c r="AY118" s="58">
        <v>0</v>
      </c>
      <c r="AZ118" s="58">
        <v>0</v>
      </c>
      <c r="BA118" s="58">
        <v>0</v>
      </c>
      <c r="BB118" s="58">
        <v>0</v>
      </c>
      <c r="BC118" s="66"/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66"/>
      <c r="BR118" s="66"/>
      <c r="BS118" s="66"/>
      <c r="BT118" s="113">
        <f t="shared" si="8"/>
        <v>0</v>
      </c>
      <c r="BU118" s="113">
        <f t="shared" si="9"/>
        <v>0</v>
      </c>
    </row>
    <row r="119" spans="1:73" x14ac:dyDescent="0.2">
      <c r="A119" s="51" t="s">
        <v>42</v>
      </c>
      <c r="B119" s="57" t="s">
        <v>3821</v>
      </c>
      <c r="C119" s="57"/>
      <c r="D119" s="26"/>
      <c r="E119" s="66"/>
      <c r="F119" s="57"/>
      <c r="G119" s="58"/>
      <c r="H119" s="58"/>
      <c r="I119" s="58"/>
      <c r="J119" s="59">
        <f t="shared" si="5"/>
        <v>0</v>
      </c>
      <c r="K119" s="59">
        <v>0</v>
      </c>
      <c r="L119" s="58"/>
      <c r="M119" s="58"/>
      <c r="N119" s="58"/>
      <c r="O119" s="58"/>
      <c r="P119" s="61">
        <f t="shared" si="6"/>
        <v>0</v>
      </c>
      <c r="Q119" s="61">
        <f t="shared" si="7"/>
        <v>0</v>
      </c>
      <c r="R119" s="79">
        <v>0</v>
      </c>
      <c r="S119" s="79">
        <v>0</v>
      </c>
      <c r="T119" s="58">
        <v>0</v>
      </c>
      <c r="U119" s="58">
        <v>0</v>
      </c>
      <c r="V119" s="58">
        <v>0</v>
      </c>
      <c r="W119" s="58">
        <v>0</v>
      </c>
      <c r="X119" s="58">
        <v>0</v>
      </c>
      <c r="Y119" s="58">
        <v>0</v>
      </c>
      <c r="Z119" s="58">
        <v>0</v>
      </c>
      <c r="AA119" s="58">
        <v>0</v>
      </c>
      <c r="AB119" s="58">
        <v>0</v>
      </c>
      <c r="AC119" s="58">
        <v>0</v>
      </c>
      <c r="AD119" s="58">
        <v>0</v>
      </c>
      <c r="AE119" s="58">
        <v>0</v>
      </c>
      <c r="AF119" s="58">
        <v>0</v>
      </c>
      <c r="AG119" s="58">
        <v>0</v>
      </c>
      <c r="AH119" s="58">
        <v>0</v>
      </c>
      <c r="AI119" s="58">
        <v>0</v>
      </c>
      <c r="AJ119" s="58">
        <v>0</v>
      </c>
      <c r="AK119" s="58">
        <v>0</v>
      </c>
      <c r="AL119" s="58">
        <v>0</v>
      </c>
      <c r="AM119" s="58">
        <v>0</v>
      </c>
      <c r="AN119" s="58">
        <v>0</v>
      </c>
      <c r="AO119" s="58">
        <v>0</v>
      </c>
      <c r="AP119" s="58">
        <v>0</v>
      </c>
      <c r="AQ119" s="58">
        <v>0</v>
      </c>
      <c r="AR119" s="58">
        <v>0</v>
      </c>
      <c r="AS119" s="58">
        <v>0</v>
      </c>
      <c r="AT119" s="58">
        <v>0</v>
      </c>
      <c r="AU119" s="58">
        <v>0</v>
      </c>
      <c r="AV119" s="58">
        <v>0</v>
      </c>
      <c r="AW119" s="58">
        <v>0</v>
      </c>
      <c r="AX119" s="58">
        <v>0</v>
      </c>
      <c r="AY119" s="58">
        <v>0</v>
      </c>
      <c r="AZ119" s="58">
        <v>0</v>
      </c>
      <c r="BA119" s="58">
        <v>0</v>
      </c>
      <c r="BB119" s="58">
        <v>0</v>
      </c>
      <c r="BC119" s="66"/>
      <c r="BD119" s="66"/>
      <c r="BE119" s="66"/>
      <c r="BF119" s="66"/>
      <c r="BG119" s="66"/>
      <c r="BH119" s="66"/>
      <c r="BI119" s="66"/>
      <c r="BJ119" s="66"/>
      <c r="BK119" s="66"/>
      <c r="BL119" s="66"/>
      <c r="BM119" s="66"/>
      <c r="BN119" s="66"/>
      <c r="BO119" s="66"/>
      <c r="BP119" s="66"/>
      <c r="BQ119" s="66"/>
      <c r="BR119" s="66"/>
      <c r="BS119" s="66"/>
      <c r="BT119" s="113">
        <f t="shared" si="8"/>
        <v>0</v>
      </c>
      <c r="BU119" s="113">
        <f t="shared" si="9"/>
        <v>0</v>
      </c>
    </row>
    <row r="120" spans="1:73" x14ac:dyDescent="0.2">
      <c r="A120" s="234" t="s">
        <v>19</v>
      </c>
      <c r="B120" s="53" t="s">
        <v>3722</v>
      </c>
      <c r="C120" s="54" t="s">
        <v>3723</v>
      </c>
      <c r="D120" s="55">
        <v>216863</v>
      </c>
      <c r="E120" s="238" t="s">
        <v>3724</v>
      </c>
      <c r="F120" s="57" t="s">
        <v>3487</v>
      </c>
      <c r="G120" s="74"/>
      <c r="H120" s="74"/>
      <c r="I120" s="74"/>
      <c r="J120" s="75">
        <f t="shared" si="5"/>
        <v>0</v>
      </c>
      <c r="K120" s="75">
        <v>0</v>
      </c>
      <c r="L120" s="33">
        <v>300</v>
      </c>
      <c r="M120" s="33">
        <v>602.34</v>
      </c>
      <c r="N120" s="33">
        <v>605.47</v>
      </c>
      <c r="O120" s="60"/>
      <c r="P120" s="61">
        <f t="shared" si="6"/>
        <v>1507.81</v>
      </c>
      <c r="Q120" s="61">
        <f t="shared" si="7"/>
        <v>222087.07999999993</v>
      </c>
      <c r="R120" s="62">
        <v>608.98</v>
      </c>
      <c r="S120" s="62">
        <v>220.44</v>
      </c>
      <c r="T120" s="26">
        <v>222.45</v>
      </c>
      <c r="U120" s="26">
        <v>222.45</v>
      </c>
      <c r="V120" s="26">
        <v>222.45</v>
      </c>
      <c r="W120" s="26">
        <v>205224.74</v>
      </c>
      <c r="X120" s="26">
        <v>222.45</v>
      </c>
      <c r="Y120" s="26">
        <v>222.45</v>
      </c>
      <c r="Z120" s="26">
        <v>222.45</v>
      </c>
      <c r="AA120" s="26">
        <v>222.45</v>
      </c>
      <c r="AB120" s="26">
        <v>222.45</v>
      </c>
      <c r="AC120" s="26">
        <v>222.45</v>
      </c>
      <c r="AD120" s="26">
        <v>222.45</v>
      </c>
      <c r="AE120" s="26">
        <v>222.45</v>
      </c>
      <c r="AF120" s="26">
        <v>222.45</v>
      </c>
      <c r="AG120" s="26">
        <v>544.72</v>
      </c>
      <c r="AH120" s="26">
        <v>741.49</v>
      </c>
      <c r="AI120" s="26">
        <v>741.49</v>
      </c>
      <c r="AJ120" s="26">
        <v>741.49</v>
      </c>
      <c r="AK120" s="26">
        <v>741.49</v>
      </c>
      <c r="AL120" s="26">
        <v>741.49</v>
      </c>
      <c r="AM120" s="26">
        <v>741.49</v>
      </c>
      <c r="AN120" s="26">
        <v>741.49</v>
      </c>
      <c r="AO120" s="26">
        <v>741.49</v>
      </c>
      <c r="AP120" s="26">
        <v>741.49</v>
      </c>
      <c r="AQ120" s="26">
        <v>741.49</v>
      </c>
      <c r="AR120" s="26">
        <v>741.49</v>
      </c>
      <c r="AS120" s="26">
        <v>741.49</v>
      </c>
      <c r="AT120" s="26">
        <v>741.49</v>
      </c>
      <c r="AU120" s="26">
        <v>741.49</v>
      </c>
      <c r="AV120" s="26">
        <v>741.49</v>
      </c>
      <c r="AW120" s="26">
        <v>741.49</v>
      </c>
      <c r="AX120" s="26">
        <v>741.49</v>
      </c>
      <c r="AY120" s="26">
        <v>0</v>
      </c>
      <c r="AZ120" s="26">
        <v>0</v>
      </c>
      <c r="BA120" s="26">
        <v>0</v>
      </c>
      <c r="BB120" s="26">
        <v>213.47</v>
      </c>
      <c r="BC120" s="26">
        <v>0</v>
      </c>
      <c r="BD120" s="26">
        <v>0</v>
      </c>
      <c r="BE120" s="26">
        <v>0</v>
      </c>
      <c r="BF120" s="26">
        <v>0</v>
      </c>
      <c r="BG120" s="26">
        <v>0</v>
      </c>
      <c r="BH120" s="26">
        <v>0</v>
      </c>
      <c r="BI120" s="26">
        <v>0</v>
      </c>
      <c r="BJ120" s="26">
        <v>0</v>
      </c>
      <c r="BK120" s="26">
        <v>0</v>
      </c>
      <c r="BL120" s="26">
        <v>0</v>
      </c>
      <c r="BM120" s="26">
        <v>0</v>
      </c>
      <c r="BN120" s="26">
        <v>0</v>
      </c>
      <c r="BO120" s="26">
        <v>0</v>
      </c>
      <c r="BP120" s="26">
        <v>0</v>
      </c>
      <c r="BQ120" s="26">
        <v>0</v>
      </c>
      <c r="BR120" s="26">
        <v>0</v>
      </c>
      <c r="BS120" s="26">
        <v>0</v>
      </c>
      <c r="BT120" s="113">
        <f t="shared" si="8"/>
        <v>2337.23</v>
      </c>
      <c r="BU120" s="113">
        <f t="shared" si="9"/>
        <v>221257.65999999995</v>
      </c>
    </row>
    <row r="121" spans="1:73" x14ac:dyDescent="0.2">
      <c r="A121" s="234" t="s">
        <v>19</v>
      </c>
      <c r="B121" s="53" t="s">
        <v>3763</v>
      </c>
      <c r="C121" s="54" t="s">
        <v>3742</v>
      </c>
      <c r="D121" s="55">
        <v>215260</v>
      </c>
      <c r="E121" s="238" t="s">
        <v>1414</v>
      </c>
      <c r="F121" s="57" t="s">
        <v>3487</v>
      </c>
      <c r="G121" s="58"/>
      <c r="H121" s="58"/>
      <c r="I121" s="58"/>
      <c r="J121" s="59">
        <f t="shared" si="5"/>
        <v>0</v>
      </c>
      <c r="K121" s="59">
        <v>0</v>
      </c>
      <c r="L121" s="33"/>
      <c r="M121" s="33">
        <v>3000</v>
      </c>
      <c r="N121" s="33">
        <v>268.08999999999997</v>
      </c>
      <c r="O121" s="60"/>
      <c r="P121" s="61">
        <f t="shared" si="6"/>
        <v>3268.09</v>
      </c>
      <c r="Q121" s="61">
        <f t="shared" si="7"/>
        <v>212247.6</v>
      </c>
      <c r="R121" s="62">
        <v>269.64</v>
      </c>
      <c r="S121" s="62">
        <v>265.31</v>
      </c>
      <c r="T121" s="33">
        <v>269.64</v>
      </c>
      <c r="U121" s="26">
        <v>269.64</v>
      </c>
      <c r="V121" s="26">
        <v>269.64</v>
      </c>
      <c r="W121" s="26">
        <v>188822.64</v>
      </c>
      <c r="X121" s="26">
        <v>269.64</v>
      </c>
      <c r="Y121" s="26">
        <v>269.64</v>
      </c>
      <c r="Z121" s="26">
        <v>269.64</v>
      </c>
      <c r="AA121" s="26">
        <v>376.1</v>
      </c>
      <c r="AB121" s="26">
        <v>898.81</v>
      </c>
      <c r="AC121" s="26">
        <v>898.81</v>
      </c>
      <c r="AD121" s="26">
        <v>898.81</v>
      </c>
      <c r="AE121" s="26">
        <v>898.81</v>
      </c>
      <c r="AF121" s="26">
        <v>898.81</v>
      </c>
      <c r="AG121" s="26">
        <v>898.81</v>
      </c>
      <c r="AH121" s="26">
        <v>898.81</v>
      </c>
      <c r="AI121" s="26">
        <v>898.81</v>
      </c>
      <c r="AJ121" s="26">
        <v>898.81</v>
      </c>
      <c r="AK121" s="26">
        <v>898.81</v>
      </c>
      <c r="AL121" s="26">
        <v>898.81</v>
      </c>
      <c r="AM121" s="26">
        <v>898.81</v>
      </c>
      <c r="AN121" s="26">
        <v>898.81</v>
      </c>
      <c r="AO121" s="26">
        <v>898.81</v>
      </c>
      <c r="AP121" s="26">
        <v>898.81</v>
      </c>
      <c r="AQ121" s="26">
        <v>898.81</v>
      </c>
      <c r="AR121" s="26">
        <v>898.81</v>
      </c>
      <c r="AS121" s="26">
        <v>898.81</v>
      </c>
      <c r="AT121" s="26">
        <v>898.81</v>
      </c>
      <c r="AU121" s="26">
        <v>898.81</v>
      </c>
      <c r="AV121" s="26">
        <v>898.81</v>
      </c>
      <c r="AW121" s="26">
        <v>898.81</v>
      </c>
      <c r="AX121" s="26">
        <v>898.81</v>
      </c>
      <c r="AY121" s="26">
        <v>0</v>
      </c>
      <c r="AZ121" s="26">
        <v>0</v>
      </c>
      <c r="BA121" s="26">
        <v>0</v>
      </c>
      <c r="BB121" s="26">
        <v>223.44</v>
      </c>
      <c r="BC121" s="26">
        <v>0</v>
      </c>
      <c r="BD121" s="26">
        <v>0</v>
      </c>
      <c r="BE121" s="26">
        <v>0</v>
      </c>
      <c r="BF121" s="26">
        <v>0</v>
      </c>
      <c r="BG121" s="26">
        <v>0</v>
      </c>
      <c r="BH121" s="26">
        <v>0</v>
      </c>
      <c r="BI121" s="26">
        <v>0</v>
      </c>
      <c r="BJ121" s="26">
        <v>0</v>
      </c>
      <c r="BK121" s="26">
        <v>0</v>
      </c>
      <c r="BL121" s="26">
        <v>0</v>
      </c>
      <c r="BM121" s="26">
        <v>0</v>
      </c>
      <c r="BN121" s="26">
        <v>0</v>
      </c>
      <c r="BO121" s="26">
        <v>0</v>
      </c>
      <c r="BP121" s="26">
        <v>0</v>
      </c>
      <c r="BQ121" s="26">
        <v>0</v>
      </c>
      <c r="BR121" s="26">
        <v>0</v>
      </c>
      <c r="BS121" s="26">
        <v>0</v>
      </c>
      <c r="BT121" s="113">
        <f t="shared" si="8"/>
        <v>3803.04</v>
      </c>
      <c r="BU121" s="113">
        <f t="shared" si="9"/>
        <v>211712.65000000002</v>
      </c>
    </row>
    <row r="122" spans="1:73" x14ac:dyDescent="0.2">
      <c r="A122" s="234" t="s">
        <v>19</v>
      </c>
      <c r="B122" s="53" t="s">
        <v>3720</v>
      </c>
      <c r="C122" s="54" t="s">
        <v>3721</v>
      </c>
      <c r="D122" s="55">
        <v>292340</v>
      </c>
      <c r="E122" s="238" t="s">
        <v>1417</v>
      </c>
      <c r="F122" s="57" t="s">
        <v>3487</v>
      </c>
      <c r="G122" s="58"/>
      <c r="H122" s="58"/>
      <c r="I122" s="58"/>
      <c r="J122" s="59">
        <f t="shared" si="5"/>
        <v>0</v>
      </c>
      <c r="K122" s="59">
        <v>0</v>
      </c>
      <c r="L122" s="33">
        <v>900</v>
      </c>
      <c r="M122" s="33"/>
      <c r="N122" s="33"/>
      <c r="O122" s="60"/>
      <c r="P122" s="61">
        <f t="shared" si="6"/>
        <v>900</v>
      </c>
      <c r="Q122" s="61">
        <f t="shared" si="7"/>
        <v>300069.00000000029</v>
      </c>
      <c r="R122" s="62">
        <v>503.79999999999995</v>
      </c>
      <c r="S122" s="62"/>
      <c r="T122" s="26">
        <v>247.51</v>
      </c>
      <c r="U122" s="26">
        <v>247.51</v>
      </c>
      <c r="V122" s="26">
        <v>247.51</v>
      </c>
      <c r="W122" s="26">
        <v>268750.65999999997</v>
      </c>
      <c r="X122" s="26">
        <v>247.51</v>
      </c>
      <c r="Y122" s="26">
        <v>247.51</v>
      </c>
      <c r="Z122" s="26">
        <v>247.51</v>
      </c>
      <c r="AA122" s="26">
        <v>247.51</v>
      </c>
      <c r="AB122" s="26">
        <v>309.38</v>
      </c>
      <c r="AC122" s="26">
        <v>309.38</v>
      </c>
      <c r="AD122" s="26">
        <v>309.38</v>
      </c>
      <c r="AE122" s="26">
        <v>309.38</v>
      </c>
      <c r="AF122" s="26">
        <v>309.38</v>
      </c>
      <c r="AG122" s="26">
        <v>309.38</v>
      </c>
      <c r="AH122" s="26">
        <v>309.38</v>
      </c>
      <c r="AI122" s="26">
        <v>4228.2299999999996</v>
      </c>
      <c r="AJ122" s="26">
        <v>1031.28</v>
      </c>
      <c r="AK122" s="26">
        <v>1031.28</v>
      </c>
      <c r="AL122" s="26">
        <v>2268.81</v>
      </c>
      <c r="AM122" s="26">
        <v>2268.81</v>
      </c>
      <c r="AN122" s="26">
        <v>1237.53</v>
      </c>
      <c r="AO122" s="26">
        <v>1237.53</v>
      </c>
      <c r="AP122" s="26">
        <v>1237.53</v>
      </c>
      <c r="AQ122" s="26">
        <v>1237.53</v>
      </c>
      <c r="AR122" s="26">
        <v>1237.53</v>
      </c>
      <c r="AS122" s="26">
        <v>1237.53</v>
      </c>
      <c r="AT122" s="26">
        <v>1237.53</v>
      </c>
      <c r="AU122" s="26">
        <v>7218.93</v>
      </c>
      <c r="AV122" s="26">
        <v>0</v>
      </c>
      <c r="AW122" s="26">
        <v>0</v>
      </c>
      <c r="AX122" s="26">
        <v>0</v>
      </c>
      <c r="AY122" s="26">
        <v>0</v>
      </c>
      <c r="AZ122" s="26">
        <v>0</v>
      </c>
      <c r="BA122" s="26">
        <v>0</v>
      </c>
      <c r="BB122" s="26">
        <v>206.26</v>
      </c>
      <c r="BC122" s="26">
        <v>0</v>
      </c>
      <c r="BD122" s="26">
        <v>0</v>
      </c>
      <c r="BE122" s="26">
        <v>0</v>
      </c>
      <c r="BF122" s="26">
        <v>0</v>
      </c>
      <c r="BG122" s="26">
        <v>0</v>
      </c>
      <c r="BH122" s="26">
        <v>0</v>
      </c>
      <c r="BI122" s="26">
        <v>0</v>
      </c>
      <c r="BJ122" s="26">
        <v>0</v>
      </c>
      <c r="BK122" s="26">
        <v>0</v>
      </c>
      <c r="BL122" s="26">
        <v>0</v>
      </c>
      <c r="BM122" s="26">
        <v>0</v>
      </c>
      <c r="BN122" s="26">
        <v>0</v>
      </c>
      <c r="BO122" s="26">
        <v>0</v>
      </c>
      <c r="BP122" s="26">
        <v>0</v>
      </c>
      <c r="BQ122" s="26">
        <v>0</v>
      </c>
      <c r="BR122" s="26">
        <v>0</v>
      </c>
      <c r="BS122" s="26">
        <v>0</v>
      </c>
      <c r="BT122" s="113">
        <f t="shared" si="8"/>
        <v>1403.8</v>
      </c>
      <c r="BU122" s="113">
        <f t="shared" si="9"/>
        <v>299565.2000000003</v>
      </c>
    </row>
    <row r="123" spans="1:73" x14ac:dyDescent="0.2">
      <c r="A123" s="51" t="s">
        <v>19</v>
      </c>
      <c r="B123" s="57" t="s">
        <v>3644</v>
      </c>
      <c r="C123" s="67" t="s">
        <v>3645</v>
      </c>
      <c r="D123" s="26">
        <v>373180</v>
      </c>
      <c r="E123" s="66" t="s">
        <v>1419</v>
      </c>
      <c r="F123" s="57" t="s">
        <v>3487</v>
      </c>
      <c r="G123" s="33"/>
      <c r="H123" s="33">
        <v>4500</v>
      </c>
      <c r="I123" s="33">
        <v>907.47</v>
      </c>
      <c r="J123" s="59">
        <f t="shared" si="5"/>
        <v>5407.47</v>
      </c>
      <c r="K123" s="59">
        <v>372315.94000000012</v>
      </c>
      <c r="L123" s="33">
        <v>911.1</v>
      </c>
      <c r="M123" s="33">
        <v>914.65</v>
      </c>
      <c r="N123" s="33">
        <v>919.41</v>
      </c>
      <c r="O123" s="60"/>
      <c r="P123" s="61">
        <f t="shared" si="6"/>
        <v>2745.16</v>
      </c>
      <c r="Q123" s="61">
        <f t="shared" si="7"/>
        <v>381046.26</v>
      </c>
      <c r="R123" s="62">
        <v>924.74</v>
      </c>
      <c r="S123" s="62">
        <v>931.12</v>
      </c>
      <c r="T123" s="58">
        <v>2308.12</v>
      </c>
      <c r="U123" s="26">
        <v>3131.99</v>
      </c>
      <c r="V123" s="26">
        <v>3131.99</v>
      </c>
      <c r="W123" s="26">
        <v>214958.66</v>
      </c>
      <c r="X123" s="26">
        <v>3131.99</v>
      </c>
      <c r="Y123" s="26">
        <v>3131.99</v>
      </c>
      <c r="Z123" s="26">
        <v>2209.09</v>
      </c>
      <c r="AA123" s="26">
        <v>2209.09</v>
      </c>
      <c r="AB123" s="26">
        <v>2209.09</v>
      </c>
      <c r="AC123" s="26">
        <v>2209.09</v>
      </c>
      <c r="AD123" s="26">
        <v>2209.09</v>
      </c>
      <c r="AE123" s="26">
        <v>2209.09</v>
      </c>
      <c r="AF123" s="26">
        <v>2209.09</v>
      </c>
      <c r="AG123" s="26">
        <v>2209.09</v>
      </c>
      <c r="AH123" s="26">
        <v>2209.09</v>
      </c>
      <c r="AI123" s="26">
        <v>35616.94</v>
      </c>
      <c r="AJ123" s="26">
        <v>2209.09</v>
      </c>
      <c r="AK123" s="26">
        <v>2209.09</v>
      </c>
      <c r="AL123" s="26">
        <v>1879.19</v>
      </c>
      <c r="AM123" s="26">
        <v>1879.19</v>
      </c>
      <c r="AN123" s="26">
        <v>1879.19</v>
      </c>
      <c r="AO123" s="26">
        <v>1879.19</v>
      </c>
      <c r="AP123" s="26">
        <v>1879.19</v>
      </c>
      <c r="AQ123" s="26">
        <v>1879.19</v>
      </c>
      <c r="AR123" s="26">
        <v>1879.19</v>
      </c>
      <c r="AS123" s="26">
        <v>1879.19</v>
      </c>
      <c r="AT123" s="26">
        <v>1879.19</v>
      </c>
      <c r="AU123" s="26">
        <v>35287.040000000001</v>
      </c>
      <c r="AV123" s="26">
        <v>1879.19</v>
      </c>
      <c r="AW123" s="26">
        <v>1879.19</v>
      </c>
      <c r="AX123" s="26">
        <v>0</v>
      </c>
      <c r="AY123" s="26">
        <v>0</v>
      </c>
      <c r="AZ123" s="26">
        <v>0</v>
      </c>
      <c r="BA123" s="26">
        <v>33407.85</v>
      </c>
      <c r="BB123" s="26">
        <v>112.75</v>
      </c>
      <c r="BC123" s="26">
        <v>0</v>
      </c>
      <c r="BD123" s="26">
        <v>0</v>
      </c>
      <c r="BE123" s="26">
        <v>0</v>
      </c>
      <c r="BF123" s="26">
        <v>0</v>
      </c>
      <c r="BG123" s="26">
        <v>0</v>
      </c>
      <c r="BH123" s="26">
        <v>0</v>
      </c>
      <c r="BI123" s="26">
        <v>0</v>
      </c>
      <c r="BJ123" s="26">
        <v>0</v>
      </c>
      <c r="BK123" s="26">
        <v>0</v>
      </c>
      <c r="BL123" s="26">
        <v>0</v>
      </c>
      <c r="BM123" s="26">
        <v>0</v>
      </c>
      <c r="BN123" s="26">
        <v>0</v>
      </c>
      <c r="BO123" s="26">
        <v>0</v>
      </c>
      <c r="BP123" s="26">
        <v>0</v>
      </c>
      <c r="BQ123" s="26">
        <v>0</v>
      </c>
      <c r="BR123" s="26">
        <v>0</v>
      </c>
      <c r="BS123" s="26">
        <v>0</v>
      </c>
      <c r="BT123" s="113">
        <f t="shared" si="8"/>
        <v>4601.0199999999995</v>
      </c>
      <c r="BU123" s="113">
        <f t="shared" si="9"/>
        <v>379190.4</v>
      </c>
    </row>
    <row r="124" spans="1:73" x14ac:dyDescent="0.2">
      <c r="A124" s="51" t="s">
        <v>42</v>
      </c>
      <c r="B124" s="57" t="s">
        <v>3822</v>
      </c>
      <c r="C124" s="57"/>
      <c r="D124" s="26"/>
      <c r="E124" s="66"/>
      <c r="F124" s="57"/>
      <c r="G124" s="58"/>
      <c r="H124" s="58"/>
      <c r="I124" s="58"/>
      <c r="J124" s="59">
        <f t="shared" si="5"/>
        <v>0</v>
      </c>
      <c r="K124" s="59">
        <v>0</v>
      </c>
      <c r="L124" s="58"/>
      <c r="M124" s="58"/>
      <c r="N124" s="58"/>
      <c r="O124" s="58"/>
      <c r="P124" s="61">
        <f t="shared" si="6"/>
        <v>0</v>
      </c>
      <c r="Q124" s="61">
        <f t="shared" si="7"/>
        <v>0</v>
      </c>
      <c r="R124" s="79">
        <v>0</v>
      </c>
      <c r="S124" s="79">
        <v>0</v>
      </c>
      <c r="T124" s="58">
        <v>0</v>
      </c>
      <c r="U124" s="58">
        <v>0</v>
      </c>
      <c r="V124" s="58">
        <v>0</v>
      </c>
      <c r="W124" s="58">
        <v>0</v>
      </c>
      <c r="X124" s="58">
        <v>0</v>
      </c>
      <c r="Y124" s="58">
        <v>0</v>
      </c>
      <c r="Z124" s="58">
        <v>0</v>
      </c>
      <c r="AA124" s="58">
        <v>0</v>
      </c>
      <c r="AB124" s="58">
        <v>0</v>
      </c>
      <c r="AC124" s="58">
        <v>0</v>
      </c>
      <c r="AD124" s="58">
        <v>0</v>
      </c>
      <c r="AE124" s="58">
        <v>0</v>
      </c>
      <c r="AF124" s="58">
        <v>0</v>
      </c>
      <c r="AG124" s="58">
        <v>0</v>
      </c>
      <c r="AH124" s="58">
        <v>0</v>
      </c>
      <c r="AI124" s="58">
        <v>0</v>
      </c>
      <c r="AJ124" s="58">
        <v>0</v>
      </c>
      <c r="AK124" s="58">
        <v>0</v>
      </c>
      <c r="AL124" s="58">
        <v>0</v>
      </c>
      <c r="AM124" s="58">
        <v>0</v>
      </c>
      <c r="AN124" s="58">
        <v>0</v>
      </c>
      <c r="AO124" s="58">
        <v>0</v>
      </c>
      <c r="AP124" s="58">
        <v>0</v>
      </c>
      <c r="AQ124" s="58">
        <v>0</v>
      </c>
      <c r="AR124" s="58">
        <v>0</v>
      </c>
      <c r="AS124" s="58">
        <v>0</v>
      </c>
      <c r="AT124" s="58">
        <v>0</v>
      </c>
      <c r="AU124" s="58">
        <v>0</v>
      </c>
      <c r="AV124" s="58">
        <v>0</v>
      </c>
      <c r="AW124" s="58">
        <v>0</v>
      </c>
      <c r="AX124" s="58">
        <v>0</v>
      </c>
      <c r="AY124" s="58">
        <v>0</v>
      </c>
      <c r="AZ124" s="58">
        <v>0</v>
      </c>
      <c r="BA124" s="58">
        <v>0</v>
      </c>
      <c r="BB124" s="58">
        <v>0</v>
      </c>
      <c r="BC124" s="66"/>
      <c r="BD124" s="66"/>
      <c r="BE124" s="66"/>
      <c r="BF124" s="66"/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66"/>
      <c r="BR124" s="66"/>
      <c r="BS124" s="66"/>
      <c r="BT124" s="113">
        <f t="shared" si="8"/>
        <v>0</v>
      </c>
      <c r="BU124" s="113">
        <f t="shared" si="9"/>
        <v>0</v>
      </c>
    </row>
    <row r="125" spans="1:73" x14ac:dyDescent="0.2">
      <c r="A125" s="51" t="s">
        <v>42</v>
      </c>
      <c r="B125" s="57" t="s">
        <v>3823</v>
      </c>
      <c r="C125" s="57"/>
      <c r="D125" s="26"/>
      <c r="E125" s="66"/>
      <c r="F125" s="57"/>
      <c r="G125" s="58"/>
      <c r="H125" s="58"/>
      <c r="I125" s="58"/>
      <c r="J125" s="59">
        <f t="shared" si="5"/>
        <v>0</v>
      </c>
      <c r="K125" s="59">
        <v>0</v>
      </c>
      <c r="L125" s="58"/>
      <c r="M125" s="58"/>
      <c r="N125" s="58"/>
      <c r="O125" s="58"/>
      <c r="P125" s="61">
        <f t="shared" si="6"/>
        <v>0</v>
      </c>
      <c r="Q125" s="61">
        <f t="shared" si="7"/>
        <v>0</v>
      </c>
      <c r="R125" s="79">
        <v>0</v>
      </c>
      <c r="S125" s="79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58">
        <v>0</v>
      </c>
      <c r="AH125" s="58">
        <v>0</v>
      </c>
      <c r="AI125" s="58">
        <v>0</v>
      </c>
      <c r="AJ125" s="58">
        <v>0</v>
      </c>
      <c r="AK125" s="58">
        <v>0</v>
      </c>
      <c r="AL125" s="58">
        <v>0</v>
      </c>
      <c r="AM125" s="58">
        <v>0</v>
      </c>
      <c r="AN125" s="58">
        <v>0</v>
      </c>
      <c r="AO125" s="58">
        <v>0</v>
      </c>
      <c r="AP125" s="58">
        <v>0</v>
      </c>
      <c r="AQ125" s="58">
        <v>0</v>
      </c>
      <c r="AR125" s="58">
        <v>0</v>
      </c>
      <c r="AS125" s="58">
        <v>0</v>
      </c>
      <c r="AT125" s="58">
        <v>0</v>
      </c>
      <c r="AU125" s="58">
        <v>0</v>
      </c>
      <c r="AV125" s="58">
        <v>0</v>
      </c>
      <c r="AW125" s="58">
        <v>0</v>
      </c>
      <c r="AX125" s="58">
        <v>0</v>
      </c>
      <c r="AY125" s="58">
        <v>0</v>
      </c>
      <c r="AZ125" s="58">
        <v>0</v>
      </c>
      <c r="BA125" s="58">
        <v>0</v>
      </c>
      <c r="BB125" s="58">
        <v>0</v>
      </c>
      <c r="BC125" s="66"/>
      <c r="BD125" s="66"/>
      <c r="BE125" s="66"/>
      <c r="BF125" s="66"/>
      <c r="BG125" s="66"/>
      <c r="BH125" s="66"/>
      <c r="BI125" s="66"/>
      <c r="BJ125" s="66"/>
      <c r="BK125" s="66"/>
      <c r="BL125" s="66"/>
      <c r="BM125" s="66"/>
      <c r="BN125" s="66"/>
      <c r="BO125" s="66"/>
      <c r="BP125" s="66"/>
      <c r="BQ125" s="66"/>
      <c r="BR125" s="66"/>
      <c r="BS125" s="66"/>
      <c r="BT125" s="113">
        <f t="shared" si="8"/>
        <v>0</v>
      </c>
      <c r="BU125" s="113">
        <f t="shared" si="9"/>
        <v>0</v>
      </c>
    </row>
    <row r="126" spans="1:73" x14ac:dyDescent="0.2">
      <c r="A126" s="51" t="s">
        <v>42</v>
      </c>
      <c r="B126" s="57" t="s">
        <v>3824</v>
      </c>
      <c r="C126" s="57"/>
      <c r="D126" s="26"/>
      <c r="E126" s="66"/>
      <c r="F126" s="57"/>
      <c r="G126" s="58"/>
      <c r="H126" s="58"/>
      <c r="I126" s="58"/>
      <c r="J126" s="59">
        <f t="shared" si="5"/>
        <v>0</v>
      </c>
      <c r="K126" s="59">
        <v>0</v>
      </c>
      <c r="L126" s="58"/>
      <c r="M126" s="58"/>
      <c r="N126" s="58"/>
      <c r="O126" s="58"/>
      <c r="P126" s="61">
        <f t="shared" si="6"/>
        <v>0</v>
      </c>
      <c r="Q126" s="61">
        <f t="shared" si="7"/>
        <v>0</v>
      </c>
      <c r="R126" s="79">
        <v>0</v>
      </c>
      <c r="S126" s="79">
        <v>0</v>
      </c>
      <c r="T126" s="58">
        <v>0</v>
      </c>
      <c r="U126" s="58">
        <v>0</v>
      </c>
      <c r="V126" s="58">
        <v>0</v>
      </c>
      <c r="W126" s="58">
        <v>0</v>
      </c>
      <c r="X126" s="58">
        <v>0</v>
      </c>
      <c r="Y126" s="58">
        <v>0</v>
      </c>
      <c r="Z126" s="58">
        <v>0</v>
      </c>
      <c r="AA126" s="58">
        <v>0</v>
      </c>
      <c r="AB126" s="58">
        <v>0</v>
      </c>
      <c r="AC126" s="58">
        <v>0</v>
      </c>
      <c r="AD126" s="58">
        <v>0</v>
      </c>
      <c r="AE126" s="58">
        <v>0</v>
      </c>
      <c r="AF126" s="58">
        <v>0</v>
      </c>
      <c r="AG126" s="58">
        <v>0</v>
      </c>
      <c r="AH126" s="58">
        <v>0</v>
      </c>
      <c r="AI126" s="58">
        <v>0</v>
      </c>
      <c r="AJ126" s="58">
        <v>0</v>
      </c>
      <c r="AK126" s="58">
        <v>0</v>
      </c>
      <c r="AL126" s="58">
        <v>0</v>
      </c>
      <c r="AM126" s="58">
        <v>0</v>
      </c>
      <c r="AN126" s="58">
        <v>0</v>
      </c>
      <c r="AO126" s="58">
        <v>0</v>
      </c>
      <c r="AP126" s="58">
        <v>0</v>
      </c>
      <c r="AQ126" s="58">
        <v>0</v>
      </c>
      <c r="AR126" s="58">
        <v>0</v>
      </c>
      <c r="AS126" s="58">
        <v>0</v>
      </c>
      <c r="AT126" s="58">
        <v>0</v>
      </c>
      <c r="AU126" s="58">
        <v>0</v>
      </c>
      <c r="AV126" s="58">
        <v>0</v>
      </c>
      <c r="AW126" s="58">
        <v>0</v>
      </c>
      <c r="AX126" s="58">
        <v>0</v>
      </c>
      <c r="AY126" s="58">
        <v>0</v>
      </c>
      <c r="AZ126" s="58">
        <v>0</v>
      </c>
      <c r="BA126" s="58">
        <v>0</v>
      </c>
      <c r="BB126" s="58">
        <v>0</v>
      </c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113">
        <f t="shared" si="8"/>
        <v>0</v>
      </c>
      <c r="BU126" s="113">
        <f t="shared" si="9"/>
        <v>0</v>
      </c>
    </row>
    <row r="127" spans="1:73" x14ac:dyDescent="0.2">
      <c r="A127" s="51" t="s">
        <v>42</v>
      </c>
      <c r="B127" s="57" t="s">
        <v>3825</v>
      </c>
      <c r="C127" s="57"/>
      <c r="D127" s="26"/>
      <c r="E127" s="66"/>
      <c r="F127" s="57"/>
      <c r="G127" s="58"/>
      <c r="H127" s="58"/>
      <c r="I127" s="58"/>
      <c r="J127" s="59">
        <f t="shared" si="5"/>
        <v>0</v>
      </c>
      <c r="K127" s="59">
        <v>0</v>
      </c>
      <c r="L127" s="58"/>
      <c r="M127" s="58"/>
      <c r="N127" s="58"/>
      <c r="O127" s="58"/>
      <c r="P127" s="61">
        <f t="shared" si="6"/>
        <v>0</v>
      </c>
      <c r="Q127" s="61">
        <f t="shared" si="7"/>
        <v>0</v>
      </c>
      <c r="R127" s="79">
        <v>0</v>
      </c>
      <c r="S127" s="79">
        <v>0</v>
      </c>
      <c r="T127" s="58">
        <v>0</v>
      </c>
      <c r="U127" s="58">
        <v>0</v>
      </c>
      <c r="V127" s="58">
        <v>0</v>
      </c>
      <c r="W127" s="58">
        <v>0</v>
      </c>
      <c r="X127" s="58">
        <v>0</v>
      </c>
      <c r="Y127" s="58">
        <v>0</v>
      </c>
      <c r="Z127" s="58">
        <v>0</v>
      </c>
      <c r="AA127" s="58">
        <v>0</v>
      </c>
      <c r="AB127" s="58">
        <v>0</v>
      </c>
      <c r="AC127" s="58">
        <v>0</v>
      </c>
      <c r="AD127" s="58">
        <v>0</v>
      </c>
      <c r="AE127" s="58">
        <v>0</v>
      </c>
      <c r="AF127" s="58">
        <v>0</v>
      </c>
      <c r="AG127" s="58">
        <v>0</v>
      </c>
      <c r="AH127" s="58">
        <v>0</v>
      </c>
      <c r="AI127" s="58">
        <v>0</v>
      </c>
      <c r="AJ127" s="58">
        <v>0</v>
      </c>
      <c r="AK127" s="58">
        <v>0</v>
      </c>
      <c r="AL127" s="58">
        <v>0</v>
      </c>
      <c r="AM127" s="58">
        <v>0</v>
      </c>
      <c r="AN127" s="58">
        <v>0</v>
      </c>
      <c r="AO127" s="58">
        <v>0</v>
      </c>
      <c r="AP127" s="58">
        <v>0</v>
      </c>
      <c r="AQ127" s="58">
        <v>0</v>
      </c>
      <c r="AR127" s="58">
        <v>0</v>
      </c>
      <c r="AS127" s="58">
        <v>0</v>
      </c>
      <c r="AT127" s="58">
        <v>0</v>
      </c>
      <c r="AU127" s="58">
        <v>0</v>
      </c>
      <c r="AV127" s="58">
        <v>0</v>
      </c>
      <c r="AW127" s="58">
        <v>0</v>
      </c>
      <c r="AX127" s="58">
        <v>0</v>
      </c>
      <c r="AY127" s="58">
        <v>0</v>
      </c>
      <c r="AZ127" s="58">
        <v>0</v>
      </c>
      <c r="BA127" s="58">
        <v>0</v>
      </c>
      <c r="BB127" s="58">
        <v>0</v>
      </c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113">
        <f t="shared" si="8"/>
        <v>0</v>
      </c>
      <c r="BU127" s="113">
        <f t="shared" si="9"/>
        <v>0</v>
      </c>
    </row>
    <row r="128" spans="1:73" x14ac:dyDescent="0.2">
      <c r="A128" s="51" t="s">
        <v>42</v>
      </c>
      <c r="B128" s="57" t="s">
        <v>3826</v>
      </c>
      <c r="C128" s="57"/>
      <c r="D128" s="26"/>
      <c r="E128" s="66"/>
      <c r="F128" s="57"/>
      <c r="G128" s="58"/>
      <c r="H128" s="58"/>
      <c r="I128" s="58"/>
      <c r="J128" s="59">
        <f t="shared" si="5"/>
        <v>0</v>
      </c>
      <c r="K128" s="59">
        <v>0</v>
      </c>
      <c r="L128" s="58"/>
      <c r="M128" s="58"/>
      <c r="N128" s="58"/>
      <c r="O128" s="58"/>
      <c r="P128" s="61">
        <f t="shared" si="6"/>
        <v>0</v>
      </c>
      <c r="Q128" s="61">
        <f t="shared" si="7"/>
        <v>0</v>
      </c>
      <c r="R128" s="79">
        <v>0</v>
      </c>
      <c r="S128" s="79">
        <v>0</v>
      </c>
      <c r="T128" s="58">
        <v>0</v>
      </c>
      <c r="U128" s="58">
        <v>0</v>
      </c>
      <c r="V128" s="58">
        <v>0</v>
      </c>
      <c r="W128" s="58">
        <v>0</v>
      </c>
      <c r="X128" s="58">
        <v>0</v>
      </c>
      <c r="Y128" s="58">
        <v>0</v>
      </c>
      <c r="Z128" s="58">
        <v>0</v>
      </c>
      <c r="AA128" s="58">
        <v>0</v>
      </c>
      <c r="AB128" s="58">
        <v>0</v>
      </c>
      <c r="AC128" s="58">
        <v>0</v>
      </c>
      <c r="AD128" s="58">
        <v>0</v>
      </c>
      <c r="AE128" s="58">
        <v>0</v>
      </c>
      <c r="AF128" s="58">
        <v>0</v>
      </c>
      <c r="AG128" s="58">
        <v>0</v>
      </c>
      <c r="AH128" s="58">
        <v>0</v>
      </c>
      <c r="AI128" s="58">
        <v>0</v>
      </c>
      <c r="AJ128" s="58">
        <v>0</v>
      </c>
      <c r="AK128" s="58">
        <v>0</v>
      </c>
      <c r="AL128" s="58">
        <v>0</v>
      </c>
      <c r="AM128" s="58">
        <v>0</v>
      </c>
      <c r="AN128" s="58">
        <v>0</v>
      </c>
      <c r="AO128" s="58">
        <v>0</v>
      </c>
      <c r="AP128" s="58">
        <v>0</v>
      </c>
      <c r="AQ128" s="58">
        <v>0</v>
      </c>
      <c r="AR128" s="58">
        <v>0</v>
      </c>
      <c r="AS128" s="58">
        <v>0</v>
      </c>
      <c r="AT128" s="58">
        <v>0</v>
      </c>
      <c r="AU128" s="58">
        <v>0</v>
      </c>
      <c r="AV128" s="58">
        <v>0</v>
      </c>
      <c r="AW128" s="58">
        <v>0</v>
      </c>
      <c r="AX128" s="58">
        <v>0</v>
      </c>
      <c r="AY128" s="58">
        <v>0</v>
      </c>
      <c r="AZ128" s="58">
        <v>0</v>
      </c>
      <c r="BA128" s="58">
        <v>0</v>
      </c>
      <c r="BB128" s="58">
        <v>0</v>
      </c>
      <c r="BC128" s="66"/>
      <c r="BD128" s="66"/>
      <c r="BE128" s="66"/>
      <c r="BF128" s="66"/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113">
        <f t="shared" si="8"/>
        <v>0</v>
      </c>
      <c r="BU128" s="113">
        <f t="shared" si="9"/>
        <v>0</v>
      </c>
    </row>
    <row r="129" spans="1:73" x14ac:dyDescent="0.2">
      <c r="A129" s="51" t="s">
        <v>42</v>
      </c>
      <c r="B129" s="57" t="s">
        <v>3827</v>
      </c>
      <c r="C129" s="57"/>
      <c r="D129" s="26"/>
      <c r="E129" s="66"/>
      <c r="F129" s="57"/>
      <c r="G129" s="58"/>
      <c r="H129" s="58"/>
      <c r="I129" s="58"/>
      <c r="J129" s="59">
        <f t="shared" si="5"/>
        <v>0</v>
      </c>
      <c r="K129" s="59">
        <v>0</v>
      </c>
      <c r="L129" s="58"/>
      <c r="M129" s="58"/>
      <c r="N129" s="58"/>
      <c r="O129" s="58"/>
      <c r="P129" s="61">
        <f t="shared" si="6"/>
        <v>0</v>
      </c>
      <c r="Q129" s="61">
        <f t="shared" si="7"/>
        <v>0</v>
      </c>
      <c r="R129" s="79">
        <v>0</v>
      </c>
      <c r="S129" s="79">
        <v>0</v>
      </c>
      <c r="T129" s="58">
        <v>0</v>
      </c>
      <c r="U129" s="58">
        <v>0</v>
      </c>
      <c r="V129" s="58">
        <v>0</v>
      </c>
      <c r="W129" s="58">
        <v>0</v>
      </c>
      <c r="X129" s="58">
        <v>0</v>
      </c>
      <c r="Y129" s="58">
        <v>0</v>
      </c>
      <c r="Z129" s="58">
        <v>0</v>
      </c>
      <c r="AA129" s="58">
        <v>0</v>
      </c>
      <c r="AB129" s="58">
        <v>0</v>
      </c>
      <c r="AC129" s="58">
        <v>0</v>
      </c>
      <c r="AD129" s="58">
        <v>0</v>
      </c>
      <c r="AE129" s="58">
        <v>0</v>
      </c>
      <c r="AF129" s="58">
        <v>0</v>
      </c>
      <c r="AG129" s="58">
        <v>0</v>
      </c>
      <c r="AH129" s="58">
        <v>0</v>
      </c>
      <c r="AI129" s="58">
        <v>0</v>
      </c>
      <c r="AJ129" s="58">
        <v>0</v>
      </c>
      <c r="AK129" s="58">
        <v>0</v>
      </c>
      <c r="AL129" s="58">
        <v>0</v>
      </c>
      <c r="AM129" s="58">
        <v>0</v>
      </c>
      <c r="AN129" s="58">
        <v>0</v>
      </c>
      <c r="AO129" s="58">
        <v>0</v>
      </c>
      <c r="AP129" s="58">
        <v>0</v>
      </c>
      <c r="AQ129" s="58">
        <v>0</v>
      </c>
      <c r="AR129" s="58">
        <v>0</v>
      </c>
      <c r="AS129" s="58">
        <v>0</v>
      </c>
      <c r="AT129" s="58">
        <v>0</v>
      </c>
      <c r="AU129" s="58">
        <v>0</v>
      </c>
      <c r="AV129" s="58">
        <v>0</v>
      </c>
      <c r="AW129" s="58">
        <v>0</v>
      </c>
      <c r="AX129" s="58">
        <v>0</v>
      </c>
      <c r="AY129" s="58">
        <v>0</v>
      </c>
      <c r="AZ129" s="58">
        <v>0</v>
      </c>
      <c r="BA129" s="58">
        <v>0</v>
      </c>
      <c r="BB129" s="58">
        <v>0</v>
      </c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  <c r="BT129" s="113">
        <f t="shared" si="8"/>
        <v>0</v>
      </c>
      <c r="BU129" s="113">
        <f t="shared" si="9"/>
        <v>0</v>
      </c>
    </row>
    <row r="130" spans="1:73" x14ac:dyDescent="0.2">
      <c r="A130" s="234" t="s">
        <v>19</v>
      </c>
      <c r="B130" s="53" t="s">
        <v>3788</v>
      </c>
      <c r="C130" s="54" t="s">
        <v>3742</v>
      </c>
      <c r="D130" s="55">
        <v>205700</v>
      </c>
      <c r="E130" s="56" t="s">
        <v>1428</v>
      </c>
      <c r="F130" s="57" t="s">
        <v>3487</v>
      </c>
      <c r="G130" s="74"/>
      <c r="H130" s="74"/>
      <c r="I130" s="74"/>
      <c r="J130" s="75">
        <f t="shared" ref="J130:J193" si="10">SUM(G130+H130+I130)</f>
        <v>0</v>
      </c>
      <c r="K130" s="75">
        <v>0</v>
      </c>
      <c r="L130" s="33">
        <v>4500</v>
      </c>
      <c r="M130" s="33">
        <v>1356.6</v>
      </c>
      <c r="N130" s="33">
        <v>1363.65</v>
      </c>
      <c r="O130" s="60"/>
      <c r="P130" s="61">
        <f t="shared" ref="P130:P193" si="11">L130+M130+N130</f>
        <v>7220.25</v>
      </c>
      <c r="Q130" s="61">
        <f t="shared" ref="Q130:Q193" si="12">SUM(R130:BB130)</f>
        <v>199738.63000000009</v>
      </c>
      <c r="R130" s="62">
        <v>1371.56</v>
      </c>
      <c r="S130" s="62">
        <v>1372.41</v>
      </c>
      <c r="T130" s="33">
        <v>1372.41</v>
      </c>
      <c r="U130" s="26">
        <v>1372.41</v>
      </c>
      <c r="V130" s="26">
        <v>1372.41</v>
      </c>
      <c r="W130" s="26">
        <v>155822.44</v>
      </c>
      <c r="X130" s="26">
        <v>1372.41</v>
      </c>
      <c r="Y130" s="26">
        <v>1372.41</v>
      </c>
      <c r="Z130" s="26">
        <v>1372.41</v>
      </c>
      <c r="AA130" s="26">
        <v>1372.41</v>
      </c>
      <c r="AB130" s="26">
        <v>1372.41</v>
      </c>
      <c r="AC130" s="26">
        <v>1372.41</v>
      </c>
      <c r="AD130" s="26">
        <v>1372.41</v>
      </c>
      <c r="AE130" s="26">
        <v>1372.41</v>
      </c>
      <c r="AF130" s="26">
        <v>1372.41</v>
      </c>
      <c r="AG130" s="26">
        <v>1372.41</v>
      </c>
      <c r="AH130" s="26">
        <v>1372.41</v>
      </c>
      <c r="AI130" s="26">
        <v>1372.41</v>
      </c>
      <c r="AJ130" s="26">
        <v>1372.41</v>
      </c>
      <c r="AK130" s="26">
        <v>1372.41</v>
      </c>
      <c r="AL130" s="26">
        <v>1372.41</v>
      </c>
      <c r="AM130" s="26">
        <v>1372.41</v>
      </c>
      <c r="AN130" s="26">
        <v>1372.41</v>
      </c>
      <c r="AO130" s="26">
        <v>1372.41</v>
      </c>
      <c r="AP130" s="26">
        <v>1372.41</v>
      </c>
      <c r="AQ130" s="26">
        <v>1372.41</v>
      </c>
      <c r="AR130" s="26">
        <v>1372.41</v>
      </c>
      <c r="AS130" s="26">
        <v>1372.41</v>
      </c>
      <c r="AT130" s="26">
        <v>1372.41</v>
      </c>
      <c r="AU130" s="26">
        <v>1372.41</v>
      </c>
      <c r="AV130" s="26">
        <v>1372.41</v>
      </c>
      <c r="AW130" s="26">
        <v>1372.41</v>
      </c>
      <c r="AX130" s="26">
        <v>1372.33</v>
      </c>
      <c r="AY130" s="26">
        <v>0</v>
      </c>
      <c r="AZ130" s="26">
        <v>0</v>
      </c>
      <c r="BA130" s="26">
        <v>0</v>
      </c>
      <c r="BB130" s="26">
        <v>0</v>
      </c>
      <c r="BC130" s="26">
        <v>0</v>
      </c>
      <c r="BD130" s="26">
        <v>0</v>
      </c>
      <c r="BE130" s="26">
        <v>0</v>
      </c>
      <c r="BF130" s="26">
        <v>0</v>
      </c>
      <c r="BG130" s="26">
        <v>0</v>
      </c>
      <c r="BH130" s="26">
        <v>0</v>
      </c>
      <c r="BI130" s="26">
        <v>0</v>
      </c>
      <c r="BJ130" s="26">
        <v>0</v>
      </c>
      <c r="BK130" s="26">
        <v>0</v>
      </c>
      <c r="BL130" s="26">
        <v>0</v>
      </c>
      <c r="BM130" s="26">
        <v>0</v>
      </c>
      <c r="BN130" s="26">
        <v>0</v>
      </c>
      <c r="BO130" s="26">
        <v>0</v>
      </c>
      <c r="BP130" s="26">
        <v>0</v>
      </c>
      <c r="BQ130" s="26">
        <v>0</v>
      </c>
      <c r="BR130" s="26">
        <v>0</v>
      </c>
      <c r="BS130" s="26">
        <v>0</v>
      </c>
      <c r="BT130" s="113">
        <f t="shared" si="8"/>
        <v>9964.2199999999993</v>
      </c>
      <c r="BU130" s="113">
        <f t="shared" si="9"/>
        <v>196994.66000000009</v>
      </c>
    </row>
    <row r="131" spans="1:73" x14ac:dyDescent="0.2">
      <c r="A131" s="234" t="s">
        <v>19</v>
      </c>
      <c r="B131" s="53" t="s">
        <v>3743</v>
      </c>
      <c r="C131" s="54" t="s">
        <v>3744</v>
      </c>
      <c r="D131" s="55">
        <v>234220</v>
      </c>
      <c r="E131" s="238" t="s">
        <v>1431</v>
      </c>
      <c r="F131" s="57" t="s">
        <v>3487</v>
      </c>
      <c r="G131" s="58"/>
      <c r="H131" s="58"/>
      <c r="I131" s="58"/>
      <c r="J131" s="59">
        <f t="shared" si="10"/>
        <v>0</v>
      </c>
      <c r="K131" s="59">
        <v>0</v>
      </c>
      <c r="L131" s="33"/>
      <c r="M131" s="33"/>
      <c r="N131" s="33"/>
      <c r="O131" s="60"/>
      <c r="P131" s="61">
        <f t="shared" si="11"/>
        <v>0</v>
      </c>
      <c r="Q131" s="61">
        <f t="shared" si="12"/>
        <v>218803.45</v>
      </c>
      <c r="R131" s="62"/>
      <c r="S131" s="62">
        <v>1500</v>
      </c>
      <c r="T131" s="26">
        <v>214.5</v>
      </c>
      <c r="U131" s="26">
        <v>214.5</v>
      </c>
      <c r="V131" s="26">
        <v>436</v>
      </c>
      <c r="W131" s="26">
        <v>194046.45</v>
      </c>
      <c r="X131" s="26">
        <v>715</v>
      </c>
      <c r="Y131" s="26">
        <v>715</v>
      </c>
      <c r="Z131" s="26">
        <v>715</v>
      </c>
      <c r="AA131" s="26">
        <v>715</v>
      </c>
      <c r="AB131" s="26">
        <v>715</v>
      </c>
      <c r="AC131" s="26">
        <v>715</v>
      </c>
      <c r="AD131" s="26">
        <v>715</v>
      </c>
      <c r="AE131" s="26">
        <v>715</v>
      </c>
      <c r="AF131" s="26">
        <v>715</v>
      </c>
      <c r="AG131" s="26">
        <v>715</v>
      </c>
      <c r="AH131" s="26">
        <v>715</v>
      </c>
      <c r="AI131" s="26">
        <v>715</v>
      </c>
      <c r="AJ131" s="26">
        <v>715</v>
      </c>
      <c r="AK131" s="26">
        <v>715</v>
      </c>
      <c r="AL131" s="26">
        <v>715</v>
      </c>
      <c r="AM131" s="26">
        <v>715</v>
      </c>
      <c r="AN131" s="26">
        <v>715</v>
      </c>
      <c r="AO131" s="26">
        <v>715</v>
      </c>
      <c r="AP131" s="26">
        <v>715</v>
      </c>
      <c r="AQ131" s="26">
        <v>715</v>
      </c>
      <c r="AR131" s="26">
        <v>715</v>
      </c>
      <c r="AS131" s="26">
        <v>715</v>
      </c>
      <c r="AT131" s="26">
        <v>715</v>
      </c>
      <c r="AU131" s="26">
        <v>715</v>
      </c>
      <c r="AV131" s="26">
        <v>715</v>
      </c>
      <c r="AW131" s="26">
        <v>715</v>
      </c>
      <c r="AX131" s="26">
        <v>715</v>
      </c>
      <c r="AY131" s="26">
        <v>715</v>
      </c>
      <c r="AZ131" s="26">
        <v>715</v>
      </c>
      <c r="BA131" s="26">
        <v>715</v>
      </c>
      <c r="BB131" s="26">
        <v>942</v>
      </c>
      <c r="BC131" s="26">
        <v>715</v>
      </c>
      <c r="BD131" s="26">
        <v>715</v>
      </c>
      <c r="BE131" s="26">
        <v>715</v>
      </c>
      <c r="BF131" s="26">
        <v>715</v>
      </c>
      <c r="BG131" s="26">
        <v>715</v>
      </c>
      <c r="BH131" s="26">
        <v>715</v>
      </c>
      <c r="BI131" s="26">
        <v>715</v>
      </c>
      <c r="BJ131" s="26">
        <v>715</v>
      </c>
      <c r="BK131" s="26">
        <v>715</v>
      </c>
      <c r="BL131" s="26">
        <v>715</v>
      </c>
      <c r="BM131" s="26">
        <v>715</v>
      </c>
      <c r="BN131" s="26">
        <v>715</v>
      </c>
      <c r="BO131" s="26">
        <v>715</v>
      </c>
      <c r="BP131" s="26">
        <v>715</v>
      </c>
      <c r="BQ131" s="26">
        <v>715</v>
      </c>
      <c r="BR131" s="26">
        <v>715</v>
      </c>
      <c r="BS131" s="26">
        <v>715</v>
      </c>
      <c r="BT131" s="113">
        <f t="shared" ref="BT131:BT194" si="13">SUM(L131:N131,R131:S131)</f>
        <v>1500</v>
      </c>
      <c r="BU131" s="113">
        <f t="shared" ref="BU131:BU194" si="14">SUM(T131:BS131)</f>
        <v>229458.45</v>
      </c>
    </row>
    <row r="132" spans="1:73" x14ac:dyDescent="0.2">
      <c r="A132" s="51" t="s">
        <v>42</v>
      </c>
      <c r="B132" s="57" t="s">
        <v>3828</v>
      </c>
      <c r="C132" s="57"/>
      <c r="D132" s="26"/>
      <c r="E132" s="239"/>
      <c r="F132" s="57"/>
      <c r="G132" s="58"/>
      <c r="H132" s="58"/>
      <c r="I132" s="58"/>
      <c r="J132" s="59">
        <f t="shared" si="10"/>
        <v>0</v>
      </c>
      <c r="K132" s="59">
        <v>0</v>
      </c>
      <c r="L132" s="58"/>
      <c r="M132" s="58"/>
      <c r="N132" s="58"/>
      <c r="O132" s="58"/>
      <c r="P132" s="61">
        <f t="shared" si="11"/>
        <v>0</v>
      </c>
      <c r="Q132" s="61">
        <f t="shared" si="12"/>
        <v>0</v>
      </c>
      <c r="R132" s="79">
        <v>0</v>
      </c>
      <c r="S132" s="79">
        <v>0</v>
      </c>
      <c r="T132" s="58">
        <v>0</v>
      </c>
      <c r="U132" s="58">
        <v>0</v>
      </c>
      <c r="V132" s="58">
        <v>0</v>
      </c>
      <c r="W132" s="58">
        <v>0</v>
      </c>
      <c r="X132" s="58">
        <v>0</v>
      </c>
      <c r="Y132" s="58">
        <v>0</v>
      </c>
      <c r="Z132" s="58">
        <v>0</v>
      </c>
      <c r="AA132" s="58">
        <v>0</v>
      </c>
      <c r="AB132" s="58">
        <v>0</v>
      </c>
      <c r="AC132" s="58">
        <v>0</v>
      </c>
      <c r="AD132" s="58">
        <v>0</v>
      </c>
      <c r="AE132" s="58">
        <v>0</v>
      </c>
      <c r="AF132" s="58">
        <v>0</v>
      </c>
      <c r="AG132" s="58">
        <v>0</v>
      </c>
      <c r="AH132" s="58">
        <v>0</v>
      </c>
      <c r="AI132" s="58">
        <v>0</v>
      </c>
      <c r="AJ132" s="58">
        <v>0</v>
      </c>
      <c r="AK132" s="58">
        <v>0</v>
      </c>
      <c r="AL132" s="58">
        <v>0</v>
      </c>
      <c r="AM132" s="58">
        <v>0</v>
      </c>
      <c r="AN132" s="58">
        <v>0</v>
      </c>
      <c r="AO132" s="58">
        <v>0</v>
      </c>
      <c r="AP132" s="58">
        <v>0</v>
      </c>
      <c r="AQ132" s="58">
        <v>0</v>
      </c>
      <c r="AR132" s="58">
        <v>0</v>
      </c>
      <c r="AS132" s="58">
        <v>0</v>
      </c>
      <c r="AT132" s="58">
        <v>0</v>
      </c>
      <c r="AU132" s="58">
        <v>0</v>
      </c>
      <c r="AV132" s="58">
        <v>0</v>
      </c>
      <c r="AW132" s="58">
        <v>0</v>
      </c>
      <c r="AX132" s="58">
        <v>0</v>
      </c>
      <c r="AY132" s="58">
        <v>0</v>
      </c>
      <c r="AZ132" s="58">
        <v>0</v>
      </c>
      <c r="BA132" s="58">
        <v>0</v>
      </c>
      <c r="BB132" s="58">
        <v>0</v>
      </c>
      <c r="BC132" s="66"/>
      <c r="BD132" s="66"/>
      <c r="BE132" s="6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  <c r="BR132" s="66"/>
      <c r="BS132" s="66"/>
      <c r="BT132" s="113">
        <f t="shared" si="13"/>
        <v>0</v>
      </c>
      <c r="BU132" s="113">
        <f t="shared" si="14"/>
        <v>0</v>
      </c>
    </row>
    <row r="133" spans="1:73" x14ac:dyDescent="0.2">
      <c r="A133" s="51" t="s">
        <v>19</v>
      </c>
      <c r="B133" s="57" t="s">
        <v>3648</v>
      </c>
      <c r="C133" s="67" t="s">
        <v>3641</v>
      </c>
      <c r="D133" s="26">
        <v>366600</v>
      </c>
      <c r="E133" s="66" t="s">
        <v>1434</v>
      </c>
      <c r="F133" s="57" t="s">
        <v>3487</v>
      </c>
      <c r="G133" s="33">
        <v>2274.36</v>
      </c>
      <c r="H133" s="33"/>
      <c r="I133" s="33">
        <v>632.45000000000005</v>
      </c>
      <c r="J133" s="59">
        <f t="shared" si="10"/>
        <v>2906.8100000000004</v>
      </c>
      <c r="K133" s="59">
        <v>371770.38999999966</v>
      </c>
      <c r="L133" s="33">
        <v>308.52</v>
      </c>
      <c r="M133" s="33">
        <v>309.73</v>
      </c>
      <c r="N133" s="33">
        <v>311.33999999999997</v>
      </c>
      <c r="O133" s="60"/>
      <c r="P133" s="61">
        <f t="shared" si="11"/>
        <v>929.58999999999992</v>
      </c>
      <c r="Q133" s="61">
        <f t="shared" si="12"/>
        <v>382426.01</v>
      </c>
      <c r="R133" s="62">
        <v>313.14</v>
      </c>
      <c r="S133" s="62">
        <v>315.3</v>
      </c>
      <c r="T133" s="58">
        <v>308.52</v>
      </c>
      <c r="U133" s="26">
        <v>318.17</v>
      </c>
      <c r="V133" s="26">
        <v>318.17</v>
      </c>
      <c r="W133" s="26">
        <v>336414.53</v>
      </c>
      <c r="X133" s="26">
        <v>1060.58</v>
      </c>
      <c r="Y133" s="26">
        <v>848.46</v>
      </c>
      <c r="Z133" s="26">
        <v>848.46</v>
      </c>
      <c r="AA133" s="26">
        <v>848.46</v>
      </c>
      <c r="AB133" s="26">
        <v>848.46</v>
      </c>
      <c r="AC133" s="26">
        <v>848.46</v>
      </c>
      <c r="AD133" s="26">
        <v>848.46</v>
      </c>
      <c r="AE133" s="26">
        <v>848.46</v>
      </c>
      <c r="AF133" s="26">
        <v>848.46</v>
      </c>
      <c r="AG133" s="26">
        <v>848.46</v>
      </c>
      <c r="AH133" s="26">
        <v>848.46</v>
      </c>
      <c r="AI133" s="26">
        <v>13575.37</v>
      </c>
      <c r="AJ133" s="26">
        <v>848.46</v>
      </c>
      <c r="AK133" s="26">
        <v>636.35</v>
      </c>
      <c r="AL133" s="26">
        <v>636.35</v>
      </c>
      <c r="AM133" s="26">
        <v>636.35</v>
      </c>
      <c r="AN133" s="26">
        <v>636.35</v>
      </c>
      <c r="AO133" s="26">
        <v>636.35</v>
      </c>
      <c r="AP133" s="26">
        <v>636.35</v>
      </c>
      <c r="AQ133" s="26">
        <v>636.35</v>
      </c>
      <c r="AR133" s="26">
        <v>636.35</v>
      </c>
      <c r="AS133" s="26">
        <v>636.35</v>
      </c>
      <c r="AT133" s="26">
        <v>636.35</v>
      </c>
      <c r="AU133" s="26">
        <v>13363.26</v>
      </c>
      <c r="AV133" s="26">
        <v>636.35</v>
      </c>
      <c r="AW133" s="26">
        <v>0</v>
      </c>
      <c r="AX133" s="26">
        <v>0</v>
      </c>
      <c r="AY133" s="26">
        <v>0</v>
      </c>
      <c r="AZ133" s="26">
        <v>0</v>
      </c>
      <c r="BA133" s="26">
        <v>106.06</v>
      </c>
      <c r="BB133" s="26">
        <v>0</v>
      </c>
      <c r="BC133" s="26">
        <v>0</v>
      </c>
      <c r="BD133" s="26">
        <v>0</v>
      </c>
      <c r="BE133" s="26">
        <v>0</v>
      </c>
      <c r="BF133" s="26">
        <v>0</v>
      </c>
      <c r="BG133" s="26">
        <v>0</v>
      </c>
      <c r="BH133" s="26">
        <v>0</v>
      </c>
      <c r="BI133" s="26">
        <v>0</v>
      </c>
      <c r="BJ133" s="26">
        <v>0</v>
      </c>
      <c r="BK133" s="26">
        <v>0</v>
      </c>
      <c r="BL133" s="26">
        <v>0</v>
      </c>
      <c r="BM133" s="26">
        <v>0</v>
      </c>
      <c r="BN133" s="26">
        <v>0</v>
      </c>
      <c r="BO133" s="26">
        <v>0</v>
      </c>
      <c r="BP133" s="26">
        <v>0</v>
      </c>
      <c r="BQ133" s="26">
        <v>0</v>
      </c>
      <c r="BR133" s="26">
        <v>0</v>
      </c>
      <c r="BS133" s="26">
        <v>0</v>
      </c>
      <c r="BT133" s="113">
        <f t="shared" si="13"/>
        <v>1558.03</v>
      </c>
      <c r="BU133" s="113">
        <f t="shared" si="14"/>
        <v>381797.57</v>
      </c>
    </row>
    <row r="134" spans="1:73" x14ac:dyDescent="0.2">
      <c r="A134" s="51" t="s">
        <v>42</v>
      </c>
      <c r="B134" s="57" t="s">
        <v>3829</v>
      </c>
      <c r="C134" s="57"/>
      <c r="D134" s="26"/>
      <c r="E134" s="66"/>
      <c r="F134" s="57"/>
      <c r="G134" s="58"/>
      <c r="H134" s="58"/>
      <c r="I134" s="58"/>
      <c r="J134" s="59">
        <f t="shared" si="10"/>
        <v>0</v>
      </c>
      <c r="K134" s="59">
        <v>0</v>
      </c>
      <c r="L134" s="58"/>
      <c r="M134" s="58"/>
      <c r="N134" s="58"/>
      <c r="O134" s="58"/>
      <c r="P134" s="61">
        <f t="shared" si="11"/>
        <v>0</v>
      </c>
      <c r="Q134" s="61">
        <f t="shared" si="12"/>
        <v>0</v>
      </c>
      <c r="R134" s="79">
        <v>0</v>
      </c>
      <c r="S134" s="79">
        <v>0</v>
      </c>
      <c r="T134" s="58">
        <v>0</v>
      </c>
      <c r="U134" s="58">
        <v>0</v>
      </c>
      <c r="V134" s="58">
        <v>0</v>
      </c>
      <c r="W134" s="58">
        <v>0</v>
      </c>
      <c r="X134" s="58">
        <v>0</v>
      </c>
      <c r="Y134" s="58">
        <v>0</v>
      </c>
      <c r="Z134" s="58">
        <v>0</v>
      </c>
      <c r="AA134" s="58">
        <v>0</v>
      </c>
      <c r="AB134" s="58">
        <v>0</v>
      </c>
      <c r="AC134" s="58">
        <v>0</v>
      </c>
      <c r="AD134" s="58">
        <v>0</v>
      </c>
      <c r="AE134" s="58">
        <v>0</v>
      </c>
      <c r="AF134" s="58">
        <v>0</v>
      </c>
      <c r="AG134" s="58">
        <v>0</v>
      </c>
      <c r="AH134" s="58">
        <v>0</v>
      </c>
      <c r="AI134" s="58">
        <v>0</v>
      </c>
      <c r="AJ134" s="58">
        <v>0</v>
      </c>
      <c r="AK134" s="58">
        <v>0</v>
      </c>
      <c r="AL134" s="58">
        <v>0</v>
      </c>
      <c r="AM134" s="58">
        <v>0</v>
      </c>
      <c r="AN134" s="58">
        <v>0</v>
      </c>
      <c r="AO134" s="58">
        <v>0</v>
      </c>
      <c r="AP134" s="58">
        <v>0</v>
      </c>
      <c r="AQ134" s="58">
        <v>0</v>
      </c>
      <c r="AR134" s="58">
        <v>0</v>
      </c>
      <c r="AS134" s="58">
        <v>0</v>
      </c>
      <c r="AT134" s="58">
        <v>0</v>
      </c>
      <c r="AU134" s="58">
        <v>0</v>
      </c>
      <c r="AV134" s="58">
        <v>0</v>
      </c>
      <c r="AW134" s="58">
        <v>0</v>
      </c>
      <c r="AX134" s="58">
        <v>0</v>
      </c>
      <c r="AY134" s="58">
        <v>0</v>
      </c>
      <c r="AZ134" s="58">
        <v>0</v>
      </c>
      <c r="BA134" s="58">
        <v>0</v>
      </c>
      <c r="BB134" s="58">
        <v>0</v>
      </c>
      <c r="BC134" s="66"/>
      <c r="BD134" s="66"/>
      <c r="BE134" s="66"/>
      <c r="BF134" s="66"/>
      <c r="BG134" s="66"/>
      <c r="BH134" s="66"/>
      <c r="BI134" s="66"/>
      <c r="BJ134" s="66"/>
      <c r="BK134" s="66"/>
      <c r="BL134" s="66"/>
      <c r="BM134" s="66"/>
      <c r="BN134" s="66"/>
      <c r="BO134" s="66"/>
      <c r="BP134" s="66"/>
      <c r="BQ134" s="66"/>
      <c r="BR134" s="66"/>
      <c r="BS134" s="66"/>
      <c r="BT134" s="113">
        <f t="shared" si="13"/>
        <v>0</v>
      </c>
      <c r="BU134" s="113">
        <f t="shared" si="14"/>
        <v>0</v>
      </c>
    </row>
    <row r="135" spans="1:73" x14ac:dyDescent="0.2">
      <c r="A135" s="51" t="s">
        <v>42</v>
      </c>
      <c r="B135" s="57" t="s">
        <v>3830</v>
      </c>
      <c r="C135" s="57"/>
      <c r="D135" s="26"/>
      <c r="E135" s="66"/>
      <c r="F135" s="57"/>
      <c r="G135" s="58"/>
      <c r="H135" s="58"/>
      <c r="I135" s="58"/>
      <c r="J135" s="59">
        <f t="shared" si="10"/>
        <v>0</v>
      </c>
      <c r="K135" s="59">
        <v>0</v>
      </c>
      <c r="L135" s="58"/>
      <c r="M135" s="58"/>
      <c r="N135" s="58"/>
      <c r="O135" s="58"/>
      <c r="P135" s="61">
        <f t="shared" si="11"/>
        <v>0</v>
      </c>
      <c r="Q135" s="61">
        <f t="shared" si="12"/>
        <v>0</v>
      </c>
      <c r="R135" s="79">
        <v>0</v>
      </c>
      <c r="S135" s="79">
        <v>0</v>
      </c>
      <c r="T135" s="58">
        <v>0</v>
      </c>
      <c r="U135" s="58">
        <v>0</v>
      </c>
      <c r="V135" s="58">
        <v>0</v>
      </c>
      <c r="W135" s="58">
        <v>0</v>
      </c>
      <c r="X135" s="58">
        <v>0</v>
      </c>
      <c r="Y135" s="58">
        <v>0</v>
      </c>
      <c r="Z135" s="58">
        <v>0</v>
      </c>
      <c r="AA135" s="58">
        <v>0</v>
      </c>
      <c r="AB135" s="58">
        <v>0</v>
      </c>
      <c r="AC135" s="58">
        <v>0</v>
      </c>
      <c r="AD135" s="58">
        <v>0</v>
      </c>
      <c r="AE135" s="58">
        <v>0</v>
      </c>
      <c r="AF135" s="58">
        <v>0</v>
      </c>
      <c r="AG135" s="58">
        <v>0</v>
      </c>
      <c r="AH135" s="58">
        <v>0</v>
      </c>
      <c r="AI135" s="58">
        <v>0</v>
      </c>
      <c r="AJ135" s="58">
        <v>0</v>
      </c>
      <c r="AK135" s="58">
        <v>0</v>
      </c>
      <c r="AL135" s="58">
        <v>0</v>
      </c>
      <c r="AM135" s="58">
        <v>0</v>
      </c>
      <c r="AN135" s="58">
        <v>0</v>
      </c>
      <c r="AO135" s="58">
        <v>0</v>
      </c>
      <c r="AP135" s="58">
        <v>0</v>
      </c>
      <c r="AQ135" s="58">
        <v>0</v>
      </c>
      <c r="AR135" s="58">
        <v>0</v>
      </c>
      <c r="AS135" s="58">
        <v>0</v>
      </c>
      <c r="AT135" s="58">
        <v>0</v>
      </c>
      <c r="AU135" s="58">
        <v>0</v>
      </c>
      <c r="AV135" s="58">
        <v>0</v>
      </c>
      <c r="AW135" s="58">
        <v>0</v>
      </c>
      <c r="AX135" s="58">
        <v>0</v>
      </c>
      <c r="AY135" s="58">
        <v>0</v>
      </c>
      <c r="AZ135" s="58">
        <v>0</v>
      </c>
      <c r="BA135" s="58">
        <v>0</v>
      </c>
      <c r="BB135" s="58">
        <v>0</v>
      </c>
      <c r="BC135" s="66"/>
      <c r="BD135" s="66"/>
      <c r="BE135" s="66"/>
      <c r="BF135" s="66"/>
      <c r="BG135" s="66"/>
      <c r="BH135" s="66"/>
      <c r="BI135" s="66"/>
      <c r="BJ135" s="66"/>
      <c r="BK135" s="66"/>
      <c r="BL135" s="66"/>
      <c r="BM135" s="66"/>
      <c r="BN135" s="66"/>
      <c r="BO135" s="66"/>
      <c r="BP135" s="66"/>
      <c r="BQ135" s="66"/>
      <c r="BR135" s="66"/>
      <c r="BS135" s="66"/>
      <c r="BT135" s="113">
        <f t="shared" si="13"/>
        <v>0</v>
      </c>
      <c r="BU135" s="113">
        <f t="shared" si="14"/>
        <v>0</v>
      </c>
    </row>
    <row r="136" spans="1:73" x14ac:dyDescent="0.2">
      <c r="A136" s="51" t="s">
        <v>42</v>
      </c>
      <c r="B136" s="57" t="s">
        <v>3831</v>
      </c>
      <c r="C136" s="57"/>
      <c r="D136" s="26"/>
      <c r="E136" s="66"/>
      <c r="F136" s="57"/>
      <c r="G136" s="58"/>
      <c r="H136" s="58"/>
      <c r="I136" s="58"/>
      <c r="J136" s="59">
        <f t="shared" si="10"/>
        <v>0</v>
      </c>
      <c r="K136" s="59">
        <v>0</v>
      </c>
      <c r="L136" s="58"/>
      <c r="M136" s="58"/>
      <c r="N136" s="58"/>
      <c r="O136" s="58"/>
      <c r="P136" s="61">
        <f t="shared" si="11"/>
        <v>0</v>
      </c>
      <c r="Q136" s="61">
        <f t="shared" si="12"/>
        <v>0</v>
      </c>
      <c r="R136" s="79">
        <v>0</v>
      </c>
      <c r="S136" s="79">
        <v>0</v>
      </c>
      <c r="T136" s="58">
        <v>0</v>
      </c>
      <c r="U136" s="58">
        <v>0</v>
      </c>
      <c r="V136" s="58">
        <v>0</v>
      </c>
      <c r="W136" s="58">
        <v>0</v>
      </c>
      <c r="X136" s="58">
        <v>0</v>
      </c>
      <c r="Y136" s="58">
        <v>0</v>
      </c>
      <c r="Z136" s="58">
        <v>0</v>
      </c>
      <c r="AA136" s="58">
        <v>0</v>
      </c>
      <c r="AB136" s="58">
        <v>0</v>
      </c>
      <c r="AC136" s="58">
        <v>0</v>
      </c>
      <c r="AD136" s="58">
        <v>0</v>
      </c>
      <c r="AE136" s="58">
        <v>0</v>
      </c>
      <c r="AF136" s="58">
        <v>0</v>
      </c>
      <c r="AG136" s="58">
        <v>0</v>
      </c>
      <c r="AH136" s="58">
        <v>0</v>
      </c>
      <c r="AI136" s="58">
        <v>0</v>
      </c>
      <c r="AJ136" s="58">
        <v>0</v>
      </c>
      <c r="AK136" s="58">
        <v>0</v>
      </c>
      <c r="AL136" s="58">
        <v>0</v>
      </c>
      <c r="AM136" s="58">
        <v>0</v>
      </c>
      <c r="AN136" s="58">
        <v>0</v>
      </c>
      <c r="AO136" s="58">
        <v>0</v>
      </c>
      <c r="AP136" s="58">
        <v>0</v>
      </c>
      <c r="AQ136" s="58">
        <v>0</v>
      </c>
      <c r="AR136" s="58">
        <v>0</v>
      </c>
      <c r="AS136" s="58">
        <v>0</v>
      </c>
      <c r="AT136" s="58">
        <v>0</v>
      </c>
      <c r="AU136" s="58">
        <v>0</v>
      </c>
      <c r="AV136" s="58">
        <v>0</v>
      </c>
      <c r="AW136" s="58">
        <v>0</v>
      </c>
      <c r="AX136" s="58">
        <v>0</v>
      </c>
      <c r="AY136" s="58">
        <v>0</v>
      </c>
      <c r="AZ136" s="58">
        <v>0</v>
      </c>
      <c r="BA136" s="58">
        <v>0</v>
      </c>
      <c r="BB136" s="58">
        <v>0</v>
      </c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  <c r="BP136" s="66"/>
      <c r="BQ136" s="66"/>
      <c r="BR136" s="66"/>
      <c r="BS136" s="66"/>
      <c r="BT136" s="113">
        <f t="shared" si="13"/>
        <v>0</v>
      </c>
      <c r="BU136" s="113">
        <f t="shared" si="14"/>
        <v>0</v>
      </c>
    </row>
    <row r="137" spans="1:73" x14ac:dyDescent="0.2">
      <c r="A137" s="51" t="s">
        <v>42</v>
      </c>
      <c r="B137" s="57" t="s">
        <v>3832</v>
      </c>
      <c r="C137" s="57"/>
      <c r="D137" s="26"/>
      <c r="E137" s="66"/>
      <c r="F137" s="57"/>
      <c r="G137" s="58"/>
      <c r="H137" s="58"/>
      <c r="I137" s="58"/>
      <c r="J137" s="59">
        <f t="shared" si="10"/>
        <v>0</v>
      </c>
      <c r="K137" s="59">
        <v>0</v>
      </c>
      <c r="L137" s="58"/>
      <c r="M137" s="58"/>
      <c r="N137" s="58"/>
      <c r="O137" s="58"/>
      <c r="P137" s="61">
        <f t="shared" si="11"/>
        <v>0</v>
      </c>
      <c r="Q137" s="61">
        <f t="shared" si="12"/>
        <v>0</v>
      </c>
      <c r="R137" s="79">
        <v>0</v>
      </c>
      <c r="S137" s="79">
        <v>0</v>
      </c>
      <c r="T137" s="58">
        <v>0</v>
      </c>
      <c r="U137" s="58">
        <v>0</v>
      </c>
      <c r="V137" s="58">
        <v>0</v>
      </c>
      <c r="W137" s="58">
        <v>0</v>
      </c>
      <c r="X137" s="58">
        <v>0</v>
      </c>
      <c r="Y137" s="58">
        <v>0</v>
      </c>
      <c r="Z137" s="58">
        <v>0</v>
      </c>
      <c r="AA137" s="58">
        <v>0</v>
      </c>
      <c r="AB137" s="58">
        <v>0</v>
      </c>
      <c r="AC137" s="58">
        <v>0</v>
      </c>
      <c r="AD137" s="58">
        <v>0</v>
      </c>
      <c r="AE137" s="58">
        <v>0</v>
      </c>
      <c r="AF137" s="58">
        <v>0</v>
      </c>
      <c r="AG137" s="58">
        <v>0</v>
      </c>
      <c r="AH137" s="58">
        <v>0</v>
      </c>
      <c r="AI137" s="58">
        <v>0</v>
      </c>
      <c r="AJ137" s="58">
        <v>0</v>
      </c>
      <c r="AK137" s="58">
        <v>0</v>
      </c>
      <c r="AL137" s="58">
        <v>0</v>
      </c>
      <c r="AM137" s="58">
        <v>0</v>
      </c>
      <c r="AN137" s="58">
        <v>0</v>
      </c>
      <c r="AO137" s="58">
        <v>0</v>
      </c>
      <c r="AP137" s="58">
        <v>0</v>
      </c>
      <c r="AQ137" s="58">
        <v>0</v>
      </c>
      <c r="AR137" s="58">
        <v>0</v>
      </c>
      <c r="AS137" s="58">
        <v>0</v>
      </c>
      <c r="AT137" s="58">
        <v>0</v>
      </c>
      <c r="AU137" s="58">
        <v>0</v>
      </c>
      <c r="AV137" s="58">
        <v>0</v>
      </c>
      <c r="AW137" s="58">
        <v>0</v>
      </c>
      <c r="AX137" s="58">
        <v>0</v>
      </c>
      <c r="AY137" s="58">
        <v>0</v>
      </c>
      <c r="AZ137" s="58">
        <v>0</v>
      </c>
      <c r="BA137" s="58">
        <v>0</v>
      </c>
      <c r="BB137" s="58">
        <v>0</v>
      </c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  <c r="BP137" s="66"/>
      <c r="BQ137" s="66"/>
      <c r="BR137" s="66"/>
      <c r="BS137" s="66"/>
      <c r="BT137" s="113">
        <f t="shared" si="13"/>
        <v>0</v>
      </c>
      <c r="BU137" s="113">
        <f t="shared" si="14"/>
        <v>0</v>
      </c>
    </row>
    <row r="138" spans="1:73" x14ac:dyDescent="0.2">
      <c r="A138" s="51" t="s">
        <v>42</v>
      </c>
      <c r="B138" s="57" t="s">
        <v>3833</v>
      </c>
      <c r="C138" s="57"/>
      <c r="D138" s="26"/>
      <c r="E138" s="66"/>
      <c r="F138" s="57"/>
      <c r="G138" s="58"/>
      <c r="H138" s="58"/>
      <c r="I138" s="58"/>
      <c r="J138" s="59">
        <f t="shared" si="10"/>
        <v>0</v>
      </c>
      <c r="K138" s="59">
        <v>0</v>
      </c>
      <c r="L138" s="58"/>
      <c r="M138" s="58"/>
      <c r="N138" s="58"/>
      <c r="O138" s="58"/>
      <c r="P138" s="61">
        <f t="shared" si="11"/>
        <v>0</v>
      </c>
      <c r="Q138" s="61">
        <f t="shared" si="12"/>
        <v>0</v>
      </c>
      <c r="R138" s="79">
        <v>0</v>
      </c>
      <c r="S138" s="79">
        <v>0</v>
      </c>
      <c r="T138" s="58">
        <v>0</v>
      </c>
      <c r="U138" s="58">
        <v>0</v>
      </c>
      <c r="V138" s="58">
        <v>0</v>
      </c>
      <c r="W138" s="58">
        <v>0</v>
      </c>
      <c r="X138" s="58">
        <v>0</v>
      </c>
      <c r="Y138" s="58">
        <v>0</v>
      </c>
      <c r="Z138" s="58">
        <v>0</v>
      </c>
      <c r="AA138" s="58">
        <v>0</v>
      </c>
      <c r="AB138" s="58">
        <v>0</v>
      </c>
      <c r="AC138" s="58">
        <v>0</v>
      </c>
      <c r="AD138" s="58">
        <v>0</v>
      </c>
      <c r="AE138" s="58">
        <v>0</v>
      </c>
      <c r="AF138" s="58">
        <v>0</v>
      </c>
      <c r="AG138" s="58">
        <v>0</v>
      </c>
      <c r="AH138" s="58">
        <v>0</v>
      </c>
      <c r="AI138" s="58">
        <v>0</v>
      </c>
      <c r="AJ138" s="58">
        <v>0</v>
      </c>
      <c r="AK138" s="58">
        <v>0</v>
      </c>
      <c r="AL138" s="58">
        <v>0</v>
      </c>
      <c r="AM138" s="58">
        <v>0</v>
      </c>
      <c r="AN138" s="58">
        <v>0</v>
      </c>
      <c r="AO138" s="58">
        <v>0</v>
      </c>
      <c r="AP138" s="58">
        <v>0</v>
      </c>
      <c r="AQ138" s="58">
        <v>0</v>
      </c>
      <c r="AR138" s="58">
        <v>0</v>
      </c>
      <c r="AS138" s="58">
        <v>0</v>
      </c>
      <c r="AT138" s="58">
        <v>0</v>
      </c>
      <c r="AU138" s="58">
        <v>0</v>
      </c>
      <c r="AV138" s="58">
        <v>0</v>
      </c>
      <c r="AW138" s="58">
        <v>0</v>
      </c>
      <c r="AX138" s="58">
        <v>0</v>
      </c>
      <c r="AY138" s="58">
        <v>0</v>
      </c>
      <c r="AZ138" s="58">
        <v>0</v>
      </c>
      <c r="BA138" s="58">
        <v>0</v>
      </c>
      <c r="BB138" s="58">
        <v>0</v>
      </c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  <c r="BP138" s="66"/>
      <c r="BQ138" s="66"/>
      <c r="BR138" s="66"/>
      <c r="BS138" s="66"/>
      <c r="BT138" s="113">
        <f t="shared" si="13"/>
        <v>0</v>
      </c>
      <c r="BU138" s="113">
        <f t="shared" si="14"/>
        <v>0</v>
      </c>
    </row>
    <row r="139" spans="1:73" x14ac:dyDescent="0.2">
      <c r="A139" s="51" t="s">
        <v>42</v>
      </c>
      <c r="B139" s="57" t="s">
        <v>3834</v>
      </c>
      <c r="C139" s="57"/>
      <c r="D139" s="26"/>
      <c r="E139" s="66"/>
      <c r="F139" s="57"/>
      <c r="G139" s="58"/>
      <c r="H139" s="58"/>
      <c r="I139" s="58"/>
      <c r="J139" s="59">
        <f t="shared" si="10"/>
        <v>0</v>
      </c>
      <c r="K139" s="59">
        <v>0</v>
      </c>
      <c r="L139" s="58"/>
      <c r="M139" s="58"/>
      <c r="N139" s="58"/>
      <c r="O139" s="58"/>
      <c r="P139" s="61">
        <f t="shared" si="11"/>
        <v>0</v>
      </c>
      <c r="Q139" s="61">
        <f t="shared" si="12"/>
        <v>0</v>
      </c>
      <c r="R139" s="79">
        <v>0</v>
      </c>
      <c r="S139" s="79">
        <v>0</v>
      </c>
      <c r="T139" s="58">
        <v>0</v>
      </c>
      <c r="U139" s="58">
        <v>0</v>
      </c>
      <c r="V139" s="58">
        <v>0</v>
      </c>
      <c r="W139" s="58">
        <v>0</v>
      </c>
      <c r="X139" s="58">
        <v>0</v>
      </c>
      <c r="Y139" s="58">
        <v>0</v>
      </c>
      <c r="Z139" s="58">
        <v>0</v>
      </c>
      <c r="AA139" s="58">
        <v>0</v>
      </c>
      <c r="AB139" s="58">
        <v>0</v>
      </c>
      <c r="AC139" s="58">
        <v>0</v>
      </c>
      <c r="AD139" s="58">
        <v>0</v>
      </c>
      <c r="AE139" s="58">
        <v>0</v>
      </c>
      <c r="AF139" s="58">
        <v>0</v>
      </c>
      <c r="AG139" s="58">
        <v>0</v>
      </c>
      <c r="AH139" s="58">
        <v>0</v>
      </c>
      <c r="AI139" s="58">
        <v>0</v>
      </c>
      <c r="AJ139" s="58">
        <v>0</v>
      </c>
      <c r="AK139" s="58">
        <v>0</v>
      </c>
      <c r="AL139" s="58">
        <v>0</v>
      </c>
      <c r="AM139" s="58">
        <v>0</v>
      </c>
      <c r="AN139" s="58">
        <v>0</v>
      </c>
      <c r="AO139" s="58">
        <v>0</v>
      </c>
      <c r="AP139" s="58">
        <v>0</v>
      </c>
      <c r="AQ139" s="58">
        <v>0</v>
      </c>
      <c r="AR139" s="58">
        <v>0</v>
      </c>
      <c r="AS139" s="58">
        <v>0</v>
      </c>
      <c r="AT139" s="58">
        <v>0</v>
      </c>
      <c r="AU139" s="58">
        <v>0</v>
      </c>
      <c r="AV139" s="58">
        <v>0</v>
      </c>
      <c r="AW139" s="58">
        <v>0</v>
      </c>
      <c r="AX139" s="58">
        <v>0</v>
      </c>
      <c r="AY139" s="58">
        <v>0</v>
      </c>
      <c r="AZ139" s="58">
        <v>0</v>
      </c>
      <c r="BA139" s="58">
        <v>0</v>
      </c>
      <c r="BB139" s="58">
        <v>0</v>
      </c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  <c r="BT139" s="113">
        <f t="shared" si="13"/>
        <v>0</v>
      </c>
      <c r="BU139" s="113">
        <f t="shared" si="14"/>
        <v>0</v>
      </c>
    </row>
    <row r="140" spans="1:73" x14ac:dyDescent="0.2">
      <c r="A140" s="234" t="s">
        <v>19</v>
      </c>
      <c r="B140" s="53" t="s">
        <v>3658</v>
      </c>
      <c r="C140" s="54" t="s">
        <v>3659</v>
      </c>
      <c r="D140" s="55">
        <v>224660</v>
      </c>
      <c r="E140" s="238" t="s">
        <v>1442</v>
      </c>
      <c r="F140" s="57" t="s">
        <v>3487</v>
      </c>
      <c r="G140" s="58"/>
      <c r="H140" s="58"/>
      <c r="I140" s="58"/>
      <c r="J140" s="59">
        <f t="shared" si="10"/>
        <v>0</v>
      </c>
      <c r="K140" s="59">
        <v>0</v>
      </c>
      <c r="L140" s="33"/>
      <c r="M140" s="33"/>
      <c r="N140" s="33"/>
      <c r="O140" s="60"/>
      <c r="P140" s="61">
        <f t="shared" si="11"/>
        <v>0</v>
      </c>
      <c r="Q140" s="61">
        <f t="shared" si="12"/>
        <v>224659.99999999997</v>
      </c>
      <c r="R140" s="62">
        <v>3000</v>
      </c>
      <c r="S140" s="62">
        <v>185.4</v>
      </c>
      <c r="T140" s="26">
        <v>185.4</v>
      </c>
      <c r="U140" s="26">
        <v>185.4</v>
      </c>
      <c r="V140" s="26">
        <v>185.4</v>
      </c>
      <c r="W140" s="26">
        <v>196973.4</v>
      </c>
      <c r="X140" s="26">
        <v>185.4</v>
      </c>
      <c r="Y140" s="26">
        <v>185.4</v>
      </c>
      <c r="Z140" s="26">
        <v>185.4</v>
      </c>
      <c r="AA140" s="26">
        <v>185.4</v>
      </c>
      <c r="AB140" s="26">
        <v>185.4</v>
      </c>
      <c r="AC140" s="26">
        <v>185.4</v>
      </c>
      <c r="AD140" s="26">
        <v>185.4</v>
      </c>
      <c r="AE140" s="26">
        <v>569.20000000000005</v>
      </c>
      <c r="AF140" s="26">
        <v>618</v>
      </c>
      <c r="AG140" s="26">
        <v>618</v>
      </c>
      <c r="AH140" s="26">
        <v>618</v>
      </c>
      <c r="AI140" s="26">
        <v>3618</v>
      </c>
      <c r="AJ140" s="26">
        <v>618</v>
      </c>
      <c r="AK140" s="26">
        <v>618</v>
      </c>
      <c r="AL140" s="26">
        <v>618</v>
      </c>
      <c r="AM140" s="26">
        <v>618</v>
      </c>
      <c r="AN140" s="26">
        <v>618</v>
      </c>
      <c r="AO140" s="26">
        <v>618</v>
      </c>
      <c r="AP140" s="26">
        <v>618</v>
      </c>
      <c r="AQ140" s="26">
        <v>618</v>
      </c>
      <c r="AR140" s="26">
        <v>618</v>
      </c>
      <c r="AS140" s="26">
        <v>618</v>
      </c>
      <c r="AT140" s="26">
        <v>618</v>
      </c>
      <c r="AU140" s="26">
        <v>3618</v>
      </c>
      <c r="AV140" s="26">
        <v>618</v>
      </c>
      <c r="AW140" s="26">
        <v>618</v>
      </c>
      <c r="AX140" s="26">
        <v>618</v>
      </c>
      <c r="AY140" s="26">
        <v>618</v>
      </c>
      <c r="AZ140" s="26">
        <v>618</v>
      </c>
      <c r="BA140" s="26">
        <v>0</v>
      </c>
      <c r="BB140" s="26">
        <v>3100</v>
      </c>
      <c r="BC140" s="26">
        <v>0</v>
      </c>
      <c r="BD140" s="26">
        <v>0</v>
      </c>
      <c r="BE140" s="26">
        <v>0</v>
      </c>
      <c r="BF140" s="26">
        <v>0</v>
      </c>
      <c r="BG140" s="26">
        <v>0</v>
      </c>
      <c r="BH140" s="26">
        <v>0</v>
      </c>
      <c r="BI140" s="26">
        <v>0</v>
      </c>
      <c r="BJ140" s="26">
        <v>0</v>
      </c>
      <c r="BK140" s="26">
        <v>0</v>
      </c>
      <c r="BL140" s="26">
        <v>0</v>
      </c>
      <c r="BM140" s="26">
        <v>0</v>
      </c>
      <c r="BN140" s="26">
        <v>0</v>
      </c>
      <c r="BO140" s="26">
        <v>0</v>
      </c>
      <c r="BP140" s="26">
        <v>0</v>
      </c>
      <c r="BQ140" s="26">
        <v>0</v>
      </c>
      <c r="BR140" s="26">
        <v>0</v>
      </c>
      <c r="BS140" s="26">
        <v>0</v>
      </c>
      <c r="BT140" s="113">
        <f t="shared" si="13"/>
        <v>3185.4</v>
      </c>
      <c r="BU140" s="113">
        <f t="shared" si="14"/>
        <v>221474.59999999998</v>
      </c>
    </row>
    <row r="141" spans="1:73" x14ac:dyDescent="0.2">
      <c r="A141" s="51" t="s">
        <v>42</v>
      </c>
      <c r="B141" s="57" t="s">
        <v>3835</v>
      </c>
      <c r="C141" s="57"/>
      <c r="D141" s="26"/>
      <c r="E141" s="66"/>
      <c r="F141" s="57"/>
      <c r="G141" s="58"/>
      <c r="H141" s="58"/>
      <c r="I141" s="58"/>
      <c r="J141" s="59">
        <f t="shared" si="10"/>
        <v>0</v>
      </c>
      <c r="K141" s="59">
        <v>0</v>
      </c>
      <c r="L141" s="58"/>
      <c r="M141" s="58"/>
      <c r="N141" s="58"/>
      <c r="O141" s="58"/>
      <c r="P141" s="61">
        <f t="shared" si="11"/>
        <v>0</v>
      </c>
      <c r="Q141" s="61">
        <f t="shared" si="12"/>
        <v>0</v>
      </c>
      <c r="R141" s="79">
        <v>0</v>
      </c>
      <c r="S141" s="79">
        <v>0</v>
      </c>
      <c r="T141" s="58">
        <v>0</v>
      </c>
      <c r="U141" s="58">
        <v>0</v>
      </c>
      <c r="V141" s="58">
        <v>0</v>
      </c>
      <c r="W141" s="58">
        <v>0</v>
      </c>
      <c r="X141" s="58">
        <v>0</v>
      </c>
      <c r="Y141" s="58">
        <v>0</v>
      </c>
      <c r="Z141" s="58">
        <v>0</v>
      </c>
      <c r="AA141" s="58">
        <v>0</v>
      </c>
      <c r="AB141" s="58">
        <v>0</v>
      </c>
      <c r="AC141" s="58">
        <v>0</v>
      </c>
      <c r="AD141" s="58">
        <v>0</v>
      </c>
      <c r="AE141" s="58">
        <v>0</v>
      </c>
      <c r="AF141" s="58">
        <v>0</v>
      </c>
      <c r="AG141" s="58">
        <v>0</v>
      </c>
      <c r="AH141" s="58">
        <v>0</v>
      </c>
      <c r="AI141" s="58">
        <v>0</v>
      </c>
      <c r="AJ141" s="58">
        <v>0</v>
      </c>
      <c r="AK141" s="58">
        <v>0</v>
      </c>
      <c r="AL141" s="58">
        <v>0</v>
      </c>
      <c r="AM141" s="58">
        <v>0</v>
      </c>
      <c r="AN141" s="58">
        <v>0</v>
      </c>
      <c r="AO141" s="58">
        <v>0</v>
      </c>
      <c r="AP141" s="58">
        <v>0</v>
      </c>
      <c r="AQ141" s="58">
        <v>0</v>
      </c>
      <c r="AR141" s="58">
        <v>0</v>
      </c>
      <c r="AS141" s="58">
        <v>0</v>
      </c>
      <c r="AT141" s="58">
        <v>0</v>
      </c>
      <c r="AU141" s="58">
        <v>0</v>
      </c>
      <c r="AV141" s="58">
        <v>0</v>
      </c>
      <c r="AW141" s="58">
        <v>0</v>
      </c>
      <c r="AX141" s="58">
        <v>0</v>
      </c>
      <c r="AY141" s="58">
        <v>0</v>
      </c>
      <c r="AZ141" s="58">
        <v>0</v>
      </c>
      <c r="BA141" s="58">
        <v>0</v>
      </c>
      <c r="BB141" s="58">
        <v>0</v>
      </c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113">
        <f t="shared" si="13"/>
        <v>0</v>
      </c>
      <c r="BU141" s="113">
        <f t="shared" si="14"/>
        <v>0</v>
      </c>
    </row>
    <row r="142" spans="1:73" x14ac:dyDescent="0.2">
      <c r="A142" s="51" t="s">
        <v>19</v>
      </c>
      <c r="B142" s="57" t="s">
        <v>3647</v>
      </c>
      <c r="C142" s="70">
        <v>45713</v>
      </c>
      <c r="D142" s="26">
        <v>298748.92</v>
      </c>
      <c r="E142" s="66" t="s">
        <v>1446</v>
      </c>
      <c r="F142" s="57" t="s">
        <v>3487</v>
      </c>
      <c r="G142" s="33"/>
      <c r="H142" s="33">
        <v>900</v>
      </c>
      <c r="I142" s="33">
        <v>220.21</v>
      </c>
      <c r="J142" s="59">
        <f t="shared" si="10"/>
        <v>1120.21</v>
      </c>
      <c r="K142" s="59">
        <v>301301.19000000012</v>
      </c>
      <c r="L142" s="33">
        <v>221.09</v>
      </c>
      <c r="M142" s="33">
        <v>221.96</v>
      </c>
      <c r="N142" s="33">
        <v>223.11</v>
      </c>
      <c r="O142" s="60"/>
      <c r="P142" s="61">
        <f t="shared" si="11"/>
        <v>666.16000000000008</v>
      </c>
      <c r="Q142" s="61">
        <f t="shared" si="12"/>
        <v>310028.34000000043</v>
      </c>
      <c r="R142" s="62">
        <v>224.4</v>
      </c>
      <c r="S142" s="62">
        <v>225.95</v>
      </c>
      <c r="T142" s="58">
        <v>221.09</v>
      </c>
      <c r="U142" s="26">
        <v>228.01</v>
      </c>
      <c r="V142" s="26">
        <v>228.01</v>
      </c>
      <c r="W142" s="26">
        <v>292112.43</v>
      </c>
      <c r="X142" s="26">
        <v>228.01</v>
      </c>
      <c r="Y142" s="26">
        <v>228.01</v>
      </c>
      <c r="Z142" s="26">
        <v>228.01</v>
      </c>
      <c r="AA142" s="26">
        <v>228.01</v>
      </c>
      <c r="AB142" s="26">
        <v>228.01</v>
      </c>
      <c r="AC142" s="26">
        <v>228.01</v>
      </c>
      <c r="AD142" s="26">
        <v>228.01</v>
      </c>
      <c r="AE142" s="26">
        <v>228.01</v>
      </c>
      <c r="AF142" s="26">
        <v>228.01</v>
      </c>
      <c r="AG142" s="26">
        <v>228.01</v>
      </c>
      <c r="AH142" s="26">
        <v>228.01</v>
      </c>
      <c r="AI142" s="26">
        <v>1167.6099999999999</v>
      </c>
      <c r="AJ142" s="26">
        <v>228.01</v>
      </c>
      <c r="AK142" s="26">
        <v>228.01</v>
      </c>
      <c r="AL142" s="26">
        <v>228.01</v>
      </c>
      <c r="AM142" s="26">
        <v>729.67</v>
      </c>
      <c r="AN142" s="26">
        <v>760.03</v>
      </c>
      <c r="AO142" s="26">
        <v>760.03</v>
      </c>
      <c r="AP142" s="26">
        <v>760.03</v>
      </c>
      <c r="AQ142" s="26">
        <v>760.03</v>
      </c>
      <c r="AR142" s="26">
        <v>760.03</v>
      </c>
      <c r="AS142" s="26">
        <v>760.03</v>
      </c>
      <c r="AT142" s="26">
        <v>760.03</v>
      </c>
      <c r="AU142" s="26">
        <v>3892.02</v>
      </c>
      <c r="AV142" s="26">
        <v>760.03</v>
      </c>
      <c r="AW142" s="26">
        <v>760.03</v>
      </c>
      <c r="AX142" s="26">
        <v>760.03</v>
      </c>
      <c r="AY142" s="26">
        <v>0</v>
      </c>
      <c r="AZ142" s="26">
        <v>0</v>
      </c>
      <c r="BA142" s="26">
        <v>0</v>
      </c>
      <c r="BB142" s="26">
        <v>206.71</v>
      </c>
      <c r="BC142" s="26">
        <v>0</v>
      </c>
      <c r="BD142" s="26">
        <v>0</v>
      </c>
      <c r="BE142" s="26">
        <v>0</v>
      </c>
      <c r="BF142" s="26">
        <v>0</v>
      </c>
      <c r="BG142" s="26">
        <v>0</v>
      </c>
      <c r="BH142" s="26">
        <v>0</v>
      </c>
      <c r="BI142" s="26">
        <v>0</v>
      </c>
      <c r="BJ142" s="26">
        <v>0</v>
      </c>
      <c r="BK142" s="26">
        <v>0</v>
      </c>
      <c r="BL142" s="26">
        <v>0</v>
      </c>
      <c r="BM142" s="26">
        <v>0</v>
      </c>
      <c r="BN142" s="26">
        <v>0</v>
      </c>
      <c r="BO142" s="26">
        <v>0</v>
      </c>
      <c r="BP142" s="26">
        <v>0</v>
      </c>
      <c r="BQ142" s="26">
        <v>0</v>
      </c>
      <c r="BR142" s="26">
        <v>0</v>
      </c>
      <c r="BS142" s="26">
        <v>0</v>
      </c>
      <c r="BT142" s="113">
        <f t="shared" si="13"/>
        <v>1116.51</v>
      </c>
      <c r="BU142" s="113">
        <f t="shared" si="14"/>
        <v>309577.9900000004</v>
      </c>
    </row>
    <row r="143" spans="1:73" x14ac:dyDescent="0.2">
      <c r="A143" s="51" t="s">
        <v>19</v>
      </c>
      <c r="B143" s="57" t="s">
        <v>3676</v>
      </c>
      <c r="C143" s="67" t="s">
        <v>3672</v>
      </c>
      <c r="D143" s="26">
        <v>271660</v>
      </c>
      <c r="E143" s="66" t="s">
        <v>1449</v>
      </c>
      <c r="F143" s="57" t="s">
        <v>3487</v>
      </c>
      <c r="G143" s="33"/>
      <c r="H143" s="33">
        <v>3000</v>
      </c>
      <c r="I143" s="33">
        <v>604.98</v>
      </c>
      <c r="J143" s="59">
        <f t="shared" si="10"/>
        <v>3604.98</v>
      </c>
      <c r="K143" s="59">
        <v>376041.38999999955</v>
      </c>
      <c r="L143" s="33">
        <v>607.4</v>
      </c>
      <c r="M143" s="33">
        <v>609.77</v>
      </c>
      <c r="N143" s="33">
        <v>612.94000000000005</v>
      </c>
      <c r="O143" s="60"/>
      <c r="P143" s="61">
        <f t="shared" si="11"/>
        <v>1830.1100000000001</v>
      </c>
      <c r="Q143" s="61">
        <f t="shared" si="12"/>
        <v>385907.76999999973</v>
      </c>
      <c r="R143" s="62">
        <v>616.49</v>
      </c>
      <c r="S143" s="62">
        <v>620.75</v>
      </c>
      <c r="T143" s="26">
        <v>626.4</v>
      </c>
      <c r="U143" s="26">
        <v>626.4</v>
      </c>
      <c r="V143" s="26">
        <v>626.4</v>
      </c>
      <c r="W143" s="26">
        <v>274372.43</v>
      </c>
      <c r="X143" s="26">
        <v>2087.9899999999998</v>
      </c>
      <c r="Y143" s="26">
        <v>2087.9899999999998</v>
      </c>
      <c r="Z143" s="26">
        <v>2087.9899999999998</v>
      </c>
      <c r="AA143" s="26">
        <v>2087.9899999999998</v>
      </c>
      <c r="AB143" s="26">
        <v>2087.9899999999998</v>
      </c>
      <c r="AC143" s="26">
        <v>2087.9899999999998</v>
      </c>
      <c r="AD143" s="26">
        <v>2087.9899999999998</v>
      </c>
      <c r="AE143" s="26">
        <v>2087.9899999999998</v>
      </c>
      <c r="AF143" s="26">
        <v>2087.9899999999998</v>
      </c>
      <c r="AG143" s="26">
        <v>2087.9899999999998</v>
      </c>
      <c r="AH143" s="26">
        <v>2087.9899999999998</v>
      </c>
      <c r="AI143" s="26">
        <v>20096.91</v>
      </c>
      <c r="AJ143" s="26">
        <v>2087.9899999999998</v>
      </c>
      <c r="AK143" s="26">
        <v>2087.9899999999998</v>
      </c>
      <c r="AL143" s="26">
        <v>2087.9899999999998</v>
      </c>
      <c r="AM143" s="26">
        <v>2087.9899999999998</v>
      </c>
      <c r="AN143" s="26">
        <v>2087.9899999999998</v>
      </c>
      <c r="AO143" s="26">
        <v>2087.9899999999998</v>
      </c>
      <c r="AP143" s="26">
        <v>2087.9899999999998</v>
      </c>
      <c r="AQ143" s="26">
        <v>2087.9899999999998</v>
      </c>
      <c r="AR143" s="26">
        <v>2087.9899999999998</v>
      </c>
      <c r="AS143" s="26">
        <v>2087.9899999999998</v>
      </c>
      <c r="AT143" s="26">
        <v>2087.9899999999998</v>
      </c>
      <c r="AU143" s="26">
        <v>20096.91</v>
      </c>
      <c r="AV143" s="26">
        <v>2087.9899999999998</v>
      </c>
      <c r="AW143" s="26">
        <v>2087.9899999999998</v>
      </c>
      <c r="AX143" s="26">
        <v>18008.919999999998</v>
      </c>
      <c r="AY143" s="26">
        <v>0</v>
      </c>
      <c r="AZ143" s="26">
        <v>0</v>
      </c>
      <c r="BA143" s="26">
        <v>0</v>
      </c>
      <c r="BB143" s="26">
        <v>104.4</v>
      </c>
      <c r="BC143" s="26">
        <v>0</v>
      </c>
      <c r="BD143" s="26">
        <v>0</v>
      </c>
      <c r="BE143" s="26">
        <v>0</v>
      </c>
      <c r="BF143" s="26">
        <v>0</v>
      </c>
      <c r="BG143" s="26">
        <v>0</v>
      </c>
      <c r="BH143" s="26">
        <v>0</v>
      </c>
      <c r="BI143" s="26">
        <v>0</v>
      </c>
      <c r="BJ143" s="26">
        <v>0</v>
      </c>
      <c r="BK143" s="26">
        <v>0</v>
      </c>
      <c r="BL143" s="26">
        <v>0</v>
      </c>
      <c r="BM143" s="26">
        <v>0</v>
      </c>
      <c r="BN143" s="26">
        <v>0</v>
      </c>
      <c r="BO143" s="26">
        <v>0</v>
      </c>
      <c r="BP143" s="26">
        <v>0</v>
      </c>
      <c r="BQ143" s="26">
        <v>0</v>
      </c>
      <c r="BR143" s="26">
        <v>0</v>
      </c>
      <c r="BS143" s="26">
        <v>0</v>
      </c>
      <c r="BT143" s="113">
        <f t="shared" si="13"/>
        <v>3067.3500000000004</v>
      </c>
      <c r="BU143" s="113">
        <f t="shared" si="14"/>
        <v>384670.52999999974</v>
      </c>
    </row>
    <row r="144" spans="1:73" x14ac:dyDescent="0.2">
      <c r="A144" s="235" t="s">
        <v>16</v>
      </c>
      <c r="B144" s="57" t="s">
        <v>3911</v>
      </c>
      <c r="C144" s="57"/>
      <c r="D144" s="26"/>
      <c r="E144" s="66"/>
      <c r="F144" s="57"/>
      <c r="G144" s="58"/>
      <c r="H144" s="58"/>
      <c r="I144" s="58"/>
      <c r="J144" s="59">
        <f t="shared" si="10"/>
        <v>0</v>
      </c>
      <c r="K144" s="59">
        <v>0</v>
      </c>
      <c r="L144" s="58"/>
      <c r="M144" s="58"/>
      <c r="N144" s="58"/>
      <c r="O144" s="58"/>
      <c r="P144" s="61">
        <f t="shared" si="11"/>
        <v>0</v>
      </c>
      <c r="Q144" s="61">
        <f t="shared" si="12"/>
        <v>0</v>
      </c>
      <c r="R144" s="79">
        <v>0</v>
      </c>
      <c r="S144" s="79">
        <v>0</v>
      </c>
      <c r="T144" s="58">
        <v>0</v>
      </c>
      <c r="U144" s="58">
        <v>0</v>
      </c>
      <c r="V144" s="58">
        <v>0</v>
      </c>
      <c r="W144" s="58">
        <v>0</v>
      </c>
      <c r="X144" s="58">
        <v>0</v>
      </c>
      <c r="Y144" s="58">
        <v>0</v>
      </c>
      <c r="Z144" s="58">
        <v>0</v>
      </c>
      <c r="AA144" s="58">
        <v>0</v>
      </c>
      <c r="AB144" s="58">
        <v>0</v>
      </c>
      <c r="AC144" s="58">
        <v>0</v>
      </c>
      <c r="AD144" s="58">
        <v>0</v>
      </c>
      <c r="AE144" s="58">
        <v>0</v>
      </c>
      <c r="AF144" s="58">
        <v>0</v>
      </c>
      <c r="AG144" s="58">
        <v>0</v>
      </c>
      <c r="AH144" s="58">
        <v>0</v>
      </c>
      <c r="AI144" s="58">
        <v>0</v>
      </c>
      <c r="AJ144" s="58">
        <v>0</v>
      </c>
      <c r="AK144" s="58">
        <v>0</v>
      </c>
      <c r="AL144" s="58">
        <v>0</v>
      </c>
      <c r="AM144" s="58">
        <v>0</v>
      </c>
      <c r="AN144" s="58">
        <v>0</v>
      </c>
      <c r="AO144" s="58">
        <v>0</v>
      </c>
      <c r="AP144" s="58">
        <v>0</v>
      </c>
      <c r="AQ144" s="58">
        <v>0</v>
      </c>
      <c r="AR144" s="58">
        <v>0</v>
      </c>
      <c r="AS144" s="58">
        <v>0</v>
      </c>
      <c r="AT144" s="58">
        <v>0</v>
      </c>
      <c r="AU144" s="58">
        <v>0</v>
      </c>
      <c r="AV144" s="58">
        <v>0</v>
      </c>
      <c r="AW144" s="58">
        <v>0</v>
      </c>
      <c r="AX144" s="58">
        <v>0</v>
      </c>
      <c r="AY144" s="58">
        <v>0</v>
      </c>
      <c r="AZ144" s="58">
        <v>0</v>
      </c>
      <c r="BA144" s="58">
        <v>0</v>
      </c>
      <c r="BB144" s="58">
        <v>0</v>
      </c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66"/>
      <c r="BP144" s="66"/>
      <c r="BQ144" s="66"/>
      <c r="BR144" s="66"/>
      <c r="BS144" s="66"/>
      <c r="BT144" s="113">
        <f t="shared" si="13"/>
        <v>0</v>
      </c>
      <c r="BU144" s="113">
        <f t="shared" si="14"/>
        <v>0</v>
      </c>
    </row>
    <row r="145" spans="1:73" x14ac:dyDescent="0.2">
      <c r="A145" s="51" t="s">
        <v>42</v>
      </c>
      <c r="B145" s="57" t="s">
        <v>3836</v>
      </c>
      <c r="C145" s="57"/>
      <c r="D145" s="26"/>
      <c r="E145" s="66"/>
      <c r="F145" s="57"/>
      <c r="G145" s="58"/>
      <c r="H145" s="58"/>
      <c r="I145" s="58"/>
      <c r="J145" s="59">
        <f t="shared" si="10"/>
        <v>0</v>
      </c>
      <c r="K145" s="59">
        <v>0</v>
      </c>
      <c r="L145" s="58"/>
      <c r="M145" s="58"/>
      <c r="N145" s="58"/>
      <c r="O145" s="58"/>
      <c r="P145" s="61">
        <f t="shared" si="11"/>
        <v>0</v>
      </c>
      <c r="Q145" s="61">
        <f t="shared" si="12"/>
        <v>0</v>
      </c>
      <c r="R145" s="79">
        <v>0</v>
      </c>
      <c r="S145" s="79">
        <v>0</v>
      </c>
      <c r="T145" s="58">
        <v>0</v>
      </c>
      <c r="U145" s="58">
        <v>0</v>
      </c>
      <c r="V145" s="58">
        <v>0</v>
      </c>
      <c r="W145" s="58">
        <v>0</v>
      </c>
      <c r="X145" s="58">
        <v>0</v>
      </c>
      <c r="Y145" s="58">
        <v>0</v>
      </c>
      <c r="Z145" s="58">
        <v>0</v>
      </c>
      <c r="AA145" s="58">
        <v>0</v>
      </c>
      <c r="AB145" s="58">
        <v>0</v>
      </c>
      <c r="AC145" s="58">
        <v>0</v>
      </c>
      <c r="AD145" s="58">
        <v>0</v>
      </c>
      <c r="AE145" s="58">
        <v>0</v>
      </c>
      <c r="AF145" s="58">
        <v>0</v>
      </c>
      <c r="AG145" s="58">
        <v>0</v>
      </c>
      <c r="AH145" s="58">
        <v>0</v>
      </c>
      <c r="AI145" s="58">
        <v>0</v>
      </c>
      <c r="AJ145" s="58">
        <v>0</v>
      </c>
      <c r="AK145" s="58">
        <v>0</v>
      </c>
      <c r="AL145" s="58">
        <v>0</v>
      </c>
      <c r="AM145" s="58">
        <v>0</v>
      </c>
      <c r="AN145" s="58">
        <v>0</v>
      </c>
      <c r="AO145" s="58">
        <v>0</v>
      </c>
      <c r="AP145" s="58">
        <v>0</v>
      </c>
      <c r="AQ145" s="58">
        <v>0</v>
      </c>
      <c r="AR145" s="58">
        <v>0</v>
      </c>
      <c r="AS145" s="58">
        <v>0</v>
      </c>
      <c r="AT145" s="58">
        <v>0</v>
      </c>
      <c r="AU145" s="58">
        <v>0</v>
      </c>
      <c r="AV145" s="58">
        <v>0</v>
      </c>
      <c r="AW145" s="58">
        <v>0</v>
      </c>
      <c r="AX145" s="58">
        <v>0</v>
      </c>
      <c r="AY145" s="58">
        <v>0</v>
      </c>
      <c r="AZ145" s="58">
        <v>0</v>
      </c>
      <c r="BA145" s="58">
        <v>0</v>
      </c>
      <c r="BB145" s="58">
        <v>0</v>
      </c>
      <c r="BC145" s="66"/>
      <c r="BD145" s="66"/>
      <c r="BE145" s="66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113">
        <f t="shared" si="13"/>
        <v>0</v>
      </c>
      <c r="BU145" s="113">
        <f t="shared" si="14"/>
        <v>0</v>
      </c>
    </row>
    <row r="146" spans="1:73" x14ac:dyDescent="0.2">
      <c r="A146" s="51" t="s">
        <v>42</v>
      </c>
      <c r="B146" s="57" t="s">
        <v>3837</v>
      </c>
      <c r="C146" s="57"/>
      <c r="D146" s="26"/>
      <c r="E146" s="66"/>
      <c r="F146" s="57"/>
      <c r="G146" s="58"/>
      <c r="H146" s="58"/>
      <c r="I146" s="58"/>
      <c r="J146" s="59">
        <f t="shared" si="10"/>
        <v>0</v>
      </c>
      <c r="K146" s="59">
        <v>0</v>
      </c>
      <c r="L146" s="58"/>
      <c r="M146" s="58"/>
      <c r="N146" s="58"/>
      <c r="O146" s="58"/>
      <c r="P146" s="61">
        <f t="shared" si="11"/>
        <v>0</v>
      </c>
      <c r="Q146" s="61">
        <f t="shared" si="12"/>
        <v>0</v>
      </c>
      <c r="R146" s="79">
        <v>0</v>
      </c>
      <c r="S146" s="79">
        <v>0</v>
      </c>
      <c r="T146" s="58">
        <v>0</v>
      </c>
      <c r="U146" s="58">
        <v>0</v>
      </c>
      <c r="V146" s="58">
        <v>0</v>
      </c>
      <c r="W146" s="58">
        <v>0</v>
      </c>
      <c r="X146" s="58">
        <v>0</v>
      </c>
      <c r="Y146" s="58">
        <v>0</v>
      </c>
      <c r="Z146" s="58">
        <v>0</v>
      </c>
      <c r="AA146" s="58">
        <v>0</v>
      </c>
      <c r="AB146" s="58">
        <v>0</v>
      </c>
      <c r="AC146" s="58">
        <v>0</v>
      </c>
      <c r="AD146" s="58">
        <v>0</v>
      </c>
      <c r="AE146" s="58">
        <v>0</v>
      </c>
      <c r="AF146" s="58">
        <v>0</v>
      </c>
      <c r="AG146" s="58">
        <v>0</v>
      </c>
      <c r="AH146" s="58">
        <v>0</v>
      </c>
      <c r="AI146" s="58">
        <v>0</v>
      </c>
      <c r="AJ146" s="58">
        <v>0</v>
      </c>
      <c r="AK146" s="58">
        <v>0</v>
      </c>
      <c r="AL146" s="58">
        <v>0</v>
      </c>
      <c r="AM146" s="58">
        <v>0</v>
      </c>
      <c r="AN146" s="58">
        <v>0</v>
      </c>
      <c r="AO146" s="58">
        <v>0</v>
      </c>
      <c r="AP146" s="58">
        <v>0</v>
      </c>
      <c r="AQ146" s="58">
        <v>0</v>
      </c>
      <c r="AR146" s="58">
        <v>0</v>
      </c>
      <c r="AS146" s="58">
        <v>0</v>
      </c>
      <c r="AT146" s="58">
        <v>0</v>
      </c>
      <c r="AU146" s="58">
        <v>0</v>
      </c>
      <c r="AV146" s="58">
        <v>0</v>
      </c>
      <c r="AW146" s="58">
        <v>0</v>
      </c>
      <c r="AX146" s="58">
        <v>0</v>
      </c>
      <c r="AY146" s="58">
        <v>0</v>
      </c>
      <c r="AZ146" s="58">
        <v>0</v>
      </c>
      <c r="BA146" s="58">
        <v>0</v>
      </c>
      <c r="BB146" s="58">
        <v>0</v>
      </c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113">
        <f t="shared" si="13"/>
        <v>0</v>
      </c>
      <c r="BU146" s="113">
        <f t="shared" si="14"/>
        <v>0</v>
      </c>
    </row>
    <row r="147" spans="1:73" x14ac:dyDescent="0.2">
      <c r="A147" s="51" t="s">
        <v>42</v>
      </c>
      <c r="B147" s="57" t="s">
        <v>3838</v>
      </c>
      <c r="C147" s="57"/>
      <c r="D147" s="26"/>
      <c r="E147" s="66"/>
      <c r="F147" s="57"/>
      <c r="G147" s="58"/>
      <c r="H147" s="58"/>
      <c r="I147" s="58"/>
      <c r="J147" s="59">
        <f t="shared" si="10"/>
        <v>0</v>
      </c>
      <c r="K147" s="59">
        <v>0</v>
      </c>
      <c r="L147" s="58"/>
      <c r="M147" s="58"/>
      <c r="N147" s="58"/>
      <c r="O147" s="58"/>
      <c r="P147" s="61">
        <f t="shared" si="11"/>
        <v>0</v>
      </c>
      <c r="Q147" s="61">
        <f t="shared" si="12"/>
        <v>0</v>
      </c>
      <c r="R147" s="79">
        <v>0</v>
      </c>
      <c r="S147" s="79">
        <v>0</v>
      </c>
      <c r="T147" s="58">
        <v>0</v>
      </c>
      <c r="U147" s="58">
        <v>0</v>
      </c>
      <c r="V147" s="58">
        <v>0</v>
      </c>
      <c r="W147" s="58">
        <v>0</v>
      </c>
      <c r="X147" s="58">
        <v>0</v>
      </c>
      <c r="Y147" s="58">
        <v>0</v>
      </c>
      <c r="Z147" s="58">
        <v>0</v>
      </c>
      <c r="AA147" s="58">
        <v>0</v>
      </c>
      <c r="AB147" s="58">
        <v>0</v>
      </c>
      <c r="AC147" s="58">
        <v>0</v>
      </c>
      <c r="AD147" s="58">
        <v>0</v>
      </c>
      <c r="AE147" s="58">
        <v>0</v>
      </c>
      <c r="AF147" s="58">
        <v>0</v>
      </c>
      <c r="AG147" s="58">
        <v>0</v>
      </c>
      <c r="AH147" s="58">
        <v>0</v>
      </c>
      <c r="AI147" s="58">
        <v>0</v>
      </c>
      <c r="AJ147" s="58">
        <v>0</v>
      </c>
      <c r="AK147" s="58">
        <v>0</v>
      </c>
      <c r="AL147" s="58">
        <v>0</v>
      </c>
      <c r="AM147" s="58">
        <v>0</v>
      </c>
      <c r="AN147" s="58">
        <v>0</v>
      </c>
      <c r="AO147" s="58">
        <v>0</v>
      </c>
      <c r="AP147" s="58">
        <v>0</v>
      </c>
      <c r="AQ147" s="58">
        <v>0</v>
      </c>
      <c r="AR147" s="58">
        <v>0</v>
      </c>
      <c r="AS147" s="58">
        <v>0</v>
      </c>
      <c r="AT147" s="58">
        <v>0</v>
      </c>
      <c r="AU147" s="58">
        <v>0</v>
      </c>
      <c r="AV147" s="58">
        <v>0</v>
      </c>
      <c r="AW147" s="58">
        <v>0</v>
      </c>
      <c r="AX147" s="58">
        <v>0</v>
      </c>
      <c r="AY147" s="58">
        <v>0</v>
      </c>
      <c r="AZ147" s="58">
        <v>0</v>
      </c>
      <c r="BA147" s="58">
        <v>0</v>
      </c>
      <c r="BB147" s="58">
        <v>0</v>
      </c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113">
        <f t="shared" si="13"/>
        <v>0</v>
      </c>
      <c r="BU147" s="113">
        <f t="shared" si="14"/>
        <v>0</v>
      </c>
    </row>
    <row r="148" spans="1:73" x14ac:dyDescent="0.2">
      <c r="A148" s="51" t="s">
        <v>42</v>
      </c>
      <c r="B148" s="57" t="s">
        <v>3839</v>
      </c>
      <c r="C148" s="57"/>
      <c r="D148" s="26"/>
      <c r="E148" s="66"/>
      <c r="F148" s="57"/>
      <c r="G148" s="58"/>
      <c r="H148" s="58"/>
      <c r="I148" s="58"/>
      <c r="J148" s="59">
        <f t="shared" si="10"/>
        <v>0</v>
      </c>
      <c r="K148" s="59">
        <v>0</v>
      </c>
      <c r="L148" s="58"/>
      <c r="M148" s="58"/>
      <c r="N148" s="58"/>
      <c r="O148" s="58"/>
      <c r="P148" s="61">
        <f t="shared" si="11"/>
        <v>0</v>
      </c>
      <c r="Q148" s="61">
        <f t="shared" si="12"/>
        <v>0</v>
      </c>
      <c r="R148" s="79">
        <v>0</v>
      </c>
      <c r="S148" s="79">
        <v>0</v>
      </c>
      <c r="T148" s="58">
        <v>0</v>
      </c>
      <c r="U148" s="58">
        <v>0</v>
      </c>
      <c r="V148" s="58">
        <v>0</v>
      </c>
      <c r="W148" s="58">
        <v>0</v>
      </c>
      <c r="X148" s="58">
        <v>0</v>
      </c>
      <c r="Y148" s="58">
        <v>0</v>
      </c>
      <c r="Z148" s="58">
        <v>0</v>
      </c>
      <c r="AA148" s="58">
        <v>0</v>
      </c>
      <c r="AB148" s="58">
        <v>0</v>
      </c>
      <c r="AC148" s="58">
        <v>0</v>
      </c>
      <c r="AD148" s="58">
        <v>0</v>
      </c>
      <c r="AE148" s="58">
        <v>0</v>
      </c>
      <c r="AF148" s="58">
        <v>0</v>
      </c>
      <c r="AG148" s="58">
        <v>0</v>
      </c>
      <c r="AH148" s="58">
        <v>0</v>
      </c>
      <c r="AI148" s="58">
        <v>0</v>
      </c>
      <c r="AJ148" s="58">
        <v>0</v>
      </c>
      <c r="AK148" s="58">
        <v>0</v>
      </c>
      <c r="AL148" s="58">
        <v>0</v>
      </c>
      <c r="AM148" s="58">
        <v>0</v>
      </c>
      <c r="AN148" s="58">
        <v>0</v>
      </c>
      <c r="AO148" s="58">
        <v>0</v>
      </c>
      <c r="AP148" s="58">
        <v>0</v>
      </c>
      <c r="AQ148" s="58">
        <v>0</v>
      </c>
      <c r="AR148" s="58">
        <v>0</v>
      </c>
      <c r="AS148" s="58">
        <v>0</v>
      </c>
      <c r="AT148" s="58">
        <v>0</v>
      </c>
      <c r="AU148" s="58">
        <v>0</v>
      </c>
      <c r="AV148" s="58">
        <v>0</v>
      </c>
      <c r="AW148" s="58">
        <v>0</v>
      </c>
      <c r="AX148" s="58">
        <v>0</v>
      </c>
      <c r="AY148" s="58">
        <v>0</v>
      </c>
      <c r="AZ148" s="58">
        <v>0</v>
      </c>
      <c r="BA148" s="58">
        <v>0</v>
      </c>
      <c r="BB148" s="58">
        <v>0</v>
      </c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113">
        <f t="shared" si="13"/>
        <v>0</v>
      </c>
      <c r="BU148" s="113">
        <f t="shared" si="14"/>
        <v>0</v>
      </c>
    </row>
    <row r="149" spans="1:73" x14ac:dyDescent="0.2">
      <c r="A149" s="51" t="s">
        <v>42</v>
      </c>
      <c r="B149" s="57" t="s">
        <v>3840</v>
      </c>
      <c r="C149" s="57"/>
      <c r="D149" s="26"/>
      <c r="E149" s="66"/>
      <c r="F149" s="57"/>
      <c r="G149" s="58"/>
      <c r="H149" s="58"/>
      <c r="I149" s="58"/>
      <c r="J149" s="59">
        <f t="shared" si="10"/>
        <v>0</v>
      </c>
      <c r="K149" s="59">
        <v>0</v>
      </c>
      <c r="L149" s="58"/>
      <c r="M149" s="58"/>
      <c r="N149" s="58"/>
      <c r="O149" s="58"/>
      <c r="P149" s="61">
        <f t="shared" si="11"/>
        <v>0</v>
      </c>
      <c r="Q149" s="61">
        <f t="shared" si="12"/>
        <v>0</v>
      </c>
      <c r="R149" s="79">
        <v>0</v>
      </c>
      <c r="S149" s="79">
        <v>0</v>
      </c>
      <c r="T149" s="58">
        <v>0</v>
      </c>
      <c r="U149" s="58">
        <v>0</v>
      </c>
      <c r="V149" s="58">
        <v>0</v>
      </c>
      <c r="W149" s="58">
        <v>0</v>
      </c>
      <c r="X149" s="58">
        <v>0</v>
      </c>
      <c r="Y149" s="58">
        <v>0</v>
      </c>
      <c r="Z149" s="58">
        <v>0</v>
      </c>
      <c r="AA149" s="58">
        <v>0</v>
      </c>
      <c r="AB149" s="58">
        <v>0</v>
      </c>
      <c r="AC149" s="58">
        <v>0</v>
      </c>
      <c r="AD149" s="58">
        <v>0</v>
      </c>
      <c r="AE149" s="58">
        <v>0</v>
      </c>
      <c r="AF149" s="58">
        <v>0</v>
      </c>
      <c r="AG149" s="58">
        <v>0</v>
      </c>
      <c r="AH149" s="58">
        <v>0</v>
      </c>
      <c r="AI149" s="58">
        <v>0</v>
      </c>
      <c r="AJ149" s="58">
        <v>0</v>
      </c>
      <c r="AK149" s="58">
        <v>0</v>
      </c>
      <c r="AL149" s="58">
        <v>0</v>
      </c>
      <c r="AM149" s="58">
        <v>0</v>
      </c>
      <c r="AN149" s="58">
        <v>0</v>
      </c>
      <c r="AO149" s="58">
        <v>0</v>
      </c>
      <c r="AP149" s="58">
        <v>0</v>
      </c>
      <c r="AQ149" s="58">
        <v>0</v>
      </c>
      <c r="AR149" s="58">
        <v>0</v>
      </c>
      <c r="AS149" s="58">
        <v>0</v>
      </c>
      <c r="AT149" s="58">
        <v>0</v>
      </c>
      <c r="AU149" s="58">
        <v>0</v>
      </c>
      <c r="AV149" s="58">
        <v>0</v>
      </c>
      <c r="AW149" s="58">
        <v>0</v>
      </c>
      <c r="AX149" s="58">
        <v>0</v>
      </c>
      <c r="AY149" s="58">
        <v>0</v>
      </c>
      <c r="AZ149" s="58">
        <v>0</v>
      </c>
      <c r="BA149" s="58">
        <v>0</v>
      </c>
      <c r="BB149" s="58">
        <v>0</v>
      </c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113">
        <f t="shared" si="13"/>
        <v>0</v>
      </c>
      <c r="BU149" s="113">
        <f t="shared" si="14"/>
        <v>0</v>
      </c>
    </row>
    <row r="150" spans="1:73" x14ac:dyDescent="0.2">
      <c r="A150" s="51" t="s">
        <v>19</v>
      </c>
      <c r="B150" s="57" t="s">
        <v>3770</v>
      </c>
      <c r="C150" s="67" t="s">
        <v>3641</v>
      </c>
      <c r="D150" s="26">
        <v>243460</v>
      </c>
      <c r="E150" s="66" t="s">
        <v>1457</v>
      </c>
      <c r="F150" s="57" t="s">
        <v>3487</v>
      </c>
      <c r="G150" s="33"/>
      <c r="H150" s="33">
        <v>761.91</v>
      </c>
      <c r="I150" s="33">
        <v>506.42</v>
      </c>
      <c r="J150" s="59">
        <f t="shared" si="10"/>
        <v>1268.33</v>
      </c>
      <c r="K150" s="59">
        <v>244644.83000000019</v>
      </c>
      <c r="L150" s="33">
        <v>508.45</v>
      </c>
      <c r="M150" s="33">
        <v>686.77</v>
      </c>
      <c r="N150" s="33">
        <v>1710.28</v>
      </c>
      <c r="O150" s="60"/>
      <c r="P150" s="61">
        <f t="shared" si="11"/>
        <v>2905.5</v>
      </c>
      <c r="Q150" s="61">
        <f t="shared" si="12"/>
        <v>249130.98999999967</v>
      </c>
      <c r="R150" s="62">
        <v>1756.88</v>
      </c>
      <c r="S150" s="62">
        <v>1732.07</v>
      </c>
      <c r="T150" s="26">
        <v>1747.83</v>
      </c>
      <c r="U150" s="26">
        <v>1747.83</v>
      </c>
      <c r="V150" s="26">
        <v>1747.83</v>
      </c>
      <c r="W150" s="26">
        <v>173637.41</v>
      </c>
      <c r="X150" s="26">
        <v>1747.83</v>
      </c>
      <c r="Y150" s="26">
        <v>1747.83</v>
      </c>
      <c r="Z150" s="26">
        <v>1747.83</v>
      </c>
      <c r="AA150" s="26">
        <v>1747.83</v>
      </c>
      <c r="AB150" s="26">
        <v>1747.83</v>
      </c>
      <c r="AC150" s="26">
        <v>1747.83</v>
      </c>
      <c r="AD150" s="26">
        <v>1747.83</v>
      </c>
      <c r="AE150" s="26">
        <v>1747.83</v>
      </c>
      <c r="AF150" s="26">
        <v>1747.83</v>
      </c>
      <c r="AG150" s="26">
        <v>1747.83</v>
      </c>
      <c r="AH150" s="26">
        <v>1747.83</v>
      </c>
      <c r="AI150" s="26">
        <v>12353.58</v>
      </c>
      <c r="AJ150" s="26">
        <v>1747.83</v>
      </c>
      <c r="AK150" s="26">
        <v>1747.83</v>
      </c>
      <c r="AL150" s="26">
        <v>1747.83</v>
      </c>
      <c r="AM150" s="26">
        <v>1747.83</v>
      </c>
      <c r="AN150" s="26">
        <v>1747.83</v>
      </c>
      <c r="AO150" s="26">
        <v>1747.83</v>
      </c>
      <c r="AP150" s="26">
        <v>1747.83</v>
      </c>
      <c r="AQ150" s="26">
        <v>1747.83</v>
      </c>
      <c r="AR150" s="26">
        <v>1747.83</v>
      </c>
      <c r="AS150" s="26">
        <v>1747.83</v>
      </c>
      <c r="AT150" s="26">
        <v>1747.83</v>
      </c>
      <c r="AU150" s="26">
        <v>1747.83</v>
      </c>
      <c r="AV150" s="26">
        <v>1747.83</v>
      </c>
      <c r="AW150" s="26">
        <v>1747.83</v>
      </c>
      <c r="AX150" s="26">
        <v>0</v>
      </c>
      <c r="AY150" s="26">
        <v>10605.75</v>
      </c>
      <c r="AZ150" s="26">
        <v>0</v>
      </c>
      <c r="BA150" s="26">
        <v>106.06</v>
      </c>
      <c r="BB150" s="26">
        <v>0</v>
      </c>
      <c r="BC150" s="26">
        <v>0</v>
      </c>
      <c r="BD150" s="26">
        <v>0</v>
      </c>
      <c r="BE150" s="26">
        <v>0</v>
      </c>
      <c r="BF150" s="26">
        <v>0</v>
      </c>
      <c r="BG150" s="26">
        <v>0</v>
      </c>
      <c r="BH150" s="26">
        <v>0</v>
      </c>
      <c r="BI150" s="26">
        <v>0</v>
      </c>
      <c r="BJ150" s="26">
        <v>0</v>
      </c>
      <c r="BK150" s="26">
        <v>0</v>
      </c>
      <c r="BL150" s="26">
        <v>0</v>
      </c>
      <c r="BM150" s="26">
        <v>0</v>
      </c>
      <c r="BN150" s="26">
        <v>0</v>
      </c>
      <c r="BO150" s="26">
        <v>0</v>
      </c>
      <c r="BP150" s="26">
        <v>0</v>
      </c>
      <c r="BQ150" s="26">
        <v>0</v>
      </c>
      <c r="BR150" s="26">
        <v>0</v>
      </c>
      <c r="BS150" s="26">
        <v>0</v>
      </c>
      <c r="BT150" s="113">
        <f t="shared" si="13"/>
        <v>6394.45</v>
      </c>
      <c r="BU150" s="113">
        <f t="shared" si="14"/>
        <v>245642.03999999966</v>
      </c>
    </row>
    <row r="151" spans="1:73" x14ac:dyDescent="0.2">
      <c r="A151" s="51" t="s">
        <v>42</v>
      </c>
      <c r="B151" s="57" t="s">
        <v>3841</v>
      </c>
      <c r="C151" s="57"/>
      <c r="D151" s="26"/>
      <c r="E151" s="66"/>
      <c r="F151" s="57"/>
      <c r="G151" s="58"/>
      <c r="H151" s="58"/>
      <c r="I151" s="58"/>
      <c r="J151" s="59">
        <f t="shared" si="10"/>
        <v>0</v>
      </c>
      <c r="K151" s="59">
        <v>0</v>
      </c>
      <c r="L151" s="58"/>
      <c r="M151" s="58"/>
      <c r="N151" s="58"/>
      <c r="O151" s="58"/>
      <c r="P151" s="61">
        <f t="shared" si="11"/>
        <v>0</v>
      </c>
      <c r="Q151" s="61">
        <f t="shared" si="12"/>
        <v>0</v>
      </c>
      <c r="R151" s="79">
        <v>0</v>
      </c>
      <c r="S151" s="79">
        <v>0</v>
      </c>
      <c r="T151" s="58">
        <v>0</v>
      </c>
      <c r="U151" s="58">
        <v>0</v>
      </c>
      <c r="V151" s="58">
        <v>0</v>
      </c>
      <c r="W151" s="58">
        <v>0</v>
      </c>
      <c r="X151" s="58">
        <v>0</v>
      </c>
      <c r="Y151" s="58">
        <v>0</v>
      </c>
      <c r="Z151" s="58">
        <v>0</v>
      </c>
      <c r="AA151" s="58">
        <v>0</v>
      </c>
      <c r="AB151" s="58">
        <v>0</v>
      </c>
      <c r="AC151" s="58">
        <v>0</v>
      </c>
      <c r="AD151" s="58">
        <v>0</v>
      </c>
      <c r="AE151" s="58">
        <v>0</v>
      </c>
      <c r="AF151" s="58">
        <v>0</v>
      </c>
      <c r="AG151" s="58">
        <v>0</v>
      </c>
      <c r="AH151" s="58">
        <v>0</v>
      </c>
      <c r="AI151" s="58">
        <v>0</v>
      </c>
      <c r="AJ151" s="58">
        <v>0</v>
      </c>
      <c r="AK151" s="58">
        <v>0</v>
      </c>
      <c r="AL151" s="58">
        <v>0</v>
      </c>
      <c r="AM151" s="58">
        <v>0</v>
      </c>
      <c r="AN151" s="58">
        <v>0</v>
      </c>
      <c r="AO151" s="58">
        <v>0</v>
      </c>
      <c r="AP151" s="58">
        <v>0</v>
      </c>
      <c r="AQ151" s="58">
        <v>0</v>
      </c>
      <c r="AR151" s="58">
        <v>0</v>
      </c>
      <c r="AS151" s="58">
        <v>0</v>
      </c>
      <c r="AT151" s="58">
        <v>0</v>
      </c>
      <c r="AU151" s="58">
        <v>0</v>
      </c>
      <c r="AV151" s="58">
        <v>0</v>
      </c>
      <c r="AW151" s="58">
        <v>0</v>
      </c>
      <c r="AX151" s="58">
        <v>0</v>
      </c>
      <c r="AY151" s="58">
        <v>0</v>
      </c>
      <c r="AZ151" s="58">
        <v>0</v>
      </c>
      <c r="BA151" s="58">
        <v>0</v>
      </c>
      <c r="BB151" s="58">
        <v>0</v>
      </c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113">
        <f t="shared" si="13"/>
        <v>0</v>
      </c>
      <c r="BU151" s="113">
        <f t="shared" si="14"/>
        <v>0</v>
      </c>
    </row>
    <row r="152" spans="1:73" x14ac:dyDescent="0.2">
      <c r="A152" s="51" t="s">
        <v>19</v>
      </c>
      <c r="B152" s="57" t="s">
        <v>3756</v>
      </c>
      <c r="C152" s="67" t="s">
        <v>3757</v>
      </c>
      <c r="D152" s="26">
        <v>320500</v>
      </c>
      <c r="E152" s="66" t="s">
        <v>1461</v>
      </c>
      <c r="F152" s="57" t="s">
        <v>3487</v>
      </c>
      <c r="G152" s="33"/>
      <c r="H152" s="33">
        <v>1500</v>
      </c>
      <c r="I152" s="33">
        <v>925.62</v>
      </c>
      <c r="J152" s="59">
        <f t="shared" si="10"/>
        <v>2425.62</v>
      </c>
      <c r="K152" s="59">
        <v>322004.90000000014</v>
      </c>
      <c r="L152" s="33">
        <v>929.32</v>
      </c>
      <c r="M152" s="33">
        <v>932.95</v>
      </c>
      <c r="N152" s="33">
        <v>937.8</v>
      </c>
      <c r="O152" s="60"/>
      <c r="P152" s="61">
        <f t="shared" si="11"/>
        <v>2800.0699999999997</v>
      </c>
      <c r="Q152" s="61">
        <f t="shared" si="12"/>
        <v>329177.27000000037</v>
      </c>
      <c r="R152" s="62">
        <v>943.24</v>
      </c>
      <c r="S152" s="62">
        <v>949.75</v>
      </c>
      <c r="T152" s="26">
        <v>958.39</v>
      </c>
      <c r="U152" s="26">
        <v>958.39</v>
      </c>
      <c r="V152" s="26">
        <v>958.39</v>
      </c>
      <c r="W152" s="26">
        <v>298349.88</v>
      </c>
      <c r="X152" s="26">
        <v>958.39</v>
      </c>
      <c r="Y152" s="26">
        <v>958.39</v>
      </c>
      <c r="Z152" s="26">
        <v>958.39</v>
      </c>
      <c r="AA152" s="26">
        <v>958.39</v>
      </c>
      <c r="AB152" s="26">
        <v>958.39</v>
      </c>
      <c r="AC152" s="26">
        <v>958.39</v>
      </c>
      <c r="AD152" s="26">
        <v>958.39</v>
      </c>
      <c r="AE152" s="26">
        <v>958.39</v>
      </c>
      <c r="AF152" s="26">
        <v>958.39</v>
      </c>
      <c r="AG152" s="26">
        <v>958.39</v>
      </c>
      <c r="AH152" s="26">
        <v>958.39</v>
      </c>
      <c r="AI152" s="26">
        <v>958.39</v>
      </c>
      <c r="AJ152" s="26">
        <v>958.39</v>
      </c>
      <c r="AK152" s="26">
        <v>958.39</v>
      </c>
      <c r="AL152" s="26">
        <v>958.39</v>
      </c>
      <c r="AM152" s="26">
        <v>958.39</v>
      </c>
      <c r="AN152" s="26">
        <v>958.39</v>
      </c>
      <c r="AO152" s="26">
        <v>958.39</v>
      </c>
      <c r="AP152" s="26">
        <v>958.39</v>
      </c>
      <c r="AQ152" s="26">
        <v>958.39</v>
      </c>
      <c r="AR152" s="26">
        <v>958.39</v>
      </c>
      <c r="AS152" s="26">
        <v>958.39</v>
      </c>
      <c r="AT152" s="26">
        <v>958.39</v>
      </c>
      <c r="AU152" s="26">
        <v>958.39</v>
      </c>
      <c r="AV152" s="26">
        <v>958.39</v>
      </c>
      <c r="AW152" s="26">
        <v>958.39</v>
      </c>
      <c r="AX152" s="26">
        <v>958.39</v>
      </c>
      <c r="AY152" s="26">
        <v>0</v>
      </c>
      <c r="AZ152" s="26">
        <v>0</v>
      </c>
      <c r="BA152" s="26">
        <v>0</v>
      </c>
      <c r="BB152" s="26">
        <v>182.7</v>
      </c>
      <c r="BC152" s="26">
        <v>0</v>
      </c>
      <c r="BD152" s="26">
        <v>0</v>
      </c>
      <c r="BE152" s="26">
        <v>0</v>
      </c>
      <c r="BF152" s="26">
        <v>0</v>
      </c>
      <c r="BG152" s="26">
        <v>0</v>
      </c>
      <c r="BH152" s="26">
        <v>0</v>
      </c>
      <c r="BI152" s="26">
        <v>0</v>
      </c>
      <c r="BJ152" s="26">
        <v>0</v>
      </c>
      <c r="BK152" s="26">
        <v>0</v>
      </c>
      <c r="BL152" s="26">
        <v>0</v>
      </c>
      <c r="BM152" s="26">
        <v>0</v>
      </c>
      <c r="BN152" s="26">
        <v>0</v>
      </c>
      <c r="BO152" s="26">
        <v>0</v>
      </c>
      <c r="BP152" s="26">
        <v>0</v>
      </c>
      <c r="BQ152" s="26">
        <v>0</v>
      </c>
      <c r="BR152" s="26">
        <v>0</v>
      </c>
      <c r="BS152" s="26">
        <v>0</v>
      </c>
      <c r="BT152" s="113">
        <f t="shared" si="13"/>
        <v>4693.0599999999995</v>
      </c>
      <c r="BU152" s="113">
        <f t="shared" si="14"/>
        <v>327284.28000000038</v>
      </c>
    </row>
    <row r="153" spans="1:73" x14ac:dyDescent="0.2">
      <c r="A153" s="51" t="s">
        <v>19</v>
      </c>
      <c r="B153" s="57" t="s">
        <v>3677</v>
      </c>
      <c r="C153" s="67" t="s">
        <v>3641</v>
      </c>
      <c r="D153" s="26">
        <v>371300.04</v>
      </c>
      <c r="E153" s="66" t="s">
        <v>1463</v>
      </c>
      <c r="F153" s="57" t="s">
        <v>3487</v>
      </c>
      <c r="G153" s="76">
        <v>1197.83</v>
      </c>
      <c r="H153" s="33">
        <v>1185</v>
      </c>
      <c r="I153" s="33">
        <v>1213.81</v>
      </c>
      <c r="J153" s="59">
        <f t="shared" si="10"/>
        <v>3596.64</v>
      </c>
      <c r="K153" s="59">
        <v>374536.89999999944</v>
      </c>
      <c r="L153" s="33">
        <v>164.7</v>
      </c>
      <c r="M153" s="33">
        <v>170.04</v>
      </c>
      <c r="N153" s="33">
        <v>170.92</v>
      </c>
      <c r="O153" s="60"/>
      <c r="P153" s="61">
        <f t="shared" si="11"/>
        <v>505.65999999999997</v>
      </c>
      <c r="Q153" s="61">
        <f t="shared" si="12"/>
        <v>385722.78000000026</v>
      </c>
      <c r="R153" s="62">
        <v>171.92</v>
      </c>
      <c r="S153" s="62">
        <v>173.1</v>
      </c>
      <c r="T153" s="26">
        <v>174.68</v>
      </c>
      <c r="U153" s="26">
        <v>174.68</v>
      </c>
      <c r="V153" s="26">
        <v>174.68</v>
      </c>
      <c r="W153" s="26">
        <v>343592.98</v>
      </c>
      <c r="X153" s="26">
        <v>582.26</v>
      </c>
      <c r="Y153" s="26">
        <v>582.26</v>
      </c>
      <c r="Z153" s="26">
        <v>582.26</v>
      </c>
      <c r="AA153" s="26">
        <v>582.26</v>
      </c>
      <c r="AB153" s="26">
        <v>582.26</v>
      </c>
      <c r="AC153" s="26">
        <v>582.26</v>
      </c>
      <c r="AD153" s="26">
        <v>582.26</v>
      </c>
      <c r="AE153" s="26">
        <v>582.26</v>
      </c>
      <c r="AF153" s="26">
        <v>582.26</v>
      </c>
      <c r="AG153" s="26">
        <v>582.26</v>
      </c>
      <c r="AH153" s="26">
        <v>582.26</v>
      </c>
      <c r="AI153" s="26">
        <v>13150.08</v>
      </c>
      <c r="AJ153" s="26">
        <v>582.26</v>
      </c>
      <c r="AK153" s="26">
        <v>582.26</v>
      </c>
      <c r="AL153" s="26">
        <v>582.26</v>
      </c>
      <c r="AM153" s="26">
        <v>582.26</v>
      </c>
      <c r="AN153" s="26">
        <v>582.26</v>
      </c>
      <c r="AO153" s="26">
        <v>582.26</v>
      </c>
      <c r="AP153" s="26">
        <v>582.26</v>
      </c>
      <c r="AQ153" s="26">
        <v>582.26</v>
      </c>
      <c r="AR153" s="26">
        <v>582.26</v>
      </c>
      <c r="AS153" s="26">
        <v>582.26</v>
      </c>
      <c r="AT153" s="26">
        <v>582.26</v>
      </c>
      <c r="AU153" s="26">
        <v>13150.08</v>
      </c>
      <c r="AV153" s="26">
        <v>582.26</v>
      </c>
      <c r="AW153" s="26">
        <v>582.26</v>
      </c>
      <c r="AX153" s="26">
        <v>582.26</v>
      </c>
      <c r="AY153" s="26">
        <v>0</v>
      </c>
      <c r="AZ153" s="26">
        <v>0</v>
      </c>
      <c r="BA153" s="26">
        <v>404.08</v>
      </c>
      <c r="BB153" s="26">
        <v>0</v>
      </c>
      <c r="BC153" s="26">
        <v>0</v>
      </c>
      <c r="BD153" s="26">
        <v>0</v>
      </c>
      <c r="BE153" s="26">
        <v>0</v>
      </c>
      <c r="BF153" s="26">
        <v>0</v>
      </c>
      <c r="BG153" s="26">
        <v>0</v>
      </c>
      <c r="BH153" s="26">
        <v>0</v>
      </c>
      <c r="BI153" s="26">
        <v>0</v>
      </c>
      <c r="BJ153" s="26">
        <v>0</v>
      </c>
      <c r="BK153" s="26">
        <v>0</v>
      </c>
      <c r="BL153" s="26">
        <v>0</v>
      </c>
      <c r="BM153" s="26">
        <v>0</v>
      </c>
      <c r="BN153" s="26">
        <v>0</v>
      </c>
      <c r="BO153" s="26">
        <v>0</v>
      </c>
      <c r="BP153" s="26">
        <v>0</v>
      </c>
      <c r="BQ153" s="26">
        <v>0</v>
      </c>
      <c r="BR153" s="26">
        <v>0</v>
      </c>
      <c r="BS153" s="26">
        <v>0</v>
      </c>
      <c r="BT153" s="113">
        <f t="shared" si="13"/>
        <v>850.68</v>
      </c>
      <c r="BU153" s="113">
        <f t="shared" si="14"/>
        <v>385377.76000000024</v>
      </c>
    </row>
    <row r="154" spans="1:73" x14ac:dyDescent="0.2">
      <c r="A154" s="51" t="s">
        <v>42</v>
      </c>
      <c r="B154" s="57" t="s">
        <v>3842</v>
      </c>
      <c r="C154" s="57"/>
      <c r="D154" s="26"/>
      <c r="E154" s="66"/>
      <c r="F154" s="57"/>
      <c r="G154" s="58"/>
      <c r="H154" s="58"/>
      <c r="I154" s="58"/>
      <c r="J154" s="59">
        <f t="shared" si="10"/>
        <v>0</v>
      </c>
      <c r="K154" s="59">
        <v>0</v>
      </c>
      <c r="L154" s="58"/>
      <c r="M154" s="58"/>
      <c r="N154" s="58"/>
      <c r="O154" s="58"/>
      <c r="P154" s="61">
        <f t="shared" si="11"/>
        <v>0</v>
      </c>
      <c r="Q154" s="61">
        <f t="shared" si="12"/>
        <v>0</v>
      </c>
      <c r="R154" s="79">
        <v>0</v>
      </c>
      <c r="S154" s="79">
        <v>0</v>
      </c>
      <c r="T154" s="58">
        <v>0</v>
      </c>
      <c r="U154" s="58">
        <v>0</v>
      </c>
      <c r="V154" s="58">
        <v>0</v>
      </c>
      <c r="W154" s="58">
        <v>0</v>
      </c>
      <c r="X154" s="58">
        <v>0</v>
      </c>
      <c r="Y154" s="58">
        <v>0</v>
      </c>
      <c r="Z154" s="58">
        <v>0</v>
      </c>
      <c r="AA154" s="58">
        <v>0</v>
      </c>
      <c r="AB154" s="58">
        <v>0</v>
      </c>
      <c r="AC154" s="58">
        <v>0</v>
      </c>
      <c r="AD154" s="58">
        <v>0</v>
      </c>
      <c r="AE154" s="58">
        <v>0</v>
      </c>
      <c r="AF154" s="58">
        <v>0</v>
      </c>
      <c r="AG154" s="58">
        <v>0</v>
      </c>
      <c r="AH154" s="58">
        <v>0</v>
      </c>
      <c r="AI154" s="58">
        <v>0</v>
      </c>
      <c r="AJ154" s="58">
        <v>0</v>
      </c>
      <c r="AK154" s="58">
        <v>0</v>
      </c>
      <c r="AL154" s="58">
        <v>0</v>
      </c>
      <c r="AM154" s="58">
        <v>0</v>
      </c>
      <c r="AN154" s="58">
        <v>0</v>
      </c>
      <c r="AO154" s="58">
        <v>0</v>
      </c>
      <c r="AP154" s="58">
        <v>0</v>
      </c>
      <c r="AQ154" s="58">
        <v>0</v>
      </c>
      <c r="AR154" s="58">
        <v>0</v>
      </c>
      <c r="AS154" s="58">
        <v>0</v>
      </c>
      <c r="AT154" s="58">
        <v>0</v>
      </c>
      <c r="AU154" s="58">
        <v>0</v>
      </c>
      <c r="AV154" s="58">
        <v>0</v>
      </c>
      <c r="AW154" s="58">
        <v>0</v>
      </c>
      <c r="AX154" s="58">
        <v>0</v>
      </c>
      <c r="AY154" s="58">
        <v>0</v>
      </c>
      <c r="AZ154" s="58">
        <v>0</v>
      </c>
      <c r="BA154" s="58">
        <v>0</v>
      </c>
      <c r="BB154" s="58">
        <v>0</v>
      </c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113">
        <f t="shared" si="13"/>
        <v>0</v>
      </c>
      <c r="BU154" s="113">
        <f t="shared" si="14"/>
        <v>0</v>
      </c>
    </row>
    <row r="155" spans="1:73" x14ac:dyDescent="0.2">
      <c r="A155" s="51" t="s">
        <v>19</v>
      </c>
      <c r="B155" s="57" t="s">
        <v>3682</v>
      </c>
      <c r="C155" s="67" t="s">
        <v>3641</v>
      </c>
      <c r="D155" s="26">
        <v>290460</v>
      </c>
      <c r="E155" s="66" t="s">
        <v>1466</v>
      </c>
      <c r="F155" s="57" t="s">
        <v>3487</v>
      </c>
      <c r="G155" s="33">
        <v>606.5</v>
      </c>
      <c r="H155" s="33">
        <v>1219.06</v>
      </c>
      <c r="I155" s="33"/>
      <c r="J155" s="59">
        <f t="shared" si="10"/>
        <v>1825.56</v>
      </c>
      <c r="K155" s="59">
        <v>295318.33999999997</v>
      </c>
      <c r="L155" s="33">
        <v>339.38</v>
      </c>
      <c r="M155" s="33">
        <v>340.7</v>
      </c>
      <c r="N155" s="33">
        <v>342.47</v>
      </c>
      <c r="O155" s="60"/>
      <c r="P155" s="61">
        <f t="shared" si="11"/>
        <v>1022.55</v>
      </c>
      <c r="Q155" s="61">
        <f t="shared" si="12"/>
        <v>303496.1100000001</v>
      </c>
      <c r="R155" s="62">
        <v>344.46</v>
      </c>
      <c r="S155" s="62">
        <v>346.83</v>
      </c>
      <c r="T155" s="26">
        <v>349.99</v>
      </c>
      <c r="U155" s="26">
        <v>349.99</v>
      </c>
      <c r="V155" s="26">
        <v>349.99</v>
      </c>
      <c r="W155" s="26">
        <v>270584.61</v>
      </c>
      <c r="X155" s="26">
        <v>731.8</v>
      </c>
      <c r="Y155" s="26">
        <v>1166.6300000000001</v>
      </c>
      <c r="Z155" s="26">
        <v>1166.6300000000001</v>
      </c>
      <c r="AA155" s="26">
        <v>1166.6300000000001</v>
      </c>
      <c r="AB155" s="26">
        <v>1166.6300000000001</v>
      </c>
      <c r="AC155" s="26">
        <v>1166.6300000000001</v>
      </c>
      <c r="AD155" s="26">
        <v>1166.6300000000001</v>
      </c>
      <c r="AE155" s="26">
        <v>1166.6300000000001</v>
      </c>
      <c r="AF155" s="26">
        <v>1166.6300000000001</v>
      </c>
      <c r="AG155" s="26">
        <v>1166.6300000000001</v>
      </c>
      <c r="AH155" s="26">
        <v>1166.6300000000001</v>
      </c>
      <c r="AI155" s="26">
        <v>1166.6300000000001</v>
      </c>
      <c r="AJ155" s="26">
        <v>1166.6300000000001</v>
      </c>
      <c r="AK155" s="26">
        <v>1166.6300000000001</v>
      </c>
      <c r="AL155" s="26">
        <v>1166.6300000000001</v>
      </c>
      <c r="AM155" s="26">
        <v>1166.6300000000001</v>
      </c>
      <c r="AN155" s="26">
        <v>1166.6300000000001</v>
      </c>
      <c r="AO155" s="26">
        <v>1166.6300000000001</v>
      </c>
      <c r="AP155" s="26">
        <v>1166.6300000000001</v>
      </c>
      <c r="AQ155" s="26">
        <v>1166.6300000000001</v>
      </c>
      <c r="AR155" s="26">
        <v>1166.6300000000001</v>
      </c>
      <c r="AS155" s="26">
        <v>1166.6300000000001</v>
      </c>
      <c r="AT155" s="26">
        <v>1166.6300000000001</v>
      </c>
      <c r="AU155" s="26">
        <v>1166.6300000000001</v>
      </c>
      <c r="AV155" s="26">
        <v>1166.6300000000001</v>
      </c>
      <c r="AW155" s="26">
        <v>1166.6300000000001</v>
      </c>
      <c r="AX155" s="26">
        <v>1166.6300000000001</v>
      </c>
      <c r="AY155" s="26">
        <v>0</v>
      </c>
      <c r="AZ155" s="26">
        <v>0</v>
      </c>
      <c r="BA155" s="26">
        <v>106.06</v>
      </c>
      <c r="BB155" s="26">
        <v>0</v>
      </c>
      <c r="BC155" s="26">
        <v>0</v>
      </c>
      <c r="BD155" s="26">
        <v>0</v>
      </c>
      <c r="BE155" s="26">
        <v>0</v>
      </c>
      <c r="BF155" s="26">
        <v>0</v>
      </c>
      <c r="BG155" s="26">
        <v>0</v>
      </c>
      <c r="BH155" s="26">
        <v>0</v>
      </c>
      <c r="BI155" s="26">
        <v>0</v>
      </c>
      <c r="BJ155" s="26">
        <v>0</v>
      </c>
      <c r="BK155" s="26">
        <v>0</v>
      </c>
      <c r="BL155" s="26">
        <v>0</v>
      </c>
      <c r="BM155" s="26">
        <v>0</v>
      </c>
      <c r="BN155" s="26">
        <v>0</v>
      </c>
      <c r="BO155" s="26">
        <v>0</v>
      </c>
      <c r="BP155" s="26">
        <v>0</v>
      </c>
      <c r="BQ155" s="26">
        <v>0</v>
      </c>
      <c r="BR155" s="26">
        <v>0</v>
      </c>
      <c r="BS155" s="26">
        <v>0</v>
      </c>
      <c r="BT155" s="113">
        <f t="shared" si="13"/>
        <v>1713.84</v>
      </c>
      <c r="BU155" s="113">
        <f t="shared" si="14"/>
        <v>302804.82000000007</v>
      </c>
    </row>
    <row r="156" spans="1:73" x14ac:dyDescent="0.2">
      <c r="A156" s="51" t="s">
        <v>42</v>
      </c>
      <c r="B156" s="57" t="s">
        <v>3843</v>
      </c>
      <c r="C156" s="57"/>
      <c r="D156" s="26"/>
      <c r="E156" s="66"/>
      <c r="F156" s="57"/>
      <c r="G156" s="58"/>
      <c r="H156" s="58"/>
      <c r="I156" s="58"/>
      <c r="J156" s="59">
        <f t="shared" si="10"/>
        <v>0</v>
      </c>
      <c r="K156" s="59">
        <v>0</v>
      </c>
      <c r="L156" s="58"/>
      <c r="M156" s="58"/>
      <c r="N156" s="58"/>
      <c r="O156" s="58"/>
      <c r="P156" s="61">
        <f t="shared" si="11"/>
        <v>0</v>
      </c>
      <c r="Q156" s="61">
        <f t="shared" si="12"/>
        <v>0</v>
      </c>
      <c r="R156" s="79">
        <v>0</v>
      </c>
      <c r="S156" s="79">
        <v>0</v>
      </c>
      <c r="T156" s="58">
        <v>0</v>
      </c>
      <c r="U156" s="58">
        <v>0</v>
      </c>
      <c r="V156" s="58">
        <v>0</v>
      </c>
      <c r="W156" s="58">
        <v>0</v>
      </c>
      <c r="X156" s="58">
        <v>0</v>
      </c>
      <c r="Y156" s="58">
        <v>0</v>
      </c>
      <c r="Z156" s="58">
        <v>0</v>
      </c>
      <c r="AA156" s="58">
        <v>0</v>
      </c>
      <c r="AB156" s="58">
        <v>0</v>
      </c>
      <c r="AC156" s="58">
        <v>0</v>
      </c>
      <c r="AD156" s="58">
        <v>0</v>
      </c>
      <c r="AE156" s="58">
        <v>0</v>
      </c>
      <c r="AF156" s="58">
        <v>0</v>
      </c>
      <c r="AG156" s="58">
        <v>0</v>
      </c>
      <c r="AH156" s="58">
        <v>0</v>
      </c>
      <c r="AI156" s="58">
        <v>0</v>
      </c>
      <c r="AJ156" s="58">
        <v>0</v>
      </c>
      <c r="AK156" s="58">
        <v>0</v>
      </c>
      <c r="AL156" s="58">
        <v>0</v>
      </c>
      <c r="AM156" s="58">
        <v>0</v>
      </c>
      <c r="AN156" s="58">
        <v>0</v>
      </c>
      <c r="AO156" s="58">
        <v>0</v>
      </c>
      <c r="AP156" s="58">
        <v>0</v>
      </c>
      <c r="AQ156" s="58">
        <v>0</v>
      </c>
      <c r="AR156" s="58">
        <v>0</v>
      </c>
      <c r="AS156" s="58">
        <v>0</v>
      </c>
      <c r="AT156" s="58">
        <v>0</v>
      </c>
      <c r="AU156" s="58">
        <v>0</v>
      </c>
      <c r="AV156" s="58">
        <v>0</v>
      </c>
      <c r="AW156" s="58">
        <v>0</v>
      </c>
      <c r="AX156" s="58">
        <v>0</v>
      </c>
      <c r="AY156" s="58">
        <v>0</v>
      </c>
      <c r="AZ156" s="58">
        <v>0</v>
      </c>
      <c r="BA156" s="58">
        <v>0</v>
      </c>
      <c r="BB156" s="58">
        <v>0</v>
      </c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113">
        <f t="shared" si="13"/>
        <v>0</v>
      </c>
      <c r="BU156" s="113">
        <f t="shared" si="14"/>
        <v>0</v>
      </c>
    </row>
    <row r="157" spans="1:73" x14ac:dyDescent="0.2">
      <c r="A157" s="51" t="s">
        <v>42</v>
      </c>
      <c r="B157" s="57" t="s">
        <v>3844</v>
      </c>
      <c r="C157" s="57"/>
      <c r="D157" s="26"/>
      <c r="E157" s="66"/>
      <c r="F157" s="57"/>
      <c r="G157" s="58"/>
      <c r="H157" s="58"/>
      <c r="I157" s="58"/>
      <c r="J157" s="59">
        <f t="shared" si="10"/>
        <v>0</v>
      </c>
      <c r="K157" s="59">
        <v>0</v>
      </c>
      <c r="L157" s="58"/>
      <c r="M157" s="58"/>
      <c r="N157" s="58"/>
      <c r="O157" s="58"/>
      <c r="P157" s="61">
        <f t="shared" si="11"/>
        <v>0</v>
      </c>
      <c r="Q157" s="61">
        <f t="shared" si="12"/>
        <v>0</v>
      </c>
      <c r="R157" s="79">
        <v>0</v>
      </c>
      <c r="S157" s="79">
        <v>0</v>
      </c>
      <c r="T157" s="58">
        <v>0</v>
      </c>
      <c r="U157" s="58">
        <v>0</v>
      </c>
      <c r="V157" s="58">
        <v>0</v>
      </c>
      <c r="W157" s="58">
        <v>0</v>
      </c>
      <c r="X157" s="58">
        <v>0</v>
      </c>
      <c r="Y157" s="58">
        <v>0</v>
      </c>
      <c r="Z157" s="58">
        <v>0</v>
      </c>
      <c r="AA157" s="58">
        <v>0</v>
      </c>
      <c r="AB157" s="58">
        <v>0</v>
      </c>
      <c r="AC157" s="58">
        <v>0</v>
      </c>
      <c r="AD157" s="58">
        <v>0</v>
      </c>
      <c r="AE157" s="58">
        <v>0</v>
      </c>
      <c r="AF157" s="58">
        <v>0</v>
      </c>
      <c r="AG157" s="58">
        <v>0</v>
      </c>
      <c r="AH157" s="58">
        <v>0</v>
      </c>
      <c r="AI157" s="58">
        <v>0</v>
      </c>
      <c r="AJ157" s="58">
        <v>0</v>
      </c>
      <c r="AK157" s="58">
        <v>0</v>
      </c>
      <c r="AL157" s="58">
        <v>0</v>
      </c>
      <c r="AM157" s="58">
        <v>0</v>
      </c>
      <c r="AN157" s="58">
        <v>0</v>
      </c>
      <c r="AO157" s="58">
        <v>0</v>
      </c>
      <c r="AP157" s="58">
        <v>0</v>
      </c>
      <c r="AQ157" s="58">
        <v>0</v>
      </c>
      <c r="AR157" s="58">
        <v>0</v>
      </c>
      <c r="AS157" s="58">
        <v>0</v>
      </c>
      <c r="AT157" s="58">
        <v>0</v>
      </c>
      <c r="AU157" s="58">
        <v>0</v>
      </c>
      <c r="AV157" s="58">
        <v>0</v>
      </c>
      <c r="AW157" s="58">
        <v>0</v>
      </c>
      <c r="AX157" s="58">
        <v>0</v>
      </c>
      <c r="AY157" s="58">
        <v>0</v>
      </c>
      <c r="AZ157" s="58">
        <v>0</v>
      </c>
      <c r="BA157" s="58">
        <v>0</v>
      </c>
      <c r="BB157" s="58">
        <v>0</v>
      </c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6"/>
      <c r="BR157" s="66"/>
      <c r="BS157" s="66"/>
      <c r="BT157" s="113">
        <f t="shared" si="13"/>
        <v>0</v>
      </c>
      <c r="BU157" s="113">
        <f t="shared" si="14"/>
        <v>0</v>
      </c>
    </row>
    <row r="158" spans="1:73" x14ac:dyDescent="0.2">
      <c r="A158" s="51" t="s">
        <v>19</v>
      </c>
      <c r="B158" s="57" t="s">
        <v>3633</v>
      </c>
      <c r="C158" s="67" t="s">
        <v>3634</v>
      </c>
      <c r="D158" s="26">
        <v>290460</v>
      </c>
      <c r="E158" s="66" t="s">
        <v>1470</v>
      </c>
      <c r="F158" s="57" t="s">
        <v>3487</v>
      </c>
      <c r="G158" s="33"/>
      <c r="H158" s="33">
        <v>13972.5</v>
      </c>
      <c r="I158" s="33">
        <v>2533.35</v>
      </c>
      <c r="J158" s="59">
        <f t="shared" si="10"/>
        <v>16505.849999999999</v>
      </c>
      <c r="K158" s="59">
        <v>278766.29999999993</v>
      </c>
      <c r="L158" s="33">
        <v>2543.4899999999998</v>
      </c>
      <c r="M158" s="33">
        <v>2607.0300000000002</v>
      </c>
      <c r="N158" s="33"/>
      <c r="O158" s="60"/>
      <c r="P158" s="61">
        <f t="shared" si="11"/>
        <v>5150.5200000000004</v>
      </c>
      <c r="Q158" s="61">
        <f t="shared" si="12"/>
        <v>282146.44000000006</v>
      </c>
      <c r="R158" s="62">
        <v>5203.88</v>
      </c>
      <c r="S158" s="62">
        <v>2652.24</v>
      </c>
      <c r="T158" s="58">
        <v>2543.4899999999998</v>
      </c>
      <c r="U158" s="26">
        <v>2623.04</v>
      </c>
      <c r="V158" s="26">
        <v>2623.04</v>
      </c>
      <c r="W158" s="26">
        <v>45640.87</v>
      </c>
      <c r="X158" s="26">
        <v>2623.04</v>
      </c>
      <c r="Y158" s="26">
        <v>2623.04</v>
      </c>
      <c r="Z158" s="26">
        <v>2623.04</v>
      </c>
      <c r="AA158" s="26">
        <v>2623.04</v>
      </c>
      <c r="AB158" s="26">
        <v>2623.04</v>
      </c>
      <c r="AC158" s="26">
        <v>2623.04</v>
      </c>
      <c r="AD158" s="26">
        <v>2623.04</v>
      </c>
      <c r="AE158" s="26">
        <v>2623.04</v>
      </c>
      <c r="AF158" s="26">
        <v>2623.04</v>
      </c>
      <c r="AG158" s="26">
        <v>2623.04</v>
      </c>
      <c r="AH158" s="26">
        <v>2623.04</v>
      </c>
      <c r="AI158" s="26">
        <v>45640.87</v>
      </c>
      <c r="AJ158" s="26">
        <v>2623.04</v>
      </c>
      <c r="AK158" s="26">
        <v>2623.04</v>
      </c>
      <c r="AL158" s="26">
        <v>2623.04</v>
      </c>
      <c r="AM158" s="26">
        <v>2623.04</v>
      </c>
      <c r="AN158" s="26">
        <v>2623.04</v>
      </c>
      <c r="AO158" s="26">
        <v>2623.04</v>
      </c>
      <c r="AP158" s="26">
        <v>2623.04</v>
      </c>
      <c r="AQ158" s="26">
        <v>2623.04</v>
      </c>
      <c r="AR158" s="26">
        <v>2623.04</v>
      </c>
      <c r="AS158" s="26">
        <v>2623.04</v>
      </c>
      <c r="AT158" s="26">
        <v>2623.04</v>
      </c>
      <c r="AU158" s="26">
        <v>45640.87</v>
      </c>
      <c r="AV158" s="26">
        <v>2623.04</v>
      </c>
      <c r="AW158" s="26">
        <v>2623.04</v>
      </c>
      <c r="AX158" s="26">
        <v>2623.04</v>
      </c>
      <c r="AY158" s="26">
        <v>0</v>
      </c>
      <c r="AZ158" s="26">
        <v>0</v>
      </c>
      <c r="BA158" s="26">
        <v>0</v>
      </c>
      <c r="BB158" s="26">
        <v>64002.14</v>
      </c>
      <c r="BC158" s="26">
        <v>0</v>
      </c>
      <c r="BD158" s="26">
        <v>0</v>
      </c>
      <c r="BE158" s="26">
        <v>0</v>
      </c>
      <c r="BF158" s="26">
        <v>0</v>
      </c>
      <c r="BG158" s="26">
        <v>0</v>
      </c>
      <c r="BH158" s="26">
        <v>0</v>
      </c>
      <c r="BI158" s="26">
        <v>0</v>
      </c>
      <c r="BJ158" s="26">
        <v>0</v>
      </c>
      <c r="BK158" s="26">
        <v>0</v>
      </c>
      <c r="BL158" s="26">
        <v>0</v>
      </c>
      <c r="BM158" s="26">
        <v>0</v>
      </c>
      <c r="BN158" s="26">
        <v>0</v>
      </c>
      <c r="BO158" s="26">
        <v>0</v>
      </c>
      <c r="BP158" s="26">
        <v>0</v>
      </c>
      <c r="BQ158" s="26">
        <v>0</v>
      </c>
      <c r="BR158" s="26">
        <v>0</v>
      </c>
      <c r="BS158" s="26">
        <v>0</v>
      </c>
      <c r="BT158" s="113">
        <f t="shared" si="13"/>
        <v>13006.640000000001</v>
      </c>
      <c r="BU158" s="113">
        <f t="shared" si="14"/>
        <v>274290.32000000007</v>
      </c>
    </row>
    <row r="159" spans="1:73" x14ac:dyDescent="0.2">
      <c r="A159" s="51" t="s">
        <v>19</v>
      </c>
      <c r="B159" s="57" t="s">
        <v>3687</v>
      </c>
      <c r="C159" s="67" t="s">
        <v>3641</v>
      </c>
      <c r="D159" s="26">
        <v>290460</v>
      </c>
      <c r="E159" s="66" t="s">
        <v>1472</v>
      </c>
      <c r="F159" s="57" t="s">
        <v>3487</v>
      </c>
      <c r="G159" s="33">
        <v>606.5</v>
      </c>
      <c r="H159" s="33">
        <v>600</v>
      </c>
      <c r="I159" s="33">
        <v>614.59</v>
      </c>
      <c r="J159" s="59">
        <f t="shared" si="10"/>
        <v>1821.0900000000001</v>
      </c>
      <c r="K159" s="59">
        <v>294331.05999999994</v>
      </c>
      <c r="L159" s="33">
        <v>547.97</v>
      </c>
      <c r="M159" s="33">
        <v>550.1</v>
      </c>
      <c r="N159" s="33">
        <v>552.97</v>
      </c>
      <c r="O159" s="60"/>
      <c r="P159" s="61">
        <f t="shared" si="11"/>
        <v>1651.0400000000002</v>
      </c>
      <c r="Q159" s="61">
        <f t="shared" si="12"/>
        <v>301827.39000000007</v>
      </c>
      <c r="R159" s="62">
        <v>556.16999999999996</v>
      </c>
      <c r="S159" s="62">
        <v>560.01</v>
      </c>
      <c r="T159" s="33">
        <v>565.11</v>
      </c>
      <c r="U159" s="26">
        <v>674.23</v>
      </c>
      <c r="V159" s="26">
        <v>1883.69</v>
      </c>
      <c r="W159" s="26">
        <v>224985.28</v>
      </c>
      <c r="X159" s="26">
        <v>1883.69</v>
      </c>
      <c r="Y159" s="26">
        <v>1883.69</v>
      </c>
      <c r="Z159" s="26">
        <v>1883.69</v>
      </c>
      <c r="AA159" s="26">
        <v>1883.69</v>
      </c>
      <c r="AB159" s="26">
        <v>1883.69</v>
      </c>
      <c r="AC159" s="26">
        <v>1883.69</v>
      </c>
      <c r="AD159" s="26">
        <v>1883.69</v>
      </c>
      <c r="AE159" s="26">
        <v>1883.69</v>
      </c>
      <c r="AF159" s="26">
        <v>1883.69</v>
      </c>
      <c r="AG159" s="26">
        <v>1883.69</v>
      </c>
      <c r="AH159" s="26">
        <v>1883.69</v>
      </c>
      <c r="AI159" s="26">
        <v>12489.44</v>
      </c>
      <c r="AJ159" s="26">
        <v>1883.69</v>
      </c>
      <c r="AK159" s="26">
        <v>1883.69</v>
      </c>
      <c r="AL159" s="26">
        <v>1883.69</v>
      </c>
      <c r="AM159" s="26">
        <v>1883.69</v>
      </c>
      <c r="AN159" s="26">
        <v>1883.69</v>
      </c>
      <c r="AO159" s="26">
        <v>1883.69</v>
      </c>
      <c r="AP159" s="26">
        <v>1883.69</v>
      </c>
      <c r="AQ159" s="26">
        <v>1883.69</v>
      </c>
      <c r="AR159" s="26">
        <v>1883.69</v>
      </c>
      <c r="AS159" s="26">
        <v>1883.69</v>
      </c>
      <c r="AT159" s="26">
        <v>1883.69</v>
      </c>
      <c r="AU159" s="26">
        <v>12489.44</v>
      </c>
      <c r="AV159" s="26">
        <v>1883.69</v>
      </c>
      <c r="AW159" s="26">
        <v>1883.69</v>
      </c>
      <c r="AX159" s="26">
        <v>1883.69</v>
      </c>
      <c r="AY159" s="26">
        <v>0</v>
      </c>
      <c r="AZ159" s="26">
        <v>0</v>
      </c>
      <c r="BA159" s="26">
        <v>531.77</v>
      </c>
      <c r="BB159" s="26">
        <v>0</v>
      </c>
      <c r="BC159" s="26">
        <v>0</v>
      </c>
      <c r="BD159" s="26">
        <v>0</v>
      </c>
      <c r="BE159" s="26">
        <v>0</v>
      </c>
      <c r="BF159" s="26">
        <v>0</v>
      </c>
      <c r="BG159" s="26">
        <v>0</v>
      </c>
      <c r="BH159" s="26">
        <v>0</v>
      </c>
      <c r="BI159" s="26">
        <v>0</v>
      </c>
      <c r="BJ159" s="26">
        <v>0</v>
      </c>
      <c r="BK159" s="26">
        <v>0</v>
      </c>
      <c r="BL159" s="26">
        <v>0</v>
      </c>
      <c r="BM159" s="26">
        <v>0</v>
      </c>
      <c r="BN159" s="26">
        <v>0</v>
      </c>
      <c r="BO159" s="26">
        <v>0</v>
      </c>
      <c r="BP159" s="26">
        <v>0</v>
      </c>
      <c r="BQ159" s="26">
        <v>0</v>
      </c>
      <c r="BR159" s="26">
        <v>0</v>
      </c>
      <c r="BS159" s="26">
        <v>0</v>
      </c>
      <c r="BT159" s="113">
        <f t="shared" si="13"/>
        <v>2767.2200000000003</v>
      </c>
      <c r="BU159" s="113">
        <f t="shared" si="14"/>
        <v>300711.21000000008</v>
      </c>
    </row>
    <row r="160" spans="1:73" x14ac:dyDescent="0.2">
      <c r="A160" s="51" t="s">
        <v>42</v>
      </c>
      <c r="B160" s="57" t="s">
        <v>3845</v>
      </c>
      <c r="C160" s="57"/>
      <c r="D160" s="26"/>
      <c r="E160" s="66"/>
      <c r="F160" s="57"/>
      <c r="G160" s="58"/>
      <c r="H160" s="58"/>
      <c r="I160" s="58"/>
      <c r="J160" s="59">
        <f t="shared" si="10"/>
        <v>0</v>
      </c>
      <c r="K160" s="59">
        <v>0</v>
      </c>
      <c r="L160" s="58"/>
      <c r="M160" s="58"/>
      <c r="N160" s="58"/>
      <c r="O160" s="58"/>
      <c r="P160" s="61">
        <f t="shared" si="11"/>
        <v>0</v>
      </c>
      <c r="Q160" s="61">
        <f t="shared" si="12"/>
        <v>0</v>
      </c>
      <c r="R160" s="79">
        <v>0</v>
      </c>
      <c r="S160" s="79">
        <v>0</v>
      </c>
      <c r="T160" s="58">
        <v>0</v>
      </c>
      <c r="U160" s="58">
        <v>0</v>
      </c>
      <c r="V160" s="58">
        <v>0</v>
      </c>
      <c r="W160" s="58">
        <v>0</v>
      </c>
      <c r="X160" s="58">
        <v>0</v>
      </c>
      <c r="Y160" s="58">
        <v>0</v>
      </c>
      <c r="Z160" s="58">
        <v>0</v>
      </c>
      <c r="AA160" s="58">
        <v>0</v>
      </c>
      <c r="AB160" s="58">
        <v>0</v>
      </c>
      <c r="AC160" s="58">
        <v>0</v>
      </c>
      <c r="AD160" s="58">
        <v>0</v>
      </c>
      <c r="AE160" s="58">
        <v>0</v>
      </c>
      <c r="AF160" s="58">
        <v>0</v>
      </c>
      <c r="AG160" s="58">
        <v>0</v>
      </c>
      <c r="AH160" s="58">
        <v>0</v>
      </c>
      <c r="AI160" s="58">
        <v>0</v>
      </c>
      <c r="AJ160" s="58">
        <v>0</v>
      </c>
      <c r="AK160" s="58">
        <v>0</v>
      </c>
      <c r="AL160" s="58">
        <v>0</v>
      </c>
      <c r="AM160" s="58">
        <v>0</v>
      </c>
      <c r="AN160" s="58">
        <v>0</v>
      </c>
      <c r="AO160" s="58">
        <v>0</v>
      </c>
      <c r="AP160" s="58">
        <v>0</v>
      </c>
      <c r="AQ160" s="58">
        <v>0</v>
      </c>
      <c r="AR160" s="58">
        <v>0</v>
      </c>
      <c r="AS160" s="58">
        <v>0</v>
      </c>
      <c r="AT160" s="58">
        <v>0</v>
      </c>
      <c r="AU160" s="58">
        <v>0</v>
      </c>
      <c r="AV160" s="58">
        <v>0</v>
      </c>
      <c r="AW160" s="58">
        <v>0</v>
      </c>
      <c r="AX160" s="58">
        <v>0</v>
      </c>
      <c r="AY160" s="58">
        <v>0</v>
      </c>
      <c r="AZ160" s="58">
        <v>0</v>
      </c>
      <c r="BA160" s="58">
        <v>0</v>
      </c>
      <c r="BB160" s="58">
        <v>0</v>
      </c>
      <c r="BC160" s="66"/>
      <c r="BD160" s="66"/>
      <c r="BE160" s="66"/>
      <c r="BF160" s="66"/>
      <c r="BG160" s="66"/>
      <c r="BH160" s="66"/>
      <c r="BI160" s="66"/>
      <c r="BJ160" s="66"/>
      <c r="BK160" s="66"/>
      <c r="BL160" s="66"/>
      <c r="BM160" s="66"/>
      <c r="BN160" s="66"/>
      <c r="BO160" s="66"/>
      <c r="BP160" s="66"/>
      <c r="BQ160" s="66"/>
      <c r="BR160" s="66"/>
      <c r="BS160" s="66"/>
      <c r="BT160" s="113">
        <f t="shared" si="13"/>
        <v>0</v>
      </c>
      <c r="BU160" s="113">
        <f t="shared" si="14"/>
        <v>0</v>
      </c>
    </row>
    <row r="161" spans="1:73" x14ac:dyDescent="0.2">
      <c r="A161" s="51" t="s">
        <v>42</v>
      </c>
      <c r="B161" s="57" t="s">
        <v>3846</v>
      </c>
      <c r="C161" s="57"/>
      <c r="D161" s="26"/>
      <c r="E161" s="66"/>
      <c r="F161" s="57"/>
      <c r="G161" s="58"/>
      <c r="H161" s="58"/>
      <c r="I161" s="58"/>
      <c r="J161" s="59">
        <f t="shared" si="10"/>
        <v>0</v>
      </c>
      <c r="K161" s="59">
        <v>0</v>
      </c>
      <c r="L161" s="58"/>
      <c r="M161" s="58"/>
      <c r="N161" s="58"/>
      <c r="O161" s="58"/>
      <c r="P161" s="61">
        <f t="shared" si="11"/>
        <v>0</v>
      </c>
      <c r="Q161" s="61">
        <f t="shared" si="12"/>
        <v>0</v>
      </c>
      <c r="R161" s="79">
        <v>0</v>
      </c>
      <c r="S161" s="79">
        <v>0</v>
      </c>
      <c r="T161" s="58">
        <v>0</v>
      </c>
      <c r="U161" s="58">
        <v>0</v>
      </c>
      <c r="V161" s="58">
        <v>0</v>
      </c>
      <c r="W161" s="58">
        <v>0</v>
      </c>
      <c r="X161" s="58">
        <v>0</v>
      </c>
      <c r="Y161" s="58">
        <v>0</v>
      </c>
      <c r="Z161" s="58">
        <v>0</v>
      </c>
      <c r="AA161" s="58">
        <v>0</v>
      </c>
      <c r="AB161" s="58">
        <v>0</v>
      </c>
      <c r="AC161" s="58">
        <v>0</v>
      </c>
      <c r="AD161" s="58">
        <v>0</v>
      </c>
      <c r="AE161" s="58">
        <v>0</v>
      </c>
      <c r="AF161" s="58">
        <v>0</v>
      </c>
      <c r="AG161" s="58">
        <v>0</v>
      </c>
      <c r="AH161" s="58">
        <v>0</v>
      </c>
      <c r="AI161" s="58">
        <v>0</v>
      </c>
      <c r="AJ161" s="58">
        <v>0</v>
      </c>
      <c r="AK161" s="58">
        <v>0</v>
      </c>
      <c r="AL161" s="58">
        <v>0</v>
      </c>
      <c r="AM161" s="58">
        <v>0</v>
      </c>
      <c r="AN161" s="58">
        <v>0</v>
      </c>
      <c r="AO161" s="58">
        <v>0</v>
      </c>
      <c r="AP161" s="58">
        <v>0</v>
      </c>
      <c r="AQ161" s="58">
        <v>0</v>
      </c>
      <c r="AR161" s="58">
        <v>0</v>
      </c>
      <c r="AS161" s="58">
        <v>0</v>
      </c>
      <c r="AT161" s="58">
        <v>0</v>
      </c>
      <c r="AU161" s="58">
        <v>0</v>
      </c>
      <c r="AV161" s="58">
        <v>0</v>
      </c>
      <c r="AW161" s="58">
        <v>0</v>
      </c>
      <c r="AX161" s="58">
        <v>0</v>
      </c>
      <c r="AY161" s="58">
        <v>0</v>
      </c>
      <c r="AZ161" s="58">
        <v>0</v>
      </c>
      <c r="BA161" s="58">
        <v>0</v>
      </c>
      <c r="BB161" s="58">
        <v>0</v>
      </c>
      <c r="BC161" s="66"/>
      <c r="BD161" s="66"/>
      <c r="BE161" s="66"/>
      <c r="BF161" s="66"/>
      <c r="BG161" s="66"/>
      <c r="BH161" s="66"/>
      <c r="BI161" s="66"/>
      <c r="BJ161" s="66"/>
      <c r="BK161" s="66"/>
      <c r="BL161" s="66"/>
      <c r="BM161" s="66"/>
      <c r="BN161" s="66"/>
      <c r="BO161" s="66"/>
      <c r="BP161" s="66"/>
      <c r="BQ161" s="66"/>
      <c r="BR161" s="66"/>
      <c r="BS161" s="66"/>
      <c r="BT161" s="113">
        <f t="shared" si="13"/>
        <v>0</v>
      </c>
      <c r="BU161" s="113">
        <f t="shared" si="14"/>
        <v>0</v>
      </c>
    </row>
    <row r="162" spans="1:73" x14ac:dyDescent="0.2">
      <c r="A162" s="51" t="s">
        <v>19</v>
      </c>
      <c r="B162" s="57" t="s">
        <v>3774</v>
      </c>
      <c r="C162" s="67" t="s">
        <v>3652</v>
      </c>
      <c r="D162" s="26">
        <v>285760</v>
      </c>
      <c r="E162" s="66" t="s">
        <v>1477</v>
      </c>
      <c r="F162" s="57" t="s">
        <v>3487</v>
      </c>
      <c r="G162" s="33"/>
      <c r="H162" s="33">
        <v>600</v>
      </c>
      <c r="I162" s="33">
        <v>604.98</v>
      </c>
      <c r="J162" s="59">
        <f t="shared" si="10"/>
        <v>1204.98</v>
      </c>
      <c r="K162" s="59">
        <v>288069.48000000033</v>
      </c>
      <c r="L162" s="33">
        <v>619.75</v>
      </c>
      <c r="M162" s="33">
        <v>609.77</v>
      </c>
      <c r="N162" s="33">
        <v>313.2</v>
      </c>
      <c r="O162" s="60"/>
      <c r="P162" s="61">
        <f t="shared" si="11"/>
        <v>1542.72</v>
      </c>
      <c r="Q162" s="61">
        <f t="shared" si="12"/>
        <v>295505.67000000016</v>
      </c>
      <c r="R162" s="62">
        <v>308.25</v>
      </c>
      <c r="S162" s="62">
        <v>310.37</v>
      </c>
      <c r="T162" s="26">
        <v>313.2</v>
      </c>
      <c r="U162" s="26">
        <v>313.2</v>
      </c>
      <c r="V162" s="26">
        <v>313.2</v>
      </c>
      <c r="W162" s="26">
        <v>263504.45</v>
      </c>
      <c r="X162" s="26">
        <v>313.2</v>
      </c>
      <c r="Y162" s="26">
        <v>313.2</v>
      </c>
      <c r="Z162" s="26">
        <v>313.2</v>
      </c>
      <c r="AA162" s="26">
        <v>313.2</v>
      </c>
      <c r="AB162" s="26">
        <v>313.2</v>
      </c>
      <c r="AC162" s="26">
        <v>313.2</v>
      </c>
      <c r="AD162" s="26">
        <v>313.2</v>
      </c>
      <c r="AE162" s="26">
        <v>313.2</v>
      </c>
      <c r="AF162" s="26">
        <v>313.2</v>
      </c>
      <c r="AG162" s="26">
        <v>313.2</v>
      </c>
      <c r="AH162" s="26">
        <v>313.2</v>
      </c>
      <c r="AI162" s="26">
        <v>6117.82</v>
      </c>
      <c r="AJ162" s="26">
        <v>1044</v>
      </c>
      <c r="AK162" s="26">
        <v>1044</v>
      </c>
      <c r="AL162" s="26">
        <v>1044</v>
      </c>
      <c r="AM162" s="26">
        <v>1044</v>
      </c>
      <c r="AN162" s="26">
        <v>1044</v>
      </c>
      <c r="AO162" s="26">
        <v>1044</v>
      </c>
      <c r="AP162" s="26">
        <v>1044</v>
      </c>
      <c r="AQ162" s="26">
        <v>1044</v>
      </c>
      <c r="AR162" s="26">
        <v>1044</v>
      </c>
      <c r="AS162" s="26">
        <v>1044</v>
      </c>
      <c r="AT162" s="26">
        <v>1044</v>
      </c>
      <c r="AU162" s="26">
        <v>6159.58</v>
      </c>
      <c r="AV162" s="26">
        <v>1044</v>
      </c>
      <c r="AW162" s="26">
        <v>1044</v>
      </c>
      <c r="AX162" s="26">
        <v>1044</v>
      </c>
      <c r="AY162" s="26">
        <v>0</v>
      </c>
      <c r="AZ162" s="26">
        <v>0</v>
      </c>
      <c r="BA162" s="26">
        <v>0</v>
      </c>
      <c r="BB162" s="26">
        <v>104.4</v>
      </c>
      <c r="BC162" s="26">
        <v>0</v>
      </c>
      <c r="BD162" s="26">
        <v>0</v>
      </c>
      <c r="BE162" s="26">
        <v>0</v>
      </c>
      <c r="BF162" s="26">
        <v>0</v>
      </c>
      <c r="BG162" s="26">
        <v>0</v>
      </c>
      <c r="BH162" s="26">
        <v>0</v>
      </c>
      <c r="BI162" s="26">
        <v>0</v>
      </c>
      <c r="BJ162" s="26">
        <v>0</v>
      </c>
      <c r="BK162" s="26">
        <v>0</v>
      </c>
      <c r="BL162" s="26">
        <v>0</v>
      </c>
      <c r="BM162" s="26">
        <v>0</v>
      </c>
      <c r="BN162" s="26">
        <v>0</v>
      </c>
      <c r="BO162" s="26">
        <v>0</v>
      </c>
      <c r="BP162" s="26">
        <v>0</v>
      </c>
      <c r="BQ162" s="26">
        <v>0</v>
      </c>
      <c r="BR162" s="26">
        <v>0</v>
      </c>
      <c r="BS162" s="26">
        <v>0</v>
      </c>
      <c r="BT162" s="113">
        <f t="shared" si="13"/>
        <v>2161.34</v>
      </c>
      <c r="BU162" s="113">
        <f t="shared" si="14"/>
        <v>294887.05000000016</v>
      </c>
    </row>
    <row r="163" spans="1:73" x14ac:dyDescent="0.2">
      <c r="A163" s="234" t="s">
        <v>19</v>
      </c>
      <c r="B163" s="53" t="s">
        <v>3772</v>
      </c>
      <c r="C163" s="54" t="s">
        <v>3773</v>
      </c>
      <c r="D163" s="55">
        <v>373180</v>
      </c>
      <c r="E163" s="238" t="s">
        <v>1479</v>
      </c>
      <c r="F163" s="57" t="s">
        <v>3487</v>
      </c>
      <c r="G163" s="74"/>
      <c r="H163" s="74"/>
      <c r="I163" s="74"/>
      <c r="J163" s="75">
        <f t="shared" si="10"/>
        <v>0</v>
      </c>
      <c r="K163" s="75">
        <v>0</v>
      </c>
      <c r="L163" s="33">
        <v>1500</v>
      </c>
      <c r="M163" s="33">
        <v>405.07</v>
      </c>
      <c r="N163" s="33">
        <v>407.18</v>
      </c>
      <c r="O163" s="60"/>
      <c r="P163" s="61">
        <f t="shared" si="11"/>
        <v>2312.25</v>
      </c>
      <c r="Q163" s="61">
        <f t="shared" si="12"/>
        <v>382462.34000000014</v>
      </c>
      <c r="R163" s="62">
        <v>409.54</v>
      </c>
      <c r="S163" s="62">
        <v>412.37</v>
      </c>
      <c r="T163" s="26">
        <v>416.12</v>
      </c>
      <c r="U163" s="26">
        <v>416.12</v>
      </c>
      <c r="V163" s="26">
        <v>416.12</v>
      </c>
      <c r="W163" s="26">
        <v>320988.42</v>
      </c>
      <c r="X163" s="26">
        <v>416.12</v>
      </c>
      <c r="Y163" s="26">
        <v>416.12</v>
      </c>
      <c r="Z163" s="26">
        <v>416.12</v>
      </c>
      <c r="AA163" s="26">
        <v>416.12</v>
      </c>
      <c r="AB163" s="26">
        <v>416.12</v>
      </c>
      <c r="AC163" s="26">
        <v>416.12</v>
      </c>
      <c r="AD163" s="26">
        <v>882.77</v>
      </c>
      <c r="AE163" s="26">
        <v>1387.07</v>
      </c>
      <c r="AF163" s="26">
        <v>1387.07</v>
      </c>
      <c r="AG163" s="26">
        <v>1387.07</v>
      </c>
      <c r="AH163" s="26">
        <v>1387.07</v>
      </c>
      <c r="AI163" s="26">
        <v>11184.2</v>
      </c>
      <c r="AJ163" s="26">
        <v>1387.07</v>
      </c>
      <c r="AK163" s="26">
        <v>1387.07</v>
      </c>
      <c r="AL163" s="26">
        <v>1387.07</v>
      </c>
      <c r="AM163" s="26">
        <v>1387.07</v>
      </c>
      <c r="AN163" s="26">
        <v>1387.07</v>
      </c>
      <c r="AO163" s="26">
        <v>1387.07</v>
      </c>
      <c r="AP163" s="26">
        <v>1387.07</v>
      </c>
      <c r="AQ163" s="26">
        <v>1387.07</v>
      </c>
      <c r="AR163" s="26">
        <v>1387.07</v>
      </c>
      <c r="AS163" s="26">
        <v>1387.07</v>
      </c>
      <c r="AT163" s="26">
        <v>1387.07</v>
      </c>
      <c r="AU163" s="26">
        <v>11184.2</v>
      </c>
      <c r="AV163" s="26">
        <v>1387.07</v>
      </c>
      <c r="AW163" s="26">
        <v>1387.07</v>
      </c>
      <c r="AX163" s="26">
        <v>9797.1299999999992</v>
      </c>
      <c r="AY163" s="26">
        <v>0</v>
      </c>
      <c r="AZ163" s="26">
        <v>0</v>
      </c>
      <c r="BA163" s="26">
        <v>0</v>
      </c>
      <c r="BB163" s="26">
        <v>278.44</v>
      </c>
      <c r="BC163" s="26">
        <v>0</v>
      </c>
      <c r="BD163" s="26">
        <v>0</v>
      </c>
      <c r="BE163" s="26">
        <v>0</v>
      </c>
      <c r="BF163" s="26">
        <v>0</v>
      </c>
      <c r="BG163" s="26">
        <v>0</v>
      </c>
      <c r="BH163" s="26">
        <v>0</v>
      </c>
      <c r="BI163" s="26">
        <v>0</v>
      </c>
      <c r="BJ163" s="26">
        <v>0</v>
      </c>
      <c r="BK163" s="26">
        <v>0</v>
      </c>
      <c r="BL163" s="26">
        <v>0</v>
      </c>
      <c r="BM163" s="26">
        <v>0</v>
      </c>
      <c r="BN163" s="26">
        <v>0</v>
      </c>
      <c r="BO163" s="26">
        <v>0</v>
      </c>
      <c r="BP163" s="26">
        <v>0</v>
      </c>
      <c r="BQ163" s="26">
        <v>0</v>
      </c>
      <c r="BR163" s="26">
        <v>0</v>
      </c>
      <c r="BS163" s="26">
        <v>0</v>
      </c>
      <c r="BT163" s="113">
        <f t="shared" si="13"/>
        <v>3134.16</v>
      </c>
      <c r="BU163" s="113">
        <f t="shared" si="14"/>
        <v>381640.43000000011</v>
      </c>
    </row>
    <row r="164" spans="1:73" x14ac:dyDescent="0.2">
      <c r="A164" s="51" t="s">
        <v>19</v>
      </c>
      <c r="B164" s="57" t="s">
        <v>3732</v>
      </c>
      <c r="C164" s="67" t="s">
        <v>3733</v>
      </c>
      <c r="D164" s="26">
        <v>376752</v>
      </c>
      <c r="E164" s="77" t="s">
        <v>1481</v>
      </c>
      <c r="F164" s="57" t="s">
        <v>3487</v>
      </c>
      <c r="G164" s="33">
        <v>55952</v>
      </c>
      <c r="H164" s="33"/>
      <c r="I164" s="33"/>
      <c r="J164" s="59">
        <f t="shared" si="10"/>
        <v>55952</v>
      </c>
      <c r="K164" s="59">
        <v>340744.27</v>
      </c>
      <c r="L164" s="82"/>
      <c r="M164" s="82"/>
      <c r="N164" s="82"/>
      <c r="O164" s="83">
        <v>1995</v>
      </c>
      <c r="P164" s="84">
        <f t="shared" si="11"/>
        <v>0</v>
      </c>
      <c r="Q164" s="84">
        <f t="shared" si="12"/>
        <v>348957.3</v>
      </c>
      <c r="R164" s="85">
        <v>0</v>
      </c>
      <c r="S164" s="85">
        <v>0</v>
      </c>
      <c r="T164" s="82">
        <v>399</v>
      </c>
      <c r="U164" s="86">
        <v>399</v>
      </c>
      <c r="V164" s="86">
        <v>399</v>
      </c>
      <c r="W164" s="86">
        <v>336987.3</v>
      </c>
      <c r="X164" s="86">
        <v>399</v>
      </c>
      <c r="Y164" s="86">
        <v>399</v>
      </c>
      <c r="Z164" s="86">
        <v>399</v>
      </c>
      <c r="AA164" s="86">
        <v>399</v>
      </c>
      <c r="AB164" s="86">
        <v>399</v>
      </c>
      <c r="AC164" s="86">
        <v>399</v>
      </c>
      <c r="AD164" s="86">
        <v>399</v>
      </c>
      <c r="AE164" s="86">
        <v>399</v>
      </c>
      <c r="AF164" s="86">
        <v>399</v>
      </c>
      <c r="AG164" s="86">
        <v>399</v>
      </c>
      <c r="AH164" s="86">
        <v>399</v>
      </c>
      <c r="AI164" s="86">
        <v>399</v>
      </c>
      <c r="AJ164" s="86">
        <v>399</v>
      </c>
      <c r="AK164" s="86">
        <v>399</v>
      </c>
      <c r="AL164" s="86">
        <v>399</v>
      </c>
      <c r="AM164" s="86">
        <v>399</v>
      </c>
      <c r="AN164" s="86">
        <v>399</v>
      </c>
      <c r="AO164" s="86">
        <v>399</v>
      </c>
      <c r="AP164" s="86">
        <v>399</v>
      </c>
      <c r="AQ164" s="86">
        <v>399</v>
      </c>
      <c r="AR164" s="86">
        <v>399</v>
      </c>
      <c r="AS164" s="86">
        <v>399</v>
      </c>
      <c r="AT164" s="86">
        <v>399</v>
      </c>
      <c r="AU164" s="86">
        <v>399</v>
      </c>
      <c r="AV164" s="86">
        <v>399</v>
      </c>
      <c r="AW164" s="86">
        <v>399</v>
      </c>
      <c r="AX164" s="86">
        <v>399</v>
      </c>
      <c r="AY164" s="86">
        <v>0</v>
      </c>
      <c r="AZ164" s="86">
        <v>0</v>
      </c>
      <c r="BA164" s="86">
        <v>0</v>
      </c>
      <c r="BB164" s="86">
        <v>0</v>
      </c>
      <c r="BC164" s="86">
        <v>0</v>
      </c>
      <c r="BD164" s="86">
        <v>0</v>
      </c>
      <c r="BE164" s="86">
        <v>0</v>
      </c>
      <c r="BF164" s="86">
        <v>0</v>
      </c>
      <c r="BG164" s="86">
        <v>0</v>
      </c>
      <c r="BH164" s="86">
        <v>0</v>
      </c>
      <c r="BI164" s="86">
        <v>0</v>
      </c>
      <c r="BJ164" s="86">
        <v>0</v>
      </c>
      <c r="BK164" s="86">
        <v>0</v>
      </c>
      <c r="BL164" s="86">
        <v>0</v>
      </c>
      <c r="BM164" s="86">
        <v>0</v>
      </c>
      <c r="BN164" s="86">
        <v>0</v>
      </c>
      <c r="BO164" s="86">
        <v>0</v>
      </c>
      <c r="BP164" s="86">
        <v>0</v>
      </c>
      <c r="BQ164" s="86">
        <v>0</v>
      </c>
      <c r="BR164" s="86">
        <v>0</v>
      </c>
      <c r="BS164" s="86">
        <v>0</v>
      </c>
      <c r="BT164" s="113">
        <f t="shared" si="13"/>
        <v>0</v>
      </c>
      <c r="BU164" s="113">
        <f t="shared" si="14"/>
        <v>348957.3</v>
      </c>
    </row>
    <row r="165" spans="1:73" x14ac:dyDescent="0.2">
      <c r="A165" s="51" t="s">
        <v>19</v>
      </c>
      <c r="B165" s="57" t="s">
        <v>3646</v>
      </c>
      <c r="C165" s="67" t="s">
        <v>3641</v>
      </c>
      <c r="D165" s="26">
        <v>290460</v>
      </c>
      <c r="E165" s="66" t="s">
        <v>1483</v>
      </c>
      <c r="F165" s="57" t="s">
        <v>3487</v>
      </c>
      <c r="G165" s="33"/>
      <c r="H165" s="33">
        <v>465.62</v>
      </c>
      <c r="I165" s="33">
        <v>468.54</v>
      </c>
      <c r="J165" s="59">
        <f t="shared" si="10"/>
        <v>934.16000000000008</v>
      </c>
      <c r="K165" s="59">
        <v>295781.17999999988</v>
      </c>
      <c r="L165" s="33">
        <v>472.56</v>
      </c>
      <c r="M165" s="33">
        <v>475.19</v>
      </c>
      <c r="N165" s="33">
        <v>477.18</v>
      </c>
      <c r="O165" s="60"/>
      <c r="P165" s="61">
        <f t="shared" si="11"/>
        <v>1424.93</v>
      </c>
      <c r="Q165" s="61">
        <f t="shared" si="12"/>
        <v>303602.54999999964</v>
      </c>
      <c r="R165" s="62"/>
      <c r="S165" s="62">
        <v>971.31</v>
      </c>
      <c r="T165" s="58">
        <v>462.78</v>
      </c>
      <c r="U165" s="26">
        <v>477.26</v>
      </c>
      <c r="V165" s="26">
        <v>477.26</v>
      </c>
      <c r="W165" s="26">
        <v>236943.16</v>
      </c>
      <c r="X165" s="26">
        <v>1590.86</v>
      </c>
      <c r="Y165" s="26">
        <v>1590.86</v>
      </c>
      <c r="Z165" s="26">
        <v>1590.86</v>
      </c>
      <c r="AA165" s="26">
        <v>1590.86</v>
      </c>
      <c r="AB165" s="26">
        <v>1590.86</v>
      </c>
      <c r="AC165" s="26">
        <v>1590.86</v>
      </c>
      <c r="AD165" s="26">
        <v>1590.86</v>
      </c>
      <c r="AE165" s="26">
        <v>1590.86</v>
      </c>
      <c r="AF165" s="26">
        <v>1590.86</v>
      </c>
      <c r="AG165" s="26">
        <v>1590.86</v>
      </c>
      <c r="AH165" s="26">
        <v>1590.86</v>
      </c>
      <c r="AI165" s="26">
        <v>12196.61</v>
      </c>
      <c r="AJ165" s="26">
        <v>1590.86</v>
      </c>
      <c r="AK165" s="26">
        <v>1590.86</v>
      </c>
      <c r="AL165" s="26">
        <v>1590.86</v>
      </c>
      <c r="AM165" s="26">
        <v>1590.86</v>
      </c>
      <c r="AN165" s="26">
        <v>1590.86</v>
      </c>
      <c r="AO165" s="26">
        <v>1590.86</v>
      </c>
      <c r="AP165" s="26">
        <v>1590.86</v>
      </c>
      <c r="AQ165" s="26">
        <v>1590.86</v>
      </c>
      <c r="AR165" s="26">
        <v>1590.86</v>
      </c>
      <c r="AS165" s="26">
        <v>1590.86</v>
      </c>
      <c r="AT165" s="26">
        <v>1590.86</v>
      </c>
      <c r="AU165" s="26">
        <v>1590.86</v>
      </c>
      <c r="AV165" s="26">
        <v>1590.86</v>
      </c>
      <c r="AW165" s="26">
        <v>1590.86</v>
      </c>
      <c r="AX165" s="26">
        <v>1590.86</v>
      </c>
      <c r="AY165" s="26">
        <v>10605.75</v>
      </c>
      <c r="AZ165" s="26">
        <v>0</v>
      </c>
      <c r="BA165" s="26">
        <v>106.06</v>
      </c>
      <c r="BB165" s="26">
        <v>0</v>
      </c>
      <c r="BC165" s="26">
        <v>0</v>
      </c>
      <c r="BD165" s="26">
        <v>0</v>
      </c>
      <c r="BE165" s="26">
        <v>0</v>
      </c>
      <c r="BF165" s="26">
        <v>0</v>
      </c>
      <c r="BG165" s="26">
        <v>0</v>
      </c>
      <c r="BH165" s="26">
        <v>0</v>
      </c>
      <c r="BI165" s="26">
        <v>0</v>
      </c>
      <c r="BJ165" s="26">
        <v>0</v>
      </c>
      <c r="BK165" s="26">
        <v>0</v>
      </c>
      <c r="BL165" s="26">
        <v>0</v>
      </c>
      <c r="BM165" s="26">
        <v>0</v>
      </c>
      <c r="BN165" s="26">
        <v>0</v>
      </c>
      <c r="BO165" s="26">
        <v>0</v>
      </c>
      <c r="BP165" s="26">
        <v>0</v>
      </c>
      <c r="BQ165" s="26">
        <v>0</v>
      </c>
      <c r="BR165" s="26">
        <v>0</v>
      </c>
      <c r="BS165" s="26">
        <v>0</v>
      </c>
      <c r="BT165" s="113">
        <f t="shared" si="13"/>
        <v>2396.2399999999998</v>
      </c>
      <c r="BU165" s="113">
        <f t="shared" si="14"/>
        <v>302631.23999999964</v>
      </c>
    </row>
    <row r="166" spans="1:73" x14ac:dyDescent="0.2">
      <c r="A166" s="57" t="s">
        <v>42</v>
      </c>
      <c r="B166" s="57" t="s">
        <v>3847</v>
      </c>
      <c r="C166" s="57"/>
      <c r="D166" s="26"/>
      <c r="E166" s="66"/>
      <c r="F166" s="57"/>
      <c r="G166" s="58"/>
      <c r="H166" s="58"/>
      <c r="I166" s="58"/>
      <c r="J166" s="59">
        <f t="shared" si="10"/>
        <v>0</v>
      </c>
      <c r="K166" s="59">
        <v>0</v>
      </c>
      <c r="L166" s="58"/>
      <c r="M166" s="58"/>
      <c r="N166" s="58"/>
      <c r="O166" s="58"/>
      <c r="P166" s="61">
        <f t="shared" si="11"/>
        <v>0</v>
      </c>
      <c r="Q166" s="61">
        <f t="shared" si="12"/>
        <v>0</v>
      </c>
      <c r="R166" s="79">
        <v>0</v>
      </c>
      <c r="S166" s="79">
        <v>0</v>
      </c>
      <c r="T166" s="58">
        <v>0</v>
      </c>
      <c r="U166" s="58">
        <v>0</v>
      </c>
      <c r="V166" s="58">
        <v>0</v>
      </c>
      <c r="W166" s="58">
        <v>0</v>
      </c>
      <c r="X166" s="58">
        <v>0</v>
      </c>
      <c r="Y166" s="58">
        <v>0</v>
      </c>
      <c r="Z166" s="58">
        <v>0</v>
      </c>
      <c r="AA166" s="58">
        <v>0</v>
      </c>
      <c r="AB166" s="58">
        <v>0</v>
      </c>
      <c r="AC166" s="58">
        <v>0</v>
      </c>
      <c r="AD166" s="58">
        <v>0</v>
      </c>
      <c r="AE166" s="58">
        <v>0</v>
      </c>
      <c r="AF166" s="58">
        <v>0</v>
      </c>
      <c r="AG166" s="58">
        <v>0</v>
      </c>
      <c r="AH166" s="58">
        <v>0</v>
      </c>
      <c r="AI166" s="58">
        <v>0</v>
      </c>
      <c r="AJ166" s="58">
        <v>0</v>
      </c>
      <c r="AK166" s="58">
        <v>0</v>
      </c>
      <c r="AL166" s="58">
        <v>0</v>
      </c>
      <c r="AM166" s="58">
        <v>0</v>
      </c>
      <c r="AN166" s="58">
        <v>0</v>
      </c>
      <c r="AO166" s="58">
        <v>0</v>
      </c>
      <c r="AP166" s="58">
        <v>0</v>
      </c>
      <c r="AQ166" s="58">
        <v>0</v>
      </c>
      <c r="AR166" s="58">
        <v>0</v>
      </c>
      <c r="AS166" s="58">
        <v>0</v>
      </c>
      <c r="AT166" s="58">
        <v>0</v>
      </c>
      <c r="AU166" s="58">
        <v>0</v>
      </c>
      <c r="AV166" s="58">
        <v>0</v>
      </c>
      <c r="AW166" s="58">
        <v>0</v>
      </c>
      <c r="AX166" s="58">
        <v>0</v>
      </c>
      <c r="AY166" s="58">
        <v>0</v>
      </c>
      <c r="AZ166" s="58">
        <v>0</v>
      </c>
      <c r="BA166" s="58">
        <v>0</v>
      </c>
      <c r="BB166" s="58">
        <v>0</v>
      </c>
      <c r="BC166" s="66"/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6"/>
      <c r="BR166" s="66"/>
      <c r="BS166" s="66"/>
      <c r="BT166" s="113">
        <f t="shared" si="13"/>
        <v>0</v>
      </c>
      <c r="BU166" s="113">
        <f t="shared" si="14"/>
        <v>0</v>
      </c>
    </row>
    <row r="167" spans="1:73" x14ac:dyDescent="0.2">
      <c r="A167" s="57" t="s">
        <v>42</v>
      </c>
      <c r="B167" s="57" t="s">
        <v>3848</v>
      </c>
      <c r="C167" s="57"/>
      <c r="D167" s="26"/>
      <c r="E167" s="66"/>
      <c r="F167" s="57"/>
      <c r="G167" s="58"/>
      <c r="H167" s="58"/>
      <c r="I167" s="58"/>
      <c r="J167" s="59">
        <f t="shared" si="10"/>
        <v>0</v>
      </c>
      <c r="K167" s="59">
        <v>0</v>
      </c>
      <c r="L167" s="58"/>
      <c r="M167" s="58"/>
      <c r="N167" s="58"/>
      <c r="O167" s="58"/>
      <c r="P167" s="61">
        <f t="shared" si="11"/>
        <v>0</v>
      </c>
      <c r="Q167" s="61">
        <f t="shared" si="12"/>
        <v>0</v>
      </c>
      <c r="R167" s="79">
        <v>0</v>
      </c>
      <c r="S167" s="79">
        <v>0</v>
      </c>
      <c r="T167" s="58">
        <v>0</v>
      </c>
      <c r="U167" s="58">
        <v>0</v>
      </c>
      <c r="V167" s="58">
        <v>0</v>
      </c>
      <c r="W167" s="58">
        <v>0</v>
      </c>
      <c r="X167" s="58">
        <v>0</v>
      </c>
      <c r="Y167" s="58">
        <v>0</v>
      </c>
      <c r="Z167" s="58">
        <v>0</v>
      </c>
      <c r="AA167" s="58">
        <v>0</v>
      </c>
      <c r="AB167" s="58">
        <v>0</v>
      </c>
      <c r="AC167" s="58">
        <v>0</v>
      </c>
      <c r="AD167" s="58">
        <v>0</v>
      </c>
      <c r="AE167" s="58">
        <v>0</v>
      </c>
      <c r="AF167" s="58">
        <v>0</v>
      </c>
      <c r="AG167" s="58">
        <v>0</v>
      </c>
      <c r="AH167" s="58">
        <v>0</v>
      </c>
      <c r="AI167" s="58">
        <v>0</v>
      </c>
      <c r="AJ167" s="58">
        <v>0</v>
      </c>
      <c r="AK167" s="58">
        <v>0</v>
      </c>
      <c r="AL167" s="58">
        <v>0</v>
      </c>
      <c r="AM167" s="58">
        <v>0</v>
      </c>
      <c r="AN167" s="58">
        <v>0</v>
      </c>
      <c r="AO167" s="58">
        <v>0</v>
      </c>
      <c r="AP167" s="58">
        <v>0</v>
      </c>
      <c r="AQ167" s="58">
        <v>0</v>
      </c>
      <c r="AR167" s="58">
        <v>0</v>
      </c>
      <c r="AS167" s="58">
        <v>0</v>
      </c>
      <c r="AT167" s="58">
        <v>0</v>
      </c>
      <c r="AU167" s="58">
        <v>0</v>
      </c>
      <c r="AV167" s="58">
        <v>0</v>
      </c>
      <c r="AW167" s="58">
        <v>0</v>
      </c>
      <c r="AX167" s="58">
        <v>0</v>
      </c>
      <c r="AY167" s="58">
        <v>0</v>
      </c>
      <c r="AZ167" s="58">
        <v>0</v>
      </c>
      <c r="BA167" s="58">
        <v>0</v>
      </c>
      <c r="BB167" s="58">
        <v>0</v>
      </c>
      <c r="BC167" s="66"/>
      <c r="BD167" s="66"/>
      <c r="BE167" s="66"/>
      <c r="BF167" s="66"/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66"/>
      <c r="BS167" s="66"/>
      <c r="BT167" s="113">
        <f t="shared" si="13"/>
        <v>0</v>
      </c>
      <c r="BU167" s="113">
        <f t="shared" si="14"/>
        <v>0</v>
      </c>
    </row>
    <row r="168" spans="1:73" x14ac:dyDescent="0.2">
      <c r="A168" s="57" t="s">
        <v>19</v>
      </c>
      <c r="B168" s="57" t="s">
        <v>3734</v>
      </c>
      <c r="C168" s="67" t="s">
        <v>3698</v>
      </c>
      <c r="D168" s="26">
        <v>290460</v>
      </c>
      <c r="E168" s="66" t="s">
        <v>1487</v>
      </c>
      <c r="F168" s="57" t="s">
        <v>3487</v>
      </c>
      <c r="G168" s="33">
        <v>435.23</v>
      </c>
      <c r="H168" s="33">
        <v>437.41</v>
      </c>
      <c r="I168" s="33">
        <v>441.04</v>
      </c>
      <c r="J168" s="59">
        <f t="shared" si="10"/>
        <v>1313.68</v>
      </c>
      <c r="K168" s="59">
        <v>290769.64999999997</v>
      </c>
      <c r="L168" s="33">
        <v>451.81</v>
      </c>
      <c r="M168" s="33">
        <v>444.53</v>
      </c>
      <c r="N168" s="33">
        <v>446.84</v>
      </c>
      <c r="O168" s="60"/>
      <c r="P168" s="61">
        <f t="shared" si="11"/>
        <v>1343.1799999999998</v>
      </c>
      <c r="Q168" s="61">
        <f t="shared" si="12"/>
        <v>298482.00999999978</v>
      </c>
      <c r="R168" s="62">
        <v>449.44</v>
      </c>
      <c r="S168" s="62">
        <v>506.82</v>
      </c>
      <c r="T168" s="33">
        <v>1522.18</v>
      </c>
      <c r="U168" s="26">
        <v>1522.18</v>
      </c>
      <c r="V168" s="26">
        <v>1522.18</v>
      </c>
      <c r="W168" s="26">
        <v>220695.14</v>
      </c>
      <c r="X168" s="26">
        <v>1522.18</v>
      </c>
      <c r="Y168" s="26">
        <v>1522.18</v>
      </c>
      <c r="Z168" s="26">
        <v>1522.18</v>
      </c>
      <c r="AA168" s="26">
        <v>1522.18</v>
      </c>
      <c r="AB168" s="26">
        <v>1522.18</v>
      </c>
      <c r="AC168" s="26">
        <v>1522.18</v>
      </c>
      <c r="AD168" s="26">
        <v>1522.18</v>
      </c>
      <c r="AE168" s="26">
        <v>1522.18</v>
      </c>
      <c r="AF168" s="26">
        <v>1522.18</v>
      </c>
      <c r="AG168" s="26">
        <v>1522.18</v>
      </c>
      <c r="AH168" s="26">
        <v>1522.18</v>
      </c>
      <c r="AI168" s="26">
        <v>19324.849999999999</v>
      </c>
      <c r="AJ168" s="26">
        <v>1522.18</v>
      </c>
      <c r="AK168" s="26">
        <v>1522.18</v>
      </c>
      <c r="AL168" s="26">
        <v>1522.18</v>
      </c>
      <c r="AM168" s="26">
        <v>1522.18</v>
      </c>
      <c r="AN168" s="26">
        <v>1522.18</v>
      </c>
      <c r="AO168" s="26">
        <v>1522.18</v>
      </c>
      <c r="AP168" s="26">
        <v>1522.18</v>
      </c>
      <c r="AQ168" s="26">
        <v>1522.18</v>
      </c>
      <c r="AR168" s="26">
        <v>1522.18</v>
      </c>
      <c r="AS168" s="26">
        <v>1522.18</v>
      </c>
      <c r="AT168" s="26">
        <v>1522.18</v>
      </c>
      <c r="AU168" s="26">
        <v>19324.849999999999</v>
      </c>
      <c r="AV168" s="26">
        <v>0</v>
      </c>
      <c r="AW168" s="26">
        <v>0</v>
      </c>
      <c r="AX168" s="26">
        <v>0</v>
      </c>
      <c r="AY168" s="26">
        <v>0</v>
      </c>
      <c r="AZ168" s="26">
        <v>0</v>
      </c>
      <c r="BA168" s="26">
        <v>126.41</v>
      </c>
      <c r="BB168" s="26">
        <v>0</v>
      </c>
      <c r="BC168" s="26">
        <v>0</v>
      </c>
      <c r="BD168" s="26">
        <v>0</v>
      </c>
      <c r="BE168" s="26">
        <v>0</v>
      </c>
      <c r="BF168" s="26">
        <v>0</v>
      </c>
      <c r="BG168" s="26">
        <v>0</v>
      </c>
      <c r="BH168" s="26">
        <v>0</v>
      </c>
      <c r="BI168" s="26">
        <v>0</v>
      </c>
      <c r="BJ168" s="26">
        <v>0</v>
      </c>
      <c r="BK168" s="26">
        <v>0</v>
      </c>
      <c r="BL168" s="26">
        <v>0</v>
      </c>
      <c r="BM168" s="26">
        <v>0</v>
      </c>
      <c r="BN168" s="26">
        <v>0</v>
      </c>
      <c r="BO168" s="26">
        <v>0</v>
      </c>
      <c r="BP168" s="26">
        <v>0</v>
      </c>
      <c r="BQ168" s="26">
        <v>0</v>
      </c>
      <c r="BR168" s="26">
        <v>0</v>
      </c>
      <c r="BS168" s="26">
        <v>0</v>
      </c>
      <c r="BT168" s="113">
        <f t="shared" si="13"/>
        <v>2299.44</v>
      </c>
      <c r="BU168" s="113">
        <f t="shared" si="14"/>
        <v>297525.74999999983</v>
      </c>
    </row>
    <row r="169" spans="1:73" x14ac:dyDescent="0.2">
      <c r="A169" s="57" t="s">
        <v>42</v>
      </c>
      <c r="B169" s="57" t="s">
        <v>3849</v>
      </c>
      <c r="C169" s="57"/>
      <c r="D169" s="26"/>
      <c r="E169" s="66"/>
      <c r="F169" s="57"/>
      <c r="G169" s="58"/>
      <c r="H169" s="58"/>
      <c r="I169" s="58"/>
      <c r="J169" s="59">
        <f t="shared" si="10"/>
        <v>0</v>
      </c>
      <c r="K169" s="59">
        <v>0</v>
      </c>
      <c r="L169" s="58"/>
      <c r="M169" s="58"/>
      <c r="N169" s="58"/>
      <c r="O169" s="58"/>
      <c r="P169" s="61">
        <f t="shared" si="11"/>
        <v>0</v>
      </c>
      <c r="Q169" s="61">
        <f t="shared" si="12"/>
        <v>0</v>
      </c>
      <c r="R169" s="79">
        <v>0</v>
      </c>
      <c r="S169" s="79">
        <v>0</v>
      </c>
      <c r="T169" s="58">
        <v>0</v>
      </c>
      <c r="U169" s="58">
        <v>0</v>
      </c>
      <c r="V169" s="58">
        <v>0</v>
      </c>
      <c r="W169" s="58">
        <v>0</v>
      </c>
      <c r="X169" s="58">
        <v>0</v>
      </c>
      <c r="Y169" s="58">
        <v>0</v>
      </c>
      <c r="Z169" s="58">
        <v>0</v>
      </c>
      <c r="AA169" s="58">
        <v>0</v>
      </c>
      <c r="AB169" s="58">
        <v>0</v>
      </c>
      <c r="AC169" s="58">
        <v>0</v>
      </c>
      <c r="AD169" s="58">
        <v>0</v>
      </c>
      <c r="AE169" s="58">
        <v>0</v>
      </c>
      <c r="AF169" s="58">
        <v>0</v>
      </c>
      <c r="AG169" s="58">
        <v>0</v>
      </c>
      <c r="AH169" s="58">
        <v>0</v>
      </c>
      <c r="AI169" s="58">
        <v>0</v>
      </c>
      <c r="AJ169" s="58">
        <v>0</v>
      </c>
      <c r="AK169" s="58">
        <v>0</v>
      </c>
      <c r="AL169" s="58">
        <v>0</v>
      </c>
      <c r="AM169" s="58">
        <v>0</v>
      </c>
      <c r="AN169" s="58">
        <v>0</v>
      </c>
      <c r="AO169" s="58">
        <v>0</v>
      </c>
      <c r="AP169" s="58">
        <v>0</v>
      </c>
      <c r="AQ169" s="58">
        <v>0</v>
      </c>
      <c r="AR169" s="58">
        <v>0</v>
      </c>
      <c r="AS169" s="58">
        <v>0</v>
      </c>
      <c r="AT169" s="58">
        <v>0</v>
      </c>
      <c r="AU169" s="58">
        <v>0</v>
      </c>
      <c r="AV169" s="58">
        <v>0</v>
      </c>
      <c r="AW169" s="58">
        <v>0</v>
      </c>
      <c r="AX169" s="58">
        <v>0</v>
      </c>
      <c r="AY169" s="58">
        <v>0</v>
      </c>
      <c r="AZ169" s="58">
        <v>0</v>
      </c>
      <c r="BA169" s="58">
        <v>0</v>
      </c>
      <c r="BB169" s="58">
        <v>0</v>
      </c>
      <c r="BC169" s="66"/>
      <c r="BD169" s="66"/>
      <c r="BE169" s="66"/>
      <c r="BF169" s="66"/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66"/>
      <c r="BR169" s="66"/>
      <c r="BS169" s="66"/>
      <c r="BT169" s="113">
        <f t="shared" si="13"/>
        <v>0</v>
      </c>
      <c r="BU169" s="113">
        <f t="shared" si="14"/>
        <v>0</v>
      </c>
    </row>
    <row r="170" spans="1:73" x14ac:dyDescent="0.2">
      <c r="A170" s="52" t="s">
        <v>19</v>
      </c>
      <c r="B170" s="53" t="s">
        <v>3662</v>
      </c>
      <c r="C170" s="54" t="s">
        <v>3657</v>
      </c>
      <c r="D170" s="55">
        <v>239000</v>
      </c>
      <c r="E170" s="238" t="s">
        <v>1490</v>
      </c>
      <c r="F170" s="57" t="s">
        <v>3487</v>
      </c>
      <c r="G170" s="58"/>
      <c r="H170" s="58"/>
      <c r="I170" s="58"/>
      <c r="J170" s="59">
        <f t="shared" si="10"/>
        <v>0</v>
      </c>
      <c r="K170" s="59">
        <v>0</v>
      </c>
      <c r="L170" s="33"/>
      <c r="M170" s="33"/>
      <c r="N170" s="33"/>
      <c r="O170" s="60"/>
      <c r="P170" s="61">
        <f t="shared" si="11"/>
        <v>0</v>
      </c>
      <c r="Q170" s="61">
        <f t="shared" si="12"/>
        <v>241002.72</v>
      </c>
      <c r="R170" s="62"/>
      <c r="S170" s="62">
        <v>500</v>
      </c>
      <c r="T170" s="26">
        <v>200</v>
      </c>
      <c r="U170" s="26">
        <v>200</v>
      </c>
      <c r="V170" s="26">
        <v>615</v>
      </c>
      <c r="W170" s="26">
        <v>222696.72</v>
      </c>
      <c r="X170" s="26">
        <v>615</v>
      </c>
      <c r="Y170" s="26">
        <v>615</v>
      </c>
      <c r="Z170" s="26">
        <v>615</v>
      </c>
      <c r="AA170" s="26">
        <v>615</v>
      </c>
      <c r="AB170" s="26">
        <v>615</v>
      </c>
      <c r="AC170" s="26">
        <v>615</v>
      </c>
      <c r="AD170" s="26">
        <v>615</v>
      </c>
      <c r="AE170" s="26">
        <v>615</v>
      </c>
      <c r="AF170" s="26">
        <v>615</v>
      </c>
      <c r="AG170" s="26">
        <v>615</v>
      </c>
      <c r="AH170" s="26">
        <v>615</v>
      </c>
      <c r="AI170" s="26">
        <v>615</v>
      </c>
      <c r="AJ170" s="26">
        <v>615</v>
      </c>
      <c r="AK170" s="26">
        <v>615</v>
      </c>
      <c r="AL170" s="26">
        <v>615</v>
      </c>
      <c r="AM170" s="26">
        <v>615</v>
      </c>
      <c r="AN170" s="26">
        <v>615</v>
      </c>
      <c r="AO170" s="26">
        <v>615</v>
      </c>
      <c r="AP170" s="26">
        <v>615</v>
      </c>
      <c r="AQ170" s="26">
        <v>615</v>
      </c>
      <c r="AR170" s="26">
        <v>615</v>
      </c>
      <c r="AS170" s="26">
        <v>615</v>
      </c>
      <c r="AT170" s="26">
        <v>615</v>
      </c>
      <c r="AU170" s="26">
        <v>615</v>
      </c>
      <c r="AV170" s="26">
        <v>615</v>
      </c>
      <c r="AW170" s="26">
        <v>615</v>
      </c>
      <c r="AX170" s="26">
        <v>615</v>
      </c>
      <c r="AY170" s="26">
        <v>0</v>
      </c>
      <c r="AZ170" s="26">
        <v>0</v>
      </c>
      <c r="BA170" s="26">
        <v>0</v>
      </c>
      <c r="BB170" s="26">
        <v>186</v>
      </c>
      <c r="BC170" s="26">
        <v>0</v>
      </c>
      <c r="BD170" s="26">
        <v>0</v>
      </c>
      <c r="BE170" s="26">
        <v>0</v>
      </c>
      <c r="BF170" s="26">
        <v>0</v>
      </c>
      <c r="BG170" s="26">
        <v>0</v>
      </c>
      <c r="BH170" s="26">
        <v>0</v>
      </c>
      <c r="BI170" s="26">
        <v>0</v>
      </c>
      <c r="BJ170" s="26">
        <v>0</v>
      </c>
      <c r="BK170" s="26">
        <v>0</v>
      </c>
      <c r="BL170" s="26">
        <v>0</v>
      </c>
      <c r="BM170" s="26">
        <v>0</v>
      </c>
      <c r="BN170" s="26">
        <v>0</v>
      </c>
      <c r="BO170" s="26">
        <v>0</v>
      </c>
      <c r="BP170" s="26">
        <v>0</v>
      </c>
      <c r="BQ170" s="26">
        <v>0</v>
      </c>
      <c r="BR170" s="26">
        <v>0</v>
      </c>
      <c r="BS170" s="26">
        <v>0</v>
      </c>
      <c r="BT170" s="113">
        <f t="shared" si="13"/>
        <v>500</v>
      </c>
      <c r="BU170" s="113">
        <f t="shared" si="14"/>
        <v>240502.72</v>
      </c>
    </row>
    <row r="171" spans="1:73" x14ac:dyDescent="0.2">
      <c r="A171" s="57" t="s">
        <v>42</v>
      </c>
      <c r="B171" s="57" t="s">
        <v>3850</v>
      </c>
      <c r="C171" s="57"/>
      <c r="D171" s="26"/>
      <c r="E171" s="66"/>
      <c r="F171" s="57"/>
      <c r="G171" s="58"/>
      <c r="H171" s="58"/>
      <c r="I171" s="58"/>
      <c r="J171" s="59">
        <f t="shared" si="10"/>
        <v>0</v>
      </c>
      <c r="K171" s="59">
        <v>0</v>
      </c>
      <c r="L171" s="58"/>
      <c r="M171" s="58"/>
      <c r="N171" s="58"/>
      <c r="O171" s="58"/>
      <c r="P171" s="61">
        <f t="shared" si="11"/>
        <v>0</v>
      </c>
      <c r="Q171" s="61">
        <f t="shared" si="12"/>
        <v>0</v>
      </c>
      <c r="R171" s="79">
        <v>0</v>
      </c>
      <c r="S171" s="79">
        <v>0</v>
      </c>
      <c r="T171" s="58">
        <v>0</v>
      </c>
      <c r="U171" s="58">
        <v>0</v>
      </c>
      <c r="V171" s="58">
        <v>0</v>
      </c>
      <c r="W171" s="58">
        <v>0</v>
      </c>
      <c r="X171" s="58">
        <v>0</v>
      </c>
      <c r="Y171" s="58">
        <v>0</v>
      </c>
      <c r="Z171" s="58">
        <v>0</v>
      </c>
      <c r="AA171" s="58">
        <v>0</v>
      </c>
      <c r="AB171" s="58">
        <v>0</v>
      </c>
      <c r="AC171" s="58">
        <v>0</v>
      </c>
      <c r="AD171" s="58">
        <v>0</v>
      </c>
      <c r="AE171" s="58">
        <v>0</v>
      </c>
      <c r="AF171" s="58">
        <v>0</v>
      </c>
      <c r="AG171" s="58">
        <v>0</v>
      </c>
      <c r="AH171" s="58">
        <v>0</v>
      </c>
      <c r="AI171" s="58">
        <v>0</v>
      </c>
      <c r="AJ171" s="58">
        <v>0</v>
      </c>
      <c r="AK171" s="58">
        <v>0</v>
      </c>
      <c r="AL171" s="58">
        <v>0</v>
      </c>
      <c r="AM171" s="58">
        <v>0</v>
      </c>
      <c r="AN171" s="58">
        <v>0</v>
      </c>
      <c r="AO171" s="58">
        <v>0</v>
      </c>
      <c r="AP171" s="58">
        <v>0</v>
      </c>
      <c r="AQ171" s="58">
        <v>0</v>
      </c>
      <c r="AR171" s="58">
        <v>0</v>
      </c>
      <c r="AS171" s="58">
        <v>0</v>
      </c>
      <c r="AT171" s="58">
        <v>0</v>
      </c>
      <c r="AU171" s="58">
        <v>0</v>
      </c>
      <c r="AV171" s="58">
        <v>0</v>
      </c>
      <c r="AW171" s="58">
        <v>0</v>
      </c>
      <c r="AX171" s="58">
        <v>0</v>
      </c>
      <c r="AY171" s="58">
        <v>0</v>
      </c>
      <c r="AZ171" s="58">
        <v>0</v>
      </c>
      <c r="BA171" s="58">
        <v>0</v>
      </c>
      <c r="BB171" s="58">
        <v>0</v>
      </c>
      <c r="BC171" s="66"/>
      <c r="BD171" s="66"/>
      <c r="BE171" s="66"/>
      <c r="BF171" s="66"/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113">
        <f t="shared" si="13"/>
        <v>0</v>
      </c>
      <c r="BU171" s="113">
        <f t="shared" si="14"/>
        <v>0</v>
      </c>
    </row>
    <row r="172" spans="1:73" x14ac:dyDescent="0.2">
      <c r="A172" s="57" t="s">
        <v>42</v>
      </c>
      <c r="B172" s="57" t="s">
        <v>3851</v>
      </c>
      <c r="C172" s="57"/>
      <c r="D172" s="26"/>
      <c r="E172" s="66"/>
      <c r="F172" s="57"/>
      <c r="G172" s="58"/>
      <c r="H172" s="58"/>
      <c r="I172" s="58"/>
      <c r="J172" s="59">
        <f t="shared" si="10"/>
        <v>0</v>
      </c>
      <c r="K172" s="59">
        <v>0</v>
      </c>
      <c r="L172" s="58"/>
      <c r="M172" s="58"/>
      <c r="N172" s="58"/>
      <c r="O172" s="58"/>
      <c r="P172" s="61">
        <f t="shared" si="11"/>
        <v>0</v>
      </c>
      <c r="Q172" s="61">
        <f t="shared" si="12"/>
        <v>0</v>
      </c>
      <c r="R172" s="79">
        <v>0</v>
      </c>
      <c r="S172" s="79">
        <v>0</v>
      </c>
      <c r="T172" s="58">
        <v>0</v>
      </c>
      <c r="U172" s="58">
        <v>0</v>
      </c>
      <c r="V172" s="58">
        <v>0</v>
      </c>
      <c r="W172" s="58">
        <v>0</v>
      </c>
      <c r="X172" s="58">
        <v>0</v>
      </c>
      <c r="Y172" s="58">
        <v>0</v>
      </c>
      <c r="Z172" s="58">
        <v>0</v>
      </c>
      <c r="AA172" s="58">
        <v>0</v>
      </c>
      <c r="AB172" s="58">
        <v>0</v>
      </c>
      <c r="AC172" s="58">
        <v>0</v>
      </c>
      <c r="AD172" s="58">
        <v>0</v>
      </c>
      <c r="AE172" s="58">
        <v>0</v>
      </c>
      <c r="AF172" s="58">
        <v>0</v>
      </c>
      <c r="AG172" s="58">
        <v>0</v>
      </c>
      <c r="AH172" s="58">
        <v>0</v>
      </c>
      <c r="AI172" s="58">
        <v>0</v>
      </c>
      <c r="AJ172" s="58">
        <v>0</v>
      </c>
      <c r="AK172" s="58">
        <v>0</v>
      </c>
      <c r="AL172" s="58">
        <v>0</v>
      </c>
      <c r="AM172" s="58">
        <v>0</v>
      </c>
      <c r="AN172" s="58">
        <v>0</v>
      </c>
      <c r="AO172" s="58">
        <v>0</v>
      </c>
      <c r="AP172" s="58">
        <v>0</v>
      </c>
      <c r="AQ172" s="58">
        <v>0</v>
      </c>
      <c r="AR172" s="58">
        <v>0</v>
      </c>
      <c r="AS172" s="58">
        <v>0</v>
      </c>
      <c r="AT172" s="58">
        <v>0</v>
      </c>
      <c r="AU172" s="58">
        <v>0</v>
      </c>
      <c r="AV172" s="58">
        <v>0</v>
      </c>
      <c r="AW172" s="58">
        <v>0</v>
      </c>
      <c r="AX172" s="58">
        <v>0</v>
      </c>
      <c r="AY172" s="58">
        <v>0</v>
      </c>
      <c r="AZ172" s="58">
        <v>0</v>
      </c>
      <c r="BA172" s="58">
        <v>0</v>
      </c>
      <c r="BB172" s="58">
        <v>0</v>
      </c>
      <c r="BC172" s="66"/>
      <c r="BD172" s="66"/>
      <c r="BE172" s="66"/>
      <c r="BF172" s="66"/>
      <c r="BG172" s="66"/>
      <c r="BH172" s="66"/>
      <c r="BI172" s="66"/>
      <c r="BJ172" s="66"/>
      <c r="BK172" s="66"/>
      <c r="BL172" s="66"/>
      <c r="BM172" s="66"/>
      <c r="BN172" s="66"/>
      <c r="BO172" s="66"/>
      <c r="BP172" s="66"/>
      <c r="BQ172" s="66"/>
      <c r="BR172" s="66"/>
      <c r="BS172" s="66"/>
      <c r="BT172" s="113">
        <f t="shared" si="13"/>
        <v>0</v>
      </c>
      <c r="BU172" s="113">
        <f t="shared" si="14"/>
        <v>0</v>
      </c>
    </row>
    <row r="173" spans="1:73" x14ac:dyDescent="0.2">
      <c r="A173" s="52" t="s">
        <v>19</v>
      </c>
      <c r="B173" s="53" t="s">
        <v>3727</v>
      </c>
      <c r="C173" s="54" t="s">
        <v>3728</v>
      </c>
      <c r="D173" s="55">
        <v>393860</v>
      </c>
      <c r="E173" s="56" t="s">
        <v>1495</v>
      </c>
      <c r="F173" s="57" t="s">
        <v>3487</v>
      </c>
      <c r="G173" s="58"/>
      <c r="H173" s="58"/>
      <c r="I173" s="58"/>
      <c r="J173" s="59">
        <f t="shared" si="10"/>
        <v>0</v>
      </c>
      <c r="K173" s="59">
        <v>0</v>
      </c>
      <c r="L173" s="33"/>
      <c r="M173" s="33"/>
      <c r="N173" s="33">
        <v>600</v>
      </c>
      <c r="O173" s="60"/>
      <c r="P173" s="61">
        <f t="shared" si="11"/>
        <v>600</v>
      </c>
      <c r="Q173" s="61">
        <f t="shared" si="12"/>
        <v>393275.12</v>
      </c>
      <c r="R173" s="62"/>
      <c r="S173" s="62">
        <v>1275.1199999999999</v>
      </c>
      <c r="T173" s="26">
        <v>630</v>
      </c>
      <c r="U173" s="26">
        <v>630</v>
      </c>
      <c r="V173" s="26">
        <v>630</v>
      </c>
      <c r="W173" s="26">
        <v>311330</v>
      </c>
      <c r="X173" s="26">
        <v>630</v>
      </c>
      <c r="Y173" s="26">
        <v>630</v>
      </c>
      <c r="Z173" s="26">
        <v>630</v>
      </c>
      <c r="AA173" s="26">
        <v>630</v>
      </c>
      <c r="AB173" s="26">
        <v>630</v>
      </c>
      <c r="AC173" s="26">
        <v>830</v>
      </c>
      <c r="AD173" s="26">
        <v>2100</v>
      </c>
      <c r="AE173" s="26">
        <v>2100</v>
      </c>
      <c r="AF173" s="26">
        <v>2100</v>
      </c>
      <c r="AG173" s="26">
        <v>2100</v>
      </c>
      <c r="AH173" s="26">
        <v>2100</v>
      </c>
      <c r="AI173" s="26">
        <v>11100</v>
      </c>
      <c r="AJ173" s="26">
        <v>2100</v>
      </c>
      <c r="AK173" s="26">
        <v>2100</v>
      </c>
      <c r="AL173" s="26">
        <v>2100</v>
      </c>
      <c r="AM173" s="26">
        <v>2100</v>
      </c>
      <c r="AN173" s="26">
        <v>2100</v>
      </c>
      <c r="AO173" s="26">
        <v>2100</v>
      </c>
      <c r="AP173" s="26">
        <v>2100</v>
      </c>
      <c r="AQ173" s="26">
        <v>2100</v>
      </c>
      <c r="AR173" s="26">
        <v>2100</v>
      </c>
      <c r="AS173" s="26">
        <v>2100</v>
      </c>
      <c r="AT173" s="26">
        <v>2100</v>
      </c>
      <c r="AU173" s="26">
        <v>11100</v>
      </c>
      <c r="AV173" s="26">
        <v>2100</v>
      </c>
      <c r="AW173" s="26">
        <v>2100</v>
      </c>
      <c r="AX173" s="26">
        <v>2100</v>
      </c>
      <c r="AY173" s="26">
        <v>2100</v>
      </c>
      <c r="AZ173" s="26">
        <v>0</v>
      </c>
      <c r="BA173" s="26">
        <v>0</v>
      </c>
      <c r="BB173" s="26">
        <v>10600</v>
      </c>
      <c r="BC173" s="26">
        <v>0</v>
      </c>
      <c r="BD173" s="26">
        <v>0</v>
      </c>
      <c r="BE173" s="26">
        <v>0</v>
      </c>
      <c r="BF173" s="26">
        <v>0</v>
      </c>
      <c r="BG173" s="26">
        <v>0</v>
      </c>
      <c r="BH173" s="26">
        <v>0</v>
      </c>
      <c r="BI173" s="26">
        <v>0</v>
      </c>
      <c r="BJ173" s="26">
        <v>0</v>
      </c>
      <c r="BK173" s="26">
        <v>0</v>
      </c>
      <c r="BL173" s="26">
        <v>0</v>
      </c>
      <c r="BM173" s="26">
        <v>0</v>
      </c>
      <c r="BN173" s="26">
        <v>0</v>
      </c>
      <c r="BO173" s="26">
        <v>0</v>
      </c>
      <c r="BP173" s="26">
        <v>0</v>
      </c>
      <c r="BQ173" s="26">
        <v>0</v>
      </c>
      <c r="BR173" s="26">
        <v>0</v>
      </c>
      <c r="BS173" s="26">
        <v>0</v>
      </c>
      <c r="BT173" s="113">
        <f t="shared" si="13"/>
        <v>1875.12</v>
      </c>
      <c r="BU173" s="113">
        <f t="shared" si="14"/>
        <v>392000</v>
      </c>
    </row>
    <row r="174" spans="1:73" x14ac:dyDescent="0.2">
      <c r="A174" s="57" t="s">
        <v>42</v>
      </c>
      <c r="B174" s="57" t="s">
        <v>3852</v>
      </c>
      <c r="C174" s="57"/>
      <c r="D174" s="26"/>
      <c r="E174" s="239"/>
      <c r="F174" s="57"/>
      <c r="G174" s="58"/>
      <c r="H174" s="58"/>
      <c r="I174" s="58"/>
      <c r="J174" s="59">
        <f t="shared" si="10"/>
        <v>0</v>
      </c>
      <c r="K174" s="59">
        <v>0</v>
      </c>
      <c r="L174" s="58"/>
      <c r="M174" s="58"/>
      <c r="N174" s="58"/>
      <c r="O174" s="58"/>
      <c r="P174" s="61">
        <f t="shared" si="11"/>
        <v>0</v>
      </c>
      <c r="Q174" s="61">
        <f t="shared" si="12"/>
        <v>0</v>
      </c>
      <c r="R174" s="79">
        <v>0</v>
      </c>
      <c r="S174" s="79">
        <v>0</v>
      </c>
      <c r="T174" s="58">
        <v>0</v>
      </c>
      <c r="U174" s="58">
        <v>0</v>
      </c>
      <c r="V174" s="58">
        <v>0</v>
      </c>
      <c r="W174" s="58">
        <v>0</v>
      </c>
      <c r="X174" s="58">
        <v>0</v>
      </c>
      <c r="Y174" s="58">
        <v>0</v>
      </c>
      <c r="Z174" s="58">
        <v>0</v>
      </c>
      <c r="AA174" s="58">
        <v>0</v>
      </c>
      <c r="AB174" s="58">
        <v>0</v>
      </c>
      <c r="AC174" s="58">
        <v>0</v>
      </c>
      <c r="AD174" s="58">
        <v>0</v>
      </c>
      <c r="AE174" s="58">
        <v>0</v>
      </c>
      <c r="AF174" s="58">
        <v>0</v>
      </c>
      <c r="AG174" s="58">
        <v>0</v>
      </c>
      <c r="AH174" s="58">
        <v>0</v>
      </c>
      <c r="AI174" s="58">
        <v>0</v>
      </c>
      <c r="AJ174" s="58">
        <v>0</v>
      </c>
      <c r="AK174" s="58">
        <v>0</v>
      </c>
      <c r="AL174" s="58">
        <v>0</v>
      </c>
      <c r="AM174" s="58">
        <v>0</v>
      </c>
      <c r="AN174" s="58">
        <v>0</v>
      </c>
      <c r="AO174" s="58">
        <v>0</v>
      </c>
      <c r="AP174" s="58">
        <v>0</v>
      </c>
      <c r="AQ174" s="58">
        <v>0</v>
      </c>
      <c r="AR174" s="58">
        <v>0</v>
      </c>
      <c r="AS174" s="58">
        <v>0</v>
      </c>
      <c r="AT174" s="58">
        <v>0</v>
      </c>
      <c r="AU174" s="58">
        <v>0</v>
      </c>
      <c r="AV174" s="58">
        <v>0</v>
      </c>
      <c r="AW174" s="58">
        <v>0</v>
      </c>
      <c r="AX174" s="58">
        <v>0</v>
      </c>
      <c r="AY174" s="58">
        <v>0</v>
      </c>
      <c r="AZ174" s="58">
        <v>0</v>
      </c>
      <c r="BA174" s="58">
        <v>0</v>
      </c>
      <c r="BB174" s="58">
        <v>0</v>
      </c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66"/>
      <c r="BS174" s="66"/>
      <c r="BT174" s="113">
        <f t="shared" si="13"/>
        <v>0</v>
      </c>
      <c r="BU174" s="113">
        <f t="shared" si="14"/>
        <v>0</v>
      </c>
    </row>
    <row r="175" spans="1:73" x14ac:dyDescent="0.2">
      <c r="A175" s="101" t="s">
        <v>16</v>
      </c>
      <c r="B175" s="57" t="s">
        <v>3912</v>
      </c>
      <c r="C175" s="57"/>
      <c r="D175" s="26"/>
      <c r="E175" s="66"/>
      <c r="F175" s="57"/>
      <c r="G175" s="58"/>
      <c r="H175" s="58"/>
      <c r="I175" s="58"/>
      <c r="J175" s="59">
        <f t="shared" si="10"/>
        <v>0</v>
      </c>
      <c r="K175" s="59">
        <v>0</v>
      </c>
      <c r="L175" s="58"/>
      <c r="M175" s="58"/>
      <c r="N175" s="58"/>
      <c r="O175" s="58"/>
      <c r="P175" s="61">
        <f t="shared" si="11"/>
        <v>0</v>
      </c>
      <c r="Q175" s="61">
        <f t="shared" si="12"/>
        <v>0</v>
      </c>
      <c r="R175" s="79">
        <v>0</v>
      </c>
      <c r="S175" s="79">
        <v>0</v>
      </c>
      <c r="T175" s="58">
        <v>0</v>
      </c>
      <c r="U175" s="58">
        <v>0</v>
      </c>
      <c r="V175" s="58">
        <v>0</v>
      </c>
      <c r="W175" s="58">
        <v>0</v>
      </c>
      <c r="X175" s="58">
        <v>0</v>
      </c>
      <c r="Y175" s="58">
        <v>0</v>
      </c>
      <c r="Z175" s="58">
        <v>0</v>
      </c>
      <c r="AA175" s="58">
        <v>0</v>
      </c>
      <c r="AB175" s="58">
        <v>0</v>
      </c>
      <c r="AC175" s="58">
        <v>0</v>
      </c>
      <c r="AD175" s="58">
        <v>0</v>
      </c>
      <c r="AE175" s="58">
        <v>0</v>
      </c>
      <c r="AF175" s="58">
        <v>0</v>
      </c>
      <c r="AG175" s="58">
        <v>0</v>
      </c>
      <c r="AH175" s="58">
        <v>0</v>
      </c>
      <c r="AI175" s="58">
        <v>0</v>
      </c>
      <c r="AJ175" s="58">
        <v>0</v>
      </c>
      <c r="AK175" s="58">
        <v>0</v>
      </c>
      <c r="AL175" s="58">
        <v>0</v>
      </c>
      <c r="AM175" s="58">
        <v>0</v>
      </c>
      <c r="AN175" s="58">
        <v>0</v>
      </c>
      <c r="AO175" s="58">
        <v>0</v>
      </c>
      <c r="AP175" s="58">
        <v>0</v>
      </c>
      <c r="AQ175" s="58">
        <v>0</v>
      </c>
      <c r="AR175" s="58">
        <v>0</v>
      </c>
      <c r="AS175" s="58">
        <v>0</v>
      </c>
      <c r="AT175" s="58">
        <v>0</v>
      </c>
      <c r="AU175" s="58">
        <v>0</v>
      </c>
      <c r="AV175" s="58">
        <v>0</v>
      </c>
      <c r="AW175" s="58">
        <v>0</v>
      </c>
      <c r="AX175" s="58">
        <v>0</v>
      </c>
      <c r="AY175" s="58">
        <v>0</v>
      </c>
      <c r="AZ175" s="58">
        <v>0</v>
      </c>
      <c r="BA175" s="58">
        <v>0</v>
      </c>
      <c r="BB175" s="58">
        <v>0</v>
      </c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113">
        <f t="shared" si="13"/>
        <v>0</v>
      </c>
      <c r="BU175" s="113">
        <f t="shared" si="14"/>
        <v>0</v>
      </c>
    </row>
    <row r="176" spans="1:73" x14ac:dyDescent="0.2">
      <c r="A176" s="57" t="s">
        <v>42</v>
      </c>
      <c r="B176" s="57" t="s">
        <v>3853</v>
      </c>
      <c r="C176" s="57"/>
      <c r="D176" s="26"/>
      <c r="E176" s="66"/>
      <c r="F176" s="57"/>
      <c r="G176" s="58"/>
      <c r="H176" s="58"/>
      <c r="I176" s="58"/>
      <c r="J176" s="59">
        <f t="shared" si="10"/>
        <v>0</v>
      </c>
      <c r="K176" s="59">
        <v>0</v>
      </c>
      <c r="L176" s="58"/>
      <c r="M176" s="58"/>
      <c r="N176" s="58"/>
      <c r="O176" s="58"/>
      <c r="P176" s="61">
        <f t="shared" si="11"/>
        <v>0</v>
      </c>
      <c r="Q176" s="61">
        <f t="shared" si="12"/>
        <v>0</v>
      </c>
      <c r="R176" s="79">
        <v>0</v>
      </c>
      <c r="S176" s="79">
        <v>0</v>
      </c>
      <c r="T176" s="58">
        <v>0</v>
      </c>
      <c r="U176" s="58">
        <v>0</v>
      </c>
      <c r="V176" s="58">
        <v>0</v>
      </c>
      <c r="W176" s="58">
        <v>0</v>
      </c>
      <c r="X176" s="58">
        <v>0</v>
      </c>
      <c r="Y176" s="58">
        <v>0</v>
      </c>
      <c r="Z176" s="58">
        <v>0</v>
      </c>
      <c r="AA176" s="58">
        <v>0</v>
      </c>
      <c r="AB176" s="58">
        <v>0</v>
      </c>
      <c r="AC176" s="58">
        <v>0</v>
      </c>
      <c r="AD176" s="58">
        <v>0</v>
      </c>
      <c r="AE176" s="58">
        <v>0</v>
      </c>
      <c r="AF176" s="58">
        <v>0</v>
      </c>
      <c r="AG176" s="58">
        <v>0</v>
      </c>
      <c r="AH176" s="58">
        <v>0</v>
      </c>
      <c r="AI176" s="58">
        <v>0</v>
      </c>
      <c r="AJ176" s="58">
        <v>0</v>
      </c>
      <c r="AK176" s="58">
        <v>0</v>
      </c>
      <c r="AL176" s="58">
        <v>0</v>
      </c>
      <c r="AM176" s="58">
        <v>0</v>
      </c>
      <c r="AN176" s="58">
        <v>0</v>
      </c>
      <c r="AO176" s="58">
        <v>0</v>
      </c>
      <c r="AP176" s="58">
        <v>0</v>
      </c>
      <c r="AQ176" s="58">
        <v>0</v>
      </c>
      <c r="AR176" s="58">
        <v>0</v>
      </c>
      <c r="AS176" s="58">
        <v>0</v>
      </c>
      <c r="AT176" s="58">
        <v>0</v>
      </c>
      <c r="AU176" s="58">
        <v>0</v>
      </c>
      <c r="AV176" s="58">
        <v>0</v>
      </c>
      <c r="AW176" s="58">
        <v>0</v>
      </c>
      <c r="AX176" s="58">
        <v>0</v>
      </c>
      <c r="AY176" s="58">
        <v>0</v>
      </c>
      <c r="AZ176" s="58">
        <v>0</v>
      </c>
      <c r="BA176" s="58">
        <v>0</v>
      </c>
      <c r="BB176" s="58">
        <v>0</v>
      </c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  <c r="BM176" s="66"/>
      <c r="BN176" s="66"/>
      <c r="BO176" s="66"/>
      <c r="BP176" s="66"/>
      <c r="BQ176" s="66"/>
      <c r="BR176" s="66"/>
      <c r="BS176" s="66"/>
      <c r="BT176" s="113">
        <f t="shared" si="13"/>
        <v>0</v>
      </c>
      <c r="BU176" s="113">
        <f t="shared" si="14"/>
        <v>0</v>
      </c>
    </row>
    <row r="177" spans="1:73" x14ac:dyDescent="0.2">
      <c r="A177" s="57" t="s">
        <v>42</v>
      </c>
      <c r="B177" s="57" t="s">
        <v>3854</v>
      </c>
      <c r="C177" s="57"/>
      <c r="D177" s="26"/>
      <c r="E177" s="66"/>
      <c r="F177" s="57"/>
      <c r="G177" s="58"/>
      <c r="H177" s="58"/>
      <c r="I177" s="58"/>
      <c r="J177" s="59">
        <f t="shared" si="10"/>
        <v>0</v>
      </c>
      <c r="K177" s="59">
        <v>0</v>
      </c>
      <c r="L177" s="58"/>
      <c r="M177" s="58"/>
      <c r="N177" s="58"/>
      <c r="O177" s="58"/>
      <c r="P177" s="61">
        <f t="shared" si="11"/>
        <v>0</v>
      </c>
      <c r="Q177" s="61">
        <f t="shared" si="12"/>
        <v>0</v>
      </c>
      <c r="R177" s="79">
        <v>0</v>
      </c>
      <c r="S177" s="79">
        <v>0</v>
      </c>
      <c r="T177" s="58">
        <v>0</v>
      </c>
      <c r="U177" s="58">
        <v>0</v>
      </c>
      <c r="V177" s="58">
        <v>0</v>
      </c>
      <c r="W177" s="58">
        <v>0</v>
      </c>
      <c r="X177" s="58">
        <v>0</v>
      </c>
      <c r="Y177" s="58">
        <v>0</v>
      </c>
      <c r="Z177" s="58">
        <v>0</v>
      </c>
      <c r="AA177" s="58">
        <v>0</v>
      </c>
      <c r="AB177" s="58">
        <v>0</v>
      </c>
      <c r="AC177" s="58">
        <v>0</v>
      </c>
      <c r="AD177" s="58">
        <v>0</v>
      </c>
      <c r="AE177" s="58">
        <v>0</v>
      </c>
      <c r="AF177" s="58">
        <v>0</v>
      </c>
      <c r="AG177" s="58">
        <v>0</v>
      </c>
      <c r="AH177" s="58">
        <v>0</v>
      </c>
      <c r="AI177" s="58">
        <v>0</v>
      </c>
      <c r="AJ177" s="58">
        <v>0</v>
      </c>
      <c r="AK177" s="58">
        <v>0</v>
      </c>
      <c r="AL177" s="58">
        <v>0</v>
      </c>
      <c r="AM177" s="58">
        <v>0</v>
      </c>
      <c r="AN177" s="58">
        <v>0</v>
      </c>
      <c r="AO177" s="58">
        <v>0</v>
      </c>
      <c r="AP177" s="58">
        <v>0</v>
      </c>
      <c r="AQ177" s="58">
        <v>0</v>
      </c>
      <c r="AR177" s="58">
        <v>0</v>
      </c>
      <c r="AS177" s="58">
        <v>0</v>
      </c>
      <c r="AT177" s="58">
        <v>0</v>
      </c>
      <c r="AU177" s="58">
        <v>0</v>
      </c>
      <c r="AV177" s="58">
        <v>0</v>
      </c>
      <c r="AW177" s="58">
        <v>0</v>
      </c>
      <c r="AX177" s="58">
        <v>0</v>
      </c>
      <c r="AY177" s="58">
        <v>0</v>
      </c>
      <c r="AZ177" s="58">
        <v>0</v>
      </c>
      <c r="BA177" s="58">
        <v>0</v>
      </c>
      <c r="BB177" s="58">
        <v>0</v>
      </c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113">
        <f t="shared" si="13"/>
        <v>0</v>
      </c>
      <c r="BU177" s="113">
        <f t="shared" si="14"/>
        <v>0</v>
      </c>
    </row>
    <row r="178" spans="1:73" x14ac:dyDescent="0.2">
      <c r="A178" s="57" t="s">
        <v>19</v>
      </c>
      <c r="B178" s="57" t="s">
        <v>3640</v>
      </c>
      <c r="C178" s="67" t="s">
        <v>3641</v>
      </c>
      <c r="D178" s="26">
        <v>299860</v>
      </c>
      <c r="E178" s="66" t="s">
        <v>1502</v>
      </c>
      <c r="F178" s="57" t="s">
        <v>3487</v>
      </c>
      <c r="G178" s="33">
        <v>10707</v>
      </c>
      <c r="H178" s="33"/>
      <c r="I178" s="33">
        <v>7782</v>
      </c>
      <c r="J178" s="59">
        <f t="shared" si="10"/>
        <v>18489</v>
      </c>
      <c r="K178" s="59">
        <v>285342.79999999958</v>
      </c>
      <c r="L178" s="33">
        <v>4113.82</v>
      </c>
      <c r="M178" s="33">
        <v>17122.780000000006</v>
      </c>
      <c r="N178" s="33"/>
      <c r="O178" s="60"/>
      <c r="P178" s="61">
        <f t="shared" si="11"/>
        <v>21236.600000000006</v>
      </c>
      <c r="Q178" s="61">
        <f t="shared" si="12"/>
        <v>270799.62</v>
      </c>
      <c r="R178" s="62"/>
      <c r="S178" s="62"/>
      <c r="T178" s="58">
        <v>246.82</v>
      </c>
      <c r="U178" s="26">
        <v>0</v>
      </c>
      <c r="V178" s="26">
        <v>0</v>
      </c>
      <c r="W178" s="26">
        <v>270552.8</v>
      </c>
      <c r="X178" s="26">
        <v>0</v>
      </c>
      <c r="Y178" s="26">
        <v>0</v>
      </c>
      <c r="Z178" s="26">
        <v>0</v>
      </c>
      <c r="AA178" s="26">
        <v>0</v>
      </c>
      <c r="AB178" s="26">
        <v>0</v>
      </c>
      <c r="AC178" s="26">
        <v>0</v>
      </c>
      <c r="AD178" s="26">
        <v>0</v>
      </c>
      <c r="AE178" s="26">
        <v>0</v>
      </c>
      <c r="AF178" s="26">
        <v>0</v>
      </c>
      <c r="AG178" s="26">
        <v>0</v>
      </c>
      <c r="AH178" s="26">
        <v>0</v>
      </c>
      <c r="AI178" s="26">
        <v>0</v>
      </c>
      <c r="AJ178" s="26">
        <v>0</v>
      </c>
      <c r="AK178" s="26">
        <v>0</v>
      </c>
      <c r="AL178" s="26">
        <v>0</v>
      </c>
      <c r="AM178" s="26">
        <v>0</v>
      </c>
      <c r="AN178" s="26">
        <v>0</v>
      </c>
      <c r="AO178" s="26">
        <v>0</v>
      </c>
      <c r="AP178" s="26">
        <v>0</v>
      </c>
      <c r="AQ178" s="26">
        <v>0</v>
      </c>
      <c r="AR178" s="26">
        <v>0</v>
      </c>
      <c r="AS178" s="26">
        <v>0</v>
      </c>
      <c r="AT178" s="26">
        <v>0</v>
      </c>
      <c r="AU178" s="26">
        <v>0</v>
      </c>
      <c r="AV178" s="26">
        <v>0</v>
      </c>
      <c r="AW178" s="26">
        <v>0</v>
      </c>
      <c r="AX178" s="26">
        <v>0</v>
      </c>
      <c r="AY178" s="26">
        <v>0</v>
      </c>
      <c r="AZ178" s="26">
        <v>0</v>
      </c>
      <c r="BA178" s="26">
        <v>0</v>
      </c>
      <c r="BB178" s="26">
        <v>0</v>
      </c>
      <c r="BC178" s="26">
        <v>0</v>
      </c>
      <c r="BD178" s="26">
        <v>0</v>
      </c>
      <c r="BE178" s="26">
        <v>0</v>
      </c>
      <c r="BF178" s="26">
        <v>0</v>
      </c>
      <c r="BG178" s="26">
        <v>0</v>
      </c>
      <c r="BH178" s="26">
        <v>0</v>
      </c>
      <c r="BI178" s="26">
        <v>0</v>
      </c>
      <c r="BJ178" s="26">
        <v>0</v>
      </c>
      <c r="BK178" s="26">
        <v>0</v>
      </c>
      <c r="BL178" s="26">
        <v>0</v>
      </c>
      <c r="BM178" s="26">
        <v>0</v>
      </c>
      <c r="BN178" s="26">
        <v>0</v>
      </c>
      <c r="BO178" s="26">
        <v>0</v>
      </c>
      <c r="BP178" s="26">
        <v>0</v>
      </c>
      <c r="BQ178" s="26">
        <v>0</v>
      </c>
      <c r="BR178" s="26">
        <v>0</v>
      </c>
      <c r="BS178" s="26">
        <v>0</v>
      </c>
      <c r="BT178" s="113">
        <f t="shared" si="13"/>
        <v>21236.600000000006</v>
      </c>
      <c r="BU178" s="113">
        <f t="shared" si="14"/>
        <v>270799.62</v>
      </c>
    </row>
    <row r="179" spans="1:73" x14ac:dyDescent="0.2">
      <c r="A179" s="57" t="s">
        <v>42</v>
      </c>
      <c r="B179" s="57" t="s">
        <v>3855</v>
      </c>
      <c r="C179" s="57"/>
      <c r="D179" s="26"/>
      <c r="E179" s="66"/>
      <c r="F179" s="57"/>
      <c r="G179" s="58"/>
      <c r="H179" s="58"/>
      <c r="I179" s="58"/>
      <c r="J179" s="59">
        <f t="shared" si="10"/>
        <v>0</v>
      </c>
      <c r="K179" s="59">
        <v>0</v>
      </c>
      <c r="L179" s="58"/>
      <c r="M179" s="58"/>
      <c r="N179" s="58"/>
      <c r="O179" s="58"/>
      <c r="P179" s="61">
        <f t="shared" si="11"/>
        <v>0</v>
      </c>
      <c r="Q179" s="61">
        <f t="shared" si="12"/>
        <v>0</v>
      </c>
      <c r="R179" s="79">
        <v>0</v>
      </c>
      <c r="S179" s="79">
        <v>0</v>
      </c>
      <c r="T179" s="58">
        <v>0</v>
      </c>
      <c r="U179" s="58">
        <v>0</v>
      </c>
      <c r="V179" s="58">
        <v>0</v>
      </c>
      <c r="W179" s="58">
        <v>0</v>
      </c>
      <c r="X179" s="58">
        <v>0</v>
      </c>
      <c r="Y179" s="58">
        <v>0</v>
      </c>
      <c r="Z179" s="58">
        <v>0</v>
      </c>
      <c r="AA179" s="58">
        <v>0</v>
      </c>
      <c r="AB179" s="58">
        <v>0</v>
      </c>
      <c r="AC179" s="58">
        <v>0</v>
      </c>
      <c r="AD179" s="58">
        <v>0</v>
      </c>
      <c r="AE179" s="58">
        <v>0</v>
      </c>
      <c r="AF179" s="58">
        <v>0</v>
      </c>
      <c r="AG179" s="58">
        <v>0</v>
      </c>
      <c r="AH179" s="58">
        <v>0</v>
      </c>
      <c r="AI179" s="58">
        <v>0</v>
      </c>
      <c r="AJ179" s="58">
        <v>0</v>
      </c>
      <c r="AK179" s="58">
        <v>0</v>
      </c>
      <c r="AL179" s="58">
        <v>0</v>
      </c>
      <c r="AM179" s="58">
        <v>0</v>
      </c>
      <c r="AN179" s="58">
        <v>0</v>
      </c>
      <c r="AO179" s="58">
        <v>0</v>
      </c>
      <c r="AP179" s="58">
        <v>0</v>
      </c>
      <c r="AQ179" s="58">
        <v>0</v>
      </c>
      <c r="AR179" s="58">
        <v>0</v>
      </c>
      <c r="AS179" s="58">
        <v>0</v>
      </c>
      <c r="AT179" s="58">
        <v>0</v>
      </c>
      <c r="AU179" s="58">
        <v>0</v>
      </c>
      <c r="AV179" s="58">
        <v>0</v>
      </c>
      <c r="AW179" s="58">
        <v>0</v>
      </c>
      <c r="AX179" s="58">
        <v>0</v>
      </c>
      <c r="AY179" s="58">
        <v>0</v>
      </c>
      <c r="AZ179" s="58">
        <v>0</v>
      </c>
      <c r="BA179" s="58">
        <v>0</v>
      </c>
      <c r="BB179" s="58">
        <v>0</v>
      </c>
      <c r="BC179" s="66"/>
      <c r="BD179" s="66"/>
      <c r="BE179" s="66"/>
      <c r="BF179" s="66"/>
      <c r="BG179" s="66"/>
      <c r="BH179" s="66"/>
      <c r="BI179" s="66"/>
      <c r="BJ179" s="66"/>
      <c r="BK179" s="66"/>
      <c r="BL179" s="66"/>
      <c r="BM179" s="66"/>
      <c r="BN179" s="66"/>
      <c r="BO179" s="66"/>
      <c r="BP179" s="66"/>
      <c r="BQ179" s="66"/>
      <c r="BR179" s="66"/>
      <c r="BS179" s="66"/>
      <c r="BT179" s="113">
        <f t="shared" si="13"/>
        <v>0</v>
      </c>
      <c r="BU179" s="113">
        <f t="shared" si="14"/>
        <v>0</v>
      </c>
    </row>
    <row r="180" spans="1:73" x14ac:dyDescent="0.2">
      <c r="A180" s="52" t="s">
        <v>19</v>
      </c>
      <c r="B180" s="53" t="s">
        <v>3708</v>
      </c>
      <c r="C180" s="54" t="s">
        <v>3709</v>
      </c>
      <c r="D180" s="55">
        <v>224660</v>
      </c>
      <c r="E180" s="238" t="s">
        <v>1505</v>
      </c>
      <c r="F180" s="57" t="s">
        <v>3487</v>
      </c>
      <c r="G180" s="58"/>
      <c r="H180" s="58"/>
      <c r="I180" s="58"/>
      <c r="J180" s="59">
        <f t="shared" si="10"/>
        <v>0</v>
      </c>
      <c r="K180" s="59">
        <v>0</v>
      </c>
      <c r="L180" s="33"/>
      <c r="M180" s="33"/>
      <c r="N180" s="33"/>
      <c r="O180" s="60"/>
      <c r="P180" s="61">
        <f t="shared" si="11"/>
        <v>0</v>
      </c>
      <c r="Q180" s="61">
        <f t="shared" si="12"/>
        <v>171760</v>
      </c>
      <c r="R180" s="62">
        <v>35660</v>
      </c>
      <c r="S180" s="62">
        <v>4000</v>
      </c>
      <c r="T180" s="26">
        <v>4000</v>
      </c>
      <c r="U180" s="26">
        <v>4000</v>
      </c>
      <c r="V180" s="26">
        <v>4000</v>
      </c>
      <c r="W180" s="26">
        <v>4000</v>
      </c>
      <c r="X180" s="26">
        <v>4000</v>
      </c>
      <c r="Y180" s="26">
        <v>4000</v>
      </c>
      <c r="Z180" s="26">
        <v>4000</v>
      </c>
      <c r="AA180" s="26">
        <v>4000</v>
      </c>
      <c r="AB180" s="26">
        <v>4000</v>
      </c>
      <c r="AC180" s="26">
        <v>4000</v>
      </c>
      <c r="AD180" s="26">
        <v>4000</v>
      </c>
      <c r="AE180" s="26">
        <v>4000</v>
      </c>
      <c r="AF180" s="26">
        <v>4000</v>
      </c>
      <c r="AG180" s="26">
        <v>4000</v>
      </c>
      <c r="AH180" s="26">
        <v>4000</v>
      </c>
      <c r="AI180" s="26">
        <v>4000</v>
      </c>
      <c r="AJ180" s="26">
        <v>4000</v>
      </c>
      <c r="AK180" s="26">
        <v>4000</v>
      </c>
      <c r="AL180" s="26">
        <v>4000</v>
      </c>
      <c r="AM180" s="26">
        <v>4000</v>
      </c>
      <c r="AN180" s="26">
        <v>4000</v>
      </c>
      <c r="AO180" s="26">
        <v>4000</v>
      </c>
      <c r="AP180" s="26">
        <v>4000</v>
      </c>
      <c r="AQ180" s="26">
        <v>4000</v>
      </c>
      <c r="AR180" s="26">
        <v>4000</v>
      </c>
      <c r="AS180" s="26">
        <v>4000</v>
      </c>
      <c r="AT180" s="26">
        <v>4000</v>
      </c>
      <c r="AU180" s="26">
        <v>4000</v>
      </c>
      <c r="AV180" s="26">
        <v>4000</v>
      </c>
      <c r="AW180" s="26">
        <v>4000</v>
      </c>
      <c r="AX180" s="26">
        <v>4000</v>
      </c>
      <c r="AY180" s="26">
        <v>4000</v>
      </c>
      <c r="AZ180" s="26">
        <v>4000</v>
      </c>
      <c r="BA180" s="26">
        <v>0</v>
      </c>
      <c r="BB180" s="26">
        <v>100</v>
      </c>
      <c r="BC180" s="26">
        <v>0</v>
      </c>
      <c r="BD180" s="26">
        <v>0</v>
      </c>
      <c r="BE180" s="26">
        <v>0</v>
      </c>
      <c r="BF180" s="26">
        <v>0</v>
      </c>
      <c r="BG180" s="26">
        <v>52900</v>
      </c>
      <c r="BH180" s="26">
        <v>0</v>
      </c>
      <c r="BI180" s="26">
        <v>0</v>
      </c>
      <c r="BJ180" s="26">
        <v>0</v>
      </c>
      <c r="BK180" s="26">
        <v>0</v>
      </c>
      <c r="BL180" s="26">
        <v>0</v>
      </c>
      <c r="BM180" s="26">
        <v>0</v>
      </c>
      <c r="BN180" s="26">
        <v>0</v>
      </c>
      <c r="BO180" s="26">
        <v>0</v>
      </c>
      <c r="BP180" s="26">
        <v>0</v>
      </c>
      <c r="BQ180" s="26">
        <v>0</v>
      </c>
      <c r="BR180" s="26">
        <v>0</v>
      </c>
      <c r="BS180" s="26">
        <v>0</v>
      </c>
      <c r="BT180" s="113">
        <f t="shared" si="13"/>
        <v>39660</v>
      </c>
      <c r="BU180" s="113">
        <f t="shared" si="14"/>
        <v>185000</v>
      </c>
    </row>
    <row r="181" spans="1:73" x14ac:dyDescent="0.2">
      <c r="A181" s="57" t="s">
        <v>42</v>
      </c>
      <c r="B181" s="57" t="s">
        <v>3856</v>
      </c>
      <c r="C181" s="57"/>
      <c r="D181" s="26"/>
      <c r="E181" s="66"/>
      <c r="F181" s="57"/>
      <c r="G181" s="58"/>
      <c r="H181" s="58"/>
      <c r="I181" s="58"/>
      <c r="J181" s="59">
        <f t="shared" si="10"/>
        <v>0</v>
      </c>
      <c r="K181" s="59">
        <v>0</v>
      </c>
      <c r="L181" s="58"/>
      <c r="M181" s="58"/>
      <c r="N181" s="58"/>
      <c r="O181" s="58"/>
      <c r="P181" s="61">
        <f t="shared" si="11"/>
        <v>0</v>
      </c>
      <c r="Q181" s="61">
        <f t="shared" si="12"/>
        <v>0</v>
      </c>
      <c r="R181" s="79">
        <v>0</v>
      </c>
      <c r="S181" s="79">
        <v>0</v>
      </c>
      <c r="T181" s="58">
        <v>0</v>
      </c>
      <c r="U181" s="58">
        <v>0</v>
      </c>
      <c r="V181" s="58">
        <v>0</v>
      </c>
      <c r="W181" s="58">
        <v>0</v>
      </c>
      <c r="X181" s="58">
        <v>0</v>
      </c>
      <c r="Y181" s="58">
        <v>0</v>
      </c>
      <c r="Z181" s="58">
        <v>0</v>
      </c>
      <c r="AA181" s="58">
        <v>0</v>
      </c>
      <c r="AB181" s="58">
        <v>0</v>
      </c>
      <c r="AC181" s="58">
        <v>0</v>
      </c>
      <c r="AD181" s="58">
        <v>0</v>
      </c>
      <c r="AE181" s="58">
        <v>0</v>
      </c>
      <c r="AF181" s="58">
        <v>0</v>
      </c>
      <c r="AG181" s="58">
        <v>0</v>
      </c>
      <c r="AH181" s="58">
        <v>0</v>
      </c>
      <c r="AI181" s="58">
        <v>0</v>
      </c>
      <c r="AJ181" s="58">
        <v>0</v>
      </c>
      <c r="AK181" s="58">
        <v>0</v>
      </c>
      <c r="AL181" s="58">
        <v>0</v>
      </c>
      <c r="AM181" s="58">
        <v>0</v>
      </c>
      <c r="AN181" s="58">
        <v>0</v>
      </c>
      <c r="AO181" s="58">
        <v>0</v>
      </c>
      <c r="AP181" s="58">
        <v>0</v>
      </c>
      <c r="AQ181" s="58">
        <v>0</v>
      </c>
      <c r="AR181" s="58">
        <v>0</v>
      </c>
      <c r="AS181" s="58">
        <v>0</v>
      </c>
      <c r="AT181" s="58">
        <v>0</v>
      </c>
      <c r="AU181" s="58">
        <v>0</v>
      </c>
      <c r="AV181" s="58">
        <v>0</v>
      </c>
      <c r="AW181" s="58">
        <v>0</v>
      </c>
      <c r="AX181" s="58">
        <v>0</v>
      </c>
      <c r="AY181" s="58">
        <v>0</v>
      </c>
      <c r="AZ181" s="58">
        <v>0</v>
      </c>
      <c r="BA181" s="58">
        <v>0</v>
      </c>
      <c r="BB181" s="58">
        <v>0</v>
      </c>
      <c r="BC181" s="66"/>
      <c r="BD181" s="66"/>
      <c r="BE181" s="66"/>
      <c r="BF181" s="66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113">
        <f t="shared" si="13"/>
        <v>0</v>
      </c>
      <c r="BU181" s="113">
        <f t="shared" si="14"/>
        <v>0</v>
      </c>
    </row>
    <row r="182" spans="1:73" x14ac:dyDescent="0.2">
      <c r="A182" s="57" t="s">
        <v>42</v>
      </c>
      <c r="B182" s="57" t="s">
        <v>3857</v>
      </c>
      <c r="C182" s="57"/>
      <c r="D182" s="26"/>
      <c r="E182" s="66"/>
      <c r="F182" s="57"/>
      <c r="G182" s="58"/>
      <c r="H182" s="58"/>
      <c r="I182" s="58"/>
      <c r="J182" s="59">
        <f t="shared" si="10"/>
        <v>0</v>
      </c>
      <c r="K182" s="59">
        <v>0</v>
      </c>
      <c r="L182" s="58"/>
      <c r="M182" s="58"/>
      <c r="N182" s="58"/>
      <c r="O182" s="58"/>
      <c r="P182" s="61">
        <f t="shared" si="11"/>
        <v>0</v>
      </c>
      <c r="Q182" s="61">
        <f t="shared" si="12"/>
        <v>0</v>
      </c>
      <c r="R182" s="79">
        <v>0</v>
      </c>
      <c r="S182" s="79">
        <v>0</v>
      </c>
      <c r="T182" s="58">
        <v>0</v>
      </c>
      <c r="U182" s="58">
        <v>0</v>
      </c>
      <c r="V182" s="58">
        <v>0</v>
      </c>
      <c r="W182" s="58">
        <v>0</v>
      </c>
      <c r="X182" s="58">
        <v>0</v>
      </c>
      <c r="Y182" s="58">
        <v>0</v>
      </c>
      <c r="Z182" s="58">
        <v>0</v>
      </c>
      <c r="AA182" s="58">
        <v>0</v>
      </c>
      <c r="AB182" s="58">
        <v>0</v>
      </c>
      <c r="AC182" s="58">
        <v>0</v>
      </c>
      <c r="AD182" s="58">
        <v>0</v>
      </c>
      <c r="AE182" s="58">
        <v>0</v>
      </c>
      <c r="AF182" s="58">
        <v>0</v>
      </c>
      <c r="AG182" s="58">
        <v>0</v>
      </c>
      <c r="AH182" s="58">
        <v>0</v>
      </c>
      <c r="AI182" s="58">
        <v>0</v>
      </c>
      <c r="AJ182" s="58">
        <v>0</v>
      </c>
      <c r="AK182" s="58">
        <v>0</v>
      </c>
      <c r="AL182" s="58">
        <v>0</v>
      </c>
      <c r="AM182" s="58">
        <v>0</v>
      </c>
      <c r="AN182" s="58">
        <v>0</v>
      </c>
      <c r="AO182" s="58">
        <v>0</v>
      </c>
      <c r="AP182" s="58">
        <v>0</v>
      </c>
      <c r="AQ182" s="58">
        <v>0</v>
      </c>
      <c r="AR182" s="58">
        <v>0</v>
      </c>
      <c r="AS182" s="58">
        <v>0</v>
      </c>
      <c r="AT182" s="58">
        <v>0</v>
      </c>
      <c r="AU182" s="58">
        <v>0</v>
      </c>
      <c r="AV182" s="58">
        <v>0</v>
      </c>
      <c r="AW182" s="58">
        <v>0</v>
      </c>
      <c r="AX182" s="58">
        <v>0</v>
      </c>
      <c r="AY182" s="58">
        <v>0</v>
      </c>
      <c r="AZ182" s="58">
        <v>0</v>
      </c>
      <c r="BA182" s="58">
        <v>0</v>
      </c>
      <c r="BB182" s="58">
        <v>0</v>
      </c>
      <c r="BC182" s="66"/>
      <c r="BD182" s="66"/>
      <c r="BE182" s="66"/>
      <c r="BF182" s="66"/>
      <c r="BG182" s="66"/>
      <c r="BH182" s="66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113">
        <f t="shared" si="13"/>
        <v>0</v>
      </c>
      <c r="BU182" s="113">
        <f t="shared" si="14"/>
        <v>0</v>
      </c>
    </row>
    <row r="183" spans="1:73" x14ac:dyDescent="0.2">
      <c r="A183" s="57" t="s">
        <v>42</v>
      </c>
      <c r="B183" s="57" t="s">
        <v>3858</v>
      </c>
      <c r="C183" s="57"/>
      <c r="D183" s="26"/>
      <c r="E183" s="66"/>
      <c r="F183" s="57"/>
      <c r="G183" s="58"/>
      <c r="H183" s="58"/>
      <c r="I183" s="58"/>
      <c r="J183" s="59">
        <f t="shared" si="10"/>
        <v>0</v>
      </c>
      <c r="K183" s="59">
        <v>0</v>
      </c>
      <c r="L183" s="58"/>
      <c r="M183" s="58"/>
      <c r="N183" s="58"/>
      <c r="O183" s="58"/>
      <c r="P183" s="61">
        <f t="shared" si="11"/>
        <v>0</v>
      </c>
      <c r="Q183" s="61">
        <f t="shared" si="12"/>
        <v>0</v>
      </c>
      <c r="R183" s="79">
        <v>0</v>
      </c>
      <c r="S183" s="79">
        <v>0</v>
      </c>
      <c r="T183" s="58">
        <v>0</v>
      </c>
      <c r="U183" s="58">
        <v>0</v>
      </c>
      <c r="V183" s="58">
        <v>0</v>
      </c>
      <c r="W183" s="58">
        <v>0</v>
      </c>
      <c r="X183" s="58">
        <v>0</v>
      </c>
      <c r="Y183" s="58">
        <v>0</v>
      </c>
      <c r="Z183" s="58">
        <v>0</v>
      </c>
      <c r="AA183" s="58">
        <v>0</v>
      </c>
      <c r="AB183" s="58">
        <v>0</v>
      </c>
      <c r="AC183" s="58">
        <v>0</v>
      </c>
      <c r="AD183" s="58">
        <v>0</v>
      </c>
      <c r="AE183" s="58">
        <v>0</v>
      </c>
      <c r="AF183" s="58">
        <v>0</v>
      </c>
      <c r="AG183" s="58">
        <v>0</v>
      </c>
      <c r="AH183" s="58">
        <v>0</v>
      </c>
      <c r="AI183" s="58">
        <v>0</v>
      </c>
      <c r="AJ183" s="58">
        <v>0</v>
      </c>
      <c r="AK183" s="58">
        <v>0</v>
      </c>
      <c r="AL183" s="58">
        <v>0</v>
      </c>
      <c r="AM183" s="58">
        <v>0</v>
      </c>
      <c r="AN183" s="58">
        <v>0</v>
      </c>
      <c r="AO183" s="58">
        <v>0</v>
      </c>
      <c r="AP183" s="58">
        <v>0</v>
      </c>
      <c r="AQ183" s="58">
        <v>0</v>
      </c>
      <c r="AR183" s="58">
        <v>0</v>
      </c>
      <c r="AS183" s="58">
        <v>0</v>
      </c>
      <c r="AT183" s="58">
        <v>0</v>
      </c>
      <c r="AU183" s="58">
        <v>0</v>
      </c>
      <c r="AV183" s="58">
        <v>0</v>
      </c>
      <c r="AW183" s="58">
        <v>0</v>
      </c>
      <c r="AX183" s="58">
        <v>0</v>
      </c>
      <c r="AY183" s="58">
        <v>0</v>
      </c>
      <c r="AZ183" s="58">
        <v>0</v>
      </c>
      <c r="BA183" s="58">
        <v>0</v>
      </c>
      <c r="BB183" s="58">
        <v>0</v>
      </c>
      <c r="BC183" s="66"/>
      <c r="BD183" s="66"/>
      <c r="BE183" s="66"/>
      <c r="BF183" s="66"/>
      <c r="BG183" s="66"/>
      <c r="BH183" s="66"/>
      <c r="BI183" s="66"/>
      <c r="BJ183" s="66"/>
      <c r="BK183" s="66"/>
      <c r="BL183" s="66"/>
      <c r="BM183" s="66"/>
      <c r="BN183" s="66"/>
      <c r="BO183" s="66"/>
      <c r="BP183" s="66"/>
      <c r="BQ183" s="66"/>
      <c r="BR183" s="66"/>
      <c r="BS183" s="66"/>
      <c r="BT183" s="113">
        <f t="shared" si="13"/>
        <v>0</v>
      </c>
      <c r="BU183" s="113">
        <f t="shared" si="14"/>
        <v>0</v>
      </c>
    </row>
    <row r="184" spans="1:73" x14ac:dyDescent="0.2">
      <c r="A184" s="57" t="s">
        <v>42</v>
      </c>
      <c r="B184" s="57" t="s">
        <v>3859</v>
      </c>
      <c r="C184" s="57"/>
      <c r="D184" s="26"/>
      <c r="E184" s="66"/>
      <c r="F184" s="57"/>
      <c r="G184" s="58"/>
      <c r="H184" s="58"/>
      <c r="I184" s="58"/>
      <c r="J184" s="59">
        <f t="shared" si="10"/>
        <v>0</v>
      </c>
      <c r="K184" s="59">
        <v>0</v>
      </c>
      <c r="L184" s="58"/>
      <c r="M184" s="58"/>
      <c r="N184" s="58"/>
      <c r="O184" s="58"/>
      <c r="P184" s="61">
        <f t="shared" si="11"/>
        <v>0</v>
      </c>
      <c r="Q184" s="61">
        <f t="shared" si="12"/>
        <v>0</v>
      </c>
      <c r="R184" s="79">
        <v>0</v>
      </c>
      <c r="S184" s="79">
        <v>0</v>
      </c>
      <c r="T184" s="58">
        <v>0</v>
      </c>
      <c r="U184" s="58">
        <v>0</v>
      </c>
      <c r="V184" s="58">
        <v>0</v>
      </c>
      <c r="W184" s="58">
        <v>0</v>
      </c>
      <c r="X184" s="58">
        <v>0</v>
      </c>
      <c r="Y184" s="58">
        <v>0</v>
      </c>
      <c r="Z184" s="58">
        <v>0</v>
      </c>
      <c r="AA184" s="58">
        <v>0</v>
      </c>
      <c r="AB184" s="58">
        <v>0</v>
      </c>
      <c r="AC184" s="58">
        <v>0</v>
      </c>
      <c r="AD184" s="58">
        <v>0</v>
      </c>
      <c r="AE184" s="58">
        <v>0</v>
      </c>
      <c r="AF184" s="58">
        <v>0</v>
      </c>
      <c r="AG184" s="58">
        <v>0</v>
      </c>
      <c r="AH184" s="58">
        <v>0</v>
      </c>
      <c r="AI184" s="58">
        <v>0</v>
      </c>
      <c r="AJ184" s="58">
        <v>0</v>
      </c>
      <c r="AK184" s="58">
        <v>0</v>
      </c>
      <c r="AL184" s="58">
        <v>0</v>
      </c>
      <c r="AM184" s="58">
        <v>0</v>
      </c>
      <c r="AN184" s="58">
        <v>0</v>
      </c>
      <c r="AO184" s="58">
        <v>0</v>
      </c>
      <c r="AP184" s="58">
        <v>0</v>
      </c>
      <c r="AQ184" s="58">
        <v>0</v>
      </c>
      <c r="AR184" s="58">
        <v>0</v>
      </c>
      <c r="AS184" s="58">
        <v>0</v>
      </c>
      <c r="AT184" s="58">
        <v>0</v>
      </c>
      <c r="AU184" s="58">
        <v>0</v>
      </c>
      <c r="AV184" s="58">
        <v>0</v>
      </c>
      <c r="AW184" s="58">
        <v>0</v>
      </c>
      <c r="AX184" s="58">
        <v>0</v>
      </c>
      <c r="AY184" s="58">
        <v>0</v>
      </c>
      <c r="AZ184" s="58">
        <v>0</v>
      </c>
      <c r="BA184" s="58">
        <v>0</v>
      </c>
      <c r="BB184" s="58">
        <v>0</v>
      </c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66"/>
      <c r="BP184" s="66"/>
      <c r="BQ184" s="66"/>
      <c r="BR184" s="66"/>
      <c r="BS184" s="66"/>
      <c r="BT184" s="113">
        <f t="shared" si="13"/>
        <v>0</v>
      </c>
      <c r="BU184" s="113">
        <f t="shared" si="14"/>
        <v>0</v>
      </c>
    </row>
    <row r="185" spans="1:73" x14ac:dyDescent="0.2">
      <c r="A185" s="57" t="s">
        <v>42</v>
      </c>
      <c r="B185" s="57" t="s">
        <v>3860</v>
      </c>
      <c r="C185" s="57"/>
      <c r="D185" s="26"/>
      <c r="E185" s="66"/>
      <c r="F185" s="57"/>
      <c r="G185" s="58"/>
      <c r="H185" s="58"/>
      <c r="I185" s="58"/>
      <c r="J185" s="59">
        <f t="shared" si="10"/>
        <v>0</v>
      </c>
      <c r="K185" s="59">
        <v>0</v>
      </c>
      <c r="L185" s="58"/>
      <c r="M185" s="58"/>
      <c r="N185" s="58"/>
      <c r="O185" s="58"/>
      <c r="P185" s="61">
        <f t="shared" si="11"/>
        <v>0</v>
      </c>
      <c r="Q185" s="61">
        <f t="shared" si="12"/>
        <v>0</v>
      </c>
      <c r="R185" s="79">
        <v>0</v>
      </c>
      <c r="S185" s="79">
        <v>0</v>
      </c>
      <c r="T185" s="58">
        <v>0</v>
      </c>
      <c r="U185" s="58">
        <v>0</v>
      </c>
      <c r="V185" s="58">
        <v>0</v>
      </c>
      <c r="W185" s="58">
        <v>0</v>
      </c>
      <c r="X185" s="58">
        <v>0</v>
      </c>
      <c r="Y185" s="58">
        <v>0</v>
      </c>
      <c r="Z185" s="58">
        <v>0</v>
      </c>
      <c r="AA185" s="58">
        <v>0</v>
      </c>
      <c r="AB185" s="58">
        <v>0</v>
      </c>
      <c r="AC185" s="58">
        <v>0</v>
      </c>
      <c r="AD185" s="58">
        <v>0</v>
      </c>
      <c r="AE185" s="58">
        <v>0</v>
      </c>
      <c r="AF185" s="58">
        <v>0</v>
      </c>
      <c r="AG185" s="58">
        <v>0</v>
      </c>
      <c r="AH185" s="58">
        <v>0</v>
      </c>
      <c r="AI185" s="58">
        <v>0</v>
      </c>
      <c r="AJ185" s="58">
        <v>0</v>
      </c>
      <c r="AK185" s="58">
        <v>0</v>
      </c>
      <c r="AL185" s="58">
        <v>0</v>
      </c>
      <c r="AM185" s="58">
        <v>0</v>
      </c>
      <c r="AN185" s="58">
        <v>0</v>
      </c>
      <c r="AO185" s="58">
        <v>0</v>
      </c>
      <c r="AP185" s="58">
        <v>0</v>
      </c>
      <c r="AQ185" s="58">
        <v>0</v>
      </c>
      <c r="AR185" s="58">
        <v>0</v>
      </c>
      <c r="AS185" s="58">
        <v>0</v>
      </c>
      <c r="AT185" s="58">
        <v>0</v>
      </c>
      <c r="AU185" s="58">
        <v>0</v>
      </c>
      <c r="AV185" s="58">
        <v>0</v>
      </c>
      <c r="AW185" s="58">
        <v>0</v>
      </c>
      <c r="AX185" s="58">
        <v>0</v>
      </c>
      <c r="AY185" s="58">
        <v>0</v>
      </c>
      <c r="AZ185" s="58">
        <v>0</v>
      </c>
      <c r="BA185" s="58">
        <v>0</v>
      </c>
      <c r="BB185" s="58">
        <v>0</v>
      </c>
      <c r="BC185" s="66"/>
      <c r="BD185" s="66"/>
      <c r="BE185" s="66"/>
      <c r="BF185" s="66"/>
      <c r="BG185" s="66"/>
      <c r="BH185" s="66"/>
      <c r="BI185" s="66"/>
      <c r="BJ185" s="66"/>
      <c r="BK185" s="66"/>
      <c r="BL185" s="66"/>
      <c r="BM185" s="66"/>
      <c r="BN185" s="66"/>
      <c r="BO185" s="66"/>
      <c r="BP185" s="66"/>
      <c r="BQ185" s="66"/>
      <c r="BR185" s="66"/>
      <c r="BS185" s="66"/>
      <c r="BT185" s="113">
        <f t="shared" si="13"/>
        <v>0</v>
      </c>
      <c r="BU185" s="113">
        <f t="shared" si="14"/>
        <v>0</v>
      </c>
    </row>
    <row r="186" spans="1:73" x14ac:dyDescent="0.2">
      <c r="A186" s="57" t="s">
        <v>42</v>
      </c>
      <c r="B186" s="57" t="s">
        <v>3861</v>
      </c>
      <c r="C186" s="57"/>
      <c r="D186" s="26"/>
      <c r="E186" s="66"/>
      <c r="F186" s="57"/>
      <c r="G186" s="58"/>
      <c r="H186" s="58"/>
      <c r="I186" s="58"/>
      <c r="J186" s="59">
        <f t="shared" si="10"/>
        <v>0</v>
      </c>
      <c r="K186" s="59">
        <v>0</v>
      </c>
      <c r="L186" s="58"/>
      <c r="M186" s="58"/>
      <c r="N186" s="58"/>
      <c r="O186" s="58"/>
      <c r="P186" s="61">
        <f t="shared" si="11"/>
        <v>0</v>
      </c>
      <c r="Q186" s="61">
        <f t="shared" si="12"/>
        <v>0</v>
      </c>
      <c r="R186" s="79">
        <v>0</v>
      </c>
      <c r="S186" s="79">
        <v>0</v>
      </c>
      <c r="T186" s="58">
        <v>0</v>
      </c>
      <c r="U186" s="58">
        <v>0</v>
      </c>
      <c r="V186" s="58">
        <v>0</v>
      </c>
      <c r="W186" s="58">
        <v>0</v>
      </c>
      <c r="X186" s="58">
        <v>0</v>
      </c>
      <c r="Y186" s="58">
        <v>0</v>
      </c>
      <c r="Z186" s="58">
        <v>0</v>
      </c>
      <c r="AA186" s="58">
        <v>0</v>
      </c>
      <c r="AB186" s="58">
        <v>0</v>
      </c>
      <c r="AC186" s="58">
        <v>0</v>
      </c>
      <c r="AD186" s="58">
        <v>0</v>
      </c>
      <c r="AE186" s="58">
        <v>0</v>
      </c>
      <c r="AF186" s="58">
        <v>0</v>
      </c>
      <c r="AG186" s="58">
        <v>0</v>
      </c>
      <c r="AH186" s="58">
        <v>0</v>
      </c>
      <c r="AI186" s="58">
        <v>0</v>
      </c>
      <c r="AJ186" s="58">
        <v>0</v>
      </c>
      <c r="AK186" s="58">
        <v>0</v>
      </c>
      <c r="AL186" s="58">
        <v>0</v>
      </c>
      <c r="AM186" s="58">
        <v>0</v>
      </c>
      <c r="AN186" s="58">
        <v>0</v>
      </c>
      <c r="AO186" s="58">
        <v>0</v>
      </c>
      <c r="AP186" s="58">
        <v>0</v>
      </c>
      <c r="AQ186" s="58">
        <v>0</v>
      </c>
      <c r="AR186" s="58">
        <v>0</v>
      </c>
      <c r="AS186" s="58">
        <v>0</v>
      </c>
      <c r="AT186" s="58">
        <v>0</v>
      </c>
      <c r="AU186" s="58">
        <v>0</v>
      </c>
      <c r="AV186" s="58">
        <v>0</v>
      </c>
      <c r="AW186" s="58">
        <v>0</v>
      </c>
      <c r="AX186" s="58">
        <v>0</v>
      </c>
      <c r="AY186" s="58">
        <v>0</v>
      </c>
      <c r="AZ186" s="58">
        <v>0</v>
      </c>
      <c r="BA186" s="58">
        <v>0</v>
      </c>
      <c r="BB186" s="58">
        <v>0</v>
      </c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66"/>
      <c r="BS186" s="66"/>
      <c r="BT186" s="113">
        <f t="shared" si="13"/>
        <v>0</v>
      </c>
      <c r="BU186" s="113">
        <f t="shared" si="14"/>
        <v>0</v>
      </c>
    </row>
    <row r="187" spans="1:73" x14ac:dyDescent="0.2">
      <c r="A187" s="57" t="s">
        <v>42</v>
      </c>
      <c r="B187" s="57" t="s">
        <v>3862</v>
      </c>
      <c r="C187" s="57"/>
      <c r="D187" s="26"/>
      <c r="E187" s="66"/>
      <c r="F187" s="57"/>
      <c r="G187" s="58"/>
      <c r="H187" s="58"/>
      <c r="I187" s="58"/>
      <c r="J187" s="59">
        <f t="shared" si="10"/>
        <v>0</v>
      </c>
      <c r="K187" s="59">
        <v>0</v>
      </c>
      <c r="L187" s="58"/>
      <c r="M187" s="58"/>
      <c r="N187" s="58"/>
      <c r="O187" s="58"/>
      <c r="P187" s="61">
        <f t="shared" si="11"/>
        <v>0</v>
      </c>
      <c r="Q187" s="61">
        <f t="shared" si="12"/>
        <v>0</v>
      </c>
      <c r="R187" s="79">
        <v>0</v>
      </c>
      <c r="S187" s="79">
        <v>0</v>
      </c>
      <c r="T187" s="58">
        <v>0</v>
      </c>
      <c r="U187" s="58">
        <v>0</v>
      </c>
      <c r="V187" s="58">
        <v>0</v>
      </c>
      <c r="W187" s="58">
        <v>0</v>
      </c>
      <c r="X187" s="58">
        <v>0</v>
      </c>
      <c r="Y187" s="58">
        <v>0</v>
      </c>
      <c r="Z187" s="58">
        <v>0</v>
      </c>
      <c r="AA187" s="58">
        <v>0</v>
      </c>
      <c r="AB187" s="58">
        <v>0</v>
      </c>
      <c r="AC187" s="58">
        <v>0</v>
      </c>
      <c r="AD187" s="58">
        <v>0</v>
      </c>
      <c r="AE187" s="58">
        <v>0</v>
      </c>
      <c r="AF187" s="58">
        <v>0</v>
      </c>
      <c r="AG187" s="58">
        <v>0</v>
      </c>
      <c r="AH187" s="58">
        <v>0</v>
      </c>
      <c r="AI187" s="58">
        <v>0</v>
      </c>
      <c r="AJ187" s="58">
        <v>0</v>
      </c>
      <c r="AK187" s="58">
        <v>0</v>
      </c>
      <c r="AL187" s="58">
        <v>0</v>
      </c>
      <c r="AM187" s="58">
        <v>0</v>
      </c>
      <c r="AN187" s="58">
        <v>0</v>
      </c>
      <c r="AO187" s="58">
        <v>0</v>
      </c>
      <c r="AP187" s="58">
        <v>0</v>
      </c>
      <c r="AQ187" s="58">
        <v>0</v>
      </c>
      <c r="AR187" s="58">
        <v>0</v>
      </c>
      <c r="AS187" s="58">
        <v>0</v>
      </c>
      <c r="AT187" s="58">
        <v>0</v>
      </c>
      <c r="AU187" s="58">
        <v>0</v>
      </c>
      <c r="AV187" s="58">
        <v>0</v>
      </c>
      <c r="AW187" s="58">
        <v>0</v>
      </c>
      <c r="AX187" s="58">
        <v>0</v>
      </c>
      <c r="AY187" s="58">
        <v>0</v>
      </c>
      <c r="AZ187" s="58">
        <v>0</v>
      </c>
      <c r="BA187" s="58">
        <v>0</v>
      </c>
      <c r="BB187" s="58">
        <v>0</v>
      </c>
      <c r="BC187" s="66"/>
      <c r="BD187" s="66"/>
      <c r="BE187" s="66"/>
      <c r="BF187" s="66"/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66"/>
      <c r="BS187" s="66"/>
      <c r="BT187" s="113">
        <f t="shared" si="13"/>
        <v>0</v>
      </c>
      <c r="BU187" s="113">
        <f t="shared" si="14"/>
        <v>0</v>
      </c>
    </row>
    <row r="188" spans="1:73" x14ac:dyDescent="0.2">
      <c r="A188" s="57" t="s">
        <v>42</v>
      </c>
      <c r="B188" s="57" t="s">
        <v>3863</v>
      </c>
      <c r="C188" s="57"/>
      <c r="D188" s="26"/>
      <c r="E188" s="66"/>
      <c r="F188" s="57"/>
      <c r="G188" s="58"/>
      <c r="H188" s="58"/>
      <c r="I188" s="58"/>
      <c r="J188" s="59">
        <f t="shared" si="10"/>
        <v>0</v>
      </c>
      <c r="K188" s="59">
        <v>0</v>
      </c>
      <c r="L188" s="58"/>
      <c r="M188" s="58"/>
      <c r="N188" s="58"/>
      <c r="O188" s="58"/>
      <c r="P188" s="61">
        <f t="shared" si="11"/>
        <v>0</v>
      </c>
      <c r="Q188" s="61">
        <f t="shared" si="12"/>
        <v>0</v>
      </c>
      <c r="R188" s="79">
        <v>0</v>
      </c>
      <c r="S188" s="79">
        <v>0</v>
      </c>
      <c r="T188" s="58">
        <v>0</v>
      </c>
      <c r="U188" s="58">
        <v>0</v>
      </c>
      <c r="V188" s="58">
        <v>0</v>
      </c>
      <c r="W188" s="58">
        <v>0</v>
      </c>
      <c r="X188" s="58">
        <v>0</v>
      </c>
      <c r="Y188" s="58">
        <v>0</v>
      </c>
      <c r="Z188" s="58">
        <v>0</v>
      </c>
      <c r="AA188" s="58">
        <v>0</v>
      </c>
      <c r="AB188" s="58">
        <v>0</v>
      </c>
      <c r="AC188" s="58">
        <v>0</v>
      </c>
      <c r="AD188" s="58">
        <v>0</v>
      </c>
      <c r="AE188" s="58">
        <v>0</v>
      </c>
      <c r="AF188" s="58">
        <v>0</v>
      </c>
      <c r="AG188" s="58">
        <v>0</v>
      </c>
      <c r="AH188" s="58">
        <v>0</v>
      </c>
      <c r="AI188" s="58">
        <v>0</v>
      </c>
      <c r="AJ188" s="58">
        <v>0</v>
      </c>
      <c r="AK188" s="58">
        <v>0</v>
      </c>
      <c r="AL188" s="58">
        <v>0</v>
      </c>
      <c r="AM188" s="58">
        <v>0</v>
      </c>
      <c r="AN188" s="58">
        <v>0</v>
      </c>
      <c r="AO188" s="58">
        <v>0</v>
      </c>
      <c r="AP188" s="58">
        <v>0</v>
      </c>
      <c r="AQ188" s="58">
        <v>0</v>
      </c>
      <c r="AR188" s="58">
        <v>0</v>
      </c>
      <c r="AS188" s="58">
        <v>0</v>
      </c>
      <c r="AT188" s="58">
        <v>0</v>
      </c>
      <c r="AU188" s="58">
        <v>0</v>
      </c>
      <c r="AV188" s="58">
        <v>0</v>
      </c>
      <c r="AW188" s="58">
        <v>0</v>
      </c>
      <c r="AX188" s="58">
        <v>0</v>
      </c>
      <c r="AY188" s="58">
        <v>0</v>
      </c>
      <c r="AZ188" s="58">
        <v>0</v>
      </c>
      <c r="BA188" s="58">
        <v>0</v>
      </c>
      <c r="BB188" s="58">
        <v>0</v>
      </c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113">
        <f t="shared" si="13"/>
        <v>0</v>
      </c>
      <c r="BU188" s="113">
        <f t="shared" si="14"/>
        <v>0</v>
      </c>
    </row>
    <row r="189" spans="1:73" x14ac:dyDescent="0.2">
      <c r="A189" s="57" t="s">
        <v>42</v>
      </c>
      <c r="B189" s="57" t="s">
        <v>3864</v>
      </c>
      <c r="C189" s="57"/>
      <c r="D189" s="26"/>
      <c r="E189" s="66"/>
      <c r="F189" s="57"/>
      <c r="G189" s="58"/>
      <c r="H189" s="58"/>
      <c r="I189" s="58"/>
      <c r="J189" s="59">
        <f t="shared" si="10"/>
        <v>0</v>
      </c>
      <c r="K189" s="59">
        <v>0</v>
      </c>
      <c r="L189" s="58"/>
      <c r="M189" s="58"/>
      <c r="N189" s="58"/>
      <c r="O189" s="58"/>
      <c r="P189" s="61">
        <f t="shared" si="11"/>
        <v>0</v>
      </c>
      <c r="Q189" s="61">
        <f t="shared" si="12"/>
        <v>0</v>
      </c>
      <c r="R189" s="79">
        <v>0</v>
      </c>
      <c r="S189" s="79">
        <v>0</v>
      </c>
      <c r="T189" s="58">
        <v>0</v>
      </c>
      <c r="U189" s="58">
        <v>0</v>
      </c>
      <c r="V189" s="58">
        <v>0</v>
      </c>
      <c r="W189" s="58">
        <v>0</v>
      </c>
      <c r="X189" s="58">
        <v>0</v>
      </c>
      <c r="Y189" s="58">
        <v>0</v>
      </c>
      <c r="Z189" s="58">
        <v>0</v>
      </c>
      <c r="AA189" s="58">
        <v>0</v>
      </c>
      <c r="AB189" s="58">
        <v>0</v>
      </c>
      <c r="AC189" s="58">
        <v>0</v>
      </c>
      <c r="AD189" s="58">
        <v>0</v>
      </c>
      <c r="AE189" s="58">
        <v>0</v>
      </c>
      <c r="AF189" s="58">
        <v>0</v>
      </c>
      <c r="AG189" s="58">
        <v>0</v>
      </c>
      <c r="AH189" s="58">
        <v>0</v>
      </c>
      <c r="AI189" s="58">
        <v>0</v>
      </c>
      <c r="AJ189" s="58">
        <v>0</v>
      </c>
      <c r="AK189" s="58">
        <v>0</v>
      </c>
      <c r="AL189" s="58">
        <v>0</v>
      </c>
      <c r="AM189" s="58">
        <v>0</v>
      </c>
      <c r="AN189" s="58">
        <v>0</v>
      </c>
      <c r="AO189" s="58">
        <v>0</v>
      </c>
      <c r="AP189" s="58">
        <v>0</v>
      </c>
      <c r="AQ189" s="58">
        <v>0</v>
      </c>
      <c r="AR189" s="58">
        <v>0</v>
      </c>
      <c r="AS189" s="58">
        <v>0</v>
      </c>
      <c r="AT189" s="58">
        <v>0</v>
      </c>
      <c r="AU189" s="58">
        <v>0</v>
      </c>
      <c r="AV189" s="58">
        <v>0</v>
      </c>
      <c r="AW189" s="58">
        <v>0</v>
      </c>
      <c r="AX189" s="58">
        <v>0</v>
      </c>
      <c r="AY189" s="58">
        <v>0</v>
      </c>
      <c r="AZ189" s="58">
        <v>0</v>
      </c>
      <c r="BA189" s="58">
        <v>0</v>
      </c>
      <c r="BB189" s="58">
        <v>0</v>
      </c>
      <c r="BC189" s="66"/>
      <c r="BD189" s="66"/>
      <c r="BE189" s="66"/>
      <c r="BF189" s="66"/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113">
        <f t="shared" si="13"/>
        <v>0</v>
      </c>
      <c r="BU189" s="113">
        <f t="shared" si="14"/>
        <v>0</v>
      </c>
    </row>
    <row r="190" spans="1:73" x14ac:dyDescent="0.2">
      <c r="A190" s="52" t="s">
        <v>19</v>
      </c>
      <c r="B190" s="53" t="s">
        <v>3739</v>
      </c>
      <c r="C190" s="54" t="s">
        <v>3740</v>
      </c>
      <c r="D190" s="55">
        <v>236610</v>
      </c>
      <c r="E190" s="238" t="s">
        <v>1516</v>
      </c>
      <c r="F190" s="57" t="s">
        <v>3487</v>
      </c>
      <c r="G190" s="58"/>
      <c r="H190" s="58"/>
      <c r="I190" s="58"/>
      <c r="J190" s="59">
        <f t="shared" si="10"/>
        <v>0</v>
      </c>
      <c r="K190" s="59">
        <v>0</v>
      </c>
      <c r="L190" s="33"/>
      <c r="M190" s="33"/>
      <c r="N190" s="33"/>
      <c r="O190" s="60"/>
      <c r="P190" s="61">
        <f t="shared" si="11"/>
        <v>0</v>
      </c>
      <c r="Q190" s="61">
        <f t="shared" si="12"/>
        <v>236785.78</v>
      </c>
      <c r="R190" s="62">
        <v>750</v>
      </c>
      <c r="S190" s="62">
        <v>204.78</v>
      </c>
      <c r="T190" s="26">
        <v>669</v>
      </c>
      <c r="U190" s="26">
        <v>669</v>
      </c>
      <c r="V190" s="26">
        <v>669</v>
      </c>
      <c r="W190" s="26">
        <v>215539</v>
      </c>
      <c r="X190" s="26">
        <v>669</v>
      </c>
      <c r="Y190" s="26">
        <v>669</v>
      </c>
      <c r="Z190" s="26">
        <v>669</v>
      </c>
      <c r="AA190" s="26">
        <v>669</v>
      </c>
      <c r="AB190" s="26">
        <v>669</v>
      </c>
      <c r="AC190" s="26">
        <v>669</v>
      </c>
      <c r="AD190" s="26">
        <v>669</v>
      </c>
      <c r="AE190" s="26">
        <v>669</v>
      </c>
      <c r="AF190" s="26">
        <v>669</v>
      </c>
      <c r="AG190" s="26">
        <v>669</v>
      </c>
      <c r="AH190" s="26">
        <v>669</v>
      </c>
      <c r="AI190" s="26">
        <v>669</v>
      </c>
      <c r="AJ190" s="26">
        <v>669</v>
      </c>
      <c r="AK190" s="26">
        <v>669</v>
      </c>
      <c r="AL190" s="26">
        <v>669</v>
      </c>
      <c r="AM190" s="26">
        <v>669</v>
      </c>
      <c r="AN190" s="26">
        <v>669</v>
      </c>
      <c r="AO190" s="26">
        <v>669</v>
      </c>
      <c r="AP190" s="26">
        <v>669</v>
      </c>
      <c r="AQ190" s="26">
        <v>669</v>
      </c>
      <c r="AR190" s="26">
        <v>669</v>
      </c>
      <c r="AS190" s="26">
        <v>669</v>
      </c>
      <c r="AT190" s="26">
        <v>669</v>
      </c>
      <c r="AU190" s="26">
        <v>669</v>
      </c>
      <c r="AV190" s="26">
        <v>669</v>
      </c>
      <c r="AW190" s="26">
        <v>669</v>
      </c>
      <c r="AX190" s="26">
        <v>669</v>
      </c>
      <c r="AY190" s="26">
        <v>0</v>
      </c>
      <c r="AZ190" s="26">
        <v>0</v>
      </c>
      <c r="BA190" s="26">
        <v>0</v>
      </c>
      <c r="BB190" s="26">
        <v>222</v>
      </c>
      <c r="BC190" s="26">
        <v>0</v>
      </c>
      <c r="BD190" s="26">
        <v>0</v>
      </c>
      <c r="BE190" s="26">
        <v>0</v>
      </c>
      <c r="BF190" s="26">
        <v>0</v>
      </c>
      <c r="BG190" s="26">
        <v>0</v>
      </c>
      <c r="BH190" s="26">
        <v>0</v>
      </c>
      <c r="BI190" s="26">
        <v>0</v>
      </c>
      <c r="BJ190" s="26">
        <v>0</v>
      </c>
      <c r="BK190" s="26">
        <v>0</v>
      </c>
      <c r="BL190" s="26">
        <v>0</v>
      </c>
      <c r="BM190" s="26">
        <v>0</v>
      </c>
      <c r="BN190" s="26">
        <v>0</v>
      </c>
      <c r="BO190" s="26">
        <v>0</v>
      </c>
      <c r="BP190" s="26">
        <v>0</v>
      </c>
      <c r="BQ190" s="26">
        <v>0</v>
      </c>
      <c r="BR190" s="26">
        <v>0</v>
      </c>
      <c r="BS190" s="26">
        <v>0</v>
      </c>
      <c r="BT190" s="113">
        <f t="shared" si="13"/>
        <v>954.78</v>
      </c>
      <c r="BU190" s="113">
        <f t="shared" si="14"/>
        <v>235831</v>
      </c>
    </row>
    <row r="191" spans="1:73" x14ac:dyDescent="0.2">
      <c r="A191" s="57" t="s">
        <v>42</v>
      </c>
      <c r="B191" s="57" t="s">
        <v>3865</v>
      </c>
      <c r="C191" s="57"/>
      <c r="D191" s="26"/>
      <c r="E191" s="66"/>
      <c r="F191" s="57"/>
      <c r="G191" s="58"/>
      <c r="H191" s="58"/>
      <c r="I191" s="58"/>
      <c r="J191" s="59">
        <f t="shared" si="10"/>
        <v>0</v>
      </c>
      <c r="K191" s="59">
        <v>0</v>
      </c>
      <c r="L191" s="58"/>
      <c r="M191" s="58"/>
      <c r="N191" s="58"/>
      <c r="O191" s="58"/>
      <c r="P191" s="61">
        <f t="shared" si="11"/>
        <v>0</v>
      </c>
      <c r="Q191" s="61">
        <f t="shared" si="12"/>
        <v>0</v>
      </c>
      <c r="R191" s="79">
        <v>0</v>
      </c>
      <c r="S191" s="79">
        <v>0</v>
      </c>
      <c r="T191" s="58">
        <v>0</v>
      </c>
      <c r="U191" s="58">
        <v>0</v>
      </c>
      <c r="V191" s="58">
        <v>0</v>
      </c>
      <c r="W191" s="58">
        <v>0</v>
      </c>
      <c r="X191" s="58">
        <v>0</v>
      </c>
      <c r="Y191" s="58">
        <v>0</v>
      </c>
      <c r="Z191" s="58">
        <v>0</v>
      </c>
      <c r="AA191" s="58">
        <v>0</v>
      </c>
      <c r="AB191" s="58">
        <v>0</v>
      </c>
      <c r="AC191" s="58">
        <v>0</v>
      </c>
      <c r="AD191" s="58">
        <v>0</v>
      </c>
      <c r="AE191" s="58">
        <v>0</v>
      </c>
      <c r="AF191" s="58">
        <v>0</v>
      </c>
      <c r="AG191" s="58">
        <v>0</v>
      </c>
      <c r="AH191" s="58">
        <v>0</v>
      </c>
      <c r="AI191" s="58">
        <v>0</v>
      </c>
      <c r="AJ191" s="58">
        <v>0</v>
      </c>
      <c r="AK191" s="58">
        <v>0</v>
      </c>
      <c r="AL191" s="58">
        <v>0</v>
      </c>
      <c r="AM191" s="58">
        <v>0</v>
      </c>
      <c r="AN191" s="58">
        <v>0</v>
      </c>
      <c r="AO191" s="58">
        <v>0</v>
      </c>
      <c r="AP191" s="58">
        <v>0</v>
      </c>
      <c r="AQ191" s="58">
        <v>0</v>
      </c>
      <c r="AR191" s="58">
        <v>0</v>
      </c>
      <c r="AS191" s="58">
        <v>0</v>
      </c>
      <c r="AT191" s="58">
        <v>0</v>
      </c>
      <c r="AU191" s="58">
        <v>0</v>
      </c>
      <c r="AV191" s="58">
        <v>0</v>
      </c>
      <c r="AW191" s="58">
        <v>0</v>
      </c>
      <c r="AX191" s="58">
        <v>0</v>
      </c>
      <c r="AY191" s="58">
        <v>0</v>
      </c>
      <c r="AZ191" s="58">
        <v>0</v>
      </c>
      <c r="BA191" s="58">
        <v>0</v>
      </c>
      <c r="BB191" s="58">
        <v>0</v>
      </c>
      <c r="BC191" s="66"/>
      <c r="BD191" s="66"/>
      <c r="BE191" s="66"/>
      <c r="BF191" s="66"/>
      <c r="BG191" s="66"/>
      <c r="BH191" s="66"/>
      <c r="BI191" s="66"/>
      <c r="BJ191" s="66"/>
      <c r="BK191" s="66"/>
      <c r="BL191" s="66"/>
      <c r="BM191" s="66"/>
      <c r="BN191" s="66"/>
      <c r="BO191" s="66"/>
      <c r="BP191" s="66"/>
      <c r="BQ191" s="66"/>
      <c r="BR191" s="66"/>
      <c r="BS191" s="66"/>
      <c r="BT191" s="113">
        <f t="shared" si="13"/>
        <v>0</v>
      </c>
      <c r="BU191" s="113">
        <f t="shared" si="14"/>
        <v>0</v>
      </c>
    </row>
    <row r="192" spans="1:73" x14ac:dyDescent="0.2">
      <c r="A192" s="57" t="s">
        <v>42</v>
      </c>
      <c r="B192" s="57" t="s">
        <v>3866</v>
      </c>
      <c r="C192" s="57"/>
      <c r="D192" s="26"/>
      <c r="E192" s="66"/>
      <c r="F192" s="57"/>
      <c r="G192" s="58"/>
      <c r="H192" s="58"/>
      <c r="I192" s="58"/>
      <c r="J192" s="59">
        <f t="shared" si="10"/>
        <v>0</v>
      </c>
      <c r="K192" s="59">
        <v>0</v>
      </c>
      <c r="L192" s="58"/>
      <c r="M192" s="58"/>
      <c r="N192" s="58"/>
      <c r="O192" s="58"/>
      <c r="P192" s="61">
        <f t="shared" si="11"/>
        <v>0</v>
      </c>
      <c r="Q192" s="61">
        <f t="shared" si="12"/>
        <v>0</v>
      </c>
      <c r="R192" s="79">
        <v>0</v>
      </c>
      <c r="S192" s="79">
        <v>0</v>
      </c>
      <c r="T192" s="58">
        <v>0</v>
      </c>
      <c r="U192" s="58">
        <v>0</v>
      </c>
      <c r="V192" s="58">
        <v>0</v>
      </c>
      <c r="W192" s="58">
        <v>0</v>
      </c>
      <c r="X192" s="58">
        <v>0</v>
      </c>
      <c r="Y192" s="58">
        <v>0</v>
      </c>
      <c r="Z192" s="58">
        <v>0</v>
      </c>
      <c r="AA192" s="58">
        <v>0</v>
      </c>
      <c r="AB192" s="58">
        <v>0</v>
      </c>
      <c r="AC192" s="58">
        <v>0</v>
      </c>
      <c r="AD192" s="58">
        <v>0</v>
      </c>
      <c r="AE192" s="58">
        <v>0</v>
      </c>
      <c r="AF192" s="58">
        <v>0</v>
      </c>
      <c r="AG192" s="58">
        <v>0</v>
      </c>
      <c r="AH192" s="58">
        <v>0</v>
      </c>
      <c r="AI192" s="58">
        <v>0</v>
      </c>
      <c r="AJ192" s="58">
        <v>0</v>
      </c>
      <c r="AK192" s="58">
        <v>0</v>
      </c>
      <c r="AL192" s="58">
        <v>0</v>
      </c>
      <c r="AM192" s="58">
        <v>0</v>
      </c>
      <c r="AN192" s="58">
        <v>0</v>
      </c>
      <c r="AO192" s="58">
        <v>0</v>
      </c>
      <c r="AP192" s="58">
        <v>0</v>
      </c>
      <c r="AQ192" s="58">
        <v>0</v>
      </c>
      <c r="AR192" s="58">
        <v>0</v>
      </c>
      <c r="AS192" s="58">
        <v>0</v>
      </c>
      <c r="AT192" s="58">
        <v>0</v>
      </c>
      <c r="AU192" s="58">
        <v>0</v>
      </c>
      <c r="AV192" s="58">
        <v>0</v>
      </c>
      <c r="AW192" s="58">
        <v>0</v>
      </c>
      <c r="AX192" s="58">
        <v>0</v>
      </c>
      <c r="AY192" s="58">
        <v>0</v>
      </c>
      <c r="AZ192" s="58">
        <v>0</v>
      </c>
      <c r="BA192" s="58">
        <v>0</v>
      </c>
      <c r="BB192" s="58">
        <v>0</v>
      </c>
      <c r="BC192" s="66"/>
      <c r="BD192" s="66"/>
      <c r="BE192" s="66"/>
      <c r="BF192" s="66"/>
      <c r="BG192" s="66"/>
      <c r="BH192" s="66"/>
      <c r="BI192" s="66"/>
      <c r="BJ192" s="66"/>
      <c r="BK192" s="66"/>
      <c r="BL192" s="66"/>
      <c r="BM192" s="66"/>
      <c r="BN192" s="66"/>
      <c r="BO192" s="66"/>
      <c r="BP192" s="66"/>
      <c r="BQ192" s="66"/>
      <c r="BR192" s="66"/>
      <c r="BS192" s="66"/>
      <c r="BT192" s="113">
        <f t="shared" si="13"/>
        <v>0</v>
      </c>
      <c r="BU192" s="113">
        <f t="shared" si="14"/>
        <v>0</v>
      </c>
    </row>
    <row r="193" spans="1:73" x14ac:dyDescent="0.2">
      <c r="A193" s="57" t="s">
        <v>42</v>
      </c>
      <c r="B193" s="57" t="s">
        <v>3867</v>
      </c>
      <c r="C193" s="57"/>
      <c r="D193" s="26"/>
      <c r="E193" s="66"/>
      <c r="F193" s="57"/>
      <c r="G193" s="58"/>
      <c r="H193" s="58"/>
      <c r="I193" s="58"/>
      <c r="J193" s="59">
        <f t="shared" si="10"/>
        <v>0</v>
      </c>
      <c r="K193" s="59">
        <v>0</v>
      </c>
      <c r="L193" s="58"/>
      <c r="M193" s="58"/>
      <c r="N193" s="58"/>
      <c r="O193" s="58"/>
      <c r="P193" s="61">
        <f t="shared" si="11"/>
        <v>0</v>
      </c>
      <c r="Q193" s="61">
        <f t="shared" si="12"/>
        <v>0</v>
      </c>
      <c r="R193" s="79">
        <v>0</v>
      </c>
      <c r="S193" s="79">
        <v>0</v>
      </c>
      <c r="T193" s="58">
        <v>0</v>
      </c>
      <c r="U193" s="58">
        <v>0</v>
      </c>
      <c r="V193" s="58">
        <v>0</v>
      </c>
      <c r="W193" s="58">
        <v>0</v>
      </c>
      <c r="X193" s="58">
        <v>0</v>
      </c>
      <c r="Y193" s="58">
        <v>0</v>
      </c>
      <c r="Z193" s="58">
        <v>0</v>
      </c>
      <c r="AA193" s="58">
        <v>0</v>
      </c>
      <c r="AB193" s="58">
        <v>0</v>
      </c>
      <c r="AC193" s="58">
        <v>0</v>
      </c>
      <c r="AD193" s="58">
        <v>0</v>
      </c>
      <c r="AE193" s="58">
        <v>0</v>
      </c>
      <c r="AF193" s="58">
        <v>0</v>
      </c>
      <c r="AG193" s="58">
        <v>0</v>
      </c>
      <c r="AH193" s="58">
        <v>0</v>
      </c>
      <c r="AI193" s="58">
        <v>0</v>
      </c>
      <c r="AJ193" s="58">
        <v>0</v>
      </c>
      <c r="AK193" s="58">
        <v>0</v>
      </c>
      <c r="AL193" s="58">
        <v>0</v>
      </c>
      <c r="AM193" s="58">
        <v>0</v>
      </c>
      <c r="AN193" s="58">
        <v>0</v>
      </c>
      <c r="AO193" s="58">
        <v>0</v>
      </c>
      <c r="AP193" s="58">
        <v>0</v>
      </c>
      <c r="AQ193" s="58">
        <v>0</v>
      </c>
      <c r="AR193" s="58">
        <v>0</v>
      </c>
      <c r="AS193" s="58">
        <v>0</v>
      </c>
      <c r="AT193" s="58">
        <v>0</v>
      </c>
      <c r="AU193" s="58">
        <v>0</v>
      </c>
      <c r="AV193" s="58">
        <v>0</v>
      </c>
      <c r="AW193" s="58">
        <v>0</v>
      </c>
      <c r="AX193" s="58">
        <v>0</v>
      </c>
      <c r="AY193" s="58">
        <v>0</v>
      </c>
      <c r="AZ193" s="58">
        <v>0</v>
      </c>
      <c r="BA193" s="58">
        <v>0</v>
      </c>
      <c r="BB193" s="58">
        <v>0</v>
      </c>
      <c r="BC193" s="66"/>
      <c r="BD193" s="66"/>
      <c r="BE193" s="66"/>
      <c r="BF193" s="66"/>
      <c r="BG193" s="66"/>
      <c r="BH193" s="66"/>
      <c r="BI193" s="66"/>
      <c r="BJ193" s="66"/>
      <c r="BK193" s="66"/>
      <c r="BL193" s="66"/>
      <c r="BM193" s="66"/>
      <c r="BN193" s="66"/>
      <c r="BO193" s="66"/>
      <c r="BP193" s="66"/>
      <c r="BQ193" s="66"/>
      <c r="BR193" s="66"/>
      <c r="BS193" s="66"/>
      <c r="BT193" s="113">
        <f t="shared" si="13"/>
        <v>0</v>
      </c>
      <c r="BU193" s="113">
        <f t="shared" si="14"/>
        <v>0</v>
      </c>
    </row>
    <row r="194" spans="1:73" x14ac:dyDescent="0.2">
      <c r="A194" s="57" t="s">
        <v>42</v>
      </c>
      <c r="B194" s="57" t="s">
        <v>3868</v>
      </c>
      <c r="C194" s="57"/>
      <c r="D194" s="26"/>
      <c r="E194" s="66"/>
      <c r="F194" s="57"/>
      <c r="G194" s="58"/>
      <c r="H194" s="58"/>
      <c r="I194" s="58"/>
      <c r="J194" s="59">
        <f t="shared" ref="J194:J227" si="15">SUM(G194+H194+I194)</f>
        <v>0</v>
      </c>
      <c r="K194" s="59">
        <v>0</v>
      </c>
      <c r="L194" s="58"/>
      <c r="M194" s="58"/>
      <c r="N194" s="58"/>
      <c r="O194" s="58"/>
      <c r="P194" s="61">
        <f t="shared" ref="P194:P227" si="16">L194+M194+N194</f>
        <v>0</v>
      </c>
      <c r="Q194" s="61">
        <f t="shared" ref="Q194:Q227" si="17">SUM(R194:BB194)</f>
        <v>0</v>
      </c>
      <c r="R194" s="79">
        <v>0</v>
      </c>
      <c r="S194" s="79">
        <v>0</v>
      </c>
      <c r="T194" s="58">
        <v>0</v>
      </c>
      <c r="U194" s="58">
        <v>0</v>
      </c>
      <c r="V194" s="58">
        <v>0</v>
      </c>
      <c r="W194" s="58">
        <v>0</v>
      </c>
      <c r="X194" s="58">
        <v>0</v>
      </c>
      <c r="Y194" s="58">
        <v>0</v>
      </c>
      <c r="Z194" s="58">
        <v>0</v>
      </c>
      <c r="AA194" s="58">
        <v>0</v>
      </c>
      <c r="AB194" s="58">
        <v>0</v>
      </c>
      <c r="AC194" s="58">
        <v>0</v>
      </c>
      <c r="AD194" s="58">
        <v>0</v>
      </c>
      <c r="AE194" s="58">
        <v>0</v>
      </c>
      <c r="AF194" s="58">
        <v>0</v>
      </c>
      <c r="AG194" s="58">
        <v>0</v>
      </c>
      <c r="AH194" s="58">
        <v>0</v>
      </c>
      <c r="AI194" s="58">
        <v>0</v>
      </c>
      <c r="AJ194" s="58">
        <v>0</v>
      </c>
      <c r="AK194" s="58">
        <v>0</v>
      </c>
      <c r="AL194" s="58">
        <v>0</v>
      </c>
      <c r="AM194" s="58">
        <v>0</v>
      </c>
      <c r="AN194" s="58">
        <v>0</v>
      </c>
      <c r="AO194" s="58">
        <v>0</v>
      </c>
      <c r="AP194" s="58">
        <v>0</v>
      </c>
      <c r="AQ194" s="58">
        <v>0</v>
      </c>
      <c r="AR194" s="58">
        <v>0</v>
      </c>
      <c r="AS194" s="58">
        <v>0</v>
      </c>
      <c r="AT194" s="58">
        <v>0</v>
      </c>
      <c r="AU194" s="58">
        <v>0</v>
      </c>
      <c r="AV194" s="58">
        <v>0</v>
      </c>
      <c r="AW194" s="58">
        <v>0</v>
      </c>
      <c r="AX194" s="58">
        <v>0</v>
      </c>
      <c r="AY194" s="58">
        <v>0</v>
      </c>
      <c r="AZ194" s="58">
        <v>0</v>
      </c>
      <c r="BA194" s="58">
        <v>0</v>
      </c>
      <c r="BB194" s="58">
        <v>0</v>
      </c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113">
        <f t="shared" si="13"/>
        <v>0</v>
      </c>
      <c r="BU194" s="113">
        <f t="shared" si="14"/>
        <v>0</v>
      </c>
    </row>
    <row r="195" spans="1:73" x14ac:dyDescent="0.2">
      <c r="A195" s="57" t="s">
        <v>42</v>
      </c>
      <c r="B195" s="57" t="s">
        <v>3869</v>
      </c>
      <c r="C195" s="57"/>
      <c r="D195" s="26"/>
      <c r="E195" s="66"/>
      <c r="F195" s="57"/>
      <c r="G195" s="58"/>
      <c r="H195" s="58"/>
      <c r="I195" s="58"/>
      <c r="J195" s="59">
        <f t="shared" si="15"/>
        <v>0</v>
      </c>
      <c r="K195" s="59">
        <v>0</v>
      </c>
      <c r="L195" s="58"/>
      <c r="M195" s="58"/>
      <c r="N195" s="58"/>
      <c r="O195" s="58"/>
      <c r="P195" s="61">
        <f t="shared" si="16"/>
        <v>0</v>
      </c>
      <c r="Q195" s="61">
        <f t="shared" si="17"/>
        <v>0</v>
      </c>
      <c r="R195" s="79">
        <v>0</v>
      </c>
      <c r="S195" s="79">
        <v>0</v>
      </c>
      <c r="T195" s="58">
        <v>0</v>
      </c>
      <c r="U195" s="58">
        <v>0</v>
      </c>
      <c r="V195" s="58">
        <v>0</v>
      </c>
      <c r="W195" s="58">
        <v>0</v>
      </c>
      <c r="X195" s="58">
        <v>0</v>
      </c>
      <c r="Y195" s="58">
        <v>0</v>
      </c>
      <c r="Z195" s="58">
        <v>0</v>
      </c>
      <c r="AA195" s="58">
        <v>0</v>
      </c>
      <c r="AB195" s="58">
        <v>0</v>
      </c>
      <c r="AC195" s="58">
        <v>0</v>
      </c>
      <c r="AD195" s="58">
        <v>0</v>
      </c>
      <c r="AE195" s="58">
        <v>0</v>
      </c>
      <c r="AF195" s="58">
        <v>0</v>
      </c>
      <c r="AG195" s="58">
        <v>0</v>
      </c>
      <c r="AH195" s="58">
        <v>0</v>
      </c>
      <c r="AI195" s="58">
        <v>0</v>
      </c>
      <c r="AJ195" s="58">
        <v>0</v>
      </c>
      <c r="AK195" s="58">
        <v>0</v>
      </c>
      <c r="AL195" s="58">
        <v>0</v>
      </c>
      <c r="AM195" s="58">
        <v>0</v>
      </c>
      <c r="AN195" s="58">
        <v>0</v>
      </c>
      <c r="AO195" s="58">
        <v>0</v>
      </c>
      <c r="AP195" s="58">
        <v>0</v>
      </c>
      <c r="AQ195" s="58">
        <v>0</v>
      </c>
      <c r="AR195" s="58">
        <v>0</v>
      </c>
      <c r="AS195" s="58">
        <v>0</v>
      </c>
      <c r="AT195" s="58">
        <v>0</v>
      </c>
      <c r="AU195" s="58">
        <v>0</v>
      </c>
      <c r="AV195" s="58">
        <v>0</v>
      </c>
      <c r="AW195" s="58">
        <v>0</v>
      </c>
      <c r="AX195" s="58">
        <v>0</v>
      </c>
      <c r="AY195" s="58">
        <v>0</v>
      </c>
      <c r="AZ195" s="58">
        <v>0</v>
      </c>
      <c r="BA195" s="58">
        <v>0</v>
      </c>
      <c r="BB195" s="58">
        <v>0</v>
      </c>
      <c r="BC195" s="66"/>
      <c r="BD195" s="66"/>
      <c r="BE195" s="66"/>
      <c r="BF195" s="66"/>
      <c r="BG195" s="66"/>
      <c r="BH195" s="66"/>
      <c r="BI195" s="66"/>
      <c r="BJ195" s="66"/>
      <c r="BK195" s="66"/>
      <c r="BL195" s="66"/>
      <c r="BM195" s="66"/>
      <c r="BN195" s="66"/>
      <c r="BO195" s="66"/>
      <c r="BP195" s="66"/>
      <c r="BQ195" s="66"/>
      <c r="BR195" s="66"/>
      <c r="BS195" s="66"/>
      <c r="BT195" s="113">
        <f t="shared" ref="BT195:BT227" si="18">SUM(L195:N195,R195:S195)</f>
        <v>0</v>
      </c>
      <c r="BU195" s="113">
        <f t="shared" ref="BU195:BU227" si="19">SUM(T195:BS195)</f>
        <v>0</v>
      </c>
    </row>
    <row r="196" spans="1:73" x14ac:dyDescent="0.2">
      <c r="A196" s="57" t="s">
        <v>42</v>
      </c>
      <c r="B196" s="57" t="s">
        <v>3870</v>
      </c>
      <c r="C196" s="57"/>
      <c r="D196" s="26"/>
      <c r="E196" s="66"/>
      <c r="F196" s="57"/>
      <c r="G196" s="58"/>
      <c r="H196" s="58"/>
      <c r="I196" s="58"/>
      <c r="J196" s="59">
        <f t="shared" si="15"/>
        <v>0</v>
      </c>
      <c r="K196" s="59">
        <v>0</v>
      </c>
      <c r="L196" s="58"/>
      <c r="M196" s="58"/>
      <c r="N196" s="58"/>
      <c r="O196" s="58"/>
      <c r="P196" s="61">
        <f t="shared" si="16"/>
        <v>0</v>
      </c>
      <c r="Q196" s="61">
        <f t="shared" si="17"/>
        <v>0</v>
      </c>
      <c r="R196" s="79">
        <v>0</v>
      </c>
      <c r="S196" s="79">
        <v>0</v>
      </c>
      <c r="T196" s="58">
        <v>0</v>
      </c>
      <c r="U196" s="58">
        <v>0</v>
      </c>
      <c r="V196" s="58">
        <v>0</v>
      </c>
      <c r="W196" s="58">
        <v>0</v>
      </c>
      <c r="X196" s="58">
        <v>0</v>
      </c>
      <c r="Y196" s="58">
        <v>0</v>
      </c>
      <c r="Z196" s="58">
        <v>0</v>
      </c>
      <c r="AA196" s="58">
        <v>0</v>
      </c>
      <c r="AB196" s="58">
        <v>0</v>
      </c>
      <c r="AC196" s="58">
        <v>0</v>
      </c>
      <c r="AD196" s="58">
        <v>0</v>
      </c>
      <c r="AE196" s="58">
        <v>0</v>
      </c>
      <c r="AF196" s="58">
        <v>0</v>
      </c>
      <c r="AG196" s="58">
        <v>0</v>
      </c>
      <c r="AH196" s="58">
        <v>0</v>
      </c>
      <c r="AI196" s="58">
        <v>0</v>
      </c>
      <c r="AJ196" s="58">
        <v>0</v>
      </c>
      <c r="AK196" s="58">
        <v>0</v>
      </c>
      <c r="AL196" s="58">
        <v>0</v>
      </c>
      <c r="AM196" s="58">
        <v>0</v>
      </c>
      <c r="AN196" s="58">
        <v>0</v>
      </c>
      <c r="AO196" s="58">
        <v>0</v>
      </c>
      <c r="AP196" s="58">
        <v>0</v>
      </c>
      <c r="AQ196" s="58">
        <v>0</v>
      </c>
      <c r="AR196" s="58">
        <v>0</v>
      </c>
      <c r="AS196" s="58">
        <v>0</v>
      </c>
      <c r="AT196" s="58">
        <v>0</v>
      </c>
      <c r="AU196" s="58">
        <v>0</v>
      </c>
      <c r="AV196" s="58">
        <v>0</v>
      </c>
      <c r="AW196" s="58">
        <v>0</v>
      </c>
      <c r="AX196" s="58">
        <v>0</v>
      </c>
      <c r="AY196" s="58">
        <v>0</v>
      </c>
      <c r="AZ196" s="58">
        <v>0</v>
      </c>
      <c r="BA196" s="58">
        <v>0</v>
      </c>
      <c r="BB196" s="58">
        <v>0</v>
      </c>
      <c r="BC196" s="66"/>
      <c r="BD196" s="66"/>
      <c r="BE196" s="66"/>
      <c r="BF196" s="66"/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113">
        <f t="shared" si="18"/>
        <v>0</v>
      </c>
      <c r="BU196" s="113">
        <f t="shared" si="19"/>
        <v>0</v>
      </c>
    </row>
    <row r="197" spans="1:73" x14ac:dyDescent="0.2">
      <c r="A197" s="68" t="s">
        <v>19</v>
      </c>
      <c r="B197" s="57" t="s">
        <v>3704</v>
      </c>
      <c r="C197" s="57"/>
      <c r="D197" s="26"/>
      <c r="E197" s="239" t="s">
        <v>1524</v>
      </c>
      <c r="F197" s="57" t="s">
        <v>3487</v>
      </c>
      <c r="G197" s="58"/>
      <c r="H197" s="58"/>
      <c r="I197" s="58"/>
      <c r="J197" s="59">
        <f t="shared" si="15"/>
        <v>0</v>
      </c>
      <c r="K197" s="59">
        <v>0</v>
      </c>
      <c r="L197" s="33"/>
      <c r="M197" s="33"/>
      <c r="N197" s="33">
        <v>300</v>
      </c>
      <c r="O197" s="60"/>
      <c r="P197" s="61">
        <f t="shared" si="16"/>
        <v>300</v>
      </c>
      <c r="Q197" s="61">
        <f t="shared" si="17"/>
        <v>284240</v>
      </c>
      <c r="R197" s="62">
        <v>120</v>
      </c>
      <c r="S197" s="62">
        <v>120</v>
      </c>
      <c r="T197" s="26">
        <v>120</v>
      </c>
      <c r="U197" s="26">
        <v>120</v>
      </c>
      <c r="V197" s="26">
        <v>120</v>
      </c>
      <c r="W197" s="26">
        <v>278620</v>
      </c>
      <c r="X197" s="26">
        <v>120</v>
      </c>
      <c r="Y197" s="26">
        <v>120</v>
      </c>
      <c r="Z197" s="26">
        <v>120</v>
      </c>
      <c r="AA197" s="26">
        <v>120</v>
      </c>
      <c r="AB197" s="26">
        <v>120</v>
      </c>
      <c r="AC197" s="26">
        <v>120</v>
      </c>
      <c r="AD197" s="26">
        <v>120</v>
      </c>
      <c r="AE197" s="26">
        <v>120</v>
      </c>
      <c r="AF197" s="26">
        <v>120</v>
      </c>
      <c r="AG197" s="26">
        <v>120</v>
      </c>
      <c r="AH197" s="26">
        <v>120</v>
      </c>
      <c r="AI197" s="26">
        <v>720</v>
      </c>
      <c r="AJ197" s="26">
        <v>120</v>
      </c>
      <c r="AK197" s="26">
        <v>120</v>
      </c>
      <c r="AL197" s="26">
        <v>120</v>
      </c>
      <c r="AM197" s="26">
        <v>120</v>
      </c>
      <c r="AN197" s="26">
        <v>120</v>
      </c>
      <c r="AO197" s="26">
        <v>120</v>
      </c>
      <c r="AP197" s="26">
        <v>120</v>
      </c>
      <c r="AQ197" s="26">
        <v>120</v>
      </c>
      <c r="AR197" s="26">
        <v>120</v>
      </c>
      <c r="AS197" s="26">
        <v>120</v>
      </c>
      <c r="AT197" s="26">
        <v>120</v>
      </c>
      <c r="AU197" s="26">
        <v>720</v>
      </c>
      <c r="AV197" s="26">
        <v>120</v>
      </c>
      <c r="AW197" s="26">
        <v>120</v>
      </c>
      <c r="AX197" s="26">
        <v>120</v>
      </c>
      <c r="AY197" s="26">
        <v>120</v>
      </c>
      <c r="AZ197" s="26">
        <v>120</v>
      </c>
      <c r="BA197" s="26">
        <v>120</v>
      </c>
      <c r="BB197" s="26">
        <v>220</v>
      </c>
      <c r="BC197" s="26">
        <v>120</v>
      </c>
      <c r="BD197" s="26">
        <v>120</v>
      </c>
      <c r="BE197" s="26">
        <v>120</v>
      </c>
      <c r="BF197" s="26">
        <v>120</v>
      </c>
      <c r="BG197" s="26">
        <v>120</v>
      </c>
      <c r="BH197" s="26">
        <v>120</v>
      </c>
      <c r="BI197" s="26">
        <v>120</v>
      </c>
      <c r="BJ197" s="26">
        <v>120</v>
      </c>
      <c r="BK197" s="26">
        <v>120</v>
      </c>
      <c r="BL197" s="26">
        <v>120</v>
      </c>
      <c r="BM197" s="26">
        <v>120</v>
      </c>
      <c r="BN197" s="26">
        <v>200</v>
      </c>
      <c r="BO197" s="26">
        <v>400</v>
      </c>
      <c r="BP197" s="26">
        <v>400</v>
      </c>
      <c r="BQ197" s="26">
        <v>400</v>
      </c>
      <c r="BR197" s="26">
        <v>400</v>
      </c>
      <c r="BS197" s="26">
        <v>400</v>
      </c>
      <c r="BT197" s="113">
        <f t="shared" si="18"/>
        <v>540</v>
      </c>
      <c r="BU197" s="113">
        <f t="shared" si="19"/>
        <v>287520</v>
      </c>
    </row>
    <row r="198" spans="1:73" x14ac:dyDescent="0.2">
      <c r="A198" s="57" t="s">
        <v>42</v>
      </c>
      <c r="B198" s="57" t="s">
        <v>3871</v>
      </c>
      <c r="C198" s="57"/>
      <c r="D198" s="26"/>
      <c r="F198" s="57"/>
      <c r="G198" s="58"/>
      <c r="H198" s="58"/>
      <c r="I198" s="58"/>
      <c r="J198" s="59">
        <f t="shared" si="15"/>
        <v>0</v>
      </c>
      <c r="K198" s="59">
        <v>0</v>
      </c>
      <c r="L198" s="58"/>
      <c r="M198" s="58"/>
      <c r="N198" s="58"/>
      <c r="O198" s="58"/>
      <c r="P198" s="61">
        <f t="shared" si="16"/>
        <v>0</v>
      </c>
      <c r="Q198" s="61">
        <f t="shared" si="17"/>
        <v>0</v>
      </c>
      <c r="R198" s="79">
        <v>0</v>
      </c>
      <c r="S198" s="79">
        <v>0</v>
      </c>
      <c r="T198" s="58">
        <v>0</v>
      </c>
      <c r="U198" s="58">
        <v>0</v>
      </c>
      <c r="V198" s="58">
        <v>0</v>
      </c>
      <c r="W198" s="58">
        <v>0</v>
      </c>
      <c r="X198" s="58">
        <v>0</v>
      </c>
      <c r="Y198" s="58">
        <v>0</v>
      </c>
      <c r="Z198" s="58">
        <v>0</v>
      </c>
      <c r="AA198" s="58">
        <v>0</v>
      </c>
      <c r="AB198" s="58">
        <v>0</v>
      </c>
      <c r="AC198" s="58">
        <v>0</v>
      </c>
      <c r="AD198" s="58">
        <v>0</v>
      </c>
      <c r="AE198" s="58">
        <v>0</v>
      </c>
      <c r="AF198" s="58">
        <v>0</v>
      </c>
      <c r="AG198" s="58">
        <v>0</v>
      </c>
      <c r="AH198" s="58">
        <v>0</v>
      </c>
      <c r="AI198" s="58">
        <v>0</v>
      </c>
      <c r="AJ198" s="58">
        <v>0</v>
      </c>
      <c r="AK198" s="58">
        <v>0</v>
      </c>
      <c r="AL198" s="58">
        <v>0</v>
      </c>
      <c r="AM198" s="58">
        <v>0</v>
      </c>
      <c r="AN198" s="58">
        <v>0</v>
      </c>
      <c r="AO198" s="58">
        <v>0</v>
      </c>
      <c r="AP198" s="58">
        <v>0</v>
      </c>
      <c r="AQ198" s="58">
        <v>0</v>
      </c>
      <c r="AR198" s="58">
        <v>0</v>
      </c>
      <c r="AS198" s="58">
        <v>0</v>
      </c>
      <c r="AT198" s="58">
        <v>0</v>
      </c>
      <c r="AU198" s="58">
        <v>0</v>
      </c>
      <c r="AV198" s="58">
        <v>0</v>
      </c>
      <c r="AW198" s="58">
        <v>0</v>
      </c>
      <c r="AX198" s="58">
        <v>0</v>
      </c>
      <c r="AY198" s="58">
        <v>0</v>
      </c>
      <c r="AZ198" s="58">
        <v>0</v>
      </c>
      <c r="BA198" s="58">
        <v>0</v>
      </c>
      <c r="BB198" s="58">
        <v>0</v>
      </c>
      <c r="BC198" s="66"/>
      <c r="BD198" s="66"/>
      <c r="BE198" s="66"/>
      <c r="BF198" s="66"/>
      <c r="BG198" s="66"/>
      <c r="BH198" s="66"/>
      <c r="BI198" s="66"/>
      <c r="BJ198" s="66"/>
      <c r="BK198" s="66"/>
      <c r="BL198" s="66"/>
      <c r="BM198" s="66"/>
      <c r="BN198" s="66"/>
      <c r="BO198" s="66"/>
      <c r="BP198" s="66"/>
      <c r="BQ198" s="66"/>
      <c r="BR198" s="66"/>
      <c r="BS198" s="66"/>
      <c r="BT198" s="113">
        <f t="shared" si="18"/>
        <v>0</v>
      </c>
      <c r="BU198" s="113">
        <f t="shared" si="19"/>
        <v>0</v>
      </c>
    </row>
    <row r="199" spans="1:73" x14ac:dyDescent="0.2">
      <c r="A199" s="57" t="s">
        <v>42</v>
      </c>
      <c r="B199" s="57" t="s">
        <v>3872</v>
      </c>
      <c r="C199" s="57"/>
      <c r="D199" s="26"/>
      <c r="E199" s="66"/>
      <c r="F199" s="57"/>
      <c r="G199" s="58"/>
      <c r="H199" s="58"/>
      <c r="I199" s="58"/>
      <c r="J199" s="59">
        <f t="shared" si="15"/>
        <v>0</v>
      </c>
      <c r="K199" s="59">
        <v>0</v>
      </c>
      <c r="L199" s="58"/>
      <c r="M199" s="58"/>
      <c r="N199" s="58"/>
      <c r="O199" s="58"/>
      <c r="P199" s="61">
        <f t="shared" si="16"/>
        <v>0</v>
      </c>
      <c r="Q199" s="61">
        <f t="shared" si="17"/>
        <v>0</v>
      </c>
      <c r="R199" s="79">
        <v>0</v>
      </c>
      <c r="S199" s="79">
        <v>0</v>
      </c>
      <c r="T199" s="58">
        <v>0</v>
      </c>
      <c r="U199" s="58">
        <v>0</v>
      </c>
      <c r="V199" s="58">
        <v>0</v>
      </c>
      <c r="W199" s="58">
        <v>0</v>
      </c>
      <c r="X199" s="58">
        <v>0</v>
      </c>
      <c r="Y199" s="58">
        <v>0</v>
      </c>
      <c r="Z199" s="58">
        <v>0</v>
      </c>
      <c r="AA199" s="58">
        <v>0</v>
      </c>
      <c r="AB199" s="58">
        <v>0</v>
      </c>
      <c r="AC199" s="58">
        <v>0</v>
      </c>
      <c r="AD199" s="58">
        <v>0</v>
      </c>
      <c r="AE199" s="58">
        <v>0</v>
      </c>
      <c r="AF199" s="58">
        <v>0</v>
      </c>
      <c r="AG199" s="58">
        <v>0</v>
      </c>
      <c r="AH199" s="58">
        <v>0</v>
      </c>
      <c r="AI199" s="58">
        <v>0</v>
      </c>
      <c r="AJ199" s="58">
        <v>0</v>
      </c>
      <c r="AK199" s="58">
        <v>0</v>
      </c>
      <c r="AL199" s="58">
        <v>0</v>
      </c>
      <c r="AM199" s="58">
        <v>0</v>
      </c>
      <c r="AN199" s="58">
        <v>0</v>
      </c>
      <c r="AO199" s="58">
        <v>0</v>
      </c>
      <c r="AP199" s="58">
        <v>0</v>
      </c>
      <c r="AQ199" s="58">
        <v>0</v>
      </c>
      <c r="AR199" s="58">
        <v>0</v>
      </c>
      <c r="AS199" s="58">
        <v>0</v>
      </c>
      <c r="AT199" s="58">
        <v>0</v>
      </c>
      <c r="AU199" s="58">
        <v>0</v>
      </c>
      <c r="AV199" s="58">
        <v>0</v>
      </c>
      <c r="AW199" s="58">
        <v>0</v>
      </c>
      <c r="AX199" s="58">
        <v>0</v>
      </c>
      <c r="AY199" s="58">
        <v>0</v>
      </c>
      <c r="AZ199" s="58">
        <v>0</v>
      </c>
      <c r="BA199" s="58">
        <v>0</v>
      </c>
      <c r="BB199" s="58">
        <v>0</v>
      </c>
      <c r="BC199" s="66"/>
      <c r="BD199" s="66"/>
      <c r="BE199" s="66"/>
      <c r="BF199" s="66"/>
      <c r="BG199" s="66"/>
      <c r="BH199" s="66"/>
      <c r="BI199" s="66"/>
      <c r="BJ199" s="66"/>
      <c r="BK199" s="66"/>
      <c r="BL199" s="66"/>
      <c r="BM199" s="66"/>
      <c r="BN199" s="66"/>
      <c r="BO199" s="66"/>
      <c r="BP199" s="66"/>
      <c r="BQ199" s="66"/>
      <c r="BR199" s="66"/>
      <c r="BS199" s="66"/>
      <c r="BT199" s="113">
        <f t="shared" si="18"/>
        <v>0</v>
      </c>
      <c r="BU199" s="113">
        <f t="shared" si="19"/>
        <v>0</v>
      </c>
    </row>
    <row r="200" spans="1:73" x14ac:dyDescent="0.2">
      <c r="A200" s="68" t="s">
        <v>19</v>
      </c>
      <c r="B200" s="57" t="s">
        <v>3712</v>
      </c>
      <c r="C200" s="57"/>
      <c r="D200" s="26"/>
      <c r="E200" s="239" t="s">
        <v>1528</v>
      </c>
      <c r="F200" s="57" t="s">
        <v>3487</v>
      </c>
      <c r="G200" s="58"/>
      <c r="H200" s="58"/>
      <c r="I200" s="58"/>
      <c r="J200" s="59">
        <f t="shared" si="15"/>
        <v>0</v>
      </c>
      <c r="K200" s="59">
        <v>0</v>
      </c>
      <c r="L200" s="33"/>
      <c r="M200" s="33"/>
      <c r="N200" s="33">
        <v>4500</v>
      </c>
      <c r="O200" s="60"/>
      <c r="P200" s="61">
        <f t="shared" si="16"/>
        <v>4500</v>
      </c>
      <c r="Q200" s="61">
        <f t="shared" si="17"/>
        <v>222257.22</v>
      </c>
      <c r="R200" s="62">
        <v>641.24</v>
      </c>
      <c r="S200" s="62">
        <v>320.07</v>
      </c>
      <c r="T200" s="26">
        <v>313.5</v>
      </c>
      <c r="U200" s="26">
        <v>313.5</v>
      </c>
      <c r="V200" s="26">
        <v>862.5</v>
      </c>
      <c r="W200" s="26">
        <v>191369.41</v>
      </c>
      <c r="X200" s="26">
        <v>1045</v>
      </c>
      <c r="Y200" s="26">
        <v>1045</v>
      </c>
      <c r="Z200" s="26">
        <v>1045</v>
      </c>
      <c r="AA200" s="26">
        <v>1045</v>
      </c>
      <c r="AB200" s="26">
        <v>1045</v>
      </c>
      <c r="AC200" s="26">
        <v>1045</v>
      </c>
      <c r="AD200" s="26">
        <v>1045</v>
      </c>
      <c r="AE200" s="26">
        <v>1045</v>
      </c>
      <c r="AF200" s="26">
        <v>1045</v>
      </c>
      <c r="AG200" s="26">
        <v>1045</v>
      </c>
      <c r="AH200" s="26">
        <v>1045</v>
      </c>
      <c r="AI200" s="26">
        <v>1045</v>
      </c>
      <c r="AJ200" s="26">
        <v>1045</v>
      </c>
      <c r="AK200" s="26">
        <v>1045</v>
      </c>
      <c r="AL200" s="26">
        <v>1045</v>
      </c>
      <c r="AM200" s="26">
        <v>1045</v>
      </c>
      <c r="AN200" s="26">
        <v>1045</v>
      </c>
      <c r="AO200" s="26">
        <v>1045</v>
      </c>
      <c r="AP200" s="26">
        <v>1045</v>
      </c>
      <c r="AQ200" s="26">
        <v>1045</v>
      </c>
      <c r="AR200" s="26">
        <v>1045</v>
      </c>
      <c r="AS200" s="26">
        <v>1045</v>
      </c>
      <c r="AT200" s="26">
        <v>1045</v>
      </c>
      <c r="AU200" s="26">
        <v>1045</v>
      </c>
      <c r="AV200" s="26">
        <v>1045</v>
      </c>
      <c r="AW200" s="26">
        <v>1045</v>
      </c>
      <c r="AX200" s="26">
        <v>1045</v>
      </c>
      <c r="AY200" s="26">
        <v>0</v>
      </c>
      <c r="AZ200" s="26">
        <v>0</v>
      </c>
      <c r="BA200" s="26">
        <v>0</v>
      </c>
      <c r="BB200" s="26">
        <v>222</v>
      </c>
      <c r="BC200" s="26">
        <v>0</v>
      </c>
      <c r="BD200" s="26">
        <v>0</v>
      </c>
      <c r="BE200" s="26">
        <v>0</v>
      </c>
      <c r="BF200" s="26">
        <v>0</v>
      </c>
      <c r="BG200" s="26">
        <v>0</v>
      </c>
      <c r="BH200" s="26">
        <v>0</v>
      </c>
      <c r="BI200" s="26">
        <v>0</v>
      </c>
      <c r="BJ200" s="26">
        <v>0</v>
      </c>
      <c r="BK200" s="26">
        <v>0</v>
      </c>
      <c r="BL200" s="26">
        <v>0</v>
      </c>
      <c r="BM200" s="26">
        <v>0</v>
      </c>
      <c r="BN200" s="26">
        <v>0</v>
      </c>
      <c r="BO200" s="26">
        <v>0</v>
      </c>
      <c r="BP200" s="26">
        <v>0</v>
      </c>
      <c r="BQ200" s="26">
        <v>0</v>
      </c>
      <c r="BR200" s="26">
        <v>0</v>
      </c>
      <c r="BS200" s="26">
        <v>0</v>
      </c>
      <c r="BT200" s="113">
        <f t="shared" si="18"/>
        <v>5461.3099999999995</v>
      </c>
      <c r="BU200" s="113">
        <f t="shared" si="19"/>
        <v>221295.91</v>
      </c>
    </row>
    <row r="201" spans="1:73" x14ac:dyDescent="0.2">
      <c r="A201" s="57" t="s">
        <v>42</v>
      </c>
      <c r="B201" s="57" t="s">
        <v>3873</v>
      </c>
      <c r="C201" s="57"/>
      <c r="D201" s="26"/>
      <c r="E201" s="66"/>
      <c r="F201" s="57"/>
      <c r="G201" s="58"/>
      <c r="H201" s="58"/>
      <c r="I201" s="58"/>
      <c r="J201" s="59">
        <f t="shared" si="15"/>
        <v>0</v>
      </c>
      <c r="K201" s="59">
        <v>0</v>
      </c>
      <c r="L201" s="58"/>
      <c r="M201" s="58"/>
      <c r="N201" s="58"/>
      <c r="O201" s="58"/>
      <c r="P201" s="61">
        <f t="shared" si="16"/>
        <v>0</v>
      </c>
      <c r="Q201" s="61">
        <f t="shared" si="17"/>
        <v>0</v>
      </c>
      <c r="R201" s="79">
        <v>0</v>
      </c>
      <c r="S201" s="79">
        <v>0</v>
      </c>
      <c r="T201" s="58">
        <v>0</v>
      </c>
      <c r="U201" s="58">
        <v>0</v>
      </c>
      <c r="V201" s="58">
        <v>0</v>
      </c>
      <c r="W201" s="58">
        <v>0</v>
      </c>
      <c r="X201" s="58">
        <v>0</v>
      </c>
      <c r="Y201" s="58">
        <v>0</v>
      </c>
      <c r="Z201" s="58">
        <v>0</v>
      </c>
      <c r="AA201" s="58">
        <v>0</v>
      </c>
      <c r="AB201" s="58">
        <v>0</v>
      </c>
      <c r="AC201" s="58">
        <v>0</v>
      </c>
      <c r="AD201" s="58">
        <v>0</v>
      </c>
      <c r="AE201" s="58">
        <v>0</v>
      </c>
      <c r="AF201" s="58">
        <v>0</v>
      </c>
      <c r="AG201" s="58">
        <v>0</v>
      </c>
      <c r="AH201" s="58">
        <v>0</v>
      </c>
      <c r="AI201" s="58">
        <v>0</v>
      </c>
      <c r="AJ201" s="58">
        <v>0</v>
      </c>
      <c r="AK201" s="58">
        <v>0</v>
      </c>
      <c r="AL201" s="58">
        <v>0</v>
      </c>
      <c r="AM201" s="58">
        <v>0</v>
      </c>
      <c r="AN201" s="58">
        <v>0</v>
      </c>
      <c r="AO201" s="58">
        <v>0</v>
      </c>
      <c r="AP201" s="58">
        <v>0</v>
      </c>
      <c r="AQ201" s="58">
        <v>0</v>
      </c>
      <c r="AR201" s="58">
        <v>0</v>
      </c>
      <c r="AS201" s="58">
        <v>0</v>
      </c>
      <c r="AT201" s="58">
        <v>0</v>
      </c>
      <c r="AU201" s="58">
        <v>0</v>
      </c>
      <c r="AV201" s="58">
        <v>0</v>
      </c>
      <c r="AW201" s="58">
        <v>0</v>
      </c>
      <c r="AX201" s="58">
        <v>0</v>
      </c>
      <c r="AY201" s="58">
        <v>0</v>
      </c>
      <c r="AZ201" s="58">
        <v>0</v>
      </c>
      <c r="BA201" s="58">
        <v>0</v>
      </c>
      <c r="BB201" s="58">
        <v>0</v>
      </c>
      <c r="BC201" s="66"/>
      <c r="BD201" s="66"/>
      <c r="BE201" s="66"/>
      <c r="BF201" s="66"/>
      <c r="BG201" s="66"/>
      <c r="BH201" s="66"/>
      <c r="BI201" s="66"/>
      <c r="BJ201" s="66"/>
      <c r="BK201" s="66"/>
      <c r="BL201" s="66"/>
      <c r="BM201" s="66"/>
      <c r="BN201" s="66"/>
      <c r="BO201" s="66"/>
      <c r="BP201" s="66"/>
      <c r="BQ201" s="66"/>
      <c r="BR201" s="66"/>
      <c r="BS201" s="66"/>
      <c r="BT201" s="113">
        <f t="shared" si="18"/>
        <v>0</v>
      </c>
      <c r="BU201" s="113">
        <f t="shared" si="19"/>
        <v>0</v>
      </c>
    </row>
    <row r="202" spans="1:73" x14ac:dyDescent="0.2">
      <c r="A202" s="57" t="s">
        <v>42</v>
      </c>
      <c r="B202" s="57" t="s">
        <v>3874</v>
      </c>
      <c r="C202" s="57"/>
      <c r="D202" s="26"/>
      <c r="E202" s="66"/>
      <c r="F202" s="57"/>
      <c r="G202" s="58"/>
      <c r="H202" s="58"/>
      <c r="I202" s="58"/>
      <c r="J202" s="59">
        <f t="shared" si="15"/>
        <v>0</v>
      </c>
      <c r="K202" s="59">
        <v>0</v>
      </c>
      <c r="L202" s="58"/>
      <c r="M202" s="58"/>
      <c r="N202" s="58"/>
      <c r="O202" s="58"/>
      <c r="P202" s="61">
        <f t="shared" si="16"/>
        <v>0</v>
      </c>
      <c r="Q202" s="61">
        <f t="shared" si="17"/>
        <v>0</v>
      </c>
      <c r="R202" s="79">
        <v>0</v>
      </c>
      <c r="S202" s="79">
        <v>0</v>
      </c>
      <c r="T202" s="58">
        <v>0</v>
      </c>
      <c r="U202" s="58">
        <v>0</v>
      </c>
      <c r="V202" s="58">
        <v>0</v>
      </c>
      <c r="W202" s="58">
        <v>0</v>
      </c>
      <c r="X202" s="58">
        <v>0</v>
      </c>
      <c r="Y202" s="58">
        <v>0</v>
      </c>
      <c r="Z202" s="58">
        <v>0</v>
      </c>
      <c r="AA202" s="58">
        <v>0</v>
      </c>
      <c r="AB202" s="58">
        <v>0</v>
      </c>
      <c r="AC202" s="58">
        <v>0</v>
      </c>
      <c r="AD202" s="58">
        <v>0</v>
      </c>
      <c r="AE202" s="58">
        <v>0</v>
      </c>
      <c r="AF202" s="58">
        <v>0</v>
      </c>
      <c r="AG202" s="58">
        <v>0</v>
      </c>
      <c r="AH202" s="58">
        <v>0</v>
      </c>
      <c r="AI202" s="58">
        <v>0</v>
      </c>
      <c r="AJ202" s="58">
        <v>0</v>
      </c>
      <c r="AK202" s="58">
        <v>0</v>
      </c>
      <c r="AL202" s="58">
        <v>0</v>
      </c>
      <c r="AM202" s="58">
        <v>0</v>
      </c>
      <c r="AN202" s="58">
        <v>0</v>
      </c>
      <c r="AO202" s="58">
        <v>0</v>
      </c>
      <c r="AP202" s="58">
        <v>0</v>
      </c>
      <c r="AQ202" s="58">
        <v>0</v>
      </c>
      <c r="AR202" s="58">
        <v>0</v>
      </c>
      <c r="AS202" s="58">
        <v>0</v>
      </c>
      <c r="AT202" s="58">
        <v>0</v>
      </c>
      <c r="AU202" s="58">
        <v>0</v>
      </c>
      <c r="AV202" s="58">
        <v>0</v>
      </c>
      <c r="AW202" s="58">
        <v>0</v>
      </c>
      <c r="AX202" s="58">
        <v>0</v>
      </c>
      <c r="AY202" s="58">
        <v>0</v>
      </c>
      <c r="AZ202" s="58">
        <v>0</v>
      </c>
      <c r="BA202" s="58">
        <v>0</v>
      </c>
      <c r="BB202" s="58">
        <v>0</v>
      </c>
      <c r="BC202" s="66"/>
      <c r="BD202" s="66"/>
      <c r="BE202" s="66"/>
      <c r="BF202" s="66"/>
      <c r="BG202" s="66"/>
      <c r="BH202" s="66"/>
      <c r="BI202" s="66"/>
      <c r="BJ202" s="66"/>
      <c r="BK202" s="66"/>
      <c r="BL202" s="66"/>
      <c r="BM202" s="66"/>
      <c r="BN202" s="66"/>
      <c r="BO202" s="66"/>
      <c r="BP202" s="66"/>
      <c r="BQ202" s="66"/>
      <c r="BR202" s="66"/>
      <c r="BS202" s="66"/>
      <c r="BT202" s="113">
        <f t="shared" si="18"/>
        <v>0</v>
      </c>
      <c r="BU202" s="113">
        <f t="shared" si="19"/>
        <v>0</v>
      </c>
    </row>
    <row r="203" spans="1:73" x14ac:dyDescent="0.2">
      <c r="A203" s="57" t="s">
        <v>42</v>
      </c>
      <c r="B203" s="57" t="s">
        <v>3875</v>
      </c>
      <c r="C203" s="57"/>
      <c r="D203" s="26"/>
      <c r="E203" s="66"/>
      <c r="F203" s="57"/>
      <c r="G203" s="58"/>
      <c r="H203" s="58"/>
      <c r="I203" s="58"/>
      <c r="J203" s="59">
        <f t="shared" si="15"/>
        <v>0</v>
      </c>
      <c r="K203" s="59">
        <v>0</v>
      </c>
      <c r="L203" s="58"/>
      <c r="M203" s="58"/>
      <c r="N203" s="58"/>
      <c r="O203" s="58"/>
      <c r="P203" s="61">
        <f t="shared" si="16"/>
        <v>0</v>
      </c>
      <c r="Q203" s="61">
        <f t="shared" si="17"/>
        <v>0</v>
      </c>
      <c r="R203" s="79">
        <v>0</v>
      </c>
      <c r="S203" s="79">
        <v>0</v>
      </c>
      <c r="T203" s="58">
        <v>0</v>
      </c>
      <c r="U203" s="58">
        <v>0</v>
      </c>
      <c r="V203" s="58">
        <v>0</v>
      </c>
      <c r="W203" s="58">
        <v>0</v>
      </c>
      <c r="X203" s="58">
        <v>0</v>
      </c>
      <c r="Y203" s="58">
        <v>0</v>
      </c>
      <c r="Z203" s="58">
        <v>0</v>
      </c>
      <c r="AA203" s="58">
        <v>0</v>
      </c>
      <c r="AB203" s="58">
        <v>0</v>
      </c>
      <c r="AC203" s="58">
        <v>0</v>
      </c>
      <c r="AD203" s="58">
        <v>0</v>
      </c>
      <c r="AE203" s="58">
        <v>0</v>
      </c>
      <c r="AF203" s="58">
        <v>0</v>
      </c>
      <c r="AG203" s="58">
        <v>0</v>
      </c>
      <c r="AH203" s="58">
        <v>0</v>
      </c>
      <c r="AI203" s="58">
        <v>0</v>
      </c>
      <c r="AJ203" s="58">
        <v>0</v>
      </c>
      <c r="AK203" s="58">
        <v>0</v>
      </c>
      <c r="AL203" s="58">
        <v>0</v>
      </c>
      <c r="AM203" s="58">
        <v>0</v>
      </c>
      <c r="AN203" s="58">
        <v>0</v>
      </c>
      <c r="AO203" s="58">
        <v>0</v>
      </c>
      <c r="AP203" s="58">
        <v>0</v>
      </c>
      <c r="AQ203" s="58">
        <v>0</v>
      </c>
      <c r="AR203" s="58">
        <v>0</v>
      </c>
      <c r="AS203" s="58">
        <v>0</v>
      </c>
      <c r="AT203" s="58">
        <v>0</v>
      </c>
      <c r="AU203" s="58">
        <v>0</v>
      </c>
      <c r="AV203" s="58">
        <v>0</v>
      </c>
      <c r="AW203" s="58">
        <v>0</v>
      </c>
      <c r="AX203" s="58">
        <v>0</v>
      </c>
      <c r="AY203" s="58">
        <v>0</v>
      </c>
      <c r="AZ203" s="58">
        <v>0</v>
      </c>
      <c r="BA203" s="58">
        <v>0</v>
      </c>
      <c r="BB203" s="58">
        <v>0</v>
      </c>
      <c r="BC203" s="66"/>
      <c r="BD203" s="66"/>
      <c r="BE203" s="66"/>
      <c r="BF203" s="66"/>
      <c r="BG203" s="66"/>
      <c r="BH203" s="66"/>
      <c r="BI203" s="66"/>
      <c r="BJ203" s="66"/>
      <c r="BK203" s="66"/>
      <c r="BL203" s="66"/>
      <c r="BM203" s="66"/>
      <c r="BN203" s="66"/>
      <c r="BO203" s="66"/>
      <c r="BP203" s="66"/>
      <c r="BQ203" s="66"/>
      <c r="BR203" s="66"/>
      <c r="BS203" s="66"/>
      <c r="BT203" s="113">
        <f t="shared" si="18"/>
        <v>0</v>
      </c>
      <c r="BU203" s="113">
        <f t="shared" si="19"/>
        <v>0</v>
      </c>
    </row>
    <row r="204" spans="1:73" x14ac:dyDescent="0.2">
      <c r="A204" s="57" t="s">
        <v>42</v>
      </c>
      <c r="B204" s="57" t="s">
        <v>3876</v>
      </c>
      <c r="C204" s="57"/>
      <c r="D204" s="26"/>
      <c r="E204" s="66"/>
      <c r="F204" s="57"/>
      <c r="G204" s="58"/>
      <c r="H204" s="58"/>
      <c r="I204" s="58"/>
      <c r="J204" s="59">
        <f t="shared" si="15"/>
        <v>0</v>
      </c>
      <c r="K204" s="59">
        <v>0</v>
      </c>
      <c r="L204" s="58"/>
      <c r="M204" s="58"/>
      <c r="N204" s="58"/>
      <c r="O204" s="58"/>
      <c r="P204" s="61">
        <f t="shared" si="16"/>
        <v>0</v>
      </c>
      <c r="Q204" s="61">
        <f t="shared" si="17"/>
        <v>0</v>
      </c>
      <c r="R204" s="79">
        <v>0</v>
      </c>
      <c r="S204" s="79">
        <v>0</v>
      </c>
      <c r="T204" s="58">
        <v>0</v>
      </c>
      <c r="U204" s="58">
        <v>0</v>
      </c>
      <c r="V204" s="58">
        <v>0</v>
      </c>
      <c r="W204" s="58">
        <v>0</v>
      </c>
      <c r="X204" s="58">
        <v>0</v>
      </c>
      <c r="Y204" s="58">
        <v>0</v>
      </c>
      <c r="Z204" s="58">
        <v>0</v>
      </c>
      <c r="AA204" s="58">
        <v>0</v>
      </c>
      <c r="AB204" s="58">
        <v>0</v>
      </c>
      <c r="AC204" s="58">
        <v>0</v>
      </c>
      <c r="AD204" s="58">
        <v>0</v>
      </c>
      <c r="AE204" s="58">
        <v>0</v>
      </c>
      <c r="AF204" s="58">
        <v>0</v>
      </c>
      <c r="AG204" s="58">
        <v>0</v>
      </c>
      <c r="AH204" s="58">
        <v>0</v>
      </c>
      <c r="AI204" s="58">
        <v>0</v>
      </c>
      <c r="AJ204" s="58">
        <v>0</v>
      </c>
      <c r="AK204" s="58">
        <v>0</v>
      </c>
      <c r="AL204" s="58">
        <v>0</v>
      </c>
      <c r="AM204" s="58">
        <v>0</v>
      </c>
      <c r="AN204" s="58">
        <v>0</v>
      </c>
      <c r="AO204" s="58">
        <v>0</v>
      </c>
      <c r="AP204" s="58">
        <v>0</v>
      </c>
      <c r="AQ204" s="58">
        <v>0</v>
      </c>
      <c r="AR204" s="58">
        <v>0</v>
      </c>
      <c r="AS204" s="58">
        <v>0</v>
      </c>
      <c r="AT204" s="58">
        <v>0</v>
      </c>
      <c r="AU204" s="58">
        <v>0</v>
      </c>
      <c r="AV204" s="58">
        <v>0</v>
      </c>
      <c r="AW204" s="58">
        <v>0</v>
      </c>
      <c r="AX204" s="58">
        <v>0</v>
      </c>
      <c r="AY204" s="58">
        <v>0</v>
      </c>
      <c r="AZ204" s="58">
        <v>0</v>
      </c>
      <c r="BA204" s="58">
        <v>0</v>
      </c>
      <c r="BB204" s="58">
        <v>0</v>
      </c>
      <c r="BC204" s="66"/>
      <c r="BD204" s="66"/>
      <c r="BE204" s="66"/>
      <c r="BF204" s="66"/>
      <c r="BG204" s="66"/>
      <c r="BH204" s="66"/>
      <c r="BI204" s="66"/>
      <c r="BJ204" s="66"/>
      <c r="BK204" s="66"/>
      <c r="BL204" s="66"/>
      <c r="BM204" s="66"/>
      <c r="BN204" s="66"/>
      <c r="BO204" s="66"/>
      <c r="BP204" s="66"/>
      <c r="BQ204" s="66"/>
      <c r="BR204" s="66"/>
      <c r="BS204" s="66"/>
      <c r="BT204" s="113">
        <f t="shared" si="18"/>
        <v>0</v>
      </c>
      <c r="BU204" s="113">
        <f t="shared" si="19"/>
        <v>0</v>
      </c>
    </row>
    <row r="205" spans="1:73" x14ac:dyDescent="0.2">
      <c r="A205" s="57" t="s">
        <v>42</v>
      </c>
      <c r="B205" s="57" t="s">
        <v>3877</v>
      </c>
      <c r="C205" s="57"/>
      <c r="D205" s="26"/>
      <c r="E205" s="66"/>
      <c r="F205" s="57"/>
      <c r="G205" s="58"/>
      <c r="H205" s="58"/>
      <c r="I205" s="58"/>
      <c r="J205" s="59">
        <f t="shared" si="15"/>
        <v>0</v>
      </c>
      <c r="K205" s="59">
        <v>0</v>
      </c>
      <c r="L205" s="58"/>
      <c r="M205" s="58"/>
      <c r="N205" s="58"/>
      <c r="O205" s="58"/>
      <c r="P205" s="61">
        <f t="shared" si="16"/>
        <v>0</v>
      </c>
      <c r="Q205" s="61">
        <f t="shared" si="17"/>
        <v>0</v>
      </c>
      <c r="R205" s="79">
        <v>0</v>
      </c>
      <c r="S205" s="79">
        <v>0</v>
      </c>
      <c r="T205" s="58">
        <v>0</v>
      </c>
      <c r="U205" s="58">
        <v>0</v>
      </c>
      <c r="V205" s="58">
        <v>0</v>
      </c>
      <c r="W205" s="58">
        <v>0</v>
      </c>
      <c r="X205" s="58">
        <v>0</v>
      </c>
      <c r="Y205" s="58">
        <v>0</v>
      </c>
      <c r="Z205" s="58">
        <v>0</v>
      </c>
      <c r="AA205" s="58">
        <v>0</v>
      </c>
      <c r="AB205" s="58">
        <v>0</v>
      </c>
      <c r="AC205" s="58">
        <v>0</v>
      </c>
      <c r="AD205" s="58">
        <v>0</v>
      </c>
      <c r="AE205" s="58">
        <v>0</v>
      </c>
      <c r="AF205" s="58">
        <v>0</v>
      </c>
      <c r="AG205" s="58">
        <v>0</v>
      </c>
      <c r="AH205" s="58">
        <v>0</v>
      </c>
      <c r="AI205" s="58">
        <v>0</v>
      </c>
      <c r="AJ205" s="58">
        <v>0</v>
      </c>
      <c r="AK205" s="58">
        <v>0</v>
      </c>
      <c r="AL205" s="58">
        <v>0</v>
      </c>
      <c r="AM205" s="58">
        <v>0</v>
      </c>
      <c r="AN205" s="58">
        <v>0</v>
      </c>
      <c r="AO205" s="58">
        <v>0</v>
      </c>
      <c r="AP205" s="58">
        <v>0</v>
      </c>
      <c r="AQ205" s="58">
        <v>0</v>
      </c>
      <c r="AR205" s="58">
        <v>0</v>
      </c>
      <c r="AS205" s="58">
        <v>0</v>
      </c>
      <c r="AT205" s="58">
        <v>0</v>
      </c>
      <c r="AU205" s="58">
        <v>0</v>
      </c>
      <c r="AV205" s="58">
        <v>0</v>
      </c>
      <c r="AW205" s="58">
        <v>0</v>
      </c>
      <c r="AX205" s="58">
        <v>0</v>
      </c>
      <c r="AY205" s="58">
        <v>0</v>
      </c>
      <c r="AZ205" s="58">
        <v>0</v>
      </c>
      <c r="BA205" s="58">
        <v>0</v>
      </c>
      <c r="BB205" s="58">
        <v>0</v>
      </c>
      <c r="BC205" s="66"/>
      <c r="BD205" s="66"/>
      <c r="BE205" s="66"/>
      <c r="BF205" s="66"/>
      <c r="BG205" s="66"/>
      <c r="BH205" s="66"/>
      <c r="BI205" s="66"/>
      <c r="BJ205" s="66"/>
      <c r="BK205" s="66"/>
      <c r="BL205" s="66"/>
      <c r="BM205" s="66"/>
      <c r="BN205" s="66"/>
      <c r="BO205" s="66"/>
      <c r="BP205" s="66"/>
      <c r="BQ205" s="66"/>
      <c r="BR205" s="66"/>
      <c r="BS205" s="66"/>
      <c r="BT205" s="113">
        <f t="shared" si="18"/>
        <v>0</v>
      </c>
      <c r="BU205" s="113">
        <f t="shared" si="19"/>
        <v>0</v>
      </c>
    </row>
    <row r="206" spans="1:73" x14ac:dyDescent="0.2">
      <c r="A206" s="57" t="s">
        <v>42</v>
      </c>
      <c r="B206" s="57" t="s">
        <v>3878</v>
      </c>
      <c r="C206" s="57"/>
      <c r="D206" s="26"/>
      <c r="E206" s="66"/>
      <c r="F206" s="57"/>
      <c r="G206" s="58"/>
      <c r="H206" s="58"/>
      <c r="I206" s="58"/>
      <c r="J206" s="59">
        <f t="shared" si="15"/>
        <v>0</v>
      </c>
      <c r="K206" s="59">
        <v>0</v>
      </c>
      <c r="L206" s="58"/>
      <c r="M206" s="58"/>
      <c r="N206" s="58"/>
      <c r="O206" s="58"/>
      <c r="P206" s="61">
        <f t="shared" si="16"/>
        <v>0</v>
      </c>
      <c r="Q206" s="61">
        <f t="shared" si="17"/>
        <v>0</v>
      </c>
      <c r="R206" s="79">
        <v>0</v>
      </c>
      <c r="S206" s="79">
        <v>0</v>
      </c>
      <c r="T206" s="58">
        <v>0</v>
      </c>
      <c r="U206" s="58">
        <v>0</v>
      </c>
      <c r="V206" s="58">
        <v>0</v>
      </c>
      <c r="W206" s="58">
        <v>0</v>
      </c>
      <c r="X206" s="58">
        <v>0</v>
      </c>
      <c r="Y206" s="58">
        <v>0</v>
      </c>
      <c r="Z206" s="58">
        <v>0</v>
      </c>
      <c r="AA206" s="58">
        <v>0</v>
      </c>
      <c r="AB206" s="58">
        <v>0</v>
      </c>
      <c r="AC206" s="58">
        <v>0</v>
      </c>
      <c r="AD206" s="58">
        <v>0</v>
      </c>
      <c r="AE206" s="58">
        <v>0</v>
      </c>
      <c r="AF206" s="58">
        <v>0</v>
      </c>
      <c r="AG206" s="58">
        <v>0</v>
      </c>
      <c r="AH206" s="58">
        <v>0</v>
      </c>
      <c r="AI206" s="58">
        <v>0</v>
      </c>
      <c r="AJ206" s="58">
        <v>0</v>
      </c>
      <c r="AK206" s="58">
        <v>0</v>
      </c>
      <c r="AL206" s="58">
        <v>0</v>
      </c>
      <c r="AM206" s="58">
        <v>0</v>
      </c>
      <c r="AN206" s="58">
        <v>0</v>
      </c>
      <c r="AO206" s="58">
        <v>0</v>
      </c>
      <c r="AP206" s="58">
        <v>0</v>
      </c>
      <c r="AQ206" s="58">
        <v>0</v>
      </c>
      <c r="AR206" s="58">
        <v>0</v>
      </c>
      <c r="AS206" s="58">
        <v>0</v>
      </c>
      <c r="AT206" s="58">
        <v>0</v>
      </c>
      <c r="AU206" s="58">
        <v>0</v>
      </c>
      <c r="AV206" s="58">
        <v>0</v>
      </c>
      <c r="AW206" s="58">
        <v>0</v>
      </c>
      <c r="AX206" s="58">
        <v>0</v>
      </c>
      <c r="AY206" s="58">
        <v>0</v>
      </c>
      <c r="AZ206" s="58">
        <v>0</v>
      </c>
      <c r="BA206" s="58">
        <v>0</v>
      </c>
      <c r="BB206" s="58">
        <v>0</v>
      </c>
      <c r="BC206" s="66"/>
      <c r="BD206" s="66"/>
      <c r="BE206" s="66"/>
      <c r="BF206" s="66"/>
      <c r="BG206" s="66"/>
      <c r="BH206" s="66"/>
      <c r="BI206" s="66"/>
      <c r="BJ206" s="66"/>
      <c r="BK206" s="66"/>
      <c r="BL206" s="66"/>
      <c r="BM206" s="66"/>
      <c r="BN206" s="66"/>
      <c r="BO206" s="66"/>
      <c r="BP206" s="66"/>
      <c r="BQ206" s="66"/>
      <c r="BR206" s="66"/>
      <c r="BS206" s="66"/>
      <c r="BT206" s="113">
        <f t="shared" si="18"/>
        <v>0</v>
      </c>
      <c r="BU206" s="113">
        <f t="shared" si="19"/>
        <v>0</v>
      </c>
    </row>
    <row r="207" spans="1:73" x14ac:dyDescent="0.2">
      <c r="A207" s="68" t="s">
        <v>19</v>
      </c>
      <c r="B207" s="57" t="s">
        <v>3637</v>
      </c>
      <c r="C207" s="57"/>
      <c r="D207" s="26"/>
      <c r="E207" s="239" t="s">
        <v>1555</v>
      </c>
      <c r="F207" s="57" t="s">
        <v>3487</v>
      </c>
      <c r="G207" s="58"/>
      <c r="H207" s="58"/>
      <c r="I207" s="58"/>
      <c r="J207" s="59">
        <f t="shared" si="15"/>
        <v>0</v>
      </c>
      <c r="K207" s="59">
        <v>0</v>
      </c>
      <c r="L207" s="33"/>
      <c r="M207" s="33"/>
      <c r="N207" s="33"/>
      <c r="O207" s="60"/>
      <c r="P207" s="61">
        <f t="shared" si="16"/>
        <v>0</v>
      </c>
      <c r="Q207" s="61">
        <f t="shared" si="17"/>
        <v>303623.33</v>
      </c>
      <c r="R207" s="62"/>
      <c r="S207" s="62">
        <v>5000</v>
      </c>
      <c r="T207" s="58">
        <v>0</v>
      </c>
      <c r="U207" s="26">
        <v>300</v>
      </c>
      <c r="V207" s="26">
        <v>300</v>
      </c>
      <c r="W207" s="26">
        <v>1300</v>
      </c>
      <c r="X207" s="26">
        <v>300</v>
      </c>
      <c r="Y207" s="26">
        <v>300</v>
      </c>
      <c r="Z207" s="26">
        <v>300</v>
      </c>
      <c r="AA207" s="26">
        <v>300</v>
      </c>
      <c r="AB207" s="26">
        <v>300</v>
      </c>
      <c r="AC207" s="26">
        <v>300</v>
      </c>
      <c r="AD207" s="26">
        <v>269023.33</v>
      </c>
      <c r="AE207" s="26">
        <v>300</v>
      </c>
      <c r="AF207" s="26">
        <v>300</v>
      </c>
      <c r="AG207" s="26">
        <v>300</v>
      </c>
      <c r="AH207" s="26">
        <v>300</v>
      </c>
      <c r="AI207" s="26">
        <v>6500</v>
      </c>
      <c r="AJ207" s="26">
        <v>300</v>
      </c>
      <c r="AK207" s="26">
        <v>300</v>
      </c>
      <c r="AL207" s="26">
        <v>300</v>
      </c>
      <c r="AM207" s="26">
        <v>300</v>
      </c>
      <c r="AN207" s="26">
        <v>300</v>
      </c>
      <c r="AO207" s="26">
        <v>300</v>
      </c>
      <c r="AP207" s="26">
        <v>300</v>
      </c>
      <c r="AQ207" s="26">
        <v>300</v>
      </c>
      <c r="AR207" s="26">
        <v>300</v>
      </c>
      <c r="AS207" s="26">
        <v>300</v>
      </c>
      <c r="AT207" s="26">
        <v>300</v>
      </c>
      <c r="AU207" s="26">
        <v>6500</v>
      </c>
      <c r="AV207" s="26">
        <v>300</v>
      </c>
      <c r="AW207" s="26">
        <v>300</v>
      </c>
      <c r="AX207" s="26">
        <v>300</v>
      </c>
      <c r="AY207" s="26">
        <v>300</v>
      </c>
      <c r="AZ207" s="26">
        <v>300</v>
      </c>
      <c r="BA207" s="26">
        <v>300</v>
      </c>
      <c r="BB207" s="26">
        <v>6600</v>
      </c>
      <c r="BC207" s="26">
        <v>300</v>
      </c>
      <c r="BD207" s="26">
        <v>300</v>
      </c>
      <c r="BE207" s="26">
        <v>300</v>
      </c>
      <c r="BF207" s="26">
        <v>300</v>
      </c>
      <c r="BG207" s="26">
        <v>300</v>
      </c>
      <c r="BH207" s="26">
        <v>300</v>
      </c>
      <c r="BI207" s="26">
        <v>300</v>
      </c>
      <c r="BJ207" s="26">
        <v>300</v>
      </c>
      <c r="BK207" s="26">
        <v>300</v>
      </c>
      <c r="BL207" s="26">
        <v>300</v>
      </c>
      <c r="BM207" s="26">
        <v>300</v>
      </c>
      <c r="BN207" s="26">
        <v>300</v>
      </c>
      <c r="BO207" s="26">
        <v>300</v>
      </c>
      <c r="BP207" s="26">
        <v>300</v>
      </c>
      <c r="BQ207" s="26">
        <v>300</v>
      </c>
      <c r="BR207" s="26">
        <v>300</v>
      </c>
      <c r="BS207" s="26">
        <v>300</v>
      </c>
      <c r="BT207" s="113">
        <f t="shared" si="18"/>
        <v>5000</v>
      </c>
      <c r="BU207" s="113">
        <f t="shared" si="19"/>
        <v>303723.33</v>
      </c>
    </row>
    <row r="208" spans="1:73" x14ac:dyDescent="0.2">
      <c r="A208" s="57" t="s">
        <v>42</v>
      </c>
      <c r="B208" s="57" t="s">
        <v>3879</v>
      </c>
      <c r="C208" s="57"/>
      <c r="D208" s="26"/>
      <c r="E208" s="66"/>
      <c r="F208" s="57"/>
      <c r="G208" s="58"/>
      <c r="H208" s="58"/>
      <c r="I208" s="58"/>
      <c r="J208" s="59">
        <f t="shared" si="15"/>
        <v>0</v>
      </c>
      <c r="K208" s="59">
        <v>0</v>
      </c>
      <c r="L208" s="58"/>
      <c r="M208" s="58"/>
      <c r="N208" s="58"/>
      <c r="O208" s="58"/>
      <c r="P208" s="61">
        <f t="shared" si="16"/>
        <v>0</v>
      </c>
      <c r="Q208" s="61">
        <f t="shared" si="17"/>
        <v>0</v>
      </c>
      <c r="R208" s="79">
        <v>0</v>
      </c>
      <c r="S208" s="79">
        <v>0</v>
      </c>
      <c r="T208" s="58">
        <v>0</v>
      </c>
      <c r="U208" s="58">
        <v>0</v>
      </c>
      <c r="V208" s="58">
        <v>0</v>
      </c>
      <c r="W208" s="58">
        <v>0</v>
      </c>
      <c r="X208" s="58">
        <v>0</v>
      </c>
      <c r="Y208" s="58">
        <v>0</v>
      </c>
      <c r="Z208" s="58">
        <v>0</v>
      </c>
      <c r="AA208" s="58">
        <v>0</v>
      </c>
      <c r="AB208" s="58">
        <v>0</v>
      </c>
      <c r="AC208" s="58">
        <v>0</v>
      </c>
      <c r="AD208" s="58">
        <v>0</v>
      </c>
      <c r="AE208" s="58">
        <v>0</v>
      </c>
      <c r="AF208" s="58">
        <v>0</v>
      </c>
      <c r="AG208" s="58">
        <v>0</v>
      </c>
      <c r="AH208" s="58">
        <v>0</v>
      </c>
      <c r="AI208" s="58">
        <v>0</v>
      </c>
      <c r="AJ208" s="58">
        <v>0</v>
      </c>
      <c r="AK208" s="58">
        <v>0</v>
      </c>
      <c r="AL208" s="58">
        <v>0</v>
      </c>
      <c r="AM208" s="58">
        <v>0</v>
      </c>
      <c r="AN208" s="58">
        <v>0</v>
      </c>
      <c r="AO208" s="58">
        <v>0</v>
      </c>
      <c r="AP208" s="58">
        <v>0</v>
      </c>
      <c r="AQ208" s="58">
        <v>0</v>
      </c>
      <c r="AR208" s="58">
        <v>0</v>
      </c>
      <c r="AS208" s="58">
        <v>0</v>
      </c>
      <c r="AT208" s="58">
        <v>0</v>
      </c>
      <c r="AU208" s="58">
        <v>0</v>
      </c>
      <c r="AV208" s="58">
        <v>0</v>
      </c>
      <c r="AW208" s="58">
        <v>0</v>
      </c>
      <c r="AX208" s="58">
        <v>0</v>
      </c>
      <c r="AY208" s="58">
        <v>0</v>
      </c>
      <c r="AZ208" s="58">
        <v>0</v>
      </c>
      <c r="BA208" s="58">
        <v>0</v>
      </c>
      <c r="BB208" s="58">
        <v>0</v>
      </c>
      <c r="BC208" s="66"/>
      <c r="BD208" s="66"/>
      <c r="BE208" s="66"/>
      <c r="BF208" s="66"/>
      <c r="BG208" s="66"/>
      <c r="BH208" s="66"/>
      <c r="BI208" s="66"/>
      <c r="BJ208" s="66"/>
      <c r="BK208" s="66"/>
      <c r="BL208" s="66"/>
      <c r="BM208" s="66"/>
      <c r="BN208" s="66"/>
      <c r="BO208" s="66"/>
      <c r="BP208" s="66"/>
      <c r="BQ208" s="66"/>
      <c r="BR208" s="66"/>
      <c r="BS208" s="66"/>
      <c r="BT208" s="113">
        <f t="shared" si="18"/>
        <v>0</v>
      </c>
      <c r="BU208" s="113">
        <f t="shared" si="19"/>
        <v>0</v>
      </c>
    </row>
    <row r="209" spans="1:73" x14ac:dyDescent="0.2">
      <c r="A209" s="57" t="s">
        <v>42</v>
      </c>
      <c r="B209" s="57" t="s">
        <v>3880</v>
      </c>
      <c r="C209" s="57"/>
      <c r="D209" s="26"/>
      <c r="E209" s="66"/>
      <c r="F209" s="57"/>
      <c r="G209" s="58"/>
      <c r="H209" s="58"/>
      <c r="I209" s="58"/>
      <c r="J209" s="59">
        <f t="shared" si="15"/>
        <v>0</v>
      </c>
      <c r="K209" s="59">
        <v>0</v>
      </c>
      <c r="L209" s="58"/>
      <c r="M209" s="58"/>
      <c r="N209" s="58"/>
      <c r="O209" s="58"/>
      <c r="P209" s="61">
        <f t="shared" si="16"/>
        <v>0</v>
      </c>
      <c r="Q209" s="61">
        <f t="shared" si="17"/>
        <v>0</v>
      </c>
      <c r="R209" s="79">
        <v>0</v>
      </c>
      <c r="S209" s="79">
        <v>0</v>
      </c>
      <c r="T209" s="58">
        <v>0</v>
      </c>
      <c r="U209" s="58">
        <v>0</v>
      </c>
      <c r="V209" s="58">
        <v>0</v>
      </c>
      <c r="W209" s="58">
        <v>0</v>
      </c>
      <c r="X209" s="58">
        <v>0</v>
      </c>
      <c r="Y209" s="58">
        <v>0</v>
      </c>
      <c r="Z209" s="58">
        <v>0</v>
      </c>
      <c r="AA209" s="58">
        <v>0</v>
      </c>
      <c r="AB209" s="58">
        <v>0</v>
      </c>
      <c r="AC209" s="58">
        <v>0</v>
      </c>
      <c r="AD209" s="58">
        <v>0</v>
      </c>
      <c r="AE209" s="58">
        <v>0</v>
      </c>
      <c r="AF209" s="58">
        <v>0</v>
      </c>
      <c r="AG209" s="58">
        <v>0</v>
      </c>
      <c r="AH209" s="58">
        <v>0</v>
      </c>
      <c r="AI209" s="58">
        <v>0</v>
      </c>
      <c r="AJ209" s="58">
        <v>0</v>
      </c>
      <c r="AK209" s="58">
        <v>0</v>
      </c>
      <c r="AL209" s="58">
        <v>0</v>
      </c>
      <c r="AM209" s="58">
        <v>0</v>
      </c>
      <c r="AN209" s="58">
        <v>0</v>
      </c>
      <c r="AO209" s="58">
        <v>0</v>
      </c>
      <c r="AP209" s="58">
        <v>0</v>
      </c>
      <c r="AQ209" s="58">
        <v>0</v>
      </c>
      <c r="AR209" s="58">
        <v>0</v>
      </c>
      <c r="AS209" s="58">
        <v>0</v>
      </c>
      <c r="AT209" s="58">
        <v>0</v>
      </c>
      <c r="AU209" s="58">
        <v>0</v>
      </c>
      <c r="AV209" s="58">
        <v>0</v>
      </c>
      <c r="AW209" s="58">
        <v>0</v>
      </c>
      <c r="AX209" s="58">
        <v>0</v>
      </c>
      <c r="AY209" s="58">
        <v>0</v>
      </c>
      <c r="AZ209" s="58">
        <v>0</v>
      </c>
      <c r="BA209" s="58">
        <v>0</v>
      </c>
      <c r="BB209" s="58">
        <v>0</v>
      </c>
      <c r="BC209" s="66"/>
      <c r="BD209" s="66"/>
      <c r="BE209" s="66"/>
      <c r="BF209" s="66"/>
      <c r="BG209" s="66"/>
      <c r="BH209" s="66"/>
      <c r="BI209" s="66"/>
      <c r="BJ209" s="66"/>
      <c r="BK209" s="66"/>
      <c r="BL209" s="66"/>
      <c r="BM209" s="66"/>
      <c r="BN209" s="66"/>
      <c r="BO209" s="66"/>
      <c r="BP209" s="66"/>
      <c r="BQ209" s="66"/>
      <c r="BR209" s="66"/>
      <c r="BS209" s="66"/>
      <c r="BT209" s="113">
        <f t="shared" si="18"/>
        <v>0</v>
      </c>
      <c r="BU209" s="113">
        <f t="shared" si="19"/>
        <v>0</v>
      </c>
    </row>
    <row r="210" spans="1:73" x14ac:dyDescent="0.2">
      <c r="A210" s="68" t="s">
        <v>19</v>
      </c>
      <c r="B210" s="57" t="s">
        <v>3764</v>
      </c>
      <c r="C210" s="57"/>
      <c r="D210" s="26"/>
      <c r="E210" s="239" t="s">
        <v>1559</v>
      </c>
      <c r="F210" s="57" t="s">
        <v>3487</v>
      </c>
      <c r="G210" s="58"/>
      <c r="H210" s="58"/>
      <c r="I210" s="58"/>
      <c r="J210" s="59">
        <f t="shared" si="15"/>
        <v>0</v>
      </c>
      <c r="K210" s="59">
        <v>0</v>
      </c>
      <c r="L210" s="33">
        <v>600</v>
      </c>
      <c r="M210" s="33">
        <v>301.17</v>
      </c>
      <c r="N210" s="33">
        <v>302.74</v>
      </c>
      <c r="O210" s="60"/>
      <c r="P210" s="61">
        <f t="shared" si="16"/>
        <v>1203.9100000000001</v>
      </c>
      <c r="Q210" s="61">
        <f t="shared" si="17"/>
        <v>230441.33000000019</v>
      </c>
      <c r="R210" s="62">
        <v>304.49</v>
      </c>
      <c r="S210" s="62">
        <v>306.58999999999997</v>
      </c>
      <c r="T210" s="26">
        <v>309.38</v>
      </c>
      <c r="U210" s="26">
        <v>309.38</v>
      </c>
      <c r="V210" s="26">
        <v>309.38</v>
      </c>
      <c r="W210" s="26">
        <v>199655.12</v>
      </c>
      <c r="X210" s="26">
        <v>309.38</v>
      </c>
      <c r="Y210" s="26">
        <v>309.38</v>
      </c>
      <c r="Z210" s="26">
        <v>680.64</v>
      </c>
      <c r="AA210" s="26">
        <v>1031.28</v>
      </c>
      <c r="AB210" s="26">
        <v>1031.28</v>
      </c>
      <c r="AC210" s="26">
        <v>1031.28</v>
      </c>
      <c r="AD210" s="26">
        <v>515.64</v>
      </c>
      <c r="AE210" s="26">
        <v>515.64</v>
      </c>
      <c r="AF210" s="26">
        <v>515.64</v>
      </c>
      <c r="AG210" s="26">
        <v>515.64</v>
      </c>
      <c r="AH210" s="26">
        <v>515.64</v>
      </c>
      <c r="AI210" s="26">
        <v>8765.85</v>
      </c>
      <c r="AJ210" s="26">
        <v>515.64</v>
      </c>
      <c r="AK210" s="26">
        <v>515.64</v>
      </c>
      <c r="AL210" s="26">
        <v>515.64</v>
      </c>
      <c r="AM210" s="26">
        <v>515.64</v>
      </c>
      <c r="AN210" s="26">
        <v>309.38</v>
      </c>
      <c r="AO210" s="26">
        <v>309.38</v>
      </c>
      <c r="AP210" s="26">
        <v>309.38</v>
      </c>
      <c r="AQ210" s="26">
        <v>309.38</v>
      </c>
      <c r="AR210" s="26">
        <v>309.38</v>
      </c>
      <c r="AS210" s="26">
        <v>309.38</v>
      </c>
      <c r="AT210" s="26">
        <v>309.38</v>
      </c>
      <c r="AU210" s="26">
        <v>8559.59</v>
      </c>
      <c r="AV210" s="26">
        <v>309.38</v>
      </c>
      <c r="AW210" s="26">
        <v>309.38</v>
      </c>
      <c r="AX210" s="26">
        <v>0</v>
      </c>
      <c r="AY210" s="26">
        <v>0</v>
      </c>
      <c r="AZ210" s="26">
        <v>0</v>
      </c>
      <c r="BA210" s="26">
        <v>0</v>
      </c>
      <c r="BB210" s="26">
        <v>103.13</v>
      </c>
      <c r="BC210" s="26">
        <v>0</v>
      </c>
      <c r="BD210" s="26">
        <v>0</v>
      </c>
      <c r="BE210" s="26">
        <v>0</v>
      </c>
      <c r="BF210" s="26">
        <v>0</v>
      </c>
      <c r="BG210" s="26">
        <v>0</v>
      </c>
      <c r="BH210" s="26">
        <v>0</v>
      </c>
      <c r="BI210" s="26">
        <v>0</v>
      </c>
      <c r="BJ210" s="26">
        <v>0</v>
      </c>
      <c r="BK210" s="26">
        <v>0</v>
      </c>
      <c r="BL210" s="26">
        <v>0</v>
      </c>
      <c r="BM210" s="26">
        <v>0</v>
      </c>
      <c r="BN210" s="26">
        <v>0</v>
      </c>
      <c r="BO210" s="26">
        <v>0</v>
      </c>
      <c r="BP210" s="26">
        <v>0</v>
      </c>
      <c r="BQ210" s="26">
        <v>0</v>
      </c>
      <c r="BR210" s="26">
        <v>0</v>
      </c>
      <c r="BS210" s="26">
        <v>0</v>
      </c>
      <c r="BT210" s="113">
        <f t="shared" si="18"/>
        <v>1814.99</v>
      </c>
      <c r="BU210" s="113">
        <f t="shared" si="19"/>
        <v>229830.2500000002</v>
      </c>
    </row>
    <row r="211" spans="1:73" x14ac:dyDescent="0.2">
      <c r="A211" s="57" t="s">
        <v>42</v>
      </c>
      <c r="B211" s="57" t="s">
        <v>3881</v>
      </c>
      <c r="C211" s="57"/>
      <c r="D211" s="26"/>
      <c r="E211" s="66"/>
      <c r="F211" s="57"/>
      <c r="G211" s="58"/>
      <c r="H211" s="58"/>
      <c r="I211" s="58"/>
      <c r="J211" s="59">
        <f t="shared" si="15"/>
        <v>0</v>
      </c>
      <c r="K211" s="59">
        <v>0</v>
      </c>
      <c r="L211" s="58"/>
      <c r="M211" s="58"/>
      <c r="N211" s="58"/>
      <c r="O211" s="58"/>
      <c r="P211" s="61">
        <f t="shared" si="16"/>
        <v>0</v>
      </c>
      <c r="Q211" s="61">
        <f t="shared" si="17"/>
        <v>0</v>
      </c>
      <c r="R211" s="79">
        <v>0</v>
      </c>
      <c r="S211" s="79">
        <v>0</v>
      </c>
      <c r="T211" s="58">
        <v>0</v>
      </c>
      <c r="U211" s="58">
        <v>0</v>
      </c>
      <c r="V211" s="58">
        <v>0</v>
      </c>
      <c r="W211" s="58">
        <v>0</v>
      </c>
      <c r="X211" s="58">
        <v>0</v>
      </c>
      <c r="Y211" s="58">
        <v>0</v>
      </c>
      <c r="Z211" s="58">
        <v>0</v>
      </c>
      <c r="AA211" s="58">
        <v>0</v>
      </c>
      <c r="AB211" s="58">
        <v>0</v>
      </c>
      <c r="AC211" s="58">
        <v>0</v>
      </c>
      <c r="AD211" s="58">
        <v>0</v>
      </c>
      <c r="AE211" s="58">
        <v>0</v>
      </c>
      <c r="AF211" s="58">
        <v>0</v>
      </c>
      <c r="AG211" s="58">
        <v>0</v>
      </c>
      <c r="AH211" s="58">
        <v>0</v>
      </c>
      <c r="AI211" s="58">
        <v>0</v>
      </c>
      <c r="AJ211" s="58">
        <v>0</v>
      </c>
      <c r="AK211" s="58">
        <v>0</v>
      </c>
      <c r="AL211" s="58">
        <v>0</v>
      </c>
      <c r="AM211" s="58">
        <v>0</v>
      </c>
      <c r="AN211" s="58">
        <v>0</v>
      </c>
      <c r="AO211" s="58">
        <v>0</v>
      </c>
      <c r="AP211" s="58">
        <v>0</v>
      </c>
      <c r="AQ211" s="58">
        <v>0</v>
      </c>
      <c r="AR211" s="58">
        <v>0</v>
      </c>
      <c r="AS211" s="58">
        <v>0</v>
      </c>
      <c r="AT211" s="58">
        <v>0</v>
      </c>
      <c r="AU211" s="58">
        <v>0</v>
      </c>
      <c r="AV211" s="58">
        <v>0</v>
      </c>
      <c r="AW211" s="58">
        <v>0</v>
      </c>
      <c r="AX211" s="58">
        <v>0</v>
      </c>
      <c r="AY211" s="58">
        <v>0</v>
      </c>
      <c r="AZ211" s="58">
        <v>0</v>
      </c>
      <c r="BA211" s="58">
        <v>0</v>
      </c>
      <c r="BB211" s="58">
        <v>0</v>
      </c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113">
        <f t="shared" si="18"/>
        <v>0</v>
      </c>
      <c r="BU211" s="113">
        <f t="shared" si="19"/>
        <v>0</v>
      </c>
    </row>
    <row r="212" spans="1:73" x14ac:dyDescent="0.2">
      <c r="A212" s="57" t="s">
        <v>42</v>
      </c>
      <c r="B212" s="57" t="s">
        <v>3882</v>
      </c>
      <c r="C212" s="57"/>
      <c r="D212" s="26"/>
      <c r="E212" s="66"/>
      <c r="F212" s="57"/>
      <c r="G212" s="58"/>
      <c r="H212" s="58"/>
      <c r="I212" s="58"/>
      <c r="J212" s="59">
        <f t="shared" si="15"/>
        <v>0</v>
      </c>
      <c r="K212" s="59">
        <v>0</v>
      </c>
      <c r="L212" s="58"/>
      <c r="M212" s="58"/>
      <c r="N212" s="58"/>
      <c r="O212" s="58"/>
      <c r="P212" s="61">
        <f t="shared" si="16"/>
        <v>0</v>
      </c>
      <c r="Q212" s="61">
        <f t="shared" si="17"/>
        <v>0</v>
      </c>
      <c r="R212" s="79">
        <v>0</v>
      </c>
      <c r="S212" s="79">
        <v>0</v>
      </c>
      <c r="T212" s="58">
        <v>0</v>
      </c>
      <c r="U212" s="58">
        <v>0</v>
      </c>
      <c r="V212" s="58">
        <v>0</v>
      </c>
      <c r="W212" s="58">
        <v>0</v>
      </c>
      <c r="X212" s="58">
        <v>0</v>
      </c>
      <c r="Y212" s="58">
        <v>0</v>
      </c>
      <c r="Z212" s="58">
        <v>0</v>
      </c>
      <c r="AA212" s="58">
        <v>0</v>
      </c>
      <c r="AB212" s="58">
        <v>0</v>
      </c>
      <c r="AC212" s="58">
        <v>0</v>
      </c>
      <c r="AD212" s="58">
        <v>0</v>
      </c>
      <c r="AE212" s="58">
        <v>0</v>
      </c>
      <c r="AF212" s="58">
        <v>0</v>
      </c>
      <c r="AG212" s="58">
        <v>0</v>
      </c>
      <c r="AH212" s="58">
        <v>0</v>
      </c>
      <c r="AI212" s="58">
        <v>0</v>
      </c>
      <c r="AJ212" s="58">
        <v>0</v>
      </c>
      <c r="AK212" s="58">
        <v>0</v>
      </c>
      <c r="AL212" s="58">
        <v>0</v>
      </c>
      <c r="AM212" s="58">
        <v>0</v>
      </c>
      <c r="AN212" s="58">
        <v>0</v>
      </c>
      <c r="AO212" s="58">
        <v>0</v>
      </c>
      <c r="AP212" s="58">
        <v>0</v>
      </c>
      <c r="AQ212" s="58">
        <v>0</v>
      </c>
      <c r="AR212" s="58">
        <v>0</v>
      </c>
      <c r="AS212" s="58">
        <v>0</v>
      </c>
      <c r="AT212" s="58">
        <v>0</v>
      </c>
      <c r="AU212" s="58">
        <v>0</v>
      </c>
      <c r="AV212" s="58">
        <v>0</v>
      </c>
      <c r="AW212" s="58">
        <v>0</v>
      </c>
      <c r="AX212" s="58">
        <v>0</v>
      </c>
      <c r="AY212" s="58">
        <v>0</v>
      </c>
      <c r="AZ212" s="58">
        <v>0</v>
      </c>
      <c r="BA212" s="58">
        <v>0</v>
      </c>
      <c r="BB212" s="58">
        <v>0</v>
      </c>
      <c r="BC212" s="66"/>
      <c r="BD212" s="66"/>
      <c r="BE212" s="66"/>
      <c r="BF212" s="66"/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66"/>
      <c r="BS212" s="66"/>
      <c r="BT212" s="113">
        <f t="shared" si="18"/>
        <v>0</v>
      </c>
      <c r="BU212" s="113">
        <f t="shared" si="19"/>
        <v>0</v>
      </c>
    </row>
    <row r="213" spans="1:73" x14ac:dyDescent="0.2">
      <c r="A213" s="57" t="s">
        <v>42</v>
      </c>
      <c r="B213" s="57" t="s">
        <v>3883</v>
      </c>
      <c r="C213" s="57"/>
      <c r="D213" s="26"/>
      <c r="E213" s="66"/>
      <c r="F213" s="57"/>
      <c r="G213" s="58"/>
      <c r="H213" s="58"/>
      <c r="I213" s="58"/>
      <c r="J213" s="59">
        <f t="shared" si="15"/>
        <v>0</v>
      </c>
      <c r="K213" s="59">
        <v>0</v>
      </c>
      <c r="L213" s="58"/>
      <c r="M213" s="58"/>
      <c r="N213" s="58"/>
      <c r="O213" s="58"/>
      <c r="P213" s="61">
        <f t="shared" si="16"/>
        <v>0</v>
      </c>
      <c r="Q213" s="61">
        <f t="shared" si="17"/>
        <v>0</v>
      </c>
      <c r="R213" s="79">
        <v>0</v>
      </c>
      <c r="S213" s="79">
        <v>0</v>
      </c>
      <c r="T213" s="58">
        <v>0</v>
      </c>
      <c r="U213" s="58">
        <v>0</v>
      </c>
      <c r="V213" s="58">
        <v>0</v>
      </c>
      <c r="W213" s="58">
        <v>0</v>
      </c>
      <c r="X213" s="58">
        <v>0</v>
      </c>
      <c r="Y213" s="58">
        <v>0</v>
      </c>
      <c r="Z213" s="58">
        <v>0</v>
      </c>
      <c r="AA213" s="58">
        <v>0</v>
      </c>
      <c r="AB213" s="58">
        <v>0</v>
      </c>
      <c r="AC213" s="58">
        <v>0</v>
      </c>
      <c r="AD213" s="58">
        <v>0</v>
      </c>
      <c r="AE213" s="58">
        <v>0</v>
      </c>
      <c r="AF213" s="58">
        <v>0</v>
      </c>
      <c r="AG213" s="58">
        <v>0</v>
      </c>
      <c r="AH213" s="58">
        <v>0</v>
      </c>
      <c r="AI213" s="58">
        <v>0</v>
      </c>
      <c r="AJ213" s="58">
        <v>0</v>
      </c>
      <c r="AK213" s="58">
        <v>0</v>
      </c>
      <c r="AL213" s="58">
        <v>0</v>
      </c>
      <c r="AM213" s="58">
        <v>0</v>
      </c>
      <c r="AN213" s="58">
        <v>0</v>
      </c>
      <c r="AO213" s="58">
        <v>0</v>
      </c>
      <c r="AP213" s="58">
        <v>0</v>
      </c>
      <c r="AQ213" s="58">
        <v>0</v>
      </c>
      <c r="AR213" s="58">
        <v>0</v>
      </c>
      <c r="AS213" s="58">
        <v>0</v>
      </c>
      <c r="AT213" s="58">
        <v>0</v>
      </c>
      <c r="AU213" s="58">
        <v>0</v>
      </c>
      <c r="AV213" s="58">
        <v>0</v>
      </c>
      <c r="AW213" s="58">
        <v>0</v>
      </c>
      <c r="AX213" s="58">
        <v>0</v>
      </c>
      <c r="AY213" s="58">
        <v>0</v>
      </c>
      <c r="AZ213" s="58">
        <v>0</v>
      </c>
      <c r="BA213" s="58">
        <v>0</v>
      </c>
      <c r="BB213" s="58">
        <v>0</v>
      </c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113">
        <f t="shared" si="18"/>
        <v>0</v>
      </c>
      <c r="BU213" s="113">
        <f t="shared" si="19"/>
        <v>0</v>
      </c>
    </row>
    <row r="214" spans="1:73" x14ac:dyDescent="0.2">
      <c r="A214" s="57" t="s">
        <v>42</v>
      </c>
      <c r="B214" s="57" t="s">
        <v>3884</v>
      </c>
      <c r="C214" s="57"/>
      <c r="D214" s="26"/>
      <c r="E214" s="66"/>
      <c r="F214" s="57"/>
      <c r="G214" s="58"/>
      <c r="H214" s="58"/>
      <c r="I214" s="58"/>
      <c r="J214" s="59">
        <f t="shared" si="15"/>
        <v>0</v>
      </c>
      <c r="K214" s="59">
        <v>0</v>
      </c>
      <c r="L214" s="58"/>
      <c r="M214" s="58"/>
      <c r="N214" s="58"/>
      <c r="O214" s="58"/>
      <c r="P214" s="61">
        <f t="shared" si="16"/>
        <v>0</v>
      </c>
      <c r="Q214" s="61">
        <f t="shared" si="17"/>
        <v>0</v>
      </c>
      <c r="R214" s="79">
        <v>0</v>
      </c>
      <c r="S214" s="79">
        <v>0</v>
      </c>
      <c r="T214" s="58">
        <v>0</v>
      </c>
      <c r="U214" s="58">
        <v>0</v>
      </c>
      <c r="V214" s="58">
        <v>0</v>
      </c>
      <c r="W214" s="58">
        <v>0</v>
      </c>
      <c r="X214" s="58">
        <v>0</v>
      </c>
      <c r="Y214" s="58">
        <v>0</v>
      </c>
      <c r="Z214" s="58">
        <v>0</v>
      </c>
      <c r="AA214" s="58">
        <v>0</v>
      </c>
      <c r="AB214" s="58">
        <v>0</v>
      </c>
      <c r="AC214" s="58">
        <v>0</v>
      </c>
      <c r="AD214" s="58">
        <v>0</v>
      </c>
      <c r="AE214" s="58">
        <v>0</v>
      </c>
      <c r="AF214" s="58">
        <v>0</v>
      </c>
      <c r="AG214" s="58">
        <v>0</v>
      </c>
      <c r="AH214" s="58">
        <v>0</v>
      </c>
      <c r="AI214" s="58">
        <v>0</v>
      </c>
      <c r="AJ214" s="58">
        <v>0</v>
      </c>
      <c r="AK214" s="58">
        <v>0</v>
      </c>
      <c r="AL214" s="58">
        <v>0</v>
      </c>
      <c r="AM214" s="58">
        <v>0</v>
      </c>
      <c r="AN214" s="58">
        <v>0</v>
      </c>
      <c r="AO214" s="58">
        <v>0</v>
      </c>
      <c r="AP214" s="58">
        <v>0</v>
      </c>
      <c r="AQ214" s="58">
        <v>0</v>
      </c>
      <c r="AR214" s="58">
        <v>0</v>
      </c>
      <c r="AS214" s="58">
        <v>0</v>
      </c>
      <c r="AT214" s="58">
        <v>0</v>
      </c>
      <c r="AU214" s="58">
        <v>0</v>
      </c>
      <c r="AV214" s="58">
        <v>0</v>
      </c>
      <c r="AW214" s="58">
        <v>0</v>
      </c>
      <c r="AX214" s="58">
        <v>0</v>
      </c>
      <c r="AY214" s="58">
        <v>0</v>
      </c>
      <c r="AZ214" s="58">
        <v>0</v>
      </c>
      <c r="BA214" s="58">
        <v>0</v>
      </c>
      <c r="BB214" s="58">
        <v>0</v>
      </c>
      <c r="BC214" s="66"/>
      <c r="BD214" s="66"/>
      <c r="BE214" s="66"/>
      <c r="BF214" s="66"/>
      <c r="BG214" s="66"/>
      <c r="BH214" s="66"/>
      <c r="BI214" s="66"/>
      <c r="BJ214" s="66"/>
      <c r="BK214" s="66"/>
      <c r="BL214" s="66"/>
      <c r="BM214" s="66"/>
      <c r="BN214" s="66"/>
      <c r="BO214" s="66"/>
      <c r="BP214" s="66"/>
      <c r="BQ214" s="66"/>
      <c r="BR214" s="66"/>
      <c r="BS214" s="66"/>
      <c r="BT214" s="113">
        <f t="shared" si="18"/>
        <v>0</v>
      </c>
      <c r="BU214" s="113">
        <f t="shared" si="19"/>
        <v>0</v>
      </c>
    </row>
    <row r="215" spans="1:73" x14ac:dyDescent="0.2">
      <c r="A215" s="57" t="s">
        <v>42</v>
      </c>
      <c r="B215" s="57" t="s">
        <v>3885</v>
      </c>
      <c r="C215" s="57"/>
      <c r="D215" s="26"/>
      <c r="E215" s="66"/>
      <c r="F215" s="57"/>
      <c r="G215" s="58"/>
      <c r="H215" s="58"/>
      <c r="I215" s="58"/>
      <c r="J215" s="59">
        <f t="shared" si="15"/>
        <v>0</v>
      </c>
      <c r="K215" s="59">
        <v>0</v>
      </c>
      <c r="L215" s="58"/>
      <c r="M215" s="58"/>
      <c r="N215" s="58"/>
      <c r="O215" s="58"/>
      <c r="P215" s="61">
        <f t="shared" si="16"/>
        <v>0</v>
      </c>
      <c r="Q215" s="61">
        <f t="shared" si="17"/>
        <v>0</v>
      </c>
      <c r="R215" s="79">
        <v>0</v>
      </c>
      <c r="S215" s="79">
        <v>0</v>
      </c>
      <c r="T215" s="58">
        <v>0</v>
      </c>
      <c r="U215" s="58">
        <v>0</v>
      </c>
      <c r="V215" s="58">
        <v>0</v>
      </c>
      <c r="W215" s="58">
        <v>0</v>
      </c>
      <c r="X215" s="58">
        <v>0</v>
      </c>
      <c r="Y215" s="58">
        <v>0</v>
      </c>
      <c r="Z215" s="58">
        <v>0</v>
      </c>
      <c r="AA215" s="58">
        <v>0</v>
      </c>
      <c r="AB215" s="58">
        <v>0</v>
      </c>
      <c r="AC215" s="58">
        <v>0</v>
      </c>
      <c r="AD215" s="58">
        <v>0</v>
      </c>
      <c r="AE215" s="58">
        <v>0</v>
      </c>
      <c r="AF215" s="58">
        <v>0</v>
      </c>
      <c r="AG215" s="58">
        <v>0</v>
      </c>
      <c r="AH215" s="58">
        <v>0</v>
      </c>
      <c r="AI215" s="58">
        <v>0</v>
      </c>
      <c r="AJ215" s="58">
        <v>0</v>
      </c>
      <c r="AK215" s="58">
        <v>0</v>
      </c>
      <c r="AL215" s="58">
        <v>0</v>
      </c>
      <c r="AM215" s="58">
        <v>0</v>
      </c>
      <c r="AN215" s="58">
        <v>0</v>
      </c>
      <c r="AO215" s="58">
        <v>0</v>
      </c>
      <c r="AP215" s="58">
        <v>0</v>
      </c>
      <c r="AQ215" s="58">
        <v>0</v>
      </c>
      <c r="AR215" s="58">
        <v>0</v>
      </c>
      <c r="AS215" s="58">
        <v>0</v>
      </c>
      <c r="AT215" s="58">
        <v>0</v>
      </c>
      <c r="AU215" s="58">
        <v>0</v>
      </c>
      <c r="AV215" s="58">
        <v>0</v>
      </c>
      <c r="AW215" s="58">
        <v>0</v>
      </c>
      <c r="AX215" s="58">
        <v>0</v>
      </c>
      <c r="AY215" s="58">
        <v>0</v>
      </c>
      <c r="AZ215" s="58">
        <v>0</v>
      </c>
      <c r="BA215" s="58">
        <v>0</v>
      </c>
      <c r="BB215" s="58">
        <v>0</v>
      </c>
      <c r="BC215" s="66"/>
      <c r="BD215" s="66"/>
      <c r="BE215" s="66"/>
      <c r="BF215" s="66"/>
      <c r="BG215" s="66"/>
      <c r="BH215" s="66"/>
      <c r="BI215" s="66"/>
      <c r="BJ215" s="66"/>
      <c r="BK215" s="66"/>
      <c r="BL215" s="66"/>
      <c r="BM215" s="66"/>
      <c r="BN215" s="66"/>
      <c r="BO215" s="66"/>
      <c r="BP215" s="66"/>
      <c r="BQ215" s="66"/>
      <c r="BR215" s="66"/>
      <c r="BS215" s="66"/>
      <c r="BT215" s="113">
        <f t="shared" si="18"/>
        <v>0</v>
      </c>
      <c r="BU215" s="113">
        <f t="shared" si="19"/>
        <v>0</v>
      </c>
    </row>
    <row r="216" spans="1:73" x14ac:dyDescent="0.2">
      <c r="A216" s="57" t="s">
        <v>42</v>
      </c>
      <c r="B216" s="57" t="s">
        <v>3886</v>
      </c>
      <c r="C216" s="57"/>
      <c r="D216" s="26"/>
      <c r="E216" s="66"/>
      <c r="F216" s="57"/>
      <c r="G216" s="58"/>
      <c r="H216" s="58"/>
      <c r="I216" s="58"/>
      <c r="J216" s="59">
        <f t="shared" si="15"/>
        <v>0</v>
      </c>
      <c r="K216" s="59">
        <v>0</v>
      </c>
      <c r="L216" s="58"/>
      <c r="M216" s="58"/>
      <c r="N216" s="58"/>
      <c r="O216" s="58"/>
      <c r="P216" s="61">
        <f t="shared" si="16"/>
        <v>0</v>
      </c>
      <c r="Q216" s="61">
        <f t="shared" si="17"/>
        <v>0</v>
      </c>
      <c r="R216" s="79">
        <v>0</v>
      </c>
      <c r="S216" s="79">
        <v>0</v>
      </c>
      <c r="T216" s="58">
        <v>0</v>
      </c>
      <c r="U216" s="58">
        <v>0</v>
      </c>
      <c r="V216" s="58">
        <v>0</v>
      </c>
      <c r="W216" s="58">
        <v>0</v>
      </c>
      <c r="X216" s="58">
        <v>0</v>
      </c>
      <c r="Y216" s="58">
        <v>0</v>
      </c>
      <c r="Z216" s="58">
        <v>0</v>
      </c>
      <c r="AA216" s="58">
        <v>0</v>
      </c>
      <c r="AB216" s="58">
        <v>0</v>
      </c>
      <c r="AC216" s="58">
        <v>0</v>
      </c>
      <c r="AD216" s="58">
        <v>0</v>
      </c>
      <c r="AE216" s="58">
        <v>0</v>
      </c>
      <c r="AF216" s="58">
        <v>0</v>
      </c>
      <c r="AG216" s="58">
        <v>0</v>
      </c>
      <c r="AH216" s="58">
        <v>0</v>
      </c>
      <c r="AI216" s="58">
        <v>0</v>
      </c>
      <c r="AJ216" s="58">
        <v>0</v>
      </c>
      <c r="AK216" s="58">
        <v>0</v>
      </c>
      <c r="AL216" s="58">
        <v>0</v>
      </c>
      <c r="AM216" s="58">
        <v>0</v>
      </c>
      <c r="AN216" s="58">
        <v>0</v>
      </c>
      <c r="AO216" s="58">
        <v>0</v>
      </c>
      <c r="AP216" s="58">
        <v>0</v>
      </c>
      <c r="AQ216" s="58">
        <v>0</v>
      </c>
      <c r="AR216" s="58">
        <v>0</v>
      </c>
      <c r="AS216" s="58">
        <v>0</v>
      </c>
      <c r="AT216" s="58">
        <v>0</v>
      </c>
      <c r="AU216" s="58">
        <v>0</v>
      </c>
      <c r="AV216" s="58">
        <v>0</v>
      </c>
      <c r="AW216" s="58">
        <v>0</v>
      </c>
      <c r="AX216" s="58">
        <v>0</v>
      </c>
      <c r="AY216" s="58">
        <v>0</v>
      </c>
      <c r="AZ216" s="58">
        <v>0</v>
      </c>
      <c r="BA216" s="58">
        <v>0</v>
      </c>
      <c r="BB216" s="58">
        <v>0</v>
      </c>
      <c r="BC216" s="66"/>
      <c r="BD216" s="66"/>
      <c r="BE216" s="66"/>
      <c r="BF216" s="66"/>
      <c r="BG216" s="66"/>
      <c r="BH216" s="66"/>
      <c r="BI216" s="66"/>
      <c r="BJ216" s="66"/>
      <c r="BK216" s="66"/>
      <c r="BL216" s="66"/>
      <c r="BM216" s="66"/>
      <c r="BN216" s="66"/>
      <c r="BO216" s="66"/>
      <c r="BP216" s="66"/>
      <c r="BQ216" s="66"/>
      <c r="BR216" s="66"/>
      <c r="BS216" s="66"/>
      <c r="BT216" s="113">
        <f t="shared" si="18"/>
        <v>0</v>
      </c>
      <c r="BU216" s="113">
        <f t="shared" si="19"/>
        <v>0</v>
      </c>
    </row>
    <row r="217" spans="1:73" x14ac:dyDescent="0.2">
      <c r="A217" s="57" t="s">
        <v>42</v>
      </c>
      <c r="B217" s="57" t="s">
        <v>3887</v>
      </c>
      <c r="C217" s="57"/>
      <c r="D217" s="26"/>
      <c r="E217" s="66"/>
      <c r="F217" s="57"/>
      <c r="G217" s="58"/>
      <c r="H217" s="58"/>
      <c r="I217" s="58"/>
      <c r="J217" s="59">
        <f t="shared" si="15"/>
        <v>0</v>
      </c>
      <c r="K217" s="59">
        <v>0</v>
      </c>
      <c r="L217" s="58"/>
      <c r="M217" s="58"/>
      <c r="N217" s="58"/>
      <c r="O217" s="58"/>
      <c r="P217" s="61">
        <f t="shared" si="16"/>
        <v>0</v>
      </c>
      <c r="Q217" s="61">
        <f t="shared" si="17"/>
        <v>0</v>
      </c>
      <c r="R217" s="79">
        <v>0</v>
      </c>
      <c r="S217" s="79">
        <v>0</v>
      </c>
      <c r="T217" s="58">
        <v>0</v>
      </c>
      <c r="U217" s="58">
        <v>0</v>
      </c>
      <c r="V217" s="58">
        <v>0</v>
      </c>
      <c r="W217" s="58">
        <v>0</v>
      </c>
      <c r="X217" s="58">
        <v>0</v>
      </c>
      <c r="Y217" s="58">
        <v>0</v>
      </c>
      <c r="Z217" s="58">
        <v>0</v>
      </c>
      <c r="AA217" s="58">
        <v>0</v>
      </c>
      <c r="AB217" s="58">
        <v>0</v>
      </c>
      <c r="AC217" s="58">
        <v>0</v>
      </c>
      <c r="AD217" s="58">
        <v>0</v>
      </c>
      <c r="AE217" s="58">
        <v>0</v>
      </c>
      <c r="AF217" s="58">
        <v>0</v>
      </c>
      <c r="AG217" s="58">
        <v>0</v>
      </c>
      <c r="AH217" s="58">
        <v>0</v>
      </c>
      <c r="AI217" s="58">
        <v>0</v>
      </c>
      <c r="AJ217" s="58">
        <v>0</v>
      </c>
      <c r="AK217" s="58">
        <v>0</v>
      </c>
      <c r="AL217" s="58">
        <v>0</v>
      </c>
      <c r="AM217" s="58">
        <v>0</v>
      </c>
      <c r="AN217" s="58">
        <v>0</v>
      </c>
      <c r="AO217" s="58">
        <v>0</v>
      </c>
      <c r="AP217" s="58">
        <v>0</v>
      </c>
      <c r="AQ217" s="58">
        <v>0</v>
      </c>
      <c r="AR217" s="58">
        <v>0</v>
      </c>
      <c r="AS217" s="58">
        <v>0</v>
      </c>
      <c r="AT217" s="58">
        <v>0</v>
      </c>
      <c r="AU217" s="58">
        <v>0</v>
      </c>
      <c r="AV217" s="58">
        <v>0</v>
      </c>
      <c r="AW217" s="58">
        <v>0</v>
      </c>
      <c r="AX217" s="58">
        <v>0</v>
      </c>
      <c r="AY217" s="58">
        <v>0</v>
      </c>
      <c r="AZ217" s="58">
        <v>0</v>
      </c>
      <c r="BA217" s="58">
        <v>0</v>
      </c>
      <c r="BB217" s="58">
        <v>0</v>
      </c>
      <c r="BC217" s="66"/>
      <c r="BD217" s="66"/>
      <c r="BE217" s="66"/>
      <c r="BF217" s="66"/>
      <c r="BG217" s="66"/>
      <c r="BH217" s="66"/>
      <c r="BI217" s="66"/>
      <c r="BJ217" s="66"/>
      <c r="BK217" s="66"/>
      <c r="BL217" s="66"/>
      <c r="BM217" s="66"/>
      <c r="BN217" s="66"/>
      <c r="BO217" s="66"/>
      <c r="BP217" s="66"/>
      <c r="BQ217" s="66"/>
      <c r="BR217" s="66"/>
      <c r="BS217" s="66"/>
      <c r="BT217" s="113">
        <f t="shared" si="18"/>
        <v>0</v>
      </c>
      <c r="BU217" s="113">
        <f t="shared" si="19"/>
        <v>0</v>
      </c>
    </row>
    <row r="218" spans="1:73" x14ac:dyDescent="0.2">
      <c r="A218" s="57" t="s">
        <v>42</v>
      </c>
      <c r="B218" s="57" t="s">
        <v>3888</v>
      </c>
      <c r="C218" s="57"/>
      <c r="D218" s="26"/>
      <c r="E218" s="66"/>
      <c r="F218" s="57"/>
      <c r="G218" s="58"/>
      <c r="H218" s="58"/>
      <c r="I218" s="58"/>
      <c r="J218" s="59">
        <f t="shared" si="15"/>
        <v>0</v>
      </c>
      <c r="K218" s="59">
        <v>0</v>
      </c>
      <c r="L218" s="58"/>
      <c r="M218" s="58"/>
      <c r="N218" s="58"/>
      <c r="O218" s="58"/>
      <c r="P218" s="61">
        <f t="shared" si="16"/>
        <v>0</v>
      </c>
      <c r="Q218" s="61">
        <f t="shared" si="17"/>
        <v>0</v>
      </c>
      <c r="R218" s="79">
        <v>0</v>
      </c>
      <c r="S218" s="79">
        <v>0</v>
      </c>
      <c r="T218" s="58">
        <v>0</v>
      </c>
      <c r="U218" s="58">
        <v>0</v>
      </c>
      <c r="V218" s="58">
        <v>0</v>
      </c>
      <c r="W218" s="58">
        <v>0</v>
      </c>
      <c r="X218" s="58">
        <v>0</v>
      </c>
      <c r="Y218" s="58">
        <v>0</v>
      </c>
      <c r="Z218" s="58">
        <v>0</v>
      </c>
      <c r="AA218" s="58">
        <v>0</v>
      </c>
      <c r="AB218" s="58">
        <v>0</v>
      </c>
      <c r="AC218" s="58">
        <v>0</v>
      </c>
      <c r="AD218" s="58">
        <v>0</v>
      </c>
      <c r="AE218" s="58">
        <v>0</v>
      </c>
      <c r="AF218" s="58">
        <v>0</v>
      </c>
      <c r="AG218" s="58">
        <v>0</v>
      </c>
      <c r="AH218" s="58">
        <v>0</v>
      </c>
      <c r="AI218" s="58">
        <v>0</v>
      </c>
      <c r="AJ218" s="58">
        <v>0</v>
      </c>
      <c r="AK218" s="58">
        <v>0</v>
      </c>
      <c r="AL218" s="58">
        <v>0</v>
      </c>
      <c r="AM218" s="58">
        <v>0</v>
      </c>
      <c r="AN218" s="58">
        <v>0</v>
      </c>
      <c r="AO218" s="58">
        <v>0</v>
      </c>
      <c r="AP218" s="58">
        <v>0</v>
      </c>
      <c r="AQ218" s="58">
        <v>0</v>
      </c>
      <c r="AR218" s="58">
        <v>0</v>
      </c>
      <c r="AS218" s="58">
        <v>0</v>
      </c>
      <c r="AT218" s="58">
        <v>0</v>
      </c>
      <c r="AU218" s="58">
        <v>0</v>
      </c>
      <c r="AV218" s="58">
        <v>0</v>
      </c>
      <c r="AW218" s="58">
        <v>0</v>
      </c>
      <c r="AX218" s="58">
        <v>0</v>
      </c>
      <c r="AY218" s="58">
        <v>0</v>
      </c>
      <c r="AZ218" s="58">
        <v>0</v>
      </c>
      <c r="BA218" s="58">
        <v>0</v>
      </c>
      <c r="BB218" s="58">
        <v>0</v>
      </c>
      <c r="BC218" s="66"/>
      <c r="BD218" s="66"/>
      <c r="BE218" s="66"/>
      <c r="BF218" s="66"/>
      <c r="BG218" s="66"/>
      <c r="BH218" s="66"/>
      <c r="BI218" s="66"/>
      <c r="BJ218" s="66"/>
      <c r="BK218" s="66"/>
      <c r="BL218" s="66"/>
      <c r="BM218" s="66"/>
      <c r="BN218" s="66"/>
      <c r="BO218" s="66"/>
      <c r="BP218" s="66"/>
      <c r="BQ218" s="66"/>
      <c r="BR218" s="66"/>
      <c r="BS218" s="66"/>
      <c r="BT218" s="113">
        <f t="shared" si="18"/>
        <v>0</v>
      </c>
      <c r="BU218" s="113">
        <f t="shared" si="19"/>
        <v>0</v>
      </c>
    </row>
    <row r="219" spans="1:73" x14ac:dyDescent="0.2">
      <c r="A219" s="57" t="s">
        <v>42</v>
      </c>
      <c r="B219" s="57" t="s">
        <v>3889</v>
      </c>
      <c r="C219" s="57"/>
      <c r="D219" s="26"/>
      <c r="E219" s="66"/>
      <c r="F219" s="57"/>
      <c r="G219" s="58"/>
      <c r="H219" s="58"/>
      <c r="I219" s="58"/>
      <c r="J219" s="59">
        <f t="shared" si="15"/>
        <v>0</v>
      </c>
      <c r="K219" s="59">
        <v>0</v>
      </c>
      <c r="L219" s="58"/>
      <c r="M219" s="58"/>
      <c r="N219" s="58"/>
      <c r="O219" s="58"/>
      <c r="P219" s="61">
        <f t="shared" si="16"/>
        <v>0</v>
      </c>
      <c r="Q219" s="61">
        <f t="shared" si="17"/>
        <v>0</v>
      </c>
      <c r="R219" s="79">
        <v>0</v>
      </c>
      <c r="S219" s="79">
        <v>0</v>
      </c>
      <c r="T219" s="58">
        <v>0</v>
      </c>
      <c r="U219" s="58">
        <v>0</v>
      </c>
      <c r="V219" s="58">
        <v>0</v>
      </c>
      <c r="W219" s="58">
        <v>0</v>
      </c>
      <c r="X219" s="58">
        <v>0</v>
      </c>
      <c r="Y219" s="58">
        <v>0</v>
      </c>
      <c r="Z219" s="58">
        <v>0</v>
      </c>
      <c r="AA219" s="58">
        <v>0</v>
      </c>
      <c r="AB219" s="58">
        <v>0</v>
      </c>
      <c r="AC219" s="58">
        <v>0</v>
      </c>
      <c r="AD219" s="58">
        <v>0</v>
      </c>
      <c r="AE219" s="58">
        <v>0</v>
      </c>
      <c r="AF219" s="58">
        <v>0</v>
      </c>
      <c r="AG219" s="58">
        <v>0</v>
      </c>
      <c r="AH219" s="58">
        <v>0</v>
      </c>
      <c r="AI219" s="58">
        <v>0</v>
      </c>
      <c r="AJ219" s="58">
        <v>0</v>
      </c>
      <c r="AK219" s="58">
        <v>0</v>
      </c>
      <c r="AL219" s="58">
        <v>0</v>
      </c>
      <c r="AM219" s="58">
        <v>0</v>
      </c>
      <c r="AN219" s="58">
        <v>0</v>
      </c>
      <c r="AO219" s="58">
        <v>0</v>
      </c>
      <c r="AP219" s="58">
        <v>0</v>
      </c>
      <c r="AQ219" s="58">
        <v>0</v>
      </c>
      <c r="AR219" s="58">
        <v>0</v>
      </c>
      <c r="AS219" s="58">
        <v>0</v>
      </c>
      <c r="AT219" s="58">
        <v>0</v>
      </c>
      <c r="AU219" s="58">
        <v>0</v>
      </c>
      <c r="AV219" s="58">
        <v>0</v>
      </c>
      <c r="AW219" s="58">
        <v>0</v>
      </c>
      <c r="AX219" s="58">
        <v>0</v>
      </c>
      <c r="AY219" s="58">
        <v>0</v>
      </c>
      <c r="AZ219" s="58">
        <v>0</v>
      </c>
      <c r="BA219" s="58">
        <v>0</v>
      </c>
      <c r="BB219" s="58">
        <v>0</v>
      </c>
      <c r="BC219" s="66"/>
      <c r="BD219" s="66"/>
      <c r="BE219" s="66"/>
      <c r="BF219" s="66"/>
      <c r="BG219" s="66"/>
      <c r="BH219" s="66"/>
      <c r="BI219" s="66"/>
      <c r="BJ219" s="66"/>
      <c r="BK219" s="66"/>
      <c r="BL219" s="66"/>
      <c r="BM219" s="66"/>
      <c r="BN219" s="66"/>
      <c r="BO219" s="66"/>
      <c r="BP219" s="66"/>
      <c r="BQ219" s="66"/>
      <c r="BR219" s="66"/>
      <c r="BS219" s="66"/>
      <c r="BT219" s="113">
        <f t="shared" si="18"/>
        <v>0</v>
      </c>
      <c r="BU219" s="113">
        <f t="shared" si="19"/>
        <v>0</v>
      </c>
    </row>
    <row r="220" spans="1:73" x14ac:dyDescent="0.2">
      <c r="A220" s="68" t="s">
        <v>19</v>
      </c>
      <c r="B220" s="57" t="s">
        <v>3717</v>
      </c>
      <c r="C220" s="57"/>
      <c r="D220" s="26"/>
      <c r="E220" s="239" t="s">
        <v>1571</v>
      </c>
      <c r="F220" s="57" t="s">
        <v>3487</v>
      </c>
      <c r="G220" s="58"/>
      <c r="H220" s="58"/>
      <c r="I220" s="58"/>
      <c r="J220" s="59">
        <f t="shared" si="15"/>
        <v>0</v>
      </c>
      <c r="K220" s="59">
        <v>0</v>
      </c>
      <c r="L220" s="33"/>
      <c r="M220" s="33"/>
      <c r="N220" s="33"/>
      <c r="O220" s="60"/>
      <c r="P220" s="61">
        <f t="shared" si="16"/>
        <v>0</v>
      </c>
      <c r="Q220" s="61">
        <f t="shared" si="17"/>
        <v>222531.97000000003</v>
      </c>
      <c r="R220" s="62"/>
      <c r="S220" s="62">
        <v>300</v>
      </c>
      <c r="T220" s="26">
        <v>388.2</v>
      </c>
      <c r="U220" s="26">
        <v>388.2</v>
      </c>
      <c r="V220" s="26">
        <v>388.2</v>
      </c>
      <c r="W220" s="26">
        <v>187101.97</v>
      </c>
      <c r="X220" s="26">
        <v>388.2</v>
      </c>
      <c r="Y220" s="26">
        <v>1077.2</v>
      </c>
      <c r="Z220" s="26">
        <v>1294</v>
      </c>
      <c r="AA220" s="26">
        <v>1294</v>
      </c>
      <c r="AB220" s="26">
        <v>1294</v>
      </c>
      <c r="AC220" s="26">
        <v>1294</v>
      </c>
      <c r="AD220" s="26">
        <v>1294</v>
      </c>
      <c r="AE220" s="26">
        <v>1294</v>
      </c>
      <c r="AF220" s="26">
        <v>1294</v>
      </c>
      <c r="AG220" s="26">
        <v>1294</v>
      </c>
      <c r="AH220" s="26">
        <v>1294</v>
      </c>
      <c r="AI220" s="26">
        <v>1294</v>
      </c>
      <c r="AJ220" s="26">
        <v>1294</v>
      </c>
      <c r="AK220" s="26">
        <v>1294</v>
      </c>
      <c r="AL220" s="26">
        <v>1294</v>
      </c>
      <c r="AM220" s="26">
        <v>1294</v>
      </c>
      <c r="AN220" s="26">
        <v>1294</v>
      </c>
      <c r="AO220" s="26">
        <v>1294</v>
      </c>
      <c r="AP220" s="26">
        <v>1294</v>
      </c>
      <c r="AQ220" s="26">
        <v>1294</v>
      </c>
      <c r="AR220" s="26">
        <v>1294</v>
      </c>
      <c r="AS220" s="26">
        <v>1294</v>
      </c>
      <c r="AT220" s="26">
        <v>1294</v>
      </c>
      <c r="AU220" s="26">
        <v>1294</v>
      </c>
      <c r="AV220" s="26">
        <v>1294</v>
      </c>
      <c r="AW220" s="26">
        <v>1294</v>
      </c>
      <c r="AX220" s="26">
        <v>1294</v>
      </c>
      <c r="AY220" s="26">
        <v>0</v>
      </c>
      <c r="AZ220" s="26">
        <v>0</v>
      </c>
      <c r="BA220" s="26">
        <v>0</v>
      </c>
      <c r="BB220" s="26">
        <v>150</v>
      </c>
      <c r="BC220" s="26">
        <v>0</v>
      </c>
      <c r="BD220" s="26">
        <v>0</v>
      </c>
      <c r="BE220" s="26">
        <v>0</v>
      </c>
      <c r="BF220" s="26">
        <v>0</v>
      </c>
      <c r="BG220" s="26">
        <v>0</v>
      </c>
      <c r="BH220" s="26">
        <v>0</v>
      </c>
      <c r="BI220" s="26">
        <v>0</v>
      </c>
      <c r="BJ220" s="26">
        <v>0</v>
      </c>
      <c r="BK220" s="26">
        <v>0</v>
      </c>
      <c r="BL220" s="26">
        <v>0</v>
      </c>
      <c r="BM220" s="26">
        <v>0</v>
      </c>
      <c r="BN220" s="26">
        <v>0</v>
      </c>
      <c r="BO220" s="26">
        <v>0</v>
      </c>
      <c r="BP220" s="26">
        <v>0</v>
      </c>
      <c r="BQ220" s="26">
        <v>0</v>
      </c>
      <c r="BR220" s="26">
        <v>0</v>
      </c>
      <c r="BS220" s="26">
        <v>0</v>
      </c>
      <c r="BT220" s="113">
        <f t="shared" si="18"/>
        <v>300</v>
      </c>
      <c r="BU220" s="113">
        <f t="shared" si="19"/>
        <v>222231.97000000003</v>
      </c>
    </row>
    <row r="221" spans="1:73" x14ac:dyDescent="0.2">
      <c r="A221" s="57" t="s">
        <v>42</v>
      </c>
      <c r="B221" s="57" t="s">
        <v>3890</v>
      </c>
      <c r="C221" s="57"/>
      <c r="D221" s="26"/>
      <c r="E221" s="66"/>
      <c r="F221" s="57"/>
      <c r="G221" s="58"/>
      <c r="H221" s="58"/>
      <c r="I221" s="58"/>
      <c r="J221" s="59">
        <f t="shared" si="15"/>
        <v>0</v>
      </c>
      <c r="K221" s="59">
        <v>0</v>
      </c>
      <c r="L221" s="58"/>
      <c r="M221" s="58"/>
      <c r="N221" s="58"/>
      <c r="O221" s="58"/>
      <c r="P221" s="61">
        <f t="shared" si="16"/>
        <v>0</v>
      </c>
      <c r="Q221" s="61">
        <f t="shared" si="17"/>
        <v>0</v>
      </c>
      <c r="R221" s="79">
        <v>0</v>
      </c>
      <c r="S221" s="79">
        <v>0</v>
      </c>
      <c r="T221" s="58">
        <v>0</v>
      </c>
      <c r="U221" s="58">
        <v>0</v>
      </c>
      <c r="V221" s="58">
        <v>0</v>
      </c>
      <c r="W221" s="58">
        <v>0</v>
      </c>
      <c r="X221" s="58">
        <v>0</v>
      </c>
      <c r="Y221" s="58">
        <v>0</v>
      </c>
      <c r="Z221" s="58">
        <v>0</v>
      </c>
      <c r="AA221" s="58">
        <v>0</v>
      </c>
      <c r="AB221" s="58">
        <v>0</v>
      </c>
      <c r="AC221" s="58">
        <v>0</v>
      </c>
      <c r="AD221" s="58">
        <v>0</v>
      </c>
      <c r="AE221" s="58">
        <v>0</v>
      </c>
      <c r="AF221" s="58">
        <v>0</v>
      </c>
      <c r="AG221" s="58">
        <v>0</v>
      </c>
      <c r="AH221" s="58">
        <v>0</v>
      </c>
      <c r="AI221" s="58">
        <v>0</v>
      </c>
      <c r="AJ221" s="58">
        <v>0</v>
      </c>
      <c r="AK221" s="58">
        <v>0</v>
      </c>
      <c r="AL221" s="58">
        <v>0</v>
      </c>
      <c r="AM221" s="58">
        <v>0</v>
      </c>
      <c r="AN221" s="58">
        <v>0</v>
      </c>
      <c r="AO221" s="58">
        <v>0</v>
      </c>
      <c r="AP221" s="58">
        <v>0</v>
      </c>
      <c r="AQ221" s="58">
        <v>0</v>
      </c>
      <c r="AR221" s="58">
        <v>0</v>
      </c>
      <c r="AS221" s="58">
        <v>0</v>
      </c>
      <c r="AT221" s="58">
        <v>0</v>
      </c>
      <c r="AU221" s="58">
        <v>0</v>
      </c>
      <c r="AV221" s="58">
        <v>0</v>
      </c>
      <c r="AW221" s="58">
        <v>0</v>
      </c>
      <c r="AX221" s="58">
        <v>0</v>
      </c>
      <c r="AY221" s="58">
        <v>0</v>
      </c>
      <c r="AZ221" s="58">
        <v>0</v>
      </c>
      <c r="BA221" s="58">
        <v>0</v>
      </c>
      <c r="BB221" s="58">
        <v>0</v>
      </c>
      <c r="BC221" s="66"/>
      <c r="BD221" s="66"/>
      <c r="BE221" s="66"/>
      <c r="BF221" s="66"/>
      <c r="BG221" s="66"/>
      <c r="BH221" s="66"/>
      <c r="BI221" s="66"/>
      <c r="BJ221" s="66"/>
      <c r="BK221" s="66"/>
      <c r="BL221" s="66"/>
      <c r="BM221" s="66"/>
      <c r="BN221" s="66"/>
      <c r="BO221" s="66"/>
      <c r="BP221" s="66"/>
      <c r="BQ221" s="66"/>
      <c r="BR221" s="66"/>
      <c r="BS221" s="66"/>
      <c r="BT221" s="113">
        <f t="shared" si="18"/>
        <v>0</v>
      </c>
      <c r="BU221" s="113">
        <f t="shared" si="19"/>
        <v>0</v>
      </c>
    </row>
    <row r="222" spans="1:73" x14ac:dyDescent="0.2">
      <c r="A222" s="57" t="s">
        <v>19</v>
      </c>
      <c r="B222" s="57" t="s">
        <v>3678</v>
      </c>
      <c r="C222" s="67" t="s">
        <v>3636</v>
      </c>
      <c r="D222" s="26">
        <v>311140</v>
      </c>
      <c r="E222" s="77" t="s">
        <v>1574</v>
      </c>
      <c r="F222" s="57" t="s">
        <v>3487</v>
      </c>
      <c r="G222" s="33"/>
      <c r="H222" s="33"/>
      <c r="I222" s="33">
        <v>3140</v>
      </c>
      <c r="J222" s="59">
        <f t="shared" si="15"/>
        <v>3140</v>
      </c>
      <c r="K222" s="59">
        <v>309232</v>
      </c>
      <c r="L222" s="58"/>
      <c r="M222" s="58"/>
      <c r="N222" s="58"/>
      <c r="O222" s="78"/>
      <c r="P222" s="61">
        <f t="shared" si="16"/>
        <v>0</v>
      </c>
      <c r="Q222" s="61">
        <f t="shared" si="17"/>
        <v>318903.69</v>
      </c>
      <c r="R222" s="79">
        <v>0</v>
      </c>
      <c r="S222" s="79">
        <v>0</v>
      </c>
      <c r="T222" s="58">
        <v>0</v>
      </c>
      <c r="U222" s="26">
        <v>0</v>
      </c>
      <c r="V222" s="26">
        <v>0</v>
      </c>
      <c r="W222" s="26">
        <v>318694.53999999998</v>
      </c>
      <c r="X222" s="26">
        <v>0</v>
      </c>
      <c r="Y222" s="26">
        <v>0</v>
      </c>
      <c r="Z222" s="26">
        <v>0</v>
      </c>
      <c r="AA222" s="26">
        <v>0</v>
      </c>
      <c r="AB222" s="26">
        <v>0</v>
      </c>
      <c r="AC222" s="26">
        <v>0</v>
      </c>
      <c r="AD222" s="26">
        <v>0</v>
      </c>
      <c r="AE222" s="26">
        <v>0</v>
      </c>
      <c r="AF222" s="26">
        <v>0</v>
      </c>
      <c r="AG222" s="26">
        <v>0</v>
      </c>
      <c r="AH222" s="26">
        <v>0</v>
      </c>
      <c r="AI222" s="26">
        <v>0</v>
      </c>
      <c r="AJ222" s="26">
        <v>0</v>
      </c>
      <c r="AK222" s="26">
        <v>0</v>
      </c>
      <c r="AL222" s="26">
        <v>0</v>
      </c>
      <c r="AM222" s="26">
        <v>0</v>
      </c>
      <c r="AN222" s="26">
        <v>0</v>
      </c>
      <c r="AO222" s="26">
        <v>0</v>
      </c>
      <c r="AP222" s="26">
        <v>0</v>
      </c>
      <c r="AQ222" s="26">
        <v>0</v>
      </c>
      <c r="AR222" s="26">
        <v>0</v>
      </c>
      <c r="AS222" s="26">
        <v>0</v>
      </c>
      <c r="AT222" s="26">
        <v>0</v>
      </c>
      <c r="AU222" s="26">
        <v>0</v>
      </c>
      <c r="AV222" s="26">
        <v>0</v>
      </c>
      <c r="AW222" s="26">
        <v>0</v>
      </c>
      <c r="AX222" s="26">
        <v>0</v>
      </c>
      <c r="AY222" s="26">
        <v>0</v>
      </c>
      <c r="AZ222" s="26">
        <v>0</v>
      </c>
      <c r="BA222" s="26">
        <v>0</v>
      </c>
      <c r="BB222" s="26">
        <v>209.15</v>
      </c>
      <c r="BC222" s="26">
        <v>0</v>
      </c>
      <c r="BD222" s="26">
        <v>0</v>
      </c>
      <c r="BE222" s="26">
        <v>0</v>
      </c>
      <c r="BF222" s="26">
        <v>0</v>
      </c>
      <c r="BG222" s="26">
        <v>0</v>
      </c>
      <c r="BH222" s="26">
        <v>0</v>
      </c>
      <c r="BI222" s="26">
        <v>0</v>
      </c>
      <c r="BJ222" s="26">
        <v>0</v>
      </c>
      <c r="BK222" s="26">
        <v>0</v>
      </c>
      <c r="BL222" s="26">
        <v>0</v>
      </c>
      <c r="BM222" s="26">
        <v>0</v>
      </c>
      <c r="BN222" s="26">
        <v>0</v>
      </c>
      <c r="BO222" s="26">
        <v>0</v>
      </c>
      <c r="BP222" s="26">
        <v>0</v>
      </c>
      <c r="BQ222" s="26">
        <v>0</v>
      </c>
      <c r="BR222" s="26">
        <v>0</v>
      </c>
      <c r="BS222" s="26">
        <v>0</v>
      </c>
      <c r="BT222" s="113">
        <f t="shared" si="18"/>
        <v>0</v>
      </c>
      <c r="BU222" s="113">
        <f t="shared" si="19"/>
        <v>318903.69</v>
      </c>
    </row>
    <row r="223" spans="1:73" x14ac:dyDescent="0.2">
      <c r="A223" s="57" t="s">
        <v>42</v>
      </c>
      <c r="B223" s="57" t="s">
        <v>3891</v>
      </c>
      <c r="C223" s="57"/>
      <c r="D223" s="26"/>
      <c r="E223" s="66"/>
      <c r="F223" s="57"/>
      <c r="G223" s="58"/>
      <c r="H223" s="58"/>
      <c r="I223" s="58"/>
      <c r="J223" s="59">
        <f t="shared" si="15"/>
        <v>0</v>
      </c>
      <c r="K223" s="59">
        <v>0</v>
      </c>
      <c r="L223" s="58"/>
      <c r="M223" s="58"/>
      <c r="N223" s="58"/>
      <c r="O223" s="58"/>
      <c r="P223" s="61">
        <f t="shared" si="16"/>
        <v>0</v>
      </c>
      <c r="Q223" s="61">
        <f t="shared" si="17"/>
        <v>0</v>
      </c>
      <c r="R223" s="79">
        <v>0</v>
      </c>
      <c r="S223" s="79">
        <v>0</v>
      </c>
      <c r="T223" s="58">
        <v>0</v>
      </c>
      <c r="U223" s="58">
        <v>0</v>
      </c>
      <c r="V223" s="58">
        <v>0</v>
      </c>
      <c r="W223" s="58">
        <v>0</v>
      </c>
      <c r="X223" s="58">
        <v>0</v>
      </c>
      <c r="Y223" s="58">
        <v>0</v>
      </c>
      <c r="Z223" s="58">
        <v>0</v>
      </c>
      <c r="AA223" s="58">
        <v>0</v>
      </c>
      <c r="AB223" s="58">
        <v>0</v>
      </c>
      <c r="AC223" s="58">
        <v>0</v>
      </c>
      <c r="AD223" s="58">
        <v>0</v>
      </c>
      <c r="AE223" s="58">
        <v>0</v>
      </c>
      <c r="AF223" s="58">
        <v>0</v>
      </c>
      <c r="AG223" s="58">
        <v>0</v>
      </c>
      <c r="AH223" s="58">
        <v>0</v>
      </c>
      <c r="AI223" s="58">
        <v>0</v>
      </c>
      <c r="AJ223" s="58">
        <v>0</v>
      </c>
      <c r="AK223" s="58">
        <v>0</v>
      </c>
      <c r="AL223" s="58">
        <v>0</v>
      </c>
      <c r="AM223" s="58">
        <v>0</v>
      </c>
      <c r="AN223" s="58">
        <v>0</v>
      </c>
      <c r="AO223" s="58">
        <v>0</v>
      </c>
      <c r="AP223" s="58">
        <v>0</v>
      </c>
      <c r="AQ223" s="58">
        <v>0</v>
      </c>
      <c r="AR223" s="58">
        <v>0</v>
      </c>
      <c r="AS223" s="58">
        <v>0</v>
      </c>
      <c r="AT223" s="58">
        <v>0</v>
      </c>
      <c r="AU223" s="58">
        <v>0</v>
      </c>
      <c r="AV223" s="58">
        <v>0</v>
      </c>
      <c r="AW223" s="58">
        <v>0</v>
      </c>
      <c r="AX223" s="58">
        <v>0</v>
      </c>
      <c r="AY223" s="58">
        <v>0</v>
      </c>
      <c r="AZ223" s="58">
        <v>0</v>
      </c>
      <c r="BA223" s="58">
        <v>0</v>
      </c>
      <c r="BB223" s="58">
        <v>0</v>
      </c>
      <c r="BC223" s="66"/>
      <c r="BD223" s="66"/>
      <c r="BE223" s="66"/>
      <c r="BF223" s="66"/>
      <c r="BG223" s="66"/>
      <c r="BH223" s="66"/>
      <c r="BI223" s="66"/>
      <c r="BJ223" s="66"/>
      <c r="BK223" s="66"/>
      <c r="BL223" s="66"/>
      <c r="BM223" s="66"/>
      <c r="BN223" s="66"/>
      <c r="BO223" s="66"/>
      <c r="BP223" s="66"/>
      <c r="BQ223" s="66"/>
      <c r="BR223" s="66"/>
      <c r="BS223" s="66"/>
      <c r="BT223" s="113">
        <f t="shared" si="18"/>
        <v>0</v>
      </c>
      <c r="BU223" s="113">
        <f t="shared" si="19"/>
        <v>0</v>
      </c>
    </row>
    <row r="224" spans="1:73" x14ac:dyDescent="0.2">
      <c r="A224" s="57" t="s">
        <v>19</v>
      </c>
      <c r="B224" s="57" t="s">
        <v>3729</v>
      </c>
      <c r="C224" s="67" t="s">
        <v>3730</v>
      </c>
      <c r="D224" s="26">
        <v>393860</v>
      </c>
      <c r="E224" s="66" t="s">
        <v>1577</v>
      </c>
      <c r="F224" s="57" t="s">
        <v>3487</v>
      </c>
      <c r="G224" s="33">
        <v>753</v>
      </c>
      <c r="H224" s="33">
        <v>756.77</v>
      </c>
      <c r="I224" s="33">
        <v>763.05</v>
      </c>
      <c r="J224" s="59">
        <f t="shared" si="15"/>
        <v>2272.8199999999997</v>
      </c>
      <c r="K224" s="59">
        <v>399096.36999999947</v>
      </c>
      <c r="L224" s="33">
        <v>766.1</v>
      </c>
      <c r="M224" s="33">
        <v>769.09</v>
      </c>
      <c r="N224" s="33">
        <v>773.09</v>
      </c>
      <c r="O224" s="60"/>
      <c r="P224" s="61">
        <f t="shared" si="16"/>
        <v>2308.2800000000002</v>
      </c>
      <c r="Q224" s="61">
        <f t="shared" si="17"/>
        <v>409188.8800000007</v>
      </c>
      <c r="R224" s="62">
        <v>777.57</v>
      </c>
      <c r="S224" s="62">
        <v>782.93</v>
      </c>
      <c r="T224" s="26">
        <v>790.06</v>
      </c>
      <c r="U224" s="26">
        <v>790.06</v>
      </c>
      <c r="V224" s="26">
        <v>790.06</v>
      </c>
      <c r="W224" s="26">
        <v>310345.78000000003</v>
      </c>
      <c r="X224" s="26">
        <v>2633.53</v>
      </c>
      <c r="Y224" s="26">
        <v>2633.53</v>
      </c>
      <c r="Z224" s="26">
        <v>2633.53</v>
      </c>
      <c r="AA224" s="26">
        <v>2633.53</v>
      </c>
      <c r="AB224" s="26">
        <v>2633.53</v>
      </c>
      <c r="AC224" s="26">
        <v>2633.53</v>
      </c>
      <c r="AD224" s="26">
        <v>2633.53</v>
      </c>
      <c r="AE224" s="26">
        <v>2633.53</v>
      </c>
      <c r="AF224" s="26">
        <v>2633.53</v>
      </c>
      <c r="AG224" s="26">
        <v>2633.53</v>
      </c>
      <c r="AH224" s="26">
        <v>2633.53</v>
      </c>
      <c r="AI224" s="26">
        <v>18434.71</v>
      </c>
      <c r="AJ224" s="26">
        <v>2633.53</v>
      </c>
      <c r="AK224" s="26">
        <v>2633.53</v>
      </c>
      <c r="AL224" s="26">
        <v>2633.53</v>
      </c>
      <c r="AM224" s="26">
        <v>2633.53</v>
      </c>
      <c r="AN224" s="26">
        <v>2633.53</v>
      </c>
      <c r="AO224" s="26">
        <v>2633.53</v>
      </c>
      <c r="AP224" s="26">
        <v>2633.53</v>
      </c>
      <c r="AQ224" s="26">
        <v>2633.53</v>
      </c>
      <c r="AR224" s="26">
        <v>2633.53</v>
      </c>
      <c r="AS224" s="26">
        <v>2633.53</v>
      </c>
      <c r="AT224" s="26">
        <v>2633.53</v>
      </c>
      <c r="AU224" s="26">
        <v>18434.71</v>
      </c>
      <c r="AV224" s="26">
        <v>0</v>
      </c>
      <c r="AW224" s="26">
        <v>0</v>
      </c>
      <c r="AX224" s="26">
        <v>0</v>
      </c>
      <c r="AY224" s="26">
        <v>0</v>
      </c>
      <c r="AZ224" s="26">
        <v>0</v>
      </c>
      <c r="BA224" s="26">
        <v>105.34</v>
      </c>
      <c r="BB224" s="26">
        <v>0</v>
      </c>
      <c r="BC224" s="26">
        <v>0</v>
      </c>
      <c r="BD224" s="26">
        <v>0</v>
      </c>
      <c r="BE224" s="26">
        <v>0</v>
      </c>
      <c r="BF224" s="26">
        <v>0</v>
      </c>
      <c r="BG224" s="26">
        <v>0</v>
      </c>
      <c r="BH224" s="26">
        <v>0</v>
      </c>
      <c r="BI224" s="26">
        <v>0</v>
      </c>
      <c r="BJ224" s="26">
        <v>0</v>
      </c>
      <c r="BK224" s="26">
        <v>0</v>
      </c>
      <c r="BL224" s="26">
        <v>0</v>
      </c>
      <c r="BM224" s="26">
        <v>0</v>
      </c>
      <c r="BN224" s="26">
        <v>0</v>
      </c>
      <c r="BO224" s="26">
        <v>0</v>
      </c>
      <c r="BP224" s="26">
        <v>0</v>
      </c>
      <c r="BQ224" s="26">
        <v>0</v>
      </c>
      <c r="BR224" s="26">
        <v>0</v>
      </c>
      <c r="BS224" s="26">
        <v>0</v>
      </c>
      <c r="BT224" s="113">
        <f t="shared" si="18"/>
        <v>3868.78</v>
      </c>
      <c r="BU224" s="113">
        <f t="shared" si="19"/>
        <v>407628.3800000007</v>
      </c>
    </row>
    <row r="225" spans="1:73" x14ac:dyDescent="0.2">
      <c r="A225" s="57" t="s">
        <v>42</v>
      </c>
      <c r="B225" s="57" t="s">
        <v>3892</v>
      </c>
      <c r="C225" s="57"/>
      <c r="D225" s="26"/>
      <c r="E225" s="66"/>
      <c r="F225" s="57"/>
      <c r="G225" s="58"/>
      <c r="H225" s="58"/>
      <c r="I225" s="58"/>
      <c r="J225" s="59">
        <f t="shared" si="15"/>
        <v>0</v>
      </c>
      <c r="K225" s="59">
        <v>0</v>
      </c>
      <c r="L225" s="58"/>
      <c r="M225" s="58"/>
      <c r="N225" s="58"/>
      <c r="O225" s="58"/>
      <c r="P225" s="61">
        <f t="shared" si="16"/>
        <v>0</v>
      </c>
      <c r="Q225" s="61">
        <f t="shared" si="17"/>
        <v>0</v>
      </c>
      <c r="R225" s="79">
        <v>0</v>
      </c>
      <c r="S225" s="79">
        <v>0</v>
      </c>
      <c r="T225" s="58">
        <v>0</v>
      </c>
      <c r="U225" s="58">
        <v>0</v>
      </c>
      <c r="V225" s="58">
        <v>0</v>
      </c>
      <c r="W225" s="58">
        <v>0</v>
      </c>
      <c r="X225" s="58">
        <v>0</v>
      </c>
      <c r="Y225" s="58">
        <v>0</v>
      </c>
      <c r="Z225" s="58">
        <v>0</v>
      </c>
      <c r="AA225" s="58">
        <v>0</v>
      </c>
      <c r="AB225" s="58">
        <v>0</v>
      </c>
      <c r="AC225" s="58">
        <v>0</v>
      </c>
      <c r="AD225" s="58">
        <v>0</v>
      </c>
      <c r="AE225" s="58">
        <v>0</v>
      </c>
      <c r="AF225" s="58">
        <v>0</v>
      </c>
      <c r="AG225" s="58">
        <v>0</v>
      </c>
      <c r="AH225" s="58">
        <v>0</v>
      </c>
      <c r="AI225" s="58">
        <v>0</v>
      </c>
      <c r="AJ225" s="58">
        <v>0</v>
      </c>
      <c r="AK225" s="58">
        <v>0</v>
      </c>
      <c r="AL225" s="58">
        <v>0</v>
      </c>
      <c r="AM225" s="58">
        <v>0</v>
      </c>
      <c r="AN225" s="58">
        <v>0</v>
      </c>
      <c r="AO225" s="58">
        <v>0</v>
      </c>
      <c r="AP225" s="58">
        <v>0</v>
      </c>
      <c r="AQ225" s="58">
        <v>0</v>
      </c>
      <c r="AR225" s="58">
        <v>0</v>
      </c>
      <c r="AS225" s="58">
        <v>0</v>
      </c>
      <c r="AT225" s="58">
        <v>0</v>
      </c>
      <c r="AU225" s="58">
        <v>0</v>
      </c>
      <c r="AV225" s="58">
        <v>0</v>
      </c>
      <c r="AW225" s="58">
        <v>0</v>
      </c>
      <c r="AX225" s="58">
        <v>0</v>
      </c>
      <c r="AY225" s="58">
        <v>0</v>
      </c>
      <c r="AZ225" s="58">
        <v>0</v>
      </c>
      <c r="BA225" s="58">
        <v>0</v>
      </c>
      <c r="BB225" s="58">
        <v>0</v>
      </c>
      <c r="BC225" s="66"/>
      <c r="BD225" s="66"/>
      <c r="BE225" s="66"/>
      <c r="BF225" s="66"/>
      <c r="BG225" s="66"/>
      <c r="BH225" s="66"/>
      <c r="BI225" s="66"/>
      <c r="BJ225" s="66"/>
      <c r="BK225" s="66"/>
      <c r="BL225" s="66"/>
      <c r="BM225" s="66"/>
      <c r="BN225" s="66"/>
      <c r="BO225" s="66"/>
      <c r="BP225" s="66"/>
      <c r="BQ225" s="66"/>
      <c r="BR225" s="66"/>
      <c r="BS225" s="66"/>
      <c r="BT225" s="113">
        <f t="shared" si="18"/>
        <v>0</v>
      </c>
      <c r="BU225" s="113">
        <f t="shared" si="19"/>
        <v>0</v>
      </c>
    </row>
    <row r="226" spans="1:73" x14ac:dyDescent="0.2">
      <c r="A226" s="57" t="s">
        <v>42</v>
      </c>
      <c r="B226" s="57" t="s">
        <v>3893</v>
      </c>
      <c r="C226" s="57"/>
      <c r="D226" s="26"/>
      <c r="E226" s="66"/>
      <c r="F226" s="57"/>
      <c r="G226" s="58"/>
      <c r="H226" s="58"/>
      <c r="I226" s="58"/>
      <c r="J226" s="59">
        <f t="shared" si="15"/>
        <v>0</v>
      </c>
      <c r="K226" s="59">
        <v>0</v>
      </c>
      <c r="L226" s="58"/>
      <c r="M226" s="58"/>
      <c r="N226" s="58"/>
      <c r="O226" s="58"/>
      <c r="P226" s="61">
        <f t="shared" si="16"/>
        <v>0</v>
      </c>
      <c r="Q226" s="61">
        <f t="shared" si="17"/>
        <v>0</v>
      </c>
      <c r="R226" s="79">
        <v>0</v>
      </c>
      <c r="S226" s="79">
        <v>0</v>
      </c>
      <c r="T226" s="58">
        <v>0</v>
      </c>
      <c r="U226" s="58">
        <v>0</v>
      </c>
      <c r="V226" s="58">
        <v>0</v>
      </c>
      <c r="W226" s="58">
        <v>0</v>
      </c>
      <c r="X226" s="58">
        <v>0</v>
      </c>
      <c r="Y226" s="58">
        <v>0</v>
      </c>
      <c r="Z226" s="58">
        <v>0</v>
      </c>
      <c r="AA226" s="58">
        <v>0</v>
      </c>
      <c r="AB226" s="58">
        <v>0</v>
      </c>
      <c r="AC226" s="58">
        <v>0</v>
      </c>
      <c r="AD226" s="58">
        <v>0</v>
      </c>
      <c r="AE226" s="58">
        <v>0</v>
      </c>
      <c r="AF226" s="58">
        <v>0</v>
      </c>
      <c r="AG226" s="58">
        <v>0</v>
      </c>
      <c r="AH226" s="58">
        <v>0</v>
      </c>
      <c r="AI226" s="58">
        <v>0</v>
      </c>
      <c r="AJ226" s="58">
        <v>0</v>
      </c>
      <c r="AK226" s="58">
        <v>0</v>
      </c>
      <c r="AL226" s="58">
        <v>0</v>
      </c>
      <c r="AM226" s="58">
        <v>0</v>
      </c>
      <c r="AN226" s="58">
        <v>0</v>
      </c>
      <c r="AO226" s="58">
        <v>0</v>
      </c>
      <c r="AP226" s="58">
        <v>0</v>
      </c>
      <c r="AQ226" s="58">
        <v>0</v>
      </c>
      <c r="AR226" s="58">
        <v>0</v>
      </c>
      <c r="AS226" s="58">
        <v>0</v>
      </c>
      <c r="AT226" s="58">
        <v>0</v>
      </c>
      <c r="AU226" s="58">
        <v>0</v>
      </c>
      <c r="AV226" s="58">
        <v>0</v>
      </c>
      <c r="AW226" s="58">
        <v>0</v>
      </c>
      <c r="AX226" s="58">
        <v>0</v>
      </c>
      <c r="AY226" s="58">
        <v>0</v>
      </c>
      <c r="AZ226" s="58">
        <v>0</v>
      </c>
      <c r="BA226" s="58">
        <v>0</v>
      </c>
      <c r="BB226" s="58">
        <v>0</v>
      </c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T226" s="113">
        <f t="shared" si="18"/>
        <v>0</v>
      </c>
      <c r="BU226" s="113">
        <f t="shared" si="19"/>
        <v>0</v>
      </c>
    </row>
    <row r="227" spans="1:73" x14ac:dyDescent="0.2">
      <c r="A227" s="57" t="s">
        <v>42</v>
      </c>
      <c r="B227" s="57" t="s">
        <v>3894</v>
      </c>
      <c r="C227" s="57"/>
      <c r="D227" s="26"/>
      <c r="E227" s="66"/>
      <c r="F227" s="57"/>
      <c r="G227" s="58"/>
      <c r="H227" s="58"/>
      <c r="I227" s="58"/>
      <c r="J227" s="59">
        <f t="shared" si="15"/>
        <v>0</v>
      </c>
      <c r="K227" s="59">
        <v>0</v>
      </c>
      <c r="L227" s="58"/>
      <c r="M227" s="58"/>
      <c r="N227" s="58"/>
      <c r="O227" s="58"/>
      <c r="P227" s="61">
        <f t="shared" si="16"/>
        <v>0</v>
      </c>
      <c r="Q227" s="61">
        <f t="shared" si="17"/>
        <v>0</v>
      </c>
      <c r="R227" s="79">
        <v>0</v>
      </c>
      <c r="S227" s="79">
        <v>0</v>
      </c>
      <c r="T227" s="58">
        <v>0</v>
      </c>
      <c r="U227" s="58">
        <v>0</v>
      </c>
      <c r="V227" s="58">
        <v>0</v>
      </c>
      <c r="W227" s="58">
        <v>0</v>
      </c>
      <c r="X227" s="58">
        <v>0</v>
      </c>
      <c r="Y227" s="58">
        <v>0</v>
      </c>
      <c r="Z227" s="58">
        <v>0</v>
      </c>
      <c r="AA227" s="58">
        <v>0</v>
      </c>
      <c r="AB227" s="58">
        <v>0</v>
      </c>
      <c r="AC227" s="58">
        <v>0</v>
      </c>
      <c r="AD227" s="58">
        <v>0</v>
      </c>
      <c r="AE227" s="58">
        <v>0</v>
      </c>
      <c r="AF227" s="58">
        <v>0</v>
      </c>
      <c r="AG227" s="58">
        <v>0</v>
      </c>
      <c r="AH227" s="58">
        <v>0</v>
      </c>
      <c r="AI227" s="58">
        <v>0</v>
      </c>
      <c r="AJ227" s="58">
        <v>0</v>
      </c>
      <c r="AK227" s="58">
        <v>0</v>
      </c>
      <c r="AL227" s="58">
        <v>0</v>
      </c>
      <c r="AM227" s="58">
        <v>0</v>
      </c>
      <c r="AN227" s="58">
        <v>0</v>
      </c>
      <c r="AO227" s="58">
        <v>0</v>
      </c>
      <c r="AP227" s="58">
        <v>0</v>
      </c>
      <c r="AQ227" s="58">
        <v>0</v>
      </c>
      <c r="AR227" s="58">
        <v>0</v>
      </c>
      <c r="AS227" s="58">
        <v>0</v>
      </c>
      <c r="AT227" s="58">
        <v>0</v>
      </c>
      <c r="AU227" s="58">
        <v>0</v>
      </c>
      <c r="AV227" s="58">
        <v>0</v>
      </c>
      <c r="AW227" s="58">
        <v>0</v>
      </c>
      <c r="AX227" s="58">
        <v>0</v>
      </c>
      <c r="AY227" s="58">
        <v>0</v>
      </c>
      <c r="AZ227" s="58">
        <v>0</v>
      </c>
      <c r="BA227" s="58">
        <v>0</v>
      </c>
      <c r="BB227" s="58">
        <v>0</v>
      </c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113">
        <f t="shared" si="18"/>
        <v>0</v>
      </c>
      <c r="BU227" s="113">
        <f t="shared" si="19"/>
        <v>0</v>
      </c>
    </row>
    <row r="228" spans="1:73" x14ac:dyDescent="0.2">
      <c r="G228" s="103">
        <f>SUM(G2:G227)</f>
        <v>154094.06000000003</v>
      </c>
      <c r="H228" s="103">
        <f>SUM(H2:H227)</f>
        <v>108046.05999999998</v>
      </c>
      <c r="I228" s="103">
        <f>SUM(I2:I227)</f>
        <v>66409.300000000017</v>
      </c>
      <c r="J228" s="104">
        <f>SUM(J2:J227)</f>
        <v>328549.42</v>
      </c>
      <c r="K228" s="104">
        <v>20795401.759999998</v>
      </c>
      <c r="L228" s="103">
        <f t="shared" ref="L228:Q228" si="20">SUM(L2:L227)</f>
        <v>57226.889999999963</v>
      </c>
      <c r="M228" s="103">
        <f t="shared" si="20"/>
        <v>64747.229999999989</v>
      </c>
      <c r="N228" s="103">
        <f t="shared" si="20"/>
        <v>58083.83</v>
      </c>
      <c r="O228" s="105">
        <f t="shared" si="20"/>
        <v>3835.15</v>
      </c>
      <c r="P228" s="106">
        <f t="shared" si="20"/>
        <v>180057.95</v>
      </c>
      <c r="Q228" s="106">
        <f t="shared" si="20"/>
        <v>32676802.59</v>
      </c>
      <c r="R228" s="107">
        <f t="shared" ref="R228:AW228" si="21">SUM(R2:R108)</f>
        <v>73062.789999999994</v>
      </c>
      <c r="S228" s="107">
        <f t="shared" si="21"/>
        <v>54082.359999999993</v>
      </c>
      <c r="T228" s="103">
        <f t="shared" si="21"/>
        <v>44359.460000000006</v>
      </c>
      <c r="U228" s="103">
        <f t="shared" si="21"/>
        <v>47613.580000000009</v>
      </c>
      <c r="V228" s="103">
        <f t="shared" si="21"/>
        <v>47730.150000000009</v>
      </c>
      <c r="W228" s="103">
        <f t="shared" si="21"/>
        <v>18642086.839999989</v>
      </c>
      <c r="X228" s="103">
        <f t="shared" si="21"/>
        <v>57737.87</v>
      </c>
      <c r="Y228" s="103">
        <f t="shared" si="21"/>
        <v>58550.270000000004</v>
      </c>
      <c r="Z228" s="103">
        <f t="shared" si="21"/>
        <v>59640.869999999995</v>
      </c>
      <c r="AA228" s="103">
        <f t="shared" si="21"/>
        <v>59878.21</v>
      </c>
      <c r="AB228" s="103">
        <f t="shared" si="21"/>
        <v>60091.51</v>
      </c>
      <c r="AC228" s="103">
        <f t="shared" si="21"/>
        <v>88572.579999999973</v>
      </c>
      <c r="AD228" s="103">
        <f t="shared" si="21"/>
        <v>245037.41999999995</v>
      </c>
      <c r="AE228" s="103">
        <f t="shared" si="21"/>
        <v>62099.69999999999</v>
      </c>
      <c r="AF228" s="103">
        <f t="shared" si="21"/>
        <v>78780.349999999991</v>
      </c>
      <c r="AG228" s="103">
        <f t="shared" si="21"/>
        <v>74037.919999999984</v>
      </c>
      <c r="AH228" s="103">
        <f t="shared" si="21"/>
        <v>75248.009999999995</v>
      </c>
      <c r="AI228" s="103">
        <f t="shared" si="21"/>
        <v>473215.05</v>
      </c>
      <c r="AJ228" s="103">
        <f t="shared" si="21"/>
        <v>78550.209999999992</v>
      </c>
      <c r="AK228" s="103">
        <f t="shared" si="21"/>
        <v>78271.979999999981</v>
      </c>
      <c r="AL228" s="103">
        <f t="shared" si="21"/>
        <v>78946.889999999985</v>
      </c>
      <c r="AM228" s="103">
        <f t="shared" si="21"/>
        <v>79558.479999999981</v>
      </c>
      <c r="AN228" s="103">
        <f t="shared" si="21"/>
        <v>80075.349999999991</v>
      </c>
      <c r="AO228" s="103">
        <f t="shared" si="21"/>
        <v>138393.02999999997</v>
      </c>
      <c r="AP228" s="103">
        <f t="shared" si="21"/>
        <v>80731.13</v>
      </c>
      <c r="AQ228" s="103">
        <f t="shared" si="21"/>
        <v>81373.23</v>
      </c>
      <c r="AR228" s="103">
        <f t="shared" si="21"/>
        <v>81545.83</v>
      </c>
      <c r="AS228" s="103">
        <f t="shared" si="21"/>
        <v>81545.83</v>
      </c>
      <c r="AT228" s="103">
        <f t="shared" si="21"/>
        <v>81545.83</v>
      </c>
      <c r="AU228" s="103">
        <f t="shared" si="21"/>
        <v>480143.18999999994</v>
      </c>
      <c r="AV228" s="103">
        <f t="shared" si="21"/>
        <v>71708.329999999987</v>
      </c>
      <c r="AW228" s="103">
        <f t="shared" si="21"/>
        <v>70968.2</v>
      </c>
      <c r="AX228" s="103">
        <f t="shared" ref="AX228:BU228" si="22">SUM(AX2:AX108)</f>
        <v>133091.98000000001</v>
      </c>
      <c r="AY228" s="103">
        <f t="shared" si="22"/>
        <v>32586.340000000004</v>
      </c>
      <c r="AZ228" s="103">
        <f t="shared" si="22"/>
        <v>4081.5699999999997</v>
      </c>
      <c r="BA228" s="103">
        <f t="shared" si="22"/>
        <v>27820.010000000006</v>
      </c>
      <c r="BB228" s="103">
        <f t="shared" si="22"/>
        <v>20438.770000000004</v>
      </c>
      <c r="BC228" s="103">
        <f t="shared" si="22"/>
        <v>3937.05</v>
      </c>
      <c r="BD228" s="103">
        <f t="shared" si="22"/>
        <v>3272.05</v>
      </c>
      <c r="BE228" s="103">
        <f t="shared" si="22"/>
        <v>3272.05</v>
      </c>
      <c r="BF228" s="103">
        <f t="shared" si="22"/>
        <v>3272.05</v>
      </c>
      <c r="BG228" s="103">
        <f t="shared" si="22"/>
        <v>3272.05</v>
      </c>
      <c r="BH228" s="103">
        <f t="shared" si="22"/>
        <v>3272.05</v>
      </c>
      <c r="BI228" s="103">
        <f t="shared" si="22"/>
        <v>3272.05</v>
      </c>
      <c r="BJ228" s="103">
        <f t="shared" si="22"/>
        <v>3272.05</v>
      </c>
      <c r="BK228" s="103">
        <f t="shared" si="22"/>
        <v>3272.05</v>
      </c>
      <c r="BL228" s="103">
        <f t="shared" si="22"/>
        <v>3272.05</v>
      </c>
      <c r="BM228" s="103">
        <f t="shared" si="22"/>
        <v>3272.05</v>
      </c>
      <c r="BN228" s="103">
        <f t="shared" si="22"/>
        <v>3272.05</v>
      </c>
      <c r="BO228" s="103">
        <f t="shared" si="22"/>
        <v>3272.05</v>
      </c>
      <c r="BP228" s="103">
        <f t="shared" si="22"/>
        <v>3272.05</v>
      </c>
      <c r="BQ228" s="103">
        <f t="shared" si="22"/>
        <v>3272.05</v>
      </c>
      <c r="BR228" s="103">
        <f t="shared" si="22"/>
        <v>3272.05</v>
      </c>
      <c r="BS228" s="103">
        <f t="shared" si="22"/>
        <v>3272.05</v>
      </c>
      <c r="BT228" s="103">
        <f t="shared" si="22"/>
        <v>235012.31000000006</v>
      </c>
      <c r="BU228" s="103">
        <f t="shared" si="22"/>
        <v>22012345.820000004</v>
      </c>
    </row>
    <row r="231" spans="1:73" x14ac:dyDescent="0.25">
      <c r="A231" s="108" t="s">
        <v>3915</v>
      </c>
      <c r="B231" s="93" t="s">
        <v>3895</v>
      </c>
      <c r="C231" s="93" t="s">
        <v>3641</v>
      </c>
      <c r="D231" s="94">
        <v>356935.22</v>
      </c>
      <c r="E231" s="92" t="s">
        <v>3916</v>
      </c>
      <c r="F231" s="93" t="s">
        <v>3917</v>
      </c>
      <c r="G231" s="95">
        <v>454.87</v>
      </c>
      <c r="H231" s="95">
        <v>457.15</v>
      </c>
      <c r="I231" s="95">
        <v>460.94</v>
      </c>
      <c r="J231" s="66"/>
      <c r="K231" s="66"/>
      <c r="L231" s="109">
        <v>462.78</v>
      </c>
      <c r="M231" s="109">
        <v>464.59</v>
      </c>
      <c r="N231" s="109">
        <v>477.63</v>
      </c>
      <c r="O231" s="109">
        <v>1622.41</v>
      </c>
      <c r="P231" s="110"/>
      <c r="Q231" s="110"/>
      <c r="R231" s="109">
        <v>480.06</v>
      </c>
      <c r="S231" s="66"/>
    </row>
    <row r="232" spans="1:73" x14ac:dyDescent="0.25">
      <c r="A232" s="108" t="s">
        <v>3915</v>
      </c>
      <c r="B232" s="93" t="s">
        <v>3896</v>
      </c>
      <c r="C232" s="93" t="s">
        <v>3918</v>
      </c>
      <c r="D232" s="94">
        <v>398500</v>
      </c>
      <c r="E232" s="92" t="s">
        <v>3919</v>
      </c>
      <c r="F232" s="93" t="s">
        <v>3917</v>
      </c>
      <c r="G232" s="95">
        <v>500</v>
      </c>
      <c r="H232" s="95">
        <v>816.06</v>
      </c>
      <c r="I232" s="95">
        <v>822.83</v>
      </c>
      <c r="J232" s="66"/>
      <c r="K232" s="66"/>
      <c r="L232" s="109">
        <v>826.12</v>
      </c>
      <c r="M232" s="109">
        <v>829.35</v>
      </c>
      <c r="N232" s="109">
        <v>833.66</v>
      </c>
      <c r="O232" s="109"/>
      <c r="P232" s="110"/>
      <c r="Q232" s="110"/>
      <c r="R232" s="109">
        <v>838.49</v>
      </c>
      <c r="S232" s="66"/>
    </row>
    <row r="233" spans="1:73" x14ac:dyDescent="0.25">
      <c r="A233" s="108" t="s">
        <v>3915</v>
      </c>
      <c r="B233" s="93" t="s">
        <v>3897</v>
      </c>
      <c r="C233" s="93" t="s">
        <v>3920</v>
      </c>
      <c r="D233" s="94">
        <v>281860</v>
      </c>
      <c r="E233" s="92" t="s">
        <v>3921</v>
      </c>
      <c r="F233" s="93" t="s">
        <v>3917</v>
      </c>
      <c r="G233" s="95">
        <v>60.24</v>
      </c>
      <c r="H233" s="95">
        <v>60.54</v>
      </c>
      <c r="I233" s="95">
        <v>61.04</v>
      </c>
      <c r="J233" s="66"/>
      <c r="K233" s="66"/>
      <c r="L233" s="109">
        <v>61.29</v>
      </c>
      <c r="M233" s="109">
        <v>61.53</v>
      </c>
      <c r="N233" s="109"/>
      <c r="O233" s="109"/>
      <c r="P233" s="110"/>
      <c r="Q233" s="110"/>
      <c r="R233" s="66"/>
      <c r="S233" s="66"/>
    </row>
    <row r="234" spans="1:73" x14ac:dyDescent="0.2">
      <c r="A234" s="108" t="s">
        <v>3915</v>
      </c>
      <c r="B234" s="93" t="s">
        <v>3898</v>
      </c>
      <c r="C234" s="93" t="s">
        <v>3918</v>
      </c>
      <c r="D234" s="94">
        <v>375060</v>
      </c>
      <c r="E234" s="92" t="s">
        <v>3922</v>
      </c>
      <c r="F234" s="93" t="s">
        <v>3917</v>
      </c>
      <c r="G234" s="95"/>
      <c r="H234" s="95">
        <v>6000</v>
      </c>
      <c r="I234" s="95"/>
      <c r="J234" s="66"/>
      <c r="K234" s="66"/>
      <c r="L234" s="66"/>
      <c r="M234" s="66"/>
      <c r="N234" s="66"/>
      <c r="O234" s="66"/>
      <c r="P234" s="110"/>
      <c r="Q234" s="110"/>
      <c r="R234" s="66"/>
      <c r="S234" s="66"/>
    </row>
    <row r="235" spans="1:73" x14ac:dyDescent="0.2">
      <c r="A235" s="108" t="s">
        <v>3915</v>
      </c>
      <c r="B235" s="93" t="s">
        <v>3899</v>
      </c>
      <c r="C235" s="93" t="s">
        <v>3923</v>
      </c>
      <c r="D235" s="94">
        <v>375060</v>
      </c>
      <c r="E235" s="92" t="s">
        <v>3924</v>
      </c>
      <c r="F235" s="93" t="s">
        <v>3917</v>
      </c>
      <c r="G235" s="95"/>
      <c r="H235" s="95"/>
      <c r="I235" s="95"/>
      <c r="J235" s="66"/>
      <c r="K235" s="66"/>
      <c r="L235" s="66"/>
      <c r="M235" s="66"/>
      <c r="N235" s="66"/>
      <c r="O235" s="66"/>
      <c r="P235" s="110"/>
      <c r="Q235" s="110"/>
      <c r="R235" s="66"/>
      <c r="S235" s="66"/>
    </row>
    <row r="236" spans="1:73" x14ac:dyDescent="0.2">
      <c r="A236" s="108" t="s">
        <v>3915</v>
      </c>
      <c r="B236" s="93" t="s">
        <v>3900</v>
      </c>
      <c r="C236" s="93" t="s">
        <v>3925</v>
      </c>
      <c r="D236" s="94">
        <v>299000</v>
      </c>
      <c r="E236" s="92" t="s">
        <v>3926</v>
      </c>
      <c r="F236" s="93" t="s">
        <v>3917</v>
      </c>
      <c r="G236" s="95"/>
      <c r="H236" s="100">
        <v>206.64</v>
      </c>
      <c r="I236" s="95"/>
      <c r="J236" s="66"/>
      <c r="K236" s="66"/>
      <c r="L236" s="66"/>
      <c r="M236" s="66"/>
      <c r="N236" s="66"/>
      <c r="O236" s="66"/>
      <c r="P236" s="110"/>
      <c r="Q236" s="110"/>
      <c r="R236" s="66"/>
      <c r="S236" s="66"/>
    </row>
    <row r="237" spans="1:73" x14ac:dyDescent="0.25">
      <c r="A237" s="108" t="s">
        <v>3915</v>
      </c>
      <c r="B237" s="93">
        <v>1803</v>
      </c>
      <c r="C237" s="111">
        <v>45860</v>
      </c>
      <c r="D237" s="94">
        <v>418300</v>
      </c>
      <c r="E237" s="112" t="s">
        <v>3927</v>
      </c>
      <c r="F237" s="57"/>
      <c r="G237" s="66"/>
      <c r="H237" s="66"/>
      <c r="I237" s="66"/>
      <c r="J237" s="66"/>
      <c r="K237" s="66"/>
      <c r="L237" s="94"/>
      <c r="M237" s="66"/>
      <c r="N237" s="66"/>
      <c r="O237" s="66"/>
      <c r="P237" s="110"/>
      <c r="Q237" s="110"/>
      <c r="R237" s="109">
        <v>4500</v>
      </c>
      <c r="S237" s="66"/>
    </row>
    <row r="238" spans="1:73" x14ac:dyDescent="0.2">
      <c r="G238" s="113">
        <f>G228+G231+G232+G233+G234+G235+G236+G237</f>
        <v>155109.17000000001</v>
      </c>
      <c r="H238" s="113">
        <f t="shared" ref="H238:I238" si="23">H228+H231+H232+H233+H234+H235+H236+H237</f>
        <v>115586.44999999997</v>
      </c>
      <c r="I238" s="113">
        <f t="shared" si="23"/>
        <v>67754.110000000015</v>
      </c>
      <c r="J238" s="357" t="s">
        <v>3928</v>
      </c>
      <c r="K238" s="357"/>
      <c r="L238" s="113">
        <f>SUM(L228:L236)</f>
        <v>58577.079999999965</v>
      </c>
      <c r="M238" s="113">
        <f t="shared" ref="M238:S238" si="24">SUM(M228:M236)</f>
        <v>66102.699999999983</v>
      </c>
      <c r="N238" s="113">
        <f t="shared" si="24"/>
        <v>59395.12</v>
      </c>
      <c r="O238" s="113">
        <f t="shared" si="24"/>
        <v>5457.56</v>
      </c>
      <c r="R238" s="113">
        <f>SUM(R228:R237)</f>
        <v>78881.34</v>
      </c>
      <c r="S238" s="113">
        <f t="shared" si="24"/>
        <v>54082.359999999993</v>
      </c>
      <c r="T238" s="103"/>
    </row>
    <row r="240" spans="1:73" x14ac:dyDescent="0.2">
      <c r="P240" s="358" t="s">
        <v>3929</v>
      </c>
      <c r="Q240" s="358"/>
      <c r="R240" s="359" t="s">
        <v>3930</v>
      </c>
      <c r="S240" s="359"/>
    </row>
  </sheetData>
  <autoFilter ref="A1:BS228" xr:uid="{00000000-0001-0000-0000-000000000000}">
    <sortState xmlns:xlrd2="http://schemas.microsoft.com/office/spreadsheetml/2017/richdata2" ref="A2:BS228">
      <sortCondition ref="B1:B228"/>
    </sortState>
  </autoFilter>
  <mergeCells count="3">
    <mergeCell ref="J238:K238"/>
    <mergeCell ref="P240:Q240"/>
    <mergeCell ref="R240:S240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23C1-D9EF-461B-85D3-8C79DCAB128E}">
  <dimension ref="A1:AS74"/>
  <sheetViews>
    <sheetView workbookViewId="0">
      <pane ySplit="1" topLeftCell="A37" activePane="bottomLeft" state="frozen"/>
      <selection activeCell="Q10" sqref="Q10"/>
      <selection pane="bottomLeft" activeCell="Q10" sqref="Q10"/>
    </sheetView>
  </sheetViews>
  <sheetFormatPr defaultColWidth="9.140625" defaultRowHeight="12.75" x14ac:dyDescent="0.25"/>
  <cols>
    <col min="1" max="1" width="6.85546875" style="44" customWidth="1"/>
    <col min="2" max="2" width="17.85546875" style="44" customWidth="1"/>
    <col min="3" max="3" width="17.42578125" style="44" customWidth="1"/>
    <col min="4" max="4" width="23.5703125" style="44" bestFit="1" customWidth="1"/>
    <col min="5" max="5" width="49.5703125" style="23" bestFit="1" customWidth="1"/>
    <col min="6" max="6" width="8.140625" style="44" bestFit="1" customWidth="1"/>
    <col min="7" max="7" width="7.140625" style="44" bestFit="1" customWidth="1"/>
    <col min="8" max="8" width="15.7109375" style="23" customWidth="1"/>
    <col min="9" max="9" width="15.85546875" style="23" customWidth="1"/>
    <col min="10" max="10" width="16.85546875" style="23" bestFit="1" customWidth="1"/>
    <col min="11" max="11" width="22.28515625" style="23" customWidth="1"/>
    <col min="12" max="12" width="16.85546875" style="23" customWidth="1"/>
    <col min="13" max="15" width="14.28515625" style="23" bestFit="1" customWidth="1"/>
    <col min="16" max="16" width="16.85546875" style="23" bestFit="1" customWidth="1"/>
    <col min="17" max="17" width="15.85546875" style="23" bestFit="1" customWidth="1"/>
    <col min="18" max="20" width="14.28515625" style="23" bestFit="1" customWidth="1"/>
    <col min="21" max="21" width="16.85546875" style="23" bestFit="1" customWidth="1"/>
    <col min="22" max="23" width="15.85546875" style="23" bestFit="1" customWidth="1"/>
    <col min="24" max="24" width="14.28515625" style="23" bestFit="1" customWidth="1"/>
    <col min="25" max="27" width="15.85546875" style="23" bestFit="1" customWidth="1"/>
    <col min="28" max="30" width="14.28515625" style="23" bestFit="1" customWidth="1"/>
    <col min="31" max="31" width="15.85546875" style="23" bestFit="1" customWidth="1"/>
    <col min="32" max="33" width="16.85546875" style="23" bestFit="1" customWidth="1"/>
    <col min="34" max="35" width="15.85546875" style="23" bestFit="1" customWidth="1"/>
    <col min="36" max="36" width="16.85546875" style="23" bestFit="1" customWidth="1"/>
    <col min="37" max="43" width="14.28515625" style="23" bestFit="1" customWidth="1"/>
    <col min="44" max="44" width="13.28515625" style="23" bestFit="1" customWidth="1"/>
    <col min="45" max="45" width="14.28515625" style="23" bestFit="1" customWidth="1"/>
    <col min="46" max="16384" width="9.140625" style="23"/>
  </cols>
  <sheetData>
    <row r="1" spans="1:45" s="44" customFormat="1" ht="15" customHeight="1" x14ac:dyDescent="0.25">
      <c r="A1" s="21" t="s">
        <v>3428</v>
      </c>
      <c r="B1" s="21" t="s">
        <v>4058</v>
      </c>
      <c r="C1" s="21" t="s">
        <v>4059</v>
      </c>
      <c r="D1" s="21" t="s">
        <v>4060</v>
      </c>
      <c r="E1" s="21" t="s">
        <v>3432</v>
      </c>
      <c r="F1" s="21" t="s">
        <v>4061</v>
      </c>
      <c r="G1" s="21" t="s">
        <v>4062</v>
      </c>
      <c r="H1" s="21" t="s">
        <v>3434</v>
      </c>
      <c r="I1" s="21" t="s">
        <v>3435</v>
      </c>
      <c r="J1" s="21" t="s">
        <v>3436</v>
      </c>
      <c r="K1" s="22" t="s">
        <v>3437</v>
      </c>
      <c r="L1" s="22" t="s">
        <v>3438</v>
      </c>
      <c r="M1" s="21" t="s">
        <v>3439</v>
      </c>
      <c r="N1" s="21" t="s">
        <v>3440</v>
      </c>
      <c r="O1" s="21" t="s">
        <v>3441</v>
      </c>
      <c r="P1" s="21" t="s">
        <v>3442</v>
      </c>
      <c r="Q1" s="21" t="s">
        <v>3443</v>
      </c>
      <c r="R1" s="21" t="s">
        <v>3444</v>
      </c>
      <c r="S1" s="21" t="s">
        <v>3445</v>
      </c>
      <c r="T1" s="21" t="s">
        <v>3446</v>
      </c>
      <c r="U1" s="21" t="s">
        <v>3447</v>
      </c>
      <c r="V1" s="21" t="s">
        <v>3448</v>
      </c>
      <c r="W1" s="21" t="s">
        <v>3449</v>
      </c>
      <c r="X1" s="21" t="s">
        <v>3450</v>
      </c>
      <c r="Y1" s="21" t="s">
        <v>3451</v>
      </c>
      <c r="Z1" s="21" t="s">
        <v>3452</v>
      </c>
      <c r="AA1" s="21" t="s">
        <v>3453</v>
      </c>
      <c r="AB1" s="21" t="s">
        <v>3454</v>
      </c>
      <c r="AC1" s="21" t="s">
        <v>3455</v>
      </c>
      <c r="AD1" s="21" t="s">
        <v>3456</v>
      </c>
      <c r="AE1" s="21" t="s">
        <v>3457</v>
      </c>
      <c r="AF1" s="21" t="s">
        <v>3458</v>
      </c>
      <c r="AG1" s="21" t="s">
        <v>3459</v>
      </c>
      <c r="AH1" s="21" t="s">
        <v>3460</v>
      </c>
      <c r="AI1" s="21" t="s">
        <v>3461</v>
      </c>
      <c r="AJ1" s="21" t="s">
        <v>3462</v>
      </c>
      <c r="AK1" s="21" t="s">
        <v>3463</v>
      </c>
      <c r="AL1" s="21" t="s">
        <v>3464</v>
      </c>
      <c r="AM1" s="21" t="s">
        <v>3465</v>
      </c>
      <c r="AN1" s="21" t="s">
        <v>3466</v>
      </c>
      <c r="AO1" s="21" t="s">
        <v>3467</v>
      </c>
      <c r="AP1" s="21" t="s">
        <v>3468</v>
      </c>
      <c r="AQ1" s="21" t="s">
        <v>3469</v>
      </c>
      <c r="AR1" s="21" t="s">
        <v>3470</v>
      </c>
      <c r="AS1" s="21" t="s">
        <v>3471</v>
      </c>
    </row>
    <row r="2" spans="1:45" ht="15" x14ac:dyDescent="0.25">
      <c r="A2" s="28">
        <v>306</v>
      </c>
      <c r="B2" s="184">
        <v>45139</v>
      </c>
      <c r="C2" s="29">
        <v>250000</v>
      </c>
      <c r="D2" s="28" t="s">
        <v>19</v>
      </c>
      <c r="E2" s="27" t="s">
        <v>1792</v>
      </c>
      <c r="F2" s="28" t="s">
        <v>4064</v>
      </c>
      <c r="G2" s="28" t="s">
        <v>3508</v>
      </c>
      <c r="H2" s="29"/>
      <c r="I2" s="29"/>
      <c r="J2" s="29"/>
      <c r="K2" s="30">
        <f>SUM(H2+I2+J2)</f>
        <v>0</v>
      </c>
      <c r="L2" s="30">
        <f t="shared" ref="L2:L65" si="0">SUM(M2:AS2)</f>
        <v>0</v>
      </c>
      <c r="M2" s="29">
        <v>0</v>
      </c>
      <c r="N2" s="29">
        <v>0</v>
      </c>
      <c r="O2" s="29">
        <v>0</v>
      </c>
      <c r="P2" s="29">
        <v>0</v>
      </c>
      <c r="Q2" s="29">
        <v>0</v>
      </c>
      <c r="R2" s="29">
        <v>0</v>
      </c>
      <c r="S2" s="29">
        <v>0</v>
      </c>
      <c r="T2" s="29">
        <v>0</v>
      </c>
      <c r="U2" s="29">
        <v>0</v>
      </c>
      <c r="V2" s="29">
        <v>0</v>
      </c>
      <c r="W2" s="29">
        <v>0</v>
      </c>
      <c r="X2" s="29">
        <v>0</v>
      </c>
      <c r="Y2" s="29">
        <v>0</v>
      </c>
      <c r="Z2" s="29">
        <v>0</v>
      </c>
      <c r="AA2" s="29">
        <v>0</v>
      </c>
      <c r="AB2" s="29">
        <v>0</v>
      </c>
      <c r="AC2" s="29">
        <v>0</v>
      </c>
      <c r="AD2" s="29">
        <v>0</v>
      </c>
      <c r="AE2" s="29">
        <v>0</v>
      </c>
      <c r="AF2" s="29">
        <v>0</v>
      </c>
      <c r="AG2" s="29">
        <v>0</v>
      </c>
      <c r="AH2" s="29">
        <v>0</v>
      </c>
      <c r="AI2" s="29">
        <v>0</v>
      </c>
      <c r="AJ2" s="29">
        <v>0</v>
      </c>
      <c r="AK2" s="29">
        <v>0</v>
      </c>
      <c r="AL2" s="29">
        <v>0</v>
      </c>
      <c r="AM2" s="29">
        <v>0</v>
      </c>
      <c r="AN2" s="29">
        <v>0</v>
      </c>
      <c r="AO2" s="29">
        <v>0</v>
      </c>
      <c r="AP2" s="29">
        <v>0</v>
      </c>
      <c r="AQ2" s="29">
        <v>0</v>
      </c>
      <c r="AR2" s="29">
        <v>0</v>
      </c>
      <c r="AS2" s="29">
        <v>0</v>
      </c>
    </row>
    <row r="3" spans="1:45" ht="15" x14ac:dyDescent="0.2">
      <c r="A3" s="28">
        <v>704</v>
      </c>
      <c r="B3" s="186">
        <v>45377</v>
      </c>
      <c r="C3" s="29">
        <v>540550</v>
      </c>
      <c r="D3" s="28" t="s">
        <v>19</v>
      </c>
      <c r="E3" s="27" t="s">
        <v>1829</v>
      </c>
      <c r="F3" s="28" t="s">
        <v>4065</v>
      </c>
      <c r="G3" s="28" t="s">
        <v>3487</v>
      </c>
      <c r="H3" s="33">
        <v>2114.4</v>
      </c>
      <c r="I3" s="33">
        <v>2124.9699999999998</v>
      </c>
      <c r="J3" s="33">
        <v>34281.69</v>
      </c>
      <c r="K3" s="30">
        <f t="shared" ref="K3:K66" si="1">SUM(H3+I3+J3)</f>
        <v>38521.060000000005</v>
      </c>
      <c r="L3" s="30">
        <f t="shared" si="0"/>
        <v>521660.17</v>
      </c>
      <c r="M3" s="29">
        <v>2151.1799999999998</v>
      </c>
      <c r="N3" s="29">
        <v>2151.1799999999998</v>
      </c>
      <c r="O3" s="29">
        <v>2151.1799999999998</v>
      </c>
      <c r="P3" s="29">
        <v>2151.1799999999998</v>
      </c>
      <c r="Q3" s="29">
        <v>2151.1799999999998</v>
      </c>
      <c r="R3" s="29">
        <v>2151.1799999999998</v>
      </c>
      <c r="S3" s="29">
        <v>2151.1799999999998</v>
      </c>
      <c r="T3" s="29">
        <v>2151.1799999999998</v>
      </c>
      <c r="U3" s="29">
        <v>2151.1799999999998</v>
      </c>
      <c r="V3" s="29">
        <v>2151.1799999999998</v>
      </c>
      <c r="W3" s="29">
        <v>2151.1799999999998</v>
      </c>
      <c r="X3" s="29">
        <v>34418.81</v>
      </c>
      <c r="Y3" s="29">
        <v>2151.1799999999998</v>
      </c>
      <c r="Z3" s="29">
        <v>2151.1799999999998</v>
      </c>
      <c r="AA3" s="29">
        <v>2151.1799999999998</v>
      </c>
      <c r="AB3" s="29">
        <v>2151.1799999999998</v>
      </c>
      <c r="AC3" s="29">
        <v>2151.1799999999998</v>
      </c>
      <c r="AD3" s="29">
        <v>2151.1799999999998</v>
      </c>
      <c r="AE3" s="29">
        <v>2151.1799999999998</v>
      </c>
      <c r="AF3" s="29">
        <v>2151.1799999999998</v>
      </c>
      <c r="AG3" s="29">
        <v>2151.1799999999998</v>
      </c>
      <c r="AH3" s="29">
        <v>2151.1799999999998</v>
      </c>
      <c r="AI3" s="29">
        <v>45174.69</v>
      </c>
      <c r="AJ3" s="29">
        <v>396279.88</v>
      </c>
      <c r="AK3" s="29">
        <v>612.01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  <c r="AR3" s="29">
        <v>0</v>
      </c>
      <c r="AS3" s="29">
        <v>0</v>
      </c>
    </row>
    <row r="4" spans="1:45" ht="15" x14ac:dyDescent="0.2">
      <c r="A4" s="28">
        <v>1002</v>
      </c>
      <c r="B4" s="184">
        <v>45372</v>
      </c>
      <c r="C4" s="29">
        <v>459000</v>
      </c>
      <c r="D4" s="28" t="s">
        <v>19</v>
      </c>
      <c r="E4" s="27" t="s">
        <v>1736</v>
      </c>
      <c r="F4" s="28" t="s">
        <v>4066</v>
      </c>
      <c r="G4" s="28" t="s">
        <v>3487</v>
      </c>
      <c r="H4" s="33">
        <v>2114.4</v>
      </c>
      <c r="I4" s="33">
        <v>2124.9699999999998</v>
      </c>
      <c r="J4" s="33">
        <v>2142.61</v>
      </c>
      <c r="K4" s="30">
        <f t="shared" si="1"/>
        <v>6381.98</v>
      </c>
      <c r="L4" s="30">
        <f t="shared" si="0"/>
        <v>360322.00999999989</v>
      </c>
      <c r="M4" s="29">
        <v>2151.1799999999998</v>
      </c>
      <c r="N4" s="29">
        <v>2151.1799999999998</v>
      </c>
      <c r="O4" s="29">
        <v>2151.1799999999998</v>
      </c>
      <c r="P4" s="29">
        <v>2151.1799999999998</v>
      </c>
      <c r="Q4" s="29">
        <v>2151.1799999999998</v>
      </c>
      <c r="R4" s="29">
        <v>2151.1799999999998</v>
      </c>
      <c r="S4" s="29">
        <v>2151.1799999999998</v>
      </c>
      <c r="T4" s="29">
        <v>2151.1799999999998</v>
      </c>
      <c r="U4" s="29">
        <v>55930.57</v>
      </c>
      <c r="V4" s="29">
        <v>2151.1799999999998</v>
      </c>
      <c r="W4" s="29">
        <v>2151.1799999999998</v>
      </c>
      <c r="X4" s="29">
        <v>2151.1799999999998</v>
      </c>
      <c r="Y4" s="29">
        <v>2151.1799999999998</v>
      </c>
      <c r="Z4" s="29">
        <v>2151.1799999999998</v>
      </c>
      <c r="AA4" s="29">
        <v>2151.1799999999998</v>
      </c>
      <c r="AB4" s="29">
        <v>2151.1799999999998</v>
      </c>
      <c r="AC4" s="29">
        <v>2151.1799999999998</v>
      </c>
      <c r="AD4" s="29">
        <v>2151.1799999999998</v>
      </c>
      <c r="AE4" s="29">
        <v>2151.1799999999998</v>
      </c>
      <c r="AF4" s="29">
        <v>2151.1799999999998</v>
      </c>
      <c r="AG4" s="29">
        <v>2151.1799999999998</v>
      </c>
      <c r="AH4" s="29">
        <v>2151.1799999999998</v>
      </c>
      <c r="AI4" s="29">
        <v>2151.1799999999998</v>
      </c>
      <c r="AJ4" s="29">
        <v>257065.48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  <c r="AR4" s="29">
        <v>0</v>
      </c>
      <c r="AS4" s="29">
        <v>0</v>
      </c>
    </row>
    <row r="5" spans="1:45" ht="15" x14ac:dyDescent="0.2">
      <c r="A5" s="28">
        <v>1003</v>
      </c>
      <c r="B5" s="184">
        <v>45372</v>
      </c>
      <c r="C5" s="29">
        <v>459000</v>
      </c>
      <c r="D5" s="28" t="s">
        <v>19</v>
      </c>
      <c r="E5" s="27" t="s">
        <v>1736</v>
      </c>
      <c r="F5" s="28" t="s">
        <v>4067</v>
      </c>
      <c r="G5" s="28" t="s">
        <v>3487</v>
      </c>
      <c r="H5" s="33">
        <v>2114.4</v>
      </c>
      <c r="I5" s="33">
        <v>2124.9699999999998</v>
      </c>
      <c r="J5" s="33">
        <v>2142.61</v>
      </c>
      <c r="K5" s="30">
        <f t="shared" si="1"/>
        <v>6381.98</v>
      </c>
      <c r="L5" s="30">
        <f t="shared" si="0"/>
        <v>360322.00999999989</v>
      </c>
      <c r="M5" s="29">
        <v>2151.1799999999998</v>
      </c>
      <c r="N5" s="29">
        <v>2151.1799999999998</v>
      </c>
      <c r="O5" s="29">
        <v>2151.1799999999998</v>
      </c>
      <c r="P5" s="29">
        <v>2151.1799999999998</v>
      </c>
      <c r="Q5" s="29">
        <v>2151.1799999999998</v>
      </c>
      <c r="R5" s="29">
        <v>2151.1799999999998</v>
      </c>
      <c r="S5" s="29">
        <v>2151.1799999999998</v>
      </c>
      <c r="T5" s="29">
        <v>2151.1799999999998</v>
      </c>
      <c r="U5" s="29">
        <v>55930.57</v>
      </c>
      <c r="V5" s="29">
        <v>2151.1799999999998</v>
      </c>
      <c r="W5" s="29">
        <v>2151.1799999999998</v>
      </c>
      <c r="X5" s="29">
        <v>2151.1799999999998</v>
      </c>
      <c r="Y5" s="29">
        <v>2151.1799999999998</v>
      </c>
      <c r="Z5" s="29">
        <v>2151.1799999999998</v>
      </c>
      <c r="AA5" s="29">
        <v>2151.1799999999998</v>
      </c>
      <c r="AB5" s="29">
        <v>2151.1799999999998</v>
      </c>
      <c r="AC5" s="29">
        <v>2151.1799999999998</v>
      </c>
      <c r="AD5" s="29">
        <v>2151.1799999999998</v>
      </c>
      <c r="AE5" s="29">
        <v>2151.1799999999998</v>
      </c>
      <c r="AF5" s="29">
        <v>2151.1799999999998</v>
      </c>
      <c r="AG5" s="29">
        <v>2151.1799999999998</v>
      </c>
      <c r="AH5" s="29">
        <v>2151.1799999999998</v>
      </c>
      <c r="AI5" s="29">
        <v>2151.1799999999998</v>
      </c>
      <c r="AJ5" s="29">
        <v>257065.48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  <c r="AR5" s="29">
        <v>0</v>
      </c>
      <c r="AS5" s="29">
        <v>0</v>
      </c>
    </row>
    <row r="6" spans="1:45" ht="15" x14ac:dyDescent="0.2">
      <c r="A6" s="28">
        <v>1203</v>
      </c>
      <c r="B6" s="184">
        <v>45395</v>
      </c>
      <c r="C6" s="29">
        <v>474050</v>
      </c>
      <c r="D6" s="28" t="s">
        <v>19</v>
      </c>
      <c r="E6" s="27" t="s">
        <v>1755</v>
      </c>
      <c r="F6" s="28" t="s">
        <v>4068</v>
      </c>
      <c r="G6" s="28" t="s">
        <v>3487</v>
      </c>
      <c r="H6" s="33">
        <v>1193.48</v>
      </c>
      <c r="I6" s="33">
        <v>1199.05</v>
      </c>
      <c r="J6" s="33">
        <v>1209</v>
      </c>
      <c r="K6" s="30">
        <f t="shared" si="1"/>
        <v>3601.5299999999997</v>
      </c>
      <c r="L6" s="30">
        <f t="shared" si="0"/>
        <v>488832.32999999996</v>
      </c>
      <c r="M6" s="29">
        <v>1213.8399999999999</v>
      </c>
      <c r="N6" s="29">
        <v>1213.8399999999999</v>
      </c>
      <c r="O6" s="29">
        <v>1213.8399999999999</v>
      </c>
      <c r="P6" s="29">
        <v>1213.8399999999999</v>
      </c>
      <c r="Q6" s="29">
        <v>1213.8399999999999</v>
      </c>
      <c r="R6" s="29">
        <v>1213.8399999999999</v>
      </c>
      <c r="S6" s="29">
        <v>1213.8399999999999</v>
      </c>
      <c r="T6" s="29">
        <v>1213.8399999999999</v>
      </c>
      <c r="U6" s="29">
        <v>8196.08</v>
      </c>
      <c r="V6" s="29">
        <v>1213.8399999999999</v>
      </c>
      <c r="W6" s="29">
        <v>1213.8399999999999</v>
      </c>
      <c r="X6" s="29">
        <v>1213.8399999999999</v>
      </c>
      <c r="Y6" s="29">
        <v>1213.8399999999999</v>
      </c>
      <c r="Z6" s="29">
        <v>1213.8399999999999</v>
      </c>
      <c r="AA6" s="29">
        <v>1213.8399999999999</v>
      </c>
      <c r="AB6" s="29">
        <v>1213.8399999999999</v>
      </c>
      <c r="AC6" s="29">
        <v>1213.8399999999999</v>
      </c>
      <c r="AD6" s="29">
        <v>1213.8399999999999</v>
      </c>
      <c r="AE6" s="29">
        <v>1213.8399999999999</v>
      </c>
      <c r="AF6" s="29">
        <v>1213.8399999999999</v>
      </c>
      <c r="AG6" s="29">
        <v>8196.08</v>
      </c>
      <c r="AH6" s="29">
        <v>1213.8399999999999</v>
      </c>
      <c r="AI6" s="29">
        <v>19335.439999999999</v>
      </c>
      <c r="AJ6" s="29">
        <v>428290.83</v>
      </c>
      <c r="AK6" s="29">
        <v>537.1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  <c r="AR6" s="29">
        <v>0</v>
      </c>
      <c r="AS6" s="29">
        <v>0</v>
      </c>
    </row>
    <row r="7" spans="1:45" ht="15" x14ac:dyDescent="0.2">
      <c r="A7" s="28">
        <v>905</v>
      </c>
      <c r="B7" s="184">
        <v>45379</v>
      </c>
      <c r="C7" s="29">
        <v>477777.9</v>
      </c>
      <c r="D7" s="28" t="s">
        <v>19</v>
      </c>
      <c r="E7" s="27" t="s">
        <v>1850</v>
      </c>
      <c r="F7" s="28" t="s">
        <v>4069</v>
      </c>
      <c r="G7" s="28" t="s">
        <v>3487</v>
      </c>
      <c r="H7" s="33">
        <v>1021.05</v>
      </c>
      <c r="I7" s="33">
        <v>1026.1600000000001</v>
      </c>
      <c r="J7" s="33">
        <v>17072.07</v>
      </c>
      <c r="K7" s="30">
        <f t="shared" si="1"/>
        <v>19119.28</v>
      </c>
      <c r="L7" s="30">
        <f t="shared" si="0"/>
        <v>419014.19999999995</v>
      </c>
      <c r="M7" s="29">
        <v>1038.81</v>
      </c>
      <c r="N7" s="29">
        <v>1038.81</v>
      </c>
      <c r="O7" s="29">
        <v>1038.81</v>
      </c>
      <c r="P7" s="29">
        <v>1038.81</v>
      </c>
      <c r="Q7" s="29">
        <v>1038.81</v>
      </c>
      <c r="R7" s="29">
        <v>1038.81</v>
      </c>
      <c r="S7" s="29">
        <v>1038.81</v>
      </c>
      <c r="T7" s="29">
        <v>1038.81</v>
      </c>
      <c r="U7" s="29">
        <v>1038.81</v>
      </c>
      <c r="V7" s="29">
        <v>1038.81</v>
      </c>
      <c r="W7" s="29">
        <v>1038.81</v>
      </c>
      <c r="X7" s="29">
        <v>17140.36</v>
      </c>
      <c r="Y7" s="29">
        <v>1038.81</v>
      </c>
      <c r="Z7" s="29">
        <v>1038.81</v>
      </c>
      <c r="AA7" s="29">
        <v>1038.81</v>
      </c>
      <c r="AB7" s="29">
        <v>1038.81</v>
      </c>
      <c r="AC7" s="29">
        <v>1038.81</v>
      </c>
      <c r="AD7" s="29">
        <v>1038.81</v>
      </c>
      <c r="AE7" s="29">
        <v>1038.81</v>
      </c>
      <c r="AF7" s="29">
        <v>1038.81</v>
      </c>
      <c r="AG7" s="29">
        <v>1038.81</v>
      </c>
      <c r="AH7" s="29">
        <v>1038.81</v>
      </c>
      <c r="AI7" s="29">
        <v>31192.05</v>
      </c>
      <c r="AJ7" s="29">
        <v>348330.06</v>
      </c>
      <c r="AK7" s="29">
        <v>536.72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R7" s="29">
        <v>0</v>
      </c>
      <c r="AS7" s="29">
        <v>0</v>
      </c>
    </row>
    <row r="8" spans="1:45" ht="15" x14ac:dyDescent="0.2">
      <c r="A8" s="28">
        <v>504</v>
      </c>
      <c r="B8" s="184">
        <v>45377</v>
      </c>
      <c r="C8" s="29">
        <v>540550</v>
      </c>
      <c r="D8" s="28" t="s">
        <v>19</v>
      </c>
      <c r="E8" s="27" t="s">
        <v>1810</v>
      </c>
      <c r="F8" s="28" t="s">
        <v>4070</v>
      </c>
      <c r="G8" s="28" t="s">
        <v>3487</v>
      </c>
      <c r="H8" s="33">
        <v>1585.8</v>
      </c>
      <c r="I8" s="33">
        <v>1593.73</v>
      </c>
      <c r="J8" s="33">
        <v>25175.61</v>
      </c>
      <c r="K8" s="30">
        <f t="shared" si="1"/>
        <v>28355.14</v>
      </c>
      <c r="L8" s="30">
        <f t="shared" si="0"/>
        <v>504450.64</v>
      </c>
      <c r="M8" s="29">
        <v>1613.38</v>
      </c>
      <c r="N8" s="29">
        <v>1613.38</v>
      </c>
      <c r="O8" s="29">
        <v>1613.38</v>
      </c>
      <c r="P8" s="29">
        <v>1613.38</v>
      </c>
      <c r="Q8" s="29">
        <v>1613.38</v>
      </c>
      <c r="R8" s="29">
        <v>1613.38</v>
      </c>
      <c r="S8" s="29">
        <v>1613.38</v>
      </c>
      <c r="T8" s="29">
        <v>1613.38</v>
      </c>
      <c r="U8" s="29">
        <v>1613.38</v>
      </c>
      <c r="V8" s="29">
        <v>1613.38</v>
      </c>
      <c r="W8" s="29">
        <v>1613.38</v>
      </c>
      <c r="X8" s="29">
        <v>25276.31</v>
      </c>
      <c r="Y8" s="29">
        <v>1613.38</v>
      </c>
      <c r="Z8" s="29">
        <v>1613.38</v>
      </c>
      <c r="AA8" s="29">
        <v>1613.38</v>
      </c>
      <c r="AB8" s="29">
        <v>1613.38</v>
      </c>
      <c r="AC8" s="29">
        <v>1613.38</v>
      </c>
      <c r="AD8" s="29">
        <v>1613.38</v>
      </c>
      <c r="AE8" s="29">
        <v>1613.38</v>
      </c>
      <c r="AF8" s="29">
        <v>1613.38</v>
      </c>
      <c r="AG8" s="29">
        <v>1613.38</v>
      </c>
      <c r="AH8" s="29">
        <v>1613.38</v>
      </c>
      <c r="AI8" s="29">
        <v>69913.210000000006</v>
      </c>
      <c r="AJ8" s="29">
        <v>374768.13</v>
      </c>
      <c r="AK8" s="29">
        <v>612.01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R8" s="29">
        <v>0</v>
      </c>
      <c r="AS8" s="29">
        <v>0</v>
      </c>
    </row>
    <row r="9" spans="1:45" ht="15" x14ac:dyDescent="0.2">
      <c r="A9" s="28">
        <v>301</v>
      </c>
      <c r="B9" s="184">
        <v>45398</v>
      </c>
      <c r="C9" s="29">
        <v>474050</v>
      </c>
      <c r="D9" s="28" t="s">
        <v>19</v>
      </c>
      <c r="E9" s="27" t="s">
        <v>1781</v>
      </c>
      <c r="F9" s="28" t="s">
        <v>4071</v>
      </c>
      <c r="G9" s="28" t="s">
        <v>3487</v>
      </c>
      <c r="H9" s="33">
        <v>380.1</v>
      </c>
      <c r="I9" s="33">
        <v>382.91</v>
      </c>
      <c r="J9" s="33">
        <v>460.06</v>
      </c>
      <c r="K9" s="30">
        <f t="shared" si="1"/>
        <v>1223.07</v>
      </c>
      <c r="L9" s="30">
        <f t="shared" si="0"/>
        <v>490260.94</v>
      </c>
      <c r="M9" s="29">
        <v>1289.03</v>
      </c>
      <c r="N9" s="29">
        <v>1289.03</v>
      </c>
      <c r="O9" s="29">
        <v>1289.03</v>
      </c>
      <c r="P9" s="29">
        <v>1289.03</v>
      </c>
      <c r="Q9" s="29">
        <v>1289.03</v>
      </c>
      <c r="R9" s="29">
        <v>1289.03</v>
      </c>
      <c r="S9" s="29">
        <v>1289.03</v>
      </c>
      <c r="T9" s="29">
        <v>1289.03</v>
      </c>
      <c r="U9" s="29">
        <v>1289.03</v>
      </c>
      <c r="V9" s="29">
        <v>1289.03</v>
      </c>
      <c r="W9" s="29">
        <v>1289.03</v>
      </c>
      <c r="X9" s="29">
        <v>1289.03</v>
      </c>
      <c r="Y9" s="29">
        <v>14179.33</v>
      </c>
      <c r="Z9" s="29">
        <v>1289.03</v>
      </c>
      <c r="AA9" s="29">
        <v>1289.03</v>
      </c>
      <c r="AB9" s="29">
        <v>1289.03</v>
      </c>
      <c r="AC9" s="29">
        <v>1289.03</v>
      </c>
      <c r="AD9" s="29">
        <v>1289.03</v>
      </c>
      <c r="AE9" s="29">
        <v>1289.03</v>
      </c>
      <c r="AF9" s="29">
        <v>1289.03</v>
      </c>
      <c r="AG9" s="29">
        <v>1289.03</v>
      </c>
      <c r="AH9" s="29">
        <v>1289.03</v>
      </c>
      <c r="AI9" s="29">
        <v>19658.78</v>
      </c>
      <c r="AJ9" s="29">
        <v>428817.18</v>
      </c>
      <c r="AK9" s="29">
        <v>536.02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R9" s="29">
        <v>0</v>
      </c>
      <c r="AS9" s="29">
        <v>0</v>
      </c>
    </row>
    <row r="10" spans="1:45" ht="15" x14ac:dyDescent="0.2">
      <c r="A10" s="28">
        <v>1204</v>
      </c>
      <c r="B10" s="184">
        <v>45377</v>
      </c>
      <c r="C10" s="29">
        <v>540962.19999999995</v>
      </c>
      <c r="D10" s="28" t="s">
        <v>19</v>
      </c>
      <c r="E10" s="27" t="s">
        <v>1757</v>
      </c>
      <c r="F10" s="28" t="s">
        <v>4072</v>
      </c>
      <c r="G10" s="28" t="s">
        <v>3487</v>
      </c>
      <c r="H10" s="33">
        <v>1902.96</v>
      </c>
      <c r="I10" s="33">
        <v>1912.47</v>
      </c>
      <c r="J10" s="33">
        <v>1928.34</v>
      </c>
      <c r="K10" s="30">
        <f t="shared" si="1"/>
        <v>5743.77</v>
      </c>
      <c r="L10" s="30">
        <f t="shared" si="0"/>
        <v>542038.78</v>
      </c>
      <c r="M10" s="29">
        <v>1936.06</v>
      </c>
      <c r="N10" s="29">
        <v>1936.06</v>
      </c>
      <c r="O10" s="29">
        <v>18069.88</v>
      </c>
      <c r="P10" s="29">
        <v>1936.06</v>
      </c>
      <c r="Q10" s="29">
        <v>1936.06</v>
      </c>
      <c r="R10" s="29">
        <v>1936.06</v>
      </c>
      <c r="S10" s="29">
        <v>1936.06</v>
      </c>
      <c r="T10" s="29">
        <v>1936.06</v>
      </c>
      <c r="U10" s="29">
        <v>18069.88</v>
      </c>
      <c r="V10" s="29">
        <v>1936.06</v>
      </c>
      <c r="W10" s="29">
        <v>1936.06</v>
      </c>
      <c r="X10" s="29">
        <v>1936.06</v>
      </c>
      <c r="Y10" s="29">
        <v>1936.06</v>
      </c>
      <c r="Z10" s="29">
        <v>1936.06</v>
      </c>
      <c r="AA10" s="29">
        <v>18069.88</v>
      </c>
      <c r="AB10" s="29">
        <v>1936.06</v>
      </c>
      <c r="AC10" s="29">
        <v>1936.06</v>
      </c>
      <c r="AD10" s="29">
        <v>1936.06</v>
      </c>
      <c r="AE10" s="29">
        <v>1936.06</v>
      </c>
      <c r="AF10" s="29">
        <v>1936.06</v>
      </c>
      <c r="AG10" s="29">
        <v>1936.06</v>
      </c>
      <c r="AH10" s="29">
        <v>1936.06</v>
      </c>
      <c r="AI10" s="29">
        <v>34203.69</v>
      </c>
      <c r="AJ10" s="29">
        <v>384700</v>
      </c>
      <c r="AK10" s="29">
        <v>612.01</v>
      </c>
      <c r="AL10" s="29">
        <v>31528.3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</row>
    <row r="11" spans="1:45" ht="15" x14ac:dyDescent="0.25">
      <c r="A11" s="28">
        <v>203</v>
      </c>
      <c r="B11" s="184">
        <v>45139</v>
      </c>
      <c r="C11" s="29">
        <v>225750</v>
      </c>
      <c r="D11" s="28" t="s">
        <v>19</v>
      </c>
      <c r="E11" s="27" t="s">
        <v>1766</v>
      </c>
      <c r="F11" s="28" t="s">
        <v>4073</v>
      </c>
      <c r="G11" s="28" t="s">
        <v>3508</v>
      </c>
      <c r="H11" s="29"/>
      <c r="I11" s="29"/>
      <c r="J11" s="29"/>
      <c r="K11" s="30">
        <f t="shared" si="1"/>
        <v>0</v>
      </c>
      <c r="L11" s="30">
        <f t="shared" si="0"/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</row>
    <row r="12" spans="1:45" ht="15" x14ac:dyDescent="0.25">
      <c r="A12" s="28">
        <v>209</v>
      </c>
      <c r="B12" s="184">
        <v>45139</v>
      </c>
      <c r="C12" s="29">
        <v>225750</v>
      </c>
      <c r="D12" s="28" t="s">
        <v>19</v>
      </c>
      <c r="E12" s="27" t="s">
        <v>1766</v>
      </c>
      <c r="F12" s="28" t="s">
        <v>4073</v>
      </c>
      <c r="G12" s="28" t="s">
        <v>3508</v>
      </c>
      <c r="H12" s="29"/>
      <c r="I12" s="29"/>
      <c r="J12" s="29"/>
      <c r="K12" s="30">
        <f t="shared" si="1"/>
        <v>0</v>
      </c>
      <c r="L12" s="30">
        <f t="shared" si="0"/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</row>
    <row r="13" spans="1:45" ht="15" x14ac:dyDescent="0.25">
      <c r="A13" s="28">
        <v>210</v>
      </c>
      <c r="B13" s="184">
        <v>45139</v>
      </c>
      <c r="C13" s="29">
        <v>225750</v>
      </c>
      <c r="D13" s="28" t="s">
        <v>19</v>
      </c>
      <c r="E13" s="27" t="s">
        <v>1766</v>
      </c>
      <c r="F13" s="28" t="s">
        <v>4073</v>
      </c>
      <c r="G13" s="28" t="s">
        <v>3508</v>
      </c>
      <c r="H13" s="29"/>
      <c r="I13" s="29"/>
      <c r="J13" s="29"/>
      <c r="K13" s="30">
        <f t="shared" si="1"/>
        <v>0</v>
      </c>
      <c r="L13" s="30">
        <f t="shared" si="0"/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</row>
    <row r="14" spans="1:45" ht="15" x14ac:dyDescent="0.2">
      <c r="A14" s="28">
        <v>1206</v>
      </c>
      <c r="B14" s="184">
        <v>45367</v>
      </c>
      <c r="C14" s="29">
        <v>360050</v>
      </c>
      <c r="D14" s="28" t="s">
        <v>19</v>
      </c>
      <c r="E14" s="27" t="s">
        <v>1761</v>
      </c>
      <c r="F14" s="28" t="s">
        <v>4074</v>
      </c>
      <c r="G14" s="28" t="s">
        <v>3487</v>
      </c>
      <c r="H14" s="33">
        <v>3174.77</v>
      </c>
      <c r="I14" s="33">
        <v>3196.99</v>
      </c>
      <c r="J14" s="33">
        <v>3214.98</v>
      </c>
      <c r="K14" s="30">
        <f t="shared" si="1"/>
        <v>9586.74</v>
      </c>
      <c r="L14" s="30">
        <f t="shared" si="0"/>
        <v>336658.91000000003</v>
      </c>
      <c r="M14" s="29">
        <v>3226.76</v>
      </c>
      <c r="N14" s="29">
        <v>3226.76</v>
      </c>
      <c r="O14" s="29">
        <v>3226.76</v>
      </c>
      <c r="P14" s="29">
        <v>3226.76</v>
      </c>
      <c r="Q14" s="29">
        <v>3226.76</v>
      </c>
      <c r="R14" s="29">
        <v>3226.76</v>
      </c>
      <c r="S14" s="29">
        <v>3226.76</v>
      </c>
      <c r="T14" s="29">
        <v>3226.76</v>
      </c>
      <c r="U14" s="29">
        <v>3226.76</v>
      </c>
      <c r="V14" s="29">
        <v>3226.76</v>
      </c>
      <c r="W14" s="29">
        <v>3226.76</v>
      </c>
      <c r="X14" s="29">
        <v>3226.76</v>
      </c>
      <c r="Y14" s="29">
        <v>3226.76</v>
      </c>
      <c r="Z14" s="29">
        <v>3226.76</v>
      </c>
      <c r="AA14" s="29">
        <v>3226.76</v>
      </c>
      <c r="AB14" s="29">
        <v>3226.76</v>
      </c>
      <c r="AC14" s="29">
        <v>3226.76</v>
      </c>
      <c r="AD14" s="29">
        <v>3226.76</v>
      </c>
      <c r="AE14" s="29">
        <v>3226.76</v>
      </c>
      <c r="AF14" s="29">
        <v>3226.76</v>
      </c>
      <c r="AG14" s="29">
        <v>3226.76</v>
      </c>
      <c r="AH14" s="29">
        <v>0</v>
      </c>
      <c r="AI14" s="29">
        <v>0</v>
      </c>
      <c r="AJ14" s="29">
        <v>268896.95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</row>
    <row r="15" spans="1:45" ht="15" x14ac:dyDescent="0.2">
      <c r="A15" s="28">
        <v>505</v>
      </c>
      <c r="B15" s="184">
        <v>45382</v>
      </c>
      <c r="C15" s="29">
        <v>456000</v>
      </c>
      <c r="D15" s="28" t="s">
        <v>19</v>
      </c>
      <c r="E15" s="27" t="s">
        <v>1812</v>
      </c>
      <c r="F15" s="28" t="s">
        <v>4075</v>
      </c>
      <c r="G15" s="28" t="s">
        <v>3487</v>
      </c>
      <c r="H15" s="33">
        <v>2644.75</v>
      </c>
      <c r="I15" s="33">
        <v>2656.21</v>
      </c>
      <c r="J15" s="33">
        <v>2678.26</v>
      </c>
      <c r="K15" s="30">
        <f t="shared" si="1"/>
        <v>7979.22</v>
      </c>
      <c r="L15" s="30">
        <f t="shared" si="0"/>
        <v>357632.95</v>
      </c>
      <c r="M15" s="29">
        <v>2688.97</v>
      </c>
      <c r="N15" s="29">
        <v>2688.97</v>
      </c>
      <c r="O15" s="29">
        <v>2688.97</v>
      </c>
      <c r="P15" s="29">
        <v>2688.97</v>
      </c>
      <c r="Q15" s="29">
        <v>2688.97</v>
      </c>
      <c r="R15" s="29">
        <v>2688.97</v>
      </c>
      <c r="S15" s="29">
        <v>2688.97</v>
      </c>
      <c r="T15" s="29">
        <v>2688.97</v>
      </c>
      <c r="U15" s="29">
        <v>24200.73</v>
      </c>
      <c r="V15" s="29">
        <v>2688.97</v>
      </c>
      <c r="W15" s="29">
        <v>2688.97</v>
      </c>
      <c r="X15" s="29">
        <v>2688.97</v>
      </c>
      <c r="Y15" s="29">
        <v>2688.97</v>
      </c>
      <c r="Z15" s="29">
        <v>2688.97</v>
      </c>
      <c r="AA15" s="29">
        <v>2688.97</v>
      </c>
      <c r="AB15" s="29">
        <v>2688.97</v>
      </c>
      <c r="AC15" s="29">
        <v>2688.97</v>
      </c>
      <c r="AD15" s="29">
        <v>2688.97</v>
      </c>
      <c r="AE15" s="29">
        <v>2688.97</v>
      </c>
      <c r="AF15" s="29">
        <v>2688.97</v>
      </c>
      <c r="AG15" s="29">
        <v>2688.97</v>
      </c>
      <c r="AH15" s="29">
        <v>2688.97</v>
      </c>
      <c r="AI15" s="29">
        <v>2688.97</v>
      </c>
      <c r="AJ15" s="29">
        <v>273737.09000000003</v>
      </c>
      <c r="AK15" s="29">
        <v>537.79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</row>
    <row r="16" spans="1:45" ht="15" x14ac:dyDescent="0.2">
      <c r="A16" s="28">
        <v>1201</v>
      </c>
      <c r="B16" s="184">
        <v>45385</v>
      </c>
      <c r="C16" s="29">
        <v>459000</v>
      </c>
      <c r="D16" s="28" t="s">
        <v>19</v>
      </c>
      <c r="E16" s="27" t="s">
        <v>1751</v>
      </c>
      <c r="F16" s="28" t="s">
        <v>4076</v>
      </c>
      <c r="G16" s="28" t="s">
        <v>3487</v>
      </c>
      <c r="H16" s="33">
        <v>3167.48</v>
      </c>
      <c r="I16" s="33">
        <v>3183.31</v>
      </c>
      <c r="J16" s="33">
        <v>3209.74</v>
      </c>
      <c r="K16" s="30">
        <f t="shared" si="1"/>
        <v>9560.5299999999988</v>
      </c>
      <c r="L16" s="30">
        <f t="shared" si="0"/>
        <v>317960.5400000001</v>
      </c>
      <c r="M16" s="29">
        <v>3222.57</v>
      </c>
      <c r="N16" s="29">
        <v>3222.57</v>
      </c>
      <c r="O16" s="29">
        <v>3222.57</v>
      </c>
      <c r="P16" s="29">
        <v>3222.57</v>
      </c>
      <c r="Q16" s="29">
        <v>3222.57</v>
      </c>
      <c r="R16" s="29">
        <v>3222.57</v>
      </c>
      <c r="S16" s="29">
        <v>3222.57</v>
      </c>
      <c r="T16" s="29">
        <v>3222.57</v>
      </c>
      <c r="U16" s="29">
        <v>35448.31</v>
      </c>
      <c r="V16" s="29">
        <v>3222.57</v>
      </c>
      <c r="W16" s="29">
        <v>3222.57</v>
      </c>
      <c r="X16" s="29">
        <v>3222.57</v>
      </c>
      <c r="Y16" s="29">
        <v>3222.57</v>
      </c>
      <c r="Z16" s="29">
        <v>3222.57</v>
      </c>
      <c r="AA16" s="29">
        <v>3222.57</v>
      </c>
      <c r="AB16" s="29">
        <v>3222.57</v>
      </c>
      <c r="AC16" s="29">
        <v>3222.57</v>
      </c>
      <c r="AD16" s="29">
        <v>3222.57</v>
      </c>
      <c r="AE16" s="29">
        <v>3222.57</v>
      </c>
      <c r="AF16" s="29">
        <v>3222.57</v>
      </c>
      <c r="AG16" s="29">
        <v>35448.31</v>
      </c>
      <c r="AH16" s="29">
        <v>3222.57</v>
      </c>
      <c r="AI16" s="29">
        <v>3222.57</v>
      </c>
      <c r="AJ16" s="29">
        <v>179389.95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</row>
    <row r="17" spans="1:45" ht="15" x14ac:dyDescent="0.2">
      <c r="A17" s="28">
        <v>503</v>
      </c>
      <c r="B17" s="184">
        <v>45390</v>
      </c>
      <c r="C17" s="29">
        <v>470250</v>
      </c>
      <c r="D17" s="28" t="s">
        <v>19</v>
      </c>
      <c r="E17" s="27" t="s">
        <v>1808</v>
      </c>
      <c r="F17" s="28" t="s">
        <v>4077</v>
      </c>
      <c r="G17" s="28" t="s">
        <v>3487</v>
      </c>
      <c r="H17" s="33">
        <v>3167.48</v>
      </c>
      <c r="I17" s="33">
        <v>3183.31</v>
      </c>
      <c r="J17" s="33">
        <v>3209.74</v>
      </c>
      <c r="K17" s="30">
        <f t="shared" si="1"/>
        <v>9560.5299999999988</v>
      </c>
      <c r="L17" s="30">
        <f t="shared" si="0"/>
        <v>433973.21</v>
      </c>
      <c r="M17" s="29">
        <v>3222.57</v>
      </c>
      <c r="N17" s="29">
        <v>3222.57</v>
      </c>
      <c r="O17" s="29">
        <v>3222.57</v>
      </c>
      <c r="P17" s="29">
        <v>3222.57</v>
      </c>
      <c r="Q17" s="29">
        <v>3222.57</v>
      </c>
      <c r="R17" s="29">
        <v>3222.57</v>
      </c>
      <c r="S17" s="29">
        <v>3222.57</v>
      </c>
      <c r="T17" s="29">
        <v>3222.57</v>
      </c>
      <c r="U17" s="29">
        <v>11816.1</v>
      </c>
      <c r="V17" s="29">
        <v>3222.57</v>
      </c>
      <c r="W17" s="29">
        <v>3222.57</v>
      </c>
      <c r="X17" s="29">
        <v>3222.57</v>
      </c>
      <c r="Y17" s="29">
        <v>3222.57</v>
      </c>
      <c r="Z17" s="29">
        <v>3222.57</v>
      </c>
      <c r="AA17" s="29">
        <v>3222.57</v>
      </c>
      <c r="AB17" s="29">
        <v>3222.57</v>
      </c>
      <c r="AC17" s="29">
        <v>3222.57</v>
      </c>
      <c r="AD17" s="29">
        <v>3222.57</v>
      </c>
      <c r="AE17" s="29">
        <v>3222.57</v>
      </c>
      <c r="AF17" s="29">
        <v>3222.57</v>
      </c>
      <c r="AG17" s="29">
        <v>3222.57</v>
      </c>
      <c r="AH17" s="29">
        <v>3222.57</v>
      </c>
      <c r="AI17" s="29">
        <v>9667.7199999999993</v>
      </c>
      <c r="AJ17" s="29">
        <v>344278.32</v>
      </c>
      <c r="AK17" s="29">
        <v>0</v>
      </c>
      <c r="AL17" s="29">
        <v>537.1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</row>
    <row r="18" spans="1:45" ht="15" x14ac:dyDescent="0.2">
      <c r="A18" s="28">
        <v>806</v>
      </c>
      <c r="B18" s="184">
        <v>45377</v>
      </c>
      <c r="C18" s="29">
        <v>365750</v>
      </c>
      <c r="D18" s="28" t="s">
        <v>19</v>
      </c>
      <c r="E18" s="27" t="s">
        <v>1842</v>
      </c>
      <c r="F18" s="28" t="s">
        <v>4078</v>
      </c>
      <c r="G18" s="28" t="s">
        <v>3487</v>
      </c>
      <c r="H18" s="33">
        <v>1420.61</v>
      </c>
      <c r="I18" s="33">
        <v>1427.71</v>
      </c>
      <c r="J18" s="33">
        <v>22873.23</v>
      </c>
      <c r="K18" s="30">
        <f t="shared" si="1"/>
        <v>25721.55</v>
      </c>
      <c r="L18" s="30">
        <f t="shared" si="0"/>
        <v>339784.89</v>
      </c>
      <c r="M18" s="29">
        <v>1445.32</v>
      </c>
      <c r="N18" s="29">
        <v>1445.32</v>
      </c>
      <c r="O18" s="29">
        <v>1445.32</v>
      </c>
      <c r="P18" s="29">
        <v>1445.32</v>
      </c>
      <c r="Q18" s="29">
        <v>1445.32</v>
      </c>
      <c r="R18" s="29">
        <v>1445.32</v>
      </c>
      <c r="S18" s="29">
        <v>1445.32</v>
      </c>
      <c r="T18" s="29">
        <v>1445.32</v>
      </c>
      <c r="U18" s="29">
        <v>1445.32</v>
      </c>
      <c r="V18" s="29">
        <v>1445.32</v>
      </c>
      <c r="W18" s="29">
        <v>1445.32</v>
      </c>
      <c r="X18" s="29">
        <v>22957.08</v>
      </c>
      <c r="Y18" s="29">
        <v>1445.32</v>
      </c>
      <c r="Z18" s="29">
        <v>1445.32</v>
      </c>
      <c r="AA18" s="29">
        <v>1445.32</v>
      </c>
      <c r="AB18" s="29">
        <v>1445.32</v>
      </c>
      <c r="AC18" s="29">
        <v>1445.32</v>
      </c>
      <c r="AD18" s="29">
        <v>1445.32</v>
      </c>
      <c r="AE18" s="29">
        <v>1445.32</v>
      </c>
      <c r="AF18" s="29">
        <v>1445.32</v>
      </c>
      <c r="AG18" s="29">
        <v>1445.32</v>
      </c>
      <c r="AH18" s="29">
        <v>1445.32</v>
      </c>
      <c r="AI18" s="29">
        <v>22957.08</v>
      </c>
      <c r="AJ18" s="29">
        <v>263088.77</v>
      </c>
      <c r="AK18" s="29">
        <v>430.24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</row>
    <row r="19" spans="1:45" ht="15" x14ac:dyDescent="0.2">
      <c r="A19" s="28">
        <v>1202</v>
      </c>
      <c r="B19" s="184">
        <v>45377</v>
      </c>
      <c r="C19" s="29">
        <v>474050</v>
      </c>
      <c r="D19" s="28" t="s">
        <v>19</v>
      </c>
      <c r="E19" s="27" t="s">
        <v>1753</v>
      </c>
      <c r="F19" s="28" t="s">
        <v>4079</v>
      </c>
      <c r="G19" s="28" t="s">
        <v>3487</v>
      </c>
      <c r="H19" s="33">
        <v>1268.6400000000001</v>
      </c>
      <c r="I19" s="33">
        <v>1274.98</v>
      </c>
      <c r="J19" s="33">
        <v>22711.61</v>
      </c>
      <c r="K19" s="30">
        <f t="shared" si="1"/>
        <v>25255.23</v>
      </c>
      <c r="L19" s="30">
        <f t="shared" si="0"/>
        <v>465944.73999999993</v>
      </c>
      <c r="M19" s="29">
        <v>1290.71</v>
      </c>
      <c r="N19" s="29">
        <v>1290.71</v>
      </c>
      <c r="O19" s="29">
        <v>1290.71</v>
      </c>
      <c r="P19" s="29">
        <v>1290.71</v>
      </c>
      <c r="Q19" s="29">
        <v>1290.71</v>
      </c>
      <c r="R19" s="29">
        <v>1290.71</v>
      </c>
      <c r="S19" s="29">
        <v>1290.71</v>
      </c>
      <c r="T19" s="29">
        <v>1290.71</v>
      </c>
      <c r="U19" s="29">
        <v>1290.71</v>
      </c>
      <c r="V19" s="29">
        <v>1290.71</v>
      </c>
      <c r="W19" s="29">
        <v>1290.71</v>
      </c>
      <c r="X19" s="29">
        <v>22802.47</v>
      </c>
      <c r="Y19" s="29">
        <v>1290.71</v>
      </c>
      <c r="Z19" s="29">
        <v>1290.71</v>
      </c>
      <c r="AA19" s="29">
        <v>1290.71</v>
      </c>
      <c r="AB19" s="29">
        <v>1290.71</v>
      </c>
      <c r="AC19" s="29">
        <v>1290.71</v>
      </c>
      <c r="AD19" s="29">
        <v>1290.71</v>
      </c>
      <c r="AE19" s="29">
        <v>1290.71</v>
      </c>
      <c r="AF19" s="29">
        <v>1290.71</v>
      </c>
      <c r="AG19" s="29">
        <v>1290.71</v>
      </c>
      <c r="AH19" s="29">
        <v>1290.71</v>
      </c>
      <c r="AI19" s="29">
        <v>75291.149999999994</v>
      </c>
      <c r="AJ19" s="29">
        <v>340209.49</v>
      </c>
      <c r="AK19" s="29">
        <v>536.72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</row>
    <row r="20" spans="1:45" ht="15" x14ac:dyDescent="0.2">
      <c r="A20" s="28">
        <v>605</v>
      </c>
      <c r="B20" s="184">
        <v>45402</v>
      </c>
      <c r="C20" s="29">
        <v>474050</v>
      </c>
      <c r="D20" s="28" t="s">
        <v>19</v>
      </c>
      <c r="E20" s="27" t="s">
        <v>1822</v>
      </c>
      <c r="F20" s="28" t="s">
        <v>4080</v>
      </c>
      <c r="G20" s="28" t="s">
        <v>3487</v>
      </c>
      <c r="H20" s="33">
        <v>1055.83</v>
      </c>
      <c r="I20" s="33">
        <v>1061.45</v>
      </c>
      <c r="J20" s="33">
        <v>1069.9100000000001</v>
      </c>
      <c r="K20" s="30">
        <f t="shared" si="1"/>
        <v>3187.1899999999996</v>
      </c>
      <c r="L20" s="30">
        <f t="shared" si="0"/>
        <v>480163.49999999994</v>
      </c>
      <c r="M20" s="29">
        <v>1074.19</v>
      </c>
      <c r="N20" s="29">
        <v>1074.19</v>
      </c>
      <c r="O20" s="29">
        <v>1074.19</v>
      </c>
      <c r="P20" s="29">
        <v>1074.19</v>
      </c>
      <c r="Q20" s="29">
        <v>1074.19</v>
      </c>
      <c r="R20" s="29">
        <v>1074.19</v>
      </c>
      <c r="S20" s="29">
        <v>1074.19</v>
      </c>
      <c r="T20" s="29">
        <v>1074.19</v>
      </c>
      <c r="U20" s="29">
        <v>1074.19</v>
      </c>
      <c r="V20" s="29">
        <v>1074.19</v>
      </c>
      <c r="W20" s="29">
        <v>1074.19</v>
      </c>
      <c r="X20" s="29">
        <v>1074.19</v>
      </c>
      <c r="Y20" s="29">
        <v>11816.1</v>
      </c>
      <c r="Z20" s="29">
        <v>1074.19</v>
      </c>
      <c r="AA20" s="29">
        <v>1074.19</v>
      </c>
      <c r="AB20" s="29">
        <v>1074.19</v>
      </c>
      <c r="AC20" s="29">
        <v>1074.19</v>
      </c>
      <c r="AD20" s="29">
        <v>1074.19</v>
      </c>
      <c r="AE20" s="29">
        <v>1074.19</v>
      </c>
      <c r="AF20" s="29">
        <v>1074.19</v>
      </c>
      <c r="AG20" s="29">
        <v>1074.19</v>
      </c>
      <c r="AH20" s="29">
        <v>1074.19</v>
      </c>
      <c r="AI20" s="29">
        <v>21483.83</v>
      </c>
      <c r="AJ20" s="29">
        <v>423768.48</v>
      </c>
      <c r="AK20" s="29">
        <v>537.1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</row>
    <row r="21" spans="1:45" ht="15" x14ac:dyDescent="0.25">
      <c r="A21" s="28">
        <v>501</v>
      </c>
      <c r="B21" s="184">
        <v>45440</v>
      </c>
      <c r="C21" s="29">
        <v>303820.86</v>
      </c>
      <c r="D21" s="28" t="s">
        <v>19</v>
      </c>
      <c r="E21" s="27" t="s">
        <v>197</v>
      </c>
      <c r="F21" s="28" t="s">
        <v>4082</v>
      </c>
      <c r="G21" s="28" t="s">
        <v>3508</v>
      </c>
      <c r="H21" s="27"/>
      <c r="I21" s="27"/>
      <c r="J21" s="27"/>
      <c r="K21" s="30">
        <f t="shared" si="1"/>
        <v>0</v>
      </c>
      <c r="L21" s="30">
        <f t="shared" si="0"/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</row>
    <row r="22" spans="1:45" ht="15" x14ac:dyDescent="0.25">
      <c r="A22" s="28">
        <v>701</v>
      </c>
      <c r="B22" s="184">
        <v>45504</v>
      </c>
      <c r="C22" s="29">
        <v>420000</v>
      </c>
      <c r="D22" s="28" t="s">
        <v>4081</v>
      </c>
      <c r="E22" s="27" t="s">
        <v>4154</v>
      </c>
      <c r="F22" s="28"/>
      <c r="G22" s="28" t="s">
        <v>3508</v>
      </c>
      <c r="H22" s="29"/>
      <c r="I22" s="29"/>
      <c r="J22" s="29"/>
      <c r="K22" s="30">
        <f t="shared" si="1"/>
        <v>0</v>
      </c>
      <c r="L22" s="30">
        <f t="shared" si="0"/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R22" s="29">
        <v>0</v>
      </c>
      <c r="AS22" s="29">
        <v>0</v>
      </c>
    </row>
    <row r="23" spans="1:45" ht="15" x14ac:dyDescent="0.2">
      <c r="A23" s="28">
        <v>706</v>
      </c>
      <c r="B23" s="184">
        <v>45381</v>
      </c>
      <c r="C23" s="29">
        <v>379050</v>
      </c>
      <c r="D23" s="28" t="s">
        <v>19</v>
      </c>
      <c r="E23" s="27" t="s">
        <v>1833</v>
      </c>
      <c r="F23" s="28" t="s">
        <v>4083</v>
      </c>
      <c r="G23" s="28" t="s">
        <v>3487</v>
      </c>
      <c r="H23" s="33">
        <v>18640.75</v>
      </c>
      <c r="I23" s="33">
        <v>1187.76</v>
      </c>
      <c r="J23" s="33">
        <v>1202.8800000000001</v>
      </c>
      <c r="K23" s="30">
        <f t="shared" si="1"/>
        <v>21031.39</v>
      </c>
      <c r="L23" s="30">
        <f t="shared" si="0"/>
        <v>427268.43999999994</v>
      </c>
      <c r="M23" s="29">
        <v>1227.79</v>
      </c>
      <c r="N23" s="29">
        <v>1227.79</v>
      </c>
      <c r="O23" s="29">
        <v>1227.79</v>
      </c>
      <c r="P23" s="29">
        <v>19644.53</v>
      </c>
      <c r="Q23" s="29">
        <v>1227.79</v>
      </c>
      <c r="R23" s="29">
        <v>1227.79</v>
      </c>
      <c r="S23" s="29">
        <v>1227.79</v>
      </c>
      <c r="T23" s="29">
        <v>1227.79</v>
      </c>
      <c r="U23" s="29">
        <v>1227.79</v>
      </c>
      <c r="V23" s="29">
        <v>19644.53</v>
      </c>
      <c r="W23" s="29">
        <v>1227.79</v>
      </c>
      <c r="X23" s="29">
        <v>1227.79</v>
      </c>
      <c r="Y23" s="29">
        <v>1227.79</v>
      </c>
      <c r="Z23" s="29">
        <v>1227.79</v>
      </c>
      <c r="AA23" s="29">
        <v>1227.79</v>
      </c>
      <c r="AB23" s="29">
        <v>19644.53</v>
      </c>
      <c r="AC23" s="29">
        <v>1227.79</v>
      </c>
      <c r="AD23" s="29">
        <v>1227.79</v>
      </c>
      <c r="AE23" s="29">
        <v>1227.79</v>
      </c>
      <c r="AF23" s="29">
        <v>1227.79</v>
      </c>
      <c r="AG23" s="29">
        <v>1227.79</v>
      </c>
      <c r="AH23" s="29">
        <v>19644.53</v>
      </c>
      <c r="AI23" s="29">
        <v>1227.79</v>
      </c>
      <c r="AJ23" s="29">
        <v>324871.2</v>
      </c>
      <c r="AK23" s="29">
        <v>491.11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</row>
    <row r="24" spans="1:45" ht="15" x14ac:dyDescent="0.2">
      <c r="A24" s="28">
        <v>1205</v>
      </c>
      <c r="B24" s="184">
        <v>45366</v>
      </c>
      <c r="C24" s="29">
        <v>475000</v>
      </c>
      <c r="D24" s="28" t="s">
        <v>19</v>
      </c>
      <c r="E24" s="27" t="s">
        <v>1759</v>
      </c>
      <c r="F24" s="28" t="s">
        <v>4084</v>
      </c>
      <c r="G24" s="28" t="s">
        <v>3487</v>
      </c>
      <c r="H24" s="33">
        <v>5285.99</v>
      </c>
      <c r="I24" s="33">
        <v>5315.96</v>
      </c>
      <c r="J24" s="33">
        <v>5352.97</v>
      </c>
      <c r="K24" s="30">
        <f t="shared" si="1"/>
        <v>15954.920000000002</v>
      </c>
      <c r="L24" s="30">
        <f t="shared" si="0"/>
        <v>193605.83000000002</v>
      </c>
      <c r="M24" s="29">
        <v>5377.94</v>
      </c>
      <c r="N24" s="29">
        <v>5377.94</v>
      </c>
      <c r="O24" s="29">
        <v>5377.94</v>
      </c>
      <c r="P24" s="29">
        <v>5377.94</v>
      </c>
      <c r="Q24" s="29">
        <v>5377.94</v>
      </c>
      <c r="R24" s="29">
        <v>5377.94</v>
      </c>
      <c r="S24" s="29">
        <v>5377.94</v>
      </c>
      <c r="T24" s="29">
        <v>5377.94</v>
      </c>
      <c r="U24" s="29">
        <v>5377.94</v>
      </c>
      <c r="V24" s="29">
        <v>5377.94</v>
      </c>
      <c r="W24" s="29">
        <v>5377.94</v>
      </c>
      <c r="X24" s="29">
        <v>5377.94</v>
      </c>
      <c r="Y24" s="29">
        <v>5377.94</v>
      </c>
      <c r="Z24" s="29">
        <v>5377.94</v>
      </c>
      <c r="AA24" s="29">
        <v>5377.94</v>
      </c>
      <c r="AB24" s="29">
        <v>5377.94</v>
      </c>
      <c r="AC24" s="29">
        <v>5377.94</v>
      </c>
      <c r="AD24" s="29">
        <v>5377.94</v>
      </c>
      <c r="AE24" s="29">
        <v>5377.94</v>
      </c>
      <c r="AF24" s="29">
        <v>5377.94</v>
      </c>
      <c r="AG24" s="29">
        <v>5377.94</v>
      </c>
      <c r="AH24" s="29">
        <v>5377.94</v>
      </c>
      <c r="AI24" s="29">
        <v>0</v>
      </c>
      <c r="AJ24" s="29">
        <v>75291.149999999994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</row>
    <row r="25" spans="1:45" ht="15" x14ac:dyDescent="0.2">
      <c r="A25" s="28">
        <v>804</v>
      </c>
      <c r="B25" s="184">
        <v>45377</v>
      </c>
      <c r="C25" s="29">
        <v>540550</v>
      </c>
      <c r="D25" s="28" t="s">
        <v>19</v>
      </c>
      <c r="E25" s="27" t="s">
        <v>1839</v>
      </c>
      <c r="F25" s="28" t="s">
        <v>4085</v>
      </c>
      <c r="G25" s="28" t="s">
        <v>3487</v>
      </c>
      <c r="H25" s="33">
        <v>1164.28</v>
      </c>
      <c r="I25" s="33">
        <v>1170.0999999999999</v>
      </c>
      <c r="J25" s="33">
        <v>19466.940000000002</v>
      </c>
      <c r="K25" s="30">
        <f t="shared" si="1"/>
        <v>21801.320000000003</v>
      </c>
      <c r="L25" s="30">
        <f t="shared" si="0"/>
        <v>485066.76</v>
      </c>
      <c r="M25" s="29">
        <v>1184.53</v>
      </c>
      <c r="N25" s="29">
        <v>1184.53</v>
      </c>
      <c r="O25" s="29">
        <v>1184.53</v>
      </c>
      <c r="P25" s="29">
        <v>1184.53</v>
      </c>
      <c r="Q25" s="29">
        <v>1184.53</v>
      </c>
      <c r="R25" s="29">
        <v>1184.53</v>
      </c>
      <c r="S25" s="29">
        <v>1184.53</v>
      </c>
      <c r="T25" s="29">
        <v>1184.53</v>
      </c>
      <c r="U25" s="29">
        <v>1184.53</v>
      </c>
      <c r="V25" s="29">
        <v>1184.53</v>
      </c>
      <c r="W25" s="29">
        <v>1184.53</v>
      </c>
      <c r="X25" s="29">
        <v>19544.810000000001</v>
      </c>
      <c r="Y25" s="29">
        <v>1184.53</v>
      </c>
      <c r="Z25" s="29">
        <v>1184.53</v>
      </c>
      <c r="AA25" s="29">
        <v>1184.53</v>
      </c>
      <c r="AB25" s="29">
        <v>1184.53</v>
      </c>
      <c r="AC25" s="29">
        <v>1184.53</v>
      </c>
      <c r="AD25" s="29">
        <v>1184.53</v>
      </c>
      <c r="AE25" s="29">
        <v>1184.53</v>
      </c>
      <c r="AF25" s="29">
        <v>1184.53</v>
      </c>
      <c r="AG25" s="29">
        <v>1184.53</v>
      </c>
      <c r="AH25" s="29">
        <v>1184.53</v>
      </c>
      <c r="AI25" s="29">
        <v>42840.66</v>
      </c>
      <c r="AJ25" s="29">
        <v>397194.15</v>
      </c>
      <c r="AK25" s="29">
        <v>612.01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</row>
    <row r="26" spans="1:45" ht="15" x14ac:dyDescent="0.2">
      <c r="A26" s="28">
        <v>207</v>
      </c>
      <c r="B26" s="184">
        <v>45414</v>
      </c>
      <c r="C26" s="29">
        <v>458325.6</v>
      </c>
      <c r="D26" s="28" t="s">
        <v>19</v>
      </c>
      <c r="E26" s="27" t="s">
        <v>1775</v>
      </c>
      <c r="F26" s="28" t="s">
        <v>4086</v>
      </c>
      <c r="G26" s="28" t="s">
        <v>3487</v>
      </c>
      <c r="H26" s="33">
        <v>1050.95</v>
      </c>
      <c r="I26" s="33">
        <v>1056.21</v>
      </c>
      <c r="J26" s="33">
        <v>1065.32</v>
      </c>
      <c r="K26" s="30">
        <f t="shared" si="1"/>
        <v>3172.4799999999996</v>
      </c>
      <c r="L26" s="30">
        <f t="shared" si="0"/>
        <v>483470.08000000002</v>
      </c>
      <c r="M26" s="29">
        <v>8821.15</v>
      </c>
      <c r="N26" s="29">
        <v>8821.15</v>
      </c>
      <c r="O26" s="29">
        <v>1069.23</v>
      </c>
      <c r="P26" s="29">
        <v>1069.23</v>
      </c>
      <c r="Q26" s="29">
        <v>1069.23</v>
      </c>
      <c r="R26" s="29">
        <v>1069.23</v>
      </c>
      <c r="S26" s="29">
        <v>1069.23</v>
      </c>
      <c r="T26" s="29">
        <v>1069.23</v>
      </c>
      <c r="U26" s="29">
        <v>1069.23</v>
      </c>
      <c r="V26" s="29">
        <v>1069.23</v>
      </c>
      <c r="W26" s="29">
        <v>1069.23</v>
      </c>
      <c r="X26" s="29">
        <v>1069.23</v>
      </c>
      <c r="Y26" s="29">
        <v>1069.23</v>
      </c>
      <c r="Z26" s="29">
        <v>8821.15</v>
      </c>
      <c r="AA26" s="29">
        <v>1069.23</v>
      </c>
      <c r="AB26" s="29">
        <v>1069.23</v>
      </c>
      <c r="AC26" s="29">
        <v>1069.23</v>
      </c>
      <c r="AD26" s="29">
        <v>1069.23</v>
      </c>
      <c r="AE26" s="29">
        <v>1069.23</v>
      </c>
      <c r="AF26" s="29">
        <v>1069.23</v>
      </c>
      <c r="AG26" s="29">
        <v>1069.23</v>
      </c>
      <c r="AH26" s="29">
        <v>1069.23</v>
      </c>
      <c r="AI26" s="29">
        <v>22738.9</v>
      </c>
      <c r="AJ26" s="29">
        <v>413952.36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</row>
    <row r="27" spans="1:45" ht="15" x14ac:dyDescent="0.2">
      <c r="A27" s="28">
        <v>901</v>
      </c>
      <c r="B27" s="184">
        <v>45188</v>
      </c>
      <c r="C27" s="29">
        <v>355000</v>
      </c>
      <c r="D27" s="28" t="s">
        <v>19</v>
      </c>
      <c r="E27" s="27" t="s">
        <v>1844</v>
      </c>
      <c r="F27" s="28" t="s">
        <v>4087</v>
      </c>
      <c r="G27" s="28" t="s">
        <v>3487</v>
      </c>
      <c r="H27" s="33">
        <v>1584.27</v>
      </c>
      <c r="I27" s="33">
        <v>1591.66</v>
      </c>
      <c r="J27" s="33">
        <v>1604.87</v>
      </c>
      <c r="K27" s="30">
        <f t="shared" si="1"/>
        <v>4780.8</v>
      </c>
      <c r="L27" s="30">
        <f t="shared" si="0"/>
        <v>142330.41</v>
      </c>
      <c r="M27" s="29">
        <v>1611.29</v>
      </c>
      <c r="N27" s="29">
        <v>1611.29</v>
      </c>
      <c r="O27" s="29">
        <v>1611.29</v>
      </c>
      <c r="P27" s="29">
        <v>1611.29</v>
      </c>
      <c r="Q27" s="29">
        <v>1611.29</v>
      </c>
      <c r="R27" s="29">
        <v>1611.29</v>
      </c>
      <c r="S27" s="29">
        <v>1611.29</v>
      </c>
      <c r="T27" s="29">
        <v>1611.29</v>
      </c>
      <c r="U27" s="29">
        <v>1611.29</v>
      </c>
      <c r="V27" s="29">
        <v>1611.29</v>
      </c>
      <c r="W27" s="29">
        <v>1611.29</v>
      </c>
      <c r="X27" s="29">
        <v>1611.29</v>
      </c>
      <c r="Y27" s="29">
        <v>1611.29</v>
      </c>
      <c r="Z27" s="29">
        <v>1611.29</v>
      </c>
      <c r="AA27" s="29">
        <v>1611.29</v>
      </c>
      <c r="AB27" s="29">
        <v>1611.29</v>
      </c>
      <c r="AC27" s="29">
        <v>1611.29</v>
      </c>
      <c r="AD27" s="29">
        <v>1611.29</v>
      </c>
      <c r="AE27" s="29">
        <v>1611.29</v>
      </c>
      <c r="AF27" s="29">
        <v>0</v>
      </c>
      <c r="AG27" s="29">
        <v>0</v>
      </c>
      <c r="AH27" s="29">
        <v>0</v>
      </c>
      <c r="AI27" s="29">
        <v>0</v>
      </c>
      <c r="AJ27" s="29">
        <v>111715.9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</row>
    <row r="28" spans="1:45" ht="15" x14ac:dyDescent="0.25">
      <c r="A28" s="28">
        <v>802</v>
      </c>
      <c r="B28" s="184">
        <v>45383</v>
      </c>
      <c r="C28" s="29">
        <v>444000</v>
      </c>
      <c r="D28" s="28" t="s">
        <v>19</v>
      </c>
      <c r="E28" s="27" t="s">
        <v>1836</v>
      </c>
      <c r="F28" s="28" t="s">
        <v>4088</v>
      </c>
      <c r="G28" s="28" t="s">
        <v>3487</v>
      </c>
      <c r="H28" s="29"/>
      <c r="I28" s="29"/>
      <c r="J28" s="29"/>
      <c r="K28" s="30">
        <f t="shared" si="1"/>
        <v>0</v>
      </c>
      <c r="L28" s="30">
        <f t="shared" si="0"/>
        <v>426991.14</v>
      </c>
      <c r="M28" s="29">
        <v>1611.29</v>
      </c>
      <c r="N28" s="29">
        <v>1611.29</v>
      </c>
      <c r="O28" s="29">
        <v>1611.29</v>
      </c>
      <c r="P28" s="29">
        <v>1611.29</v>
      </c>
      <c r="Q28" s="29">
        <v>1611.29</v>
      </c>
      <c r="R28" s="29">
        <v>1611.29</v>
      </c>
      <c r="S28" s="29">
        <v>1611.29</v>
      </c>
      <c r="T28" s="29">
        <v>1611.29</v>
      </c>
      <c r="U28" s="29">
        <v>23095.119999999999</v>
      </c>
      <c r="V28" s="29">
        <v>1611.29</v>
      </c>
      <c r="W28" s="29">
        <v>1611.29</v>
      </c>
      <c r="X28" s="29">
        <v>1611.29</v>
      </c>
      <c r="Y28" s="29">
        <v>1611.29</v>
      </c>
      <c r="Z28" s="29">
        <v>1611.29</v>
      </c>
      <c r="AA28" s="29">
        <v>1611.29</v>
      </c>
      <c r="AB28" s="29">
        <v>1611.29</v>
      </c>
      <c r="AC28" s="29">
        <v>1611.29</v>
      </c>
      <c r="AD28" s="29">
        <v>1611.29</v>
      </c>
      <c r="AE28" s="29">
        <v>1611.29</v>
      </c>
      <c r="AF28" s="29">
        <v>1611.29</v>
      </c>
      <c r="AG28" s="29">
        <v>23095.119999999999</v>
      </c>
      <c r="AH28" s="29">
        <v>1611.29</v>
      </c>
      <c r="AI28" s="29">
        <v>1611.29</v>
      </c>
      <c r="AJ28" s="29">
        <v>346963.81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</row>
    <row r="29" spans="1:45" ht="15" x14ac:dyDescent="0.25">
      <c r="A29" s="28">
        <v>803</v>
      </c>
      <c r="B29" s="184">
        <v>45386</v>
      </c>
      <c r="C29" s="29">
        <v>414000</v>
      </c>
      <c r="D29" s="28" t="s">
        <v>19</v>
      </c>
      <c r="E29" s="27" t="s">
        <v>1836</v>
      </c>
      <c r="F29" s="28" t="s">
        <v>4089</v>
      </c>
      <c r="G29" s="28" t="s">
        <v>3487</v>
      </c>
      <c r="H29" s="29"/>
      <c r="I29" s="29"/>
      <c r="J29" s="29"/>
      <c r="K29" s="30">
        <f t="shared" si="1"/>
        <v>0</v>
      </c>
      <c r="L29" s="30">
        <f t="shared" si="0"/>
        <v>394765.39</v>
      </c>
      <c r="M29" s="29">
        <v>1611.29</v>
      </c>
      <c r="N29" s="29">
        <v>1611.29</v>
      </c>
      <c r="O29" s="29">
        <v>1611.29</v>
      </c>
      <c r="P29" s="29">
        <v>1611.29</v>
      </c>
      <c r="Q29" s="29">
        <v>1611.29</v>
      </c>
      <c r="R29" s="29">
        <v>1611.29</v>
      </c>
      <c r="S29" s="29">
        <v>1611.29</v>
      </c>
      <c r="T29" s="29">
        <v>1611.29</v>
      </c>
      <c r="U29" s="29">
        <v>23095.119999999999</v>
      </c>
      <c r="V29" s="29">
        <v>1611.29</v>
      </c>
      <c r="W29" s="29">
        <v>1611.29</v>
      </c>
      <c r="X29" s="29">
        <v>1611.29</v>
      </c>
      <c r="Y29" s="29">
        <v>1611.29</v>
      </c>
      <c r="Z29" s="29">
        <v>1611.29</v>
      </c>
      <c r="AA29" s="29">
        <v>1611.29</v>
      </c>
      <c r="AB29" s="29">
        <v>1611.29</v>
      </c>
      <c r="AC29" s="29">
        <v>1611.29</v>
      </c>
      <c r="AD29" s="29">
        <v>1611.29</v>
      </c>
      <c r="AE29" s="29">
        <v>1611.29</v>
      </c>
      <c r="AF29" s="29">
        <v>1611.29</v>
      </c>
      <c r="AG29" s="29">
        <v>23095.119999999999</v>
      </c>
      <c r="AH29" s="29">
        <v>1611.29</v>
      </c>
      <c r="AI29" s="29">
        <v>1611.29</v>
      </c>
      <c r="AJ29" s="29">
        <v>314738.06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</row>
    <row r="30" spans="1:45" ht="15" x14ac:dyDescent="0.2">
      <c r="A30" s="28">
        <v>401</v>
      </c>
      <c r="B30" s="184">
        <v>45396</v>
      </c>
      <c r="C30" s="29">
        <v>474050</v>
      </c>
      <c r="D30" s="28" t="s">
        <v>19</v>
      </c>
      <c r="E30" s="27" t="s">
        <v>1794</v>
      </c>
      <c r="F30" s="28" t="s">
        <v>4090</v>
      </c>
      <c r="G30" s="28" t="s">
        <v>3487</v>
      </c>
      <c r="H30" s="33">
        <v>317.55</v>
      </c>
      <c r="I30" s="33">
        <v>640.71</v>
      </c>
      <c r="J30" s="33"/>
      <c r="K30" s="30">
        <f t="shared" si="1"/>
        <v>958.26</v>
      </c>
      <c r="L30" s="30">
        <f t="shared" si="0"/>
        <v>491549.93000000005</v>
      </c>
      <c r="M30" s="29">
        <v>1074.19</v>
      </c>
      <c r="N30" s="29">
        <v>1074.19</v>
      </c>
      <c r="O30" s="29">
        <v>1074.19</v>
      </c>
      <c r="P30" s="29">
        <v>1074.19</v>
      </c>
      <c r="Q30" s="29">
        <v>1074.19</v>
      </c>
      <c r="R30" s="29">
        <v>1074.19</v>
      </c>
      <c r="S30" s="29">
        <v>1074.19</v>
      </c>
      <c r="T30" s="29">
        <v>1074.19</v>
      </c>
      <c r="U30" s="29">
        <v>1074.19</v>
      </c>
      <c r="V30" s="29">
        <v>1074.19</v>
      </c>
      <c r="W30" s="29">
        <v>1074.19</v>
      </c>
      <c r="X30" s="29">
        <v>1074.19</v>
      </c>
      <c r="Y30" s="29">
        <v>12245.78</v>
      </c>
      <c r="Z30" s="29">
        <v>1074.19</v>
      </c>
      <c r="AA30" s="29">
        <v>1074.19</v>
      </c>
      <c r="AB30" s="29">
        <v>1074.19</v>
      </c>
      <c r="AC30" s="29">
        <v>1074.19</v>
      </c>
      <c r="AD30" s="29">
        <v>1074.19</v>
      </c>
      <c r="AE30" s="29">
        <v>1074.19</v>
      </c>
      <c r="AF30" s="29">
        <v>1074.19</v>
      </c>
      <c r="AG30" s="29">
        <v>1074.19</v>
      </c>
      <c r="AH30" s="29">
        <v>1074.19</v>
      </c>
      <c r="AI30" s="29">
        <v>28466.07</v>
      </c>
      <c r="AJ30" s="29">
        <v>428280.09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</row>
    <row r="31" spans="1:45" ht="15" x14ac:dyDescent="0.2">
      <c r="A31" s="28">
        <v>303</v>
      </c>
      <c r="B31" s="184">
        <v>45409</v>
      </c>
      <c r="C31" s="29">
        <v>461225</v>
      </c>
      <c r="D31" s="28" t="s">
        <v>19</v>
      </c>
      <c r="E31" s="27" t="s">
        <v>1785</v>
      </c>
      <c r="F31" s="28" t="s">
        <v>4091</v>
      </c>
      <c r="G31" s="28" t="s">
        <v>3487</v>
      </c>
      <c r="H31" s="33">
        <v>2111.65</v>
      </c>
      <c r="I31" s="33">
        <v>2122.21</v>
      </c>
      <c r="J31" s="33">
        <v>2139.8200000000002</v>
      </c>
      <c r="K31" s="30">
        <f t="shared" si="1"/>
        <v>6373.68</v>
      </c>
      <c r="L31" s="30">
        <f t="shared" si="0"/>
        <v>386171.73</v>
      </c>
      <c r="M31" s="29">
        <v>2148.38</v>
      </c>
      <c r="N31" s="29">
        <v>2148.38</v>
      </c>
      <c r="O31" s="29">
        <v>2148.38</v>
      </c>
      <c r="P31" s="29">
        <v>2148.38</v>
      </c>
      <c r="Q31" s="29">
        <v>2148.38</v>
      </c>
      <c r="R31" s="29">
        <v>2148.38</v>
      </c>
      <c r="S31" s="29">
        <v>2148.38</v>
      </c>
      <c r="T31" s="29">
        <v>2148.38</v>
      </c>
      <c r="U31" s="29">
        <v>2148.38</v>
      </c>
      <c r="V31" s="29">
        <v>2148.38</v>
      </c>
      <c r="W31" s="29">
        <v>2148.38</v>
      </c>
      <c r="X31" s="29">
        <v>2148.38</v>
      </c>
      <c r="Y31" s="29">
        <v>12890.29</v>
      </c>
      <c r="Z31" s="29">
        <v>2148.38</v>
      </c>
      <c r="AA31" s="29">
        <v>2148.38</v>
      </c>
      <c r="AB31" s="29">
        <v>2148.38</v>
      </c>
      <c r="AC31" s="29">
        <v>2148.38</v>
      </c>
      <c r="AD31" s="29">
        <v>2148.38</v>
      </c>
      <c r="AE31" s="29">
        <v>2148.38</v>
      </c>
      <c r="AF31" s="29">
        <v>2148.38</v>
      </c>
      <c r="AG31" s="29">
        <v>2148.38</v>
      </c>
      <c r="AH31" s="29">
        <v>2148.38</v>
      </c>
      <c r="AI31" s="29">
        <v>21483.83</v>
      </c>
      <c r="AJ31" s="29">
        <v>306144.53000000003</v>
      </c>
      <c r="AK31" s="29">
        <v>0</v>
      </c>
      <c r="AL31" s="29">
        <v>537.1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</row>
    <row r="32" spans="1:45" ht="15" x14ac:dyDescent="0.2">
      <c r="A32" s="28">
        <v>502</v>
      </c>
      <c r="B32" s="184">
        <v>45395</v>
      </c>
      <c r="C32" s="29">
        <v>474050</v>
      </c>
      <c r="D32" s="28" t="s">
        <v>19</v>
      </c>
      <c r="E32" s="27" t="s">
        <v>1806</v>
      </c>
      <c r="F32" s="28" t="s">
        <v>4092</v>
      </c>
      <c r="G32" s="28" t="s">
        <v>3487</v>
      </c>
      <c r="H32" s="33">
        <v>1055.83</v>
      </c>
      <c r="I32" s="33">
        <v>1061.0999999999999</v>
      </c>
      <c r="J32" s="33">
        <v>1069.9100000000001</v>
      </c>
      <c r="K32" s="30">
        <f t="shared" si="1"/>
        <v>3186.84</v>
      </c>
      <c r="L32" s="30">
        <f t="shared" si="0"/>
        <v>481237.69</v>
      </c>
      <c r="M32" s="29">
        <v>1074.19</v>
      </c>
      <c r="N32" s="29">
        <v>1074.19</v>
      </c>
      <c r="O32" s="29">
        <v>1074.19</v>
      </c>
      <c r="P32" s="29">
        <v>1074.19</v>
      </c>
      <c r="Q32" s="29">
        <v>1074.19</v>
      </c>
      <c r="R32" s="29">
        <v>1074.19</v>
      </c>
      <c r="S32" s="29">
        <v>1074.19</v>
      </c>
      <c r="T32" s="29">
        <v>1074.19</v>
      </c>
      <c r="U32" s="29">
        <v>1074.19</v>
      </c>
      <c r="V32" s="29">
        <v>1074.19</v>
      </c>
      <c r="W32" s="29">
        <v>1074.19</v>
      </c>
      <c r="X32" s="29">
        <v>1074.19</v>
      </c>
      <c r="Y32" s="29">
        <v>22558.02</v>
      </c>
      <c r="Z32" s="29">
        <v>1074.19</v>
      </c>
      <c r="AA32" s="29">
        <v>1074.19</v>
      </c>
      <c r="AB32" s="29">
        <v>1074.19</v>
      </c>
      <c r="AC32" s="29">
        <v>1074.19</v>
      </c>
      <c r="AD32" s="29">
        <v>1074.19</v>
      </c>
      <c r="AE32" s="29">
        <v>1074.19</v>
      </c>
      <c r="AF32" s="29">
        <v>1074.19</v>
      </c>
      <c r="AG32" s="29">
        <v>1074.19</v>
      </c>
      <c r="AH32" s="29">
        <v>1074.19</v>
      </c>
      <c r="AI32" s="29">
        <v>10741.91</v>
      </c>
      <c r="AJ32" s="29">
        <v>424842.67</v>
      </c>
      <c r="AK32" s="29">
        <v>0</v>
      </c>
      <c r="AL32" s="29">
        <v>537.1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</row>
    <row r="33" spans="1:45" ht="15" x14ac:dyDescent="0.25">
      <c r="A33" s="28">
        <v>1001</v>
      </c>
      <c r="B33" s="184">
        <v>45170</v>
      </c>
      <c r="C33" s="29">
        <v>270000</v>
      </c>
      <c r="D33" s="28" t="s">
        <v>19</v>
      </c>
      <c r="E33" s="27" t="s">
        <v>1734</v>
      </c>
      <c r="F33" s="28" t="s">
        <v>4093</v>
      </c>
      <c r="G33" s="28" t="s">
        <v>3508</v>
      </c>
      <c r="H33" s="29"/>
      <c r="I33" s="29"/>
      <c r="J33" s="29"/>
      <c r="K33" s="30">
        <f t="shared" si="1"/>
        <v>0</v>
      </c>
      <c r="L33" s="30">
        <f t="shared" si="0"/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</row>
    <row r="34" spans="1:45" ht="15" x14ac:dyDescent="0.2">
      <c r="A34" s="28">
        <v>702</v>
      </c>
      <c r="B34" s="184">
        <v>45377</v>
      </c>
      <c r="C34" s="29">
        <v>455224.67</v>
      </c>
      <c r="D34" s="28" t="s">
        <v>19</v>
      </c>
      <c r="E34" s="27" t="s">
        <v>1826</v>
      </c>
      <c r="F34" s="28" t="s">
        <v>4094</v>
      </c>
      <c r="G34" s="28" t="s">
        <v>3487</v>
      </c>
      <c r="H34" s="33">
        <v>1628.08</v>
      </c>
      <c r="I34" s="33">
        <v>818.11</v>
      </c>
      <c r="J34" s="33">
        <v>13694.21</v>
      </c>
      <c r="K34" s="30">
        <f t="shared" si="1"/>
        <v>16140.4</v>
      </c>
      <c r="L34" s="30">
        <f t="shared" si="0"/>
        <v>307891.09999999998</v>
      </c>
      <c r="M34" s="29">
        <v>828.2</v>
      </c>
      <c r="N34" s="29">
        <v>828.2</v>
      </c>
      <c r="O34" s="29">
        <v>828.2</v>
      </c>
      <c r="P34" s="29">
        <v>828.2</v>
      </c>
      <c r="Q34" s="29">
        <v>828.2</v>
      </c>
      <c r="R34" s="29">
        <v>828.2</v>
      </c>
      <c r="S34" s="29">
        <v>828.2</v>
      </c>
      <c r="T34" s="29">
        <v>828.2</v>
      </c>
      <c r="U34" s="29">
        <v>828.2</v>
      </c>
      <c r="V34" s="29">
        <v>828.2</v>
      </c>
      <c r="W34" s="29">
        <v>828.2</v>
      </c>
      <c r="X34" s="29">
        <v>13735.25</v>
      </c>
      <c r="Y34" s="29">
        <v>828.2</v>
      </c>
      <c r="Z34" s="29">
        <v>828.2</v>
      </c>
      <c r="AA34" s="29">
        <v>828.2</v>
      </c>
      <c r="AB34" s="29">
        <v>828.2</v>
      </c>
      <c r="AC34" s="29">
        <v>828.2</v>
      </c>
      <c r="AD34" s="29">
        <v>828.2</v>
      </c>
      <c r="AE34" s="29">
        <v>828.2</v>
      </c>
      <c r="AF34" s="29">
        <v>828.2</v>
      </c>
      <c r="AG34" s="29">
        <v>828.2</v>
      </c>
      <c r="AH34" s="29">
        <v>828.2</v>
      </c>
      <c r="AI34" s="29">
        <v>0</v>
      </c>
      <c r="AJ34" s="29">
        <v>276226.93</v>
      </c>
      <c r="AK34" s="29">
        <v>536.72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0</v>
      </c>
    </row>
    <row r="35" spans="1:45" ht="15" x14ac:dyDescent="0.2">
      <c r="A35" s="28">
        <v>602</v>
      </c>
      <c r="B35" s="184">
        <v>45399</v>
      </c>
      <c r="C35" s="29">
        <v>427975</v>
      </c>
      <c r="D35" s="28" t="s">
        <v>19</v>
      </c>
      <c r="E35" s="27" t="s">
        <v>1816</v>
      </c>
      <c r="F35" s="28" t="s">
        <v>4095</v>
      </c>
      <c r="G35" s="28" t="s">
        <v>3487</v>
      </c>
      <c r="H35" s="33">
        <v>26395.63</v>
      </c>
      <c r="I35" s="33">
        <v>26527.61</v>
      </c>
      <c r="J35" s="33">
        <v>26747.79</v>
      </c>
      <c r="K35" s="30">
        <f t="shared" si="1"/>
        <v>79671.03</v>
      </c>
      <c r="L35" s="30">
        <f t="shared" si="0"/>
        <v>161665.78</v>
      </c>
      <c r="M35" s="29">
        <v>26854.78</v>
      </c>
      <c r="N35" s="29">
        <v>26854.78</v>
      </c>
      <c r="O35" s="29">
        <v>26854.78</v>
      </c>
      <c r="P35" s="29">
        <v>26854.78</v>
      </c>
      <c r="Q35" s="29">
        <v>26854.78</v>
      </c>
      <c r="R35" s="29">
        <v>26854.78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  <c r="AC35" s="29">
        <v>0</v>
      </c>
      <c r="AD35" s="29">
        <v>0</v>
      </c>
      <c r="AE35" s="29">
        <v>0</v>
      </c>
      <c r="AF35" s="29">
        <v>0</v>
      </c>
      <c r="AG35" s="29">
        <v>0</v>
      </c>
      <c r="AH35" s="29">
        <v>0</v>
      </c>
      <c r="AI35" s="29">
        <v>537.1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0</v>
      </c>
      <c r="AS35" s="29">
        <v>0</v>
      </c>
    </row>
    <row r="36" spans="1:45" ht="15" x14ac:dyDescent="0.2">
      <c r="A36" s="28">
        <v>1004</v>
      </c>
      <c r="B36" s="184">
        <v>45377</v>
      </c>
      <c r="C36" s="29">
        <v>540550</v>
      </c>
      <c r="D36" s="28" t="s">
        <v>19</v>
      </c>
      <c r="E36" s="27" t="s">
        <v>1739</v>
      </c>
      <c r="F36" s="28" t="s">
        <v>4096</v>
      </c>
      <c r="G36" s="28" t="s">
        <v>3487</v>
      </c>
      <c r="H36" s="33">
        <v>2514.38</v>
      </c>
      <c r="I36" s="33"/>
      <c r="J36" s="33"/>
      <c r="K36" s="30">
        <f t="shared" si="1"/>
        <v>2514.38</v>
      </c>
      <c r="L36" s="30">
        <f t="shared" si="0"/>
        <v>524349.11</v>
      </c>
      <c r="M36" s="29">
        <v>3764.56</v>
      </c>
      <c r="N36" s="29">
        <v>3764.56</v>
      </c>
      <c r="O36" s="29">
        <v>3764.56</v>
      </c>
      <c r="P36" s="29">
        <v>3764.56</v>
      </c>
      <c r="Q36" s="29">
        <v>3764.56</v>
      </c>
      <c r="R36" s="29">
        <v>3764.56</v>
      </c>
      <c r="S36" s="29">
        <v>3764.56</v>
      </c>
      <c r="T36" s="29">
        <v>3764.56</v>
      </c>
      <c r="U36" s="29">
        <v>3764.56</v>
      </c>
      <c r="V36" s="29">
        <v>3764.56</v>
      </c>
      <c r="W36" s="29">
        <v>3764.56</v>
      </c>
      <c r="X36" s="29">
        <v>30654.25</v>
      </c>
      <c r="Y36" s="29">
        <v>3764.56</v>
      </c>
      <c r="Z36" s="29">
        <v>3764.56</v>
      </c>
      <c r="AA36" s="29">
        <v>3764.56</v>
      </c>
      <c r="AB36" s="29">
        <v>3764.56</v>
      </c>
      <c r="AC36" s="29">
        <v>3764.56</v>
      </c>
      <c r="AD36" s="29">
        <v>3764.56</v>
      </c>
      <c r="AE36" s="29">
        <v>3764.56</v>
      </c>
      <c r="AF36" s="29">
        <v>3764.56</v>
      </c>
      <c r="AG36" s="29">
        <v>3764.56</v>
      </c>
      <c r="AH36" s="29">
        <v>3764.56</v>
      </c>
      <c r="AI36" s="29">
        <v>29040.87</v>
      </c>
      <c r="AJ36" s="29">
        <v>385275.55</v>
      </c>
      <c r="AK36" s="29">
        <v>322.68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R36" s="29">
        <v>0</v>
      </c>
      <c r="AS36" s="29">
        <v>0</v>
      </c>
    </row>
    <row r="37" spans="1:45" ht="15" x14ac:dyDescent="0.2">
      <c r="A37" s="28">
        <v>904</v>
      </c>
      <c r="B37" s="184">
        <v>45377</v>
      </c>
      <c r="C37" s="29">
        <v>540550</v>
      </c>
      <c r="D37" s="28" t="s">
        <v>19</v>
      </c>
      <c r="E37" s="27" t="s">
        <v>1848</v>
      </c>
      <c r="F37" s="28" t="s">
        <v>4097</v>
      </c>
      <c r="G37" s="28" t="s">
        <v>3487</v>
      </c>
      <c r="H37" s="33">
        <v>3174.77</v>
      </c>
      <c r="I37" s="33">
        <v>3188.51</v>
      </c>
      <c r="J37" s="33">
        <v>3213.91</v>
      </c>
      <c r="K37" s="30">
        <f t="shared" si="1"/>
        <v>9577.19</v>
      </c>
      <c r="L37" s="30">
        <f t="shared" si="0"/>
        <v>538869.4</v>
      </c>
      <c r="M37" s="29">
        <v>3226.76</v>
      </c>
      <c r="N37" s="29">
        <v>3226.76</v>
      </c>
      <c r="O37" s="29">
        <v>3226.76</v>
      </c>
      <c r="P37" s="29">
        <v>3226.76</v>
      </c>
      <c r="Q37" s="29">
        <v>3226.76</v>
      </c>
      <c r="R37" s="29">
        <v>3226.76</v>
      </c>
      <c r="S37" s="29">
        <v>3226.76</v>
      </c>
      <c r="T37" s="29">
        <v>3226.76</v>
      </c>
      <c r="U37" s="29">
        <v>13982.64</v>
      </c>
      <c r="V37" s="29">
        <v>3226.76</v>
      </c>
      <c r="W37" s="29">
        <v>3226.76</v>
      </c>
      <c r="X37" s="29">
        <v>3226.76</v>
      </c>
      <c r="Y37" s="29">
        <v>3226.76</v>
      </c>
      <c r="Z37" s="29">
        <v>3226.76</v>
      </c>
      <c r="AA37" s="29">
        <v>3226.76</v>
      </c>
      <c r="AB37" s="29">
        <v>3226.76</v>
      </c>
      <c r="AC37" s="29">
        <v>3226.76</v>
      </c>
      <c r="AD37" s="29">
        <v>3226.76</v>
      </c>
      <c r="AE37" s="29">
        <v>3226.76</v>
      </c>
      <c r="AF37" s="29">
        <v>3226.76</v>
      </c>
      <c r="AG37" s="29">
        <v>13982.64</v>
      </c>
      <c r="AH37" s="29">
        <v>3226.76</v>
      </c>
      <c r="AI37" s="29">
        <v>49477.03</v>
      </c>
      <c r="AJ37" s="29">
        <v>396279.88</v>
      </c>
      <c r="AK37" s="29">
        <v>612.01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R37" s="29">
        <v>0</v>
      </c>
      <c r="AS37" s="29">
        <v>0</v>
      </c>
    </row>
    <row r="38" spans="1:45" ht="15" x14ac:dyDescent="0.25">
      <c r="A38" s="28">
        <v>201</v>
      </c>
      <c r="B38" s="184">
        <v>45381</v>
      </c>
      <c r="C38" s="29">
        <v>301516</v>
      </c>
      <c r="D38" s="28" t="s">
        <v>19</v>
      </c>
      <c r="E38" s="27" t="s">
        <v>1763</v>
      </c>
      <c r="F38" s="28" t="s">
        <v>4098</v>
      </c>
      <c r="G38" s="28" t="s">
        <v>3487</v>
      </c>
      <c r="H38" s="29"/>
      <c r="I38" s="29"/>
      <c r="J38" s="29"/>
      <c r="K38" s="30">
        <f t="shared" si="1"/>
        <v>0</v>
      </c>
      <c r="L38" s="30">
        <f t="shared" si="0"/>
        <v>253785.04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10151.4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  <c r="AC38" s="29">
        <v>0</v>
      </c>
      <c r="AD38" s="29">
        <v>0</v>
      </c>
      <c r="AE38" s="29">
        <v>0</v>
      </c>
      <c r="AF38" s="29">
        <v>0</v>
      </c>
      <c r="AG38" s="29">
        <v>0</v>
      </c>
      <c r="AH38" s="29">
        <v>0</v>
      </c>
      <c r="AI38" s="29">
        <v>23686.59</v>
      </c>
      <c r="AJ38" s="29">
        <v>219608.67</v>
      </c>
      <c r="AK38" s="29">
        <v>338.38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R38" s="29">
        <v>0</v>
      </c>
      <c r="AS38" s="29">
        <v>0</v>
      </c>
    </row>
    <row r="39" spans="1:45" ht="15" x14ac:dyDescent="0.2">
      <c r="A39" s="28">
        <v>406</v>
      </c>
      <c r="B39" s="184">
        <v>45395</v>
      </c>
      <c r="C39" s="29">
        <v>361641.25</v>
      </c>
      <c r="D39" s="28" t="s">
        <v>19</v>
      </c>
      <c r="E39" s="27" t="s">
        <v>1803</v>
      </c>
      <c r="F39" s="28" t="s">
        <v>4099</v>
      </c>
      <c r="G39" s="28" t="s">
        <v>3487</v>
      </c>
      <c r="H39" s="33">
        <v>793.17</v>
      </c>
      <c r="I39" s="33">
        <v>796.1</v>
      </c>
      <c r="J39" s="33">
        <v>802.97</v>
      </c>
      <c r="K39" s="30">
        <f t="shared" si="1"/>
        <v>2392.2399999999998</v>
      </c>
      <c r="L39" s="30">
        <f t="shared" si="0"/>
        <v>286207.45999999996</v>
      </c>
      <c r="M39" s="29">
        <v>805.64</v>
      </c>
      <c r="N39" s="29">
        <v>805.64</v>
      </c>
      <c r="O39" s="29">
        <v>805.64</v>
      </c>
      <c r="P39" s="29">
        <v>805.64</v>
      </c>
      <c r="Q39" s="29">
        <v>805.64</v>
      </c>
      <c r="R39" s="29">
        <v>805.64</v>
      </c>
      <c r="S39" s="29">
        <v>805.64</v>
      </c>
      <c r="T39" s="29">
        <v>805.64</v>
      </c>
      <c r="U39" s="29">
        <v>805.64</v>
      </c>
      <c r="V39" s="29">
        <v>805.64</v>
      </c>
      <c r="W39" s="29">
        <v>805.64</v>
      </c>
      <c r="X39" s="29">
        <v>805.64</v>
      </c>
      <c r="Y39" s="29">
        <v>7234.68</v>
      </c>
      <c r="Z39" s="29">
        <v>805.64</v>
      </c>
      <c r="AA39" s="29">
        <v>805.64</v>
      </c>
      <c r="AB39" s="29">
        <v>805.64</v>
      </c>
      <c r="AC39" s="29">
        <v>805.64</v>
      </c>
      <c r="AD39" s="29">
        <v>805.64</v>
      </c>
      <c r="AE39" s="29">
        <v>805.64</v>
      </c>
      <c r="AF39" s="29">
        <v>805.64</v>
      </c>
      <c r="AG39" s="29">
        <v>805.64</v>
      </c>
      <c r="AH39" s="29">
        <v>805.64</v>
      </c>
      <c r="AI39" s="29">
        <v>19287.099999999999</v>
      </c>
      <c r="AJ39" s="29">
        <v>242767.24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R39" s="29">
        <v>0</v>
      </c>
      <c r="AS39" s="29">
        <v>0</v>
      </c>
    </row>
    <row r="40" spans="1:45" ht="15" x14ac:dyDescent="0.25">
      <c r="A40" s="28">
        <v>208</v>
      </c>
      <c r="B40" s="184">
        <v>45063</v>
      </c>
      <c r="C40" s="29">
        <v>257400</v>
      </c>
      <c r="D40" s="28" t="s">
        <v>19</v>
      </c>
      <c r="E40" s="27" t="s">
        <v>1777</v>
      </c>
      <c r="F40" s="28" t="s">
        <v>4100</v>
      </c>
      <c r="G40" s="28" t="s">
        <v>3508</v>
      </c>
      <c r="H40" s="29"/>
      <c r="I40" s="29"/>
      <c r="J40" s="29"/>
      <c r="K40" s="30">
        <f t="shared" si="1"/>
        <v>0</v>
      </c>
      <c r="L40" s="30">
        <f t="shared" si="0"/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  <c r="AC40" s="29">
        <v>0</v>
      </c>
      <c r="AD40" s="29">
        <v>0</v>
      </c>
      <c r="AE40" s="29">
        <v>0</v>
      </c>
      <c r="AF40" s="29">
        <v>0</v>
      </c>
      <c r="AG40" s="29">
        <v>0</v>
      </c>
      <c r="AH40" s="29">
        <v>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R40" s="29">
        <v>0</v>
      </c>
      <c r="AS40" s="29">
        <v>0</v>
      </c>
    </row>
    <row r="41" spans="1:45" ht="15" x14ac:dyDescent="0.2">
      <c r="A41" s="28">
        <v>302</v>
      </c>
      <c r="B41" s="184">
        <v>45398</v>
      </c>
      <c r="C41" s="29">
        <v>474050</v>
      </c>
      <c r="D41" s="28" t="s">
        <v>19</v>
      </c>
      <c r="E41" s="27" t="s">
        <v>1783</v>
      </c>
      <c r="F41" s="28" t="s">
        <v>4101</v>
      </c>
      <c r="G41" s="28" t="s">
        <v>3487</v>
      </c>
      <c r="H41" s="33">
        <v>1055.83</v>
      </c>
      <c r="I41" s="33">
        <v>1061.0999999999999</v>
      </c>
      <c r="J41" s="33">
        <v>1069.9100000000001</v>
      </c>
      <c r="K41" s="30">
        <f t="shared" si="1"/>
        <v>3186.84</v>
      </c>
      <c r="L41" s="30">
        <f t="shared" si="0"/>
        <v>481774.79000000004</v>
      </c>
      <c r="M41" s="29">
        <v>1074.19</v>
      </c>
      <c r="N41" s="29">
        <v>1074.19</v>
      </c>
      <c r="O41" s="29">
        <v>1074.19</v>
      </c>
      <c r="P41" s="29">
        <v>1074.19</v>
      </c>
      <c r="Q41" s="29">
        <v>1074.19</v>
      </c>
      <c r="R41" s="29">
        <v>1074.19</v>
      </c>
      <c r="S41" s="29">
        <v>1074.19</v>
      </c>
      <c r="T41" s="29">
        <v>1074.19</v>
      </c>
      <c r="U41" s="29">
        <v>1074.19</v>
      </c>
      <c r="V41" s="29">
        <v>1074.19</v>
      </c>
      <c r="W41" s="29">
        <v>1074.19</v>
      </c>
      <c r="X41" s="29">
        <v>1074.19</v>
      </c>
      <c r="Y41" s="29">
        <v>1074.19</v>
      </c>
      <c r="Z41" s="29">
        <v>1074.19</v>
      </c>
      <c r="AA41" s="29">
        <v>1074.19</v>
      </c>
      <c r="AB41" s="29">
        <v>1074.19</v>
      </c>
      <c r="AC41" s="29">
        <v>1074.19</v>
      </c>
      <c r="AD41" s="29">
        <v>1074.19</v>
      </c>
      <c r="AE41" s="29">
        <v>1074.19</v>
      </c>
      <c r="AF41" s="29">
        <v>1074.19</v>
      </c>
      <c r="AG41" s="29">
        <v>1074.19</v>
      </c>
      <c r="AH41" s="29">
        <v>1074.19</v>
      </c>
      <c r="AI41" s="29">
        <v>21483.83</v>
      </c>
      <c r="AJ41" s="29">
        <v>436122.76</v>
      </c>
      <c r="AK41" s="29">
        <v>536.02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R41" s="29">
        <v>0</v>
      </c>
      <c r="AS41" s="29">
        <v>0</v>
      </c>
    </row>
    <row r="42" spans="1:45" ht="15" x14ac:dyDescent="0.2">
      <c r="A42" s="28">
        <v>403</v>
      </c>
      <c r="B42" s="184">
        <v>45398</v>
      </c>
      <c r="C42" s="29">
        <v>474050</v>
      </c>
      <c r="D42" s="28" t="s">
        <v>19</v>
      </c>
      <c r="E42" s="27" t="s">
        <v>1783</v>
      </c>
      <c r="F42" s="28" t="s">
        <v>4102</v>
      </c>
      <c r="G42" s="28" t="s">
        <v>3487</v>
      </c>
      <c r="H42" s="33">
        <v>1055.83</v>
      </c>
      <c r="I42" s="33">
        <v>1061.0999999999999</v>
      </c>
      <c r="J42" s="33">
        <v>1069.9100000000001</v>
      </c>
      <c r="K42" s="30">
        <f t="shared" si="1"/>
        <v>3186.84</v>
      </c>
      <c r="L42" s="30">
        <f t="shared" si="0"/>
        <v>481774.79000000004</v>
      </c>
      <c r="M42" s="29">
        <v>1074.19</v>
      </c>
      <c r="N42" s="29">
        <v>1074.19</v>
      </c>
      <c r="O42" s="29">
        <v>1074.19</v>
      </c>
      <c r="P42" s="29">
        <v>1074.19</v>
      </c>
      <c r="Q42" s="29">
        <v>1074.19</v>
      </c>
      <c r="R42" s="29">
        <v>1074.19</v>
      </c>
      <c r="S42" s="29">
        <v>1074.19</v>
      </c>
      <c r="T42" s="29">
        <v>1074.19</v>
      </c>
      <c r="U42" s="29">
        <v>1074.19</v>
      </c>
      <c r="V42" s="29">
        <v>1074.19</v>
      </c>
      <c r="W42" s="29">
        <v>1074.19</v>
      </c>
      <c r="X42" s="29">
        <v>1074.19</v>
      </c>
      <c r="Y42" s="29">
        <v>1074.19</v>
      </c>
      <c r="Z42" s="29">
        <v>1074.19</v>
      </c>
      <c r="AA42" s="29">
        <v>1074.19</v>
      </c>
      <c r="AB42" s="29">
        <v>1074.19</v>
      </c>
      <c r="AC42" s="29">
        <v>1074.19</v>
      </c>
      <c r="AD42" s="29">
        <v>1074.19</v>
      </c>
      <c r="AE42" s="29">
        <v>1074.19</v>
      </c>
      <c r="AF42" s="29">
        <v>1074.19</v>
      </c>
      <c r="AG42" s="29">
        <v>1074.19</v>
      </c>
      <c r="AH42" s="29">
        <v>1074.19</v>
      </c>
      <c r="AI42" s="29">
        <v>21483.83</v>
      </c>
      <c r="AJ42" s="29">
        <v>436122.76</v>
      </c>
      <c r="AK42" s="29">
        <v>536.02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0</v>
      </c>
      <c r="AS42" s="29">
        <v>0</v>
      </c>
    </row>
    <row r="43" spans="1:45" ht="15" x14ac:dyDescent="0.2">
      <c r="A43" s="28">
        <v>906</v>
      </c>
      <c r="B43" s="184">
        <v>45378</v>
      </c>
      <c r="C43" s="29">
        <v>375000.08</v>
      </c>
      <c r="D43" s="28" t="s">
        <v>19</v>
      </c>
      <c r="E43" s="27" t="s">
        <v>1852</v>
      </c>
      <c r="F43" s="28" t="s">
        <v>4103</v>
      </c>
      <c r="G43" s="28" t="s">
        <v>3487</v>
      </c>
      <c r="H43" s="33">
        <v>4625.92</v>
      </c>
      <c r="I43" s="33">
        <v>4716.1099999999997</v>
      </c>
      <c r="J43" s="33">
        <v>4776.13</v>
      </c>
      <c r="K43" s="30">
        <f t="shared" si="1"/>
        <v>14118.16</v>
      </c>
      <c r="L43" s="30">
        <f t="shared" si="0"/>
        <v>397043.17000000004</v>
      </c>
      <c r="M43" s="29">
        <v>4875.0200000000004</v>
      </c>
      <c r="N43" s="29">
        <v>4875.0200000000004</v>
      </c>
      <c r="O43" s="29">
        <v>4875.0200000000004</v>
      </c>
      <c r="P43" s="29">
        <v>4875.0200000000004</v>
      </c>
      <c r="Q43" s="29">
        <v>4875.0200000000004</v>
      </c>
      <c r="R43" s="29">
        <v>4875.0200000000004</v>
      </c>
      <c r="S43" s="29">
        <v>4875.0200000000004</v>
      </c>
      <c r="T43" s="29">
        <v>4875.0200000000004</v>
      </c>
      <c r="U43" s="29">
        <v>4875.0200000000004</v>
      </c>
      <c r="V43" s="29">
        <v>4875.0200000000004</v>
      </c>
      <c r="W43" s="29">
        <v>4875.0200000000004</v>
      </c>
      <c r="X43" s="29">
        <v>4875.0200000000004</v>
      </c>
      <c r="Y43" s="29">
        <v>4875.0200000000004</v>
      </c>
      <c r="Z43" s="29">
        <v>4875.0200000000004</v>
      </c>
      <c r="AA43" s="29">
        <v>4875.0200000000004</v>
      </c>
      <c r="AB43" s="29">
        <v>4875.0200000000004</v>
      </c>
      <c r="AC43" s="29">
        <v>4875.0200000000004</v>
      </c>
      <c r="AD43" s="29">
        <v>4875.0200000000004</v>
      </c>
      <c r="AE43" s="29">
        <v>4875.0200000000004</v>
      </c>
      <c r="AF43" s="29">
        <v>4875.0200000000004</v>
      </c>
      <c r="AG43" s="29">
        <v>4875.0200000000004</v>
      </c>
      <c r="AH43" s="29">
        <v>0</v>
      </c>
      <c r="AI43" s="29">
        <v>0</v>
      </c>
      <c r="AJ43" s="29">
        <v>294667.75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29">
        <v>0</v>
      </c>
    </row>
    <row r="44" spans="1:45" ht="15" x14ac:dyDescent="0.2">
      <c r="A44" s="28">
        <v>404</v>
      </c>
      <c r="B44" s="184">
        <v>45390</v>
      </c>
      <c r="C44" s="29">
        <v>540550</v>
      </c>
      <c r="D44" s="28" t="s">
        <v>19</v>
      </c>
      <c r="E44" s="27" t="s">
        <v>1799</v>
      </c>
      <c r="F44" s="28" t="s">
        <v>4104</v>
      </c>
      <c r="G44" s="28" t="s">
        <v>3487</v>
      </c>
      <c r="H44" s="33">
        <v>1201.93</v>
      </c>
      <c r="I44" s="33">
        <v>1207.54</v>
      </c>
      <c r="J44" s="33">
        <v>1217.56</v>
      </c>
      <c r="K44" s="30">
        <f t="shared" si="1"/>
        <v>3627.03</v>
      </c>
      <c r="L44" s="30">
        <f t="shared" si="0"/>
        <v>485304.61000000004</v>
      </c>
      <c r="M44" s="29">
        <v>1222.43</v>
      </c>
      <c r="N44" s="29">
        <v>1222.43</v>
      </c>
      <c r="O44" s="29">
        <v>1222.43</v>
      </c>
      <c r="P44" s="29">
        <v>1222.43</v>
      </c>
      <c r="Q44" s="29">
        <v>1222.43</v>
      </c>
      <c r="R44" s="29">
        <v>1222.43</v>
      </c>
      <c r="S44" s="29">
        <v>1222.43</v>
      </c>
      <c r="T44" s="29">
        <v>1222.43</v>
      </c>
      <c r="U44" s="29">
        <v>1222.43</v>
      </c>
      <c r="V44" s="29">
        <v>1222.43</v>
      </c>
      <c r="W44" s="29">
        <v>1222.43</v>
      </c>
      <c r="X44" s="29">
        <v>1222.43</v>
      </c>
      <c r="Y44" s="29">
        <v>19558.88</v>
      </c>
      <c r="Z44" s="29">
        <v>1222.43</v>
      </c>
      <c r="AA44" s="29">
        <v>1222.43</v>
      </c>
      <c r="AB44" s="29">
        <v>1222.43</v>
      </c>
      <c r="AC44" s="29">
        <v>1222.43</v>
      </c>
      <c r="AD44" s="29">
        <v>1222.43</v>
      </c>
      <c r="AE44" s="29">
        <v>1222.43</v>
      </c>
      <c r="AF44" s="29">
        <v>1222.43</v>
      </c>
      <c r="AG44" s="29">
        <v>1222.43</v>
      </c>
      <c r="AH44" s="29">
        <v>1222.43</v>
      </c>
      <c r="AI44" s="29">
        <v>42785.04</v>
      </c>
      <c r="AJ44" s="29">
        <v>396678.45</v>
      </c>
      <c r="AK44" s="29">
        <v>0</v>
      </c>
      <c r="AL44" s="29">
        <v>611.21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</row>
    <row r="45" spans="1:45" ht="15" x14ac:dyDescent="0.2">
      <c r="A45" s="28">
        <v>1103</v>
      </c>
      <c r="B45" s="184">
        <v>45377</v>
      </c>
      <c r="C45" s="29">
        <v>459000</v>
      </c>
      <c r="D45" s="28" t="s">
        <v>19</v>
      </c>
      <c r="E45" s="27" t="s">
        <v>1745</v>
      </c>
      <c r="F45" s="28" t="s">
        <v>4105</v>
      </c>
      <c r="G45" s="28" t="s">
        <v>3487</v>
      </c>
      <c r="H45" s="33">
        <v>22729.759999999998</v>
      </c>
      <c r="I45" s="33">
        <v>1593.73</v>
      </c>
      <c r="J45" s="33">
        <v>1606.95</v>
      </c>
      <c r="K45" s="30">
        <f t="shared" si="1"/>
        <v>25930.44</v>
      </c>
      <c r="L45" s="30">
        <f t="shared" si="0"/>
        <v>443679.92999999993</v>
      </c>
      <c r="M45" s="29">
        <v>1613.38</v>
      </c>
      <c r="N45" s="29">
        <v>1613.38</v>
      </c>
      <c r="O45" s="29">
        <v>1613.38</v>
      </c>
      <c r="P45" s="29">
        <v>1613.38</v>
      </c>
      <c r="Q45" s="29">
        <v>1613.38</v>
      </c>
      <c r="R45" s="29">
        <v>1613.38</v>
      </c>
      <c r="S45" s="29">
        <v>1613.38</v>
      </c>
      <c r="T45" s="29">
        <v>1613.38</v>
      </c>
      <c r="U45" s="29">
        <v>1613.38</v>
      </c>
      <c r="V45" s="29">
        <v>23125.14</v>
      </c>
      <c r="W45" s="29">
        <v>1613.38</v>
      </c>
      <c r="X45" s="29">
        <v>1613.38</v>
      </c>
      <c r="Y45" s="29">
        <v>1613.38</v>
      </c>
      <c r="Z45" s="29">
        <v>1613.38</v>
      </c>
      <c r="AA45" s="29">
        <v>1613.38</v>
      </c>
      <c r="AB45" s="29">
        <v>1613.38</v>
      </c>
      <c r="AC45" s="29">
        <v>1613.38</v>
      </c>
      <c r="AD45" s="29">
        <v>1613.38</v>
      </c>
      <c r="AE45" s="29">
        <v>1613.38</v>
      </c>
      <c r="AF45" s="29">
        <v>1613.38</v>
      </c>
      <c r="AG45" s="29">
        <v>1613.38</v>
      </c>
      <c r="AH45" s="29">
        <v>23125.14</v>
      </c>
      <c r="AI45" s="29">
        <v>1613.38</v>
      </c>
      <c r="AJ45" s="29">
        <v>363011.95</v>
      </c>
      <c r="AK45" s="29">
        <v>536.72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0</v>
      </c>
      <c r="AS45" s="29">
        <v>0</v>
      </c>
    </row>
    <row r="46" spans="1:45" ht="15" x14ac:dyDescent="0.25">
      <c r="A46" s="28">
        <v>305</v>
      </c>
      <c r="B46" s="184">
        <v>45128</v>
      </c>
      <c r="C46" s="29">
        <v>380000</v>
      </c>
      <c r="D46" s="28" t="s">
        <v>19</v>
      </c>
      <c r="E46" s="27" t="s">
        <v>1789</v>
      </c>
      <c r="F46" s="28" t="s">
        <v>4106</v>
      </c>
      <c r="G46" s="28" t="s">
        <v>3508</v>
      </c>
      <c r="H46" s="29"/>
      <c r="I46" s="29"/>
      <c r="J46" s="29"/>
      <c r="K46" s="30">
        <f t="shared" si="1"/>
        <v>0</v>
      </c>
      <c r="L46" s="30">
        <f t="shared" si="0"/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0</v>
      </c>
      <c r="AS46" s="29">
        <v>0</v>
      </c>
    </row>
    <row r="47" spans="1:45" ht="15" x14ac:dyDescent="0.25">
      <c r="A47" s="28">
        <v>304</v>
      </c>
      <c r="B47" s="184">
        <v>45138</v>
      </c>
      <c r="C47" s="29">
        <v>460000</v>
      </c>
      <c r="D47" s="28" t="s">
        <v>19</v>
      </c>
      <c r="E47" s="27" t="s">
        <v>1787</v>
      </c>
      <c r="F47" s="28" t="s">
        <v>4107</v>
      </c>
      <c r="G47" s="28" t="s">
        <v>3508</v>
      </c>
      <c r="H47" s="29"/>
      <c r="I47" s="29"/>
      <c r="J47" s="29"/>
      <c r="K47" s="30">
        <f t="shared" si="1"/>
        <v>0</v>
      </c>
      <c r="L47" s="30">
        <f t="shared" si="0"/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  <c r="AC47" s="29">
        <v>0</v>
      </c>
      <c r="AD47" s="29">
        <v>0</v>
      </c>
      <c r="AE47" s="29">
        <v>0</v>
      </c>
      <c r="AF47" s="29">
        <v>0</v>
      </c>
      <c r="AG47" s="29">
        <v>0</v>
      </c>
      <c r="AH47" s="29">
        <v>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R47" s="29">
        <v>0</v>
      </c>
      <c r="AS47" s="29">
        <v>0</v>
      </c>
    </row>
    <row r="48" spans="1:45" ht="15" x14ac:dyDescent="0.2">
      <c r="A48" s="28">
        <v>204</v>
      </c>
      <c r="B48" s="184">
        <v>45395</v>
      </c>
      <c r="C48" s="29">
        <v>408500</v>
      </c>
      <c r="D48" s="28" t="s">
        <v>19</v>
      </c>
      <c r="E48" s="27" t="s">
        <v>1768</v>
      </c>
      <c r="F48" s="28" t="s">
        <v>4108</v>
      </c>
      <c r="G48" s="28" t="s">
        <v>3487</v>
      </c>
      <c r="H48" s="33">
        <v>1266.99</v>
      </c>
      <c r="I48" s="33">
        <v>1273.33</v>
      </c>
      <c r="J48" s="33">
        <v>1283.8900000000001</v>
      </c>
      <c r="K48" s="30">
        <f t="shared" si="1"/>
        <v>3824.21</v>
      </c>
      <c r="L48" s="30">
        <f t="shared" si="0"/>
        <v>391865.02</v>
      </c>
      <c r="M48" s="29">
        <v>1289.03</v>
      </c>
      <c r="N48" s="29">
        <v>1289.03</v>
      </c>
      <c r="O48" s="29">
        <v>1289.03</v>
      </c>
      <c r="P48" s="29">
        <v>1289.03</v>
      </c>
      <c r="Q48" s="29">
        <v>1289.03</v>
      </c>
      <c r="R48" s="29">
        <v>1289.03</v>
      </c>
      <c r="S48" s="29">
        <v>1289.03</v>
      </c>
      <c r="T48" s="29">
        <v>1289.03</v>
      </c>
      <c r="U48" s="29">
        <v>14179.33</v>
      </c>
      <c r="V48" s="29">
        <v>1289.03</v>
      </c>
      <c r="W48" s="29">
        <v>1289.03</v>
      </c>
      <c r="X48" s="29">
        <v>1289.03</v>
      </c>
      <c r="Y48" s="29">
        <v>1289.03</v>
      </c>
      <c r="Z48" s="29">
        <v>1289.03</v>
      </c>
      <c r="AA48" s="29">
        <v>1289.03</v>
      </c>
      <c r="AB48" s="29">
        <v>1289.03</v>
      </c>
      <c r="AC48" s="29">
        <v>1289.03</v>
      </c>
      <c r="AD48" s="29">
        <v>1289.03</v>
      </c>
      <c r="AE48" s="29">
        <v>1289.03</v>
      </c>
      <c r="AF48" s="29">
        <v>1289.03</v>
      </c>
      <c r="AG48" s="29">
        <v>14179.33</v>
      </c>
      <c r="AH48" s="29">
        <v>1289.03</v>
      </c>
      <c r="AI48" s="29">
        <v>0</v>
      </c>
      <c r="AJ48" s="29">
        <v>337242.37</v>
      </c>
      <c r="AK48" s="29">
        <v>483.39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R48" s="29">
        <v>0</v>
      </c>
      <c r="AS48" s="29">
        <v>0</v>
      </c>
    </row>
    <row r="49" spans="1:45" ht="15" x14ac:dyDescent="0.2">
      <c r="A49" s="28">
        <v>402</v>
      </c>
      <c r="B49" s="184">
        <v>45395</v>
      </c>
      <c r="C49" s="29">
        <v>473684.47999999998</v>
      </c>
      <c r="D49" s="28" t="s">
        <v>19</v>
      </c>
      <c r="E49" s="27" t="s">
        <v>1796</v>
      </c>
      <c r="F49" s="28" t="s">
        <v>4109</v>
      </c>
      <c r="G49" s="28" t="s">
        <v>3487</v>
      </c>
      <c r="H49" s="33">
        <v>15912.650000000001</v>
      </c>
      <c r="I49" s="33">
        <v>10291.209999999999</v>
      </c>
      <c r="J49" s="33">
        <v>2139.8200000000002</v>
      </c>
      <c r="K49" s="30">
        <f t="shared" si="1"/>
        <v>28343.68</v>
      </c>
      <c r="L49" s="30">
        <f t="shared" si="0"/>
        <v>451113.05</v>
      </c>
      <c r="M49" s="29">
        <v>2148.38</v>
      </c>
      <c r="N49" s="29">
        <v>2148.38</v>
      </c>
      <c r="O49" s="29">
        <v>2148.38</v>
      </c>
      <c r="P49" s="29">
        <v>2148.38</v>
      </c>
      <c r="Q49" s="29">
        <v>2148.38</v>
      </c>
      <c r="R49" s="29">
        <v>2148.38</v>
      </c>
      <c r="S49" s="29">
        <v>2148.38</v>
      </c>
      <c r="T49" s="29">
        <v>2148.38</v>
      </c>
      <c r="U49" s="29">
        <v>2148.38</v>
      </c>
      <c r="V49" s="29">
        <v>2148.38</v>
      </c>
      <c r="W49" s="29">
        <v>2148.38</v>
      </c>
      <c r="X49" s="29">
        <v>2148.38</v>
      </c>
      <c r="Y49" s="29">
        <v>2148.38</v>
      </c>
      <c r="Z49" s="29">
        <v>2148.38</v>
      </c>
      <c r="AA49" s="29">
        <v>2148.38</v>
      </c>
      <c r="AB49" s="29">
        <v>2148.38</v>
      </c>
      <c r="AC49" s="29">
        <v>2148.38</v>
      </c>
      <c r="AD49" s="29">
        <v>2148.38</v>
      </c>
      <c r="AE49" s="29">
        <v>2148.38</v>
      </c>
      <c r="AF49" s="29">
        <v>0</v>
      </c>
      <c r="AG49" s="29">
        <v>0</v>
      </c>
      <c r="AH49" s="29">
        <v>0</v>
      </c>
      <c r="AI49" s="29">
        <v>23584.95</v>
      </c>
      <c r="AJ49" s="29">
        <v>386708.88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</row>
    <row r="50" spans="1:45" ht="15" x14ac:dyDescent="0.2">
      <c r="A50" s="28">
        <v>206</v>
      </c>
      <c r="B50" s="184">
        <v>45430</v>
      </c>
      <c r="C50" s="29">
        <v>478660</v>
      </c>
      <c r="D50" s="28" t="s">
        <v>19</v>
      </c>
      <c r="E50" s="27" t="s">
        <v>1773</v>
      </c>
      <c r="F50" s="28" t="s">
        <v>4110</v>
      </c>
      <c r="G50" s="28" t="s">
        <v>3487</v>
      </c>
      <c r="H50" s="33">
        <v>4211.51</v>
      </c>
      <c r="I50" s="33">
        <v>4232.57</v>
      </c>
      <c r="J50" s="33">
        <v>1662.27</v>
      </c>
      <c r="K50" s="30">
        <f t="shared" si="1"/>
        <v>10106.35</v>
      </c>
      <c r="L50" s="30">
        <f t="shared" si="0"/>
        <v>485723.51</v>
      </c>
      <c r="M50" s="29">
        <v>1668.92</v>
      </c>
      <c r="N50" s="29">
        <v>1668.92</v>
      </c>
      <c r="O50" s="29">
        <v>10024.219999999999</v>
      </c>
      <c r="P50" s="29">
        <v>1668.92</v>
      </c>
      <c r="Q50" s="29">
        <v>1668.92</v>
      </c>
      <c r="R50" s="29">
        <v>1668.92</v>
      </c>
      <c r="S50" s="29">
        <v>1668.92</v>
      </c>
      <c r="T50" s="29">
        <v>1668.92</v>
      </c>
      <c r="U50" s="29">
        <v>1668.92</v>
      </c>
      <c r="V50" s="29">
        <v>1668.92</v>
      </c>
      <c r="W50" s="29">
        <v>1668.92</v>
      </c>
      <c r="X50" s="29">
        <v>1668.92</v>
      </c>
      <c r="Y50" s="29">
        <v>1668.92</v>
      </c>
      <c r="Z50" s="29">
        <v>1668.92</v>
      </c>
      <c r="AA50" s="29">
        <v>10024.219999999999</v>
      </c>
      <c r="AB50" s="29">
        <v>1668.92</v>
      </c>
      <c r="AC50" s="29">
        <v>1668.92</v>
      </c>
      <c r="AD50" s="29">
        <v>1668.92</v>
      </c>
      <c r="AE50" s="29">
        <v>1668.92</v>
      </c>
      <c r="AF50" s="29">
        <v>1668.92</v>
      </c>
      <c r="AG50" s="29">
        <v>0</v>
      </c>
      <c r="AH50" s="29">
        <v>0</v>
      </c>
      <c r="AI50" s="29">
        <v>24639.56</v>
      </c>
      <c r="AJ50" s="29">
        <v>410994.95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R50" s="29">
        <v>0</v>
      </c>
      <c r="AS50" s="29">
        <v>0</v>
      </c>
    </row>
    <row r="51" spans="1:45" ht="15" x14ac:dyDescent="0.25">
      <c r="A51" s="28">
        <v>205</v>
      </c>
      <c r="B51" s="184">
        <v>45062</v>
      </c>
      <c r="C51" s="29">
        <v>378000</v>
      </c>
      <c r="D51" s="28" t="s">
        <v>19</v>
      </c>
      <c r="E51" s="27" t="s">
        <v>1770</v>
      </c>
      <c r="F51" s="28" t="s">
        <v>4111</v>
      </c>
      <c r="G51" s="28" t="s">
        <v>3508</v>
      </c>
      <c r="H51" s="29"/>
      <c r="I51" s="29"/>
      <c r="J51" s="29"/>
      <c r="K51" s="30">
        <f t="shared" si="1"/>
        <v>0</v>
      </c>
      <c r="L51" s="30">
        <f t="shared" si="0"/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R51" s="29">
        <v>0</v>
      </c>
      <c r="AS51" s="29">
        <v>0</v>
      </c>
    </row>
    <row r="52" spans="1:45" ht="15" x14ac:dyDescent="0.25">
      <c r="A52" s="28">
        <v>405</v>
      </c>
      <c r="B52" s="184">
        <v>45387</v>
      </c>
      <c r="C52" s="29">
        <v>427500</v>
      </c>
      <c r="D52" s="28" t="s">
        <v>19</v>
      </c>
      <c r="E52" s="27" t="s">
        <v>1801</v>
      </c>
      <c r="F52" s="28" t="s">
        <v>4112</v>
      </c>
      <c r="G52" s="28" t="s">
        <v>3487</v>
      </c>
      <c r="H52" s="29"/>
      <c r="I52" s="29"/>
      <c r="J52" s="29"/>
      <c r="K52" s="30">
        <f t="shared" si="1"/>
        <v>0</v>
      </c>
      <c r="L52" s="30">
        <f t="shared" si="0"/>
        <v>537.1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  <c r="AC52" s="29">
        <v>0</v>
      </c>
      <c r="AD52" s="29">
        <v>0</v>
      </c>
      <c r="AE52" s="29">
        <v>0</v>
      </c>
      <c r="AF52" s="29">
        <v>0</v>
      </c>
      <c r="AG52" s="29">
        <v>0</v>
      </c>
      <c r="AH52" s="29">
        <v>0</v>
      </c>
      <c r="AI52" s="29">
        <v>0</v>
      </c>
      <c r="AJ52" s="29">
        <v>0</v>
      </c>
      <c r="AK52" s="29">
        <v>0</v>
      </c>
      <c r="AL52" s="29">
        <v>537.1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R52" s="29">
        <v>0</v>
      </c>
      <c r="AS52" s="29">
        <v>0</v>
      </c>
    </row>
    <row r="53" spans="1:45" ht="15" x14ac:dyDescent="0.2">
      <c r="A53" s="28">
        <v>1104</v>
      </c>
      <c r="B53" s="184">
        <v>45377</v>
      </c>
      <c r="C53" s="29">
        <v>539608.39</v>
      </c>
      <c r="D53" s="28" t="s">
        <v>19</v>
      </c>
      <c r="E53" s="27" t="s">
        <v>4113</v>
      </c>
      <c r="F53" s="28" t="s">
        <v>4114</v>
      </c>
      <c r="G53" s="28" t="s">
        <v>3487</v>
      </c>
      <c r="H53" s="33">
        <v>1906.11</v>
      </c>
      <c r="I53" s="33">
        <v>1912.47</v>
      </c>
      <c r="J53" s="33">
        <v>1928.34</v>
      </c>
      <c r="K53" s="30">
        <f t="shared" si="1"/>
        <v>5746.92</v>
      </c>
      <c r="L53" s="30">
        <f t="shared" si="0"/>
        <v>508977.69</v>
      </c>
      <c r="M53" s="29">
        <v>1936.06</v>
      </c>
      <c r="N53" s="29">
        <v>1936.06</v>
      </c>
      <c r="O53" s="29">
        <v>18069.88</v>
      </c>
      <c r="P53" s="29">
        <v>1936.06</v>
      </c>
      <c r="Q53" s="29">
        <v>1936.06</v>
      </c>
      <c r="R53" s="29">
        <v>1936.06</v>
      </c>
      <c r="S53" s="29">
        <v>1936.06</v>
      </c>
      <c r="T53" s="29">
        <v>1936.06</v>
      </c>
      <c r="U53" s="29">
        <v>18069.88</v>
      </c>
      <c r="V53" s="29">
        <v>1936.06</v>
      </c>
      <c r="W53" s="29">
        <v>1936.06</v>
      </c>
      <c r="X53" s="29">
        <v>1936.06</v>
      </c>
      <c r="Y53" s="29">
        <v>1936.06</v>
      </c>
      <c r="Z53" s="29">
        <v>1936.06</v>
      </c>
      <c r="AA53" s="29">
        <v>18069.88</v>
      </c>
      <c r="AB53" s="29">
        <v>1936.06</v>
      </c>
      <c r="AC53" s="29">
        <v>1936.06</v>
      </c>
      <c r="AD53" s="29">
        <v>1936.06</v>
      </c>
      <c r="AE53" s="29">
        <v>1936.06</v>
      </c>
      <c r="AF53" s="29">
        <v>1936.06</v>
      </c>
      <c r="AG53" s="29">
        <v>1936.06</v>
      </c>
      <c r="AH53" s="29">
        <v>1936.06</v>
      </c>
      <c r="AI53" s="29">
        <v>417370.9</v>
      </c>
      <c r="AJ53" s="29">
        <v>0</v>
      </c>
      <c r="AK53" s="29">
        <v>612.01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R53" s="29">
        <v>0</v>
      </c>
      <c r="AS53" s="29">
        <v>0</v>
      </c>
    </row>
    <row r="54" spans="1:45" ht="15" x14ac:dyDescent="0.2">
      <c r="A54" s="28">
        <v>604</v>
      </c>
      <c r="B54" s="206">
        <v>45721</v>
      </c>
      <c r="C54" s="207">
        <v>580074</v>
      </c>
      <c r="D54" s="28" t="s">
        <v>19</v>
      </c>
      <c r="E54" s="27" t="s">
        <v>1820</v>
      </c>
      <c r="F54" s="28" t="s">
        <v>4115</v>
      </c>
      <c r="G54" s="28" t="s">
        <v>3487</v>
      </c>
      <c r="H54" s="33"/>
      <c r="I54" s="33"/>
      <c r="J54" s="33">
        <v>15000</v>
      </c>
      <c r="K54" s="30">
        <f t="shared" si="1"/>
        <v>15000</v>
      </c>
      <c r="L54" s="30">
        <f t="shared" si="0"/>
        <v>573535.28</v>
      </c>
      <c r="M54" s="29">
        <v>2251.4299999999998</v>
      </c>
      <c r="N54" s="29">
        <v>2251.4299999999998</v>
      </c>
      <c r="O54" s="29">
        <v>2530.83</v>
      </c>
      <c r="P54" s="29">
        <v>2530.83</v>
      </c>
      <c r="Q54" s="29">
        <v>2530.83</v>
      </c>
      <c r="R54" s="29">
        <v>2530.83</v>
      </c>
      <c r="S54" s="29">
        <v>2530.83</v>
      </c>
      <c r="T54" s="29">
        <v>2530.83</v>
      </c>
      <c r="U54" s="29">
        <v>22777.49</v>
      </c>
      <c r="V54" s="29">
        <v>2530.83</v>
      </c>
      <c r="W54" s="29">
        <v>2530.83</v>
      </c>
      <c r="X54" s="29">
        <v>2530.83</v>
      </c>
      <c r="Y54" s="29">
        <v>2530.83</v>
      </c>
      <c r="Z54" s="29">
        <v>2530.83</v>
      </c>
      <c r="AA54" s="29">
        <v>2530.83</v>
      </c>
      <c r="AB54" s="29">
        <v>2530.83</v>
      </c>
      <c r="AC54" s="29">
        <v>2530.83</v>
      </c>
      <c r="AD54" s="29">
        <v>2530.83</v>
      </c>
      <c r="AE54" s="29">
        <v>2530.83</v>
      </c>
      <c r="AF54" s="29">
        <v>2530.83</v>
      </c>
      <c r="AG54" s="29">
        <v>22777.49</v>
      </c>
      <c r="AH54" s="29">
        <v>2530.83</v>
      </c>
      <c r="AI54" s="29">
        <v>53147.49</v>
      </c>
      <c r="AJ54" s="29">
        <v>424673.78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R54" s="29">
        <v>0</v>
      </c>
      <c r="AS54" s="29">
        <v>101.23</v>
      </c>
    </row>
    <row r="55" spans="1:45" ht="15" x14ac:dyDescent="0.2">
      <c r="A55" s="28">
        <v>705</v>
      </c>
      <c r="B55" s="184">
        <v>45349</v>
      </c>
      <c r="C55" s="29">
        <v>420000</v>
      </c>
      <c r="D55" s="28" t="s">
        <v>19</v>
      </c>
      <c r="E55" s="27" t="s">
        <v>1831</v>
      </c>
      <c r="F55" s="28" t="s">
        <v>4116</v>
      </c>
      <c r="G55" s="28" t="s">
        <v>3487</v>
      </c>
      <c r="H55" s="33">
        <v>24381.21</v>
      </c>
      <c r="I55" s="33">
        <v>3196.06</v>
      </c>
      <c r="J55" s="33">
        <v>3222.59</v>
      </c>
      <c r="K55" s="30">
        <f t="shared" si="1"/>
        <v>30799.86</v>
      </c>
      <c r="L55" s="30">
        <f t="shared" si="0"/>
        <v>92750.39999999998</v>
      </c>
      <c r="M55" s="29">
        <v>3235.48</v>
      </c>
      <c r="N55" s="29">
        <v>3235.48</v>
      </c>
      <c r="O55" s="29">
        <v>3235.48</v>
      </c>
      <c r="P55" s="29">
        <v>3235.48</v>
      </c>
      <c r="Q55" s="29">
        <v>3235.48</v>
      </c>
      <c r="R55" s="29">
        <v>3235.48</v>
      </c>
      <c r="S55" s="29">
        <v>3235.48</v>
      </c>
      <c r="T55" s="29">
        <v>3235.48</v>
      </c>
      <c r="U55" s="29">
        <v>3235.48</v>
      </c>
      <c r="V55" s="29">
        <v>24805.32</v>
      </c>
      <c r="W55" s="29">
        <v>3235.48</v>
      </c>
      <c r="X55" s="29">
        <v>3235.48</v>
      </c>
      <c r="Y55" s="29">
        <v>3235.48</v>
      </c>
      <c r="Z55" s="29">
        <v>3235.48</v>
      </c>
      <c r="AA55" s="29">
        <v>3235.48</v>
      </c>
      <c r="AB55" s="29">
        <v>3235.48</v>
      </c>
      <c r="AC55" s="29">
        <v>3235.48</v>
      </c>
      <c r="AD55" s="29">
        <v>3235.48</v>
      </c>
      <c r="AE55" s="29">
        <v>3235.48</v>
      </c>
      <c r="AF55" s="29">
        <v>3235.48</v>
      </c>
      <c r="AG55" s="29">
        <v>3235.48</v>
      </c>
      <c r="AH55" s="29">
        <v>3235.48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R55" s="29">
        <v>0</v>
      </c>
      <c r="AS55" s="29">
        <v>0</v>
      </c>
    </row>
    <row r="56" spans="1:45" ht="15" x14ac:dyDescent="0.25">
      <c r="A56" s="28">
        <v>1</v>
      </c>
      <c r="B56" s="37"/>
      <c r="C56" s="29"/>
      <c r="D56" s="28" t="s">
        <v>16</v>
      </c>
      <c r="E56" s="27"/>
      <c r="F56" s="28"/>
      <c r="G56" s="28"/>
      <c r="H56" s="29"/>
      <c r="I56" s="29"/>
      <c r="J56" s="29"/>
      <c r="K56" s="30">
        <f t="shared" si="1"/>
        <v>0</v>
      </c>
      <c r="L56" s="30">
        <f t="shared" si="0"/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0</v>
      </c>
      <c r="AC56" s="29">
        <v>0</v>
      </c>
      <c r="AD56" s="29">
        <v>0</v>
      </c>
      <c r="AE56" s="29">
        <v>0</v>
      </c>
      <c r="AF56" s="29">
        <v>0</v>
      </c>
      <c r="AG56" s="29">
        <v>0</v>
      </c>
      <c r="AH56" s="29">
        <v>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R56" s="29">
        <v>0</v>
      </c>
      <c r="AS56" s="29">
        <v>0</v>
      </c>
    </row>
    <row r="57" spans="1:45" ht="15" x14ac:dyDescent="0.25">
      <c r="A57" s="28">
        <v>2</v>
      </c>
      <c r="B57" s="37"/>
      <c r="C57" s="29"/>
      <c r="D57" s="28" t="s">
        <v>16</v>
      </c>
      <c r="E57" s="27"/>
      <c r="F57" s="28"/>
      <c r="G57" s="28"/>
      <c r="H57" s="29"/>
      <c r="I57" s="29"/>
      <c r="J57" s="29"/>
      <c r="K57" s="30">
        <f t="shared" si="1"/>
        <v>0</v>
      </c>
      <c r="L57" s="30">
        <f t="shared" si="0"/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9">
        <v>0</v>
      </c>
      <c r="AE57" s="29">
        <v>0</v>
      </c>
      <c r="AF57" s="29">
        <v>0</v>
      </c>
      <c r="AG57" s="29">
        <v>0</v>
      </c>
      <c r="AH57" s="29">
        <v>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0</v>
      </c>
      <c r="AS57" s="29">
        <v>0</v>
      </c>
    </row>
    <row r="58" spans="1:45" ht="15" x14ac:dyDescent="0.25">
      <c r="A58" s="28">
        <v>202</v>
      </c>
      <c r="B58" s="37"/>
      <c r="C58" s="29"/>
      <c r="D58" s="28" t="s">
        <v>16</v>
      </c>
      <c r="E58" s="27"/>
      <c r="F58" s="28"/>
      <c r="G58" s="28"/>
      <c r="H58" s="29"/>
      <c r="I58" s="29"/>
      <c r="J58" s="29"/>
      <c r="K58" s="30">
        <f t="shared" si="1"/>
        <v>0</v>
      </c>
      <c r="L58" s="30">
        <f t="shared" si="0"/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  <c r="AC58" s="29">
        <v>0</v>
      </c>
      <c r="AD58" s="29">
        <v>0</v>
      </c>
      <c r="AE58" s="29">
        <v>0</v>
      </c>
      <c r="AF58" s="29">
        <v>0</v>
      </c>
      <c r="AG58" s="29">
        <v>0</v>
      </c>
      <c r="AH58" s="29">
        <v>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9">
        <v>0</v>
      </c>
      <c r="AS58" s="29">
        <v>0</v>
      </c>
    </row>
    <row r="59" spans="1:45" ht="15" x14ac:dyDescent="0.25">
      <c r="A59" s="28">
        <v>506</v>
      </c>
      <c r="B59" s="37"/>
      <c r="C59" s="29"/>
      <c r="D59" s="28" t="s">
        <v>16</v>
      </c>
      <c r="E59" s="27"/>
      <c r="F59" s="28"/>
      <c r="G59" s="28"/>
      <c r="H59" s="29"/>
      <c r="I59" s="29"/>
      <c r="J59" s="29"/>
      <c r="K59" s="30">
        <f t="shared" si="1"/>
        <v>0</v>
      </c>
      <c r="L59" s="30">
        <f t="shared" si="0"/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  <c r="AC59" s="29">
        <v>0</v>
      </c>
      <c r="AD59" s="29">
        <v>0</v>
      </c>
      <c r="AE59" s="29">
        <v>0</v>
      </c>
      <c r="AF59" s="29">
        <v>0</v>
      </c>
      <c r="AG59" s="29">
        <v>0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0</v>
      </c>
      <c r="AS59" s="29">
        <v>0</v>
      </c>
    </row>
    <row r="60" spans="1:45" ht="15" x14ac:dyDescent="0.25">
      <c r="A60" s="28">
        <v>601</v>
      </c>
      <c r="B60" s="37"/>
      <c r="C60" s="29"/>
      <c r="D60" s="28" t="s">
        <v>16</v>
      </c>
      <c r="E60" s="27"/>
      <c r="F60" s="28"/>
      <c r="G60" s="28"/>
      <c r="H60" s="29"/>
      <c r="I60" s="29"/>
      <c r="J60" s="29"/>
      <c r="K60" s="30">
        <f t="shared" si="1"/>
        <v>0</v>
      </c>
      <c r="L60" s="30">
        <f t="shared" si="0"/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  <c r="AC60" s="29">
        <v>0</v>
      </c>
      <c r="AD60" s="29">
        <v>0</v>
      </c>
      <c r="AE60" s="29">
        <v>0</v>
      </c>
      <c r="AF60" s="29">
        <v>0</v>
      </c>
      <c r="AG60" s="29">
        <v>0</v>
      </c>
      <c r="AH60" s="29">
        <v>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R60" s="29">
        <v>0</v>
      </c>
      <c r="AS60" s="29">
        <v>0</v>
      </c>
    </row>
    <row r="61" spans="1:45" ht="15" x14ac:dyDescent="0.25">
      <c r="A61" s="28">
        <v>603</v>
      </c>
      <c r="B61" s="190"/>
      <c r="C61" s="191"/>
      <c r="D61" s="28" t="s">
        <v>42</v>
      </c>
      <c r="E61" s="27"/>
      <c r="F61" s="28"/>
      <c r="G61" s="28"/>
      <c r="H61" s="29"/>
      <c r="I61" s="29"/>
      <c r="J61" s="29"/>
      <c r="K61" s="30">
        <f t="shared" si="1"/>
        <v>0</v>
      </c>
      <c r="L61" s="30">
        <f t="shared" si="0"/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0</v>
      </c>
      <c r="AE61" s="29">
        <v>0</v>
      </c>
      <c r="AF61" s="29">
        <v>0</v>
      </c>
      <c r="AG61" s="29">
        <v>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R61" s="29">
        <v>0</v>
      </c>
      <c r="AS61" s="29">
        <v>0</v>
      </c>
    </row>
    <row r="62" spans="1:45" ht="15" x14ac:dyDescent="0.25">
      <c r="A62" s="28">
        <v>606</v>
      </c>
      <c r="B62" s="37"/>
      <c r="C62" s="29"/>
      <c r="D62" s="28" t="s">
        <v>16</v>
      </c>
      <c r="E62" s="27"/>
      <c r="F62" s="28"/>
      <c r="G62" s="28"/>
      <c r="H62" s="29"/>
      <c r="I62" s="29"/>
      <c r="J62" s="29"/>
      <c r="K62" s="30">
        <f t="shared" si="1"/>
        <v>0</v>
      </c>
      <c r="L62" s="30">
        <f t="shared" si="0"/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0</v>
      </c>
      <c r="AE62" s="29">
        <v>0</v>
      </c>
      <c r="AF62" s="29">
        <v>0</v>
      </c>
      <c r="AG62" s="29">
        <v>0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R62" s="29">
        <v>0</v>
      </c>
      <c r="AS62" s="29">
        <v>0</v>
      </c>
    </row>
    <row r="63" spans="1:45" ht="15" x14ac:dyDescent="0.25">
      <c r="A63" s="28">
        <v>703</v>
      </c>
      <c r="B63" s="37"/>
      <c r="C63" s="29"/>
      <c r="D63" s="28" t="s">
        <v>16</v>
      </c>
      <c r="E63" s="27"/>
      <c r="F63" s="28"/>
      <c r="G63" s="28"/>
      <c r="H63" s="29"/>
      <c r="I63" s="29"/>
      <c r="J63" s="29"/>
      <c r="K63" s="30">
        <f t="shared" si="1"/>
        <v>0</v>
      </c>
      <c r="L63" s="30">
        <f t="shared" si="0"/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  <c r="AC63" s="29">
        <v>0</v>
      </c>
      <c r="AD63" s="29">
        <v>0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0</v>
      </c>
      <c r="AS63" s="29">
        <v>0</v>
      </c>
    </row>
    <row r="64" spans="1:45" ht="15" x14ac:dyDescent="0.25">
      <c r="A64" s="28">
        <v>801</v>
      </c>
      <c r="B64" s="37"/>
      <c r="C64" s="29"/>
      <c r="D64" s="28" t="s">
        <v>16</v>
      </c>
      <c r="E64" s="27"/>
      <c r="F64" s="28"/>
      <c r="G64" s="28"/>
      <c r="H64" s="29"/>
      <c r="I64" s="29"/>
      <c r="J64" s="29"/>
      <c r="K64" s="30">
        <f t="shared" si="1"/>
        <v>0</v>
      </c>
      <c r="L64" s="30">
        <f t="shared" si="0"/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</row>
    <row r="65" spans="1:45" ht="15" x14ac:dyDescent="0.25">
      <c r="A65" s="28">
        <v>805</v>
      </c>
      <c r="B65" s="37"/>
      <c r="C65" s="29"/>
      <c r="D65" s="28" t="s">
        <v>16</v>
      </c>
      <c r="E65" s="27"/>
      <c r="F65" s="28"/>
      <c r="G65" s="28"/>
      <c r="H65" s="29"/>
      <c r="I65" s="29"/>
      <c r="J65" s="29"/>
      <c r="K65" s="30">
        <f t="shared" si="1"/>
        <v>0</v>
      </c>
      <c r="L65" s="30">
        <f t="shared" si="0"/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</row>
    <row r="66" spans="1:45" ht="15" x14ac:dyDescent="0.25">
      <c r="A66" s="28">
        <v>902</v>
      </c>
      <c r="B66" s="37"/>
      <c r="C66" s="29"/>
      <c r="D66" s="28" t="s">
        <v>16</v>
      </c>
      <c r="E66" s="27"/>
      <c r="F66" s="28"/>
      <c r="G66" s="28"/>
      <c r="H66" s="29"/>
      <c r="I66" s="29"/>
      <c r="J66" s="29"/>
      <c r="K66" s="30">
        <f t="shared" si="1"/>
        <v>0</v>
      </c>
      <c r="L66" s="30">
        <f t="shared" ref="L66:L73" si="2">SUM(M66:AS66)</f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0</v>
      </c>
      <c r="AD66" s="29">
        <v>0</v>
      </c>
      <c r="AE66" s="29">
        <v>0</v>
      </c>
      <c r="AF66" s="29">
        <v>0</v>
      </c>
      <c r="AG66" s="29">
        <v>0</v>
      </c>
      <c r="AH66" s="29">
        <v>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0</v>
      </c>
      <c r="AS66" s="29">
        <v>0</v>
      </c>
    </row>
    <row r="67" spans="1:45" ht="15" x14ac:dyDescent="0.25">
      <c r="A67" s="28">
        <v>903</v>
      </c>
      <c r="B67" s="37"/>
      <c r="C67" s="29"/>
      <c r="D67" s="28" t="s">
        <v>16</v>
      </c>
      <c r="E67" s="27"/>
      <c r="F67" s="28"/>
      <c r="G67" s="28"/>
      <c r="H67" s="29"/>
      <c r="I67" s="29"/>
      <c r="J67" s="29"/>
      <c r="K67" s="30">
        <f t="shared" ref="K67:K73" si="3">SUM(H67+I67+J67)</f>
        <v>0</v>
      </c>
      <c r="L67" s="30">
        <f t="shared" si="2"/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</row>
    <row r="68" spans="1:45" ht="15" x14ac:dyDescent="0.25">
      <c r="A68" s="28">
        <v>1005</v>
      </c>
      <c r="B68" s="37"/>
      <c r="C68" s="29"/>
      <c r="D68" s="28" t="s">
        <v>16</v>
      </c>
      <c r="E68" s="27"/>
      <c r="F68" s="28"/>
      <c r="G68" s="28"/>
      <c r="H68" s="29"/>
      <c r="I68" s="29"/>
      <c r="J68" s="29"/>
      <c r="K68" s="30">
        <f t="shared" si="3"/>
        <v>0</v>
      </c>
      <c r="L68" s="30">
        <f t="shared" si="2"/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0</v>
      </c>
      <c r="AC68" s="29">
        <v>0</v>
      </c>
      <c r="AD68" s="29">
        <v>0</v>
      </c>
      <c r="AE68" s="29">
        <v>0</v>
      </c>
      <c r="AF68" s="29">
        <v>0</v>
      </c>
      <c r="AG68" s="29">
        <v>0</v>
      </c>
      <c r="AH68" s="29">
        <v>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R68" s="29">
        <v>0</v>
      </c>
      <c r="AS68" s="29">
        <v>0</v>
      </c>
    </row>
    <row r="69" spans="1:45" ht="15" x14ac:dyDescent="0.25">
      <c r="A69" s="28">
        <v>1006</v>
      </c>
      <c r="B69" s="37"/>
      <c r="C69" s="29"/>
      <c r="D69" s="28" t="s">
        <v>16</v>
      </c>
      <c r="E69" s="27"/>
      <c r="F69" s="28"/>
      <c r="G69" s="28"/>
      <c r="H69" s="29"/>
      <c r="I69" s="29"/>
      <c r="J69" s="29"/>
      <c r="K69" s="30">
        <f t="shared" si="3"/>
        <v>0</v>
      </c>
      <c r="L69" s="30">
        <f t="shared" si="2"/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0</v>
      </c>
      <c r="AD69" s="29">
        <v>0</v>
      </c>
      <c r="AE69" s="29">
        <v>0</v>
      </c>
      <c r="AF69" s="29">
        <v>0</v>
      </c>
      <c r="AG69" s="29">
        <v>0</v>
      </c>
      <c r="AH69" s="29">
        <v>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R69" s="29">
        <v>0</v>
      </c>
      <c r="AS69" s="29">
        <v>0</v>
      </c>
    </row>
    <row r="70" spans="1:45" ht="15" x14ac:dyDescent="0.25">
      <c r="A70" s="28">
        <v>1101</v>
      </c>
      <c r="B70" s="37"/>
      <c r="C70" s="29"/>
      <c r="D70" s="28" t="s">
        <v>16</v>
      </c>
      <c r="E70" s="27"/>
      <c r="F70" s="28"/>
      <c r="G70" s="28"/>
      <c r="H70" s="29"/>
      <c r="I70" s="29"/>
      <c r="J70" s="29"/>
      <c r="K70" s="30">
        <f t="shared" si="3"/>
        <v>0</v>
      </c>
      <c r="L70" s="30">
        <f t="shared" si="2"/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>
        <v>0</v>
      </c>
      <c r="AC70" s="29">
        <v>0</v>
      </c>
      <c r="AD70" s="29">
        <v>0</v>
      </c>
      <c r="AE70" s="29">
        <v>0</v>
      </c>
      <c r="AF70" s="29">
        <v>0</v>
      </c>
      <c r="AG70" s="29">
        <v>0</v>
      </c>
      <c r="AH70" s="29">
        <v>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R70" s="29">
        <v>0</v>
      </c>
      <c r="AS70" s="29">
        <v>0</v>
      </c>
    </row>
    <row r="71" spans="1:45" ht="15" x14ac:dyDescent="0.25">
      <c r="A71" s="28">
        <v>1102</v>
      </c>
      <c r="B71" s="37"/>
      <c r="C71" s="29"/>
      <c r="D71" s="28" t="s">
        <v>16</v>
      </c>
      <c r="E71" s="27"/>
      <c r="F71" s="28"/>
      <c r="G71" s="28"/>
      <c r="H71" s="29"/>
      <c r="I71" s="29"/>
      <c r="J71" s="29"/>
      <c r="K71" s="30">
        <f t="shared" si="3"/>
        <v>0</v>
      </c>
      <c r="L71" s="30">
        <f t="shared" si="2"/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</row>
    <row r="72" spans="1:45" ht="15" x14ac:dyDescent="0.25">
      <c r="A72" s="28">
        <v>1105</v>
      </c>
      <c r="B72" s="37"/>
      <c r="C72" s="29"/>
      <c r="D72" s="28" t="s">
        <v>16</v>
      </c>
      <c r="E72" s="27"/>
      <c r="F72" s="28"/>
      <c r="G72" s="28"/>
      <c r="H72" s="29"/>
      <c r="I72" s="29"/>
      <c r="J72" s="29"/>
      <c r="K72" s="30">
        <f t="shared" si="3"/>
        <v>0</v>
      </c>
      <c r="L72" s="30">
        <f t="shared" si="2"/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0</v>
      </c>
      <c r="AS72" s="29">
        <v>0</v>
      </c>
    </row>
    <row r="73" spans="1:45" ht="15" x14ac:dyDescent="0.25">
      <c r="A73" s="28">
        <v>1106</v>
      </c>
      <c r="B73" s="184"/>
      <c r="C73" s="29"/>
      <c r="D73" s="28" t="s">
        <v>16</v>
      </c>
      <c r="E73" s="27"/>
      <c r="F73" s="28"/>
      <c r="G73" s="28"/>
      <c r="H73" s="29"/>
      <c r="I73" s="29"/>
      <c r="J73" s="29"/>
      <c r="K73" s="30">
        <f t="shared" si="3"/>
        <v>0</v>
      </c>
      <c r="L73" s="30">
        <f t="shared" si="2"/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0</v>
      </c>
      <c r="AD73" s="29">
        <v>0</v>
      </c>
      <c r="AE73" s="29">
        <v>0</v>
      </c>
      <c r="AF73" s="29">
        <v>0</v>
      </c>
      <c r="AG73" s="29">
        <v>0</v>
      </c>
      <c r="AH73" s="29">
        <v>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0</v>
      </c>
      <c r="AS73" s="29">
        <v>0</v>
      </c>
    </row>
    <row r="74" spans="1:45" x14ac:dyDescent="0.25">
      <c r="H74" s="208">
        <f t="shared" ref="H74:AS74" si="4">SUM(H2:H73)</f>
        <v>172391.19</v>
      </c>
      <c r="I74" s="208">
        <f t="shared" si="4"/>
        <v>104494.45000000001</v>
      </c>
      <c r="J74" s="208">
        <f t="shared" si="4"/>
        <v>254718.42000000004</v>
      </c>
      <c r="K74" s="209">
        <f t="shared" si="4"/>
        <v>531604.06000000006</v>
      </c>
      <c r="L74" s="209">
        <f t="shared" si="4"/>
        <v>17198324.449999996</v>
      </c>
      <c r="M74" s="208">
        <f t="shared" si="4"/>
        <v>113326.23999999998</v>
      </c>
      <c r="N74" s="208">
        <f t="shared" si="4"/>
        <v>113326.23999999998</v>
      </c>
      <c r="O74" s="208">
        <f t="shared" si="4"/>
        <v>146476.66</v>
      </c>
      <c r="P74" s="208">
        <f t="shared" si="4"/>
        <v>124270.45999999999</v>
      </c>
      <c r="Q74" s="208">
        <f t="shared" si="4"/>
        <v>105853.72</v>
      </c>
      <c r="R74" s="208">
        <f t="shared" si="4"/>
        <v>105853.72</v>
      </c>
      <c r="S74" s="208">
        <f t="shared" si="4"/>
        <v>78998.94</v>
      </c>
      <c r="T74" s="208">
        <f t="shared" si="4"/>
        <v>78998.94</v>
      </c>
      <c r="U74" s="208">
        <f t="shared" si="4"/>
        <v>385150.53000000014</v>
      </c>
      <c r="V74" s="208">
        <f t="shared" si="4"/>
        <v>140497.28</v>
      </c>
      <c r="W74" s="208">
        <f t="shared" si="4"/>
        <v>78998.94</v>
      </c>
      <c r="X74" s="208">
        <f t="shared" si="4"/>
        <v>252211.59000000008</v>
      </c>
      <c r="Y74" s="208">
        <f t="shared" si="4"/>
        <v>170793.97000000003</v>
      </c>
      <c r="Z74" s="208">
        <f t="shared" si="4"/>
        <v>86750.86</v>
      </c>
      <c r="AA74" s="208">
        <f t="shared" si="4"/>
        <v>119621.88000000002</v>
      </c>
      <c r="AB74" s="208">
        <f t="shared" si="4"/>
        <v>97415.679999999993</v>
      </c>
      <c r="AC74" s="208">
        <f t="shared" si="4"/>
        <v>78998.94</v>
      </c>
      <c r="AD74" s="208">
        <f t="shared" si="4"/>
        <v>78998.94</v>
      </c>
      <c r="AE74" s="208">
        <f t="shared" si="4"/>
        <v>78998.94</v>
      </c>
      <c r="AF74" s="208">
        <f t="shared" si="4"/>
        <v>75239.26999999999</v>
      </c>
      <c r="AG74" s="208">
        <f t="shared" si="4"/>
        <v>199638.83</v>
      </c>
      <c r="AH74" s="208">
        <f t="shared" si="4"/>
        <v>105397.06999999999</v>
      </c>
      <c r="AI74" s="208">
        <f t="shared" si="4"/>
        <v>1217950.95</v>
      </c>
      <c r="AJ74" s="208">
        <f t="shared" si="4"/>
        <v>13119061.93</v>
      </c>
      <c r="AK74" s="208">
        <f t="shared" si="4"/>
        <v>11104.79</v>
      </c>
      <c r="AL74" s="208">
        <f t="shared" si="4"/>
        <v>34287.909999999996</v>
      </c>
      <c r="AM74" s="208">
        <f t="shared" si="4"/>
        <v>0</v>
      </c>
      <c r="AN74" s="208">
        <f t="shared" si="4"/>
        <v>0</v>
      </c>
      <c r="AO74" s="208">
        <f t="shared" si="4"/>
        <v>0</v>
      </c>
      <c r="AP74" s="208">
        <f t="shared" si="4"/>
        <v>0</v>
      </c>
      <c r="AQ74" s="208">
        <f t="shared" si="4"/>
        <v>0</v>
      </c>
      <c r="AR74" s="208">
        <f t="shared" si="4"/>
        <v>0</v>
      </c>
      <c r="AS74" s="208">
        <f t="shared" si="4"/>
        <v>101.23</v>
      </c>
    </row>
  </sheetData>
  <autoFilter ref="A1:AS74" xr:uid="{00000000-0001-0000-0000-000000000000}">
    <sortState xmlns:xlrd2="http://schemas.microsoft.com/office/spreadsheetml/2017/richdata2" ref="A2:AS74">
      <sortCondition ref="E1"/>
    </sortState>
  </autoFilter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8EFB-C3D6-47FB-92D7-0EB164A08F92}">
  <dimension ref="A1:AW81"/>
  <sheetViews>
    <sheetView topLeftCell="AB1" zoomScale="80" zoomScaleNormal="80" workbookViewId="0">
      <pane ySplit="1" topLeftCell="A26" activePane="bottomLeft" state="frozen"/>
      <selection activeCell="O144" sqref="O144"/>
      <selection pane="bottomLeft" activeCell="AW74" sqref="AW74"/>
    </sheetView>
  </sheetViews>
  <sheetFormatPr defaultColWidth="9.140625" defaultRowHeight="12.75" x14ac:dyDescent="0.25"/>
  <cols>
    <col min="1" max="1" width="6.85546875" style="44" customWidth="1"/>
    <col min="2" max="2" width="17.85546875" style="44" customWidth="1"/>
    <col min="3" max="3" width="17.42578125" style="44" customWidth="1"/>
    <col min="4" max="4" width="23.5703125" style="44" customWidth="1"/>
    <col min="5" max="5" width="49.5703125" style="23" bestFit="1" customWidth="1"/>
    <col min="6" max="6" width="8.140625" style="44" customWidth="1"/>
    <col min="7" max="7" width="7.140625" style="44" customWidth="1"/>
    <col min="8" max="8" width="15.7109375" style="23" customWidth="1"/>
    <col min="9" max="9" width="15.85546875" style="23" customWidth="1"/>
    <col min="10" max="10" width="16.85546875" style="23" customWidth="1"/>
    <col min="11" max="11" width="15.7109375" style="23" customWidth="1"/>
    <col min="12" max="12" width="18.5703125" style="23" customWidth="1"/>
    <col min="13" max="14" width="15.28515625" style="23" bestFit="1" customWidth="1"/>
    <col min="15" max="15" width="17" style="23" bestFit="1" customWidth="1"/>
    <col min="16" max="16" width="25.7109375" style="42" customWidth="1"/>
    <col min="17" max="17" width="18.7109375" style="42" customWidth="1"/>
    <col min="18" max="20" width="15.28515625" style="23" bestFit="1" customWidth="1"/>
    <col min="21" max="22" width="14.28515625" style="23" bestFit="1" customWidth="1"/>
    <col min="23" max="23" width="16.85546875" style="23" bestFit="1" customWidth="1"/>
    <col min="24" max="25" width="15.85546875" style="23" bestFit="1" customWidth="1"/>
    <col min="26" max="26" width="14.28515625" style="23" bestFit="1" customWidth="1"/>
    <col min="27" max="29" width="15.85546875" style="23" bestFit="1" customWidth="1"/>
    <col min="30" max="32" width="14.28515625" style="23" bestFit="1" customWidth="1"/>
    <col min="33" max="33" width="15.85546875" style="23" bestFit="1" customWidth="1"/>
    <col min="34" max="35" width="16.85546875" style="23" bestFit="1" customWidth="1"/>
    <col min="36" max="37" width="15.85546875" style="23" bestFit="1" customWidth="1"/>
    <col min="38" max="38" width="16.85546875" style="23" bestFit="1" customWidth="1"/>
    <col min="39" max="45" width="14.28515625" style="23" bestFit="1" customWidth="1"/>
    <col min="46" max="46" width="13.28515625" style="23" bestFit="1" customWidth="1"/>
    <col min="47" max="47" width="14.28515625" style="23" bestFit="1" customWidth="1"/>
    <col min="48" max="48" width="15.28515625" style="23" bestFit="1" customWidth="1"/>
    <col min="49" max="49" width="18" style="23" bestFit="1" customWidth="1"/>
    <col min="50" max="16384" width="9.140625" style="23"/>
  </cols>
  <sheetData>
    <row r="1" spans="1:49" s="44" customFormat="1" ht="15" customHeight="1" x14ac:dyDescent="0.25">
      <c r="A1" s="21" t="s">
        <v>3428</v>
      </c>
      <c r="B1" s="21" t="s">
        <v>4058</v>
      </c>
      <c r="C1" s="21" t="s">
        <v>4059</v>
      </c>
      <c r="D1" s="21" t="s">
        <v>4060</v>
      </c>
      <c r="E1" s="21" t="s">
        <v>3432</v>
      </c>
      <c r="F1" s="21" t="s">
        <v>4061</v>
      </c>
      <c r="G1" s="21" t="s">
        <v>4062</v>
      </c>
      <c r="H1" s="21" t="s">
        <v>3434</v>
      </c>
      <c r="I1" s="21" t="s">
        <v>3435</v>
      </c>
      <c r="J1" s="21" t="s">
        <v>3436</v>
      </c>
      <c r="K1" s="22" t="s">
        <v>3437</v>
      </c>
      <c r="L1" s="22" t="s">
        <v>3624</v>
      </c>
      <c r="M1" s="21" t="s">
        <v>3439</v>
      </c>
      <c r="N1" s="21" t="s">
        <v>3440</v>
      </c>
      <c r="O1" s="21" t="s">
        <v>3441</v>
      </c>
      <c r="P1" s="22" t="s">
        <v>4063</v>
      </c>
      <c r="Q1" s="22" t="s">
        <v>3438</v>
      </c>
      <c r="R1" s="183" t="s">
        <v>3442</v>
      </c>
      <c r="S1" s="183" t="s">
        <v>3443</v>
      </c>
      <c r="T1" s="21" t="s">
        <v>3444</v>
      </c>
      <c r="U1" s="21" t="s">
        <v>3445</v>
      </c>
      <c r="V1" s="21" t="s">
        <v>3446</v>
      </c>
      <c r="W1" s="21" t="s">
        <v>3447</v>
      </c>
      <c r="X1" s="21" t="s">
        <v>3448</v>
      </c>
      <c r="Y1" s="21" t="s">
        <v>3449</v>
      </c>
      <c r="Z1" s="21" t="s">
        <v>3450</v>
      </c>
      <c r="AA1" s="21" t="s">
        <v>3451</v>
      </c>
      <c r="AB1" s="21" t="s">
        <v>3452</v>
      </c>
      <c r="AC1" s="21" t="s">
        <v>3453</v>
      </c>
      <c r="AD1" s="21" t="s">
        <v>3454</v>
      </c>
      <c r="AE1" s="21" t="s">
        <v>3455</v>
      </c>
      <c r="AF1" s="21" t="s">
        <v>3456</v>
      </c>
      <c r="AG1" s="21" t="s">
        <v>3457</v>
      </c>
      <c r="AH1" s="21" t="s">
        <v>3458</v>
      </c>
      <c r="AI1" s="21" t="s">
        <v>3459</v>
      </c>
      <c r="AJ1" s="21" t="s">
        <v>3460</v>
      </c>
      <c r="AK1" s="21" t="s">
        <v>3461</v>
      </c>
      <c r="AL1" s="21" t="s">
        <v>3462</v>
      </c>
      <c r="AM1" s="21" t="s">
        <v>3463</v>
      </c>
      <c r="AN1" s="21" t="s">
        <v>3464</v>
      </c>
      <c r="AO1" s="21" t="s">
        <v>3465</v>
      </c>
      <c r="AP1" s="21" t="s">
        <v>3466</v>
      </c>
      <c r="AQ1" s="21" t="s">
        <v>3467</v>
      </c>
      <c r="AR1" s="21" t="s">
        <v>3468</v>
      </c>
      <c r="AS1" s="21" t="s">
        <v>3469</v>
      </c>
      <c r="AT1" s="21" t="s">
        <v>3470</v>
      </c>
      <c r="AU1" s="21" t="s">
        <v>3471</v>
      </c>
      <c r="AV1" s="44" t="s">
        <v>4195</v>
      </c>
      <c r="AW1" s="44" t="s">
        <v>3427</v>
      </c>
    </row>
    <row r="2" spans="1:49" ht="15" x14ac:dyDescent="0.2">
      <c r="A2" s="28">
        <v>1</v>
      </c>
      <c r="B2" s="37"/>
      <c r="C2" s="29"/>
      <c r="D2" s="28" t="s">
        <v>16</v>
      </c>
      <c r="E2" s="27"/>
      <c r="F2" s="28"/>
      <c r="G2" s="28"/>
      <c r="H2" s="29"/>
      <c r="I2" s="29"/>
      <c r="J2" s="29"/>
      <c r="K2" s="30">
        <f t="shared" ref="K2:K33" si="0">SUM(H2+I2+J2)</f>
        <v>0</v>
      </c>
      <c r="L2" s="30">
        <v>0</v>
      </c>
      <c r="M2" s="29"/>
      <c r="N2" s="29"/>
      <c r="O2" s="29"/>
      <c r="P2" s="30">
        <f t="shared" ref="P2:P33" si="1">SUM(M2:O2)</f>
        <v>0</v>
      </c>
      <c r="Q2" s="30">
        <f t="shared" ref="Q2:Q33" si="2">SUM(R2:AU2)</f>
        <v>0</v>
      </c>
      <c r="R2" s="185">
        <v>0</v>
      </c>
      <c r="S2" s="185">
        <v>0</v>
      </c>
      <c r="T2" s="29">
        <v>0</v>
      </c>
      <c r="U2" s="26">
        <v>0</v>
      </c>
      <c r="V2" s="26">
        <v>0</v>
      </c>
      <c r="W2" s="26">
        <v>0</v>
      </c>
      <c r="X2" s="26">
        <v>0</v>
      </c>
      <c r="Y2" s="26">
        <v>0</v>
      </c>
      <c r="Z2" s="26">
        <v>0</v>
      </c>
      <c r="AA2" s="26">
        <v>0</v>
      </c>
      <c r="AB2" s="26">
        <v>0</v>
      </c>
      <c r="AC2" s="26">
        <v>0</v>
      </c>
      <c r="AD2" s="26">
        <v>0</v>
      </c>
      <c r="AE2" s="26">
        <v>0</v>
      </c>
      <c r="AF2" s="26">
        <v>0</v>
      </c>
      <c r="AG2" s="26">
        <v>0</v>
      </c>
      <c r="AH2" s="26">
        <v>0</v>
      </c>
      <c r="AI2" s="26">
        <v>0</v>
      </c>
      <c r="AJ2" s="26">
        <v>0</v>
      </c>
      <c r="AK2" s="26">
        <v>0</v>
      </c>
      <c r="AL2" s="26">
        <v>0</v>
      </c>
      <c r="AM2" s="26">
        <v>0</v>
      </c>
      <c r="AN2" s="26">
        <v>0</v>
      </c>
      <c r="AO2" s="26">
        <v>0</v>
      </c>
      <c r="AP2" s="26">
        <v>0</v>
      </c>
      <c r="AQ2" s="26">
        <v>0</v>
      </c>
      <c r="AR2" s="29">
        <v>0</v>
      </c>
      <c r="AS2" s="29">
        <v>0</v>
      </c>
      <c r="AT2" s="29">
        <v>0</v>
      </c>
      <c r="AU2" s="29">
        <v>0</v>
      </c>
      <c r="AV2" s="208">
        <f>SUM(M2:O2,R2:S2)</f>
        <v>0</v>
      </c>
      <c r="AW2" s="208">
        <f>SUM(T2:AU2)</f>
        <v>0</v>
      </c>
    </row>
    <row r="3" spans="1:49" ht="15" x14ac:dyDescent="0.2">
      <c r="A3" s="28">
        <v>2</v>
      </c>
      <c r="B3" s="244"/>
      <c r="C3" s="29"/>
      <c r="D3" s="28" t="s">
        <v>16</v>
      </c>
      <c r="E3" s="27"/>
      <c r="F3" s="28"/>
      <c r="G3" s="28"/>
      <c r="H3" s="29"/>
      <c r="I3" s="29"/>
      <c r="J3" s="29"/>
      <c r="K3" s="30">
        <f t="shared" si="0"/>
        <v>0</v>
      </c>
      <c r="L3" s="30">
        <v>0</v>
      </c>
      <c r="M3" s="29"/>
      <c r="N3" s="29"/>
      <c r="O3" s="29"/>
      <c r="P3" s="30">
        <f t="shared" si="1"/>
        <v>0</v>
      </c>
      <c r="Q3" s="30">
        <f t="shared" si="2"/>
        <v>0</v>
      </c>
      <c r="R3" s="185">
        <v>0</v>
      </c>
      <c r="S3" s="185">
        <v>0</v>
      </c>
      <c r="T3" s="29">
        <v>0</v>
      </c>
      <c r="U3" s="26">
        <v>0</v>
      </c>
      <c r="V3" s="26">
        <v>0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v>0</v>
      </c>
      <c r="AD3" s="26">
        <v>0</v>
      </c>
      <c r="AE3" s="26">
        <v>0</v>
      </c>
      <c r="AF3" s="26">
        <v>0</v>
      </c>
      <c r="AG3" s="26">
        <v>0</v>
      </c>
      <c r="AH3" s="26">
        <v>0</v>
      </c>
      <c r="AI3" s="26">
        <v>0</v>
      </c>
      <c r="AJ3" s="26">
        <v>0</v>
      </c>
      <c r="AK3" s="26">
        <v>0</v>
      </c>
      <c r="AL3" s="26">
        <v>0</v>
      </c>
      <c r="AM3" s="26">
        <v>0</v>
      </c>
      <c r="AN3" s="26">
        <v>0</v>
      </c>
      <c r="AO3" s="26">
        <v>0</v>
      </c>
      <c r="AP3" s="26">
        <v>0</v>
      </c>
      <c r="AQ3" s="26">
        <v>0</v>
      </c>
      <c r="AR3" s="29">
        <v>0</v>
      </c>
      <c r="AS3" s="29">
        <v>0</v>
      </c>
      <c r="AT3" s="29">
        <v>0</v>
      </c>
      <c r="AU3" s="29">
        <v>0</v>
      </c>
      <c r="AV3" s="208">
        <f t="shared" ref="AV3:AV66" si="3">SUM(M3:O3,R3:S3)</f>
        <v>0</v>
      </c>
      <c r="AW3" s="208">
        <f t="shared" ref="AW3:AW66" si="4">SUM(T3:AU3)</f>
        <v>0</v>
      </c>
    </row>
    <row r="4" spans="1:49" ht="15" customHeight="1" x14ac:dyDescent="0.2">
      <c r="A4" s="28">
        <v>201</v>
      </c>
      <c r="B4" s="184">
        <v>45381</v>
      </c>
      <c r="C4" s="29">
        <v>301516</v>
      </c>
      <c r="D4" s="28" t="s">
        <v>19</v>
      </c>
      <c r="E4" s="27" t="s">
        <v>1763</v>
      </c>
      <c r="F4" s="28" t="s">
        <v>4098</v>
      </c>
      <c r="G4" s="28" t="s">
        <v>3487</v>
      </c>
      <c r="H4" s="29"/>
      <c r="I4" s="29"/>
      <c r="J4" s="29"/>
      <c r="K4" s="30">
        <f t="shared" si="0"/>
        <v>0</v>
      </c>
      <c r="L4" s="30">
        <v>261722.55000000002</v>
      </c>
      <c r="M4" s="29">
        <v>0</v>
      </c>
      <c r="N4" s="29">
        <v>0</v>
      </c>
      <c r="O4" s="29">
        <v>0</v>
      </c>
      <c r="P4" s="30">
        <f t="shared" si="1"/>
        <v>0</v>
      </c>
      <c r="Q4" s="30">
        <f t="shared" si="2"/>
        <v>261722.55000000002</v>
      </c>
      <c r="R4" s="185">
        <v>0</v>
      </c>
      <c r="S4" s="185">
        <v>0</v>
      </c>
      <c r="T4" s="29">
        <v>0</v>
      </c>
      <c r="U4" s="26">
        <v>0</v>
      </c>
      <c r="V4" s="26">
        <v>0</v>
      </c>
      <c r="W4" s="26">
        <v>10468.9</v>
      </c>
      <c r="X4" s="26">
        <v>0</v>
      </c>
      <c r="Y4" s="26">
        <v>0</v>
      </c>
      <c r="Z4" s="26">
        <v>0</v>
      </c>
      <c r="AA4" s="26">
        <v>0</v>
      </c>
      <c r="AB4" s="26">
        <v>0</v>
      </c>
      <c r="AC4" s="26">
        <v>0</v>
      </c>
      <c r="AD4" s="26">
        <v>0</v>
      </c>
      <c r="AE4" s="26">
        <v>0</v>
      </c>
      <c r="AF4" s="26">
        <v>0</v>
      </c>
      <c r="AG4" s="26">
        <v>0</v>
      </c>
      <c r="AH4" s="26">
        <v>0</v>
      </c>
      <c r="AI4" s="26">
        <v>0</v>
      </c>
      <c r="AJ4" s="26">
        <v>0</v>
      </c>
      <c r="AK4" s="26">
        <v>24427.43</v>
      </c>
      <c r="AL4" s="26">
        <v>226477.26</v>
      </c>
      <c r="AM4" s="26">
        <v>348.96</v>
      </c>
      <c r="AN4" s="26">
        <v>0</v>
      </c>
      <c r="AO4" s="26">
        <v>0</v>
      </c>
      <c r="AP4" s="26">
        <v>0</v>
      </c>
      <c r="AQ4" s="26">
        <v>0</v>
      </c>
      <c r="AR4" s="29">
        <v>0</v>
      </c>
      <c r="AS4" s="29">
        <v>0</v>
      </c>
      <c r="AT4" s="29">
        <v>0</v>
      </c>
      <c r="AU4" s="29">
        <v>0</v>
      </c>
      <c r="AV4" s="208">
        <f t="shared" si="3"/>
        <v>0</v>
      </c>
      <c r="AW4" s="208">
        <f t="shared" si="4"/>
        <v>261722.55000000002</v>
      </c>
    </row>
    <row r="5" spans="1:49" ht="15" customHeight="1" x14ac:dyDescent="0.2">
      <c r="A5" s="28">
        <v>202</v>
      </c>
      <c r="B5" s="37"/>
      <c r="C5" s="29"/>
      <c r="D5" s="28" t="s">
        <v>16</v>
      </c>
      <c r="E5" s="27"/>
      <c r="F5" s="28"/>
      <c r="G5" s="28"/>
      <c r="H5" s="29"/>
      <c r="I5" s="29"/>
      <c r="J5" s="29"/>
      <c r="K5" s="30">
        <f t="shared" si="0"/>
        <v>0</v>
      </c>
      <c r="L5" s="30">
        <v>0</v>
      </c>
      <c r="M5" s="29"/>
      <c r="N5" s="29"/>
      <c r="O5" s="29"/>
      <c r="P5" s="30">
        <f t="shared" si="1"/>
        <v>0</v>
      </c>
      <c r="Q5" s="30">
        <f t="shared" si="2"/>
        <v>0</v>
      </c>
      <c r="R5" s="185">
        <v>0</v>
      </c>
      <c r="S5" s="185">
        <v>0</v>
      </c>
      <c r="T5" s="29">
        <v>0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0</v>
      </c>
      <c r="AD5" s="26">
        <v>0</v>
      </c>
      <c r="AE5" s="26">
        <v>0</v>
      </c>
      <c r="AF5" s="26">
        <v>0</v>
      </c>
      <c r="AG5" s="26">
        <v>0</v>
      </c>
      <c r="AH5" s="26">
        <v>0</v>
      </c>
      <c r="AI5" s="26">
        <v>0</v>
      </c>
      <c r="AJ5" s="26">
        <v>0</v>
      </c>
      <c r="AK5" s="26">
        <v>0</v>
      </c>
      <c r="AL5" s="26">
        <v>0</v>
      </c>
      <c r="AM5" s="26">
        <v>0</v>
      </c>
      <c r="AN5" s="26">
        <v>0</v>
      </c>
      <c r="AO5" s="26">
        <v>0</v>
      </c>
      <c r="AP5" s="26">
        <v>0</v>
      </c>
      <c r="AQ5" s="26">
        <v>0</v>
      </c>
      <c r="AR5" s="29">
        <v>0</v>
      </c>
      <c r="AS5" s="29">
        <v>0</v>
      </c>
      <c r="AT5" s="29">
        <v>0</v>
      </c>
      <c r="AU5" s="29">
        <v>0</v>
      </c>
      <c r="AV5" s="208">
        <f t="shared" si="3"/>
        <v>0</v>
      </c>
      <c r="AW5" s="208">
        <f t="shared" si="4"/>
        <v>0</v>
      </c>
    </row>
    <row r="6" spans="1:49" ht="15" x14ac:dyDescent="0.2">
      <c r="A6" s="28">
        <v>203</v>
      </c>
      <c r="B6" s="184">
        <v>45139</v>
      </c>
      <c r="C6" s="29">
        <v>225750</v>
      </c>
      <c r="D6" s="28" t="s">
        <v>19</v>
      </c>
      <c r="E6" s="27" t="s">
        <v>1766</v>
      </c>
      <c r="F6" s="28" t="s">
        <v>4073</v>
      </c>
      <c r="G6" s="28" t="s">
        <v>3508</v>
      </c>
      <c r="H6" s="29"/>
      <c r="I6" s="29"/>
      <c r="J6" s="29"/>
      <c r="K6" s="30">
        <f t="shared" si="0"/>
        <v>0</v>
      </c>
      <c r="L6" s="30">
        <v>0</v>
      </c>
      <c r="M6" s="29"/>
      <c r="N6" s="29"/>
      <c r="O6" s="29"/>
      <c r="P6" s="30">
        <f t="shared" si="1"/>
        <v>0</v>
      </c>
      <c r="Q6" s="30">
        <f t="shared" si="2"/>
        <v>0</v>
      </c>
      <c r="R6" s="185">
        <v>0</v>
      </c>
      <c r="S6" s="185">
        <v>0</v>
      </c>
      <c r="T6" s="29">
        <v>0</v>
      </c>
      <c r="U6" s="26">
        <v>0</v>
      </c>
      <c r="V6" s="26">
        <v>0</v>
      </c>
      <c r="W6" s="26">
        <v>0</v>
      </c>
      <c r="X6" s="26">
        <v>0</v>
      </c>
      <c r="Y6" s="26">
        <v>0</v>
      </c>
      <c r="Z6" s="26">
        <v>0</v>
      </c>
      <c r="AA6" s="26">
        <v>0</v>
      </c>
      <c r="AB6" s="26">
        <v>0</v>
      </c>
      <c r="AC6" s="26">
        <v>0</v>
      </c>
      <c r="AD6" s="26">
        <v>0</v>
      </c>
      <c r="AE6" s="26">
        <v>0</v>
      </c>
      <c r="AF6" s="26">
        <v>0</v>
      </c>
      <c r="AG6" s="26">
        <v>0</v>
      </c>
      <c r="AH6" s="26">
        <v>0</v>
      </c>
      <c r="AI6" s="26">
        <v>0</v>
      </c>
      <c r="AJ6" s="26">
        <v>0</v>
      </c>
      <c r="AK6" s="26">
        <v>0</v>
      </c>
      <c r="AL6" s="26">
        <v>0</v>
      </c>
      <c r="AM6" s="26">
        <v>0</v>
      </c>
      <c r="AN6" s="26">
        <v>0</v>
      </c>
      <c r="AO6" s="26">
        <v>0</v>
      </c>
      <c r="AP6" s="26">
        <v>0</v>
      </c>
      <c r="AQ6" s="26">
        <v>0</v>
      </c>
      <c r="AR6" s="29">
        <v>0</v>
      </c>
      <c r="AS6" s="29">
        <v>0</v>
      </c>
      <c r="AT6" s="29">
        <v>0</v>
      </c>
      <c r="AU6" s="29">
        <v>0</v>
      </c>
      <c r="AV6" s="208">
        <f t="shared" si="3"/>
        <v>0</v>
      </c>
      <c r="AW6" s="208">
        <f t="shared" si="4"/>
        <v>0</v>
      </c>
    </row>
    <row r="7" spans="1:49" ht="15" x14ac:dyDescent="0.2">
      <c r="A7" s="28">
        <v>204</v>
      </c>
      <c r="B7" s="184">
        <v>45395</v>
      </c>
      <c r="C7" s="29">
        <v>408500</v>
      </c>
      <c r="D7" s="28" t="s">
        <v>19</v>
      </c>
      <c r="E7" s="27" t="s">
        <v>1768</v>
      </c>
      <c r="F7" s="28" t="s">
        <v>4108</v>
      </c>
      <c r="G7" s="28" t="s">
        <v>3487</v>
      </c>
      <c r="H7" s="33">
        <v>1266.99</v>
      </c>
      <c r="I7" s="33">
        <v>1273.33</v>
      </c>
      <c r="J7" s="33">
        <v>1283.8900000000001</v>
      </c>
      <c r="K7" s="30">
        <f t="shared" si="0"/>
        <v>3824.21</v>
      </c>
      <c r="L7" s="30">
        <v>403879.31999999995</v>
      </c>
      <c r="M7" s="33">
        <v>1289.03</v>
      </c>
      <c r="N7" s="33">
        <v>1294.06</v>
      </c>
      <c r="O7" s="33">
        <v>1300.79</v>
      </c>
      <c r="P7" s="30">
        <f t="shared" si="1"/>
        <v>3883.88</v>
      </c>
      <c r="Q7" s="30">
        <f t="shared" si="2"/>
        <v>400059.86</v>
      </c>
      <c r="R7" s="62">
        <v>1308.33</v>
      </c>
      <c r="S7" s="62">
        <v>1317.36</v>
      </c>
      <c r="T7" s="29">
        <v>1289.03</v>
      </c>
      <c r="U7" s="26">
        <v>1329.35</v>
      </c>
      <c r="V7" s="26">
        <v>1329.35</v>
      </c>
      <c r="W7" s="26">
        <v>14622.81</v>
      </c>
      <c r="X7" s="26">
        <v>1329.35</v>
      </c>
      <c r="Y7" s="26">
        <v>1329.35</v>
      </c>
      <c r="Z7" s="26">
        <v>1329.35</v>
      </c>
      <c r="AA7" s="26">
        <v>1329.35</v>
      </c>
      <c r="AB7" s="26">
        <v>1329.35</v>
      </c>
      <c r="AC7" s="26">
        <v>1329.35</v>
      </c>
      <c r="AD7" s="26">
        <v>1329.35</v>
      </c>
      <c r="AE7" s="26">
        <v>1329.35</v>
      </c>
      <c r="AF7" s="26">
        <v>1329.35</v>
      </c>
      <c r="AG7" s="26">
        <v>1329.35</v>
      </c>
      <c r="AH7" s="26">
        <v>1329.35</v>
      </c>
      <c r="AI7" s="26">
        <v>14622.81</v>
      </c>
      <c r="AJ7" s="26">
        <v>1329.35</v>
      </c>
      <c r="AK7" s="26">
        <v>0</v>
      </c>
      <c r="AL7" s="26">
        <v>347790.12</v>
      </c>
      <c r="AM7" s="26">
        <v>498.5</v>
      </c>
      <c r="AN7" s="26">
        <v>0</v>
      </c>
      <c r="AO7" s="26">
        <v>0</v>
      </c>
      <c r="AP7" s="26">
        <v>0</v>
      </c>
      <c r="AQ7" s="26">
        <v>0</v>
      </c>
      <c r="AR7" s="29">
        <v>0</v>
      </c>
      <c r="AS7" s="29">
        <v>0</v>
      </c>
      <c r="AT7" s="29">
        <v>0</v>
      </c>
      <c r="AU7" s="29">
        <v>0</v>
      </c>
      <c r="AV7" s="208">
        <f t="shared" si="3"/>
        <v>6509.57</v>
      </c>
      <c r="AW7" s="208">
        <f t="shared" si="4"/>
        <v>397434.17</v>
      </c>
    </row>
    <row r="8" spans="1:49" ht="15" x14ac:dyDescent="0.2">
      <c r="A8" s="28">
        <v>205</v>
      </c>
      <c r="B8" s="184">
        <v>45062</v>
      </c>
      <c r="C8" s="29">
        <v>378000</v>
      </c>
      <c r="D8" s="28" t="s">
        <v>19</v>
      </c>
      <c r="E8" s="27" t="s">
        <v>1770</v>
      </c>
      <c r="F8" s="28" t="s">
        <v>4111</v>
      </c>
      <c r="G8" s="28" t="s">
        <v>3508</v>
      </c>
      <c r="H8" s="29"/>
      <c r="I8" s="29"/>
      <c r="J8" s="29"/>
      <c r="K8" s="30">
        <f t="shared" si="0"/>
        <v>0</v>
      </c>
      <c r="L8" s="30">
        <v>0</v>
      </c>
      <c r="M8" s="29"/>
      <c r="N8" s="29"/>
      <c r="O8" s="29"/>
      <c r="P8" s="30">
        <f t="shared" si="1"/>
        <v>0</v>
      </c>
      <c r="Q8" s="30">
        <f t="shared" si="2"/>
        <v>0</v>
      </c>
      <c r="R8" s="185">
        <v>0</v>
      </c>
      <c r="S8" s="185">
        <v>0</v>
      </c>
      <c r="T8" s="29">
        <v>0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>
        <v>0</v>
      </c>
      <c r="AG8" s="26">
        <v>0</v>
      </c>
      <c r="AH8" s="26">
        <v>0</v>
      </c>
      <c r="AI8" s="26">
        <v>0</v>
      </c>
      <c r="AJ8" s="26">
        <v>0</v>
      </c>
      <c r="AK8" s="26">
        <v>0</v>
      </c>
      <c r="AL8" s="26">
        <v>0</v>
      </c>
      <c r="AM8" s="26">
        <v>0</v>
      </c>
      <c r="AN8" s="26">
        <v>0</v>
      </c>
      <c r="AO8" s="26">
        <v>0</v>
      </c>
      <c r="AP8" s="26">
        <v>0</v>
      </c>
      <c r="AQ8" s="26">
        <v>0</v>
      </c>
      <c r="AR8" s="29">
        <v>0</v>
      </c>
      <c r="AS8" s="29">
        <v>0</v>
      </c>
      <c r="AT8" s="29">
        <v>0</v>
      </c>
      <c r="AU8" s="29">
        <v>0</v>
      </c>
      <c r="AV8" s="208">
        <f t="shared" si="3"/>
        <v>0</v>
      </c>
      <c r="AW8" s="208">
        <f t="shared" si="4"/>
        <v>0</v>
      </c>
    </row>
    <row r="9" spans="1:49" ht="15" x14ac:dyDescent="0.2">
      <c r="A9" s="28">
        <v>206</v>
      </c>
      <c r="B9" s="184">
        <v>45430</v>
      </c>
      <c r="C9" s="29">
        <v>478660</v>
      </c>
      <c r="D9" s="28" t="s">
        <v>19</v>
      </c>
      <c r="E9" s="27" t="s">
        <v>1773</v>
      </c>
      <c r="F9" s="28" t="s">
        <v>4110</v>
      </c>
      <c r="G9" s="28" t="s">
        <v>3487</v>
      </c>
      <c r="H9" s="33">
        <v>4211.51</v>
      </c>
      <c r="I9" s="33">
        <v>4232.57</v>
      </c>
      <c r="J9" s="33">
        <v>1662.27</v>
      </c>
      <c r="K9" s="30">
        <f t="shared" si="0"/>
        <v>10106.35</v>
      </c>
      <c r="L9" s="30">
        <v>500340.6</v>
      </c>
      <c r="M9" s="33">
        <v>1668.92</v>
      </c>
      <c r="N9" s="33">
        <v>1675.43</v>
      </c>
      <c r="O9" s="33">
        <v>10115.64</v>
      </c>
      <c r="P9" s="30">
        <f t="shared" si="1"/>
        <v>13459.99</v>
      </c>
      <c r="Q9" s="30">
        <f t="shared" si="2"/>
        <v>487040.19999999995</v>
      </c>
      <c r="R9" s="62">
        <v>1693.91</v>
      </c>
      <c r="S9" s="62">
        <v>1705.59</v>
      </c>
      <c r="T9" s="29">
        <v>1668.92</v>
      </c>
      <c r="U9" s="26">
        <v>1721.11</v>
      </c>
      <c r="V9" s="26">
        <v>1721.11</v>
      </c>
      <c r="W9" s="26">
        <v>1721.11</v>
      </c>
      <c r="X9" s="26">
        <v>1721.11</v>
      </c>
      <c r="Y9" s="26">
        <v>1721.11</v>
      </c>
      <c r="Z9" s="26">
        <v>1721.11</v>
      </c>
      <c r="AA9" s="26">
        <v>1721.11</v>
      </c>
      <c r="AB9" s="26">
        <v>1721.11</v>
      </c>
      <c r="AC9" s="26">
        <v>10337.73</v>
      </c>
      <c r="AD9" s="26">
        <v>1721.11</v>
      </c>
      <c r="AE9" s="26">
        <v>1721.11</v>
      </c>
      <c r="AF9" s="26">
        <v>1721.11</v>
      </c>
      <c r="AG9" s="26">
        <v>1721.11</v>
      </c>
      <c r="AH9" s="26">
        <v>1721.11</v>
      </c>
      <c r="AI9" s="26">
        <v>0</v>
      </c>
      <c r="AJ9" s="26">
        <v>0</v>
      </c>
      <c r="AK9" s="26">
        <v>25410.2</v>
      </c>
      <c r="AL9" s="26">
        <v>423849.42</v>
      </c>
      <c r="AM9" s="26">
        <v>0</v>
      </c>
      <c r="AN9" s="26">
        <v>0</v>
      </c>
      <c r="AO9" s="26">
        <v>0</v>
      </c>
      <c r="AP9" s="26">
        <v>0</v>
      </c>
      <c r="AQ9" s="26">
        <v>0</v>
      </c>
      <c r="AR9" s="29">
        <v>0</v>
      </c>
      <c r="AS9" s="29">
        <v>0</v>
      </c>
      <c r="AT9" s="29">
        <v>0</v>
      </c>
      <c r="AU9" s="29">
        <v>0</v>
      </c>
      <c r="AV9" s="208">
        <f t="shared" si="3"/>
        <v>16859.489999999998</v>
      </c>
      <c r="AW9" s="208">
        <f t="shared" si="4"/>
        <v>483640.69999999995</v>
      </c>
    </row>
    <row r="10" spans="1:49" ht="15" x14ac:dyDescent="0.2">
      <c r="A10" s="28">
        <v>207</v>
      </c>
      <c r="B10" s="184">
        <v>45414</v>
      </c>
      <c r="C10" s="29">
        <v>458325.6</v>
      </c>
      <c r="D10" s="28" t="s">
        <v>19</v>
      </c>
      <c r="E10" s="27" t="s">
        <v>1775</v>
      </c>
      <c r="F10" s="28" t="s">
        <v>4086</v>
      </c>
      <c r="G10" s="28" t="s">
        <v>3487</v>
      </c>
      <c r="H10" s="33">
        <v>1050.95</v>
      </c>
      <c r="I10" s="33">
        <v>1056.21</v>
      </c>
      <c r="J10" s="33">
        <v>1065.32</v>
      </c>
      <c r="K10" s="30">
        <f t="shared" si="0"/>
        <v>3172.4799999999996</v>
      </c>
      <c r="L10" s="30">
        <v>497905.73</v>
      </c>
      <c r="M10" s="33">
        <v>1069.23</v>
      </c>
      <c r="N10" s="33">
        <v>8855.5499999999993</v>
      </c>
      <c r="O10" s="33">
        <v>1078.98</v>
      </c>
      <c r="P10" s="30">
        <f t="shared" si="1"/>
        <v>11003.759999999998</v>
      </c>
      <c r="Q10" s="30">
        <f t="shared" si="2"/>
        <v>479233.71</v>
      </c>
      <c r="R10" s="62">
        <v>1085.24</v>
      </c>
      <c r="S10" s="62">
        <v>1092.73</v>
      </c>
      <c r="T10" s="29">
        <v>1069.23</v>
      </c>
      <c r="U10" s="26">
        <v>1102.67</v>
      </c>
      <c r="V10" s="26">
        <v>1102.67</v>
      </c>
      <c r="W10" s="26">
        <v>1102.67</v>
      </c>
      <c r="X10" s="26">
        <v>1102.67</v>
      </c>
      <c r="Y10" s="26">
        <v>1102.67</v>
      </c>
      <c r="Z10" s="26">
        <v>1102.67</v>
      </c>
      <c r="AA10" s="26">
        <v>1102.67</v>
      </c>
      <c r="AB10" s="26">
        <v>9097.0400000000009</v>
      </c>
      <c r="AC10" s="26">
        <v>1102.67</v>
      </c>
      <c r="AD10" s="26">
        <v>1102.67</v>
      </c>
      <c r="AE10" s="26">
        <v>1102.67</v>
      </c>
      <c r="AF10" s="26">
        <v>1102.67</v>
      </c>
      <c r="AG10" s="26">
        <v>1102.67</v>
      </c>
      <c r="AH10" s="26">
        <v>1102.67</v>
      </c>
      <c r="AI10" s="26">
        <v>1102.67</v>
      </c>
      <c r="AJ10" s="26">
        <v>1102.67</v>
      </c>
      <c r="AK10" s="26">
        <v>23450.09</v>
      </c>
      <c r="AL10" s="26">
        <v>426899.33</v>
      </c>
      <c r="AM10" s="26">
        <v>0</v>
      </c>
      <c r="AN10" s="26">
        <v>0</v>
      </c>
      <c r="AO10" s="26">
        <v>0</v>
      </c>
      <c r="AP10" s="26">
        <v>0</v>
      </c>
      <c r="AQ10" s="26">
        <v>0</v>
      </c>
      <c r="AR10" s="29">
        <v>0</v>
      </c>
      <c r="AS10" s="29">
        <v>0</v>
      </c>
      <c r="AT10" s="29">
        <v>0</v>
      </c>
      <c r="AU10" s="29">
        <v>0</v>
      </c>
      <c r="AV10" s="208">
        <f t="shared" si="3"/>
        <v>13181.729999999998</v>
      </c>
      <c r="AW10" s="208">
        <f t="shared" si="4"/>
        <v>477055.74</v>
      </c>
    </row>
    <row r="11" spans="1:49" ht="15" x14ac:dyDescent="0.2">
      <c r="A11" s="28">
        <v>208</v>
      </c>
      <c r="B11" s="184">
        <v>45063</v>
      </c>
      <c r="C11" s="29">
        <v>257400</v>
      </c>
      <c r="D11" s="28" t="s">
        <v>19</v>
      </c>
      <c r="E11" s="27" t="s">
        <v>1777</v>
      </c>
      <c r="F11" s="28" t="s">
        <v>4100</v>
      </c>
      <c r="G11" s="28" t="s">
        <v>3508</v>
      </c>
      <c r="H11" s="29"/>
      <c r="I11" s="29"/>
      <c r="J11" s="29"/>
      <c r="K11" s="30">
        <f t="shared" si="0"/>
        <v>0</v>
      </c>
      <c r="L11" s="30">
        <v>0</v>
      </c>
      <c r="M11" s="29"/>
      <c r="N11" s="29"/>
      <c r="O11" s="29"/>
      <c r="P11" s="30">
        <f t="shared" si="1"/>
        <v>0</v>
      </c>
      <c r="Q11" s="30">
        <f t="shared" si="2"/>
        <v>0</v>
      </c>
      <c r="R11" s="185">
        <v>0</v>
      </c>
      <c r="S11" s="185">
        <v>0</v>
      </c>
      <c r="T11" s="29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0</v>
      </c>
      <c r="AE11" s="26">
        <v>0</v>
      </c>
      <c r="AF11" s="26">
        <v>0</v>
      </c>
      <c r="AG11" s="26">
        <v>0</v>
      </c>
      <c r="AH11" s="26">
        <v>0</v>
      </c>
      <c r="AI11" s="26">
        <v>0</v>
      </c>
      <c r="AJ11" s="26">
        <v>0</v>
      </c>
      <c r="AK11" s="26">
        <v>0</v>
      </c>
      <c r="AL11" s="26">
        <v>0</v>
      </c>
      <c r="AM11" s="26">
        <v>0</v>
      </c>
      <c r="AN11" s="26">
        <v>0</v>
      </c>
      <c r="AO11" s="26">
        <v>0</v>
      </c>
      <c r="AP11" s="26">
        <v>0</v>
      </c>
      <c r="AQ11" s="26">
        <v>0</v>
      </c>
      <c r="AR11" s="29">
        <v>0</v>
      </c>
      <c r="AS11" s="29">
        <v>0</v>
      </c>
      <c r="AT11" s="29">
        <v>0</v>
      </c>
      <c r="AU11" s="29">
        <v>0</v>
      </c>
      <c r="AV11" s="208">
        <f t="shared" si="3"/>
        <v>0</v>
      </c>
      <c r="AW11" s="208">
        <f t="shared" si="4"/>
        <v>0</v>
      </c>
    </row>
    <row r="12" spans="1:49" ht="15" x14ac:dyDescent="0.2">
      <c r="A12" s="28">
        <v>209</v>
      </c>
      <c r="B12" s="184">
        <v>45139</v>
      </c>
      <c r="C12" s="29">
        <v>225750</v>
      </c>
      <c r="D12" s="28" t="s">
        <v>19</v>
      </c>
      <c r="E12" s="27" t="s">
        <v>1766</v>
      </c>
      <c r="F12" s="28" t="s">
        <v>4073</v>
      </c>
      <c r="G12" s="28" t="s">
        <v>3508</v>
      </c>
      <c r="H12" s="29"/>
      <c r="I12" s="29"/>
      <c r="J12" s="29"/>
      <c r="K12" s="30">
        <f t="shared" si="0"/>
        <v>0</v>
      </c>
      <c r="L12" s="30">
        <v>0</v>
      </c>
      <c r="M12" s="29"/>
      <c r="N12" s="29"/>
      <c r="O12" s="29"/>
      <c r="P12" s="30">
        <f t="shared" si="1"/>
        <v>0</v>
      </c>
      <c r="Q12" s="30">
        <f t="shared" si="2"/>
        <v>0</v>
      </c>
      <c r="R12" s="185">
        <v>0</v>
      </c>
      <c r="S12" s="185">
        <v>0</v>
      </c>
      <c r="T12" s="29">
        <v>0</v>
      </c>
      <c r="U12" s="26">
        <v>0</v>
      </c>
      <c r="V12" s="26">
        <v>0</v>
      </c>
      <c r="W12" s="26">
        <v>0</v>
      </c>
      <c r="X12" s="26">
        <v>0</v>
      </c>
      <c r="Y12" s="26">
        <v>0</v>
      </c>
      <c r="Z12" s="26">
        <v>0</v>
      </c>
      <c r="AA12" s="26">
        <v>0</v>
      </c>
      <c r="AB12" s="26">
        <v>0</v>
      </c>
      <c r="AC12" s="26">
        <v>0</v>
      </c>
      <c r="AD12" s="26">
        <v>0</v>
      </c>
      <c r="AE12" s="26">
        <v>0</v>
      </c>
      <c r="AF12" s="26">
        <v>0</v>
      </c>
      <c r="AG12" s="26">
        <v>0</v>
      </c>
      <c r="AH12" s="26">
        <v>0</v>
      </c>
      <c r="AI12" s="26">
        <v>0</v>
      </c>
      <c r="AJ12" s="26">
        <v>0</v>
      </c>
      <c r="AK12" s="26">
        <v>0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9">
        <v>0</v>
      </c>
      <c r="AS12" s="29">
        <v>0</v>
      </c>
      <c r="AT12" s="29">
        <v>0</v>
      </c>
      <c r="AU12" s="29">
        <v>0</v>
      </c>
      <c r="AV12" s="208">
        <f t="shared" si="3"/>
        <v>0</v>
      </c>
      <c r="AW12" s="208">
        <f t="shared" si="4"/>
        <v>0</v>
      </c>
    </row>
    <row r="13" spans="1:49" ht="15" x14ac:dyDescent="0.2">
      <c r="A13" s="28">
        <v>210</v>
      </c>
      <c r="B13" s="184">
        <v>45139</v>
      </c>
      <c r="C13" s="29">
        <v>225750</v>
      </c>
      <c r="D13" s="28" t="s">
        <v>19</v>
      </c>
      <c r="E13" s="27" t="s">
        <v>1766</v>
      </c>
      <c r="F13" s="28" t="s">
        <v>4073</v>
      </c>
      <c r="G13" s="28" t="s">
        <v>3508</v>
      </c>
      <c r="H13" s="29"/>
      <c r="I13" s="29"/>
      <c r="J13" s="29"/>
      <c r="K13" s="30">
        <f t="shared" si="0"/>
        <v>0</v>
      </c>
      <c r="L13" s="30">
        <v>0</v>
      </c>
      <c r="M13" s="29"/>
      <c r="N13" s="29"/>
      <c r="O13" s="29"/>
      <c r="P13" s="30">
        <f t="shared" si="1"/>
        <v>0</v>
      </c>
      <c r="Q13" s="30">
        <f t="shared" si="2"/>
        <v>0</v>
      </c>
      <c r="R13" s="185">
        <v>0</v>
      </c>
      <c r="S13" s="185">
        <v>0</v>
      </c>
      <c r="T13" s="29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26">
        <v>0</v>
      </c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9">
        <v>0</v>
      </c>
      <c r="AS13" s="29">
        <v>0</v>
      </c>
      <c r="AT13" s="29">
        <v>0</v>
      </c>
      <c r="AU13" s="29">
        <v>0</v>
      </c>
      <c r="AV13" s="208">
        <f t="shared" si="3"/>
        <v>0</v>
      </c>
      <c r="AW13" s="208">
        <f t="shared" si="4"/>
        <v>0</v>
      </c>
    </row>
    <row r="14" spans="1:49" ht="15" x14ac:dyDescent="0.2">
      <c r="A14" s="28">
        <v>301</v>
      </c>
      <c r="B14" s="184">
        <v>45398</v>
      </c>
      <c r="C14" s="29">
        <v>474050</v>
      </c>
      <c r="D14" s="28" t="s">
        <v>19</v>
      </c>
      <c r="E14" s="27" t="s">
        <v>1781</v>
      </c>
      <c r="F14" s="28" t="s">
        <v>4071</v>
      </c>
      <c r="G14" s="28" t="s">
        <v>3487</v>
      </c>
      <c r="H14" s="33">
        <v>380.1</v>
      </c>
      <c r="I14" s="33">
        <v>382.91</v>
      </c>
      <c r="J14" s="33">
        <v>460.06</v>
      </c>
      <c r="K14" s="30">
        <f t="shared" si="0"/>
        <v>1223.07</v>
      </c>
      <c r="L14" s="30">
        <v>505352.73</v>
      </c>
      <c r="M14" s="33"/>
      <c r="N14" s="33">
        <v>1294.19</v>
      </c>
      <c r="O14" s="33">
        <v>1300.94</v>
      </c>
      <c r="P14" s="30">
        <f t="shared" si="1"/>
        <v>2595.13</v>
      </c>
      <c r="Q14" s="30">
        <f t="shared" si="2"/>
        <v>515998.45999999996</v>
      </c>
      <c r="R14" s="62">
        <v>1305.0899999999999</v>
      </c>
      <c r="S14" s="62">
        <v>15785.79</v>
      </c>
      <c r="T14" s="29">
        <v>1289.03</v>
      </c>
      <c r="U14" s="26">
        <v>1329.35</v>
      </c>
      <c r="V14" s="26">
        <v>1329.35</v>
      </c>
      <c r="W14" s="26">
        <v>1329.35</v>
      </c>
      <c r="X14" s="26">
        <v>1329.35</v>
      </c>
      <c r="Y14" s="26">
        <v>1329.35</v>
      </c>
      <c r="Z14" s="26">
        <v>1329.35</v>
      </c>
      <c r="AA14" s="26">
        <v>14622.81</v>
      </c>
      <c r="AB14" s="26">
        <v>1329.35</v>
      </c>
      <c r="AC14" s="26">
        <v>1329.35</v>
      </c>
      <c r="AD14" s="26">
        <v>1329.35</v>
      </c>
      <c r="AE14" s="26">
        <v>1329.35</v>
      </c>
      <c r="AF14" s="26">
        <v>1329.35</v>
      </c>
      <c r="AG14" s="26">
        <v>1329.35</v>
      </c>
      <c r="AH14" s="26">
        <v>1329.35</v>
      </c>
      <c r="AI14" s="26">
        <v>1329.35</v>
      </c>
      <c r="AJ14" s="26">
        <v>1329.35</v>
      </c>
      <c r="AK14" s="26">
        <v>20273.63</v>
      </c>
      <c r="AL14" s="26">
        <v>442229.07</v>
      </c>
      <c r="AM14" s="26">
        <v>552.79</v>
      </c>
      <c r="AN14" s="26">
        <v>0</v>
      </c>
      <c r="AO14" s="26">
        <v>0</v>
      </c>
      <c r="AP14" s="26">
        <v>0</v>
      </c>
      <c r="AQ14" s="26">
        <v>0</v>
      </c>
      <c r="AR14" s="29">
        <v>0</v>
      </c>
      <c r="AS14" s="29">
        <v>0</v>
      </c>
      <c r="AT14" s="29">
        <v>0</v>
      </c>
      <c r="AU14" s="29">
        <v>0</v>
      </c>
      <c r="AV14" s="208">
        <f t="shared" si="3"/>
        <v>19686.010000000002</v>
      </c>
      <c r="AW14" s="208">
        <f t="shared" si="4"/>
        <v>498907.57999999996</v>
      </c>
    </row>
    <row r="15" spans="1:49" ht="15" customHeight="1" x14ac:dyDescent="0.25">
      <c r="A15" s="28">
        <v>302</v>
      </c>
      <c r="B15" s="184">
        <v>45398</v>
      </c>
      <c r="C15" s="29">
        <v>474050</v>
      </c>
      <c r="D15" s="28" t="s">
        <v>19</v>
      </c>
      <c r="E15" s="27" t="s">
        <v>1783</v>
      </c>
      <c r="F15" s="28" t="s">
        <v>4101</v>
      </c>
      <c r="G15" s="28" t="s">
        <v>3487</v>
      </c>
      <c r="H15" s="33">
        <v>1055.83</v>
      </c>
      <c r="I15" s="33">
        <v>1061.0999999999999</v>
      </c>
      <c r="J15" s="33">
        <v>1069.9100000000001</v>
      </c>
      <c r="K15" s="30">
        <f t="shared" si="0"/>
        <v>3186.84</v>
      </c>
      <c r="L15" s="30">
        <v>496641.48000000004</v>
      </c>
      <c r="M15" s="187">
        <v>1074.19</v>
      </c>
      <c r="N15" s="187">
        <v>1078.3800000000001</v>
      </c>
      <c r="O15" s="187">
        <v>1083.99</v>
      </c>
      <c r="P15" s="30">
        <f t="shared" si="1"/>
        <v>3236.5600000000004</v>
      </c>
      <c r="Q15" s="30">
        <f t="shared" si="2"/>
        <v>493458.61</v>
      </c>
      <c r="R15" s="188">
        <v>1090.28</v>
      </c>
      <c r="S15" s="188">
        <v>1097.8</v>
      </c>
      <c r="T15" s="29">
        <v>1074.19</v>
      </c>
      <c r="U15" s="26">
        <v>1107.79</v>
      </c>
      <c r="V15" s="26">
        <v>1107.79</v>
      </c>
      <c r="W15" s="26">
        <v>1107.79</v>
      </c>
      <c r="X15" s="26">
        <v>1107.79</v>
      </c>
      <c r="Y15" s="26">
        <v>1107.79</v>
      </c>
      <c r="Z15" s="26">
        <v>1107.79</v>
      </c>
      <c r="AA15" s="26">
        <v>1107.79</v>
      </c>
      <c r="AB15" s="26">
        <v>1107.79</v>
      </c>
      <c r="AC15" s="26">
        <v>1107.79</v>
      </c>
      <c r="AD15" s="26">
        <v>1107.79</v>
      </c>
      <c r="AE15" s="26">
        <v>1107.79</v>
      </c>
      <c r="AF15" s="26">
        <v>1107.79</v>
      </c>
      <c r="AG15" s="26">
        <v>1107.79</v>
      </c>
      <c r="AH15" s="26">
        <v>1107.79</v>
      </c>
      <c r="AI15" s="26">
        <v>1107.79</v>
      </c>
      <c r="AJ15" s="26">
        <v>1107.79</v>
      </c>
      <c r="AK15" s="26">
        <v>22155.77</v>
      </c>
      <c r="AL15" s="26">
        <v>449763.14</v>
      </c>
      <c r="AM15" s="26">
        <v>552.79</v>
      </c>
      <c r="AN15" s="26">
        <v>0</v>
      </c>
      <c r="AO15" s="26">
        <v>0</v>
      </c>
      <c r="AP15" s="26">
        <v>0</v>
      </c>
      <c r="AQ15" s="26">
        <v>0</v>
      </c>
      <c r="AR15" s="29">
        <v>0</v>
      </c>
      <c r="AS15" s="29">
        <v>0</v>
      </c>
      <c r="AT15" s="29">
        <v>0</v>
      </c>
      <c r="AU15" s="29">
        <v>0</v>
      </c>
      <c r="AV15" s="208">
        <f t="shared" si="3"/>
        <v>5424.64</v>
      </c>
      <c r="AW15" s="208">
        <f t="shared" si="4"/>
        <v>491270.52999999997</v>
      </c>
    </row>
    <row r="16" spans="1:49" ht="15" x14ac:dyDescent="0.2">
      <c r="A16" s="28">
        <v>303</v>
      </c>
      <c r="B16" s="184">
        <v>45409</v>
      </c>
      <c r="C16" s="29">
        <v>461225</v>
      </c>
      <c r="D16" s="28" t="s">
        <v>19</v>
      </c>
      <c r="E16" s="27" t="s">
        <v>1785</v>
      </c>
      <c r="F16" s="28" t="s">
        <v>4091</v>
      </c>
      <c r="G16" s="28" t="s">
        <v>3487</v>
      </c>
      <c r="H16" s="33">
        <v>2111.65</v>
      </c>
      <c r="I16" s="33">
        <v>2122.21</v>
      </c>
      <c r="J16" s="33">
        <v>2139.8200000000002</v>
      </c>
      <c r="K16" s="30">
        <f t="shared" si="0"/>
        <v>6373.68</v>
      </c>
      <c r="L16" s="30">
        <v>397846.75000000006</v>
      </c>
      <c r="M16" s="33">
        <v>12890.29</v>
      </c>
      <c r="N16" s="33">
        <v>2156.7600000000002</v>
      </c>
      <c r="O16" s="33">
        <v>2167.98</v>
      </c>
      <c r="P16" s="30">
        <f t="shared" si="1"/>
        <v>17215.030000000002</v>
      </c>
      <c r="Q16" s="30">
        <f t="shared" si="2"/>
        <v>391481.00000000006</v>
      </c>
      <c r="R16" s="62">
        <v>2180.5500000000002</v>
      </c>
      <c r="S16" s="62">
        <v>2195.6</v>
      </c>
      <c r="T16" s="29">
        <v>2148.38</v>
      </c>
      <c r="U16" s="26">
        <v>2215.58</v>
      </c>
      <c r="V16" s="26">
        <v>2215.58</v>
      </c>
      <c r="W16" s="26">
        <v>2215.58</v>
      </c>
      <c r="X16" s="26">
        <v>2215.58</v>
      </c>
      <c r="Y16" s="26">
        <v>2215.58</v>
      </c>
      <c r="Z16" s="26">
        <v>2215.58</v>
      </c>
      <c r="AA16" s="26">
        <v>13293.46</v>
      </c>
      <c r="AB16" s="26">
        <v>2215.58</v>
      </c>
      <c r="AC16" s="26">
        <v>2215.58</v>
      </c>
      <c r="AD16" s="26">
        <v>2215.58</v>
      </c>
      <c r="AE16" s="26">
        <v>2215.58</v>
      </c>
      <c r="AF16" s="26">
        <v>2215.58</v>
      </c>
      <c r="AG16" s="26">
        <v>2215.58</v>
      </c>
      <c r="AH16" s="26">
        <v>2215.58</v>
      </c>
      <c r="AI16" s="26">
        <v>2215.58</v>
      </c>
      <c r="AJ16" s="26">
        <v>2215.58</v>
      </c>
      <c r="AK16" s="26">
        <v>22155.77</v>
      </c>
      <c r="AL16" s="26">
        <v>315719.65000000002</v>
      </c>
      <c r="AM16" s="26">
        <v>0</v>
      </c>
      <c r="AN16" s="26">
        <v>553.89</v>
      </c>
      <c r="AO16" s="26">
        <v>0</v>
      </c>
      <c r="AP16" s="26">
        <v>0</v>
      </c>
      <c r="AQ16" s="26">
        <v>0</v>
      </c>
      <c r="AR16" s="29">
        <v>0</v>
      </c>
      <c r="AS16" s="29">
        <v>0</v>
      </c>
      <c r="AT16" s="29">
        <v>0</v>
      </c>
      <c r="AU16" s="29">
        <v>0</v>
      </c>
      <c r="AV16" s="208">
        <f t="shared" si="3"/>
        <v>21591.18</v>
      </c>
      <c r="AW16" s="208">
        <f t="shared" si="4"/>
        <v>387104.85000000003</v>
      </c>
    </row>
    <row r="17" spans="1:49" ht="15" x14ac:dyDescent="0.2">
      <c r="A17" s="28">
        <v>304</v>
      </c>
      <c r="B17" s="184">
        <v>45138</v>
      </c>
      <c r="C17" s="29">
        <v>460000</v>
      </c>
      <c r="D17" s="28" t="s">
        <v>19</v>
      </c>
      <c r="E17" s="27" t="s">
        <v>1787</v>
      </c>
      <c r="F17" s="28" t="s">
        <v>4107</v>
      </c>
      <c r="G17" s="28" t="s">
        <v>3508</v>
      </c>
      <c r="H17" s="29"/>
      <c r="I17" s="29"/>
      <c r="J17" s="29"/>
      <c r="K17" s="30">
        <f t="shared" si="0"/>
        <v>0</v>
      </c>
      <c r="L17" s="30">
        <v>0</v>
      </c>
      <c r="M17" s="29"/>
      <c r="N17" s="29"/>
      <c r="O17" s="29"/>
      <c r="P17" s="30">
        <f t="shared" si="1"/>
        <v>0</v>
      </c>
      <c r="Q17" s="30">
        <f t="shared" si="2"/>
        <v>0</v>
      </c>
      <c r="R17" s="185">
        <v>0</v>
      </c>
      <c r="S17" s="185">
        <v>0</v>
      </c>
      <c r="T17" s="29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0</v>
      </c>
      <c r="AK17" s="26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9">
        <v>0</v>
      </c>
      <c r="AS17" s="29">
        <v>0</v>
      </c>
      <c r="AT17" s="29">
        <v>0</v>
      </c>
      <c r="AU17" s="29">
        <v>0</v>
      </c>
      <c r="AV17" s="208">
        <f t="shared" si="3"/>
        <v>0</v>
      </c>
      <c r="AW17" s="208">
        <f t="shared" si="4"/>
        <v>0</v>
      </c>
    </row>
    <row r="18" spans="1:49" ht="15" x14ac:dyDescent="0.2">
      <c r="A18" s="28">
        <v>305</v>
      </c>
      <c r="B18" s="184">
        <v>45128</v>
      </c>
      <c r="C18" s="29">
        <v>380000</v>
      </c>
      <c r="D18" s="28" t="s">
        <v>19</v>
      </c>
      <c r="E18" s="27" t="s">
        <v>1789</v>
      </c>
      <c r="F18" s="28" t="s">
        <v>4106</v>
      </c>
      <c r="G18" s="28" t="s">
        <v>3508</v>
      </c>
      <c r="H18" s="29"/>
      <c r="I18" s="29"/>
      <c r="J18" s="29"/>
      <c r="K18" s="30">
        <f t="shared" si="0"/>
        <v>0</v>
      </c>
      <c r="L18" s="30">
        <v>0</v>
      </c>
      <c r="M18" s="29"/>
      <c r="N18" s="29"/>
      <c r="O18" s="29"/>
      <c r="P18" s="30">
        <f t="shared" si="1"/>
        <v>0</v>
      </c>
      <c r="Q18" s="30">
        <f t="shared" si="2"/>
        <v>0</v>
      </c>
      <c r="R18" s="185">
        <v>0</v>
      </c>
      <c r="S18" s="185">
        <v>0</v>
      </c>
      <c r="T18" s="29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0</v>
      </c>
      <c r="AH18" s="26">
        <v>0</v>
      </c>
      <c r="AI18" s="26">
        <v>0</v>
      </c>
      <c r="AJ18" s="26">
        <v>0</v>
      </c>
      <c r="AK18" s="26">
        <v>0</v>
      </c>
      <c r="AL18" s="26">
        <v>0</v>
      </c>
      <c r="AM18" s="26">
        <v>0</v>
      </c>
      <c r="AN18" s="26">
        <v>0</v>
      </c>
      <c r="AO18" s="26">
        <v>0</v>
      </c>
      <c r="AP18" s="26">
        <v>0</v>
      </c>
      <c r="AQ18" s="26">
        <v>0</v>
      </c>
      <c r="AR18" s="29">
        <v>0</v>
      </c>
      <c r="AS18" s="29">
        <v>0</v>
      </c>
      <c r="AT18" s="29">
        <v>0</v>
      </c>
      <c r="AU18" s="29">
        <v>0</v>
      </c>
      <c r="AV18" s="208">
        <f t="shared" si="3"/>
        <v>0</v>
      </c>
      <c r="AW18" s="208">
        <f t="shared" si="4"/>
        <v>0</v>
      </c>
    </row>
    <row r="19" spans="1:49" ht="15" x14ac:dyDescent="0.2">
      <c r="A19" s="28">
        <v>306</v>
      </c>
      <c r="B19" s="184">
        <v>45139</v>
      </c>
      <c r="C19" s="29">
        <v>250000</v>
      </c>
      <c r="D19" s="28" t="s">
        <v>19</v>
      </c>
      <c r="E19" s="27" t="s">
        <v>1792</v>
      </c>
      <c r="F19" s="28" t="s">
        <v>4064</v>
      </c>
      <c r="G19" s="28" t="s">
        <v>3508</v>
      </c>
      <c r="H19" s="29"/>
      <c r="I19" s="29"/>
      <c r="J19" s="29"/>
      <c r="K19" s="30">
        <f t="shared" si="0"/>
        <v>0</v>
      </c>
      <c r="L19" s="30">
        <v>0</v>
      </c>
      <c r="M19" s="29"/>
      <c r="N19" s="29"/>
      <c r="O19" s="29"/>
      <c r="P19" s="30">
        <f t="shared" si="1"/>
        <v>0</v>
      </c>
      <c r="Q19" s="30">
        <f t="shared" si="2"/>
        <v>0</v>
      </c>
      <c r="R19" s="185">
        <v>0</v>
      </c>
      <c r="S19" s="185">
        <v>0</v>
      </c>
      <c r="T19" s="29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0</v>
      </c>
      <c r="AF19" s="26">
        <v>0</v>
      </c>
      <c r="AG19" s="26">
        <v>0</v>
      </c>
      <c r="AH19" s="26">
        <v>0</v>
      </c>
      <c r="AI19" s="26">
        <v>0</v>
      </c>
      <c r="AJ19" s="26">
        <v>0</v>
      </c>
      <c r="AK19" s="26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0</v>
      </c>
      <c r="AQ19" s="26">
        <v>0</v>
      </c>
      <c r="AR19" s="29">
        <v>0</v>
      </c>
      <c r="AS19" s="29">
        <v>0</v>
      </c>
      <c r="AT19" s="29">
        <v>0</v>
      </c>
      <c r="AU19" s="29">
        <v>0</v>
      </c>
      <c r="AV19" s="208">
        <f t="shared" si="3"/>
        <v>0</v>
      </c>
      <c r="AW19" s="208">
        <f t="shared" si="4"/>
        <v>0</v>
      </c>
    </row>
    <row r="20" spans="1:49" ht="15" x14ac:dyDescent="0.2">
      <c r="A20" s="197">
        <v>401</v>
      </c>
      <c r="B20" s="198">
        <v>45396</v>
      </c>
      <c r="C20" s="199">
        <v>474050</v>
      </c>
      <c r="D20" s="197" t="s">
        <v>19</v>
      </c>
      <c r="E20" s="200" t="s">
        <v>1794</v>
      </c>
      <c r="F20" s="197" t="s">
        <v>4090</v>
      </c>
      <c r="G20" s="197" t="s">
        <v>3487</v>
      </c>
      <c r="H20" s="201">
        <v>317.55</v>
      </c>
      <c r="I20" s="201">
        <v>640.71</v>
      </c>
      <c r="J20" s="201"/>
      <c r="K20" s="202">
        <f t="shared" si="0"/>
        <v>958.26</v>
      </c>
      <c r="L20" s="202">
        <v>506722.34</v>
      </c>
      <c r="M20" s="199"/>
      <c r="N20" s="199"/>
      <c r="O20" s="199"/>
      <c r="P20" s="202">
        <f t="shared" si="1"/>
        <v>0</v>
      </c>
      <c r="Q20" s="202">
        <f t="shared" si="2"/>
        <v>501351.39</v>
      </c>
      <c r="R20" s="203">
        <v>0</v>
      </c>
      <c r="S20" s="203">
        <v>0</v>
      </c>
      <c r="T20" s="199">
        <v>1074.19</v>
      </c>
      <c r="U20" s="204">
        <v>1107.79</v>
      </c>
      <c r="V20" s="204">
        <v>1107.79</v>
      </c>
      <c r="W20" s="204">
        <v>1107.79</v>
      </c>
      <c r="X20" s="204">
        <v>1107.79</v>
      </c>
      <c r="Y20" s="204">
        <v>1107.79</v>
      </c>
      <c r="Z20" s="204">
        <v>1107.79</v>
      </c>
      <c r="AA20" s="204">
        <v>12628.79</v>
      </c>
      <c r="AB20" s="204">
        <v>1107.79</v>
      </c>
      <c r="AC20" s="204">
        <v>1107.79</v>
      </c>
      <c r="AD20" s="204">
        <v>1107.79</v>
      </c>
      <c r="AE20" s="204">
        <v>1107.79</v>
      </c>
      <c r="AF20" s="204">
        <v>1107.79</v>
      </c>
      <c r="AG20" s="204">
        <v>1107.79</v>
      </c>
      <c r="AH20" s="204">
        <v>1107.79</v>
      </c>
      <c r="AI20" s="204">
        <v>1107.79</v>
      </c>
      <c r="AJ20" s="204">
        <v>1107.79</v>
      </c>
      <c r="AK20" s="204">
        <v>29356.38</v>
      </c>
      <c r="AL20" s="204">
        <v>441675.18</v>
      </c>
      <c r="AM20" s="204">
        <v>0</v>
      </c>
      <c r="AN20" s="204">
        <v>0</v>
      </c>
      <c r="AO20" s="204">
        <v>0</v>
      </c>
      <c r="AP20" s="204">
        <v>0</v>
      </c>
      <c r="AQ20" s="204">
        <v>0</v>
      </c>
      <c r="AR20" s="199">
        <v>0</v>
      </c>
      <c r="AS20" s="199">
        <v>0</v>
      </c>
      <c r="AT20" s="199">
        <v>0</v>
      </c>
      <c r="AU20" s="199">
        <v>0</v>
      </c>
      <c r="AV20" s="208">
        <f t="shared" si="3"/>
        <v>0</v>
      </c>
      <c r="AW20" s="208">
        <f t="shared" si="4"/>
        <v>501351.39</v>
      </c>
    </row>
    <row r="21" spans="1:49" s="195" customFormat="1" ht="15" customHeight="1" x14ac:dyDescent="0.2">
      <c r="A21" s="28">
        <v>402</v>
      </c>
      <c r="B21" s="184">
        <v>45395</v>
      </c>
      <c r="C21" s="29">
        <v>473684.47999999998</v>
      </c>
      <c r="D21" s="28" t="s">
        <v>19</v>
      </c>
      <c r="E21" s="27" t="s">
        <v>1796</v>
      </c>
      <c r="F21" s="28" t="s">
        <v>4109</v>
      </c>
      <c r="G21" s="28" t="s">
        <v>3487</v>
      </c>
      <c r="H21" s="33">
        <v>15912.650000000001</v>
      </c>
      <c r="I21" s="33">
        <v>10291.209999999999</v>
      </c>
      <c r="J21" s="33">
        <v>2139.8200000000002</v>
      </c>
      <c r="K21" s="30">
        <f t="shared" si="0"/>
        <v>28343.68</v>
      </c>
      <c r="L21" s="30">
        <v>464819.19000000006</v>
      </c>
      <c r="M21" s="33">
        <v>2148.38</v>
      </c>
      <c r="N21" s="33">
        <v>2156.7600000000002</v>
      </c>
      <c r="O21" s="33">
        <v>2167.98</v>
      </c>
      <c r="P21" s="30">
        <f t="shared" si="1"/>
        <v>6473.1200000000008</v>
      </c>
      <c r="Q21" s="30">
        <f t="shared" si="2"/>
        <v>458453.44000000006</v>
      </c>
      <c r="R21" s="62">
        <v>2180.5500000000002</v>
      </c>
      <c r="S21" s="62">
        <v>2195.6</v>
      </c>
      <c r="T21" s="29">
        <v>2148.38</v>
      </c>
      <c r="U21" s="26">
        <v>2215.58</v>
      </c>
      <c r="V21" s="26">
        <v>2215.58</v>
      </c>
      <c r="W21" s="26">
        <v>2215.58</v>
      </c>
      <c r="X21" s="26">
        <v>2215.58</v>
      </c>
      <c r="Y21" s="26">
        <v>2215.58</v>
      </c>
      <c r="Z21" s="26">
        <v>2215.58</v>
      </c>
      <c r="AA21" s="26">
        <v>2215.58</v>
      </c>
      <c r="AB21" s="26">
        <v>2215.58</v>
      </c>
      <c r="AC21" s="26">
        <v>2215.58</v>
      </c>
      <c r="AD21" s="26">
        <v>2215.58</v>
      </c>
      <c r="AE21" s="26">
        <v>2215.58</v>
      </c>
      <c r="AF21" s="26">
        <v>2215.58</v>
      </c>
      <c r="AG21" s="26">
        <v>2215.58</v>
      </c>
      <c r="AH21" s="26">
        <v>0</v>
      </c>
      <c r="AI21" s="26">
        <v>0</v>
      </c>
      <c r="AJ21" s="26">
        <v>0</v>
      </c>
      <c r="AK21" s="26">
        <v>24322.6</v>
      </c>
      <c r="AL21" s="26">
        <v>398803.77</v>
      </c>
      <c r="AM21" s="26">
        <v>0</v>
      </c>
      <c r="AN21" s="26">
        <v>0</v>
      </c>
      <c r="AO21" s="26">
        <v>0</v>
      </c>
      <c r="AP21" s="26">
        <v>0</v>
      </c>
      <c r="AQ21" s="26">
        <v>0</v>
      </c>
      <c r="AR21" s="29">
        <v>0</v>
      </c>
      <c r="AS21" s="29">
        <v>0</v>
      </c>
      <c r="AT21" s="29">
        <v>0</v>
      </c>
      <c r="AU21" s="29">
        <v>0</v>
      </c>
      <c r="AV21" s="208">
        <f t="shared" si="3"/>
        <v>10849.270000000002</v>
      </c>
      <c r="AW21" s="208">
        <f t="shared" si="4"/>
        <v>454077.29000000004</v>
      </c>
    </row>
    <row r="22" spans="1:49" s="195" customFormat="1" ht="15" customHeight="1" x14ac:dyDescent="0.25">
      <c r="A22" s="28">
        <v>403</v>
      </c>
      <c r="B22" s="184">
        <v>45398</v>
      </c>
      <c r="C22" s="29">
        <v>474050</v>
      </c>
      <c r="D22" s="28" t="s">
        <v>19</v>
      </c>
      <c r="E22" s="27" t="s">
        <v>1783</v>
      </c>
      <c r="F22" s="28" t="s">
        <v>4102</v>
      </c>
      <c r="G22" s="28" t="s">
        <v>3487</v>
      </c>
      <c r="H22" s="33">
        <v>1055.83</v>
      </c>
      <c r="I22" s="33">
        <v>1061.0999999999999</v>
      </c>
      <c r="J22" s="33">
        <v>1069.9100000000001</v>
      </c>
      <c r="K22" s="30">
        <f t="shared" si="0"/>
        <v>3186.84</v>
      </c>
      <c r="L22" s="30">
        <v>496641.48000000004</v>
      </c>
      <c r="M22" s="187">
        <v>1074.19</v>
      </c>
      <c r="N22" s="187">
        <v>1078.3800000000001</v>
      </c>
      <c r="O22" s="187">
        <v>1083.99</v>
      </c>
      <c r="P22" s="30">
        <f t="shared" si="1"/>
        <v>3236.5600000000004</v>
      </c>
      <c r="Q22" s="30">
        <f t="shared" si="2"/>
        <v>493458.61</v>
      </c>
      <c r="R22" s="188">
        <v>1090.28</v>
      </c>
      <c r="S22" s="188">
        <v>1097.8</v>
      </c>
      <c r="T22" s="29">
        <v>1074.19</v>
      </c>
      <c r="U22" s="26">
        <v>1107.79</v>
      </c>
      <c r="V22" s="26">
        <v>1107.79</v>
      </c>
      <c r="W22" s="26">
        <v>1107.79</v>
      </c>
      <c r="X22" s="26">
        <v>1107.79</v>
      </c>
      <c r="Y22" s="26">
        <v>1107.79</v>
      </c>
      <c r="Z22" s="26">
        <v>1107.79</v>
      </c>
      <c r="AA22" s="26">
        <v>1107.79</v>
      </c>
      <c r="AB22" s="26">
        <v>1107.79</v>
      </c>
      <c r="AC22" s="26">
        <v>1107.79</v>
      </c>
      <c r="AD22" s="26">
        <v>1107.79</v>
      </c>
      <c r="AE22" s="26">
        <v>1107.79</v>
      </c>
      <c r="AF22" s="26">
        <v>1107.79</v>
      </c>
      <c r="AG22" s="26">
        <v>1107.79</v>
      </c>
      <c r="AH22" s="26">
        <v>1107.79</v>
      </c>
      <c r="AI22" s="26">
        <v>1107.79</v>
      </c>
      <c r="AJ22" s="26">
        <v>1107.79</v>
      </c>
      <c r="AK22" s="26">
        <v>22155.77</v>
      </c>
      <c r="AL22" s="26">
        <v>449763.14</v>
      </c>
      <c r="AM22" s="26">
        <v>552.79</v>
      </c>
      <c r="AN22" s="26">
        <v>0</v>
      </c>
      <c r="AO22" s="26">
        <v>0</v>
      </c>
      <c r="AP22" s="26">
        <v>0</v>
      </c>
      <c r="AQ22" s="26">
        <v>0</v>
      </c>
      <c r="AR22" s="29">
        <v>0</v>
      </c>
      <c r="AS22" s="29">
        <v>0</v>
      </c>
      <c r="AT22" s="29">
        <v>0</v>
      </c>
      <c r="AU22" s="29">
        <v>0</v>
      </c>
      <c r="AV22" s="208">
        <f t="shared" si="3"/>
        <v>5424.64</v>
      </c>
      <c r="AW22" s="208">
        <f t="shared" si="4"/>
        <v>491270.52999999997</v>
      </c>
    </row>
    <row r="23" spans="1:49" ht="15" x14ac:dyDescent="0.2">
      <c r="A23" s="28">
        <v>404</v>
      </c>
      <c r="B23" s="184">
        <v>45390</v>
      </c>
      <c r="C23" s="29">
        <v>540550</v>
      </c>
      <c r="D23" s="28" t="s">
        <v>19</v>
      </c>
      <c r="E23" s="27" t="s">
        <v>1799</v>
      </c>
      <c r="F23" s="28" t="s">
        <v>4104</v>
      </c>
      <c r="G23" s="28" t="s">
        <v>3487</v>
      </c>
      <c r="H23" s="33">
        <v>1201.93</v>
      </c>
      <c r="I23" s="33">
        <v>1207.54</v>
      </c>
      <c r="J23" s="33">
        <v>1217.56</v>
      </c>
      <c r="K23" s="30">
        <f t="shared" si="0"/>
        <v>3627.03</v>
      </c>
      <c r="L23" s="30">
        <v>500253.79000000004</v>
      </c>
      <c r="M23" s="33">
        <v>19558.88</v>
      </c>
      <c r="N23" s="33">
        <v>1227.2</v>
      </c>
      <c r="O23" s="33">
        <v>1234.81</v>
      </c>
      <c r="P23" s="30">
        <f t="shared" si="1"/>
        <v>22020.890000000003</v>
      </c>
      <c r="Q23" s="30">
        <f t="shared" si="2"/>
        <v>496631.66000000003</v>
      </c>
      <c r="R23" s="62">
        <v>1240.73</v>
      </c>
      <c r="S23" s="62">
        <v>1249.29</v>
      </c>
      <c r="T23" s="29">
        <v>1222.43</v>
      </c>
      <c r="U23" s="26">
        <v>1260.6600000000001</v>
      </c>
      <c r="V23" s="26">
        <v>1260.6600000000001</v>
      </c>
      <c r="W23" s="26">
        <v>1260.6600000000001</v>
      </c>
      <c r="X23" s="26">
        <v>1260.6600000000001</v>
      </c>
      <c r="Y23" s="26">
        <v>1260.6600000000001</v>
      </c>
      <c r="Z23" s="26">
        <v>1260.6600000000001</v>
      </c>
      <c r="AA23" s="26">
        <v>20170.61</v>
      </c>
      <c r="AB23" s="26">
        <v>1260.6600000000001</v>
      </c>
      <c r="AC23" s="26">
        <v>1260.6600000000001</v>
      </c>
      <c r="AD23" s="26">
        <v>1260.6600000000001</v>
      </c>
      <c r="AE23" s="26">
        <v>1260.6600000000001</v>
      </c>
      <c r="AF23" s="26">
        <v>1260.6600000000001</v>
      </c>
      <c r="AG23" s="26">
        <v>1260.6600000000001</v>
      </c>
      <c r="AH23" s="26">
        <v>1260.6600000000001</v>
      </c>
      <c r="AI23" s="26">
        <v>1260.6600000000001</v>
      </c>
      <c r="AJ23" s="26">
        <v>1260.6600000000001</v>
      </c>
      <c r="AK23" s="26">
        <v>44123.21</v>
      </c>
      <c r="AL23" s="26">
        <v>409085.16</v>
      </c>
      <c r="AM23" s="26">
        <v>0</v>
      </c>
      <c r="AN23" s="26">
        <v>630.33000000000004</v>
      </c>
      <c r="AO23" s="26">
        <v>0</v>
      </c>
      <c r="AP23" s="26">
        <v>0</v>
      </c>
      <c r="AQ23" s="26">
        <v>0</v>
      </c>
      <c r="AR23" s="29">
        <v>0</v>
      </c>
      <c r="AS23" s="29">
        <v>0</v>
      </c>
      <c r="AT23" s="29">
        <v>0</v>
      </c>
      <c r="AU23" s="29">
        <v>0</v>
      </c>
      <c r="AV23" s="208">
        <f t="shared" si="3"/>
        <v>24510.910000000003</v>
      </c>
      <c r="AW23" s="208">
        <f t="shared" si="4"/>
        <v>494141.64</v>
      </c>
    </row>
    <row r="24" spans="1:49" ht="15" x14ac:dyDescent="0.2">
      <c r="A24" s="28">
        <v>405</v>
      </c>
      <c r="B24" s="184">
        <v>45387</v>
      </c>
      <c r="C24" s="29">
        <v>427500</v>
      </c>
      <c r="D24" s="28" t="s">
        <v>19</v>
      </c>
      <c r="E24" s="27" t="s">
        <v>1801</v>
      </c>
      <c r="F24" s="28" t="s">
        <v>4112</v>
      </c>
      <c r="G24" s="28" t="s">
        <v>3487</v>
      </c>
      <c r="H24" s="29"/>
      <c r="I24" s="29"/>
      <c r="J24" s="29"/>
      <c r="K24" s="30">
        <f t="shared" si="0"/>
        <v>0</v>
      </c>
      <c r="L24" s="30">
        <v>553.89</v>
      </c>
      <c r="M24" s="29"/>
      <c r="N24" s="29"/>
      <c r="O24" s="29"/>
      <c r="P24" s="30">
        <f t="shared" si="1"/>
        <v>0</v>
      </c>
      <c r="Q24" s="30">
        <f t="shared" si="2"/>
        <v>553.89</v>
      </c>
      <c r="R24" s="185">
        <v>0</v>
      </c>
      <c r="S24" s="185">
        <v>0</v>
      </c>
      <c r="T24" s="29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26">
        <v>0</v>
      </c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553.89</v>
      </c>
      <c r="AO24" s="26">
        <v>0</v>
      </c>
      <c r="AP24" s="26">
        <v>0</v>
      </c>
      <c r="AQ24" s="26">
        <v>0</v>
      </c>
      <c r="AR24" s="29">
        <v>0</v>
      </c>
      <c r="AS24" s="29">
        <v>0</v>
      </c>
      <c r="AT24" s="29">
        <v>0</v>
      </c>
      <c r="AU24" s="29">
        <v>0</v>
      </c>
      <c r="AV24" s="208">
        <f t="shared" si="3"/>
        <v>0</v>
      </c>
      <c r="AW24" s="208">
        <f t="shared" si="4"/>
        <v>553.89</v>
      </c>
    </row>
    <row r="25" spans="1:49" ht="15" x14ac:dyDescent="0.2">
      <c r="A25" s="28">
        <v>406</v>
      </c>
      <c r="B25" s="184">
        <v>45395</v>
      </c>
      <c r="C25" s="29">
        <v>361641.25</v>
      </c>
      <c r="D25" s="28" t="s">
        <v>19</v>
      </c>
      <c r="E25" s="27" t="s">
        <v>1803</v>
      </c>
      <c r="F25" s="28" t="s">
        <v>4099</v>
      </c>
      <c r="G25" s="28" t="s">
        <v>3487</v>
      </c>
      <c r="H25" s="33">
        <v>793.17</v>
      </c>
      <c r="I25" s="33">
        <v>796.1</v>
      </c>
      <c r="J25" s="33">
        <v>802.97</v>
      </c>
      <c r="K25" s="30">
        <f t="shared" si="0"/>
        <v>2392.2399999999998</v>
      </c>
      <c r="L25" s="30">
        <v>295007.88</v>
      </c>
      <c r="M25" s="33">
        <v>806.72</v>
      </c>
      <c r="N25" s="33">
        <v>7259.23</v>
      </c>
      <c r="O25" s="33">
        <v>812.99</v>
      </c>
      <c r="P25" s="30">
        <f t="shared" si="1"/>
        <v>8878.94</v>
      </c>
      <c r="Q25" s="30">
        <f t="shared" si="2"/>
        <v>292621.28000000003</v>
      </c>
      <c r="R25" s="62">
        <v>817.71</v>
      </c>
      <c r="S25" s="62">
        <v>823.89</v>
      </c>
      <c r="T25" s="29">
        <v>805.64</v>
      </c>
      <c r="U25" s="26">
        <v>830.84</v>
      </c>
      <c r="V25" s="26">
        <v>830.84</v>
      </c>
      <c r="W25" s="26">
        <v>830.84</v>
      </c>
      <c r="X25" s="26">
        <v>830.84</v>
      </c>
      <c r="Y25" s="26">
        <v>830.84</v>
      </c>
      <c r="Z25" s="26">
        <v>830.84</v>
      </c>
      <c r="AA25" s="26">
        <v>7460.95</v>
      </c>
      <c r="AB25" s="26">
        <v>830.84</v>
      </c>
      <c r="AC25" s="26">
        <v>830.84</v>
      </c>
      <c r="AD25" s="26">
        <v>830.84</v>
      </c>
      <c r="AE25" s="26">
        <v>830.84</v>
      </c>
      <c r="AF25" s="26">
        <v>830.84</v>
      </c>
      <c r="AG25" s="26">
        <v>830.84</v>
      </c>
      <c r="AH25" s="26">
        <v>830.84</v>
      </c>
      <c r="AI25" s="26">
        <v>830.84</v>
      </c>
      <c r="AJ25" s="26">
        <v>830.84</v>
      </c>
      <c r="AK25" s="26">
        <v>19890.34</v>
      </c>
      <c r="AL25" s="26">
        <v>250360.15</v>
      </c>
      <c r="AM25" s="26">
        <v>0</v>
      </c>
      <c r="AN25" s="26">
        <v>0</v>
      </c>
      <c r="AO25" s="26">
        <v>0</v>
      </c>
      <c r="AP25" s="26">
        <v>0</v>
      </c>
      <c r="AQ25" s="26">
        <v>0</v>
      </c>
      <c r="AR25" s="29">
        <v>0</v>
      </c>
      <c r="AS25" s="29">
        <v>0</v>
      </c>
      <c r="AT25" s="29">
        <v>0</v>
      </c>
      <c r="AU25" s="29">
        <v>0</v>
      </c>
      <c r="AV25" s="208">
        <f t="shared" si="3"/>
        <v>10520.54</v>
      </c>
      <c r="AW25" s="208">
        <f t="shared" si="4"/>
        <v>290979.68</v>
      </c>
    </row>
    <row r="26" spans="1:49" ht="15" x14ac:dyDescent="0.2">
      <c r="A26" s="189">
        <v>501</v>
      </c>
      <c r="B26" s="190">
        <v>45440</v>
      </c>
      <c r="C26" s="191">
        <v>303820.86</v>
      </c>
      <c r="D26" s="189" t="s">
        <v>4081</v>
      </c>
      <c r="E26" s="192" t="s">
        <v>197</v>
      </c>
      <c r="F26" s="189" t="s">
        <v>4082</v>
      </c>
      <c r="G26" s="189" t="s">
        <v>3508</v>
      </c>
      <c r="H26" s="192"/>
      <c r="I26" s="192"/>
      <c r="J26" s="192"/>
      <c r="K26" s="193">
        <f t="shared" si="0"/>
        <v>0</v>
      </c>
      <c r="L26" s="193">
        <v>0</v>
      </c>
      <c r="M26" s="191"/>
      <c r="N26" s="191"/>
      <c r="O26" s="191"/>
      <c r="P26" s="193">
        <f t="shared" si="1"/>
        <v>0</v>
      </c>
      <c r="Q26" s="193">
        <f t="shared" si="2"/>
        <v>0</v>
      </c>
      <c r="R26" s="194">
        <v>0</v>
      </c>
      <c r="S26" s="194">
        <v>0</v>
      </c>
      <c r="T26" s="191">
        <v>0</v>
      </c>
      <c r="U26" s="94">
        <v>0</v>
      </c>
      <c r="V26" s="94">
        <v>0</v>
      </c>
      <c r="W26" s="94">
        <v>0</v>
      </c>
      <c r="X26" s="94">
        <v>0</v>
      </c>
      <c r="Y26" s="94">
        <v>0</v>
      </c>
      <c r="Z26" s="94">
        <v>0</v>
      </c>
      <c r="AA26" s="94">
        <v>0</v>
      </c>
      <c r="AB26" s="94">
        <v>0</v>
      </c>
      <c r="AC26" s="94">
        <v>0</v>
      </c>
      <c r="AD26" s="94">
        <v>0</v>
      </c>
      <c r="AE26" s="94">
        <v>0</v>
      </c>
      <c r="AF26" s="94">
        <v>0</v>
      </c>
      <c r="AG26" s="94">
        <v>0</v>
      </c>
      <c r="AH26" s="94">
        <v>0</v>
      </c>
      <c r="AI26" s="94">
        <v>0</v>
      </c>
      <c r="AJ26" s="94">
        <v>0</v>
      </c>
      <c r="AK26" s="94">
        <v>0</v>
      </c>
      <c r="AL26" s="94">
        <v>0</v>
      </c>
      <c r="AM26" s="94">
        <v>0</v>
      </c>
      <c r="AN26" s="94">
        <v>0</v>
      </c>
      <c r="AO26" s="94">
        <v>0</v>
      </c>
      <c r="AP26" s="94">
        <v>0</v>
      </c>
      <c r="AQ26" s="94">
        <v>0</v>
      </c>
      <c r="AR26" s="191">
        <v>0</v>
      </c>
      <c r="AS26" s="191">
        <v>0</v>
      </c>
      <c r="AT26" s="191">
        <v>0</v>
      </c>
      <c r="AU26" s="191">
        <v>0</v>
      </c>
      <c r="AV26" s="208">
        <f t="shared" si="3"/>
        <v>0</v>
      </c>
      <c r="AW26" s="208">
        <f t="shared" si="4"/>
        <v>0</v>
      </c>
    </row>
    <row r="27" spans="1:49" ht="15" x14ac:dyDescent="0.2">
      <c r="A27" s="28">
        <v>502</v>
      </c>
      <c r="B27" s="184">
        <v>45395</v>
      </c>
      <c r="C27" s="29">
        <v>474050</v>
      </c>
      <c r="D27" s="28" t="s">
        <v>19</v>
      </c>
      <c r="E27" s="27" t="s">
        <v>1806</v>
      </c>
      <c r="F27" s="28" t="s">
        <v>4092</v>
      </c>
      <c r="G27" s="28" t="s">
        <v>3487</v>
      </c>
      <c r="H27" s="33">
        <v>1055.83</v>
      </c>
      <c r="I27" s="33">
        <v>1061.0999999999999</v>
      </c>
      <c r="J27" s="33">
        <v>1069.9100000000001</v>
      </c>
      <c r="K27" s="30">
        <f t="shared" si="0"/>
        <v>3186.84</v>
      </c>
      <c r="L27" s="30">
        <v>496087.58</v>
      </c>
      <c r="M27" s="33">
        <v>1074.19</v>
      </c>
      <c r="N27" s="33">
        <v>1078.3800000000001</v>
      </c>
      <c r="O27" s="33">
        <v>1083.99</v>
      </c>
      <c r="P27" s="30">
        <f t="shared" si="1"/>
        <v>3236.5600000000004</v>
      </c>
      <c r="Q27" s="30">
        <f t="shared" si="2"/>
        <v>492904.71</v>
      </c>
      <c r="R27" s="62">
        <v>1090.28</v>
      </c>
      <c r="S27" s="62">
        <v>1097.8</v>
      </c>
      <c r="T27" s="29">
        <v>1074.19</v>
      </c>
      <c r="U27" s="26">
        <v>1107.79</v>
      </c>
      <c r="V27" s="26">
        <v>1107.79</v>
      </c>
      <c r="W27" s="26">
        <v>1107.79</v>
      </c>
      <c r="X27" s="26">
        <v>1107.79</v>
      </c>
      <c r="Y27" s="26">
        <v>1107.79</v>
      </c>
      <c r="Z27" s="26">
        <v>1107.79</v>
      </c>
      <c r="AA27" s="26">
        <v>23263.56</v>
      </c>
      <c r="AB27" s="26">
        <v>1107.79</v>
      </c>
      <c r="AC27" s="26">
        <v>1107.79</v>
      </c>
      <c r="AD27" s="26">
        <v>1107.79</v>
      </c>
      <c r="AE27" s="26">
        <v>1107.79</v>
      </c>
      <c r="AF27" s="26">
        <v>1107.79</v>
      </c>
      <c r="AG27" s="26">
        <v>1107.79</v>
      </c>
      <c r="AH27" s="26">
        <v>1107.79</v>
      </c>
      <c r="AI27" s="26">
        <v>1107.79</v>
      </c>
      <c r="AJ27" s="26">
        <v>1107.79</v>
      </c>
      <c r="AK27" s="26">
        <v>11077.88</v>
      </c>
      <c r="AL27" s="26">
        <v>438130.26</v>
      </c>
      <c r="AM27" s="26">
        <v>0</v>
      </c>
      <c r="AN27" s="26">
        <v>553.89</v>
      </c>
      <c r="AO27" s="26">
        <v>0</v>
      </c>
      <c r="AP27" s="26">
        <v>0</v>
      </c>
      <c r="AQ27" s="26">
        <v>0</v>
      </c>
      <c r="AR27" s="29">
        <v>0</v>
      </c>
      <c r="AS27" s="29">
        <v>0</v>
      </c>
      <c r="AT27" s="29">
        <v>0</v>
      </c>
      <c r="AU27" s="29">
        <v>0</v>
      </c>
      <c r="AV27" s="208">
        <f t="shared" si="3"/>
        <v>5424.64</v>
      </c>
      <c r="AW27" s="208">
        <f t="shared" si="4"/>
        <v>490716.63</v>
      </c>
    </row>
    <row r="28" spans="1:49" s="195" customFormat="1" ht="15" customHeight="1" x14ac:dyDescent="0.2">
      <c r="A28" s="28">
        <v>503</v>
      </c>
      <c r="B28" s="184">
        <v>45390</v>
      </c>
      <c r="C28" s="29">
        <v>470250</v>
      </c>
      <c r="D28" s="28" t="s">
        <v>19</v>
      </c>
      <c r="E28" s="27" t="s">
        <v>1808</v>
      </c>
      <c r="F28" s="28" t="s">
        <v>4077</v>
      </c>
      <c r="G28" s="28" t="s">
        <v>3487</v>
      </c>
      <c r="H28" s="33">
        <v>3167.48</v>
      </c>
      <c r="I28" s="33">
        <v>3183.31</v>
      </c>
      <c r="J28" s="33">
        <v>3209.74</v>
      </c>
      <c r="K28" s="30">
        <f t="shared" si="0"/>
        <v>9560.5299999999988</v>
      </c>
      <c r="L28" s="30">
        <v>446941.61000000004</v>
      </c>
      <c r="M28" s="33">
        <v>3222.57</v>
      </c>
      <c r="N28" s="33">
        <v>3235.14</v>
      </c>
      <c r="O28" s="33">
        <v>3251.96</v>
      </c>
      <c r="P28" s="30">
        <f t="shared" si="1"/>
        <v>9709.67</v>
      </c>
      <c r="Q28" s="30">
        <f t="shared" si="2"/>
        <v>437392.98000000004</v>
      </c>
      <c r="R28" s="62">
        <v>3270.83</v>
      </c>
      <c r="S28" s="62">
        <v>3293.39</v>
      </c>
      <c r="T28" s="29">
        <v>3222.57</v>
      </c>
      <c r="U28" s="26">
        <v>3323.36</v>
      </c>
      <c r="V28" s="26">
        <v>3323.36</v>
      </c>
      <c r="W28" s="26">
        <v>12185.67</v>
      </c>
      <c r="X28" s="26">
        <v>3323.36</v>
      </c>
      <c r="Y28" s="26">
        <v>3323.36</v>
      </c>
      <c r="Z28" s="26">
        <v>3323.36</v>
      </c>
      <c r="AA28" s="26">
        <v>3323.36</v>
      </c>
      <c r="AB28" s="26">
        <v>3323.36</v>
      </c>
      <c r="AC28" s="26">
        <v>3323.36</v>
      </c>
      <c r="AD28" s="26">
        <v>3323.36</v>
      </c>
      <c r="AE28" s="26">
        <v>3323.36</v>
      </c>
      <c r="AF28" s="26">
        <v>3323.36</v>
      </c>
      <c r="AG28" s="26">
        <v>3323.36</v>
      </c>
      <c r="AH28" s="26">
        <v>3323.36</v>
      </c>
      <c r="AI28" s="26">
        <v>3323.36</v>
      </c>
      <c r="AJ28" s="26">
        <v>3323.36</v>
      </c>
      <c r="AK28" s="26">
        <v>9970.09</v>
      </c>
      <c r="AL28" s="26">
        <v>355046.14</v>
      </c>
      <c r="AM28" s="26">
        <v>0</v>
      </c>
      <c r="AN28" s="26">
        <v>553.89</v>
      </c>
      <c r="AO28" s="26">
        <v>0</v>
      </c>
      <c r="AP28" s="26">
        <v>0</v>
      </c>
      <c r="AQ28" s="26">
        <v>0</v>
      </c>
      <c r="AR28" s="29">
        <v>0</v>
      </c>
      <c r="AS28" s="29">
        <v>0</v>
      </c>
      <c r="AT28" s="29">
        <v>0</v>
      </c>
      <c r="AU28" s="29">
        <v>0</v>
      </c>
      <c r="AV28" s="208">
        <f t="shared" si="3"/>
        <v>16273.89</v>
      </c>
      <c r="AW28" s="208">
        <f t="shared" si="4"/>
        <v>430828.76</v>
      </c>
    </row>
    <row r="29" spans="1:49" s="195" customFormat="1" ht="15" customHeight="1" x14ac:dyDescent="0.2">
      <c r="A29" s="28">
        <v>504</v>
      </c>
      <c r="B29" s="184">
        <v>45377</v>
      </c>
      <c r="C29" s="29">
        <v>540550</v>
      </c>
      <c r="D29" s="28" t="s">
        <v>19</v>
      </c>
      <c r="E29" s="27" t="s">
        <v>1810</v>
      </c>
      <c r="F29" s="28" t="s">
        <v>4070</v>
      </c>
      <c r="G29" s="28" t="s">
        <v>3487</v>
      </c>
      <c r="H29" s="33">
        <v>1585.8</v>
      </c>
      <c r="I29" s="33">
        <v>1593.73</v>
      </c>
      <c r="J29" s="33">
        <v>25175.61</v>
      </c>
      <c r="K29" s="30">
        <f t="shared" si="0"/>
        <v>28355.14</v>
      </c>
      <c r="L29" s="30">
        <v>519925.3</v>
      </c>
      <c r="M29" s="33">
        <v>1613.38</v>
      </c>
      <c r="N29" s="33">
        <v>1619.67</v>
      </c>
      <c r="O29" s="33">
        <v>1628.1</v>
      </c>
      <c r="P29" s="30">
        <f t="shared" si="1"/>
        <v>4861.1499999999996</v>
      </c>
      <c r="Q29" s="30">
        <f t="shared" si="2"/>
        <v>515144.78</v>
      </c>
      <c r="R29" s="62">
        <v>1637.54</v>
      </c>
      <c r="S29" s="62">
        <v>1648.84</v>
      </c>
      <c r="T29" s="29">
        <v>1613.38</v>
      </c>
      <c r="U29" s="26">
        <v>1663.84</v>
      </c>
      <c r="V29" s="26">
        <v>1663.84</v>
      </c>
      <c r="W29" s="26">
        <v>1663.84</v>
      </c>
      <c r="X29" s="26">
        <v>1663.84</v>
      </c>
      <c r="Y29" s="26">
        <v>1663.84</v>
      </c>
      <c r="Z29" s="26">
        <v>26066.86</v>
      </c>
      <c r="AA29" s="26">
        <v>1663.84</v>
      </c>
      <c r="AB29" s="26">
        <v>1663.84</v>
      </c>
      <c r="AC29" s="26">
        <v>1663.84</v>
      </c>
      <c r="AD29" s="26">
        <v>1663.84</v>
      </c>
      <c r="AE29" s="26">
        <v>1663.84</v>
      </c>
      <c r="AF29" s="26">
        <v>1663.84</v>
      </c>
      <c r="AG29" s="26">
        <v>1663.84</v>
      </c>
      <c r="AH29" s="26">
        <v>1663.84</v>
      </c>
      <c r="AI29" s="26">
        <v>1663.84</v>
      </c>
      <c r="AJ29" s="26">
        <v>1663.84</v>
      </c>
      <c r="AK29" s="26">
        <v>72099.850000000006</v>
      </c>
      <c r="AL29" s="26">
        <v>386489.56</v>
      </c>
      <c r="AM29" s="26">
        <v>631.15</v>
      </c>
      <c r="AN29" s="26">
        <v>0</v>
      </c>
      <c r="AO29" s="26">
        <v>0</v>
      </c>
      <c r="AP29" s="26">
        <v>0</v>
      </c>
      <c r="AQ29" s="26">
        <v>0</v>
      </c>
      <c r="AR29" s="29">
        <v>0</v>
      </c>
      <c r="AS29" s="29">
        <v>0</v>
      </c>
      <c r="AT29" s="29">
        <v>0</v>
      </c>
      <c r="AU29" s="29">
        <v>0</v>
      </c>
      <c r="AV29" s="208">
        <f t="shared" si="3"/>
        <v>8147.53</v>
      </c>
      <c r="AW29" s="208">
        <f t="shared" si="4"/>
        <v>511858.4</v>
      </c>
    </row>
    <row r="30" spans="1:49" s="205" customFormat="1" ht="15" x14ac:dyDescent="0.2">
      <c r="A30" s="28">
        <v>505</v>
      </c>
      <c r="B30" s="184">
        <v>45382</v>
      </c>
      <c r="C30" s="29">
        <v>456000</v>
      </c>
      <c r="D30" s="28" t="s">
        <v>19</v>
      </c>
      <c r="E30" s="27" t="s">
        <v>1812</v>
      </c>
      <c r="F30" s="28" t="s">
        <v>4075</v>
      </c>
      <c r="G30" s="28" t="s">
        <v>3487</v>
      </c>
      <c r="H30" s="33">
        <v>2644.75</v>
      </c>
      <c r="I30" s="33">
        <v>2656.21</v>
      </c>
      <c r="J30" s="33">
        <v>2678.26</v>
      </c>
      <c r="K30" s="30">
        <f t="shared" si="0"/>
        <v>7979.22</v>
      </c>
      <c r="L30" s="30">
        <v>368313.82000000007</v>
      </c>
      <c r="M30" s="33">
        <v>2688.97</v>
      </c>
      <c r="N30" s="33">
        <v>2699.46</v>
      </c>
      <c r="O30" s="33">
        <v>2713.5</v>
      </c>
      <c r="P30" s="30">
        <f t="shared" si="1"/>
        <v>8101.93</v>
      </c>
      <c r="Q30" s="30">
        <f t="shared" si="2"/>
        <v>360346.28</v>
      </c>
      <c r="R30" s="62">
        <v>2729.24</v>
      </c>
      <c r="S30" s="62">
        <v>2748.07</v>
      </c>
      <c r="T30" s="29">
        <v>2688.97</v>
      </c>
      <c r="U30" s="26">
        <v>2773.07</v>
      </c>
      <c r="V30" s="26">
        <v>2773.07</v>
      </c>
      <c r="W30" s="26">
        <v>24957.64</v>
      </c>
      <c r="X30" s="26">
        <v>2773.07</v>
      </c>
      <c r="Y30" s="26">
        <v>2773.07</v>
      </c>
      <c r="Z30" s="26">
        <v>2773.07</v>
      </c>
      <c r="AA30" s="26">
        <v>2773.07</v>
      </c>
      <c r="AB30" s="26">
        <v>2773.07</v>
      </c>
      <c r="AC30" s="26">
        <v>2773.07</v>
      </c>
      <c r="AD30" s="26">
        <v>2773.07</v>
      </c>
      <c r="AE30" s="26">
        <v>2773.07</v>
      </c>
      <c r="AF30" s="26">
        <v>2773.07</v>
      </c>
      <c r="AG30" s="26">
        <v>2773.07</v>
      </c>
      <c r="AH30" s="26">
        <v>2773.07</v>
      </c>
      <c r="AI30" s="26">
        <v>2773.07</v>
      </c>
      <c r="AJ30" s="26">
        <v>2773.07</v>
      </c>
      <c r="AK30" s="26">
        <v>2773.07</v>
      </c>
      <c r="AL30" s="26">
        <v>282298.63</v>
      </c>
      <c r="AM30" s="26">
        <v>554.61</v>
      </c>
      <c r="AN30" s="26">
        <v>0</v>
      </c>
      <c r="AO30" s="26">
        <v>0</v>
      </c>
      <c r="AP30" s="26">
        <v>0</v>
      </c>
      <c r="AQ30" s="26">
        <v>0</v>
      </c>
      <c r="AR30" s="29">
        <v>0</v>
      </c>
      <c r="AS30" s="29">
        <v>0</v>
      </c>
      <c r="AT30" s="29">
        <v>0</v>
      </c>
      <c r="AU30" s="29">
        <v>0</v>
      </c>
      <c r="AV30" s="208">
        <f t="shared" si="3"/>
        <v>13579.24</v>
      </c>
      <c r="AW30" s="208">
        <f t="shared" si="4"/>
        <v>354868.97</v>
      </c>
    </row>
    <row r="31" spans="1:49" ht="15" x14ac:dyDescent="0.2">
      <c r="A31" s="28">
        <v>506</v>
      </c>
      <c r="B31" s="37"/>
      <c r="C31" s="29"/>
      <c r="D31" s="28" t="s">
        <v>16</v>
      </c>
      <c r="E31" s="27"/>
      <c r="F31" s="28"/>
      <c r="G31" s="28"/>
      <c r="H31" s="29"/>
      <c r="I31" s="29"/>
      <c r="J31" s="29"/>
      <c r="K31" s="30">
        <f t="shared" si="0"/>
        <v>0</v>
      </c>
      <c r="L31" s="30">
        <v>0</v>
      </c>
      <c r="M31" s="29"/>
      <c r="N31" s="29"/>
      <c r="O31" s="29"/>
      <c r="P31" s="30">
        <f t="shared" si="1"/>
        <v>0</v>
      </c>
      <c r="Q31" s="30">
        <f t="shared" si="2"/>
        <v>0</v>
      </c>
      <c r="R31" s="185">
        <v>0</v>
      </c>
      <c r="S31" s="185">
        <v>0</v>
      </c>
      <c r="T31" s="29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26">
        <v>0</v>
      </c>
      <c r="AJ31" s="26">
        <v>0</v>
      </c>
      <c r="AK31" s="26">
        <v>0</v>
      </c>
      <c r="AL31" s="26">
        <v>0</v>
      </c>
      <c r="AM31" s="26">
        <v>0</v>
      </c>
      <c r="AN31" s="26">
        <v>0</v>
      </c>
      <c r="AO31" s="26">
        <v>0</v>
      </c>
      <c r="AP31" s="26">
        <v>0</v>
      </c>
      <c r="AQ31" s="26">
        <v>0</v>
      </c>
      <c r="AR31" s="29">
        <v>0</v>
      </c>
      <c r="AS31" s="29">
        <v>0</v>
      </c>
      <c r="AT31" s="29">
        <v>0</v>
      </c>
      <c r="AU31" s="29">
        <v>0</v>
      </c>
      <c r="AV31" s="208">
        <f t="shared" si="3"/>
        <v>0</v>
      </c>
      <c r="AW31" s="208">
        <f t="shared" si="4"/>
        <v>0</v>
      </c>
    </row>
    <row r="32" spans="1:49" ht="15" x14ac:dyDescent="0.2">
      <c r="A32" s="28">
        <v>601</v>
      </c>
      <c r="B32" s="37"/>
      <c r="C32" s="29"/>
      <c r="D32" s="28" t="s">
        <v>16</v>
      </c>
      <c r="E32" s="27"/>
      <c r="F32" s="28"/>
      <c r="G32" s="28"/>
      <c r="H32" s="29"/>
      <c r="I32" s="29"/>
      <c r="J32" s="29"/>
      <c r="K32" s="30">
        <f t="shared" si="0"/>
        <v>0</v>
      </c>
      <c r="L32" s="30">
        <v>0</v>
      </c>
      <c r="M32" s="29"/>
      <c r="N32" s="29"/>
      <c r="O32" s="29"/>
      <c r="P32" s="30">
        <f t="shared" si="1"/>
        <v>0</v>
      </c>
      <c r="Q32" s="30">
        <f t="shared" si="2"/>
        <v>0</v>
      </c>
      <c r="R32" s="185">
        <v>0</v>
      </c>
      <c r="S32" s="185">
        <v>0</v>
      </c>
      <c r="T32" s="29">
        <v>0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6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0</v>
      </c>
      <c r="AI32" s="26">
        <v>0</v>
      </c>
      <c r="AJ32" s="26">
        <v>0</v>
      </c>
      <c r="AK32" s="26">
        <v>0</v>
      </c>
      <c r="AL32" s="26">
        <v>0</v>
      </c>
      <c r="AM32" s="26">
        <v>0</v>
      </c>
      <c r="AN32" s="26">
        <v>0</v>
      </c>
      <c r="AO32" s="26">
        <v>0</v>
      </c>
      <c r="AP32" s="26">
        <v>0</v>
      </c>
      <c r="AQ32" s="26">
        <v>0</v>
      </c>
      <c r="AR32" s="29">
        <v>0</v>
      </c>
      <c r="AS32" s="29">
        <v>0</v>
      </c>
      <c r="AT32" s="29">
        <v>0</v>
      </c>
      <c r="AU32" s="29">
        <v>0</v>
      </c>
      <c r="AV32" s="208">
        <f t="shared" si="3"/>
        <v>0</v>
      </c>
      <c r="AW32" s="208">
        <f t="shared" si="4"/>
        <v>0</v>
      </c>
    </row>
    <row r="33" spans="1:49" ht="15" x14ac:dyDescent="0.2">
      <c r="A33" s="28">
        <v>602</v>
      </c>
      <c r="B33" s="184">
        <v>45399</v>
      </c>
      <c r="C33" s="29">
        <v>427975</v>
      </c>
      <c r="D33" s="28" t="s">
        <v>19</v>
      </c>
      <c r="E33" s="27" t="s">
        <v>1816</v>
      </c>
      <c r="F33" s="28" t="s">
        <v>4095</v>
      </c>
      <c r="G33" s="28" t="s">
        <v>3487</v>
      </c>
      <c r="H33" s="33">
        <v>26395.63</v>
      </c>
      <c r="I33" s="33">
        <v>26527.61</v>
      </c>
      <c r="J33" s="33">
        <v>26747.79</v>
      </c>
      <c r="K33" s="30">
        <f t="shared" si="0"/>
        <v>79671.03</v>
      </c>
      <c r="L33" s="30">
        <v>161665.78</v>
      </c>
      <c r="M33" s="33">
        <v>26854.78</v>
      </c>
      <c r="N33" s="33">
        <v>26986.49</v>
      </c>
      <c r="O33" s="33">
        <v>27099.71</v>
      </c>
      <c r="P33" s="30">
        <f t="shared" si="1"/>
        <v>80940.98000000001</v>
      </c>
      <c r="Q33" s="30">
        <f t="shared" si="2"/>
        <v>82093.72</v>
      </c>
      <c r="R33" s="62">
        <v>27256.880000000001</v>
      </c>
      <c r="S33" s="62">
        <v>27444.959999999999</v>
      </c>
      <c r="T33" s="29">
        <v>26854.78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  <c r="AK33" s="26">
        <v>537.1</v>
      </c>
      <c r="AL33" s="26">
        <v>0</v>
      </c>
      <c r="AM33" s="26">
        <v>0</v>
      </c>
      <c r="AN33" s="26">
        <v>0</v>
      </c>
      <c r="AO33" s="26">
        <v>0</v>
      </c>
      <c r="AP33" s="26">
        <v>0</v>
      </c>
      <c r="AQ33" s="26">
        <v>0</v>
      </c>
      <c r="AR33" s="29">
        <v>0</v>
      </c>
      <c r="AS33" s="29">
        <v>0</v>
      </c>
      <c r="AT33" s="29">
        <v>0</v>
      </c>
      <c r="AU33" s="29">
        <v>0</v>
      </c>
      <c r="AV33" s="208">
        <f t="shared" si="3"/>
        <v>135642.82</v>
      </c>
      <c r="AW33" s="208">
        <f t="shared" si="4"/>
        <v>27391.879999999997</v>
      </c>
    </row>
    <row r="34" spans="1:49" ht="15" x14ac:dyDescent="0.2">
      <c r="A34" s="28">
        <v>603</v>
      </c>
      <c r="B34" s="190">
        <v>45821</v>
      </c>
      <c r="C34" s="191">
        <f>O34+O54</f>
        <v>201048.29</v>
      </c>
      <c r="D34" s="28" t="s">
        <v>19</v>
      </c>
      <c r="E34" s="192" t="s">
        <v>1818</v>
      </c>
      <c r="F34" s="28"/>
      <c r="G34" s="28"/>
      <c r="H34" s="29"/>
      <c r="I34" s="29"/>
      <c r="J34" s="29"/>
      <c r="K34" s="30">
        <f t="shared" ref="K34:K65" si="5">SUM(H34+I34+J34)</f>
        <v>0</v>
      </c>
      <c r="L34" s="30">
        <v>0</v>
      </c>
      <c r="M34" s="29"/>
      <c r="N34" s="29"/>
      <c r="O34" s="29">
        <v>200000</v>
      </c>
      <c r="P34" s="30">
        <f t="shared" ref="P34:P65" si="6">SUM(M34:O34)</f>
        <v>200000</v>
      </c>
      <c r="Q34" s="30">
        <f t="shared" ref="Q34:Q65" si="7">SUM(R34:AU34)</f>
        <v>0</v>
      </c>
      <c r="R34" s="185">
        <v>0</v>
      </c>
      <c r="S34" s="185">
        <v>0</v>
      </c>
      <c r="T34" s="29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  <c r="AK34" s="26">
        <v>0</v>
      </c>
      <c r="AL34" s="26">
        <v>0</v>
      </c>
      <c r="AM34" s="26">
        <v>0</v>
      </c>
      <c r="AN34" s="26">
        <v>0</v>
      </c>
      <c r="AO34" s="26">
        <v>0</v>
      </c>
      <c r="AP34" s="26">
        <v>0</v>
      </c>
      <c r="AQ34" s="26">
        <v>0</v>
      </c>
      <c r="AR34" s="29">
        <v>0</v>
      </c>
      <c r="AS34" s="29">
        <v>0</v>
      </c>
      <c r="AT34" s="29">
        <v>0</v>
      </c>
      <c r="AU34" s="29">
        <v>0</v>
      </c>
      <c r="AV34" s="208">
        <f t="shared" si="3"/>
        <v>200000</v>
      </c>
      <c r="AW34" s="208">
        <f t="shared" si="4"/>
        <v>0</v>
      </c>
    </row>
    <row r="35" spans="1:49" ht="15" x14ac:dyDescent="0.2">
      <c r="A35" s="28">
        <v>604</v>
      </c>
      <c r="B35" s="206">
        <v>45721</v>
      </c>
      <c r="C35" s="207">
        <v>580074</v>
      </c>
      <c r="D35" s="28" t="s">
        <v>19</v>
      </c>
      <c r="E35" s="27" t="s">
        <v>1820</v>
      </c>
      <c r="F35" s="28" t="s">
        <v>4115</v>
      </c>
      <c r="G35" s="28" t="s">
        <v>3487</v>
      </c>
      <c r="H35" s="33"/>
      <c r="I35" s="33"/>
      <c r="J35" s="33">
        <v>15000</v>
      </c>
      <c r="K35" s="30">
        <f t="shared" si="5"/>
        <v>15000</v>
      </c>
      <c r="L35" s="30">
        <v>591012.91</v>
      </c>
      <c r="M35" s="33">
        <v>759.25</v>
      </c>
      <c r="N35" s="33">
        <v>2260.21</v>
      </c>
      <c r="O35" s="33">
        <v>2559.0100000000002</v>
      </c>
      <c r="P35" s="30">
        <f t="shared" si="6"/>
        <v>5578.47</v>
      </c>
      <c r="Q35" s="30">
        <f t="shared" si="7"/>
        <v>584072.74</v>
      </c>
      <c r="R35" s="62">
        <v>2568.73</v>
      </c>
      <c r="S35" s="62">
        <v>2586.4499999999998</v>
      </c>
      <c r="T35" s="29">
        <v>2530.83</v>
      </c>
      <c r="U35" s="26">
        <v>2609.9899999999998</v>
      </c>
      <c r="V35" s="26">
        <v>2609.9899999999998</v>
      </c>
      <c r="W35" s="26">
        <v>23489.9</v>
      </c>
      <c r="X35" s="26">
        <v>2609.9899999999998</v>
      </c>
      <c r="Y35" s="26">
        <v>2609.9899999999998</v>
      </c>
      <c r="Z35" s="26">
        <v>2609.9899999999998</v>
      </c>
      <c r="AA35" s="26">
        <v>2609.9899999999998</v>
      </c>
      <c r="AB35" s="26">
        <v>2609.9899999999998</v>
      </c>
      <c r="AC35" s="26">
        <v>2609.9899999999998</v>
      </c>
      <c r="AD35" s="26">
        <v>2609.9899999999998</v>
      </c>
      <c r="AE35" s="26">
        <v>2609.9899999999998</v>
      </c>
      <c r="AF35" s="26">
        <v>2609.9899999999998</v>
      </c>
      <c r="AG35" s="26">
        <v>2609.9899999999998</v>
      </c>
      <c r="AH35" s="26">
        <v>2609.9899999999998</v>
      </c>
      <c r="AI35" s="26">
        <v>23489.9</v>
      </c>
      <c r="AJ35" s="26">
        <v>2609.9899999999998</v>
      </c>
      <c r="AK35" s="26">
        <v>54809.760000000002</v>
      </c>
      <c r="AL35" s="26">
        <v>437956.08</v>
      </c>
      <c r="AM35" s="26">
        <v>0</v>
      </c>
      <c r="AN35" s="26">
        <v>0</v>
      </c>
      <c r="AO35" s="26">
        <v>0</v>
      </c>
      <c r="AP35" s="26">
        <v>0</v>
      </c>
      <c r="AQ35" s="26">
        <v>0</v>
      </c>
      <c r="AR35" s="29">
        <v>0</v>
      </c>
      <c r="AS35" s="29">
        <v>0</v>
      </c>
      <c r="AT35" s="29">
        <v>0</v>
      </c>
      <c r="AU35" s="29">
        <v>101.23</v>
      </c>
      <c r="AV35" s="208">
        <f t="shared" si="3"/>
        <v>10733.650000000001</v>
      </c>
      <c r="AW35" s="208">
        <f t="shared" si="4"/>
        <v>578917.55999999994</v>
      </c>
    </row>
    <row r="36" spans="1:49" ht="15" x14ac:dyDescent="0.2">
      <c r="A36" s="28">
        <v>605</v>
      </c>
      <c r="B36" s="184">
        <v>45402</v>
      </c>
      <c r="C36" s="29">
        <v>474050</v>
      </c>
      <c r="D36" s="28" t="s">
        <v>19</v>
      </c>
      <c r="E36" s="27" t="s">
        <v>1822</v>
      </c>
      <c r="F36" s="28" t="s">
        <v>4080</v>
      </c>
      <c r="G36" s="28" t="s">
        <v>3487</v>
      </c>
      <c r="H36" s="33">
        <v>1055.83</v>
      </c>
      <c r="I36" s="33">
        <v>1061.45</v>
      </c>
      <c r="J36" s="33">
        <v>1069.9100000000001</v>
      </c>
      <c r="K36" s="30">
        <f t="shared" si="5"/>
        <v>3187.1899999999996</v>
      </c>
      <c r="L36" s="30">
        <v>494979.79</v>
      </c>
      <c r="M36" s="33">
        <v>11816.1</v>
      </c>
      <c r="N36" s="33">
        <v>1078.3800000000001</v>
      </c>
      <c r="O36" s="33">
        <v>1085.07</v>
      </c>
      <c r="P36" s="30">
        <f t="shared" si="6"/>
        <v>13979.55</v>
      </c>
      <c r="Q36" s="30">
        <f t="shared" si="7"/>
        <v>491796.92</v>
      </c>
      <c r="R36" s="62">
        <v>1090.28</v>
      </c>
      <c r="S36" s="62">
        <v>1097.8</v>
      </c>
      <c r="T36" s="29">
        <v>1074.19</v>
      </c>
      <c r="U36" s="26">
        <v>1107.79</v>
      </c>
      <c r="V36" s="26">
        <v>1107.79</v>
      </c>
      <c r="W36" s="26">
        <v>1107.79</v>
      </c>
      <c r="X36" s="26">
        <v>1107.79</v>
      </c>
      <c r="Y36" s="26">
        <v>1107.79</v>
      </c>
      <c r="Z36" s="26">
        <v>1107.79</v>
      </c>
      <c r="AA36" s="26">
        <v>12185.67</v>
      </c>
      <c r="AB36" s="26">
        <v>1107.79</v>
      </c>
      <c r="AC36" s="26">
        <v>1107.79</v>
      </c>
      <c r="AD36" s="26">
        <v>1107.79</v>
      </c>
      <c r="AE36" s="26">
        <v>1107.79</v>
      </c>
      <c r="AF36" s="26">
        <v>1107.79</v>
      </c>
      <c r="AG36" s="26">
        <v>1107.79</v>
      </c>
      <c r="AH36" s="26">
        <v>1107.79</v>
      </c>
      <c r="AI36" s="26">
        <v>1107.79</v>
      </c>
      <c r="AJ36" s="26">
        <v>1107.79</v>
      </c>
      <c r="AK36" s="26">
        <v>22155.77</v>
      </c>
      <c r="AL36" s="26">
        <v>437022.47</v>
      </c>
      <c r="AM36" s="26">
        <v>553.89</v>
      </c>
      <c r="AN36" s="26">
        <v>0</v>
      </c>
      <c r="AO36" s="26">
        <v>0</v>
      </c>
      <c r="AP36" s="26">
        <v>0</v>
      </c>
      <c r="AQ36" s="26">
        <v>0</v>
      </c>
      <c r="AR36" s="29">
        <v>0</v>
      </c>
      <c r="AS36" s="29">
        <v>0</v>
      </c>
      <c r="AT36" s="29">
        <v>0</v>
      </c>
      <c r="AU36" s="29">
        <v>0</v>
      </c>
      <c r="AV36" s="208">
        <f t="shared" si="3"/>
        <v>16167.63</v>
      </c>
      <c r="AW36" s="208">
        <f t="shared" si="4"/>
        <v>489608.83999999997</v>
      </c>
    </row>
    <row r="37" spans="1:49" ht="15" x14ac:dyDescent="0.2">
      <c r="A37" s="28">
        <v>606</v>
      </c>
      <c r="B37" s="37"/>
      <c r="C37" s="29"/>
      <c r="D37" s="28" t="s">
        <v>16</v>
      </c>
      <c r="E37" s="27"/>
      <c r="F37" s="28"/>
      <c r="G37" s="28"/>
      <c r="H37" s="29"/>
      <c r="I37" s="29"/>
      <c r="J37" s="29"/>
      <c r="K37" s="30">
        <f t="shared" si="5"/>
        <v>0</v>
      </c>
      <c r="L37" s="30">
        <v>0</v>
      </c>
      <c r="M37" s="29"/>
      <c r="N37" s="29"/>
      <c r="O37" s="29"/>
      <c r="P37" s="30">
        <f t="shared" si="6"/>
        <v>0</v>
      </c>
      <c r="Q37" s="30">
        <f t="shared" si="7"/>
        <v>0</v>
      </c>
      <c r="R37" s="185">
        <v>0</v>
      </c>
      <c r="S37" s="185">
        <v>0</v>
      </c>
      <c r="T37" s="29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9">
        <v>0</v>
      </c>
      <c r="AS37" s="29">
        <v>0</v>
      </c>
      <c r="AT37" s="29">
        <v>0</v>
      </c>
      <c r="AU37" s="29">
        <v>0</v>
      </c>
      <c r="AV37" s="208">
        <f t="shared" si="3"/>
        <v>0</v>
      </c>
      <c r="AW37" s="208">
        <f t="shared" si="4"/>
        <v>0</v>
      </c>
    </row>
    <row r="38" spans="1:49" ht="15" x14ac:dyDescent="0.2">
      <c r="A38" s="189">
        <v>701</v>
      </c>
      <c r="B38" s="190">
        <v>45504</v>
      </c>
      <c r="C38" s="191">
        <v>303820.86</v>
      </c>
      <c r="D38" s="189" t="s">
        <v>4081</v>
      </c>
      <c r="E38" s="192" t="s">
        <v>197</v>
      </c>
      <c r="F38" s="189" t="s">
        <v>4082</v>
      </c>
      <c r="G38" s="189" t="s">
        <v>3508</v>
      </c>
      <c r="H38" s="191"/>
      <c r="I38" s="191"/>
      <c r="J38" s="191"/>
      <c r="K38" s="193">
        <f t="shared" si="5"/>
        <v>0</v>
      </c>
      <c r="L38" s="193">
        <v>0</v>
      </c>
      <c r="M38" s="191"/>
      <c r="N38" s="191"/>
      <c r="O38" s="191"/>
      <c r="P38" s="193">
        <f t="shared" si="6"/>
        <v>0</v>
      </c>
      <c r="Q38" s="193">
        <f t="shared" si="7"/>
        <v>0</v>
      </c>
      <c r="R38" s="194">
        <v>0</v>
      </c>
      <c r="S38" s="194">
        <v>0</v>
      </c>
      <c r="T38" s="191">
        <v>0</v>
      </c>
      <c r="U38" s="94">
        <v>0</v>
      </c>
      <c r="V38" s="94">
        <v>0</v>
      </c>
      <c r="W38" s="94">
        <v>0</v>
      </c>
      <c r="X38" s="94">
        <v>0</v>
      </c>
      <c r="Y38" s="94">
        <v>0</v>
      </c>
      <c r="Z38" s="94">
        <v>0</v>
      </c>
      <c r="AA38" s="94">
        <v>0</v>
      </c>
      <c r="AB38" s="94">
        <v>0</v>
      </c>
      <c r="AC38" s="94">
        <v>0</v>
      </c>
      <c r="AD38" s="94">
        <v>0</v>
      </c>
      <c r="AE38" s="94">
        <v>0</v>
      </c>
      <c r="AF38" s="94">
        <v>0</v>
      </c>
      <c r="AG38" s="94">
        <v>0</v>
      </c>
      <c r="AH38" s="94">
        <v>0</v>
      </c>
      <c r="AI38" s="94">
        <v>0</v>
      </c>
      <c r="AJ38" s="94">
        <v>0</v>
      </c>
      <c r="AK38" s="94">
        <v>0</v>
      </c>
      <c r="AL38" s="94">
        <v>0</v>
      </c>
      <c r="AM38" s="94">
        <v>0</v>
      </c>
      <c r="AN38" s="94">
        <v>0</v>
      </c>
      <c r="AO38" s="94">
        <v>0</v>
      </c>
      <c r="AP38" s="94">
        <v>0</v>
      </c>
      <c r="AQ38" s="94">
        <v>0</v>
      </c>
      <c r="AR38" s="191">
        <v>0</v>
      </c>
      <c r="AS38" s="191">
        <v>0</v>
      </c>
      <c r="AT38" s="191">
        <v>0</v>
      </c>
      <c r="AU38" s="191">
        <v>0</v>
      </c>
      <c r="AV38" s="208">
        <f t="shared" si="3"/>
        <v>0</v>
      </c>
      <c r="AW38" s="208">
        <f t="shared" si="4"/>
        <v>0</v>
      </c>
    </row>
    <row r="39" spans="1:49" ht="15" x14ac:dyDescent="0.2">
      <c r="A39" s="28">
        <v>702</v>
      </c>
      <c r="B39" s="184">
        <v>45377</v>
      </c>
      <c r="C39" s="29">
        <v>455224.67</v>
      </c>
      <c r="D39" s="28" t="s">
        <v>19</v>
      </c>
      <c r="E39" s="27" t="s">
        <v>1826</v>
      </c>
      <c r="F39" s="28" t="s">
        <v>4094</v>
      </c>
      <c r="G39" s="28" t="s">
        <v>3487</v>
      </c>
      <c r="H39" s="33">
        <v>1628.08</v>
      </c>
      <c r="I39" s="33">
        <v>818.11</v>
      </c>
      <c r="J39" s="33">
        <v>13694.21</v>
      </c>
      <c r="K39" s="30">
        <f t="shared" si="5"/>
        <v>16140.4</v>
      </c>
      <c r="L39" s="30">
        <v>317365.53000000003</v>
      </c>
      <c r="M39" s="33">
        <v>828.2</v>
      </c>
      <c r="N39" s="33">
        <v>831.43</v>
      </c>
      <c r="O39" s="33">
        <v>836.32</v>
      </c>
      <c r="P39" s="30">
        <f t="shared" si="6"/>
        <v>2495.9500000000003</v>
      </c>
      <c r="Q39" s="30">
        <f t="shared" si="7"/>
        <v>314912.37</v>
      </c>
      <c r="R39" s="62">
        <v>841.44</v>
      </c>
      <c r="S39" s="62">
        <v>846.4</v>
      </c>
      <c r="T39" s="29">
        <v>828.2</v>
      </c>
      <c r="U39" s="26">
        <v>854.11</v>
      </c>
      <c r="V39" s="26">
        <v>854.11</v>
      </c>
      <c r="W39" s="26">
        <v>854.11</v>
      </c>
      <c r="X39" s="26">
        <v>854.11</v>
      </c>
      <c r="Y39" s="26">
        <v>854.11</v>
      </c>
      <c r="Z39" s="26">
        <v>14164.85</v>
      </c>
      <c r="AA39" s="26">
        <v>854.11</v>
      </c>
      <c r="AB39" s="26">
        <v>854.11</v>
      </c>
      <c r="AC39" s="26">
        <v>854.11</v>
      </c>
      <c r="AD39" s="26">
        <v>854.11</v>
      </c>
      <c r="AE39" s="26">
        <v>854.11</v>
      </c>
      <c r="AF39" s="26">
        <v>854.11</v>
      </c>
      <c r="AG39" s="26">
        <v>854.11</v>
      </c>
      <c r="AH39" s="26">
        <v>854.11</v>
      </c>
      <c r="AI39" s="26">
        <v>854.11</v>
      </c>
      <c r="AJ39" s="26">
        <v>854.11</v>
      </c>
      <c r="AK39" s="26">
        <v>0</v>
      </c>
      <c r="AL39" s="26">
        <v>284866.33</v>
      </c>
      <c r="AM39" s="26">
        <v>553.5</v>
      </c>
      <c r="AN39" s="26">
        <v>0</v>
      </c>
      <c r="AO39" s="26">
        <v>0</v>
      </c>
      <c r="AP39" s="26">
        <v>0</v>
      </c>
      <c r="AQ39" s="26">
        <v>0</v>
      </c>
      <c r="AR39" s="29">
        <v>0</v>
      </c>
      <c r="AS39" s="29">
        <v>0</v>
      </c>
      <c r="AT39" s="29">
        <v>0</v>
      </c>
      <c r="AU39" s="29">
        <v>0</v>
      </c>
      <c r="AV39" s="208">
        <f t="shared" si="3"/>
        <v>4183.79</v>
      </c>
      <c r="AW39" s="208">
        <f t="shared" si="4"/>
        <v>313224.53000000003</v>
      </c>
    </row>
    <row r="40" spans="1:49" ht="15" x14ac:dyDescent="0.2">
      <c r="A40" s="28">
        <v>703</v>
      </c>
      <c r="B40" s="37"/>
      <c r="C40" s="29"/>
      <c r="D40" s="28" t="s">
        <v>16</v>
      </c>
      <c r="E40" s="27"/>
      <c r="F40" s="28"/>
      <c r="G40" s="28"/>
      <c r="H40" s="29"/>
      <c r="I40" s="29"/>
      <c r="J40" s="29"/>
      <c r="K40" s="30">
        <f t="shared" si="5"/>
        <v>0</v>
      </c>
      <c r="L40" s="30">
        <v>0</v>
      </c>
      <c r="M40" s="29"/>
      <c r="N40" s="29"/>
      <c r="O40" s="29"/>
      <c r="P40" s="30">
        <f t="shared" si="6"/>
        <v>0</v>
      </c>
      <c r="Q40" s="30">
        <f t="shared" si="7"/>
        <v>0</v>
      </c>
      <c r="R40" s="185">
        <v>0</v>
      </c>
      <c r="S40" s="185">
        <v>0</v>
      </c>
      <c r="T40" s="29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6">
        <v>0</v>
      </c>
      <c r="AP40" s="26">
        <v>0</v>
      </c>
      <c r="AQ40" s="26">
        <v>0</v>
      </c>
      <c r="AR40" s="29">
        <v>0</v>
      </c>
      <c r="AS40" s="29">
        <v>0</v>
      </c>
      <c r="AT40" s="29">
        <v>0</v>
      </c>
      <c r="AU40" s="29">
        <v>0</v>
      </c>
      <c r="AV40" s="208">
        <f t="shared" si="3"/>
        <v>0</v>
      </c>
      <c r="AW40" s="208">
        <f t="shared" si="4"/>
        <v>0</v>
      </c>
    </row>
    <row r="41" spans="1:49" ht="15" customHeight="1" x14ac:dyDescent="0.2">
      <c r="A41" s="28">
        <v>704</v>
      </c>
      <c r="B41" s="184">
        <v>45377</v>
      </c>
      <c r="C41" s="29">
        <v>540550</v>
      </c>
      <c r="D41" s="28" t="s">
        <v>19</v>
      </c>
      <c r="E41" s="27" t="s">
        <v>1829</v>
      </c>
      <c r="F41" s="28" t="s">
        <v>4065</v>
      </c>
      <c r="G41" s="28" t="s">
        <v>3487</v>
      </c>
      <c r="H41" s="33">
        <v>2114.4</v>
      </c>
      <c r="I41" s="33">
        <v>2124.9699999999998</v>
      </c>
      <c r="J41" s="33">
        <v>34281.69</v>
      </c>
      <c r="K41" s="30">
        <f t="shared" si="5"/>
        <v>38521.060000000005</v>
      </c>
      <c r="L41" s="30">
        <v>537572.15</v>
      </c>
      <c r="M41" s="33">
        <v>2151.1799999999998</v>
      </c>
      <c r="N41" s="33">
        <v>2159.5700000000002</v>
      </c>
      <c r="O41" s="33">
        <v>2170.79</v>
      </c>
      <c r="P41" s="30">
        <f t="shared" si="6"/>
        <v>6481.54</v>
      </c>
      <c r="Q41" s="30">
        <f t="shared" si="7"/>
        <v>531198.09</v>
      </c>
      <c r="R41" s="62">
        <v>2183.39</v>
      </c>
      <c r="S41" s="62">
        <v>2198.4499999999998</v>
      </c>
      <c r="T41" s="29">
        <v>2151.1799999999998</v>
      </c>
      <c r="U41" s="26">
        <v>2218.46</v>
      </c>
      <c r="V41" s="26">
        <v>2218.46</v>
      </c>
      <c r="W41" s="26">
        <v>2218.46</v>
      </c>
      <c r="X41" s="26">
        <v>2218.46</v>
      </c>
      <c r="Y41" s="26">
        <v>2218.46</v>
      </c>
      <c r="Z41" s="26">
        <v>35495.31</v>
      </c>
      <c r="AA41" s="26">
        <v>2218.46</v>
      </c>
      <c r="AB41" s="26">
        <v>2218.46</v>
      </c>
      <c r="AC41" s="26">
        <v>2218.46</v>
      </c>
      <c r="AD41" s="26">
        <v>2218.46</v>
      </c>
      <c r="AE41" s="26">
        <v>2218.46</v>
      </c>
      <c r="AF41" s="26">
        <v>2218.46</v>
      </c>
      <c r="AG41" s="26">
        <v>2218.46</v>
      </c>
      <c r="AH41" s="26">
        <v>2218.46</v>
      </c>
      <c r="AI41" s="26">
        <v>2218.46</v>
      </c>
      <c r="AJ41" s="26">
        <v>2218.46</v>
      </c>
      <c r="AK41" s="26">
        <v>46587.59</v>
      </c>
      <c r="AL41" s="26">
        <v>408674.12</v>
      </c>
      <c r="AM41" s="26">
        <v>631.15</v>
      </c>
      <c r="AN41" s="26">
        <v>0</v>
      </c>
      <c r="AO41" s="26">
        <v>0</v>
      </c>
      <c r="AP41" s="26">
        <v>0</v>
      </c>
      <c r="AQ41" s="26">
        <v>0</v>
      </c>
      <c r="AR41" s="29">
        <v>0</v>
      </c>
      <c r="AS41" s="29">
        <v>0</v>
      </c>
      <c r="AT41" s="29">
        <v>0</v>
      </c>
      <c r="AU41" s="29">
        <v>0</v>
      </c>
      <c r="AV41" s="208">
        <f t="shared" si="3"/>
        <v>10863.380000000001</v>
      </c>
      <c r="AW41" s="208">
        <f t="shared" si="4"/>
        <v>526816.25</v>
      </c>
    </row>
    <row r="42" spans="1:49" ht="15" customHeight="1" x14ac:dyDescent="0.2">
      <c r="A42" s="28">
        <v>705</v>
      </c>
      <c r="B42" s="184">
        <v>45349</v>
      </c>
      <c r="C42" s="29">
        <v>420000</v>
      </c>
      <c r="D42" s="28" t="s">
        <v>19</v>
      </c>
      <c r="E42" s="27" t="s">
        <v>1831</v>
      </c>
      <c r="F42" s="28" t="s">
        <v>4116</v>
      </c>
      <c r="G42" s="28" t="s">
        <v>3487</v>
      </c>
      <c r="H42" s="33">
        <v>24381.21</v>
      </c>
      <c r="I42" s="33">
        <v>3196.06</v>
      </c>
      <c r="J42" s="33">
        <v>3222.59</v>
      </c>
      <c r="K42" s="30">
        <f t="shared" si="5"/>
        <v>30799.86</v>
      </c>
      <c r="L42" s="30">
        <v>95044.069999999978</v>
      </c>
      <c r="M42" s="33">
        <v>3235.48</v>
      </c>
      <c r="N42" s="33">
        <v>3248.09</v>
      </c>
      <c r="O42" s="33">
        <v>3264.98</v>
      </c>
      <c r="P42" s="30">
        <f t="shared" si="6"/>
        <v>9748.5499999999993</v>
      </c>
      <c r="Q42" s="30">
        <f t="shared" si="7"/>
        <v>85457.169999999984</v>
      </c>
      <c r="R42" s="62">
        <v>3283.92</v>
      </c>
      <c r="S42" s="62">
        <v>3306.58</v>
      </c>
      <c r="T42" s="29">
        <v>3235.48</v>
      </c>
      <c r="U42" s="26">
        <v>3336.67</v>
      </c>
      <c r="V42" s="26">
        <v>3336.67</v>
      </c>
      <c r="W42" s="26">
        <v>3336.67</v>
      </c>
      <c r="X42" s="26">
        <v>25581.14</v>
      </c>
      <c r="Y42" s="26">
        <v>3336.67</v>
      </c>
      <c r="Z42" s="26">
        <v>3336.67</v>
      </c>
      <c r="AA42" s="26">
        <v>3336.67</v>
      </c>
      <c r="AB42" s="26">
        <v>3336.67</v>
      </c>
      <c r="AC42" s="26">
        <v>3336.67</v>
      </c>
      <c r="AD42" s="26">
        <v>3336.67</v>
      </c>
      <c r="AE42" s="26">
        <v>3336.67</v>
      </c>
      <c r="AF42" s="26">
        <v>3336.67</v>
      </c>
      <c r="AG42" s="26">
        <v>3336.67</v>
      </c>
      <c r="AH42" s="26">
        <v>3336.67</v>
      </c>
      <c r="AI42" s="26">
        <v>3336.67</v>
      </c>
      <c r="AJ42" s="26">
        <v>3336.67</v>
      </c>
      <c r="AK42" s="26">
        <v>0</v>
      </c>
      <c r="AL42" s="26">
        <v>0</v>
      </c>
      <c r="AM42" s="26">
        <v>0</v>
      </c>
      <c r="AN42" s="26">
        <v>0</v>
      </c>
      <c r="AO42" s="26">
        <v>0</v>
      </c>
      <c r="AP42" s="26">
        <v>0</v>
      </c>
      <c r="AQ42" s="26">
        <v>0</v>
      </c>
      <c r="AR42" s="29">
        <v>0</v>
      </c>
      <c r="AS42" s="29">
        <v>0</v>
      </c>
      <c r="AT42" s="29">
        <v>0</v>
      </c>
      <c r="AU42" s="29">
        <v>0</v>
      </c>
      <c r="AV42" s="208">
        <f t="shared" si="3"/>
        <v>16339.05</v>
      </c>
      <c r="AW42" s="208">
        <f t="shared" si="4"/>
        <v>78866.669999999984</v>
      </c>
    </row>
    <row r="43" spans="1:49" ht="15" x14ac:dyDescent="0.2">
      <c r="A43" s="28">
        <v>706</v>
      </c>
      <c r="B43" s="184">
        <v>45381</v>
      </c>
      <c r="C43" s="29">
        <v>379050</v>
      </c>
      <c r="D43" s="28" t="s">
        <v>19</v>
      </c>
      <c r="E43" s="27" t="s">
        <v>1833</v>
      </c>
      <c r="F43" s="28" t="s">
        <v>4083</v>
      </c>
      <c r="G43" s="28" t="s">
        <v>3487</v>
      </c>
      <c r="H43" s="33">
        <v>18640.75</v>
      </c>
      <c r="I43" s="33">
        <v>1187.76</v>
      </c>
      <c r="J43" s="33">
        <v>1202.8800000000001</v>
      </c>
      <c r="K43" s="30">
        <f t="shared" si="5"/>
        <v>21031.39</v>
      </c>
      <c r="L43" s="30">
        <v>438190.06</v>
      </c>
      <c r="M43" s="33">
        <v>1227.78</v>
      </c>
      <c r="N43" s="33">
        <v>1235.8399999999999</v>
      </c>
      <c r="O43" s="33">
        <v>1229.5</v>
      </c>
      <c r="P43" s="30">
        <f t="shared" si="6"/>
        <v>3693.12</v>
      </c>
      <c r="Q43" s="30">
        <f t="shared" si="7"/>
        <v>434858.29</v>
      </c>
      <c r="R43" s="62">
        <v>19978.760000000002</v>
      </c>
      <c r="S43" s="62">
        <v>1245.1600000000001</v>
      </c>
      <c r="T43" s="29">
        <v>1227.79</v>
      </c>
      <c r="U43" s="26">
        <v>1256.5</v>
      </c>
      <c r="V43" s="26">
        <v>1256.5</v>
      </c>
      <c r="W43" s="26">
        <v>1256.5</v>
      </c>
      <c r="X43" s="26">
        <v>20299.68</v>
      </c>
      <c r="Y43" s="26">
        <v>1256.5</v>
      </c>
      <c r="Z43" s="26">
        <v>1256.5</v>
      </c>
      <c r="AA43" s="26">
        <v>1256.5</v>
      </c>
      <c r="AB43" s="26">
        <v>1256.5</v>
      </c>
      <c r="AC43" s="26">
        <v>1256.5</v>
      </c>
      <c r="AD43" s="26">
        <v>20299.68</v>
      </c>
      <c r="AE43" s="26">
        <v>1256.5</v>
      </c>
      <c r="AF43" s="26">
        <v>1256.5</v>
      </c>
      <c r="AG43" s="26">
        <v>1256.5</v>
      </c>
      <c r="AH43" s="26">
        <v>1256.5</v>
      </c>
      <c r="AI43" s="26">
        <v>1256.47</v>
      </c>
      <c r="AJ43" s="26">
        <v>19043.18</v>
      </c>
      <c r="AK43" s="26">
        <v>0</v>
      </c>
      <c r="AL43" s="26">
        <v>335921.75</v>
      </c>
      <c r="AM43" s="26">
        <v>507.82</v>
      </c>
      <c r="AN43" s="26">
        <v>0</v>
      </c>
      <c r="AO43" s="26">
        <v>0</v>
      </c>
      <c r="AP43" s="26">
        <v>0</v>
      </c>
      <c r="AQ43" s="26">
        <v>0</v>
      </c>
      <c r="AR43" s="29">
        <v>0</v>
      </c>
      <c r="AS43" s="29">
        <v>0</v>
      </c>
      <c r="AT43" s="29">
        <v>0</v>
      </c>
      <c r="AU43" s="29">
        <v>0</v>
      </c>
      <c r="AV43" s="208">
        <f t="shared" si="3"/>
        <v>24917.040000000001</v>
      </c>
      <c r="AW43" s="208">
        <f t="shared" si="4"/>
        <v>413634.37</v>
      </c>
    </row>
    <row r="44" spans="1:49" ht="15" customHeight="1" x14ac:dyDescent="0.2">
      <c r="A44" s="28">
        <v>801</v>
      </c>
      <c r="B44" s="37"/>
      <c r="C44" s="29"/>
      <c r="D44" s="28" t="s">
        <v>16</v>
      </c>
      <c r="E44" s="27"/>
      <c r="F44" s="28"/>
      <c r="G44" s="28"/>
      <c r="H44" s="29"/>
      <c r="I44" s="29"/>
      <c r="J44" s="29"/>
      <c r="K44" s="30">
        <f t="shared" si="5"/>
        <v>0</v>
      </c>
      <c r="L44" s="30">
        <v>0</v>
      </c>
      <c r="M44" s="29"/>
      <c r="N44" s="29"/>
      <c r="O44" s="29"/>
      <c r="P44" s="30">
        <f t="shared" si="6"/>
        <v>0</v>
      </c>
      <c r="Q44" s="30">
        <f t="shared" si="7"/>
        <v>0</v>
      </c>
      <c r="R44" s="185">
        <v>0</v>
      </c>
      <c r="S44" s="185">
        <v>0</v>
      </c>
      <c r="T44" s="29">
        <v>0</v>
      </c>
      <c r="U44" s="26">
        <v>0</v>
      </c>
      <c r="V44" s="26">
        <v>0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26">
        <v>0</v>
      </c>
      <c r="AD44" s="26">
        <v>0</v>
      </c>
      <c r="AE44" s="26">
        <v>0</v>
      </c>
      <c r="AF44" s="26">
        <v>0</v>
      </c>
      <c r="AG44" s="26">
        <v>0</v>
      </c>
      <c r="AH44" s="26">
        <v>0</v>
      </c>
      <c r="AI44" s="26">
        <v>0</v>
      </c>
      <c r="AJ44" s="26">
        <v>0</v>
      </c>
      <c r="AK44" s="26">
        <v>0</v>
      </c>
      <c r="AL44" s="26">
        <v>0</v>
      </c>
      <c r="AM44" s="26">
        <v>0</v>
      </c>
      <c r="AN44" s="26">
        <v>0</v>
      </c>
      <c r="AO44" s="26">
        <v>0</v>
      </c>
      <c r="AP44" s="26">
        <v>0</v>
      </c>
      <c r="AQ44" s="26">
        <v>0</v>
      </c>
      <c r="AR44" s="29">
        <v>0</v>
      </c>
      <c r="AS44" s="29">
        <v>0</v>
      </c>
      <c r="AT44" s="29">
        <v>0</v>
      </c>
      <c r="AU44" s="29">
        <v>0</v>
      </c>
      <c r="AV44" s="208">
        <f t="shared" si="3"/>
        <v>0</v>
      </c>
      <c r="AW44" s="208">
        <f t="shared" si="4"/>
        <v>0</v>
      </c>
    </row>
    <row r="45" spans="1:49" ht="15" customHeight="1" x14ac:dyDescent="0.25">
      <c r="A45" s="189">
        <v>802</v>
      </c>
      <c r="B45" s="190">
        <v>45383</v>
      </c>
      <c r="C45" s="191">
        <v>444000</v>
      </c>
      <c r="D45" s="189" t="s">
        <v>19</v>
      </c>
      <c r="E45" s="192" t="s">
        <v>1836</v>
      </c>
      <c r="F45" s="189" t="s">
        <v>4088</v>
      </c>
      <c r="G45" s="189" t="s">
        <v>3487</v>
      </c>
      <c r="H45" s="191"/>
      <c r="I45" s="191"/>
      <c r="J45" s="191"/>
      <c r="K45" s="193">
        <f t="shared" si="5"/>
        <v>0</v>
      </c>
      <c r="L45" s="193">
        <v>440043.44999999995</v>
      </c>
      <c r="M45" s="191"/>
      <c r="N45" s="191"/>
      <c r="O45" s="191">
        <v>16811.099999999999</v>
      </c>
      <c r="P45" s="193">
        <f t="shared" si="6"/>
        <v>16811.099999999999</v>
      </c>
      <c r="Q45" s="193">
        <f t="shared" si="7"/>
        <v>433645.92</v>
      </c>
      <c r="R45" s="194">
        <v>0</v>
      </c>
      <c r="S45" s="196">
        <v>1658.92</v>
      </c>
      <c r="T45" s="191">
        <v>1611.29</v>
      </c>
      <c r="U45" s="94">
        <v>1661.68</v>
      </c>
      <c r="V45" s="94">
        <v>1661.68</v>
      </c>
      <c r="W45" s="94">
        <v>23817.45</v>
      </c>
      <c r="X45" s="94">
        <v>1661.68</v>
      </c>
      <c r="Y45" s="94">
        <v>1661.68</v>
      </c>
      <c r="Z45" s="94">
        <v>1661.68</v>
      </c>
      <c r="AA45" s="94">
        <v>1661.68</v>
      </c>
      <c r="AB45" s="94">
        <v>1661.68</v>
      </c>
      <c r="AC45" s="94">
        <v>1661.68</v>
      </c>
      <c r="AD45" s="94">
        <v>1661.68</v>
      </c>
      <c r="AE45" s="94">
        <v>1661.68</v>
      </c>
      <c r="AF45" s="94">
        <v>1661.68</v>
      </c>
      <c r="AG45" s="94">
        <v>1661.68</v>
      </c>
      <c r="AH45" s="94">
        <v>1661.68</v>
      </c>
      <c r="AI45" s="94">
        <v>23817.45</v>
      </c>
      <c r="AJ45" s="94">
        <v>1661.68</v>
      </c>
      <c r="AK45" s="94">
        <v>1661.68</v>
      </c>
      <c r="AL45" s="94">
        <v>357815.61</v>
      </c>
      <c r="AM45" s="94">
        <v>0</v>
      </c>
      <c r="AN45" s="94">
        <v>0</v>
      </c>
      <c r="AO45" s="94">
        <v>0</v>
      </c>
      <c r="AP45" s="94">
        <v>0</v>
      </c>
      <c r="AQ45" s="94">
        <v>0</v>
      </c>
      <c r="AR45" s="191">
        <v>0</v>
      </c>
      <c r="AS45" s="191">
        <v>0</v>
      </c>
      <c r="AT45" s="191">
        <v>0</v>
      </c>
      <c r="AU45" s="191">
        <v>0</v>
      </c>
      <c r="AV45" s="208">
        <f t="shared" si="3"/>
        <v>18470.019999999997</v>
      </c>
      <c r="AW45" s="208">
        <f t="shared" si="4"/>
        <v>431987</v>
      </c>
    </row>
    <row r="46" spans="1:49" ht="15" customHeight="1" x14ac:dyDescent="0.25">
      <c r="A46" s="189">
        <v>803</v>
      </c>
      <c r="B46" s="190">
        <v>45386</v>
      </c>
      <c r="C46" s="191">
        <v>414000</v>
      </c>
      <c r="D46" s="189" t="s">
        <v>19</v>
      </c>
      <c r="E46" s="192" t="s">
        <v>1836</v>
      </c>
      <c r="F46" s="189" t="s">
        <v>4089</v>
      </c>
      <c r="G46" s="189" t="s">
        <v>3487</v>
      </c>
      <c r="H46" s="191"/>
      <c r="I46" s="191"/>
      <c r="J46" s="191"/>
      <c r="K46" s="193">
        <f t="shared" si="5"/>
        <v>0</v>
      </c>
      <c r="L46" s="193">
        <v>406809.80000000005</v>
      </c>
      <c r="M46" s="191"/>
      <c r="N46" s="191"/>
      <c r="O46" s="191">
        <v>16811.099999999999</v>
      </c>
      <c r="P46" s="193">
        <f t="shared" si="6"/>
        <v>16811.099999999999</v>
      </c>
      <c r="Q46" s="193">
        <f t="shared" si="7"/>
        <v>400412.27</v>
      </c>
      <c r="R46" s="194">
        <v>0</v>
      </c>
      <c r="S46" s="196">
        <v>1658.92</v>
      </c>
      <c r="T46" s="191">
        <v>1611.29</v>
      </c>
      <c r="U46" s="94">
        <v>1661.68</v>
      </c>
      <c r="V46" s="94">
        <v>1661.68</v>
      </c>
      <c r="W46" s="94">
        <v>23817.45</v>
      </c>
      <c r="X46" s="94">
        <v>1661.68</v>
      </c>
      <c r="Y46" s="94">
        <v>1661.68</v>
      </c>
      <c r="Z46" s="94">
        <v>1661.68</v>
      </c>
      <c r="AA46" s="94">
        <v>1661.68</v>
      </c>
      <c r="AB46" s="94">
        <v>1661.68</v>
      </c>
      <c r="AC46" s="94">
        <v>1661.68</v>
      </c>
      <c r="AD46" s="94">
        <v>1661.68</v>
      </c>
      <c r="AE46" s="94">
        <v>1661.68</v>
      </c>
      <c r="AF46" s="94">
        <v>1661.68</v>
      </c>
      <c r="AG46" s="94">
        <v>1661.68</v>
      </c>
      <c r="AH46" s="94">
        <v>1661.68</v>
      </c>
      <c r="AI46" s="94">
        <v>23817.45</v>
      </c>
      <c r="AJ46" s="94">
        <v>1661.68</v>
      </c>
      <c r="AK46" s="94">
        <v>1661.68</v>
      </c>
      <c r="AL46" s="94">
        <v>324581.96000000002</v>
      </c>
      <c r="AM46" s="94">
        <v>0</v>
      </c>
      <c r="AN46" s="94">
        <v>0</v>
      </c>
      <c r="AO46" s="94">
        <v>0</v>
      </c>
      <c r="AP46" s="94">
        <v>0</v>
      </c>
      <c r="AQ46" s="94">
        <v>0</v>
      </c>
      <c r="AR46" s="191">
        <v>0</v>
      </c>
      <c r="AS46" s="191">
        <v>0</v>
      </c>
      <c r="AT46" s="191">
        <v>0</v>
      </c>
      <c r="AU46" s="191">
        <v>0</v>
      </c>
      <c r="AV46" s="208">
        <f t="shared" si="3"/>
        <v>18470.019999999997</v>
      </c>
      <c r="AW46" s="208">
        <f t="shared" si="4"/>
        <v>398753.35</v>
      </c>
    </row>
    <row r="47" spans="1:49" ht="15" x14ac:dyDescent="0.2">
      <c r="A47" s="28">
        <v>804</v>
      </c>
      <c r="B47" s="184">
        <v>45377</v>
      </c>
      <c r="C47" s="29">
        <v>540550</v>
      </c>
      <c r="D47" s="28" t="s">
        <v>19</v>
      </c>
      <c r="E47" s="27" t="s">
        <v>1839</v>
      </c>
      <c r="F47" s="28" t="s">
        <v>4085</v>
      </c>
      <c r="G47" s="28" t="s">
        <v>3487</v>
      </c>
      <c r="H47" s="33">
        <v>1164.28</v>
      </c>
      <c r="I47" s="33">
        <v>1170.0999999999999</v>
      </c>
      <c r="J47" s="33">
        <v>19466.940000000002</v>
      </c>
      <c r="K47" s="30">
        <f t="shared" si="5"/>
        <v>21801.320000000003</v>
      </c>
      <c r="L47" s="30">
        <v>500015.69000000006</v>
      </c>
      <c r="M47" s="33">
        <v>1184.53</v>
      </c>
      <c r="N47" s="33">
        <v>1189.1500000000001</v>
      </c>
      <c r="O47" s="33">
        <v>1195.3399999999999</v>
      </c>
      <c r="P47" s="30">
        <f t="shared" si="6"/>
        <v>3569.0200000000004</v>
      </c>
      <c r="Q47" s="30">
        <f t="shared" si="7"/>
        <v>496505.88</v>
      </c>
      <c r="R47" s="62">
        <v>1202.27</v>
      </c>
      <c r="S47" s="62">
        <v>1210.57</v>
      </c>
      <c r="T47" s="29">
        <v>1184.53</v>
      </c>
      <c r="U47" s="26">
        <v>1221.58</v>
      </c>
      <c r="V47" s="26">
        <v>1221.58</v>
      </c>
      <c r="W47" s="26">
        <v>1221.58</v>
      </c>
      <c r="X47" s="26">
        <v>1221.58</v>
      </c>
      <c r="Y47" s="26">
        <v>1221.58</v>
      </c>
      <c r="Z47" s="26">
        <v>20156.11</v>
      </c>
      <c r="AA47" s="26">
        <v>1221.58</v>
      </c>
      <c r="AB47" s="26">
        <v>1221.58</v>
      </c>
      <c r="AC47" s="26">
        <v>1221.58</v>
      </c>
      <c r="AD47" s="26">
        <v>1221.58</v>
      </c>
      <c r="AE47" s="26">
        <v>1221.58</v>
      </c>
      <c r="AF47" s="26">
        <v>1221.58</v>
      </c>
      <c r="AG47" s="26">
        <v>1221.58</v>
      </c>
      <c r="AH47" s="26">
        <v>1221.58</v>
      </c>
      <c r="AI47" s="26">
        <v>1221.58</v>
      </c>
      <c r="AJ47" s="26">
        <v>1221.58</v>
      </c>
      <c r="AK47" s="26">
        <v>44180.57</v>
      </c>
      <c r="AL47" s="26">
        <v>409616.98</v>
      </c>
      <c r="AM47" s="26">
        <v>631.15</v>
      </c>
      <c r="AN47" s="26">
        <v>0</v>
      </c>
      <c r="AO47" s="26">
        <v>0</v>
      </c>
      <c r="AP47" s="26">
        <v>0</v>
      </c>
      <c r="AQ47" s="26">
        <v>0</v>
      </c>
      <c r="AR47" s="29">
        <v>0</v>
      </c>
      <c r="AS47" s="29">
        <v>0</v>
      </c>
      <c r="AT47" s="29">
        <v>0</v>
      </c>
      <c r="AU47" s="29">
        <v>0</v>
      </c>
      <c r="AV47" s="208">
        <f t="shared" si="3"/>
        <v>5981.8600000000006</v>
      </c>
      <c r="AW47" s="208">
        <f t="shared" si="4"/>
        <v>494093.04000000004</v>
      </c>
    </row>
    <row r="48" spans="1:49" ht="15" x14ac:dyDescent="0.2">
      <c r="A48" s="28">
        <v>805</v>
      </c>
      <c r="B48" s="37"/>
      <c r="C48" s="29"/>
      <c r="D48" s="28" t="s">
        <v>16</v>
      </c>
      <c r="E48" s="27"/>
      <c r="F48" s="28"/>
      <c r="G48" s="28"/>
      <c r="H48" s="29"/>
      <c r="I48" s="29"/>
      <c r="J48" s="29"/>
      <c r="K48" s="30">
        <f t="shared" si="5"/>
        <v>0</v>
      </c>
      <c r="L48" s="30">
        <v>0</v>
      </c>
      <c r="M48" s="29"/>
      <c r="N48" s="29"/>
      <c r="O48" s="29"/>
      <c r="P48" s="30">
        <f t="shared" si="6"/>
        <v>0</v>
      </c>
      <c r="Q48" s="30">
        <f t="shared" si="7"/>
        <v>0</v>
      </c>
      <c r="R48" s="185">
        <v>0</v>
      </c>
      <c r="S48" s="185">
        <v>0</v>
      </c>
      <c r="T48" s="29">
        <v>0</v>
      </c>
      <c r="U48" s="26">
        <v>0</v>
      </c>
      <c r="V48" s="26">
        <v>0</v>
      </c>
      <c r="W48" s="26">
        <v>0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6">
        <v>0</v>
      </c>
      <c r="AD48" s="26">
        <v>0</v>
      </c>
      <c r="AE48" s="26">
        <v>0</v>
      </c>
      <c r="AF48" s="26">
        <v>0</v>
      </c>
      <c r="AG48" s="26">
        <v>0</v>
      </c>
      <c r="AH48" s="26">
        <v>0</v>
      </c>
      <c r="AI48" s="26">
        <v>0</v>
      </c>
      <c r="AJ48" s="26">
        <v>0</v>
      </c>
      <c r="AK48" s="26">
        <v>0</v>
      </c>
      <c r="AL48" s="26">
        <v>0</v>
      </c>
      <c r="AM48" s="26">
        <v>0</v>
      </c>
      <c r="AN48" s="26">
        <v>0</v>
      </c>
      <c r="AO48" s="26">
        <v>0</v>
      </c>
      <c r="AP48" s="26">
        <v>0</v>
      </c>
      <c r="AQ48" s="26">
        <v>0</v>
      </c>
      <c r="AR48" s="29">
        <v>0</v>
      </c>
      <c r="AS48" s="29">
        <v>0</v>
      </c>
      <c r="AT48" s="29">
        <v>0</v>
      </c>
      <c r="AU48" s="29">
        <v>0</v>
      </c>
      <c r="AV48" s="208">
        <f t="shared" si="3"/>
        <v>0</v>
      </c>
      <c r="AW48" s="208">
        <f t="shared" si="4"/>
        <v>0</v>
      </c>
    </row>
    <row r="49" spans="1:49" ht="15" x14ac:dyDescent="0.2">
      <c r="A49" s="28">
        <v>806</v>
      </c>
      <c r="B49" s="184">
        <v>45377</v>
      </c>
      <c r="C49" s="29">
        <v>365750</v>
      </c>
      <c r="D49" s="28" t="s">
        <v>19</v>
      </c>
      <c r="E49" s="27" t="s">
        <v>1842</v>
      </c>
      <c r="F49" s="28" t="s">
        <v>4078</v>
      </c>
      <c r="G49" s="28" t="s">
        <v>3487</v>
      </c>
      <c r="H49" s="33">
        <v>1420.61</v>
      </c>
      <c r="I49" s="33">
        <v>1427.71</v>
      </c>
      <c r="J49" s="33">
        <v>22873.23</v>
      </c>
      <c r="K49" s="30">
        <f t="shared" si="5"/>
        <v>25721.55</v>
      </c>
      <c r="L49" s="30">
        <v>350141.01999999996</v>
      </c>
      <c r="M49" s="33">
        <v>1445.32</v>
      </c>
      <c r="N49" s="33">
        <v>1450.96</v>
      </c>
      <c r="O49" s="33">
        <v>1458.5</v>
      </c>
      <c r="P49" s="30">
        <f t="shared" si="6"/>
        <v>4354.78</v>
      </c>
      <c r="Q49" s="30">
        <f t="shared" si="7"/>
        <v>345858.46</v>
      </c>
      <c r="R49" s="62">
        <v>1466.96</v>
      </c>
      <c r="S49" s="62">
        <v>1477.08</v>
      </c>
      <c r="T49" s="29">
        <v>1445.32</v>
      </c>
      <c r="U49" s="26">
        <v>1490.53</v>
      </c>
      <c r="V49" s="26">
        <v>1490.53</v>
      </c>
      <c r="W49" s="26">
        <v>1490.53</v>
      </c>
      <c r="X49" s="26">
        <v>1490.53</v>
      </c>
      <c r="Y49" s="26">
        <v>1490.53</v>
      </c>
      <c r="Z49" s="26">
        <v>23675.1</v>
      </c>
      <c r="AA49" s="26">
        <v>1490.53</v>
      </c>
      <c r="AB49" s="26">
        <v>1490.53</v>
      </c>
      <c r="AC49" s="26">
        <v>1490.53</v>
      </c>
      <c r="AD49" s="26">
        <v>1490.53</v>
      </c>
      <c r="AE49" s="26">
        <v>1490.53</v>
      </c>
      <c r="AF49" s="26">
        <v>1490.53</v>
      </c>
      <c r="AG49" s="26">
        <v>1490.53</v>
      </c>
      <c r="AH49" s="26">
        <v>1490.53</v>
      </c>
      <c r="AI49" s="26">
        <v>1490.53</v>
      </c>
      <c r="AJ49" s="26">
        <v>1490.53</v>
      </c>
      <c r="AK49" s="26">
        <v>23675.1</v>
      </c>
      <c r="AL49" s="26">
        <v>271317.26</v>
      </c>
      <c r="AM49" s="26">
        <v>443.69</v>
      </c>
      <c r="AN49" s="26">
        <v>0</v>
      </c>
      <c r="AO49" s="26">
        <v>0</v>
      </c>
      <c r="AP49" s="26">
        <v>0</v>
      </c>
      <c r="AQ49" s="26">
        <v>0</v>
      </c>
      <c r="AR49" s="29">
        <v>0</v>
      </c>
      <c r="AS49" s="29">
        <v>0</v>
      </c>
      <c r="AT49" s="29">
        <v>0</v>
      </c>
      <c r="AU49" s="29">
        <v>0</v>
      </c>
      <c r="AV49" s="208">
        <f t="shared" si="3"/>
        <v>7298.82</v>
      </c>
      <c r="AW49" s="208">
        <f t="shared" si="4"/>
        <v>342914.42</v>
      </c>
    </row>
    <row r="50" spans="1:49" ht="15" x14ac:dyDescent="0.2">
      <c r="A50" s="28">
        <v>901</v>
      </c>
      <c r="B50" s="184">
        <v>45188</v>
      </c>
      <c r="C50" s="29">
        <v>355000</v>
      </c>
      <c r="D50" s="28" t="s">
        <v>19</v>
      </c>
      <c r="E50" s="27" t="s">
        <v>1844</v>
      </c>
      <c r="F50" s="28" t="s">
        <v>4087</v>
      </c>
      <c r="G50" s="28" t="s">
        <v>3487</v>
      </c>
      <c r="H50" s="33">
        <v>1584.27</v>
      </c>
      <c r="I50" s="33">
        <v>1591.66</v>
      </c>
      <c r="J50" s="33">
        <v>1604.87</v>
      </c>
      <c r="K50" s="30">
        <f t="shared" si="5"/>
        <v>4780.8</v>
      </c>
      <c r="L50" s="30">
        <v>146479.56</v>
      </c>
      <c r="M50" s="33">
        <v>1611.29</v>
      </c>
      <c r="N50" s="33">
        <v>1617.57</v>
      </c>
      <c r="O50" s="33">
        <v>1625.98</v>
      </c>
      <c r="P50" s="30">
        <f t="shared" si="6"/>
        <v>4854.84</v>
      </c>
      <c r="Q50" s="30">
        <f t="shared" si="7"/>
        <v>141705.22</v>
      </c>
      <c r="R50" s="62">
        <v>1635.41</v>
      </c>
      <c r="S50" s="62">
        <v>1646.7</v>
      </c>
      <c r="T50" s="29">
        <v>1611.29</v>
      </c>
      <c r="U50" s="26">
        <v>1661.68</v>
      </c>
      <c r="V50" s="26">
        <v>1661.68</v>
      </c>
      <c r="W50" s="26">
        <v>1661.68</v>
      </c>
      <c r="X50" s="26">
        <v>1661.68</v>
      </c>
      <c r="Y50" s="26">
        <v>1661.68</v>
      </c>
      <c r="Z50" s="26">
        <v>1661.68</v>
      </c>
      <c r="AA50" s="26">
        <v>1661.68</v>
      </c>
      <c r="AB50" s="26">
        <v>1661.68</v>
      </c>
      <c r="AC50" s="26">
        <v>1661.68</v>
      </c>
      <c r="AD50" s="26">
        <v>1661.68</v>
      </c>
      <c r="AE50" s="26">
        <v>1661.68</v>
      </c>
      <c r="AF50" s="26">
        <v>1661.68</v>
      </c>
      <c r="AG50" s="26">
        <v>1661.68</v>
      </c>
      <c r="AH50" s="26">
        <v>0</v>
      </c>
      <c r="AI50" s="26">
        <v>0</v>
      </c>
      <c r="AJ50" s="26">
        <v>0</v>
      </c>
      <c r="AK50" s="26">
        <v>0</v>
      </c>
      <c r="AL50" s="26">
        <v>115209.98</v>
      </c>
      <c r="AM50" s="26">
        <v>0</v>
      </c>
      <c r="AN50" s="26">
        <v>0</v>
      </c>
      <c r="AO50" s="26">
        <v>0</v>
      </c>
      <c r="AP50" s="26">
        <v>0</v>
      </c>
      <c r="AQ50" s="26">
        <v>0</v>
      </c>
      <c r="AR50" s="29">
        <v>0</v>
      </c>
      <c r="AS50" s="29">
        <v>0</v>
      </c>
      <c r="AT50" s="29">
        <v>0</v>
      </c>
      <c r="AU50" s="29">
        <v>0</v>
      </c>
      <c r="AV50" s="208">
        <f t="shared" si="3"/>
        <v>8136.95</v>
      </c>
      <c r="AW50" s="208">
        <f t="shared" si="4"/>
        <v>138423.10999999999</v>
      </c>
    </row>
    <row r="51" spans="1:49" ht="15" x14ac:dyDescent="0.2">
      <c r="A51" s="28">
        <v>902</v>
      </c>
      <c r="B51" s="37"/>
      <c r="C51" s="29"/>
      <c r="D51" s="28" t="s">
        <v>16</v>
      </c>
      <c r="E51" s="27"/>
      <c r="F51" s="28"/>
      <c r="G51" s="28"/>
      <c r="H51" s="29"/>
      <c r="I51" s="29"/>
      <c r="J51" s="29"/>
      <c r="K51" s="30">
        <f t="shared" si="5"/>
        <v>0</v>
      </c>
      <c r="L51" s="30">
        <v>0</v>
      </c>
      <c r="M51" s="29"/>
      <c r="N51" s="29"/>
      <c r="O51" s="29"/>
      <c r="P51" s="30">
        <f t="shared" si="6"/>
        <v>0</v>
      </c>
      <c r="Q51" s="30">
        <f t="shared" si="7"/>
        <v>0</v>
      </c>
      <c r="R51" s="185">
        <v>0</v>
      </c>
      <c r="S51" s="185">
        <v>0</v>
      </c>
      <c r="T51" s="29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6">
        <v>0</v>
      </c>
      <c r="AP51" s="26">
        <v>0</v>
      </c>
      <c r="AQ51" s="26">
        <v>0</v>
      </c>
      <c r="AR51" s="29">
        <v>0</v>
      </c>
      <c r="AS51" s="29">
        <v>0</v>
      </c>
      <c r="AT51" s="29">
        <v>0</v>
      </c>
      <c r="AU51" s="29">
        <v>0</v>
      </c>
      <c r="AV51" s="208">
        <f t="shared" si="3"/>
        <v>0</v>
      </c>
      <c r="AW51" s="208">
        <f t="shared" si="4"/>
        <v>0</v>
      </c>
    </row>
    <row r="52" spans="1:49" ht="15" x14ac:dyDescent="0.2">
      <c r="A52" s="28">
        <v>903</v>
      </c>
      <c r="B52" s="37"/>
      <c r="C52" s="29"/>
      <c r="D52" s="28" t="s">
        <v>16</v>
      </c>
      <c r="E52" s="27"/>
      <c r="F52" s="28"/>
      <c r="G52" s="28"/>
      <c r="H52" s="29"/>
      <c r="I52" s="29"/>
      <c r="J52" s="29"/>
      <c r="K52" s="30">
        <f t="shared" si="5"/>
        <v>0</v>
      </c>
      <c r="L52" s="30">
        <v>0</v>
      </c>
      <c r="M52" s="29"/>
      <c r="N52" s="29"/>
      <c r="O52" s="29"/>
      <c r="P52" s="30">
        <f t="shared" si="6"/>
        <v>0</v>
      </c>
      <c r="Q52" s="30">
        <f t="shared" si="7"/>
        <v>0</v>
      </c>
      <c r="R52" s="185">
        <v>0</v>
      </c>
      <c r="S52" s="185">
        <v>0</v>
      </c>
      <c r="T52" s="29">
        <v>0</v>
      </c>
      <c r="U52" s="26">
        <v>0</v>
      </c>
      <c r="V52" s="26">
        <v>0</v>
      </c>
      <c r="W52" s="26">
        <v>0</v>
      </c>
      <c r="X52" s="26">
        <v>0</v>
      </c>
      <c r="Y52" s="26">
        <v>0</v>
      </c>
      <c r="Z52" s="26">
        <v>0</v>
      </c>
      <c r="AA52" s="26">
        <v>0</v>
      </c>
      <c r="AB52" s="26">
        <v>0</v>
      </c>
      <c r="AC52" s="26">
        <v>0</v>
      </c>
      <c r="AD52" s="26">
        <v>0</v>
      </c>
      <c r="AE52" s="26">
        <v>0</v>
      </c>
      <c r="AF52" s="26">
        <v>0</v>
      </c>
      <c r="AG52" s="26">
        <v>0</v>
      </c>
      <c r="AH52" s="26">
        <v>0</v>
      </c>
      <c r="AI52" s="26">
        <v>0</v>
      </c>
      <c r="AJ52" s="26">
        <v>0</v>
      </c>
      <c r="AK52" s="26">
        <v>0</v>
      </c>
      <c r="AL52" s="26">
        <v>0</v>
      </c>
      <c r="AM52" s="26">
        <v>0</v>
      </c>
      <c r="AN52" s="26">
        <v>0</v>
      </c>
      <c r="AO52" s="26">
        <v>0</v>
      </c>
      <c r="AP52" s="26">
        <v>0</v>
      </c>
      <c r="AQ52" s="26">
        <v>0</v>
      </c>
      <c r="AR52" s="29">
        <v>0</v>
      </c>
      <c r="AS52" s="29">
        <v>0</v>
      </c>
      <c r="AT52" s="29">
        <v>0</v>
      </c>
      <c r="AU52" s="29">
        <v>0</v>
      </c>
      <c r="AV52" s="208">
        <f t="shared" si="3"/>
        <v>0</v>
      </c>
      <c r="AW52" s="208">
        <f t="shared" si="4"/>
        <v>0</v>
      </c>
    </row>
    <row r="53" spans="1:49" ht="15" x14ac:dyDescent="0.2">
      <c r="A53" s="28">
        <v>904</v>
      </c>
      <c r="B53" s="184">
        <v>45377</v>
      </c>
      <c r="C53" s="29">
        <v>540550</v>
      </c>
      <c r="D53" s="28" t="s">
        <v>19</v>
      </c>
      <c r="E53" s="27" t="s">
        <v>1848</v>
      </c>
      <c r="F53" s="28" t="s">
        <v>4097</v>
      </c>
      <c r="G53" s="28" t="s">
        <v>3487</v>
      </c>
      <c r="H53" s="33">
        <v>3174.77</v>
      </c>
      <c r="I53" s="33">
        <v>3188.51</v>
      </c>
      <c r="J53" s="33">
        <v>3213.91</v>
      </c>
      <c r="K53" s="30">
        <f t="shared" si="5"/>
        <v>9577.19</v>
      </c>
      <c r="L53" s="30">
        <v>555117.94000000006</v>
      </c>
      <c r="M53" s="33">
        <v>3226.76</v>
      </c>
      <c r="N53" s="33">
        <v>3239.35</v>
      </c>
      <c r="O53" s="33">
        <v>3256.19</v>
      </c>
      <c r="P53" s="30">
        <f t="shared" si="6"/>
        <v>9722.3000000000011</v>
      </c>
      <c r="Q53" s="30">
        <f t="shared" si="7"/>
        <v>545557.99000000011</v>
      </c>
      <c r="R53" s="62">
        <v>3276.17</v>
      </c>
      <c r="S53" s="62">
        <v>3297.68</v>
      </c>
      <c r="T53" s="29">
        <v>3226.76</v>
      </c>
      <c r="U53" s="26">
        <v>3327.69</v>
      </c>
      <c r="V53" s="26">
        <v>3327.69</v>
      </c>
      <c r="W53" s="26">
        <v>14419.97</v>
      </c>
      <c r="X53" s="26">
        <v>3327.69</v>
      </c>
      <c r="Y53" s="26">
        <v>3327.69</v>
      </c>
      <c r="Z53" s="26">
        <v>3327.69</v>
      </c>
      <c r="AA53" s="26">
        <v>3327.69</v>
      </c>
      <c r="AB53" s="26">
        <v>3327.69</v>
      </c>
      <c r="AC53" s="26">
        <v>3327.69</v>
      </c>
      <c r="AD53" s="26">
        <v>3327.69</v>
      </c>
      <c r="AE53" s="26">
        <v>3327.69</v>
      </c>
      <c r="AF53" s="26">
        <v>3327.69</v>
      </c>
      <c r="AG53" s="26">
        <v>3327.69</v>
      </c>
      <c r="AH53" s="26">
        <v>3327.69</v>
      </c>
      <c r="AI53" s="26">
        <v>14419.97</v>
      </c>
      <c r="AJ53" s="26">
        <v>3327.69</v>
      </c>
      <c r="AK53" s="26">
        <v>51024.51</v>
      </c>
      <c r="AL53" s="26">
        <v>408674.12</v>
      </c>
      <c r="AM53" s="26">
        <v>631.15</v>
      </c>
      <c r="AN53" s="26">
        <v>0</v>
      </c>
      <c r="AO53" s="26">
        <v>0</v>
      </c>
      <c r="AP53" s="26">
        <v>0</v>
      </c>
      <c r="AQ53" s="26">
        <v>0</v>
      </c>
      <c r="AR53" s="29">
        <v>0</v>
      </c>
      <c r="AS53" s="29">
        <v>0</v>
      </c>
      <c r="AT53" s="29">
        <v>0</v>
      </c>
      <c r="AU53" s="29">
        <v>0</v>
      </c>
      <c r="AV53" s="208">
        <f t="shared" si="3"/>
        <v>16296.150000000001</v>
      </c>
      <c r="AW53" s="208">
        <f t="shared" si="4"/>
        <v>538984.14</v>
      </c>
    </row>
    <row r="54" spans="1:49" ht="15" x14ac:dyDescent="0.2">
      <c r="A54" s="28">
        <v>905</v>
      </c>
      <c r="B54" s="184">
        <v>45379</v>
      </c>
      <c r="C54" s="29">
        <v>477777.9</v>
      </c>
      <c r="D54" s="28" t="s">
        <v>19</v>
      </c>
      <c r="E54" s="27" t="s">
        <v>1850</v>
      </c>
      <c r="F54" s="28" t="s">
        <v>4069</v>
      </c>
      <c r="G54" s="28" t="s">
        <v>3487</v>
      </c>
      <c r="H54" s="33">
        <v>1021.05</v>
      </c>
      <c r="I54" s="33">
        <v>1026.1600000000001</v>
      </c>
      <c r="J54" s="33">
        <v>17072.07</v>
      </c>
      <c r="K54" s="30">
        <f t="shared" si="5"/>
        <v>19119.28</v>
      </c>
      <c r="L54" s="30">
        <v>431924.52999999997</v>
      </c>
      <c r="M54" s="33">
        <v>1038.81</v>
      </c>
      <c r="N54" s="33">
        <v>1042.8599999999999</v>
      </c>
      <c r="O54" s="33">
        <v>1048.29</v>
      </c>
      <c r="P54" s="30">
        <f t="shared" si="6"/>
        <v>3129.96</v>
      </c>
      <c r="Q54" s="30">
        <f t="shared" si="7"/>
        <v>428846.49</v>
      </c>
      <c r="R54" s="62">
        <v>1054.3699999999999</v>
      </c>
      <c r="S54" s="62">
        <v>1061.6400000000001</v>
      </c>
      <c r="T54" s="29">
        <v>1038.81</v>
      </c>
      <c r="U54" s="26">
        <v>1071.3</v>
      </c>
      <c r="V54" s="26">
        <v>1071.3</v>
      </c>
      <c r="W54" s="26">
        <v>1071.3</v>
      </c>
      <c r="X54" s="26">
        <v>1071.3</v>
      </c>
      <c r="Y54" s="26">
        <v>1071.3</v>
      </c>
      <c r="Z54" s="26">
        <v>17676.45</v>
      </c>
      <c r="AA54" s="26">
        <v>1071.3</v>
      </c>
      <c r="AB54" s="26">
        <v>1071.3</v>
      </c>
      <c r="AC54" s="26">
        <v>1071.3</v>
      </c>
      <c r="AD54" s="26">
        <v>1071.3</v>
      </c>
      <c r="AE54" s="26">
        <v>1071.3</v>
      </c>
      <c r="AF54" s="26">
        <v>1071.3</v>
      </c>
      <c r="AG54" s="26">
        <v>1071.3</v>
      </c>
      <c r="AH54" s="26">
        <v>1071.3</v>
      </c>
      <c r="AI54" s="26">
        <v>1071.3</v>
      </c>
      <c r="AJ54" s="26">
        <v>1071.3</v>
      </c>
      <c r="AK54" s="26">
        <v>32167.62</v>
      </c>
      <c r="AL54" s="26">
        <v>359224.6</v>
      </c>
      <c r="AM54" s="26">
        <v>553.5</v>
      </c>
      <c r="AN54" s="26">
        <v>0</v>
      </c>
      <c r="AO54" s="26">
        <v>0</v>
      </c>
      <c r="AP54" s="26">
        <v>0</v>
      </c>
      <c r="AQ54" s="26">
        <v>0</v>
      </c>
      <c r="AR54" s="29">
        <v>0</v>
      </c>
      <c r="AS54" s="29">
        <v>0</v>
      </c>
      <c r="AT54" s="29">
        <v>0</v>
      </c>
      <c r="AU54" s="29">
        <v>0</v>
      </c>
      <c r="AV54" s="208">
        <f t="shared" si="3"/>
        <v>5245.97</v>
      </c>
      <c r="AW54" s="208">
        <f t="shared" si="4"/>
        <v>426730.48</v>
      </c>
    </row>
    <row r="55" spans="1:49" ht="15" x14ac:dyDescent="0.2">
      <c r="A55" s="28">
        <v>906</v>
      </c>
      <c r="B55" s="184">
        <v>45378</v>
      </c>
      <c r="C55" s="29">
        <v>375000.08</v>
      </c>
      <c r="D55" s="28" t="s">
        <v>19</v>
      </c>
      <c r="E55" s="27" t="s">
        <v>1852</v>
      </c>
      <c r="F55" s="28" t="s">
        <v>4103</v>
      </c>
      <c r="G55" s="28" t="s">
        <v>3487</v>
      </c>
      <c r="H55" s="33">
        <v>4625.92</v>
      </c>
      <c r="I55" s="33">
        <v>4716.1099999999997</v>
      </c>
      <c r="J55" s="33">
        <v>4776.13</v>
      </c>
      <c r="K55" s="30">
        <f t="shared" si="5"/>
        <v>14118.16</v>
      </c>
      <c r="L55" s="30">
        <v>361311.4</v>
      </c>
      <c r="M55" s="33">
        <v>4883.17</v>
      </c>
      <c r="N55" s="33">
        <v>4920.1400000000003</v>
      </c>
      <c r="O55" s="33"/>
      <c r="P55" s="30">
        <f t="shared" si="6"/>
        <v>9803.3100000000013</v>
      </c>
      <c r="Q55" s="30">
        <f t="shared" si="7"/>
        <v>346278.32000000007</v>
      </c>
      <c r="R55" s="62">
        <v>4984.59</v>
      </c>
      <c r="S55" s="62">
        <v>4357.43</v>
      </c>
      <c r="T55" s="29">
        <v>4875.0200000000004</v>
      </c>
      <c r="U55" s="26">
        <v>4389.7700000000004</v>
      </c>
      <c r="V55" s="26">
        <v>4389.7700000000004</v>
      </c>
      <c r="W55" s="26">
        <v>4389.7700000000004</v>
      </c>
      <c r="X55" s="26">
        <v>4389.7700000000004</v>
      </c>
      <c r="Y55" s="26">
        <v>4389.7700000000004</v>
      </c>
      <c r="Z55" s="26">
        <v>4389.7700000000004</v>
      </c>
      <c r="AA55" s="26">
        <v>4389.7700000000004</v>
      </c>
      <c r="AB55" s="26">
        <v>4389.7700000000004</v>
      </c>
      <c r="AC55" s="26">
        <v>4389.7700000000004</v>
      </c>
      <c r="AD55" s="26">
        <v>4389.7700000000004</v>
      </c>
      <c r="AE55" s="26">
        <v>4389.7700000000004</v>
      </c>
      <c r="AF55" s="26">
        <v>4389.7700000000004</v>
      </c>
      <c r="AG55" s="26">
        <v>4389.7700000000004</v>
      </c>
      <c r="AH55" s="26">
        <v>4389.7700000000004</v>
      </c>
      <c r="AI55" s="26">
        <v>4389.6899999999996</v>
      </c>
      <c r="AJ55" s="26">
        <v>0</v>
      </c>
      <c r="AK55" s="26">
        <v>0</v>
      </c>
      <c r="AL55" s="26">
        <v>266214.81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  <c r="AR55" s="29">
        <v>0</v>
      </c>
      <c r="AS55" s="29">
        <v>0</v>
      </c>
      <c r="AT55" s="29">
        <v>0</v>
      </c>
      <c r="AU55" s="29">
        <v>0</v>
      </c>
      <c r="AV55" s="208">
        <f t="shared" si="3"/>
        <v>19145.330000000002</v>
      </c>
      <c r="AW55" s="208">
        <f t="shared" si="4"/>
        <v>336936.30000000005</v>
      </c>
    </row>
    <row r="56" spans="1:49" ht="15" x14ac:dyDescent="0.2">
      <c r="A56" s="28">
        <v>1001</v>
      </c>
      <c r="B56" s="184">
        <v>45170</v>
      </c>
      <c r="C56" s="29">
        <v>270000</v>
      </c>
      <c r="D56" s="28" t="s">
        <v>19</v>
      </c>
      <c r="E56" s="27" t="s">
        <v>1734</v>
      </c>
      <c r="F56" s="28" t="s">
        <v>4093</v>
      </c>
      <c r="G56" s="28" t="s">
        <v>3508</v>
      </c>
      <c r="H56" s="29"/>
      <c r="I56" s="29"/>
      <c r="J56" s="29"/>
      <c r="K56" s="30">
        <f t="shared" si="5"/>
        <v>0</v>
      </c>
      <c r="L56" s="30">
        <v>0</v>
      </c>
      <c r="M56" s="29"/>
      <c r="N56" s="29"/>
      <c r="O56" s="29"/>
      <c r="P56" s="30">
        <f t="shared" si="6"/>
        <v>0</v>
      </c>
      <c r="Q56" s="30">
        <f t="shared" si="7"/>
        <v>0</v>
      </c>
      <c r="R56" s="185">
        <v>0</v>
      </c>
      <c r="S56" s="185">
        <v>0</v>
      </c>
      <c r="T56" s="29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0</v>
      </c>
      <c r="AF56" s="26">
        <v>0</v>
      </c>
      <c r="AG56" s="26">
        <v>0</v>
      </c>
      <c r="AH56" s="26">
        <v>0</v>
      </c>
      <c r="AI56" s="26">
        <v>0</v>
      </c>
      <c r="AJ56" s="26">
        <v>0</v>
      </c>
      <c r="AK56" s="26">
        <v>0</v>
      </c>
      <c r="AL56" s="26">
        <v>0</v>
      </c>
      <c r="AM56" s="26">
        <v>0</v>
      </c>
      <c r="AN56" s="26">
        <v>0</v>
      </c>
      <c r="AO56" s="26">
        <v>0</v>
      </c>
      <c r="AP56" s="26">
        <v>0</v>
      </c>
      <c r="AQ56" s="26">
        <v>0</v>
      </c>
      <c r="AR56" s="29">
        <v>0</v>
      </c>
      <c r="AS56" s="29">
        <v>0</v>
      </c>
      <c r="AT56" s="29">
        <v>0</v>
      </c>
      <c r="AU56" s="29">
        <v>0</v>
      </c>
      <c r="AV56" s="208">
        <f t="shared" si="3"/>
        <v>0</v>
      </c>
      <c r="AW56" s="208">
        <f t="shared" si="4"/>
        <v>0</v>
      </c>
    </row>
    <row r="57" spans="1:49" ht="15" customHeight="1" x14ac:dyDescent="0.25">
      <c r="A57" s="28">
        <v>1002</v>
      </c>
      <c r="B57" s="184">
        <v>45372</v>
      </c>
      <c r="C57" s="29">
        <v>459000</v>
      </c>
      <c r="D57" s="28" t="s">
        <v>19</v>
      </c>
      <c r="E57" s="27" t="s">
        <v>1736</v>
      </c>
      <c r="F57" s="28" t="s">
        <v>4066</v>
      </c>
      <c r="G57" s="28" t="s">
        <v>3487</v>
      </c>
      <c r="H57" s="33">
        <v>2114.4</v>
      </c>
      <c r="I57" s="33">
        <v>2124.9699999999998</v>
      </c>
      <c r="J57" s="33">
        <v>2142.61</v>
      </c>
      <c r="K57" s="30">
        <f t="shared" si="5"/>
        <v>6381.98</v>
      </c>
      <c r="L57" s="30">
        <v>371187.90000000014</v>
      </c>
      <c r="M57" s="187">
        <v>2151.1799999999998</v>
      </c>
      <c r="N57" s="187">
        <v>2159.5700000000002</v>
      </c>
      <c r="O57" s="187">
        <v>2170.79</v>
      </c>
      <c r="P57" s="30">
        <f t="shared" si="6"/>
        <v>6481.54</v>
      </c>
      <c r="Q57" s="30">
        <f t="shared" si="7"/>
        <v>364813.84000000008</v>
      </c>
      <c r="R57" s="188">
        <v>2183.39</v>
      </c>
      <c r="S57" s="188">
        <v>2198.4499999999998</v>
      </c>
      <c r="T57" s="29">
        <v>2151.1799999999998</v>
      </c>
      <c r="U57" s="26">
        <v>2218.46</v>
      </c>
      <c r="V57" s="26">
        <v>2218.46</v>
      </c>
      <c r="W57" s="26">
        <v>57679.88</v>
      </c>
      <c r="X57" s="26">
        <v>2218.46</v>
      </c>
      <c r="Y57" s="26">
        <v>2218.46</v>
      </c>
      <c r="Z57" s="26">
        <v>2218.46</v>
      </c>
      <c r="AA57" s="26">
        <v>2218.46</v>
      </c>
      <c r="AB57" s="26">
        <v>2218.46</v>
      </c>
      <c r="AC57" s="26">
        <v>2218.46</v>
      </c>
      <c r="AD57" s="26">
        <v>2218.46</v>
      </c>
      <c r="AE57" s="26">
        <v>2218.46</v>
      </c>
      <c r="AF57" s="26">
        <v>2218.46</v>
      </c>
      <c r="AG57" s="26">
        <v>2218.46</v>
      </c>
      <c r="AH57" s="26">
        <v>2218.46</v>
      </c>
      <c r="AI57" s="26">
        <v>2218.46</v>
      </c>
      <c r="AJ57" s="26">
        <v>2218.46</v>
      </c>
      <c r="AK57" s="26">
        <v>2218.46</v>
      </c>
      <c r="AL57" s="26">
        <v>265105.58</v>
      </c>
      <c r="AM57" s="26">
        <v>0</v>
      </c>
      <c r="AN57" s="26">
        <v>0</v>
      </c>
      <c r="AO57" s="26">
        <v>0</v>
      </c>
      <c r="AP57" s="26">
        <v>0</v>
      </c>
      <c r="AQ57" s="26">
        <v>0</v>
      </c>
      <c r="AR57" s="29">
        <v>0</v>
      </c>
      <c r="AS57" s="29">
        <v>0</v>
      </c>
      <c r="AT57" s="29">
        <v>0</v>
      </c>
      <c r="AU57" s="29">
        <v>0</v>
      </c>
      <c r="AV57" s="208">
        <f t="shared" si="3"/>
        <v>10863.380000000001</v>
      </c>
      <c r="AW57" s="208">
        <f t="shared" si="4"/>
        <v>360432.00000000012</v>
      </c>
    </row>
    <row r="58" spans="1:49" ht="15" customHeight="1" x14ac:dyDescent="0.25">
      <c r="A58" s="28">
        <v>1003</v>
      </c>
      <c r="B58" s="184">
        <v>45372</v>
      </c>
      <c r="C58" s="29">
        <v>459000</v>
      </c>
      <c r="D58" s="28" t="s">
        <v>19</v>
      </c>
      <c r="E58" s="27" t="s">
        <v>1736</v>
      </c>
      <c r="F58" s="28" t="s">
        <v>4067</v>
      </c>
      <c r="G58" s="28" t="s">
        <v>3487</v>
      </c>
      <c r="H58" s="33">
        <v>2114.4</v>
      </c>
      <c r="I58" s="33">
        <v>2124.9699999999998</v>
      </c>
      <c r="J58" s="33">
        <v>2142.61</v>
      </c>
      <c r="K58" s="30">
        <f t="shared" si="5"/>
        <v>6381.98</v>
      </c>
      <c r="L58" s="30">
        <v>371187.90000000014</v>
      </c>
      <c r="M58" s="187">
        <v>2151.1799999999998</v>
      </c>
      <c r="N58" s="187">
        <v>2159.5700000000002</v>
      </c>
      <c r="O58" s="187">
        <v>2170.79</v>
      </c>
      <c r="P58" s="30">
        <f t="shared" si="6"/>
        <v>6481.54</v>
      </c>
      <c r="Q58" s="30">
        <f t="shared" si="7"/>
        <v>364813.84000000008</v>
      </c>
      <c r="R58" s="188">
        <v>2183.39</v>
      </c>
      <c r="S58" s="188">
        <v>2198.4499999999998</v>
      </c>
      <c r="T58" s="29">
        <v>2151.1799999999998</v>
      </c>
      <c r="U58" s="26">
        <v>2218.46</v>
      </c>
      <c r="V58" s="26">
        <v>2218.46</v>
      </c>
      <c r="W58" s="26">
        <v>57679.88</v>
      </c>
      <c r="X58" s="26">
        <v>2218.46</v>
      </c>
      <c r="Y58" s="26">
        <v>2218.46</v>
      </c>
      <c r="Z58" s="26">
        <v>2218.46</v>
      </c>
      <c r="AA58" s="26">
        <v>2218.46</v>
      </c>
      <c r="AB58" s="26">
        <v>2218.46</v>
      </c>
      <c r="AC58" s="26">
        <v>2218.46</v>
      </c>
      <c r="AD58" s="26">
        <v>2218.46</v>
      </c>
      <c r="AE58" s="26">
        <v>2218.46</v>
      </c>
      <c r="AF58" s="26">
        <v>2218.46</v>
      </c>
      <c r="AG58" s="26">
        <v>2218.46</v>
      </c>
      <c r="AH58" s="26">
        <v>2218.46</v>
      </c>
      <c r="AI58" s="26">
        <v>2218.46</v>
      </c>
      <c r="AJ58" s="26">
        <v>2218.46</v>
      </c>
      <c r="AK58" s="26">
        <v>2218.46</v>
      </c>
      <c r="AL58" s="26">
        <v>265105.58</v>
      </c>
      <c r="AM58" s="26">
        <v>0</v>
      </c>
      <c r="AN58" s="26">
        <v>0</v>
      </c>
      <c r="AO58" s="26">
        <v>0</v>
      </c>
      <c r="AP58" s="26">
        <v>0</v>
      </c>
      <c r="AQ58" s="26">
        <v>0</v>
      </c>
      <c r="AR58" s="29">
        <v>0</v>
      </c>
      <c r="AS58" s="29">
        <v>0</v>
      </c>
      <c r="AT58" s="29">
        <v>0</v>
      </c>
      <c r="AU58" s="29">
        <v>0</v>
      </c>
      <c r="AV58" s="208">
        <f t="shared" si="3"/>
        <v>10863.380000000001</v>
      </c>
      <c r="AW58" s="208">
        <f t="shared" si="4"/>
        <v>360432.00000000012</v>
      </c>
    </row>
    <row r="59" spans="1:49" ht="15" x14ac:dyDescent="0.2">
      <c r="A59" s="28">
        <v>1004</v>
      </c>
      <c r="B59" s="184">
        <v>45377</v>
      </c>
      <c r="C59" s="29">
        <v>540550</v>
      </c>
      <c r="D59" s="28" t="s">
        <v>19</v>
      </c>
      <c r="E59" s="27" t="s">
        <v>1739</v>
      </c>
      <c r="F59" s="28" t="s">
        <v>4096</v>
      </c>
      <c r="G59" s="28" t="s">
        <v>3487</v>
      </c>
      <c r="H59" s="33">
        <v>2514.38</v>
      </c>
      <c r="I59" s="33"/>
      <c r="J59" s="33"/>
      <c r="K59" s="30">
        <f t="shared" si="5"/>
        <v>2514.38</v>
      </c>
      <c r="L59" s="30">
        <v>583927.97000000009</v>
      </c>
      <c r="M59" s="33">
        <v>3845.35</v>
      </c>
      <c r="N59" s="33">
        <v>4020.15</v>
      </c>
      <c r="O59" s="33">
        <v>7724.58</v>
      </c>
      <c r="P59" s="30">
        <f t="shared" si="6"/>
        <v>15590.08</v>
      </c>
      <c r="Q59" s="30">
        <f t="shared" si="7"/>
        <v>569880.01000000013</v>
      </c>
      <c r="R59" s="62"/>
      <c r="S59" s="62">
        <v>4774.84</v>
      </c>
      <c r="T59" s="29">
        <v>3764.56</v>
      </c>
      <c r="U59" s="26">
        <v>4818.29</v>
      </c>
      <c r="V59" s="26">
        <v>4818.29</v>
      </c>
      <c r="W59" s="26">
        <v>4818.29</v>
      </c>
      <c r="X59" s="26">
        <v>4818.29</v>
      </c>
      <c r="Y59" s="26">
        <v>4818.29</v>
      </c>
      <c r="Z59" s="26">
        <v>32549</v>
      </c>
      <c r="AA59" s="26">
        <v>4818.29</v>
      </c>
      <c r="AB59" s="26">
        <v>4818.29</v>
      </c>
      <c r="AC59" s="26">
        <v>4818.29</v>
      </c>
      <c r="AD59" s="26">
        <v>4818.29</v>
      </c>
      <c r="AE59" s="26">
        <v>4818.29</v>
      </c>
      <c r="AF59" s="26">
        <v>4818.29</v>
      </c>
      <c r="AG59" s="26">
        <v>4818.29</v>
      </c>
      <c r="AH59" s="26">
        <v>4818.29</v>
      </c>
      <c r="AI59" s="26">
        <v>4818.29</v>
      </c>
      <c r="AJ59" s="26">
        <v>4818.29</v>
      </c>
      <c r="AK59" s="26">
        <v>34767.46</v>
      </c>
      <c r="AL59" s="26">
        <v>402143.9</v>
      </c>
      <c r="AM59" s="26">
        <v>5151.0600000000004</v>
      </c>
      <c r="AN59" s="26">
        <v>4818.29</v>
      </c>
      <c r="AO59" s="26">
        <v>4818.29</v>
      </c>
      <c r="AP59" s="26">
        <v>4818.26</v>
      </c>
      <c r="AQ59" s="26">
        <v>0</v>
      </c>
      <c r="AR59" s="29">
        <v>0</v>
      </c>
      <c r="AS59" s="29">
        <v>0</v>
      </c>
      <c r="AT59" s="29">
        <v>0</v>
      </c>
      <c r="AU59" s="29">
        <v>0</v>
      </c>
      <c r="AV59" s="208">
        <f t="shared" si="3"/>
        <v>20364.919999999998</v>
      </c>
      <c r="AW59" s="208">
        <f t="shared" si="4"/>
        <v>565105.17000000016</v>
      </c>
    </row>
    <row r="60" spans="1:49" ht="15" x14ac:dyDescent="0.2">
      <c r="A60" s="28">
        <v>1005</v>
      </c>
      <c r="B60" s="37"/>
      <c r="C60" s="29"/>
      <c r="D60" s="28" t="s">
        <v>16</v>
      </c>
      <c r="E60" s="27"/>
      <c r="F60" s="28"/>
      <c r="G60" s="28"/>
      <c r="H60" s="29"/>
      <c r="I60" s="29"/>
      <c r="J60" s="29"/>
      <c r="K60" s="30">
        <f t="shared" si="5"/>
        <v>0</v>
      </c>
      <c r="L60" s="30">
        <v>0</v>
      </c>
      <c r="M60" s="29"/>
      <c r="N60" s="29"/>
      <c r="O60" s="29"/>
      <c r="P60" s="30">
        <f t="shared" si="6"/>
        <v>0</v>
      </c>
      <c r="Q60" s="30">
        <f t="shared" si="7"/>
        <v>0</v>
      </c>
      <c r="R60" s="185">
        <v>0</v>
      </c>
      <c r="S60" s="185">
        <v>0</v>
      </c>
      <c r="T60" s="29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6">
        <v>0</v>
      </c>
      <c r="AQ60" s="26">
        <v>0</v>
      </c>
      <c r="AR60" s="29">
        <v>0</v>
      </c>
      <c r="AS60" s="29">
        <v>0</v>
      </c>
      <c r="AT60" s="29">
        <v>0</v>
      </c>
      <c r="AU60" s="29">
        <v>0</v>
      </c>
      <c r="AV60" s="208">
        <f t="shared" si="3"/>
        <v>0</v>
      </c>
      <c r="AW60" s="208">
        <f t="shared" si="4"/>
        <v>0</v>
      </c>
    </row>
    <row r="61" spans="1:49" ht="15" x14ac:dyDescent="0.2">
      <c r="A61" s="28">
        <v>1006</v>
      </c>
      <c r="B61" s="37"/>
      <c r="C61" s="29"/>
      <c r="D61" s="28" t="s">
        <v>16</v>
      </c>
      <c r="E61" s="27"/>
      <c r="F61" s="28"/>
      <c r="G61" s="28"/>
      <c r="H61" s="29"/>
      <c r="I61" s="29"/>
      <c r="J61" s="29"/>
      <c r="K61" s="30">
        <f t="shared" si="5"/>
        <v>0</v>
      </c>
      <c r="L61" s="30">
        <v>0</v>
      </c>
      <c r="M61" s="29"/>
      <c r="N61" s="29"/>
      <c r="O61" s="29"/>
      <c r="P61" s="30">
        <f t="shared" si="6"/>
        <v>0</v>
      </c>
      <c r="Q61" s="30">
        <f t="shared" si="7"/>
        <v>0</v>
      </c>
      <c r="R61" s="185">
        <v>0</v>
      </c>
      <c r="S61" s="185">
        <v>0</v>
      </c>
      <c r="T61" s="29">
        <v>0</v>
      </c>
      <c r="U61" s="26">
        <v>0</v>
      </c>
      <c r="V61" s="26">
        <v>0</v>
      </c>
      <c r="W61" s="26">
        <v>0</v>
      </c>
      <c r="X61" s="26">
        <v>0</v>
      </c>
      <c r="Y61" s="26">
        <v>0</v>
      </c>
      <c r="Z61" s="26">
        <v>0</v>
      </c>
      <c r="AA61" s="26">
        <v>0</v>
      </c>
      <c r="AB61" s="26">
        <v>0</v>
      </c>
      <c r="AC61" s="26">
        <v>0</v>
      </c>
      <c r="AD61" s="26">
        <v>0</v>
      </c>
      <c r="AE61" s="26">
        <v>0</v>
      </c>
      <c r="AF61" s="26">
        <v>0</v>
      </c>
      <c r="AG61" s="26">
        <v>0</v>
      </c>
      <c r="AH61" s="26">
        <v>0</v>
      </c>
      <c r="AI61" s="26">
        <v>0</v>
      </c>
      <c r="AJ61" s="26">
        <v>0</v>
      </c>
      <c r="AK61" s="26">
        <v>0</v>
      </c>
      <c r="AL61" s="26">
        <v>0</v>
      </c>
      <c r="AM61" s="26">
        <v>0</v>
      </c>
      <c r="AN61" s="26">
        <v>0</v>
      </c>
      <c r="AO61" s="26">
        <v>0</v>
      </c>
      <c r="AP61" s="26">
        <v>0</v>
      </c>
      <c r="AQ61" s="26">
        <v>0</v>
      </c>
      <c r="AR61" s="29">
        <v>0</v>
      </c>
      <c r="AS61" s="29">
        <v>0</v>
      </c>
      <c r="AT61" s="29">
        <v>0</v>
      </c>
      <c r="AU61" s="29">
        <v>0</v>
      </c>
      <c r="AV61" s="208">
        <f t="shared" si="3"/>
        <v>0</v>
      </c>
      <c r="AW61" s="208">
        <f t="shared" si="4"/>
        <v>0</v>
      </c>
    </row>
    <row r="62" spans="1:49" ht="15" x14ac:dyDescent="0.2">
      <c r="A62" s="28">
        <v>1101</v>
      </c>
      <c r="B62" s="37"/>
      <c r="C62" s="29"/>
      <c r="D62" s="28" t="s">
        <v>16</v>
      </c>
      <c r="E62" s="27"/>
      <c r="F62" s="28"/>
      <c r="G62" s="28"/>
      <c r="H62" s="29"/>
      <c r="I62" s="29"/>
      <c r="J62" s="29"/>
      <c r="K62" s="30">
        <f t="shared" si="5"/>
        <v>0</v>
      </c>
      <c r="L62" s="30">
        <v>0</v>
      </c>
      <c r="M62" s="29"/>
      <c r="N62" s="29"/>
      <c r="O62" s="29"/>
      <c r="P62" s="30">
        <f t="shared" si="6"/>
        <v>0</v>
      </c>
      <c r="Q62" s="30">
        <f t="shared" si="7"/>
        <v>0</v>
      </c>
      <c r="R62" s="185">
        <v>0</v>
      </c>
      <c r="S62" s="185">
        <v>0</v>
      </c>
      <c r="T62" s="29">
        <v>0</v>
      </c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26">
        <v>0</v>
      </c>
      <c r="AH62" s="26">
        <v>0</v>
      </c>
      <c r="AI62" s="26">
        <v>0</v>
      </c>
      <c r="AJ62" s="26">
        <v>0</v>
      </c>
      <c r="AK62" s="26">
        <v>0</v>
      </c>
      <c r="AL62" s="26">
        <v>0</v>
      </c>
      <c r="AM62" s="26">
        <v>0</v>
      </c>
      <c r="AN62" s="26">
        <v>0</v>
      </c>
      <c r="AO62" s="26">
        <v>0</v>
      </c>
      <c r="AP62" s="26">
        <v>0</v>
      </c>
      <c r="AQ62" s="26">
        <v>0</v>
      </c>
      <c r="AR62" s="29">
        <v>0</v>
      </c>
      <c r="AS62" s="29">
        <v>0</v>
      </c>
      <c r="AT62" s="29">
        <v>0</v>
      </c>
      <c r="AU62" s="29">
        <v>0</v>
      </c>
      <c r="AV62" s="208">
        <f t="shared" si="3"/>
        <v>0</v>
      </c>
      <c r="AW62" s="208">
        <f t="shared" si="4"/>
        <v>0</v>
      </c>
    </row>
    <row r="63" spans="1:49" ht="15" x14ac:dyDescent="0.2">
      <c r="A63" s="28">
        <v>1102</v>
      </c>
      <c r="B63" s="37"/>
      <c r="C63" s="29"/>
      <c r="D63" s="28" t="s">
        <v>16</v>
      </c>
      <c r="E63" s="27"/>
      <c r="F63" s="28"/>
      <c r="G63" s="28"/>
      <c r="H63" s="29"/>
      <c r="I63" s="29"/>
      <c r="J63" s="29"/>
      <c r="K63" s="30">
        <f t="shared" si="5"/>
        <v>0</v>
      </c>
      <c r="L63" s="30">
        <v>0</v>
      </c>
      <c r="M63" s="29"/>
      <c r="N63" s="29"/>
      <c r="O63" s="29"/>
      <c r="P63" s="30">
        <f t="shared" si="6"/>
        <v>0</v>
      </c>
      <c r="Q63" s="30">
        <f t="shared" si="7"/>
        <v>0</v>
      </c>
      <c r="R63" s="185">
        <v>0</v>
      </c>
      <c r="S63" s="185">
        <v>0</v>
      </c>
      <c r="T63" s="29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0</v>
      </c>
      <c r="AE63" s="26">
        <v>0</v>
      </c>
      <c r="AF63" s="26">
        <v>0</v>
      </c>
      <c r="AG63" s="26">
        <v>0</v>
      </c>
      <c r="AH63" s="26">
        <v>0</v>
      </c>
      <c r="AI63" s="26">
        <v>0</v>
      </c>
      <c r="AJ63" s="26">
        <v>0</v>
      </c>
      <c r="AK63" s="26">
        <v>0</v>
      </c>
      <c r="AL63" s="26">
        <v>0</v>
      </c>
      <c r="AM63" s="26">
        <v>0</v>
      </c>
      <c r="AN63" s="26">
        <v>0</v>
      </c>
      <c r="AO63" s="26">
        <v>0</v>
      </c>
      <c r="AP63" s="26">
        <v>0</v>
      </c>
      <c r="AQ63" s="26">
        <v>0</v>
      </c>
      <c r="AR63" s="29">
        <v>0</v>
      </c>
      <c r="AS63" s="29">
        <v>0</v>
      </c>
      <c r="AT63" s="29">
        <v>0</v>
      </c>
      <c r="AU63" s="29">
        <v>0</v>
      </c>
      <c r="AV63" s="208">
        <f t="shared" si="3"/>
        <v>0</v>
      </c>
      <c r="AW63" s="208">
        <f t="shared" si="4"/>
        <v>0</v>
      </c>
    </row>
    <row r="64" spans="1:49" ht="15" x14ac:dyDescent="0.2">
      <c r="A64" s="28">
        <v>1103</v>
      </c>
      <c r="B64" s="184">
        <v>45377</v>
      </c>
      <c r="C64" s="29">
        <v>459000</v>
      </c>
      <c r="D64" s="28" t="s">
        <v>19</v>
      </c>
      <c r="E64" s="27" t="s">
        <v>1745</v>
      </c>
      <c r="F64" s="28" t="s">
        <v>4105</v>
      </c>
      <c r="G64" s="28" t="s">
        <v>3487</v>
      </c>
      <c r="H64" s="33">
        <v>22729.759999999998</v>
      </c>
      <c r="I64" s="33">
        <v>1593.73</v>
      </c>
      <c r="J64" s="33">
        <v>1606.95</v>
      </c>
      <c r="K64" s="30">
        <f t="shared" si="5"/>
        <v>25930.44</v>
      </c>
      <c r="L64" s="30">
        <v>457253.88999999996</v>
      </c>
      <c r="M64" s="33">
        <v>1613.38</v>
      </c>
      <c r="N64" s="33">
        <v>1619.67</v>
      </c>
      <c r="O64" s="33">
        <v>1628.1</v>
      </c>
      <c r="P64" s="30">
        <f t="shared" si="6"/>
        <v>4861.1499999999996</v>
      </c>
      <c r="Q64" s="30">
        <f t="shared" si="7"/>
        <v>452473.37</v>
      </c>
      <c r="R64" s="62">
        <v>1637.54</v>
      </c>
      <c r="S64" s="62">
        <v>1648.84</v>
      </c>
      <c r="T64" s="29">
        <v>1613.38</v>
      </c>
      <c r="U64" s="26">
        <v>1663.84</v>
      </c>
      <c r="V64" s="26">
        <v>1663.84</v>
      </c>
      <c r="W64" s="26">
        <v>1663.84</v>
      </c>
      <c r="X64" s="26">
        <v>23848.41</v>
      </c>
      <c r="Y64" s="26">
        <v>1663.84</v>
      </c>
      <c r="Z64" s="26">
        <v>1663.84</v>
      </c>
      <c r="AA64" s="26">
        <v>1663.84</v>
      </c>
      <c r="AB64" s="26">
        <v>1663.84</v>
      </c>
      <c r="AC64" s="26">
        <v>1663.84</v>
      </c>
      <c r="AD64" s="26">
        <v>1663.84</v>
      </c>
      <c r="AE64" s="26">
        <v>1663.84</v>
      </c>
      <c r="AF64" s="26">
        <v>1663.84</v>
      </c>
      <c r="AG64" s="26">
        <v>1663.84</v>
      </c>
      <c r="AH64" s="26">
        <v>1663.84</v>
      </c>
      <c r="AI64" s="26">
        <v>1663.84</v>
      </c>
      <c r="AJ64" s="26">
        <v>23848.41</v>
      </c>
      <c r="AK64" s="26">
        <v>1663.84</v>
      </c>
      <c r="AL64" s="26">
        <v>374365.68</v>
      </c>
      <c r="AM64" s="26">
        <v>553.51</v>
      </c>
      <c r="AN64" s="26">
        <v>0</v>
      </c>
      <c r="AO64" s="26">
        <v>0</v>
      </c>
      <c r="AP64" s="26">
        <v>0</v>
      </c>
      <c r="AQ64" s="26">
        <v>0</v>
      </c>
      <c r="AR64" s="29">
        <v>0</v>
      </c>
      <c r="AS64" s="29">
        <v>0</v>
      </c>
      <c r="AT64" s="29">
        <v>0</v>
      </c>
      <c r="AU64" s="29">
        <v>0</v>
      </c>
      <c r="AV64" s="208">
        <f t="shared" si="3"/>
        <v>8147.53</v>
      </c>
      <c r="AW64" s="208">
        <f t="shared" si="4"/>
        <v>449186.99</v>
      </c>
    </row>
    <row r="65" spans="1:49" ht="15" x14ac:dyDescent="0.2">
      <c r="A65" s="28">
        <v>1104</v>
      </c>
      <c r="B65" s="184">
        <v>45377</v>
      </c>
      <c r="C65" s="29">
        <v>539608.39</v>
      </c>
      <c r="D65" s="28" t="s">
        <v>19</v>
      </c>
      <c r="E65" s="27" t="s">
        <v>4113</v>
      </c>
      <c r="F65" s="28" t="s">
        <v>4114</v>
      </c>
      <c r="G65" s="28" t="s">
        <v>3487</v>
      </c>
      <c r="H65" s="33">
        <v>1906.11</v>
      </c>
      <c r="I65" s="33">
        <v>1912.47</v>
      </c>
      <c r="J65" s="33">
        <v>1928.34</v>
      </c>
      <c r="K65" s="30">
        <f t="shared" si="5"/>
        <v>5746.92</v>
      </c>
      <c r="L65" s="30">
        <v>524028.74</v>
      </c>
      <c r="M65" s="33">
        <v>1936.06</v>
      </c>
      <c r="N65" s="33">
        <v>1943.61</v>
      </c>
      <c r="O65" s="33">
        <v>1953.72</v>
      </c>
      <c r="P65" s="30">
        <f t="shared" si="6"/>
        <v>5833.39</v>
      </c>
      <c r="Q65" s="30">
        <f t="shared" si="7"/>
        <v>502159.6</v>
      </c>
      <c r="R65" s="62">
        <v>1965.05</v>
      </c>
      <c r="S65" s="62">
        <v>1979.93</v>
      </c>
      <c r="T65" s="29">
        <v>1936.06</v>
      </c>
      <c r="U65" s="26">
        <v>1996.61</v>
      </c>
      <c r="V65" s="26">
        <v>1996.61</v>
      </c>
      <c r="W65" s="26">
        <v>18635.04</v>
      </c>
      <c r="X65" s="26">
        <v>1996.61</v>
      </c>
      <c r="Y65" s="26">
        <v>1996.61</v>
      </c>
      <c r="Z65" s="26">
        <v>1996.61</v>
      </c>
      <c r="AA65" s="26">
        <v>1996.61</v>
      </c>
      <c r="AB65" s="26">
        <v>1996.61</v>
      </c>
      <c r="AC65" s="26">
        <v>18635.04</v>
      </c>
      <c r="AD65" s="26">
        <v>1996.61</v>
      </c>
      <c r="AE65" s="26">
        <v>1996.61</v>
      </c>
      <c r="AF65" s="26">
        <v>1996.61</v>
      </c>
      <c r="AG65" s="26">
        <v>1996.61</v>
      </c>
      <c r="AH65" s="26">
        <v>1996.61</v>
      </c>
      <c r="AI65" s="26">
        <v>1996.61</v>
      </c>
      <c r="AJ65" s="26">
        <v>1996.61</v>
      </c>
      <c r="AK65" s="26">
        <v>430424.79</v>
      </c>
      <c r="AL65" s="26">
        <v>0</v>
      </c>
      <c r="AM65" s="26">
        <v>631.15</v>
      </c>
      <c r="AN65" s="26">
        <v>0</v>
      </c>
      <c r="AO65" s="26">
        <v>0</v>
      </c>
      <c r="AP65" s="26">
        <v>0</v>
      </c>
      <c r="AQ65" s="26">
        <v>0</v>
      </c>
      <c r="AR65" s="29">
        <v>0</v>
      </c>
      <c r="AS65" s="29">
        <v>0</v>
      </c>
      <c r="AT65" s="29">
        <v>0</v>
      </c>
      <c r="AU65" s="29">
        <v>0</v>
      </c>
      <c r="AV65" s="208">
        <f t="shared" si="3"/>
        <v>9778.3700000000008</v>
      </c>
      <c r="AW65" s="208">
        <f t="shared" si="4"/>
        <v>498214.62</v>
      </c>
    </row>
    <row r="66" spans="1:49" ht="15" x14ac:dyDescent="0.2">
      <c r="A66" s="28">
        <v>1105</v>
      </c>
      <c r="B66" s="37"/>
      <c r="C66" s="29"/>
      <c r="D66" s="28" t="s">
        <v>16</v>
      </c>
      <c r="E66" s="27"/>
      <c r="F66" s="28"/>
      <c r="G66" s="28"/>
      <c r="H66" s="29"/>
      <c r="I66" s="29"/>
      <c r="J66" s="29"/>
      <c r="K66" s="30">
        <f t="shared" ref="K66:K73" si="8">SUM(H66+I66+J66)</f>
        <v>0</v>
      </c>
      <c r="L66" s="30">
        <v>0</v>
      </c>
      <c r="M66" s="29"/>
      <c r="N66" s="29"/>
      <c r="O66" s="29"/>
      <c r="P66" s="30">
        <f t="shared" ref="P66:P73" si="9">SUM(M66:O66)</f>
        <v>0</v>
      </c>
      <c r="Q66" s="30">
        <f t="shared" ref="Q66:Q73" si="10">SUM(R66:AU66)</f>
        <v>0</v>
      </c>
      <c r="R66" s="185">
        <v>0</v>
      </c>
      <c r="S66" s="185">
        <v>0</v>
      </c>
      <c r="T66" s="29">
        <v>0</v>
      </c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26">
        <v>0</v>
      </c>
      <c r="AH66" s="26">
        <v>0</v>
      </c>
      <c r="AI66" s="26">
        <v>0</v>
      </c>
      <c r="AJ66" s="26">
        <v>0</v>
      </c>
      <c r="AK66" s="26">
        <v>0</v>
      </c>
      <c r="AL66" s="26">
        <v>0</v>
      </c>
      <c r="AM66" s="26">
        <v>0</v>
      </c>
      <c r="AN66" s="26">
        <v>0</v>
      </c>
      <c r="AO66" s="26">
        <v>0</v>
      </c>
      <c r="AP66" s="26">
        <v>0</v>
      </c>
      <c r="AQ66" s="26">
        <v>0</v>
      </c>
      <c r="AR66" s="29">
        <v>0</v>
      </c>
      <c r="AS66" s="29">
        <v>0</v>
      </c>
      <c r="AT66" s="29">
        <v>0</v>
      </c>
      <c r="AU66" s="29">
        <v>0</v>
      </c>
      <c r="AV66" s="208">
        <f t="shared" si="3"/>
        <v>0</v>
      </c>
      <c r="AW66" s="208">
        <f t="shared" si="4"/>
        <v>0</v>
      </c>
    </row>
    <row r="67" spans="1:49" ht="15" x14ac:dyDescent="0.2">
      <c r="A67" s="28">
        <v>1106</v>
      </c>
      <c r="B67" s="184"/>
      <c r="C67" s="29"/>
      <c r="D67" s="28" t="s">
        <v>16</v>
      </c>
      <c r="E67" s="27"/>
      <c r="F67" s="28"/>
      <c r="G67" s="28"/>
      <c r="H67" s="29"/>
      <c r="I67" s="29"/>
      <c r="J67" s="29"/>
      <c r="K67" s="30">
        <f t="shared" si="8"/>
        <v>0</v>
      </c>
      <c r="L67" s="30">
        <v>0</v>
      </c>
      <c r="M67" s="29"/>
      <c r="N67" s="29"/>
      <c r="O67" s="29"/>
      <c r="P67" s="30">
        <f t="shared" si="9"/>
        <v>0</v>
      </c>
      <c r="Q67" s="30">
        <f t="shared" si="10"/>
        <v>0</v>
      </c>
      <c r="R67" s="185">
        <v>0</v>
      </c>
      <c r="S67" s="185">
        <v>0</v>
      </c>
      <c r="T67" s="29">
        <v>0</v>
      </c>
      <c r="U67" s="26">
        <v>0</v>
      </c>
      <c r="V67" s="26">
        <v>0</v>
      </c>
      <c r="W67" s="26">
        <v>0</v>
      </c>
      <c r="X67" s="26">
        <v>0</v>
      </c>
      <c r="Y67" s="26">
        <v>0</v>
      </c>
      <c r="Z67" s="26">
        <v>0</v>
      </c>
      <c r="AA67" s="26">
        <v>0</v>
      </c>
      <c r="AB67" s="26">
        <v>0</v>
      </c>
      <c r="AC67" s="26">
        <v>0</v>
      </c>
      <c r="AD67" s="26">
        <v>0</v>
      </c>
      <c r="AE67" s="26">
        <v>0</v>
      </c>
      <c r="AF67" s="26">
        <v>0</v>
      </c>
      <c r="AG67" s="26">
        <v>0</v>
      </c>
      <c r="AH67" s="26">
        <v>0</v>
      </c>
      <c r="AI67" s="26">
        <v>0</v>
      </c>
      <c r="AJ67" s="26">
        <v>0</v>
      </c>
      <c r="AK67" s="26">
        <v>0</v>
      </c>
      <c r="AL67" s="26">
        <v>0</v>
      </c>
      <c r="AM67" s="26">
        <v>0</v>
      </c>
      <c r="AN67" s="26">
        <v>0</v>
      </c>
      <c r="AO67" s="26">
        <v>0</v>
      </c>
      <c r="AP67" s="26">
        <v>0</v>
      </c>
      <c r="AQ67" s="26">
        <v>0</v>
      </c>
      <c r="AR67" s="29">
        <v>0</v>
      </c>
      <c r="AS67" s="29">
        <v>0</v>
      </c>
      <c r="AT67" s="29">
        <v>0</v>
      </c>
      <c r="AU67" s="29">
        <v>0</v>
      </c>
      <c r="AV67" s="208">
        <f t="shared" ref="AV67:AV73" si="11">SUM(M67:O67,R67:S67)</f>
        <v>0</v>
      </c>
      <c r="AW67" s="208">
        <f t="shared" ref="AW67:AW73" si="12">SUM(T67:AU67)</f>
        <v>0</v>
      </c>
    </row>
    <row r="68" spans="1:49" ht="15" x14ac:dyDescent="0.2">
      <c r="A68" s="28">
        <v>1201</v>
      </c>
      <c r="B68" s="184">
        <v>45385</v>
      </c>
      <c r="C68" s="29">
        <v>459000</v>
      </c>
      <c r="D68" s="28" t="s">
        <v>19</v>
      </c>
      <c r="E68" s="27" t="s">
        <v>1751</v>
      </c>
      <c r="F68" s="28" t="s">
        <v>4076</v>
      </c>
      <c r="G68" s="28" t="s">
        <v>3487</v>
      </c>
      <c r="H68" s="33">
        <v>3167.48</v>
      </c>
      <c r="I68" s="33">
        <v>3183.31</v>
      </c>
      <c r="J68" s="33">
        <v>3209.74</v>
      </c>
      <c r="K68" s="30">
        <f t="shared" si="8"/>
        <v>9560.5299999999988</v>
      </c>
      <c r="L68" s="30">
        <v>327300.46999999997</v>
      </c>
      <c r="M68" s="33">
        <v>3222.57</v>
      </c>
      <c r="N68" s="33">
        <v>3235.14</v>
      </c>
      <c r="O68" s="33">
        <v>3251.96</v>
      </c>
      <c r="P68" s="30">
        <f t="shared" si="9"/>
        <v>9709.67</v>
      </c>
      <c r="Q68" s="30">
        <f t="shared" si="10"/>
        <v>317751.83</v>
      </c>
      <c r="R68" s="62">
        <v>3270.82</v>
      </c>
      <c r="S68" s="62">
        <v>3293.39</v>
      </c>
      <c r="T68" s="29">
        <v>3222.57</v>
      </c>
      <c r="U68" s="26">
        <v>3323.36</v>
      </c>
      <c r="V68" s="26">
        <v>3323.36</v>
      </c>
      <c r="W68" s="26">
        <v>36557.01</v>
      </c>
      <c r="X68" s="26">
        <v>3323.36</v>
      </c>
      <c r="Y68" s="26">
        <v>3323.36</v>
      </c>
      <c r="Z68" s="26">
        <v>3323.36</v>
      </c>
      <c r="AA68" s="26">
        <v>3323.36</v>
      </c>
      <c r="AB68" s="26">
        <v>3323.36</v>
      </c>
      <c r="AC68" s="26">
        <v>3323.36</v>
      </c>
      <c r="AD68" s="26">
        <v>3323.36</v>
      </c>
      <c r="AE68" s="26">
        <v>3323.36</v>
      </c>
      <c r="AF68" s="26">
        <v>3323.36</v>
      </c>
      <c r="AG68" s="26">
        <v>3323.36</v>
      </c>
      <c r="AH68" s="26">
        <v>3323.36</v>
      </c>
      <c r="AI68" s="26">
        <v>36557.01</v>
      </c>
      <c r="AJ68" s="26">
        <v>3323.36</v>
      </c>
      <c r="AK68" s="26">
        <v>3323.36</v>
      </c>
      <c r="AL68" s="26">
        <v>185000.63</v>
      </c>
      <c r="AM68" s="26">
        <v>0</v>
      </c>
      <c r="AN68" s="26">
        <v>0</v>
      </c>
      <c r="AO68" s="26">
        <v>0</v>
      </c>
      <c r="AP68" s="26">
        <v>0</v>
      </c>
      <c r="AQ68" s="26">
        <v>0</v>
      </c>
      <c r="AR68" s="29">
        <v>0</v>
      </c>
      <c r="AS68" s="29">
        <v>0</v>
      </c>
      <c r="AT68" s="29">
        <v>0</v>
      </c>
      <c r="AU68" s="29">
        <v>0</v>
      </c>
      <c r="AV68" s="208">
        <f t="shared" si="11"/>
        <v>16273.88</v>
      </c>
      <c r="AW68" s="208">
        <f t="shared" si="12"/>
        <v>311187.62</v>
      </c>
    </row>
    <row r="69" spans="1:49" ht="15" x14ac:dyDescent="0.2">
      <c r="A69" s="28">
        <v>1202</v>
      </c>
      <c r="B69" s="184">
        <v>45377</v>
      </c>
      <c r="C69" s="29">
        <v>474050</v>
      </c>
      <c r="D69" s="28" t="s">
        <v>19</v>
      </c>
      <c r="E69" s="27" t="s">
        <v>1753</v>
      </c>
      <c r="F69" s="28" t="s">
        <v>4079</v>
      </c>
      <c r="G69" s="28" t="s">
        <v>3487</v>
      </c>
      <c r="H69" s="33">
        <v>1268.6400000000001</v>
      </c>
      <c r="I69" s="33">
        <v>1274.98</v>
      </c>
      <c r="J69" s="33">
        <v>22711.61</v>
      </c>
      <c r="K69" s="30">
        <f t="shared" si="8"/>
        <v>25255.23</v>
      </c>
      <c r="L69" s="30">
        <v>480275.49</v>
      </c>
      <c r="M69" s="33">
        <v>1292</v>
      </c>
      <c r="N69" s="33">
        <v>1295.74</v>
      </c>
      <c r="O69" s="33"/>
      <c r="P69" s="30">
        <f t="shared" si="9"/>
        <v>2587.7399999999998</v>
      </c>
      <c r="Q69" s="30">
        <f t="shared" si="10"/>
        <v>477755.67</v>
      </c>
      <c r="R69" s="62">
        <v>2614.66</v>
      </c>
      <c r="S69" s="62">
        <v>1319.07</v>
      </c>
      <c r="T69" s="29">
        <v>1290.71</v>
      </c>
      <c r="U69" s="26">
        <v>1331.07</v>
      </c>
      <c r="V69" s="26">
        <v>1331.07</v>
      </c>
      <c r="W69" s="26">
        <v>1331.07</v>
      </c>
      <c r="X69" s="26">
        <v>1331.07</v>
      </c>
      <c r="Y69" s="26">
        <v>1331.07</v>
      </c>
      <c r="Z69" s="26">
        <v>23515.64</v>
      </c>
      <c r="AA69" s="26">
        <v>1331.07</v>
      </c>
      <c r="AB69" s="26">
        <v>1331.07</v>
      </c>
      <c r="AC69" s="26">
        <v>1331.07</v>
      </c>
      <c r="AD69" s="26">
        <v>1331.07</v>
      </c>
      <c r="AE69" s="26">
        <v>1331.07</v>
      </c>
      <c r="AF69" s="26">
        <v>1331.07</v>
      </c>
      <c r="AG69" s="26">
        <v>1331.07</v>
      </c>
      <c r="AH69" s="26">
        <v>1331.07</v>
      </c>
      <c r="AI69" s="26">
        <v>1331.07</v>
      </c>
      <c r="AJ69" s="26">
        <v>1331.07</v>
      </c>
      <c r="AK69" s="26">
        <v>77645.990000000005</v>
      </c>
      <c r="AL69" s="26">
        <v>350850.05</v>
      </c>
      <c r="AM69" s="26">
        <v>553.5</v>
      </c>
      <c r="AN69" s="26">
        <v>0</v>
      </c>
      <c r="AO69" s="26">
        <v>0</v>
      </c>
      <c r="AP69" s="26">
        <v>0</v>
      </c>
      <c r="AQ69" s="26">
        <v>0</v>
      </c>
      <c r="AR69" s="29">
        <v>0</v>
      </c>
      <c r="AS69" s="29">
        <v>0</v>
      </c>
      <c r="AT69" s="29">
        <v>0</v>
      </c>
      <c r="AU69" s="29">
        <v>0</v>
      </c>
      <c r="AV69" s="208">
        <f t="shared" si="11"/>
        <v>6521.4699999999993</v>
      </c>
      <c r="AW69" s="208">
        <f t="shared" si="12"/>
        <v>473821.94</v>
      </c>
    </row>
    <row r="70" spans="1:49" ht="15" x14ac:dyDescent="0.2">
      <c r="A70" s="28">
        <v>1203</v>
      </c>
      <c r="B70" s="184">
        <v>45395</v>
      </c>
      <c r="C70" s="29">
        <v>474050</v>
      </c>
      <c r="D70" s="28" t="s">
        <v>19</v>
      </c>
      <c r="E70" s="27" t="s">
        <v>1755</v>
      </c>
      <c r="F70" s="28" t="s">
        <v>4068</v>
      </c>
      <c r="G70" s="28" t="s">
        <v>3487</v>
      </c>
      <c r="H70" s="33">
        <v>1193.48</v>
      </c>
      <c r="I70" s="33">
        <v>1199.05</v>
      </c>
      <c r="J70" s="33">
        <v>1209</v>
      </c>
      <c r="K70" s="30">
        <f t="shared" si="8"/>
        <v>3601.5299999999997</v>
      </c>
      <c r="L70" s="30">
        <v>503893.42000000004</v>
      </c>
      <c r="M70" s="33">
        <v>1213.8399999999999</v>
      </c>
      <c r="N70" s="33">
        <v>1218.57</v>
      </c>
      <c r="O70" s="33">
        <v>1224.9100000000001</v>
      </c>
      <c r="P70" s="30">
        <f t="shared" si="9"/>
        <v>3657.3199999999997</v>
      </c>
      <c r="Q70" s="30">
        <f t="shared" si="10"/>
        <v>500296.74</v>
      </c>
      <c r="R70" s="62">
        <v>1232.01</v>
      </c>
      <c r="S70" s="62">
        <v>1240.51</v>
      </c>
      <c r="T70" s="29">
        <v>1213.8399999999999</v>
      </c>
      <c r="U70" s="26">
        <v>1251.8</v>
      </c>
      <c r="V70" s="26">
        <v>1251.8</v>
      </c>
      <c r="W70" s="26">
        <v>8452.42</v>
      </c>
      <c r="X70" s="26">
        <v>1251.8</v>
      </c>
      <c r="Y70" s="26">
        <v>1251.8</v>
      </c>
      <c r="Z70" s="26">
        <v>1251.8</v>
      </c>
      <c r="AA70" s="26">
        <v>1251.8</v>
      </c>
      <c r="AB70" s="26">
        <v>1251.8</v>
      </c>
      <c r="AC70" s="26">
        <v>1251.8</v>
      </c>
      <c r="AD70" s="26">
        <v>1251.8</v>
      </c>
      <c r="AE70" s="26">
        <v>1251.8</v>
      </c>
      <c r="AF70" s="26">
        <v>1251.8</v>
      </c>
      <c r="AG70" s="26">
        <v>1251.8</v>
      </c>
      <c r="AH70" s="26">
        <v>1251.8</v>
      </c>
      <c r="AI70" s="26">
        <v>8452.42</v>
      </c>
      <c r="AJ70" s="26">
        <v>1251.8</v>
      </c>
      <c r="AK70" s="26">
        <v>19940.189999999999</v>
      </c>
      <c r="AL70" s="26">
        <v>441686.26</v>
      </c>
      <c r="AM70" s="26">
        <v>553.89</v>
      </c>
      <c r="AN70" s="26">
        <v>0</v>
      </c>
      <c r="AO70" s="26">
        <v>0</v>
      </c>
      <c r="AP70" s="26">
        <v>0</v>
      </c>
      <c r="AQ70" s="26">
        <v>0</v>
      </c>
      <c r="AR70" s="29">
        <v>0</v>
      </c>
      <c r="AS70" s="29">
        <v>0</v>
      </c>
      <c r="AT70" s="29">
        <v>0</v>
      </c>
      <c r="AU70" s="29">
        <v>0</v>
      </c>
      <c r="AV70" s="208">
        <f t="shared" si="11"/>
        <v>6129.84</v>
      </c>
      <c r="AW70" s="208">
        <f t="shared" si="12"/>
        <v>497824.22000000003</v>
      </c>
    </row>
    <row r="71" spans="1:49" ht="15" x14ac:dyDescent="0.2">
      <c r="A71" s="28">
        <v>1204</v>
      </c>
      <c r="B71" s="184">
        <v>45377</v>
      </c>
      <c r="C71" s="29">
        <v>540962.19999999995</v>
      </c>
      <c r="D71" s="28" t="s">
        <v>19</v>
      </c>
      <c r="E71" s="27" t="s">
        <v>1757</v>
      </c>
      <c r="F71" s="28" t="s">
        <v>4072</v>
      </c>
      <c r="G71" s="28" t="s">
        <v>3487</v>
      </c>
      <c r="H71" s="33">
        <v>1902.96</v>
      </c>
      <c r="I71" s="33">
        <v>1912.47</v>
      </c>
      <c r="J71" s="33">
        <v>1928.34</v>
      </c>
      <c r="K71" s="30">
        <f t="shared" si="8"/>
        <v>5743.77</v>
      </c>
      <c r="L71" s="30">
        <v>557137.77000000014</v>
      </c>
      <c r="M71" s="33">
        <v>1936.06</v>
      </c>
      <c r="N71" s="33">
        <v>1943.61</v>
      </c>
      <c r="O71" s="33">
        <v>18234.68</v>
      </c>
      <c r="P71" s="30">
        <f t="shared" si="9"/>
        <v>22114.35</v>
      </c>
      <c r="Q71" s="30">
        <f t="shared" si="10"/>
        <v>535267.31000000006</v>
      </c>
      <c r="R71" s="62">
        <v>1965.05</v>
      </c>
      <c r="S71" s="62">
        <v>1978.61</v>
      </c>
      <c r="T71" s="29">
        <v>1936.06</v>
      </c>
      <c r="U71" s="26">
        <v>1996.61</v>
      </c>
      <c r="V71" s="26">
        <v>1996.61</v>
      </c>
      <c r="W71" s="26">
        <v>18635.04</v>
      </c>
      <c r="X71" s="26">
        <v>1996.61</v>
      </c>
      <c r="Y71" s="26">
        <v>1996.61</v>
      </c>
      <c r="Z71" s="26">
        <v>1996.61</v>
      </c>
      <c r="AA71" s="26">
        <v>1996.61</v>
      </c>
      <c r="AB71" s="26">
        <v>1996.61</v>
      </c>
      <c r="AC71" s="26">
        <v>18635.04</v>
      </c>
      <c r="AD71" s="26">
        <v>1996.61</v>
      </c>
      <c r="AE71" s="26">
        <v>1996.61</v>
      </c>
      <c r="AF71" s="26">
        <v>1996.61</v>
      </c>
      <c r="AG71" s="26">
        <v>1996.61</v>
      </c>
      <c r="AH71" s="26">
        <v>1996.61</v>
      </c>
      <c r="AI71" s="26">
        <v>1996.61</v>
      </c>
      <c r="AJ71" s="26">
        <v>1996.61</v>
      </c>
      <c r="AK71" s="26">
        <v>35273.46</v>
      </c>
      <c r="AL71" s="26">
        <v>396732.06</v>
      </c>
      <c r="AM71" s="26">
        <v>631.15</v>
      </c>
      <c r="AN71" s="26">
        <v>31528.3</v>
      </c>
      <c r="AO71" s="26">
        <v>0</v>
      </c>
      <c r="AP71" s="26">
        <v>0</v>
      </c>
      <c r="AQ71" s="26">
        <v>0</v>
      </c>
      <c r="AR71" s="29">
        <v>0</v>
      </c>
      <c r="AS71" s="29">
        <v>0</v>
      </c>
      <c r="AT71" s="29">
        <v>0</v>
      </c>
      <c r="AU71" s="29">
        <v>0</v>
      </c>
      <c r="AV71" s="208">
        <f t="shared" si="11"/>
        <v>26058.01</v>
      </c>
      <c r="AW71" s="208">
        <f t="shared" si="12"/>
        <v>531323.65</v>
      </c>
    </row>
    <row r="72" spans="1:49" ht="15" x14ac:dyDescent="0.2">
      <c r="A72" s="28">
        <v>1205</v>
      </c>
      <c r="B72" s="184">
        <v>45366</v>
      </c>
      <c r="C72" s="29">
        <v>475000</v>
      </c>
      <c r="D72" s="28" t="s">
        <v>19</v>
      </c>
      <c r="E72" s="27" t="s">
        <v>1759</v>
      </c>
      <c r="F72" s="28" t="s">
        <v>4084</v>
      </c>
      <c r="G72" s="28" t="s">
        <v>3487</v>
      </c>
      <c r="H72" s="33">
        <v>5285.99</v>
      </c>
      <c r="I72" s="33">
        <v>5315.96</v>
      </c>
      <c r="J72" s="33">
        <v>5352.97</v>
      </c>
      <c r="K72" s="30">
        <f t="shared" si="8"/>
        <v>15954.920000000002</v>
      </c>
      <c r="L72" s="30">
        <v>198651.87</v>
      </c>
      <c r="M72" s="33">
        <v>5377.94</v>
      </c>
      <c r="N72" s="33">
        <v>5398.91</v>
      </c>
      <c r="O72" s="33">
        <v>5426.99</v>
      </c>
      <c r="P72" s="30">
        <f t="shared" si="9"/>
        <v>16203.839999999998</v>
      </c>
      <c r="Q72" s="30">
        <f t="shared" si="10"/>
        <v>182716.76</v>
      </c>
      <c r="R72" s="62">
        <v>5458.46</v>
      </c>
      <c r="S72" s="62">
        <v>5496.13</v>
      </c>
      <c r="T72" s="29">
        <v>5377.94</v>
      </c>
      <c r="U72" s="26">
        <v>5546.14</v>
      </c>
      <c r="V72" s="26">
        <v>5546.14</v>
      </c>
      <c r="W72" s="26">
        <v>5546.14</v>
      </c>
      <c r="X72" s="26">
        <v>5546.14</v>
      </c>
      <c r="Y72" s="26">
        <v>5546.14</v>
      </c>
      <c r="Z72" s="26">
        <v>5546.14</v>
      </c>
      <c r="AA72" s="26">
        <v>5546.14</v>
      </c>
      <c r="AB72" s="26">
        <v>5546.14</v>
      </c>
      <c r="AC72" s="26">
        <v>5546.14</v>
      </c>
      <c r="AD72" s="26">
        <v>5546.14</v>
      </c>
      <c r="AE72" s="26">
        <v>5546.14</v>
      </c>
      <c r="AF72" s="26">
        <v>5546.14</v>
      </c>
      <c r="AG72" s="26">
        <v>5546.14</v>
      </c>
      <c r="AH72" s="26">
        <v>5546.14</v>
      </c>
      <c r="AI72" s="26">
        <v>5546.14</v>
      </c>
      <c r="AJ72" s="26">
        <v>5546.14</v>
      </c>
      <c r="AK72" s="26">
        <v>0</v>
      </c>
      <c r="AL72" s="26">
        <v>77645.990000000005</v>
      </c>
      <c r="AM72" s="26">
        <v>0</v>
      </c>
      <c r="AN72" s="26">
        <v>0</v>
      </c>
      <c r="AO72" s="26">
        <v>0</v>
      </c>
      <c r="AP72" s="26">
        <v>0</v>
      </c>
      <c r="AQ72" s="26">
        <v>0</v>
      </c>
      <c r="AR72" s="29">
        <v>0</v>
      </c>
      <c r="AS72" s="29">
        <v>0</v>
      </c>
      <c r="AT72" s="29">
        <v>0</v>
      </c>
      <c r="AU72" s="29">
        <v>0</v>
      </c>
      <c r="AV72" s="208">
        <f t="shared" si="11"/>
        <v>27158.43</v>
      </c>
      <c r="AW72" s="208">
        <f t="shared" si="12"/>
        <v>171762.16999999998</v>
      </c>
    </row>
    <row r="73" spans="1:49" ht="15" x14ac:dyDescent="0.2">
      <c r="A73" s="28">
        <v>1206</v>
      </c>
      <c r="B73" s="184">
        <v>45367</v>
      </c>
      <c r="C73" s="29">
        <v>360050</v>
      </c>
      <c r="D73" s="28" t="s">
        <v>19</v>
      </c>
      <c r="E73" s="27" t="s">
        <v>1761</v>
      </c>
      <c r="F73" s="28" t="s">
        <v>4074</v>
      </c>
      <c r="G73" s="28" t="s">
        <v>3487</v>
      </c>
      <c r="H73" s="33">
        <v>3174.77</v>
      </c>
      <c r="I73" s="33">
        <v>3196.99</v>
      </c>
      <c r="J73" s="33">
        <v>3214.98</v>
      </c>
      <c r="K73" s="30">
        <f t="shared" si="8"/>
        <v>9586.74</v>
      </c>
      <c r="L73" s="30">
        <v>346583.01</v>
      </c>
      <c r="M73" s="33">
        <v>3233.24</v>
      </c>
      <c r="N73" s="33">
        <v>3239.35</v>
      </c>
      <c r="O73" s="33">
        <v>3256.19</v>
      </c>
      <c r="P73" s="30">
        <f t="shared" si="9"/>
        <v>9728.7800000000007</v>
      </c>
      <c r="Q73" s="30">
        <f t="shared" si="10"/>
        <v>337024.17</v>
      </c>
      <c r="R73" s="62">
        <v>3275.08</v>
      </c>
      <c r="S73" s="62">
        <v>3299.88</v>
      </c>
      <c r="T73" s="29">
        <v>3226.76</v>
      </c>
      <c r="U73" s="26">
        <v>3327.69</v>
      </c>
      <c r="V73" s="26">
        <v>3327.69</v>
      </c>
      <c r="W73" s="26">
        <v>3327.69</v>
      </c>
      <c r="X73" s="26">
        <v>3327.69</v>
      </c>
      <c r="Y73" s="26">
        <v>3327.69</v>
      </c>
      <c r="Z73" s="26">
        <v>3327.69</v>
      </c>
      <c r="AA73" s="26">
        <v>3327.69</v>
      </c>
      <c r="AB73" s="26">
        <v>3327.69</v>
      </c>
      <c r="AC73" s="26">
        <v>3327.69</v>
      </c>
      <c r="AD73" s="26">
        <v>3327.69</v>
      </c>
      <c r="AE73" s="26">
        <v>3327.69</v>
      </c>
      <c r="AF73" s="26">
        <v>3327.69</v>
      </c>
      <c r="AG73" s="26">
        <v>3327.69</v>
      </c>
      <c r="AH73" s="26">
        <v>3327.69</v>
      </c>
      <c r="AI73" s="26">
        <v>3327.69</v>
      </c>
      <c r="AJ73" s="26">
        <v>0</v>
      </c>
      <c r="AK73" s="26">
        <v>0</v>
      </c>
      <c r="AL73" s="26">
        <v>277307.09999999998</v>
      </c>
      <c r="AM73" s="26">
        <v>0</v>
      </c>
      <c r="AN73" s="26">
        <v>0</v>
      </c>
      <c r="AO73" s="26">
        <v>0</v>
      </c>
      <c r="AP73" s="26">
        <v>0</v>
      </c>
      <c r="AQ73" s="26">
        <v>0</v>
      </c>
      <c r="AR73" s="29">
        <v>0</v>
      </c>
      <c r="AS73" s="29">
        <v>0</v>
      </c>
      <c r="AT73" s="29">
        <v>0</v>
      </c>
      <c r="AU73" s="29">
        <v>0</v>
      </c>
      <c r="AV73" s="208">
        <f t="shared" si="11"/>
        <v>16303.740000000002</v>
      </c>
      <c r="AW73" s="208">
        <f t="shared" si="12"/>
        <v>330449.20999999996</v>
      </c>
    </row>
    <row r="74" spans="1:49" x14ac:dyDescent="0.25">
      <c r="H74" s="208">
        <f t="shared" ref="H74:AW74" si="13">SUM(H2:H73)</f>
        <v>172391.19</v>
      </c>
      <c r="I74" s="208">
        <f t="shared" si="13"/>
        <v>104494.45000000001</v>
      </c>
      <c r="J74" s="208">
        <f t="shared" si="13"/>
        <v>254718.42</v>
      </c>
      <c r="K74" s="209">
        <f t="shared" si="13"/>
        <v>531604.05999999994</v>
      </c>
      <c r="L74" s="209">
        <f t="shared" si="13"/>
        <v>17708058.150000006</v>
      </c>
      <c r="M74" s="208">
        <f t="shared" si="13"/>
        <v>138414.38999999996</v>
      </c>
      <c r="N74" s="208">
        <f t="shared" si="13"/>
        <v>116202.52000000005</v>
      </c>
      <c r="O74" s="208">
        <f t="shared" si="13"/>
        <v>358520.22999999981</v>
      </c>
      <c r="P74" s="209">
        <f t="shared" si="13"/>
        <v>613137.1399999999</v>
      </c>
      <c r="Q74" s="209">
        <f t="shared" si="13"/>
        <v>17346006.400000002</v>
      </c>
      <c r="R74" s="210">
        <f t="shared" si="13"/>
        <v>119329.18000000002</v>
      </c>
      <c r="S74" s="210">
        <f t="shared" si="13"/>
        <v>121872.38999999997</v>
      </c>
      <c r="T74" s="208">
        <f t="shared" si="13"/>
        <v>105853.72</v>
      </c>
      <c r="U74" s="208">
        <f t="shared" si="13"/>
        <v>81758.33</v>
      </c>
      <c r="V74" s="208">
        <f t="shared" si="13"/>
        <v>81758.33</v>
      </c>
      <c r="W74" s="208">
        <f t="shared" si="13"/>
        <v>397485.26999999996</v>
      </c>
      <c r="X74" s="208">
        <f t="shared" si="13"/>
        <v>145230.54999999999</v>
      </c>
      <c r="Y74" s="208">
        <f t="shared" si="13"/>
        <v>81758.33</v>
      </c>
      <c r="Z74" s="208">
        <f t="shared" si="13"/>
        <v>260388.46999999991</v>
      </c>
      <c r="AA74" s="208">
        <f t="shared" si="13"/>
        <v>176424.37999999992</v>
      </c>
      <c r="AB74" s="208">
        <f t="shared" si="13"/>
        <v>89752.700000000012</v>
      </c>
      <c r="AC74" s="208">
        <f t="shared" si="13"/>
        <v>123651.81000000001</v>
      </c>
      <c r="AD74" s="208">
        <f t="shared" si="13"/>
        <v>100801.51000000002</v>
      </c>
      <c r="AE74" s="208">
        <f t="shared" si="13"/>
        <v>81758.33</v>
      </c>
      <c r="AF74" s="208">
        <f t="shared" si="13"/>
        <v>81758.33</v>
      </c>
      <c r="AG74" s="208">
        <f t="shared" si="13"/>
        <v>81758.33</v>
      </c>
      <c r="AH74" s="208">
        <f t="shared" si="13"/>
        <v>77881.070000000007</v>
      </c>
      <c r="AI74" s="208">
        <f t="shared" si="13"/>
        <v>206171.31</v>
      </c>
      <c r="AJ74" s="208">
        <f t="shared" si="13"/>
        <v>108413.75000000001</v>
      </c>
      <c r="AK74" s="208">
        <f t="shared" si="13"/>
        <v>1259579.4699999997</v>
      </c>
      <c r="AL74" s="208">
        <f t="shared" si="13"/>
        <v>13497418.880000003</v>
      </c>
      <c r="AM74" s="208">
        <f t="shared" si="13"/>
        <v>16271.699999999999</v>
      </c>
      <c r="AN74" s="208">
        <f t="shared" si="13"/>
        <v>39192.479999999996</v>
      </c>
      <c r="AO74" s="208">
        <f t="shared" si="13"/>
        <v>4818.29</v>
      </c>
      <c r="AP74" s="208">
        <f t="shared" si="13"/>
        <v>4818.26</v>
      </c>
      <c r="AQ74" s="208">
        <f t="shared" si="13"/>
        <v>0</v>
      </c>
      <c r="AR74" s="208">
        <f t="shared" si="13"/>
        <v>0</v>
      </c>
      <c r="AS74" s="208">
        <f t="shared" si="13"/>
        <v>0</v>
      </c>
      <c r="AT74" s="208">
        <f t="shared" si="13"/>
        <v>0</v>
      </c>
      <c r="AU74" s="208">
        <f t="shared" si="13"/>
        <v>101.23</v>
      </c>
      <c r="AV74" s="208">
        <f t="shared" si="13"/>
        <v>854338.71000000008</v>
      </c>
      <c r="AW74" s="208">
        <f t="shared" si="13"/>
        <v>17104804.829999994</v>
      </c>
    </row>
    <row r="75" spans="1:49" x14ac:dyDescent="0.25">
      <c r="P75" s="211">
        <f>M74+N74+O74+O76+O77</f>
        <v>909763.85999999975</v>
      </c>
    </row>
    <row r="76" spans="1:49" x14ac:dyDescent="0.2">
      <c r="N76" s="195" t="s">
        <v>4117</v>
      </c>
      <c r="O76" s="212">
        <v>266626.71999999997</v>
      </c>
      <c r="P76" s="195" t="s">
        <v>4118</v>
      </c>
    </row>
    <row r="77" spans="1:49" x14ac:dyDescent="0.2">
      <c r="N77" s="195" t="s">
        <v>4117</v>
      </c>
      <c r="O77" s="212">
        <v>30000</v>
      </c>
      <c r="P77" s="195" t="s">
        <v>4119</v>
      </c>
    </row>
    <row r="78" spans="1:49" x14ac:dyDescent="0.25">
      <c r="O78" s="213">
        <f>O74+O76+O77</f>
        <v>655146.94999999972</v>
      </c>
      <c r="P78" s="42" t="s">
        <v>4120</v>
      </c>
    </row>
    <row r="81" spans="16:19" x14ac:dyDescent="0.25">
      <c r="P81" s="360" t="s">
        <v>3929</v>
      </c>
      <c r="Q81" s="360"/>
      <c r="R81" s="361" t="s">
        <v>3930</v>
      </c>
      <c r="S81" s="361"/>
    </row>
  </sheetData>
  <autoFilter ref="A1:AU74" xr:uid="{00000000-0001-0000-0000-000000000000}">
    <sortState xmlns:xlrd2="http://schemas.microsoft.com/office/spreadsheetml/2017/richdata2" ref="A2:AU78">
      <sortCondition ref="A1:A74"/>
    </sortState>
  </autoFilter>
  <mergeCells count="2">
    <mergeCell ref="P81:Q81"/>
    <mergeCell ref="R81:S8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632F-1AB5-451D-B3D4-83634B61C246}">
  <dimension ref="A1:BB253"/>
  <sheetViews>
    <sheetView showGridLines="0" topLeftCell="AI1" zoomScale="80" zoomScaleNormal="80" workbookViewId="0">
      <pane ySplit="1" topLeftCell="A191" activePane="bottomLeft" state="frozen"/>
      <selection activeCell="O144" sqref="O144"/>
      <selection pane="bottomLeft" activeCell="BB236" sqref="BB236"/>
    </sheetView>
  </sheetViews>
  <sheetFormatPr defaultColWidth="9.140625" defaultRowHeight="15.75" x14ac:dyDescent="0.25"/>
  <cols>
    <col min="1" max="1" width="11.42578125" style="51" customWidth="1"/>
    <col min="2" max="2" width="15.28515625" style="44" bestFit="1" customWidth="1"/>
    <col min="3" max="3" width="18.7109375" style="51" customWidth="1"/>
    <col min="4" max="4" width="17" style="51" customWidth="1"/>
    <col min="5" max="5" width="20.28515625" style="51" bestFit="1" customWidth="1"/>
    <col min="6" max="6" width="66.42578125" style="69" bestFit="1" customWidth="1"/>
    <col min="7" max="7" width="8.7109375" style="51" customWidth="1"/>
    <col min="8" max="10" width="17" style="69" bestFit="1" customWidth="1"/>
    <col min="11" max="11" width="26.85546875" style="173" customWidth="1"/>
    <col min="12" max="12" width="21.5703125" style="173" customWidth="1"/>
    <col min="13" max="13" width="20.42578125" style="173" customWidth="1"/>
    <col min="14" max="14" width="20.85546875" style="69" customWidth="1"/>
    <col min="15" max="16" width="20.140625" style="69" bestFit="1" customWidth="1"/>
    <col min="17" max="23" width="17" style="69" bestFit="1" customWidth="1"/>
    <col min="24" max="24" width="18.85546875" style="69" bestFit="1" customWidth="1"/>
    <col min="25" max="33" width="17" style="69" bestFit="1" customWidth="1"/>
    <col min="34" max="34" width="18.85546875" style="69" bestFit="1" customWidth="1"/>
    <col min="35" max="35" width="20.140625" style="69" bestFit="1" customWidth="1"/>
    <col min="36" max="37" width="17" style="69" bestFit="1" customWidth="1"/>
    <col min="38" max="43" width="15.7109375" style="69" bestFit="1" customWidth="1"/>
    <col min="44" max="44" width="13" style="69" bestFit="1" customWidth="1"/>
    <col min="45" max="45" width="14.42578125" style="69" bestFit="1" customWidth="1"/>
    <col min="46" max="46" width="13.7109375" style="69" bestFit="1" customWidth="1"/>
    <col min="47" max="47" width="14.28515625" style="69" bestFit="1" customWidth="1"/>
    <col min="48" max="49" width="14.42578125" style="69" bestFit="1" customWidth="1"/>
    <col min="50" max="50" width="13.5703125" style="69" bestFit="1" customWidth="1"/>
    <col min="51" max="51" width="21.28515625" style="69" bestFit="1" customWidth="1"/>
    <col min="52" max="52" width="29.28515625" style="69" bestFit="1" customWidth="1"/>
    <col min="53" max="54" width="18.85546875" style="69" bestFit="1" customWidth="1"/>
    <col min="55" max="16384" width="9.140625" style="69"/>
  </cols>
  <sheetData>
    <row r="1" spans="1:54" s="118" customFormat="1" x14ac:dyDescent="0.25">
      <c r="A1" s="22" t="s">
        <v>3428</v>
      </c>
      <c r="B1" s="22" t="s">
        <v>3931</v>
      </c>
      <c r="C1" s="22" t="s">
        <v>3932</v>
      </c>
      <c r="D1" s="22" t="s">
        <v>3933</v>
      </c>
      <c r="E1" s="22" t="s">
        <v>3429</v>
      </c>
      <c r="F1" s="22" t="s">
        <v>3432</v>
      </c>
      <c r="G1" s="22" t="s">
        <v>3934</v>
      </c>
      <c r="H1" s="22" t="s">
        <v>3434</v>
      </c>
      <c r="I1" s="22" t="s">
        <v>3435</v>
      </c>
      <c r="J1" s="22" t="s">
        <v>3436</v>
      </c>
      <c r="K1" s="115" t="s">
        <v>3935</v>
      </c>
      <c r="L1" s="115" t="s">
        <v>3936</v>
      </c>
      <c r="M1" s="115" t="s">
        <v>3937</v>
      </c>
      <c r="N1" s="116" t="s">
        <v>3938</v>
      </c>
      <c r="O1" s="22" t="s">
        <v>3438</v>
      </c>
      <c r="P1" s="22" t="s">
        <v>3439</v>
      </c>
      <c r="Q1" s="22" t="s">
        <v>3440</v>
      </c>
      <c r="R1" s="22" t="s">
        <v>3441</v>
      </c>
      <c r="S1" s="22" t="s">
        <v>3442</v>
      </c>
      <c r="T1" s="22" t="s">
        <v>3443</v>
      </c>
      <c r="U1" s="22" t="s">
        <v>3444</v>
      </c>
      <c r="V1" s="22" t="s">
        <v>3445</v>
      </c>
      <c r="W1" s="22" t="s">
        <v>3446</v>
      </c>
      <c r="X1" s="22" t="s">
        <v>3447</v>
      </c>
      <c r="Y1" s="22" t="s">
        <v>3448</v>
      </c>
      <c r="Z1" s="22" t="s">
        <v>3449</v>
      </c>
      <c r="AA1" s="22" t="s">
        <v>3450</v>
      </c>
      <c r="AB1" s="22" t="s">
        <v>3451</v>
      </c>
      <c r="AC1" s="22" t="s">
        <v>3452</v>
      </c>
      <c r="AD1" s="22" t="s">
        <v>3453</v>
      </c>
      <c r="AE1" s="22" t="s">
        <v>3454</v>
      </c>
      <c r="AF1" s="22" t="s">
        <v>3455</v>
      </c>
      <c r="AG1" s="22" t="s">
        <v>3456</v>
      </c>
      <c r="AH1" s="22" t="s">
        <v>3457</v>
      </c>
      <c r="AI1" s="22" t="s">
        <v>3939</v>
      </c>
      <c r="AJ1" s="22" t="s">
        <v>3458</v>
      </c>
      <c r="AK1" s="22" t="s">
        <v>3459</v>
      </c>
      <c r="AL1" s="22" t="s">
        <v>3460</v>
      </c>
      <c r="AM1" s="22" t="s">
        <v>3461</v>
      </c>
      <c r="AN1" s="22" t="s">
        <v>3462</v>
      </c>
      <c r="AO1" s="22" t="s">
        <v>3463</v>
      </c>
      <c r="AP1" s="22" t="s">
        <v>3464</v>
      </c>
      <c r="AQ1" s="22" t="s">
        <v>3465</v>
      </c>
      <c r="AR1" s="22" t="s">
        <v>3466</v>
      </c>
      <c r="AS1" s="22" t="s">
        <v>3467</v>
      </c>
      <c r="AT1" s="22" t="s">
        <v>3468</v>
      </c>
      <c r="AU1" s="22" t="s">
        <v>3469</v>
      </c>
      <c r="AV1" s="22" t="s">
        <v>3470</v>
      </c>
      <c r="AW1" s="22" t="s">
        <v>3471</v>
      </c>
      <c r="AX1" s="22" t="s">
        <v>3472</v>
      </c>
      <c r="AY1" s="117" t="s">
        <v>3940</v>
      </c>
      <c r="AZ1" s="117" t="s">
        <v>3941</v>
      </c>
      <c r="BA1" s="118" t="s">
        <v>4194</v>
      </c>
      <c r="BB1" s="118" t="s">
        <v>3427</v>
      </c>
    </row>
    <row r="2" spans="1:54" x14ac:dyDescent="0.25">
      <c r="A2" s="57" t="s">
        <v>3942</v>
      </c>
      <c r="B2" s="119"/>
      <c r="C2" s="28"/>
      <c r="D2" s="120">
        <v>1654182.12</v>
      </c>
      <c r="E2" s="57" t="s">
        <v>42</v>
      </c>
      <c r="F2" s="66"/>
      <c r="G2" s="57"/>
      <c r="H2" s="58"/>
      <c r="I2" s="58"/>
      <c r="J2" s="58"/>
      <c r="K2" s="121">
        <f t="shared" ref="K2:K65" si="0">H2+I2+J2</f>
        <v>0</v>
      </c>
      <c r="L2" s="121">
        <f t="shared" ref="L2:L65" si="1">AZ2</f>
        <v>0</v>
      </c>
      <c r="M2" s="122"/>
      <c r="N2" s="123">
        <f t="shared" ref="N2:N65" si="2">K2+L2+M2</f>
        <v>0</v>
      </c>
      <c r="O2" s="58">
        <f t="shared" ref="O2:O65" si="3">SUM(P2:AX2)</f>
        <v>0</v>
      </c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>
        <f t="shared" ref="AI2:AI65" si="4">AY2-AZ2</f>
        <v>0</v>
      </c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124"/>
      <c r="AZ2" s="124"/>
      <c r="BA2" s="103">
        <f>SUM(P2:T2)</f>
        <v>0</v>
      </c>
      <c r="BB2" s="103">
        <f>SUM(U2:AH2,AJ2:AX2)</f>
        <v>0</v>
      </c>
    </row>
    <row r="3" spans="1:54" x14ac:dyDescent="0.25">
      <c r="A3" s="57" t="s">
        <v>3486</v>
      </c>
      <c r="B3" s="125">
        <v>1787703157391</v>
      </c>
      <c r="C3" s="126">
        <v>45278</v>
      </c>
      <c r="D3" s="127">
        <v>322050</v>
      </c>
      <c r="E3" s="57" t="s">
        <v>19</v>
      </c>
      <c r="F3" s="66" t="s">
        <v>1881</v>
      </c>
      <c r="G3" s="57" t="s">
        <v>3487</v>
      </c>
      <c r="H3" s="128">
        <v>340.38</v>
      </c>
      <c r="I3" s="128">
        <v>342.08</v>
      </c>
      <c r="J3" s="128">
        <v>344.92</v>
      </c>
      <c r="K3" s="121">
        <f t="shared" si="0"/>
        <v>1027.3800000000001</v>
      </c>
      <c r="L3" s="121">
        <f t="shared" si="1"/>
        <v>62440.05999999999</v>
      </c>
      <c r="M3" s="122">
        <v>9881.66</v>
      </c>
      <c r="N3" s="123">
        <f t="shared" si="2"/>
        <v>73349.099999999991</v>
      </c>
      <c r="O3" s="58">
        <f t="shared" si="3"/>
        <v>269920.32</v>
      </c>
      <c r="P3" s="58">
        <v>346.3</v>
      </c>
      <c r="Q3" s="58">
        <v>346.3</v>
      </c>
      <c r="R3" s="58">
        <v>346.3</v>
      </c>
      <c r="S3" s="58">
        <v>346.3</v>
      </c>
      <c r="T3" s="58">
        <v>346.3</v>
      </c>
      <c r="U3" s="58">
        <v>346.3</v>
      </c>
      <c r="V3" s="58">
        <v>346.3</v>
      </c>
      <c r="W3" s="58">
        <v>346.3</v>
      </c>
      <c r="X3" s="58">
        <v>346.33</v>
      </c>
      <c r="Y3" s="58">
        <v>0</v>
      </c>
      <c r="Z3" s="58">
        <v>0</v>
      </c>
      <c r="AA3" s="58">
        <v>0</v>
      </c>
      <c r="AB3" s="58">
        <v>0</v>
      </c>
      <c r="AC3" s="58">
        <v>0</v>
      </c>
      <c r="AD3" s="58">
        <v>0</v>
      </c>
      <c r="AE3" s="58">
        <v>0</v>
      </c>
      <c r="AF3" s="58">
        <v>0</v>
      </c>
      <c r="AG3" s="58">
        <v>0</v>
      </c>
      <c r="AH3" s="58">
        <v>0</v>
      </c>
      <c r="AI3" s="58">
        <f t="shared" si="4"/>
        <v>266695.34000000003</v>
      </c>
      <c r="AJ3" s="66"/>
      <c r="AK3" s="58">
        <v>108.25</v>
      </c>
      <c r="AL3" s="58">
        <v>0</v>
      </c>
      <c r="AM3" s="58">
        <v>0</v>
      </c>
      <c r="AN3" s="58">
        <v>0</v>
      </c>
      <c r="AO3" s="58">
        <v>0</v>
      </c>
      <c r="AP3" s="58">
        <v>0</v>
      </c>
      <c r="AQ3" s="58">
        <v>0</v>
      </c>
      <c r="AR3" s="58">
        <v>0</v>
      </c>
      <c r="AS3" s="58">
        <v>0</v>
      </c>
      <c r="AT3" s="58">
        <v>0</v>
      </c>
      <c r="AU3" s="58">
        <v>0</v>
      </c>
      <c r="AV3" s="58">
        <v>0</v>
      </c>
      <c r="AW3" s="58">
        <v>0</v>
      </c>
      <c r="AX3" s="58">
        <v>0</v>
      </c>
      <c r="AY3" s="129">
        <v>329135.40000000002</v>
      </c>
      <c r="AZ3" s="130">
        <v>62440.05999999999</v>
      </c>
      <c r="BA3" s="103">
        <f t="shared" ref="BA3:BA66" si="5">SUM(P3:T3)</f>
        <v>1731.5</v>
      </c>
      <c r="BB3" s="103">
        <f t="shared" ref="BB3:BB66" si="6">SUM(U3:AH3,AJ3:AX3)</f>
        <v>1493.48</v>
      </c>
    </row>
    <row r="4" spans="1:54" x14ac:dyDescent="0.25">
      <c r="A4" s="57" t="s">
        <v>3488</v>
      </c>
      <c r="B4" s="131">
        <v>8787721462158</v>
      </c>
      <c r="C4" s="39">
        <v>45315</v>
      </c>
      <c r="D4" s="120">
        <v>322689.05</v>
      </c>
      <c r="E4" s="57" t="s">
        <v>19</v>
      </c>
      <c r="F4" s="66" t="s">
        <v>1885</v>
      </c>
      <c r="G4" s="57" t="s">
        <v>3487</v>
      </c>
      <c r="H4" s="128">
        <v>12015.73</v>
      </c>
      <c r="I4" s="128">
        <v>1389.25</v>
      </c>
      <c r="J4" s="128">
        <v>1400.79</v>
      </c>
      <c r="K4" s="121">
        <f t="shared" si="0"/>
        <v>14805.77</v>
      </c>
      <c r="L4" s="121">
        <f t="shared" si="1"/>
        <v>2245.1799999999998</v>
      </c>
      <c r="M4" s="122">
        <v>7979.37</v>
      </c>
      <c r="N4" s="123">
        <f t="shared" si="2"/>
        <v>25030.32</v>
      </c>
      <c r="O4" s="58">
        <f t="shared" si="3"/>
        <v>277173.18</v>
      </c>
      <c r="P4" s="58">
        <v>1406.39</v>
      </c>
      <c r="Q4" s="58">
        <v>1406.39</v>
      </c>
      <c r="R4" s="58">
        <v>1406.39</v>
      </c>
      <c r="S4" s="58">
        <v>1406.39</v>
      </c>
      <c r="T4" s="58">
        <v>1406.39</v>
      </c>
      <c r="U4" s="58">
        <v>1406.39</v>
      </c>
      <c r="V4" s="58">
        <v>1406.39</v>
      </c>
      <c r="W4" s="58">
        <v>1406.39</v>
      </c>
      <c r="X4" s="58">
        <v>1406.39</v>
      </c>
      <c r="Y4" s="58">
        <v>12224.74</v>
      </c>
      <c r="Z4" s="58">
        <v>1406.39</v>
      </c>
      <c r="AA4" s="58">
        <v>1406.39</v>
      </c>
      <c r="AB4" s="58">
        <v>1406.39</v>
      </c>
      <c r="AC4" s="58">
        <v>1406.39</v>
      </c>
      <c r="AD4" s="58">
        <v>1406.39</v>
      </c>
      <c r="AE4" s="58">
        <v>1406.39</v>
      </c>
      <c r="AF4" s="58">
        <v>1406.39</v>
      </c>
      <c r="AG4" s="58">
        <v>1406.39</v>
      </c>
      <c r="AH4" s="58">
        <v>1406.39</v>
      </c>
      <c r="AI4" s="58">
        <f t="shared" si="4"/>
        <v>228448.33000000002</v>
      </c>
      <c r="AJ4" s="58">
        <v>10818.35</v>
      </c>
      <c r="AK4" s="66"/>
      <c r="AL4" s="58">
        <v>366.74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58">
        <v>0</v>
      </c>
      <c r="AS4" s="58">
        <v>0</v>
      </c>
      <c r="AT4" s="58">
        <v>0</v>
      </c>
      <c r="AU4" s="58">
        <v>0</v>
      </c>
      <c r="AV4" s="58">
        <v>0</v>
      </c>
      <c r="AW4" s="58">
        <v>0</v>
      </c>
      <c r="AX4" s="58">
        <v>0</v>
      </c>
      <c r="AY4" s="129">
        <v>230693.51</v>
      </c>
      <c r="AZ4" s="130">
        <v>2245.1799999999998</v>
      </c>
      <c r="BA4" s="103">
        <f t="shared" si="5"/>
        <v>7031.9500000000007</v>
      </c>
      <c r="BB4" s="103">
        <f t="shared" si="6"/>
        <v>41692.899999999994</v>
      </c>
    </row>
    <row r="5" spans="1:54" x14ac:dyDescent="0.25">
      <c r="A5" s="57" t="s">
        <v>3489</v>
      </c>
      <c r="B5" s="28"/>
      <c r="C5" s="39">
        <v>45301</v>
      </c>
      <c r="D5" s="120">
        <v>322060</v>
      </c>
      <c r="E5" s="57" t="s">
        <v>19</v>
      </c>
      <c r="F5" s="66" t="s">
        <v>1888</v>
      </c>
      <c r="G5" s="57" t="s">
        <v>3487</v>
      </c>
      <c r="H5" s="128">
        <v>4148.3100000000004</v>
      </c>
      <c r="I5" s="128">
        <v>1282.3900000000001</v>
      </c>
      <c r="J5" s="128">
        <v>1293.03</v>
      </c>
      <c r="K5" s="121">
        <f t="shared" si="0"/>
        <v>6723.7300000000005</v>
      </c>
      <c r="L5" s="121">
        <f t="shared" si="1"/>
        <v>0</v>
      </c>
      <c r="M5" s="122"/>
      <c r="N5" s="123">
        <f t="shared" si="2"/>
        <v>6723.7300000000005</v>
      </c>
      <c r="O5" s="58">
        <f t="shared" si="3"/>
        <v>311784.89999999997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8438.31</v>
      </c>
      <c r="Y5" s="58">
        <v>0</v>
      </c>
      <c r="Z5" s="58">
        <v>0</v>
      </c>
      <c r="AA5" s="58">
        <v>0</v>
      </c>
      <c r="AB5" s="58">
        <v>0</v>
      </c>
      <c r="AC5" s="58">
        <v>0</v>
      </c>
      <c r="AD5" s="58">
        <v>0</v>
      </c>
      <c r="AE5" s="58">
        <v>0</v>
      </c>
      <c r="AF5" s="58">
        <v>0</v>
      </c>
      <c r="AG5" s="58">
        <v>0</v>
      </c>
      <c r="AH5" s="58">
        <v>0</v>
      </c>
      <c r="AI5" s="58">
        <f t="shared" si="4"/>
        <v>302913.86</v>
      </c>
      <c r="AJ5" s="58">
        <v>0</v>
      </c>
      <c r="AK5" s="66"/>
      <c r="AL5" s="58">
        <v>432.73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58">
        <v>0</v>
      </c>
      <c r="AS5" s="58">
        <v>0</v>
      </c>
      <c r="AT5" s="58">
        <v>0</v>
      </c>
      <c r="AU5" s="58">
        <v>0</v>
      </c>
      <c r="AV5" s="58">
        <v>0</v>
      </c>
      <c r="AW5" s="58">
        <v>0</v>
      </c>
      <c r="AX5" s="58">
        <v>0</v>
      </c>
      <c r="AY5" s="132">
        <v>302913.86</v>
      </c>
      <c r="AZ5" s="124"/>
      <c r="BA5" s="103">
        <f t="shared" si="5"/>
        <v>0</v>
      </c>
      <c r="BB5" s="103">
        <f t="shared" si="6"/>
        <v>8871.0399999999991</v>
      </c>
    </row>
    <row r="6" spans="1:54" x14ac:dyDescent="0.25">
      <c r="A6" s="57" t="s">
        <v>3490</v>
      </c>
      <c r="B6" s="133"/>
      <c r="C6" s="28"/>
      <c r="D6" s="120"/>
      <c r="E6" s="57" t="s">
        <v>46</v>
      </c>
      <c r="F6" s="66"/>
      <c r="G6" s="57"/>
      <c r="H6" s="58"/>
      <c r="I6" s="58"/>
      <c r="J6" s="58"/>
      <c r="K6" s="121">
        <f t="shared" si="0"/>
        <v>0</v>
      </c>
      <c r="L6" s="121">
        <f t="shared" si="1"/>
        <v>0</v>
      </c>
      <c r="M6" s="121"/>
      <c r="N6" s="123">
        <f t="shared" si="2"/>
        <v>0</v>
      </c>
      <c r="O6" s="58">
        <f t="shared" si="3"/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58">
        <v>0</v>
      </c>
      <c r="AH6" s="58">
        <v>0</v>
      </c>
      <c r="AI6" s="58">
        <f t="shared" si="4"/>
        <v>0</v>
      </c>
      <c r="AJ6" s="58">
        <v>0</v>
      </c>
      <c r="AK6" s="58">
        <v>0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58">
        <v>0</v>
      </c>
      <c r="AS6" s="58">
        <v>0</v>
      </c>
      <c r="AT6" s="58">
        <v>0</v>
      </c>
      <c r="AU6" s="58">
        <v>0</v>
      </c>
      <c r="AV6" s="58">
        <v>0</v>
      </c>
      <c r="AW6" s="58">
        <v>0</v>
      </c>
      <c r="AX6" s="58">
        <v>0</v>
      </c>
      <c r="AY6" s="124"/>
      <c r="AZ6" s="124">
        <v>0</v>
      </c>
      <c r="BA6" s="103">
        <f t="shared" si="5"/>
        <v>0</v>
      </c>
      <c r="BB6" s="103">
        <f t="shared" si="6"/>
        <v>0</v>
      </c>
    </row>
    <row r="7" spans="1:54" x14ac:dyDescent="0.25">
      <c r="A7" s="57" t="s">
        <v>3491</v>
      </c>
      <c r="B7" s="134"/>
      <c r="C7" s="135">
        <v>45277</v>
      </c>
      <c r="D7" s="136">
        <v>322050</v>
      </c>
      <c r="E7" s="57" t="s">
        <v>19</v>
      </c>
      <c r="F7" s="137" t="s">
        <v>1892</v>
      </c>
      <c r="G7" s="57" t="s">
        <v>3487</v>
      </c>
      <c r="H7" s="128">
        <v>532.04</v>
      </c>
      <c r="I7" s="128">
        <v>534.70000000000005</v>
      </c>
      <c r="J7" s="128">
        <v>540.4</v>
      </c>
      <c r="K7" s="121">
        <f t="shared" si="0"/>
        <v>1607.1399999999999</v>
      </c>
      <c r="L7" s="121">
        <f t="shared" si="1"/>
        <v>0</v>
      </c>
      <c r="M7" s="122">
        <v>2395.9499999999998</v>
      </c>
      <c r="N7" s="123">
        <f t="shared" si="2"/>
        <v>4003.0899999999997</v>
      </c>
      <c r="O7" s="58">
        <f t="shared" si="3"/>
        <v>331412.53000000003</v>
      </c>
      <c r="P7" s="58">
        <v>1090.92</v>
      </c>
      <c r="Q7" s="58">
        <v>1090.92</v>
      </c>
      <c r="R7" s="58">
        <v>1090.92</v>
      </c>
      <c r="S7" s="58">
        <v>1090.92</v>
      </c>
      <c r="T7" s="58">
        <v>1090.92</v>
      </c>
      <c r="U7" s="58">
        <v>1090.92</v>
      </c>
      <c r="V7" s="58">
        <v>1090.92</v>
      </c>
      <c r="W7" s="58">
        <v>1090.92</v>
      </c>
      <c r="X7" s="58">
        <v>11956.92</v>
      </c>
      <c r="Y7" s="58">
        <v>1090.92</v>
      </c>
      <c r="Z7" s="58">
        <v>1090.92</v>
      </c>
      <c r="AA7" s="58">
        <v>1090.92</v>
      </c>
      <c r="AB7" s="58">
        <v>1090.92</v>
      </c>
      <c r="AC7" s="58">
        <v>1090.92</v>
      </c>
      <c r="AD7" s="58">
        <v>1090.92</v>
      </c>
      <c r="AE7" s="58">
        <v>1090.92</v>
      </c>
      <c r="AF7" s="58">
        <v>1090.92</v>
      </c>
      <c r="AG7" s="58">
        <v>1090.8699999999999</v>
      </c>
      <c r="AH7" s="58">
        <v>10866</v>
      </c>
      <c r="AI7" s="58">
        <f t="shared" si="4"/>
        <v>289719.25</v>
      </c>
      <c r="AJ7" s="66"/>
      <c r="AK7" s="58">
        <v>324.77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58">
        <v>0</v>
      </c>
      <c r="AS7" s="58">
        <v>0</v>
      </c>
      <c r="AT7" s="58">
        <v>0</v>
      </c>
      <c r="AU7" s="58">
        <v>0</v>
      </c>
      <c r="AV7" s="58">
        <v>0</v>
      </c>
      <c r="AW7" s="58">
        <v>0</v>
      </c>
      <c r="AX7" s="58">
        <v>0</v>
      </c>
      <c r="AY7" s="132">
        <v>289719.25</v>
      </c>
      <c r="AZ7" s="124"/>
      <c r="BA7" s="103">
        <f t="shared" si="5"/>
        <v>5454.6</v>
      </c>
      <c r="BB7" s="103">
        <f t="shared" si="6"/>
        <v>36238.679999999986</v>
      </c>
    </row>
    <row r="8" spans="1:54" x14ac:dyDescent="0.25">
      <c r="A8" s="57" t="s">
        <v>3476</v>
      </c>
      <c r="B8" s="119"/>
      <c r="C8" s="138">
        <v>45553</v>
      </c>
      <c r="D8" s="120">
        <v>329000.2</v>
      </c>
      <c r="E8" s="57" t="s">
        <v>19</v>
      </c>
      <c r="F8" s="66" t="s">
        <v>1895</v>
      </c>
      <c r="G8" s="57" t="s">
        <v>3487</v>
      </c>
      <c r="H8" s="128">
        <v>304.07</v>
      </c>
      <c r="I8" s="128">
        <v>305.69</v>
      </c>
      <c r="J8" s="128">
        <v>308.13</v>
      </c>
      <c r="K8" s="121">
        <f t="shared" si="0"/>
        <v>917.89</v>
      </c>
      <c r="L8" s="121">
        <f t="shared" si="1"/>
        <v>0</v>
      </c>
      <c r="M8" s="122"/>
      <c r="N8" s="123">
        <f t="shared" si="2"/>
        <v>917.89</v>
      </c>
      <c r="O8" s="58">
        <f t="shared" si="3"/>
        <v>298407.30000000005</v>
      </c>
      <c r="P8" s="58">
        <v>309.36</v>
      </c>
      <c r="Q8" s="58">
        <v>309.36</v>
      </c>
      <c r="R8" s="58">
        <v>309.36</v>
      </c>
      <c r="S8" s="58">
        <v>309.36</v>
      </c>
      <c r="T8" s="58">
        <v>309.36</v>
      </c>
      <c r="U8" s="58">
        <v>1871.78</v>
      </c>
      <c r="V8" s="58">
        <v>309.36</v>
      </c>
      <c r="W8" s="58">
        <v>309.36</v>
      </c>
      <c r="X8" s="58">
        <v>309.36</v>
      </c>
      <c r="Y8" s="58">
        <v>309.36</v>
      </c>
      <c r="Z8" s="58">
        <v>309.36</v>
      </c>
      <c r="AA8" s="58">
        <v>560.39</v>
      </c>
      <c r="AB8" s="58">
        <v>1031.2</v>
      </c>
      <c r="AC8" s="58">
        <v>1031.2</v>
      </c>
      <c r="AD8" s="58">
        <v>1031.2</v>
      </c>
      <c r="AE8" s="58">
        <v>1031.2</v>
      </c>
      <c r="AF8" s="58">
        <v>1031.2</v>
      </c>
      <c r="AG8" s="58">
        <v>6239.28</v>
      </c>
      <c r="AH8" s="58">
        <v>6239.28</v>
      </c>
      <c r="AI8" s="58">
        <f t="shared" si="4"/>
        <v>274986.57</v>
      </c>
      <c r="AJ8" s="66"/>
      <c r="AK8" s="58">
        <v>0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58">
        <v>0</v>
      </c>
      <c r="AS8" s="58">
        <v>260.39999999999998</v>
      </c>
      <c r="AT8" s="58">
        <v>0</v>
      </c>
      <c r="AU8" s="58">
        <v>0</v>
      </c>
      <c r="AV8" s="58">
        <v>0</v>
      </c>
      <c r="AW8" s="58">
        <v>0</v>
      </c>
      <c r="AX8" s="58">
        <v>0</v>
      </c>
      <c r="AY8" s="132">
        <v>274986.57</v>
      </c>
      <c r="AZ8" s="124"/>
      <c r="BA8" s="103">
        <f t="shared" si="5"/>
        <v>1546.8000000000002</v>
      </c>
      <c r="BB8" s="103">
        <f t="shared" si="6"/>
        <v>21873.93</v>
      </c>
    </row>
    <row r="9" spans="1:54" x14ac:dyDescent="0.25">
      <c r="A9" s="57" t="s">
        <v>3492</v>
      </c>
      <c r="B9" s="134"/>
      <c r="C9" s="135">
        <v>45552</v>
      </c>
      <c r="D9" s="136">
        <v>290460</v>
      </c>
      <c r="E9" s="57" t="s">
        <v>19</v>
      </c>
      <c r="F9" s="66" t="s">
        <v>1899</v>
      </c>
      <c r="G9" s="57" t="s">
        <v>3487</v>
      </c>
      <c r="H9" s="128">
        <v>76.94</v>
      </c>
      <c r="I9" s="128">
        <v>77.17</v>
      </c>
      <c r="J9" s="128">
        <v>77.81</v>
      </c>
      <c r="K9" s="121">
        <f t="shared" si="0"/>
        <v>231.92000000000002</v>
      </c>
      <c r="L9" s="121">
        <f t="shared" si="1"/>
        <v>0</v>
      </c>
      <c r="M9" s="122"/>
      <c r="N9" s="123">
        <f t="shared" si="2"/>
        <v>231.92000000000002</v>
      </c>
      <c r="O9" s="58">
        <f t="shared" si="3"/>
        <v>298329.16000000003</v>
      </c>
      <c r="P9" s="58">
        <v>78.12</v>
      </c>
      <c r="Q9" s="58">
        <v>78.12</v>
      </c>
      <c r="R9" s="58">
        <v>78.12</v>
      </c>
      <c r="S9" s="58">
        <v>78.12</v>
      </c>
      <c r="T9" s="58">
        <v>78.12</v>
      </c>
      <c r="U9" s="58">
        <v>1328.06</v>
      </c>
      <c r="V9" s="58">
        <v>78.12</v>
      </c>
      <c r="W9" s="58">
        <v>78.12</v>
      </c>
      <c r="X9" s="58">
        <v>78.12</v>
      </c>
      <c r="Y9" s="58">
        <v>78.12</v>
      </c>
      <c r="Z9" s="58">
        <v>78.12</v>
      </c>
      <c r="AA9" s="58">
        <v>78.12</v>
      </c>
      <c r="AB9" s="58">
        <v>78.12</v>
      </c>
      <c r="AC9" s="58">
        <v>78.12</v>
      </c>
      <c r="AD9" s="58">
        <v>78.12</v>
      </c>
      <c r="AE9" s="58">
        <v>78.12</v>
      </c>
      <c r="AF9" s="58">
        <v>78.12</v>
      </c>
      <c r="AG9" s="58">
        <v>1328.06</v>
      </c>
      <c r="AH9" s="58">
        <v>4072.72</v>
      </c>
      <c r="AI9" s="58">
        <f t="shared" si="4"/>
        <v>289871.26</v>
      </c>
      <c r="AJ9" s="66"/>
      <c r="AK9" s="58">
        <v>0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58">
        <v>0</v>
      </c>
      <c r="AS9" s="58">
        <v>479.14</v>
      </c>
      <c r="AT9" s="58">
        <v>0</v>
      </c>
      <c r="AU9" s="58">
        <v>0</v>
      </c>
      <c r="AV9" s="58">
        <v>0</v>
      </c>
      <c r="AW9" s="58">
        <v>0</v>
      </c>
      <c r="AX9" s="58">
        <v>0</v>
      </c>
      <c r="AY9" s="132">
        <v>289871.26</v>
      </c>
      <c r="AZ9" s="124"/>
      <c r="BA9" s="103">
        <f t="shared" si="5"/>
        <v>390.6</v>
      </c>
      <c r="BB9" s="103">
        <f t="shared" si="6"/>
        <v>8067.2999999999984</v>
      </c>
    </row>
    <row r="10" spans="1:54" x14ac:dyDescent="0.25">
      <c r="A10" s="57" t="s">
        <v>3477</v>
      </c>
      <c r="B10" s="119"/>
      <c r="C10" s="39">
        <v>45464</v>
      </c>
      <c r="D10" s="120">
        <v>298612</v>
      </c>
      <c r="E10" s="57" t="s">
        <v>19</v>
      </c>
      <c r="F10" s="66" t="s">
        <v>1902</v>
      </c>
      <c r="G10" s="57" t="s">
        <v>3487</v>
      </c>
      <c r="H10" s="128">
        <v>733.2</v>
      </c>
      <c r="I10" s="128"/>
      <c r="J10" s="128">
        <v>1479.8600000000001</v>
      </c>
      <c r="K10" s="121">
        <f t="shared" si="0"/>
        <v>2213.0600000000004</v>
      </c>
      <c r="L10" s="121">
        <f t="shared" si="1"/>
        <v>52310.080000000009</v>
      </c>
      <c r="M10" s="122"/>
      <c r="N10" s="123">
        <f t="shared" si="2"/>
        <v>54523.140000000007</v>
      </c>
      <c r="O10" s="58">
        <f t="shared" si="3"/>
        <v>247010.14</v>
      </c>
      <c r="P10" s="58">
        <v>1529.54</v>
      </c>
      <c r="Q10" s="58">
        <v>1529.54</v>
      </c>
      <c r="R10" s="58">
        <v>1529.54</v>
      </c>
      <c r="S10" s="58">
        <v>1529.54</v>
      </c>
      <c r="T10" s="58">
        <v>1529.54</v>
      </c>
      <c r="U10" s="58">
        <v>1529.54</v>
      </c>
      <c r="V10" s="58">
        <v>1529.54</v>
      </c>
      <c r="W10" s="58">
        <v>1529.54</v>
      </c>
      <c r="X10" s="58">
        <v>5259.32</v>
      </c>
      <c r="Y10" s="58">
        <v>1529.54</v>
      </c>
      <c r="Z10" s="58">
        <v>745.96</v>
      </c>
      <c r="AA10" s="58">
        <v>745.96</v>
      </c>
      <c r="AB10" s="58">
        <v>745.96</v>
      </c>
      <c r="AC10" s="58">
        <v>745.96</v>
      </c>
      <c r="AD10" s="58">
        <v>745.96</v>
      </c>
      <c r="AE10" s="58">
        <v>25809.65</v>
      </c>
      <c r="AF10" s="58">
        <v>745.96</v>
      </c>
      <c r="AG10" s="58">
        <v>745.96</v>
      </c>
      <c r="AH10" s="58">
        <v>745.96</v>
      </c>
      <c r="AI10" s="58">
        <f t="shared" si="4"/>
        <v>191092.5</v>
      </c>
      <c r="AJ10" s="66"/>
      <c r="AK10" s="58">
        <v>3942.91</v>
      </c>
      <c r="AL10" s="58">
        <v>745.96</v>
      </c>
      <c r="AM10" s="58">
        <v>0</v>
      </c>
      <c r="AN10" s="58">
        <v>0</v>
      </c>
      <c r="AO10" s="58">
        <v>0</v>
      </c>
      <c r="AP10" s="58">
        <v>426.26</v>
      </c>
      <c r="AQ10" s="58">
        <v>0</v>
      </c>
      <c r="AR10" s="58">
        <v>0</v>
      </c>
      <c r="AS10" s="58">
        <v>0</v>
      </c>
      <c r="AT10" s="58">
        <v>0</v>
      </c>
      <c r="AU10" s="58">
        <v>0</v>
      </c>
      <c r="AV10" s="58">
        <v>0</v>
      </c>
      <c r="AW10" s="58">
        <v>0</v>
      </c>
      <c r="AX10" s="58">
        <v>0</v>
      </c>
      <c r="AY10" s="129">
        <v>243402.58000000002</v>
      </c>
      <c r="AZ10" s="130">
        <v>52310.080000000009</v>
      </c>
      <c r="BA10" s="103">
        <f t="shared" si="5"/>
        <v>7647.7</v>
      </c>
      <c r="BB10" s="103">
        <f t="shared" si="6"/>
        <v>48269.939999999988</v>
      </c>
    </row>
    <row r="11" spans="1:54" x14ac:dyDescent="0.25">
      <c r="A11" s="57" t="s">
        <v>3478</v>
      </c>
      <c r="B11" s="131">
        <v>1787703132895</v>
      </c>
      <c r="C11" s="139">
        <v>45368</v>
      </c>
      <c r="D11" s="140">
        <v>383144.4</v>
      </c>
      <c r="E11" s="57" t="s">
        <v>19</v>
      </c>
      <c r="F11" s="137" t="s">
        <v>1906</v>
      </c>
      <c r="G11" s="57" t="s">
        <v>3487</v>
      </c>
      <c r="H11" s="128">
        <v>380.59</v>
      </c>
      <c r="I11" s="128">
        <v>382.62</v>
      </c>
      <c r="J11" s="128">
        <v>385.67</v>
      </c>
      <c r="K11" s="121">
        <f t="shared" si="0"/>
        <v>1148.8800000000001</v>
      </c>
      <c r="L11" s="121">
        <f t="shared" si="1"/>
        <v>3414.2000000000003</v>
      </c>
      <c r="M11" s="122">
        <v>1053</v>
      </c>
      <c r="N11" s="123">
        <f t="shared" si="2"/>
        <v>5616.08</v>
      </c>
      <c r="O11" s="58">
        <f t="shared" si="3"/>
        <v>385896.36999999994</v>
      </c>
      <c r="P11" s="58">
        <v>1440.21</v>
      </c>
      <c r="Q11" s="58">
        <v>1440.21</v>
      </c>
      <c r="R11" s="58">
        <v>1440.21</v>
      </c>
      <c r="S11" s="58">
        <v>1735.46</v>
      </c>
      <c r="T11" s="58">
        <v>2343.6999999999998</v>
      </c>
      <c r="U11" s="58">
        <v>2343.6999999999998</v>
      </c>
      <c r="V11" s="58">
        <v>2343.6999999999998</v>
      </c>
      <c r="W11" s="58">
        <v>2343.6999999999998</v>
      </c>
      <c r="X11" s="58">
        <v>9872.81</v>
      </c>
      <c r="Y11" s="58">
        <v>1290.7</v>
      </c>
      <c r="Z11" s="58">
        <v>1290.7</v>
      </c>
      <c r="AA11" s="58">
        <v>1290.7</v>
      </c>
      <c r="AB11" s="58">
        <v>1290.7</v>
      </c>
      <c r="AC11" s="58">
        <v>1290.7</v>
      </c>
      <c r="AD11" s="58">
        <v>1290.7</v>
      </c>
      <c r="AE11" s="58">
        <v>1290.7</v>
      </c>
      <c r="AF11" s="58">
        <v>1290.7</v>
      </c>
      <c r="AG11" s="58">
        <v>1290.7</v>
      </c>
      <c r="AH11" s="58">
        <v>8819.81</v>
      </c>
      <c r="AI11" s="58">
        <f t="shared" si="4"/>
        <v>340049.00999999995</v>
      </c>
      <c r="AJ11" s="58">
        <v>0</v>
      </c>
      <c r="AK11" s="66"/>
      <c r="AL11" s="58">
        <v>0</v>
      </c>
      <c r="AM11" s="58">
        <v>0</v>
      </c>
      <c r="AN11" s="58">
        <v>107.55</v>
      </c>
      <c r="AO11" s="58">
        <v>0</v>
      </c>
      <c r="AP11" s="58">
        <v>0</v>
      </c>
      <c r="AQ11" s="58">
        <v>0</v>
      </c>
      <c r="AR11" s="58">
        <v>0</v>
      </c>
      <c r="AS11" s="58">
        <v>0</v>
      </c>
      <c r="AT11" s="58">
        <v>0</v>
      </c>
      <c r="AU11" s="58">
        <v>0</v>
      </c>
      <c r="AV11" s="58">
        <v>0</v>
      </c>
      <c r="AW11" s="58">
        <v>0</v>
      </c>
      <c r="AX11" s="58">
        <v>0</v>
      </c>
      <c r="AY11" s="129">
        <v>343463.20999999996</v>
      </c>
      <c r="AZ11" s="130">
        <v>3414.2000000000003</v>
      </c>
      <c r="BA11" s="103">
        <f t="shared" si="5"/>
        <v>8399.7900000000009</v>
      </c>
      <c r="BB11" s="103">
        <f t="shared" si="6"/>
        <v>37447.570000000007</v>
      </c>
    </row>
    <row r="12" spans="1:54" x14ac:dyDescent="0.25">
      <c r="A12" s="57" t="s">
        <v>3493</v>
      </c>
      <c r="B12" s="125">
        <v>1787703124167</v>
      </c>
      <c r="C12" s="135">
        <v>45286</v>
      </c>
      <c r="D12" s="136">
        <v>284069</v>
      </c>
      <c r="E12" s="57" t="s">
        <v>19</v>
      </c>
      <c r="F12" s="66" t="s">
        <v>2175</v>
      </c>
      <c r="G12" s="57" t="s">
        <v>3487</v>
      </c>
      <c r="H12" s="128">
        <v>416.38</v>
      </c>
      <c r="I12" s="128">
        <v>419.02</v>
      </c>
      <c r="J12" s="128">
        <v>421.65</v>
      </c>
      <c r="K12" s="121">
        <f t="shared" si="0"/>
        <v>1257.05</v>
      </c>
      <c r="L12" s="121">
        <f t="shared" si="1"/>
        <v>52948.29</v>
      </c>
      <c r="M12" s="122">
        <v>1020.86</v>
      </c>
      <c r="N12" s="123">
        <f t="shared" si="2"/>
        <v>55226.200000000004</v>
      </c>
      <c r="O12" s="58">
        <f t="shared" si="3"/>
        <v>233696.81</v>
      </c>
      <c r="P12" s="58">
        <v>1421.21</v>
      </c>
      <c r="Q12" s="58">
        <v>1421.21</v>
      </c>
      <c r="R12" s="58">
        <v>1421.21</v>
      </c>
      <c r="S12" s="58">
        <v>1421.21</v>
      </c>
      <c r="T12" s="58">
        <v>1421.21</v>
      </c>
      <c r="U12" s="58">
        <v>1421.21</v>
      </c>
      <c r="V12" s="58">
        <v>1421.21</v>
      </c>
      <c r="W12" s="58">
        <v>1421.21</v>
      </c>
      <c r="X12" s="58">
        <v>1421.21</v>
      </c>
      <c r="Y12" s="58">
        <v>422.63</v>
      </c>
      <c r="Z12" s="58">
        <v>422.63</v>
      </c>
      <c r="AA12" s="58">
        <v>422.63</v>
      </c>
      <c r="AB12" s="58">
        <v>422.63</v>
      </c>
      <c r="AC12" s="58">
        <v>422.63</v>
      </c>
      <c r="AD12" s="58">
        <v>422.63</v>
      </c>
      <c r="AE12" s="58">
        <v>422.63</v>
      </c>
      <c r="AF12" s="58">
        <v>422.63</v>
      </c>
      <c r="AG12" s="58">
        <v>422.57</v>
      </c>
      <c r="AH12" s="58">
        <v>5726.91</v>
      </c>
      <c r="AI12" s="58">
        <f t="shared" si="4"/>
        <v>211051.71</v>
      </c>
      <c r="AJ12" s="66"/>
      <c r="AK12" s="58">
        <v>323.69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58">
        <v>0</v>
      </c>
      <c r="AS12" s="58">
        <v>0</v>
      </c>
      <c r="AT12" s="58">
        <v>0</v>
      </c>
      <c r="AU12" s="58">
        <v>0</v>
      </c>
      <c r="AV12" s="58">
        <v>0</v>
      </c>
      <c r="AW12" s="58">
        <v>0</v>
      </c>
      <c r="AX12" s="58">
        <v>0</v>
      </c>
      <c r="AY12" s="129">
        <v>264000</v>
      </c>
      <c r="AZ12" s="130">
        <v>52948.29</v>
      </c>
      <c r="BA12" s="103">
        <f t="shared" si="5"/>
        <v>7106.05</v>
      </c>
      <c r="BB12" s="103">
        <f t="shared" si="6"/>
        <v>15539.05</v>
      </c>
    </row>
    <row r="13" spans="1:54" x14ac:dyDescent="0.25">
      <c r="A13" s="57" t="s">
        <v>3494</v>
      </c>
      <c r="B13" s="28"/>
      <c r="C13" s="39">
        <v>45297</v>
      </c>
      <c r="D13" s="141">
        <v>284050</v>
      </c>
      <c r="E13" s="57" t="s">
        <v>19</v>
      </c>
      <c r="F13" s="66" t="s">
        <v>2178</v>
      </c>
      <c r="G13" s="57" t="s">
        <v>3487</v>
      </c>
      <c r="H13" s="58"/>
      <c r="I13" s="58"/>
      <c r="J13" s="58"/>
      <c r="K13" s="121">
        <f t="shared" si="0"/>
        <v>0</v>
      </c>
      <c r="L13" s="121">
        <f t="shared" si="1"/>
        <v>51577.439999999995</v>
      </c>
      <c r="M13" s="122"/>
      <c r="N13" s="123">
        <f t="shared" si="2"/>
        <v>51577.439999999995</v>
      </c>
      <c r="O13" s="58">
        <f t="shared" si="3"/>
        <v>196739.68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  <c r="AI13" s="58">
        <f t="shared" si="4"/>
        <v>196739.68</v>
      </c>
      <c r="AJ13" s="58">
        <v>0</v>
      </c>
      <c r="AK13" s="66"/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58">
        <v>0</v>
      </c>
      <c r="AS13" s="58">
        <v>0</v>
      </c>
      <c r="AT13" s="58">
        <v>0</v>
      </c>
      <c r="AU13" s="58">
        <v>0</v>
      </c>
      <c r="AV13" s="58">
        <v>0</v>
      </c>
      <c r="AW13" s="58">
        <v>0</v>
      </c>
      <c r="AX13" s="58">
        <v>0</v>
      </c>
      <c r="AY13" s="129">
        <v>248317.12</v>
      </c>
      <c r="AZ13" s="130">
        <v>51577.439999999995</v>
      </c>
      <c r="BA13" s="103">
        <f t="shared" si="5"/>
        <v>0</v>
      </c>
      <c r="BB13" s="103">
        <f t="shared" si="6"/>
        <v>0</v>
      </c>
    </row>
    <row r="14" spans="1:54" x14ac:dyDescent="0.25">
      <c r="A14" s="57" t="s">
        <v>3495</v>
      </c>
      <c r="B14" s="28"/>
      <c r="C14" s="39">
        <v>45364</v>
      </c>
      <c r="D14" s="120">
        <v>296948.13</v>
      </c>
      <c r="E14" s="57" t="s">
        <v>19</v>
      </c>
      <c r="F14" s="66" t="s">
        <v>2180</v>
      </c>
      <c r="G14" s="57" t="s">
        <v>3487</v>
      </c>
      <c r="H14" s="128">
        <v>1226.3499999999999</v>
      </c>
      <c r="I14" s="128">
        <v>1232.48</v>
      </c>
      <c r="J14" s="128">
        <v>3700.56</v>
      </c>
      <c r="K14" s="121">
        <f t="shared" si="0"/>
        <v>6159.3899999999994</v>
      </c>
      <c r="L14" s="121">
        <f t="shared" si="1"/>
        <v>49865.4</v>
      </c>
      <c r="M14" s="122"/>
      <c r="N14" s="123">
        <f t="shared" si="2"/>
        <v>56024.79</v>
      </c>
      <c r="O14" s="58">
        <f t="shared" si="3"/>
        <v>229606.51</v>
      </c>
      <c r="P14" s="58">
        <v>6625.62</v>
      </c>
      <c r="Q14" s="58">
        <v>6625.62</v>
      </c>
      <c r="R14" s="58">
        <v>1247.68</v>
      </c>
      <c r="S14" s="58">
        <v>1247.68</v>
      </c>
      <c r="T14" s="58">
        <v>1247.68</v>
      </c>
      <c r="U14" s="58">
        <v>1247.68</v>
      </c>
      <c r="V14" s="58">
        <v>3705.53</v>
      </c>
      <c r="W14" s="58">
        <v>1247.68</v>
      </c>
      <c r="X14" s="58">
        <v>5550.04</v>
      </c>
      <c r="Y14" s="58">
        <v>1247.68</v>
      </c>
      <c r="Z14" s="58">
        <v>1247.68</v>
      </c>
      <c r="AA14" s="58">
        <v>1247.68</v>
      </c>
      <c r="AB14" s="58">
        <v>1247.68</v>
      </c>
      <c r="AC14" s="58">
        <v>6625.62</v>
      </c>
      <c r="AD14" s="58">
        <v>1247.68</v>
      </c>
      <c r="AE14" s="58">
        <v>1247.68</v>
      </c>
      <c r="AF14" s="58">
        <v>1247.68</v>
      </c>
      <c r="AG14" s="58">
        <v>1247.68</v>
      </c>
      <c r="AH14" s="58">
        <v>1247.68</v>
      </c>
      <c r="AI14" s="58">
        <f t="shared" si="4"/>
        <v>165044.25</v>
      </c>
      <c r="AJ14" s="58">
        <v>0</v>
      </c>
      <c r="AK14" s="58">
        <v>17209.400000000001</v>
      </c>
      <c r="AL14" s="58">
        <v>0</v>
      </c>
      <c r="AM14" s="66"/>
      <c r="AN14" s="58">
        <v>752.91</v>
      </c>
      <c r="AO14" s="58">
        <v>0</v>
      </c>
      <c r="AP14" s="58">
        <v>0</v>
      </c>
      <c r="AQ14" s="58">
        <v>0</v>
      </c>
      <c r="AR14" s="58">
        <v>0</v>
      </c>
      <c r="AS14" s="58">
        <v>0</v>
      </c>
      <c r="AT14" s="58">
        <v>0</v>
      </c>
      <c r="AU14" s="58">
        <v>0</v>
      </c>
      <c r="AV14" s="58">
        <v>0</v>
      </c>
      <c r="AW14" s="58">
        <v>0</v>
      </c>
      <c r="AX14" s="58">
        <v>0</v>
      </c>
      <c r="AY14" s="129">
        <v>214909.65</v>
      </c>
      <c r="AZ14" s="130">
        <v>49865.4</v>
      </c>
      <c r="BA14" s="103">
        <f t="shared" si="5"/>
        <v>16994.28</v>
      </c>
      <c r="BB14" s="103">
        <f t="shared" si="6"/>
        <v>47567.98000000001</v>
      </c>
    </row>
    <row r="15" spans="1:54" x14ac:dyDescent="0.25">
      <c r="A15" s="57" t="s">
        <v>3496</v>
      </c>
      <c r="B15" s="131">
        <v>8787721480261</v>
      </c>
      <c r="C15" s="139">
        <v>45367</v>
      </c>
      <c r="D15" s="140">
        <v>301412.65000000002</v>
      </c>
      <c r="E15" s="57" t="s">
        <v>19</v>
      </c>
      <c r="F15" s="66" t="s">
        <v>2184</v>
      </c>
      <c r="G15" s="57" t="s">
        <v>3487</v>
      </c>
      <c r="H15" s="128">
        <v>1057.19</v>
      </c>
      <c r="I15" s="128">
        <v>637.49</v>
      </c>
      <c r="J15" s="128"/>
      <c r="K15" s="121">
        <f t="shared" si="0"/>
        <v>1694.68</v>
      </c>
      <c r="L15" s="121">
        <f t="shared" si="1"/>
        <v>2360.63</v>
      </c>
      <c r="M15" s="122">
        <v>7679.37</v>
      </c>
      <c r="N15" s="123">
        <f t="shared" si="2"/>
        <v>11734.68</v>
      </c>
      <c r="O15" s="58">
        <f t="shared" si="3"/>
        <v>242830.7600000001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0</v>
      </c>
      <c r="AA15" s="58">
        <v>645.36</v>
      </c>
      <c r="AB15" s="58">
        <v>645.36</v>
      </c>
      <c r="AC15" s="58">
        <v>645.36</v>
      </c>
      <c r="AD15" s="58">
        <v>645.36</v>
      </c>
      <c r="AE15" s="58">
        <v>645.36</v>
      </c>
      <c r="AF15" s="58">
        <v>645.36</v>
      </c>
      <c r="AG15" s="58">
        <v>645.36</v>
      </c>
      <c r="AH15" s="58">
        <v>645.36</v>
      </c>
      <c r="AI15" s="58">
        <f t="shared" si="4"/>
        <v>234010.94</v>
      </c>
      <c r="AJ15" s="58">
        <v>645.36</v>
      </c>
      <c r="AK15" s="58">
        <v>322.67</v>
      </c>
      <c r="AL15" s="58">
        <v>322.67</v>
      </c>
      <c r="AM15" s="66"/>
      <c r="AN15" s="58">
        <v>430.22</v>
      </c>
      <c r="AO15" s="58">
        <v>322.67</v>
      </c>
      <c r="AP15" s="58">
        <v>322.67</v>
      </c>
      <c r="AQ15" s="58">
        <v>322.67</v>
      </c>
      <c r="AR15" s="58">
        <v>322.67</v>
      </c>
      <c r="AS15" s="58">
        <v>322.67</v>
      </c>
      <c r="AT15" s="58">
        <v>322.67</v>
      </c>
      <c r="AU15" s="58">
        <v>0</v>
      </c>
      <c r="AV15" s="58">
        <v>0</v>
      </c>
      <c r="AW15" s="58">
        <v>0</v>
      </c>
      <c r="AX15" s="58">
        <v>0</v>
      </c>
      <c r="AY15" s="129">
        <v>236371.57</v>
      </c>
      <c r="AZ15" s="130">
        <v>2360.63</v>
      </c>
      <c r="BA15" s="103">
        <f t="shared" si="5"/>
        <v>0</v>
      </c>
      <c r="BB15" s="103">
        <f t="shared" si="6"/>
        <v>8819.82</v>
      </c>
    </row>
    <row r="16" spans="1:54" x14ac:dyDescent="0.25">
      <c r="A16" s="57" t="s">
        <v>3497</v>
      </c>
      <c r="B16" s="131">
        <v>8787721480520</v>
      </c>
      <c r="C16" s="39">
        <v>45363</v>
      </c>
      <c r="D16" s="120">
        <v>300130.52</v>
      </c>
      <c r="E16" s="57" t="s">
        <v>19</v>
      </c>
      <c r="F16" s="66" t="s">
        <v>2188</v>
      </c>
      <c r="G16" s="57" t="s">
        <v>3487</v>
      </c>
      <c r="H16" s="128">
        <v>151.82</v>
      </c>
      <c r="I16" s="128">
        <v>152.58000000000001</v>
      </c>
      <c r="J16" s="128">
        <v>153.85</v>
      </c>
      <c r="K16" s="121">
        <f t="shared" si="0"/>
        <v>458.25</v>
      </c>
      <c r="L16" s="121">
        <f t="shared" si="1"/>
        <v>2835.31</v>
      </c>
      <c r="M16" s="122">
        <v>1597.3</v>
      </c>
      <c r="N16" s="123">
        <f t="shared" si="2"/>
        <v>4890.8599999999997</v>
      </c>
      <c r="O16" s="58">
        <f t="shared" si="3"/>
        <v>283058.23000000004</v>
      </c>
      <c r="P16" s="58">
        <v>953.72</v>
      </c>
      <c r="Q16" s="58">
        <v>953.72</v>
      </c>
      <c r="R16" s="58">
        <v>953.72</v>
      </c>
      <c r="S16" s="58">
        <v>953.72</v>
      </c>
      <c r="T16" s="58">
        <v>953.76</v>
      </c>
      <c r="U16" s="58">
        <v>798.65</v>
      </c>
      <c r="V16" s="58">
        <v>798.65</v>
      </c>
      <c r="W16" s="58">
        <v>798.65</v>
      </c>
      <c r="X16" s="58">
        <v>0</v>
      </c>
      <c r="Y16" s="58">
        <v>0</v>
      </c>
      <c r="Z16" s="58">
        <v>0</v>
      </c>
      <c r="AA16" s="58">
        <v>0</v>
      </c>
      <c r="AB16" s="58">
        <v>0</v>
      </c>
      <c r="AC16" s="58">
        <v>0</v>
      </c>
      <c r="AD16" s="58">
        <v>0</v>
      </c>
      <c r="AE16" s="58">
        <v>0</v>
      </c>
      <c r="AF16" s="58">
        <v>0</v>
      </c>
      <c r="AG16" s="58">
        <v>0</v>
      </c>
      <c r="AH16" s="58">
        <v>0</v>
      </c>
      <c r="AI16" s="58">
        <f t="shared" si="4"/>
        <v>275786.09000000003</v>
      </c>
      <c r="AJ16" s="58">
        <v>0</v>
      </c>
      <c r="AK16" s="58">
        <v>0</v>
      </c>
      <c r="AL16" s="58">
        <v>0</v>
      </c>
      <c r="AM16" s="66"/>
      <c r="AN16" s="58">
        <v>107.55</v>
      </c>
      <c r="AO16" s="58">
        <v>0</v>
      </c>
      <c r="AP16" s="58">
        <v>0</v>
      </c>
      <c r="AQ16" s="58">
        <v>0</v>
      </c>
      <c r="AR16" s="58">
        <v>0</v>
      </c>
      <c r="AS16" s="58">
        <v>0</v>
      </c>
      <c r="AT16" s="58">
        <v>0</v>
      </c>
      <c r="AU16" s="58">
        <v>0</v>
      </c>
      <c r="AV16" s="58">
        <v>0</v>
      </c>
      <c r="AW16" s="58">
        <v>0</v>
      </c>
      <c r="AX16" s="58">
        <v>0</v>
      </c>
      <c r="AY16" s="129">
        <v>278621.40000000002</v>
      </c>
      <c r="AZ16" s="130">
        <v>2835.31</v>
      </c>
      <c r="BA16" s="103">
        <f t="shared" si="5"/>
        <v>4768.6400000000003</v>
      </c>
      <c r="BB16" s="103">
        <f t="shared" si="6"/>
        <v>2503.5</v>
      </c>
    </row>
    <row r="17" spans="1:54" x14ac:dyDescent="0.25">
      <c r="A17" s="57" t="s">
        <v>3498</v>
      </c>
      <c r="B17" s="131">
        <v>8787721442840</v>
      </c>
      <c r="C17" s="39">
        <v>45315</v>
      </c>
      <c r="D17" s="120">
        <v>218695</v>
      </c>
      <c r="E17" s="57" t="s">
        <v>19</v>
      </c>
      <c r="F17" s="66" t="s">
        <v>2191</v>
      </c>
      <c r="G17" s="57" t="s">
        <v>3487</v>
      </c>
      <c r="H17" s="128"/>
      <c r="I17" s="128">
        <v>1434.04</v>
      </c>
      <c r="J17" s="128">
        <v>724.77</v>
      </c>
      <c r="K17" s="121">
        <f t="shared" si="0"/>
        <v>2158.81</v>
      </c>
      <c r="L17" s="121">
        <f t="shared" si="1"/>
        <v>2086.35</v>
      </c>
      <c r="M17" s="122">
        <v>1110.58</v>
      </c>
      <c r="N17" s="123">
        <f t="shared" si="2"/>
        <v>5355.74</v>
      </c>
      <c r="O17" s="58">
        <f t="shared" si="3"/>
        <v>217889.88999999998</v>
      </c>
      <c r="P17" s="58">
        <v>1282.96</v>
      </c>
      <c r="Q17" s="58">
        <v>1282.96</v>
      </c>
      <c r="R17" s="58">
        <v>1282.96</v>
      </c>
      <c r="S17" s="58">
        <v>1282.96</v>
      </c>
      <c r="T17" s="58">
        <v>1282.96</v>
      </c>
      <c r="U17" s="58">
        <v>1282.96</v>
      </c>
      <c r="V17" s="58">
        <v>1282.96</v>
      </c>
      <c r="W17" s="58">
        <v>1282.96</v>
      </c>
      <c r="X17" s="58">
        <v>727.67</v>
      </c>
      <c r="Y17" s="58">
        <v>727.67</v>
      </c>
      <c r="Z17" s="58">
        <v>727.67</v>
      </c>
      <c r="AA17" s="58">
        <v>727.67</v>
      </c>
      <c r="AB17" s="58">
        <v>727.67</v>
      </c>
      <c r="AC17" s="58">
        <v>727.67</v>
      </c>
      <c r="AD17" s="58">
        <v>727.67</v>
      </c>
      <c r="AE17" s="58">
        <v>727.67</v>
      </c>
      <c r="AF17" s="58">
        <v>727.67</v>
      </c>
      <c r="AG17" s="58">
        <v>727.67</v>
      </c>
      <c r="AH17" s="58">
        <v>727.67</v>
      </c>
      <c r="AI17" s="58">
        <f t="shared" si="4"/>
        <v>199513.65</v>
      </c>
      <c r="AJ17" s="66"/>
      <c r="AK17" s="58">
        <v>0</v>
      </c>
      <c r="AL17" s="58">
        <v>108.19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58">
        <v>0</v>
      </c>
      <c r="AS17" s="58">
        <v>0</v>
      </c>
      <c r="AT17" s="58">
        <v>0</v>
      </c>
      <c r="AU17" s="58">
        <v>0</v>
      </c>
      <c r="AV17" s="58">
        <v>0</v>
      </c>
      <c r="AW17" s="58">
        <v>0</v>
      </c>
      <c r="AX17" s="58">
        <v>0</v>
      </c>
      <c r="AY17" s="129">
        <v>201600</v>
      </c>
      <c r="AZ17" s="130">
        <v>2086.35</v>
      </c>
      <c r="BA17" s="103">
        <f t="shared" si="5"/>
        <v>6414.8</v>
      </c>
      <c r="BB17" s="103">
        <f t="shared" si="6"/>
        <v>11961.44</v>
      </c>
    </row>
    <row r="18" spans="1:54" x14ac:dyDescent="0.25">
      <c r="A18" s="57" t="s">
        <v>3499</v>
      </c>
      <c r="B18" s="119"/>
      <c r="C18" s="126">
        <v>45286</v>
      </c>
      <c r="D18" s="127">
        <v>206100</v>
      </c>
      <c r="E18" s="57" t="s">
        <v>19</v>
      </c>
      <c r="F18" s="66" t="s">
        <v>3943</v>
      </c>
      <c r="G18" s="57" t="s">
        <v>3487</v>
      </c>
      <c r="H18" s="128">
        <v>151.79</v>
      </c>
      <c r="I18" s="128">
        <v>152.55000000000001</v>
      </c>
      <c r="J18" s="128">
        <v>153.82</v>
      </c>
      <c r="K18" s="121">
        <f t="shared" si="0"/>
        <v>458.16</v>
      </c>
      <c r="L18" s="121">
        <f t="shared" si="1"/>
        <v>0</v>
      </c>
      <c r="M18" s="122">
        <v>8680.16</v>
      </c>
      <c r="N18" s="123">
        <f t="shared" si="2"/>
        <v>9138.32</v>
      </c>
      <c r="O18" s="58">
        <f t="shared" si="3"/>
        <v>209450.28</v>
      </c>
      <c r="P18" s="58">
        <v>154.43</v>
      </c>
      <c r="Q18" s="58">
        <v>154.43</v>
      </c>
      <c r="R18" s="58">
        <v>154.43</v>
      </c>
      <c r="S18" s="58">
        <v>154.43</v>
      </c>
      <c r="T18" s="58">
        <v>154.43</v>
      </c>
      <c r="U18" s="58">
        <v>154.43</v>
      </c>
      <c r="V18" s="58">
        <v>154.43</v>
      </c>
      <c r="W18" s="58">
        <v>154.43</v>
      </c>
      <c r="X18" s="58">
        <v>154.43</v>
      </c>
      <c r="Y18" s="58">
        <v>154.43</v>
      </c>
      <c r="Z18" s="58">
        <v>154.43</v>
      </c>
      <c r="AA18" s="58">
        <v>154.43</v>
      </c>
      <c r="AB18" s="58">
        <v>154.43</v>
      </c>
      <c r="AC18" s="58">
        <v>154.43</v>
      </c>
      <c r="AD18" s="58">
        <v>154.43</v>
      </c>
      <c r="AE18" s="58">
        <v>154.43</v>
      </c>
      <c r="AF18" s="58">
        <v>154.43</v>
      </c>
      <c r="AG18" s="58">
        <v>154.43</v>
      </c>
      <c r="AH18" s="58">
        <v>0</v>
      </c>
      <c r="AI18" s="58">
        <f t="shared" si="4"/>
        <v>206400</v>
      </c>
      <c r="AJ18" s="66"/>
      <c r="AK18" s="58">
        <v>270.54000000000002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58">
        <v>0</v>
      </c>
      <c r="AS18" s="58">
        <v>0</v>
      </c>
      <c r="AT18" s="58">
        <v>0</v>
      </c>
      <c r="AU18" s="58">
        <v>0</v>
      </c>
      <c r="AV18" s="58">
        <v>0</v>
      </c>
      <c r="AW18" s="58">
        <v>0</v>
      </c>
      <c r="AX18" s="58">
        <v>0</v>
      </c>
      <c r="AY18" s="124">
        <v>206400</v>
      </c>
      <c r="AZ18" s="124"/>
      <c r="BA18" s="103">
        <f t="shared" si="5"/>
        <v>772.15000000000009</v>
      </c>
      <c r="BB18" s="103">
        <f t="shared" si="6"/>
        <v>2278.1300000000006</v>
      </c>
    </row>
    <row r="19" spans="1:54" x14ac:dyDescent="0.25">
      <c r="A19" s="57" t="s">
        <v>3500</v>
      </c>
      <c r="B19" s="28"/>
      <c r="C19" s="142">
        <v>45459</v>
      </c>
      <c r="D19" s="143">
        <v>298612</v>
      </c>
      <c r="E19" s="57" t="s">
        <v>19</v>
      </c>
      <c r="F19" s="66" t="s">
        <v>2195</v>
      </c>
      <c r="G19" s="57" t="s">
        <v>3487</v>
      </c>
      <c r="H19" s="128">
        <v>172.83</v>
      </c>
      <c r="I19" s="128">
        <v>8175.5599999999995</v>
      </c>
      <c r="J19" s="128"/>
      <c r="K19" s="121">
        <f t="shared" si="0"/>
        <v>8348.39</v>
      </c>
      <c r="L19" s="121">
        <f t="shared" si="1"/>
        <v>53293.55000000001</v>
      </c>
      <c r="M19" s="122"/>
      <c r="N19" s="123">
        <f t="shared" si="2"/>
        <v>61641.94000000001</v>
      </c>
      <c r="O19" s="58">
        <f t="shared" si="3"/>
        <v>210706.44999999998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58">
        <v>0</v>
      </c>
      <c r="Z19" s="58">
        <v>0</v>
      </c>
      <c r="AA19" s="58">
        <v>0</v>
      </c>
      <c r="AB19" s="58">
        <v>0</v>
      </c>
      <c r="AC19" s="58">
        <v>0</v>
      </c>
      <c r="AD19" s="58">
        <v>0</v>
      </c>
      <c r="AE19" s="58">
        <v>0</v>
      </c>
      <c r="AF19" s="58">
        <v>0</v>
      </c>
      <c r="AG19" s="58">
        <v>0</v>
      </c>
      <c r="AH19" s="58">
        <v>0</v>
      </c>
      <c r="AI19" s="58">
        <f t="shared" si="4"/>
        <v>210706.44999999998</v>
      </c>
      <c r="AJ19" s="66"/>
      <c r="AK19" s="58">
        <v>0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58">
        <v>0</v>
      </c>
      <c r="AS19" s="58">
        <v>0</v>
      </c>
      <c r="AT19" s="58">
        <v>0</v>
      </c>
      <c r="AU19" s="58">
        <v>0</v>
      </c>
      <c r="AV19" s="58">
        <v>0</v>
      </c>
      <c r="AW19" s="58">
        <v>0</v>
      </c>
      <c r="AX19" s="58">
        <v>0</v>
      </c>
      <c r="AY19" s="129">
        <v>264000</v>
      </c>
      <c r="AZ19" s="130">
        <v>53293.55000000001</v>
      </c>
      <c r="BA19" s="103">
        <f t="shared" si="5"/>
        <v>0</v>
      </c>
      <c r="BB19" s="103">
        <f t="shared" si="6"/>
        <v>0</v>
      </c>
    </row>
    <row r="20" spans="1:54" x14ac:dyDescent="0.25">
      <c r="A20" s="57" t="s">
        <v>3501</v>
      </c>
      <c r="B20" s="119"/>
      <c r="C20" s="126">
        <v>45290</v>
      </c>
      <c r="D20" s="127">
        <v>388550</v>
      </c>
      <c r="E20" s="57" t="s">
        <v>19</v>
      </c>
      <c r="F20" s="66" t="s">
        <v>2197</v>
      </c>
      <c r="G20" s="57" t="s">
        <v>3487</v>
      </c>
      <c r="H20" s="128">
        <v>2285.65</v>
      </c>
      <c r="I20" s="128">
        <v>2297.08</v>
      </c>
      <c r="J20" s="128">
        <v>3419.61</v>
      </c>
      <c r="K20" s="121">
        <f t="shared" si="0"/>
        <v>8002.34</v>
      </c>
      <c r="L20" s="121">
        <f t="shared" si="1"/>
        <v>71531.420000000013</v>
      </c>
      <c r="M20" s="122"/>
      <c r="N20" s="123">
        <f t="shared" si="2"/>
        <v>79533.760000000009</v>
      </c>
      <c r="O20" s="58">
        <f t="shared" si="3"/>
        <v>307320.2</v>
      </c>
      <c r="P20" s="58">
        <v>4522.32</v>
      </c>
      <c r="Q20" s="58">
        <v>4522.32</v>
      </c>
      <c r="R20" s="58">
        <v>4522.32</v>
      </c>
      <c r="S20" s="58">
        <v>4522.32</v>
      </c>
      <c r="T20" s="58">
        <v>4522.32</v>
      </c>
      <c r="U20" s="58">
        <v>4522.32</v>
      </c>
      <c r="V20" s="58">
        <v>4522.32</v>
      </c>
      <c r="W20" s="58">
        <v>4522.32</v>
      </c>
      <c r="X20" s="58">
        <v>20761.21</v>
      </c>
      <c r="Y20" s="58">
        <v>4522.32</v>
      </c>
      <c r="Z20" s="58">
        <v>3433.29</v>
      </c>
      <c r="AA20" s="58">
        <v>3433.29</v>
      </c>
      <c r="AB20" s="58">
        <v>3433.29</v>
      </c>
      <c r="AC20" s="58">
        <v>3433.29</v>
      </c>
      <c r="AD20" s="58">
        <v>3433.29</v>
      </c>
      <c r="AE20" s="58">
        <v>3433.29</v>
      </c>
      <c r="AF20" s="58">
        <v>3433.29</v>
      </c>
      <c r="AG20" s="58">
        <v>3433.23</v>
      </c>
      <c r="AH20" s="58">
        <v>22750.49</v>
      </c>
      <c r="AI20" s="58">
        <f t="shared" si="4"/>
        <v>195515.78</v>
      </c>
      <c r="AJ20" s="66"/>
      <c r="AK20" s="58">
        <v>125.58</v>
      </c>
      <c r="AL20" s="58">
        <v>0</v>
      </c>
      <c r="AM20" s="58">
        <v>0</v>
      </c>
      <c r="AN20" s="58">
        <v>0</v>
      </c>
      <c r="AO20" s="58">
        <v>0</v>
      </c>
      <c r="AP20" s="58">
        <v>0</v>
      </c>
      <c r="AQ20" s="58">
        <v>0</v>
      </c>
      <c r="AR20" s="58">
        <v>0</v>
      </c>
      <c r="AS20" s="58">
        <v>0</v>
      </c>
      <c r="AT20" s="58">
        <v>0</v>
      </c>
      <c r="AU20" s="58">
        <v>0</v>
      </c>
      <c r="AV20" s="58">
        <v>0</v>
      </c>
      <c r="AW20" s="58">
        <v>0</v>
      </c>
      <c r="AX20" s="58">
        <v>0</v>
      </c>
      <c r="AY20" s="129">
        <v>267047.2</v>
      </c>
      <c r="AZ20" s="130">
        <v>71531.420000000013</v>
      </c>
      <c r="BA20" s="103">
        <f t="shared" si="5"/>
        <v>22611.599999999999</v>
      </c>
      <c r="BB20" s="103">
        <f t="shared" si="6"/>
        <v>89192.82</v>
      </c>
    </row>
    <row r="21" spans="1:54" x14ac:dyDescent="0.25">
      <c r="A21" s="57" t="s">
        <v>3502</v>
      </c>
      <c r="B21" s="119"/>
      <c r="C21" s="126">
        <v>45283</v>
      </c>
      <c r="D21" s="127">
        <v>284050</v>
      </c>
      <c r="E21" s="57" t="s">
        <v>19</v>
      </c>
      <c r="F21" s="66" t="s">
        <v>2296</v>
      </c>
      <c r="G21" s="57" t="s">
        <v>3487</v>
      </c>
      <c r="H21" s="128">
        <v>1678.23</v>
      </c>
      <c r="I21" s="128">
        <v>1686.62</v>
      </c>
      <c r="J21" s="128">
        <v>1700.62</v>
      </c>
      <c r="K21" s="121">
        <f t="shared" si="0"/>
        <v>5065.4699999999993</v>
      </c>
      <c r="L21" s="121">
        <f t="shared" si="1"/>
        <v>0</v>
      </c>
      <c r="M21" s="122"/>
      <c r="N21" s="123">
        <f t="shared" si="2"/>
        <v>5065.4699999999993</v>
      </c>
      <c r="O21" s="58">
        <f t="shared" si="3"/>
        <v>276431.93</v>
      </c>
      <c r="P21" s="58">
        <v>1707.42</v>
      </c>
      <c r="Q21" s="58">
        <v>1707.42</v>
      </c>
      <c r="R21" s="58">
        <v>1707.42</v>
      </c>
      <c r="S21" s="58">
        <v>1707.42</v>
      </c>
      <c r="T21" s="58">
        <v>1707.42</v>
      </c>
      <c r="U21" s="58">
        <v>1707.42</v>
      </c>
      <c r="V21" s="58">
        <v>1707.42</v>
      </c>
      <c r="W21" s="58">
        <v>1707.42</v>
      </c>
      <c r="X21" s="58">
        <v>12533.34</v>
      </c>
      <c r="Y21" s="58">
        <v>1707.42</v>
      </c>
      <c r="Z21" s="58">
        <v>1707.42</v>
      </c>
      <c r="AA21" s="58">
        <v>1707.42</v>
      </c>
      <c r="AB21" s="58">
        <v>1707.42</v>
      </c>
      <c r="AC21" s="58">
        <v>1707.42</v>
      </c>
      <c r="AD21" s="58">
        <v>1707.42</v>
      </c>
      <c r="AE21" s="58">
        <v>1707.42</v>
      </c>
      <c r="AF21" s="58">
        <v>1707.42</v>
      </c>
      <c r="AG21" s="58">
        <v>1707.42</v>
      </c>
      <c r="AH21" s="58">
        <v>10825.92</v>
      </c>
      <c r="AI21" s="58">
        <f t="shared" si="4"/>
        <v>223938.01</v>
      </c>
      <c r="AJ21" s="66"/>
      <c r="AK21" s="58">
        <v>108.52</v>
      </c>
      <c r="AL21" s="58">
        <v>0</v>
      </c>
      <c r="AM21" s="58">
        <v>0</v>
      </c>
      <c r="AN21" s="58">
        <v>0</v>
      </c>
      <c r="AO21" s="58">
        <v>0</v>
      </c>
      <c r="AP21" s="58">
        <v>0</v>
      </c>
      <c r="AQ21" s="58">
        <v>0</v>
      </c>
      <c r="AR21" s="58">
        <v>0</v>
      </c>
      <c r="AS21" s="58">
        <v>0</v>
      </c>
      <c r="AT21" s="58">
        <v>0</v>
      </c>
      <c r="AU21" s="58">
        <v>0</v>
      </c>
      <c r="AV21" s="58">
        <v>0</v>
      </c>
      <c r="AW21" s="58">
        <v>0</v>
      </c>
      <c r="AX21" s="58">
        <v>0</v>
      </c>
      <c r="AY21" s="132">
        <v>223938.01</v>
      </c>
      <c r="AZ21" s="124">
        <v>0</v>
      </c>
      <c r="BA21" s="103">
        <f t="shared" si="5"/>
        <v>8537.1</v>
      </c>
      <c r="BB21" s="103">
        <f t="shared" si="6"/>
        <v>43956.819999999978</v>
      </c>
    </row>
    <row r="22" spans="1:54" x14ac:dyDescent="0.25">
      <c r="A22" s="57" t="s">
        <v>3479</v>
      </c>
      <c r="B22" s="131">
        <v>1787703126291</v>
      </c>
      <c r="C22" s="39">
        <v>45298</v>
      </c>
      <c r="D22" s="120">
        <v>284050</v>
      </c>
      <c r="E22" s="57" t="s">
        <v>19</v>
      </c>
      <c r="F22" s="66" t="s">
        <v>2300</v>
      </c>
      <c r="G22" s="57" t="s">
        <v>3487</v>
      </c>
      <c r="H22" s="128">
        <v>12159.099999999999</v>
      </c>
      <c r="I22" s="128">
        <v>1533.33</v>
      </c>
      <c r="J22" s="128">
        <v>1546.06</v>
      </c>
      <c r="K22" s="121">
        <f t="shared" si="0"/>
        <v>15238.489999999998</v>
      </c>
      <c r="L22" s="121">
        <f t="shared" si="1"/>
        <v>1927.68</v>
      </c>
      <c r="M22" s="122">
        <v>1975.26</v>
      </c>
      <c r="N22" s="123">
        <f t="shared" si="2"/>
        <v>19141.429999999997</v>
      </c>
      <c r="O22" s="58">
        <f t="shared" si="3"/>
        <v>257944.88</v>
      </c>
      <c r="P22" s="58">
        <v>2539.88</v>
      </c>
      <c r="Q22" s="58">
        <v>2539.88</v>
      </c>
      <c r="R22" s="58">
        <v>2539.88</v>
      </c>
      <c r="S22" s="58">
        <v>2539.88</v>
      </c>
      <c r="T22" s="58">
        <v>2539.88</v>
      </c>
      <c r="U22" s="58">
        <v>2539.88</v>
      </c>
      <c r="V22" s="58">
        <v>2539.88</v>
      </c>
      <c r="W22" s="58">
        <v>2539.88</v>
      </c>
      <c r="X22" s="58">
        <v>1552.25</v>
      </c>
      <c r="Y22" s="58">
        <v>12370.6</v>
      </c>
      <c r="Z22" s="58">
        <v>1552.25</v>
      </c>
      <c r="AA22" s="58">
        <v>1552.25</v>
      </c>
      <c r="AB22" s="58">
        <v>1552.25</v>
      </c>
      <c r="AC22" s="58">
        <v>1552.25</v>
      </c>
      <c r="AD22" s="58">
        <v>1552.25</v>
      </c>
      <c r="AE22" s="58">
        <v>1552.25</v>
      </c>
      <c r="AF22" s="58">
        <v>1552.25</v>
      </c>
      <c r="AG22" s="58">
        <v>1552.25</v>
      </c>
      <c r="AH22" s="58">
        <v>12370.6</v>
      </c>
      <c r="AI22" s="58">
        <f t="shared" si="4"/>
        <v>198806.09</v>
      </c>
      <c r="AJ22" s="58">
        <v>0</v>
      </c>
      <c r="AK22" s="66"/>
      <c r="AL22" s="58">
        <v>108.3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58">
        <v>0</v>
      </c>
      <c r="AS22" s="58">
        <v>0</v>
      </c>
      <c r="AT22" s="58">
        <v>0</v>
      </c>
      <c r="AU22" s="58">
        <v>0</v>
      </c>
      <c r="AV22" s="58">
        <v>0</v>
      </c>
      <c r="AW22" s="58">
        <v>0</v>
      </c>
      <c r="AX22" s="58">
        <v>0</v>
      </c>
      <c r="AY22" s="129">
        <v>200733.77</v>
      </c>
      <c r="AZ22" s="130">
        <v>1927.68</v>
      </c>
      <c r="BA22" s="103">
        <f t="shared" si="5"/>
        <v>12699.400000000001</v>
      </c>
      <c r="BB22" s="103">
        <f t="shared" si="6"/>
        <v>46439.39</v>
      </c>
    </row>
    <row r="23" spans="1:54" x14ac:dyDescent="0.25">
      <c r="A23" s="57" t="s">
        <v>3503</v>
      </c>
      <c r="B23" s="28"/>
      <c r="C23" s="39">
        <v>45356</v>
      </c>
      <c r="D23" s="120">
        <v>289731.03999999998</v>
      </c>
      <c r="E23" s="57" t="s">
        <v>42</v>
      </c>
      <c r="F23" s="66"/>
      <c r="G23" s="57"/>
      <c r="H23" s="58"/>
      <c r="I23" s="58"/>
      <c r="J23" s="58"/>
      <c r="K23" s="121">
        <f t="shared" si="0"/>
        <v>0</v>
      </c>
      <c r="L23" s="121">
        <f t="shared" si="1"/>
        <v>0</v>
      </c>
      <c r="M23" s="121"/>
      <c r="N23" s="123">
        <f t="shared" si="2"/>
        <v>0</v>
      </c>
      <c r="O23" s="58">
        <f t="shared" si="3"/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58">
        <v>0</v>
      </c>
      <c r="Z23" s="58">
        <v>0</v>
      </c>
      <c r="AA23" s="58">
        <v>0</v>
      </c>
      <c r="AB23" s="58">
        <v>0</v>
      </c>
      <c r="AC23" s="58">
        <v>0</v>
      </c>
      <c r="AD23" s="58">
        <v>0</v>
      </c>
      <c r="AE23" s="58">
        <v>0</v>
      </c>
      <c r="AF23" s="58">
        <v>0</v>
      </c>
      <c r="AG23" s="58">
        <v>0</v>
      </c>
      <c r="AH23" s="58">
        <v>0</v>
      </c>
      <c r="AI23" s="58">
        <f t="shared" si="4"/>
        <v>0</v>
      </c>
      <c r="AJ23" s="58">
        <v>0</v>
      </c>
      <c r="AK23" s="58">
        <v>0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58">
        <v>0</v>
      </c>
      <c r="AS23" s="58">
        <v>0</v>
      </c>
      <c r="AT23" s="58">
        <v>0</v>
      </c>
      <c r="AU23" s="58">
        <v>0</v>
      </c>
      <c r="AV23" s="58">
        <v>0</v>
      </c>
      <c r="AW23" s="58">
        <v>0</v>
      </c>
      <c r="AX23" s="58">
        <v>0</v>
      </c>
      <c r="AY23" s="124"/>
      <c r="AZ23" s="124">
        <v>0</v>
      </c>
      <c r="BA23" s="103">
        <f t="shared" si="5"/>
        <v>0</v>
      </c>
      <c r="BB23" s="103">
        <f t="shared" si="6"/>
        <v>0</v>
      </c>
    </row>
    <row r="24" spans="1:54" x14ac:dyDescent="0.25">
      <c r="A24" s="57" t="s">
        <v>3504</v>
      </c>
      <c r="B24" s="131">
        <v>8787721429126</v>
      </c>
      <c r="C24" s="139">
        <v>45357</v>
      </c>
      <c r="D24" s="140">
        <v>292280.8</v>
      </c>
      <c r="E24" s="57" t="s">
        <v>19</v>
      </c>
      <c r="F24" s="66" t="s">
        <v>2308</v>
      </c>
      <c r="G24" s="57" t="s">
        <v>3487</v>
      </c>
      <c r="H24" s="128">
        <v>337.25</v>
      </c>
      <c r="I24" s="128">
        <v>338.93</v>
      </c>
      <c r="J24" s="128">
        <v>341.75</v>
      </c>
      <c r="K24" s="121">
        <f t="shared" si="0"/>
        <v>1017.9300000000001</v>
      </c>
      <c r="L24" s="121">
        <f t="shared" si="1"/>
        <v>2694.9300000000003</v>
      </c>
      <c r="M24" s="122">
        <v>7679.37</v>
      </c>
      <c r="N24" s="123">
        <f t="shared" si="2"/>
        <v>11392.23</v>
      </c>
      <c r="O24" s="58">
        <f t="shared" si="3"/>
        <v>267943.55000000005</v>
      </c>
      <c r="P24" s="58">
        <v>343.11</v>
      </c>
      <c r="Q24" s="58">
        <v>343.11</v>
      </c>
      <c r="R24" s="58">
        <v>343.11</v>
      </c>
      <c r="S24" s="58">
        <v>343.11</v>
      </c>
      <c r="T24" s="58">
        <v>343.11</v>
      </c>
      <c r="U24" s="58">
        <v>343.11</v>
      </c>
      <c r="V24" s="58">
        <v>343.11</v>
      </c>
      <c r="W24" s="58">
        <v>343.11</v>
      </c>
      <c r="X24" s="58">
        <v>343.11</v>
      </c>
      <c r="Y24" s="58">
        <v>343.11</v>
      </c>
      <c r="Z24" s="58">
        <v>343.11</v>
      </c>
      <c r="AA24" s="58">
        <v>343.11</v>
      </c>
      <c r="AB24" s="58">
        <v>343.11</v>
      </c>
      <c r="AC24" s="58">
        <v>343.11</v>
      </c>
      <c r="AD24" s="58">
        <v>343.11</v>
      </c>
      <c r="AE24" s="58">
        <v>343.11</v>
      </c>
      <c r="AF24" s="58">
        <v>343.11</v>
      </c>
      <c r="AG24" s="58">
        <v>343.11</v>
      </c>
      <c r="AH24" s="58">
        <v>343.11</v>
      </c>
      <c r="AI24" s="58">
        <f t="shared" si="4"/>
        <v>261305.07</v>
      </c>
      <c r="AJ24" s="58">
        <v>0</v>
      </c>
      <c r="AK24" s="58">
        <v>0</v>
      </c>
      <c r="AL24" s="58">
        <v>0</v>
      </c>
      <c r="AM24" s="66"/>
      <c r="AN24" s="58">
        <v>119.39</v>
      </c>
      <c r="AO24" s="58">
        <v>0</v>
      </c>
      <c r="AP24" s="58">
        <v>0</v>
      </c>
      <c r="AQ24" s="58">
        <v>0</v>
      </c>
      <c r="AR24" s="58">
        <v>0</v>
      </c>
      <c r="AS24" s="58">
        <v>0</v>
      </c>
      <c r="AT24" s="58">
        <v>0</v>
      </c>
      <c r="AU24" s="58">
        <v>0</v>
      </c>
      <c r="AV24" s="58">
        <v>0</v>
      </c>
      <c r="AW24" s="58">
        <v>0</v>
      </c>
      <c r="AX24" s="58">
        <v>0</v>
      </c>
      <c r="AY24" s="129">
        <v>264000</v>
      </c>
      <c r="AZ24" s="130">
        <v>2694.9300000000003</v>
      </c>
      <c r="BA24" s="103">
        <f t="shared" si="5"/>
        <v>1715.5500000000002</v>
      </c>
      <c r="BB24" s="103">
        <f t="shared" si="6"/>
        <v>4922.93</v>
      </c>
    </row>
    <row r="25" spans="1:54" x14ac:dyDescent="0.25">
      <c r="A25" s="57" t="s">
        <v>3506</v>
      </c>
      <c r="B25" s="131">
        <v>8787721480474</v>
      </c>
      <c r="C25" s="126">
        <v>45262</v>
      </c>
      <c r="D25" s="127">
        <v>284050</v>
      </c>
      <c r="E25" s="57" t="s">
        <v>19</v>
      </c>
      <c r="F25" s="66" t="s">
        <v>2312</v>
      </c>
      <c r="G25" s="57" t="s">
        <v>3487</v>
      </c>
      <c r="H25" s="128">
        <v>1064.08</v>
      </c>
      <c r="I25" s="128">
        <v>1069.4000000000001</v>
      </c>
      <c r="J25" s="128">
        <v>1078.27</v>
      </c>
      <c r="K25" s="121">
        <f t="shared" si="0"/>
        <v>3211.75</v>
      </c>
      <c r="L25" s="121">
        <f t="shared" si="1"/>
        <v>2372.59</v>
      </c>
      <c r="M25" s="122">
        <v>1597.3</v>
      </c>
      <c r="N25" s="123">
        <f t="shared" si="2"/>
        <v>7181.64</v>
      </c>
      <c r="O25" s="58">
        <f t="shared" si="3"/>
        <v>279602.31</v>
      </c>
      <c r="P25" s="58">
        <v>1881.24</v>
      </c>
      <c r="Q25" s="58">
        <v>1881.24</v>
      </c>
      <c r="R25" s="58">
        <v>1881.24</v>
      </c>
      <c r="S25" s="58">
        <v>1881.24</v>
      </c>
      <c r="T25" s="58">
        <v>1881.24</v>
      </c>
      <c r="U25" s="58">
        <v>1881.24</v>
      </c>
      <c r="V25" s="58">
        <v>1881.24</v>
      </c>
      <c r="W25" s="58">
        <v>1881.24</v>
      </c>
      <c r="X25" s="58">
        <v>9743.33</v>
      </c>
      <c r="Y25" s="58">
        <v>1082.5899999999999</v>
      </c>
      <c r="Z25" s="58">
        <v>1082.5899999999999</v>
      </c>
      <c r="AA25" s="58">
        <v>1082.5899999999999</v>
      </c>
      <c r="AB25" s="58">
        <v>1082.5899999999999</v>
      </c>
      <c r="AC25" s="58">
        <v>1082.5899999999999</v>
      </c>
      <c r="AD25" s="58">
        <v>1082.5899999999999</v>
      </c>
      <c r="AE25" s="58">
        <v>1082.5899999999999</v>
      </c>
      <c r="AF25" s="58">
        <v>1082.5899999999999</v>
      </c>
      <c r="AG25" s="58">
        <v>1082.5899999999999</v>
      </c>
      <c r="AH25" s="58">
        <v>12991.11</v>
      </c>
      <c r="AI25" s="58">
        <f t="shared" si="4"/>
        <v>231966.38</v>
      </c>
      <c r="AJ25" s="66"/>
      <c r="AK25" s="58">
        <v>108.26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58">
        <v>0</v>
      </c>
      <c r="AS25" s="58">
        <v>0</v>
      </c>
      <c r="AT25" s="58">
        <v>0</v>
      </c>
      <c r="AU25" s="58">
        <v>0</v>
      </c>
      <c r="AV25" s="58">
        <v>0</v>
      </c>
      <c r="AW25" s="58">
        <v>0</v>
      </c>
      <c r="AX25" s="58">
        <v>0</v>
      </c>
      <c r="AY25" s="144">
        <v>234338.97</v>
      </c>
      <c r="AZ25" s="130">
        <v>2372.59</v>
      </c>
      <c r="BA25" s="103">
        <f t="shared" si="5"/>
        <v>9406.2000000000007</v>
      </c>
      <c r="BB25" s="103">
        <f t="shared" si="6"/>
        <v>38229.730000000003</v>
      </c>
    </row>
    <row r="26" spans="1:54" x14ac:dyDescent="0.25">
      <c r="A26" s="57" t="s">
        <v>3507</v>
      </c>
      <c r="B26" s="131">
        <v>8787721482396</v>
      </c>
      <c r="C26" s="135">
        <v>45262</v>
      </c>
      <c r="D26" s="136">
        <v>225688.27</v>
      </c>
      <c r="E26" s="57" t="s">
        <v>19</v>
      </c>
      <c r="F26" s="66" t="s">
        <v>2315</v>
      </c>
      <c r="G26" s="57" t="s">
        <v>3487</v>
      </c>
      <c r="H26" s="128">
        <v>1070.1400000000001</v>
      </c>
      <c r="I26" s="128">
        <v>1075.49</v>
      </c>
      <c r="J26" s="128">
        <v>1084.4100000000001</v>
      </c>
      <c r="K26" s="121">
        <f t="shared" si="0"/>
        <v>3230.04</v>
      </c>
      <c r="L26" s="121">
        <f t="shared" si="1"/>
        <v>1750.15</v>
      </c>
      <c r="M26" s="122">
        <v>1110.58</v>
      </c>
      <c r="N26" s="123">
        <f t="shared" si="2"/>
        <v>6090.77</v>
      </c>
      <c r="O26" s="58">
        <f t="shared" si="3"/>
        <v>210935.74000000002</v>
      </c>
      <c r="P26" s="58">
        <v>1644.04</v>
      </c>
      <c r="Q26" s="58">
        <v>1644.04</v>
      </c>
      <c r="R26" s="58">
        <v>1644.04</v>
      </c>
      <c r="S26" s="58">
        <v>1644.04</v>
      </c>
      <c r="T26" s="58">
        <v>1644.04</v>
      </c>
      <c r="U26" s="58">
        <v>1644.04</v>
      </c>
      <c r="V26" s="58">
        <v>1644.04</v>
      </c>
      <c r="W26" s="58">
        <v>1644.04</v>
      </c>
      <c r="X26" s="58">
        <v>3416.32</v>
      </c>
      <c r="Y26" s="58">
        <v>1088.75</v>
      </c>
      <c r="Z26" s="58">
        <v>1088.75</v>
      </c>
      <c r="AA26" s="58">
        <v>1088.75</v>
      </c>
      <c r="AB26" s="58">
        <v>1088.75</v>
      </c>
      <c r="AC26" s="58">
        <v>1088.75</v>
      </c>
      <c r="AD26" s="58">
        <v>1088.75</v>
      </c>
      <c r="AE26" s="58">
        <v>1088.75</v>
      </c>
      <c r="AF26" s="58">
        <v>1088.75</v>
      </c>
      <c r="AG26" s="58">
        <v>1088.75</v>
      </c>
      <c r="AH26" s="58">
        <v>12395.68</v>
      </c>
      <c r="AI26" s="58">
        <f t="shared" si="4"/>
        <v>172064.41</v>
      </c>
      <c r="AJ26" s="66"/>
      <c r="AK26" s="58">
        <v>108.26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58">
        <v>0</v>
      </c>
      <c r="AS26" s="58">
        <v>0</v>
      </c>
      <c r="AT26" s="58">
        <v>0</v>
      </c>
      <c r="AU26" s="58">
        <v>0</v>
      </c>
      <c r="AV26" s="58">
        <v>0</v>
      </c>
      <c r="AW26" s="58">
        <v>0</v>
      </c>
      <c r="AX26" s="58">
        <v>0</v>
      </c>
      <c r="AY26" s="129">
        <v>173814.56</v>
      </c>
      <c r="AZ26" s="130">
        <v>1750.15</v>
      </c>
      <c r="BA26" s="103">
        <f t="shared" si="5"/>
        <v>8220.2000000000007</v>
      </c>
      <c r="BB26" s="103">
        <f t="shared" si="6"/>
        <v>30651.13</v>
      </c>
    </row>
    <row r="27" spans="1:54" x14ac:dyDescent="0.25">
      <c r="A27" s="57" t="s">
        <v>3509</v>
      </c>
      <c r="B27" s="131"/>
      <c r="C27" s="126">
        <v>45262</v>
      </c>
      <c r="D27" s="127">
        <v>207200</v>
      </c>
      <c r="E27" s="57" t="s">
        <v>19</v>
      </c>
      <c r="F27" s="66" t="s">
        <v>3944</v>
      </c>
      <c r="G27" s="57" t="s">
        <v>3487</v>
      </c>
      <c r="H27" s="58"/>
      <c r="I27" s="58"/>
      <c r="J27" s="58"/>
      <c r="K27" s="121">
        <f t="shared" si="0"/>
        <v>0</v>
      </c>
      <c r="L27" s="121">
        <f t="shared" si="1"/>
        <v>0</v>
      </c>
      <c r="M27" s="122"/>
      <c r="N27" s="123">
        <f t="shared" si="2"/>
        <v>0</v>
      </c>
      <c r="O27" s="58">
        <f t="shared" si="3"/>
        <v>184000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58">
        <v>0</v>
      </c>
      <c r="Z27" s="58">
        <v>0</v>
      </c>
      <c r="AA27" s="58">
        <v>0</v>
      </c>
      <c r="AB27" s="58">
        <v>0</v>
      </c>
      <c r="AC27" s="58">
        <v>0</v>
      </c>
      <c r="AD27" s="58">
        <v>0</v>
      </c>
      <c r="AE27" s="58">
        <v>0</v>
      </c>
      <c r="AF27" s="58">
        <v>0</v>
      </c>
      <c r="AG27" s="58">
        <v>0</v>
      </c>
      <c r="AH27" s="58">
        <v>0</v>
      </c>
      <c r="AI27" s="58">
        <f t="shared" si="4"/>
        <v>184000</v>
      </c>
      <c r="AJ27" s="66"/>
      <c r="AK27" s="58">
        <v>0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58">
        <v>0</v>
      </c>
      <c r="AS27" s="58">
        <v>0</v>
      </c>
      <c r="AT27" s="58">
        <v>0</v>
      </c>
      <c r="AU27" s="58">
        <v>0</v>
      </c>
      <c r="AV27" s="58">
        <v>0</v>
      </c>
      <c r="AW27" s="58">
        <v>0</v>
      </c>
      <c r="AX27" s="58">
        <v>0</v>
      </c>
      <c r="AY27" s="124">
        <v>184000</v>
      </c>
      <c r="AZ27" s="124"/>
      <c r="BA27" s="103">
        <f t="shared" si="5"/>
        <v>0</v>
      </c>
      <c r="BB27" s="103">
        <f t="shared" si="6"/>
        <v>0</v>
      </c>
    </row>
    <row r="28" spans="1:54" x14ac:dyDescent="0.25">
      <c r="A28" s="57" t="s">
        <v>3510</v>
      </c>
      <c r="B28" s="131">
        <v>1787703126321</v>
      </c>
      <c r="C28" s="126">
        <v>45263</v>
      </c>
      <c r="D28" s="127">
        <v>293550</v>
      </c>
      <c r="E28" s="57" t="s">
        <v>19</v>
      </c>
      <c r="F28" s="66" t="s">
        <v>2319</v>
      </c>
      <c r="G28" s="57" t="s">
        <v>3487</v>
      </c>
      <c r="H28" s="128">
        <v>1042.5999999999999</v>
      </c>
      <c r="I28" s="128">
        <v>1370.81</v>
      </c>
      <c r="J28" s="128">
        <v>1382.19</v>
      </c>
      <c r="K28" s="121">
        <f t="shared" si="0"/>
        <v>3795.6</v>
      </c>
      <c r="L28" s="121">
        <f t="shared" si="1"/>
        <v>2605.16</v>
      </c>
      <c r="M28" s="122">
        <v>9577.2800000000007</v>
      </c>
      <c r="N28" s="123">
        <f t="shared" si="2"/>
        <v>15978.04</v>
      </c>
      <c r="O28" s="58">
        <f t="shared" si="3"/>
        <v>287056.68</v>
      </c>
      <c r="P28" s="58">
        <v>1387.72</v>
      </c>
      <c r="Q28" s="58">
        <v>1387.72</v>
      </c>
      <c r="R28" s="58">
        <v>1387.72</v>
      </c>
      <c r="S28" s="58">
        <v>1387.72</v>
      </c>
      <c r="T28" s="58">
        <v>1387.72</v>
      </c>
      <c r="U28" s="58">
        <v>1387.72</v>
      </c>
      <c r="V28" s="58">
        <v>1387.72</v>
      </c>
      <c r="W28" s="58">
        <v>1387.72</v>
      </c>
      <c r="X28" s="58">
        <v>4635.49</v>
      </c>
      <c r="Y28" s="58">
        <v>1387.72</v>
      </c>
      <c r="Z28" s="58">
        <v>1387.72</v>
      </c>
      <c r="AA28" s="58">
        <v>1387.72</v>
      </c>
      <c r="AB28" s="58">
        <v>1387.72</v>
      </c>
      <c r="AC28" s="58">
        <v>1387.72</v>
      </c>
      <c r="AD28" s="58">
        <v>1387.72</v>
      </c>
      <c r="AE28" s="58">
        <v>1387.72</v>
      </c>
      <c r="AF28" s="58">
        <v>1387.72</v>
      </c>
      <c r="AG28" s="58">
        <v>1387.72</v>
      </c>
      <c r="AH28" s="58">
        <v>3585.37</v>
      </c>
      <c r="AI28" s="58">
        <f t="shared" si="4"/>
        <v>255136.16999999998</v>
      </c>
      <c r="AJ28" s="66"/>
      <c r="AK28" s="58">
        <v>108.41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58">
        <v>0</v>
      </c>
      <c r="AS28" s="58">
        <v>0</v>
      </c>
      <c r="AT28" s="58">
        <v>0</v>
      </c>
      <c r="AU28" s="58">
        <v>0</v>
      </c>
      <c r="AV28" s="58">
        <v>0</v>
      </c>
      <c r="AW28" s="58">
        <v>0</v>
      </c>
      <c r="AX28" s="58">
        <v>0</v>
      </c>
      <c r="AY28" s="129">
        <v>257741.33</v>
      </c>
      <c r="AZ28" s="130">
        <v>2605.16</v>
      </c>
      <c r="BA28" s="103">
        <f t="shared" si="5"/>
        <v>6938.6</v>
      </c>
      <c r="BB28" s="103">
        <f t="shared" si="6"/>
        <v>24981.91</v>
      </c>
    </row>
    <row r="29" spans="1:54" x14ac:dyDescent="0.25">
      <c r="A29" s="57" t="s">
        <v>3511</v>
      </c>
      <c r="B29" s="119"/>
      <c r="C29" s="126">
        <v>45262</v>
      </c>
      <c r="D29" s="127">
        <v>388550</v>
      </c>
      <c r="E29" s="57" t="s">
        <v>19</v>
      </c>
      <c r="F29" s="66" t="s">
        <v>2322</v>
      </c>
      <c r="G29" s="57" t="s">
        <v>3487</v>
      </c>
      <c r="H29" s="128">
        <v>15120.800000000001</v>
      </c>
      <c r="I29" s="128">
        <v>4544.9699999999993</v>
      </c>
      <c r="J29" s="128">
        <v>4582.6900000000005</v>
      </c>
      <c r="K29" s="121">
        <f t="shared" si="0"/>
        <v>24248.46</v>
      </c>
      <c r="L29" s="121">
        <f t="shared" si="1"/>
        <v>0</v>
      </c>
      <c r="M29" s="122"/>
      <c r="N29" s="123">
        <f t="shared" si="2"/>
        <v>24248.46</v>
      </c>
      <c r="O29" s="58">
        <f t="shared" si="3"/>
        <v>378095.35999999999</v>
      </c>
      <c r="P29" s="58">
        <v>4601.01</v>
      </c>
      <c r="Q29" s="58">
        <v>4601.01</v>
      </c>
      <c r="R29" s="58">
        <v>2435.83</v>
      </c>
      <c r="S29" s="58">
        <v>2435.83</v>
      </c>
      <c r="T29" s="58">
        <v>2435.83</v>
      </c>
      <c r="U29" s="58">
        <v>2435.83</v>
      </c>
      <c r="V29" s="58">
        <v>2435.83</v>
      </c>
      <c r="W29" s="58">
        <v>2435.83</v>
      </c>
      <c r="X29" s="58">
        <v>24087.68</v>
      </c>
      <c r="Y29" s="58">
        <v>2435.83</v>
      </c>
      <c r="Z29" s="58">
        <v>2435.83</v>
      </c>
      <c r="AA29" s="58">
        <v>2435.83</v>
      </c>
      <c r="AB29" s="58">
        <v>2435.83</v>
      </c>
      <c r="AC29" s="58">
        <v>2435.83</v>
      </c>
      <c r="AD29" s="58">
        <v>2435.83</v>
      </c>
      <c r="AE29" s="58">
        <v>2435.83</v>
      </c>
      <c r="AF29" s="58">
        <v>2435.83</v>
      </c>
      <c r="AG29" s="58">
        <v>2435.83</v>
      </c>
      <c r="AH29" s="58">
        <v>21651.85</v>
      </c>
      <c r="AI29" s="58">
        <f t="shared" si="4"/>
        <v>286508.09999999998</v>
      </c>
      <c r="AJ29" s="66"/>
      <c r="AK29" s="58">
        <v>108.26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58">
        <v>0</v>
      </c>
      <c r="AS29" s="58">
        <v>0</v>
      </c>
      <c r="AT29" s="58">
        <v>0</v>
      </c>
      <c r="AU29" s="58">
        <v>0</v>
      </c>
      <c r="AV29" s="58">
        <v>0</v>
      </c>
      <c r="AW29" s="58">
        <v>0</v>
      </c>
      <c r="AX29" s="58">
        <v>0</v>
      </c>
      <c r="AY29" s="132">
        <v>286508.09999999998</v>
      </c>
      <c r="AZ29" s="124">
        <v>0</v>
      </c>
      <c r="BA29" s="103">
        <f t="shared" si="5"/>
        <v>16509.510000000002</v>
      </c>
      <c r="BB29" s="103">
        <f t="shared" si="6"/>
        <v>75077.750000000015</v>
      </c>
    </row>
    <row r="30" spans="1:54" x14ac:dyDescent="0.25">
      <c r="A30" s="57" t="s">
        <v>3512</v>
      </c>
      <c r="B30" s="28"/>
      <c r="C30" s="39">
        <v>45301</v>
      </c>
      <c r="D30" s="120">
        <v>295095</v>
      </c>
      <c r="E30" s="57" t="s">
        <v>19</v>
      </c>
      <c r="F30" s="66" t="s">
        <v>2324</v>
      </c>
      <c r="G30" s="57" t="s">
        <v>3487</v>
      </c>
      <c r="H30" s="128">
        <v>177.05</v>
      </c>
      <c r="I30" s="128">
        <v>177.93</v>
      </c>
      <c r="J30" s="128">
        <v>179.41</v>
      </c>
      <c r="K30" s="121">
        <f t="shared" si="0"/>
        <v>534.39</v>
      </c>
      <c r="L30" s="121">
        <f t="shared" si="1"/>
        <v>0</v>
      </c>
      <c r="M30" s="122"/>
      <c r="N30" s="123">
        <f t="shared" si="2"/>
        <v>534.39</v>
      </c>
      <c r="O30" s="58">
        <f t="shared" si="3"/>
        <v>310805.89999999997</v>
      </c>
      <c r="P30" s="58">
        <v>267.75</v>
      </c>
      <c r="Q30" s="58">
        <v>267.75</v>
      </c>
      <c r="R30" s="58">
        <v>486.83</v>
      </c>
      <c r="S30" s="58">
        <v>486.83</v>
      </c>
      <c r="T30" s="58">
        <v>486.83</v>
      </c>
      <c r="U30" s="58">
        <v>486.83</v>
      </c>
      <c r="V30" s="58">
        <v>486.83</v>
      </c>
      <c r="W30" s="58">
        <v>486.83</v>
      </c>
      <c r="X30" s="58">
        <v>486.83</v>
      </c>
      <c r="Y30" s="58">
        <v>486.83</v>
      </c>
      <c r="Z30" s="58">
        <v>486.83</v>
      </c>
      <c r="AA30" s="58">
        <v>486.83</v>
      </c>
      <c r="AB30" s="58">
        <v>486.83</v>
      </c>
      <c r="AC30" s="58">
        <v>486.83</v>
      </c>
      <c r="AD30" s="58">
        <v>486.83</v>
      </c>
      <c r="AE30" s="58">
        <v>486.83</v>
      </c>
      <c r="AF30" s="58">
        <v>486.83</v>
      </c>
      <c r="AG30" s="58">
        <v>486.83</v>
      </c>
      <c r="AH30" s="58">
        <v>486.83</v>
      </c>
      <c r="AI30" s="58">
        <f t="shared" si="4"/>
        <v>301886.11</v>
      </c>
      <c r="AJ30" s="58">
        <v>0</v>
      </c>
      <c r="AK30" s="66"/>
      <c r="AL30" s="58">
        <v>108.18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58">
        <v>0</v>
      </c>
      <c r="AS30" s="58">
        <v>0</v>
      </c>
      <c r="AT30" s="58">
        <v>0</v>
      </c>
      <c r="AU30" s="58">
        <v>0</v>
      </c>
      <c r="AV30" s="58">
        <v>0</v>
      </c>
      <c r="AW30" s="58">
        <v>0</v>
      </c>
      <c r="AX30" s="58">
        <v>0</v>
      </c>
      <c r="AY30" s="132">
        <v>301886.11</v>
      </c>
      <c r="AZ30" s="124"/>
      <c r="BA30" s="103">
        <f t="shared" si="5"/>
        <v>1995.9899999999998</v>
      </c>
      <c r="BB30" s="103">
        <f t="shared" si="6"/>
        <v>6923.8</v>
      </c>
    </row>
    <row r="31" spans="1:54" x14ac:dyDescent="0.25">
      <c r="A31" s="57" t="s">
        <v>3513</v>
      </c>
      <c r="B31" s="125">
        <v>8787721943997</v>
      </c>
      <c r="C31" s="39">
        <v>45303</v>
      </c>
      <c r="D31" s="120">
        <v>287240.8</v>
      </c>
      <c r="E31" s="57" t="s">
        <v>19</v>
      </c>
      <c r="F31" s="66" t="s">
        <v>3945</v>
      </c>
      <c r="G31" s="57" t="s">
        <v>3487</v>
      </c>
      <c r="H31" s="128">
        <v>5327.33</v>
      </c>
      <c r="I31" s="128">
        <v>1079.3399999999999</v>
      </c>
      <c r="J31" s="128">
        <v>1088.3</v>
      </c>
      <c r="K31" s="121">
        <f t="shared" si="0"/>
        <v>7494.97</v>
      </c>
      <c r="L31" s="121">
        <f t="shared" si="1"/>
        <v>50696</v>
      </c>
      <c r="M31" s="122">
        <v>787.42</v>
      </c>
      <c r="N31" s="123">
        <f t="shared" si="2"/>
        <v>58978.39</v>
      </c>
      <c r="O31" s="58">
        <f t="shared" si="3"/>
        <v>227992.35</v>
      </c>
      <c r="P31" s="58">
        <v>1880.07</v>
      </c>
      <c r="Q31" s="58">
        <v>1880.07</v>
      </c>
      <c r="R31" s="58">
        <v>1880.07</v>
      </c>
      <c r="S31" s="58">
        <v>1880.07</v>
      </c>
      <c r="T31" s="58">
        <v>1880.07</v>
      </c>
      <c r="U31" s="58">
        <v>1880.07</v>
      </c>
      <c r="V31" s="58">
        <v>1880.07</v>
      </c>
      <c r="W31" s="58">
        <v>1880.07</v>
      </c>
      <c r="X31" s="58">
        <v>1880.07</v>
      </c>
      <c r="Y31" s="58">
        <v>5419.99</v>
      </c>
      <c r="Z31" s="58">
        <v>1092.6500000000001</v>
      </c>
      <c r="AA31" s="58">
        <v>1092.6500000000001</v>
      </c>
      <c r="AB31" s="58">
        <v>1092.6500000000001</v>
      </c>
      <c r="AC31" s="58">
        <v>1092.6500000000001</v>
      </c>
      <c r="AD31" s="58">
        <v>1092.6500000000001</v>
      </c>
      <c r="AE31" s="58">
        <v>1092.6500000000001</v>
      </c>
      <c r="AF31" s="58">
        <v>1092.6500000000001</v>
      </c>
      <c r="AG31" s="58">
        <v>1092.6500000000001</v>
      </c>
      <c r="AH31" s="58">
        <v>0</v>
      </c>
      <c r="AI31" s="58">
        <f t="shared" si="4"/>
        <v>181321.29</v>
      </c>
      <c r="AJ31" s="58">
        <v>15145.69</v>
      </c>
      <c r="AK31" s="66"/>
      <c r="AL31" s="58">
        <v>443.55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58">
        <v>0</v>
      </c>
      <c r="AS31" s="58">
        <v>0</v>
      </c>
      <c r="AT31" s="58">
        <v>0</v>
      </c>
      <c r="AU31" s="58">
        <v>0</v>
      </c>
      <c r="AV31" s="58">
        <v>0</v>
      </c>
      <c r="AW31" s="58">
        <v>0</v>
      </c>
      <c r="AX31" s="58">
        <v>0</v>
      </c>
      <c r="AY31" s="129">
        <v>232017.29</v>
      </c>
      <c r="AZ31" s="130">
        <v>50696</v>
      </c>
      <c r="BA31" s="103">
        <f t="shared" si="5"/>
        <v>9400.35</v>
      </c>
      <c r="BB31" s="103">
        <f t="shared" si="6"/>
        <v>37270.710000000006</v>
      </c>
    </row>
    <row r="32" spans="1:54" x14ac:dyDescent="0.25">
      <c r="A32" s="57" t="s">
        <v>3514</v>
      </c>
      <c r="B32" s="145"/>
      <c r="C32" s="139">
        <v>45374</v>
      </c>
      <c r="D32" s="140">
        <v>309810.46000000002</v>
      </c>
      <c r="E32" s="57" t="s">
        <v>42</v>
      </c>
      <c r="F32" s="66"/>
      <c r="G32" s="57"/>
      <c r="H32" s="58"/>
      <c r="I32" s="58"/>
      <c r="J32" s="58"/>
      <c r="K32" s="121">
        <f t="shared" si="0"/>
        <v>0</v>
      </c>
      <c r="L32" s="121">
        <f t="shared" si="1"/>
        <v>0</v>
      </c>
      <c r="M32" s="121"/>
      <c r="N32" s="123">
        <f t="shared" si="2"/>
        <v>0</v>
      </c>
      <c r="O32" s="58">
        <f t="shared" si="3"/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58">
        <v>0</v>
      </c>
      <c r="Z32" s="58">
        <v>0</v>
      </c>
      <c r="AA32" s="58">
        <v>0</v>
      </c>
      <c r="AB32" s="58">
        <v>0</v>
      </c>
      <c r="AC32" s="58">
        <v>0</v>
      </c>
      <c r="AD32" s="58">
        <v>0</v>
      </c>
      <c r="AE32" s="58">
        <v>0</v>
      </c>
      <c r="AF32" s="58">
        <v>0</v>
      </c>
      <c r="AG32" s="58">
        <v>0</v>
      </c>
      <c r="AH32" s="58">
        <v>0</v>
      </c>
      <c r="AI32" s="58">
        <f t="shared" si="4"/>
        <v>0</v>
      </c>
      <c r="AJ32" s="58">
        <v>0</v>
      </c>
      <c r="AK32" s="58">
        <v>0</v>
      </c>
      <c r="AL32" s="58">
        <v>0</v>
      </c>
      <c r="AM32" s="58">
        <v>0</v>
      </c>
      <c r="AN32" s="58">
        <v>0</v>
      </c>
      <c r="AO32" s="58">
        <v>0</v>
      </c>
      <c r="AP32" s="58">
        <v>0</v>
      </c>
      <c r="AQ32" s="58">
        <v>0</v>
      </c>
      <c r="AR32" s="58">
        <v>0</v>
      </c>
      <c r="AS32" s="58">
        <v>0</v>
      </c>
      <c r="AT32" s="58">
        <v>0</v>
      </c>
      <c r="AU32" s="58">
        <v>0</v>
      </c>
      <c r="AV32" s="58">
        <v>0</v>
      </c>
      <c r="AW32" s="58">
        <v>0</v>
      </c>
      <c r="AX32" s="58">
        <v>0</v>
      </c>
      <c r="AY32" s="124"/>
      <c r="AZ32" s="124">
        <v>0</v>
      </c>
      <c r="BA32" s="103">
        <f t="shared" si="5"/>
        <v>0</v>
      </c>
      <c r="BB32" s="103">
        <f t="shared" si="6"/>
        <v>0</v>
      </c>
    </row>
    <row r="33" spans="1:54" x14ac:dyDescent="0.25">
      <c r="A33" s="57" t="s">
        <v>3515</v>
      </c>
      <c r="B33" s="119"/>
      <c r="C33" s="39">
        <v>45430</v>
      </c>
      <c r="D33" s="120">
        <v>309901.15000000002</v>
      </c>
      <c r="E33" s="57" t="s">
        <v>19</v>
      </c>
      <c r="F33" s="66" t="s">
        <v>2334</v>
      </c>
      <c r="G33" s="57" t="s">
        <v>3487</v>
      </c>
      <c r="H33" s="128">
        <v>750</v>
      </c>
      <c r="I33" s="128">
        <v>755.25</v>
      </c>
      <c r="J33" s="128">
        <v>760.26</v>
      </c>
      <c r="K33" s="121">
        <f t="shared" si="0"/>
        <v>2265.5100000000002</v>
      </c>
      <c r="L33" s="121">
        <f t="shared" si="1"/>
        <v>0</v>
      </c>
      <c r="M33" s="122"/>
      <c r="N33" s="123">
        <f t="shared" si="2"/>
        <v>2265.5100000000002</v>
      </c>
      <c r="O33" s="58">
        <f t="shared" si="3"/>
        <v>309201.40999999997</v>
      </c>
      <c r="P33" s="58">
        <v>564.65</v>
      </c>
      <c r="Q33" s="58">
        <v>564.65</v>
      </c>
      <c r="R33" s="58">
        <v>564.65</v>
      </c>
      <c r="S33" s="58">
        <v>564.65</v>
      </c>
      <c r="T33" s="58">
        <v>564.65</v>
      </c>
      <c r="U33" s="58">
        <v>564.65</v>
      </c>
      <c r="V33" s="58">
        <v>564.65</v>
      </c>
      <c r="W33" s="58">
        <v>564.65</v>
      </c>
      <c r="X33" s="58">
        <v>5849.67</v>
      </c>
      <c r="Y33" s="58">
        <v>1882.18</v>
      </c>
      <c r="Z33" s="58">
        <v>1882.18</v>
      </c>
      <c r="AA33" s="58">
        <v>1882.18</v>
      </c>
      <c r="AB33" s="58">
        <v>1882.18</v>
      </c>
      <c r="AC33" s="58">
        <v>1882.18</v>
      </c>
      <c r="AD33" s="58">
        <v>1882.18</v>
      </c>
      <c r="AE33" s="58">
        <v>1882.18</v>
      </c>
      <c r="AF33" s="58">
        <v>1882.18</v>
      </c>
      <c r="AG33" s="58">
        <v>1882.18</v>
      </c>
      <c r="AH33" s="58">
        <v>1882.18</v>
      </c>
      <c r="AI33" s="58">
        <f t="shared" si="4"/>
        <v>264000</v>
      </c>
      <c r="AJ33" s="66"/>
      <c r="AK33" s="58">
        <v>10021.34</v>
      </c>
      <c r="AL33" s="58">
        <v>1882.18</v>
      </c>
      <c r="AM33" s="58">
        <v>1882.18</v>
      </c>
      <c r="AN33" s="58">
        <v>1882.18</v>
      </c>
      <c r="AO33" s="58">
        <v>0</v>
      </c>
      <c r="AP33" s="58">
        <v>0</v>
      </c>
      <c r="AQ33" s="58">
        <v>0</v>
      </c>
      <c r="AR33" s="58">
        <v>0</v>
      </c>
      <c r="AS33" s="58">
        <v>0</v>
      </c>
      <c r="AT33" s="58">
        <v>0</v>
      </c>
      <c r="AU33" s="58">
        <v>0</v>
      </c>
      <c r="AV33" s="58">
        <v>0</v>
      </c>
      <c r="AW33" s="58">
        <v>344.86</v>
      </c>
      <c r="AX33" s="58">
        <v>0</v>
      </c>
      <c r="AY33" s="132">
        <v>264000</v>
      </c>
      <c r="AZ33" s="124"/>
      <c r="BA33" s="103">
        <f t="shared" si="5"/>
        <v>2823.25</v>
      </c>
      <c r="BB33" s="103">
        <f t="shared" si="6"/>
        <v>42378.16</v>
      </c>
    </row>
    <row r="34" spans="1:54" x14ac:dyDescent="0.25">
      <c r="A34" s="57" t="s">
        <v>3516</v>
      </c>
      <c r="B34" s="119"/>
      <c r="C34" s="126">
        <v>45636</v>
      </c>
      <c r="D34" s="127">
        <v>309068.95</v>
      </c>
      <c r="E34" s="57" t="s">
        <v>19</v>
      </c>
      <c r="F34" s="66" t="s">
        <v>2337</v>
      </c>
      <c r="G34" s="57" t="s">
        <v>3487</v>
      </c>
      <c r="H34" s="128"/>
      <c r="I34" s="128">
        <v>315</v>
      </c>
      <c r="J34" s="128"/>
      <c r="K34" s="121">
        <f t="shared" si="0"/>
        <v>315</v>
      </c>
      <c r="L34" s="121">
        <f t="shared" si="1"/>
        <v>53835.090000000004</v>
      </c>
      <c r="M34" s="122">
        <v>7534.46</v>
      </c>
      <c r="N34" s="123">
        <f t="shared" si="2"/>
        <v>61684.55</v>
      </c>
      <c r="O34" s="58">
        <f t="shared" si="3"/>
        <v>244812.50000000003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0</v>
      </c>
      <c r="AD34" s="58">
        <v>0</v>
      </c>
      <c r="AE34" s="58">
        <v>0</v>
      </c>
      <c r="AF34" s="58">
        <v>0</v>
      </c>
      <c r="AG34" s="58">
        <v>0</v>
      </c>
      <c r="AH34" s="58">
        <v>0</v>
      </c>
      <c r="AI34" s="58">
        <f t="shared" si="4"/>
        <v>244812.50000000003</v>
      </c>
      <c r="AJ34" s="66"/>
      <c r="AK34" s="58">
        <v>0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58">
        <v>0</v>
      </c>
      <c r="AS34" s="58">
        <v>0</v>
      </c>
      <c r="AT34" s="58">
        <v>0</v>
      </c>
      <c r="AU34" s="58">
        <v>0</v>
      </c>
      <c r="AV34" s="58">
        <v>0</v>
      </c>
      <c r="AW34" s="58">
        <v>0</v>
      </c>
      <c r="AX34" s="58">
        <v>0</v>
      </c>
      <c r="AY34" s="129">
        <v>298647.59000000003</v>
      </c>
      <c r="AZ34" s="130">
        <v>53835.090000000004</v>
      </c>
      <c r="BA34" s="103">
        <f t="shared" si="5"/>
        <v>0</v>
      </c>
      <c r="BB34" s="103">
        <f t="shared" si="6"/>
        <v>0</v>
      </c>
    </row>
    <row r="35" spans="1:54" x14ac:dyDescent="0.25">
      <c r="A35" s="57" t="s">
        <v>3517</v>
      </c>
      <c r="B35" s="125">
        <v>8787721484755</v>
      </c>
      <c r="C35" s="126">
        <v>45280</v>
      </c>
      <c r="D35" s="127">
        <v>227050</v>
      </c>
      <c r="E35" s="57" t="s">
        <v>19</v>
      </c>
      <c r="F35" s="66" t="s">
        <v>2339</v>
      </c>
      <c r="G35" s="57" t="s">
        <v>3487</v>
      </c>
      <c r="H35" s="128">
        <v>889.66</v>
      </c>
      <c r="I35" s="128">
        <v>894.11</v>
      </c>
      <c r="J35" s="128">
        <v>901.53</v>
      </c>
      <c r="K35" s="121">
        <f t="shared" si="0"/>
        <v>2685.3</v>
      </c>
      <c r="L35" s="121">
        <f t="shared" si="1"/>
        <v>37678.450000000004</v>
      </c>
      <c r="M35" s="122"/>
      <c r="N35" s="123">
        <f t="shared" si="2"/>
        <v>40363.750000000007</v>
      </c>
      <c r="O35" s="58">
        <f t="shared" si="3"/>
        <v>191998.33000000002</v>
      </c>
      <c r="P35" s="58">
        <v>905.14</v>
      </c>
      <c r="Q35" s="58">
        <v>905.14</v>
      </c>
      <c r="R35" s="58">
        <v>905.14</v>
      </c>
      <c r="S35" s="58">
        <v>905.14</v>
      </c>
      <c r="T35" s="58">
        <v>905.14</v>
      </c>
      <c r="U35" s="58">
        <v>905.14</v>
      </c>
      <c r="V35" s="58">
        <v>905.14</v>
      </c>
      <c r="W35" s="58">
        <v>905.14</v>
      </c>
      <c r="X35" s="58">
        <v>4694.21</v>
      </c>
      <c r="Y35" s="58">
        <v>905.14</v>
      </c>
      <c r="Z35" s="58">
        <v>905.14</v>
      </c>
      <c r="AA35" s="58">
        <v>905.14</v>
      </c>
      <c r="AB35" s="58">
        <v>905.14</v>
      </c>
      <c r="AC35" s="58">
        <v>905.14</v>
      </c>
      <c r="AD35" s="58">
        <v>905.14</v>
      </c>
      <c r="AE35" s="58">
        <v>905.14</v>
      </c>
      <c r="AF35" s="58">
        <v>905.14</v>
      </c>
      <c r="AG35" s="58">
        <v>905.14</v>
      </c>
      <c r="AH35" s="58">
        <v>4694.29</v>
      </c>
      <c r="AI35" s="58">
        <f t="shared" si="4"/>
        <v>167114.19</v>
      </c>
      <c r="AJ35" s="66"/>
      <c r="AK35" s="58">
        <v>108.26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58">
        <v>0</v>
      </c>
      <c r="AS35" s="58">
        <v>0</v>
      </c>
      <c r="AT35" s="58">
        <v>0</v>
      </c>
      <c r="AU35" s="58">
        <v>0</v>
      </c>
      <c r="AV35" s="58">
        <v>0</v>
      </c>
      <c r="AW35" s="58">
        <v>0</v>
      </c>
      <c r="AX35" s="58">
        <v>0</v>
      </c>
      <c r="AY35" s="129">
        <v>204792.64</v>
      </c>
      <c r="AZ35" s="130">
        <v>37678.450000000004</v>
      </c>
      <c r="BA35" s="103">
        <f t="shared" si="5"/>
        <v>4525.7</v>
      </c>
      <c r="BB35" s="103">
        <f t="shared" si="6"/>
        <v>20358.439999999995</v>
      </c>
    </row>
    <row r="36" spans="1:54" x14ac:dyDescent="0.25">
      <c r="A36" s="57" t="s">
        <v>3518</v>
      </c>
      <c r="B36" s="134"/>
      <c r="C36" s="135">
        <v>45262</v>
      </c>
      <c r="D36" s="136">
        <v>227050</v>
      </c>
      <c r="E36" s="57" t="s">
        <v>19</v>
      </c>
      <c r="F36" s="66" t="s">
        <v>2342</v>
      </c>
      <c r="G36" s="57" t="s">
        <v>3487</v>
      </c>
      <c r="H36" s="128">
        <v>7065.42</v>
      </c>
      <c r="I36" s="128">
        <v>2114.66</v>
      </c>
      <c r="J36" s="128">
        <v>2132.2200000000003</v>
      </c>
      <c r="K36" s="121">
        <f t="shared" si="0"/>
        <v>11312.3</v>
      </c>
      <c r="L36" s="121">
        <f t="shared" si="1"/>
        <v>35105.57</v>
      </c>
      <c r="M36" s="122"/>
      <c r="N36" s="123">
        <f t="shared" si="2"/>
        <v>46417.869999999995</v>
      </c>
      <c r="O36" s="58">
        <f t="shared" si="3"/>
        <v>174955.45999999996</v>
      </c>
      <c r="P36" s="58">
        <v>2680.97</v>
      </c>
      <c r="Q36" s="58">
        <v>2680.97</v>
      </c>
      <c r="R36" s="58">
        <v>2680.97</v>
      </c>
      <c r="S36" s="58">
        <v>2680.97</v>
      </c>
      <c r="T36" s="58">
        <v>2680.97</v>
      </c>
      <c r="U36" s="58">
        <v>2680.97</v>
      </c>
      <c r="V36" s="58">
        <v>2680.97</v>
      </c>
      <c r="W36" s="58">
        <v>2681.02</v>
      </c>
      <c r="X36" s="58">
        <v>12990.04</v>
      </c>
      <c r="Y36" s="58">
        <v>2164.11</v>
      </c>
      <c r="Z36" s="58">
        <v>1623.89</v>
      </c>
      <c r="AA36" s="58">
        <v>1623.89</v>
      </c>
      <c r="AB36" s="58">
        <v>1623.89</v>
      </c>
      <c r="AC36" s="58">
        <v>1623.89</v>
      </c>
      <c r="AD36" s="58">
        <v>1623.89</v>
      </c>
      <c r="AE36" s="58">
        <v>1623.89</v>
      </c>
      <c r="AF36" s="58">
        <v>1623.89</v>
      </c>
      <c r="AG36" s="58">
        <v>1623.89</v>
      </c>
      <c r="AH36" s="58">
        <v>10825.93</v>
      </c>
      <c r="AI36" s="58">
        <f t="shared" si="4"/>
        <v>114213.84</v>
      </c>
      <c r="AJ36" s="66"/>
      <c r="AK36" s="58">
        <v>322.61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58">
        <v>0</v>
      </c>
      <c r="AS36" s="58">
        <v>0</v>
      </c>
      <c r="AT36" s="58">
        <v>0</v>
      </c>
      <c r="AU36" s="58">
        <v>0</v>
      </c>
      <c r="AV36" s="58">
        <v>0</v>
      </c>
      <c r="AW36" s="58">
        <v>0</v>
      </c>
      <c r="AX36" s="58">
        <v>0</v>
      </c>
      <c r="AY36" s="129">
        <v>149319.41</v>
      </c>
      <c r="AZ36" s="130">
        <v>35105.57</v>
      </c>
      <c r="BA36" s="103">
        <f t="shared" si="5"/>
        <v>13404.849999999999</v>
      </c>
      <c r="BB36" s="103">
        <f t="shared" si="6"/>
        <v>47336.77</v>
      </c>
    </row>
    <row r="37" spans="1:54" x14ac:dyDescent="0.25">
      <c r="A37" s="57" t="s">
        <v>3519</v>
      </c>
      <c r="B37" s="119"/>
      <c r="C37" s="39">
        <v>45405</v>
      </c>
      <c r="D37" s="120">
        <v>311027.17</v>
      </c>
      <c r="E37" s="57" t="s">
        <v>19</v>
      </c>
      <c r="F37" s="66" t="s">
        <v>2345</v>
      </c>
      <c r="G37" s="57" t="s">
        <v>3487</v>
      </c>
      <c r="H37" s="128">
        <v>1583.74</v>
      </c>
      <c r="I37" s="128">
        <v>1591.66</v>
      </c>
      <c r="J37" s="128">
        <v>1604.87</v>
      </c>
      <c r="K37" s="121">
        <f t="shared" si="0"/>
        <v>4780.2700000000004</v>
      </c>
      <c r="L37" s="121">
        <f t="shared" si="1"/>
        <v>53502.65</v>
      </c>
      <c r="M37" s="122"/>
      <c r="N37" s="123">
        <f t="shared" si="2"/>
        <v>58282.92</v>
      </c>
      <c r="O37" s="58">
        <f t="shared" si="3"/>
        <v>245785.71000000002</v>
      </c>
      <c r="P37" s="58">
        <v>1611.29</v>
      </c>
      <c r="Q37" s="58">
        <v>1611.29</v>
      </c>
      <c r="R37" s="58">
        <v>1611.29</v>
      </c>
      <c r="S37" s="58">
        <v>1611.29</v>
      </c>
      <c r="T37" s="58">
        <v>1611.29</v>
      </c>
      <c r="U37" s="58">
        <v>1611.29</v>
      </c>
      <c r="V37" s="58">
        <v>1611.29</v>
      </c>
      <c r="W37" s="58">
        <v>1611.29</v>
      </c>
      <c r="X37" s="58">
        <v>1611.29</v>
      </c>
      <c r="Y37" s="58">
        <v>1611.29</v>
      </c>
      <c r="Z37" s="58">
        <v>1611.29</v>
      </c>
      <c r="AA37" s="58">
        <v>1611.29</v>
      </c>
      <c r="AB37" s="58">
        <v>1611.29</v>
      </c>
      <c r="AC37" s="58">
        <v>1611.29</v>
      </c>
      <c r="AD37" s="58">
        <v>1611.29</v>
      </c>
      <c r="AE37" s="58">
        <v>1611.29</v>
      </c>
      <c r="AF37" s="58">
        <v>1611.29</v>
      </c>
      <c r="AG37" s="58">
        <v>1611.29</v>
      </c>
      <c r="AH37" s="58">
        <v>1611.29</v>
      </c>
      <c r="AI37" s="58">
        <f t="shared" si="4"/>
        <v>215063.78</v>
      </c>
      <c r="AJ37" s="58">
        <v>0</v>
      </c>
      <c r="AK37" s="66"/>
      <c r="AL37" s="58">
        <v>0</v>
      </c>
      <c r="AM37" s="58">
        <v>0</v>
      </c>
      <c r="AN37" s="58">
        <v>0</v>
      </c>
      <c r="AO37" s="58">
        <v>107.42</v>
      </c>
      <c r="AP37" s="58">
        <v>0</v>
      </c>
      <c r="AQ37" s="58">
        <v>0</v>
      </c>
      <c r="AR37" s="58">
        <v>0</v>
      </c>
      <c r="AS37" s="58">
        <v>0</v>
      </c>
      <c r="AT37" s="58">
        <v>0</v>
      </c>
      <c r="AU37" s="58">
        <v>0</v>
      </c>
      <c r="AV37" s="58">
        <v>0</v>
      </c>
      <c r="AW37" s="58">
        <v>0</v>
      </c>
      <c r="AX37" s="58">
        <v>0</v>
      </c>
      <c r="AY37" s="129">
        <v>268566.43</v>
      </c>
      <c r="AZ37" s="130">
        <v>53502.65</v>
      </c>
      <c r="BA37" s="103">
        <f t="shared" si="5"/>
        <v>8056.45</v>
      </c>
      <c r="BB37" s="103">
        <f t="shared" si="6"/>
        <v>22665.480000000003</v>
      </c>
    </row>
    <row r="38" spans="1:54" x14ac:dyDescent="0.25">
      <c r="A38" s="57" t="s">
        <v>3520</v>
      </c>
      <c r="B38" s="131">
        <v>1787703126305</v>
      </c>
      <c r="C38" s="39">
        <v>45360</v>
      </c>
      <c r="D38" s="120">
        <v>396245</v>
      </c>
      <c r="E38" s="57" t="s">
        <v>19</v>
      </c>
      <c r="F38" s="66" t="s">
        <v>2349</v>
      </c>
      <c r="G38" s="57" t="s">
        <v>3487</v>
      </c>
      <c r="H38" s="128">
        <v>787.61</v>
      </c>
      <c r="I38" s="128">
        <v>3880.32</v>
      </c>
      <c r="J38" s="128">
        <v>3912.52</v>
      </c>
      <c r="K38" s="121">
        <f t="shared" si="0"/>
        <v>8580.4500000000007</v>
      </c>
      <c r="L38" s="121">
        <f t="shared" si="1"/>
        <v>2646.29</v>
      </c>
      <c r="M38" s="122">
        <v>1056.08</v>
      </c>
      <c r="N38" s="123">
        <f t="shared" si="2"/>
        <v>12282.820000000002</v>
      </c>
      <c r="O38" s="58">
        <f t="shared" si="3"/>
        <v>388443.83999999997</v>
      </c>
      <c r="P38" s="58">
        <v>4984.25</v>
      </c>
      <c r="Q38" s="58">
        <v>4984.25</v>
      </c>
      <c r="R38" s="58">
        <v>4984.25</v>
      </c>
      <c r="S38" s="58">
        <v>4984.25</v>
      </c>
      <c r="T38" s="58">
        <v>4984.25</v>
      </c>
      <c r="U38" s="58">
        <v>4984.25</v>
      </c>
      <c r="V38" s="58">
        <v>4984.25</v>
      </c>
      <c r="W38" s="58">
        <v>4984.25</v>
      </c>
      <c r="X38" s="58">
        <v>15740.13</v>
      </c>
      <c r="Y38" s="58">
        <v>3928.17</v>
      </c>
      <c r="Z38" s="58">
        <v>3928.17</v>
      </c>
      <c r="AA38" s="58">
        <v>3928.17</v>
      </c>
      <c r="AB38" s="58">
        <v>3928.17</v>
      </c>
      <c r="AC38" s="58">
        <v>3928.17</v>
      </c>
      <c r="AD38" s="58">
        <v>3928.17</v>
      </c>
      <c r="AE38" s="58">
        <v>3928.17</v>
      </c>
      <c r="AF38" s="58">
        <v>3928.17</v>
      </c>
      <c r="AG38" s="58">
        <v>3928.17</v>
      </c>
      <c r="AH38" s="58">
        <v>14683.97</v>
      </c>
      <c r="AI38" s="58">
        <f t="shared" si="4"/>
        <v>277353.71000000002</v>
      </c>
      <c r="AJ38" s="58">
        <v>1776.99</v>
      </c>
      <c r="AK38" s="66"/>
      <c r="AL38" s="58">
        <v>1776.99</v>
      </c>
      <c r="AM38" s="58">
        <v>1776.97</v>
      </c>
      <c r="AN38" s="58">
        <v>107.55</v>
      </c>
      <c r="AO38" s="58">
        <v>0</v>
      </c>
      <c r="AP38" s="58">
        <v>0</v>
      </c>
      <c r="AQ38" s="58">
        <v>0</v>
      </c>
      <c r="AR38" s="58">
        <v>0</v>
      </c>
      <c r="AS38" s="58">
        <v>0</v>
      </c>
      <c r="AT38" s="58">
        <v>0</v>
      </c>
      <c r="AU38" s="58">
        <v>0</v>
      </c>
      <c r="AV38" s="58">
        <v>0</v>
      </c>
      <c r="AW38" s="58">
        <v>0</v>
      </c>
      <c r="AX38" s="58">
        <v>0</v>
      </c>
      <c r="AY38" s="144">
        <v>280000</v>
      </c>
      <c r="AZ38" s="130">
        <v>2646.29</v>
      </c>
      <c r="BA38" s="103">
        <f t="shared" si="5"/>
        <v>24921.25</v>
      </c>
      <c r="BB38" s="103">
        <f t="shared" si="6"/>
        <v>86168.88</v>
      </c>
    </row>
    <row r="39" spans="1:54" x14ac:dyDescent="0.25">
      <c r="A39" s="57" t="s">
        <v>3521</v>
      </c>
      <c r="B39" s="134"/>
      <c r="C39" s="139">
        <v>45320</v>
      </c>
      <c r="D39" s="140">
        <v>307000</v>
      </c>
      <c r="E39" s="57" t="s">
        <v>19</v>
      </c>
      <c r="F39" s="66" t="s">
        <v>2353</v>
      </c>
      <c r="G39" s="57" t="s">
        <v>3487</v>
      </c>
      <c r="H39" s="128"/>
      <c r="I39" s="128">
        <v>8797.26</v>
      </c>
      <c r="J39" s="128"/>
      <c r="K39" s="121">
        <f t="shared" si="0"/>
        <v>8797.26</v>
      </c>
      <c r="L39" s="121">
        <f t="shared" si="1"/>
        <v>54346.83</v>
      </c>
      <c r="M39" s="122"/>
      <c r="N39" s="123">
        <f t="shared" si="2"/>
        <v>63144.090000000004</v>
      </c>
      <c r="O39" s="58">
        <f t="shared" si="3"/>
        <v>245904.58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2163.67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3126.18</v>
      </c>
      <c r="AI39" s="58">
        <f t="shared" si="4"/>
        <v>240495.40999999997</v>
      </c>
      <c r="AJ39" s="58">
        <v>0</v>
      </c>
      <c r="AK39" s="66"/>
      <c r="AL39" s="58">
        <v>119.32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58">
        <v>0</v>
      </c>
      <c r="AS39" s="58">
        <v>0</v>
      </c>
      <c r="AT39" s="58">
        <v>0</v>
      </c>
      <c r="AU39" s="58">
        <v>0</v>
      </c>
      <c r="AV39" s="58">
        <v>0</v>
      </c>
      <c r="AW39" s="58">
        <v>0</v>
      </c>
      <c r="AX39" s="58">
        <v>0</v>
      </c>
      <c r="AY39" s="129">
        <v>294842.23999999999</v>
      </c>
      <c r="AZ39" s="130">
        <v>54346.83</v>
      </c>
      <c r="BA39" s="103">
        <f t="shared" si="5"/>
        <v>0</v>
      </c>
      <c r="BB39" s="103">
        <f t="shared" si="6"/>
        <v>5409.17</v>
      </c>
    </row>
    <row r="40" spans="1:54" x14ac:dyDescent="0.25">
      <c r="A40" s="57" t="s">
        <v>3522</v>
      </c>
      <c r="B40" s="131">
        <v>8787721443234</v>
      </c>
      <c r="C40" s="39">
        <v>45347</v>
      </c>
      <c r="D40" s="120">
        <v>300996.93</v>
      </c>
      <c r="E40" s="57" t="s">
        <v>19</v>
      </c>
      <c r="F40" s="66" t="s">
        <v>3946</v>
      </c>
      <c r="G40" s="57" t="s">
        <v>3487</v>
      </c>
      <c r="H40" s="128">
        <v>2242.96</v>
      </c>
      <c r="I40" s="128">
        <v>2136.35</v>
      </c>
      <c r="J40" s="128">
        <v>2359.44</v>
      </c>
      <c r="K40" s="121">
        <f t="shared" si="0"/>
        <v>6738.75</v>
      </c>
      <c r="L40" s="121">
        <f t="shared" si="1"/>
        <v>2399.38</v>
      </c>
      <c r="M40" s="122">
        <v>1597.3</v>
      </c>
      <c r="N40" s="123">
        <f t="shared" si="2"/>
        <v>10735.43</v>
      </c>
      <c r="O40" s="58">
        <f t="shared" si="3"/>
        <v>297216.34999999998</v>
      </c>
      <c r="P40" s="58">
        <v>3167.52</v>
      </c>
      <c r="Q40" s="58">
        <v>3167.52</v>
      </c>
      <c r="R40" s="58">
        <v>3167.52</v>
      </c>
      <c r="S40" s="58">
        <v>3167.52</v>
      </c>
      <c r="T40" s="58">
        <v>3167.52</v>
      </c>
      <c r="U40" s="58">
        <v>2534.41</v>
      </c>
      <c r="V40" s="58">
        <v>2534.41</v>
      </c>
      <c r="W40" s="58">
        <v>2534.41</v>
      </c>
      <c r="X40" s="58">
        <v>8206.7099999999991</v>
      </c>
      <c r="Y40" s="58">
        <v>1735.76</v>
      </c>
      <c r="Z40" s="58">
        <v>1735.76</v>
      </c>
      <c r="AA40" s="58">
        <v>1735.76</v>
      </c>
      <c r="AB40" s="58">
        <v>1735.76</v>
      </c>
      <c r="AC40" s="58">
        <v>1735.76</v>
      </c>
      <c r="AD40" s="58">
        <v>1735.76</v>
      </c>
      <c r="AE40" s="58">
        <v>1735.76</v>
      </c>
      <c r="AF40" s="58">
        <v>1735.76</v>
      </c>
      <c r="AG40" s="58">
        <v>1735.76</v>
      </c>
      <c r="AH40" s="58">
        <v>12520.68</v>
      </c>
      <c r="AI40" s="58">
        <f t="shared" si="4"/>
        <v>237318.19</v>
      </c>
      <c r="AJ40" s="66"/>
      <c r="AK40" s="58">
        <v>0</v>
      </c>
      <c r="AL40" s="58">
        <v>0</v>
      </c>
      <c r="AM40" s="58">
        <v>108.1</v>
      </c>
      <c r="AN40" s="58">
        <v>0</v>
      </c>
      <c r="AO40" s="58">
        <v>0</v>
      </c>
      <c r="AP40" s="58">
        <v>0</v>
      </c>
      <c r="AQ40" s="58">
        <v>0</v>
      </c>
      <c r="AR40" s="58">
        <v>0</v>
      </c>
      <c r="AS40" s="58">
        <v>0</v>
      </c>
      <c r="AT40" s="58">
        <v>0</v>
      </c>
      <c r="AU40" s="58">
        <v>0</v>
      </c>
      <c r="AV40" s="58">
        <v>0</v>
      </c>
      <c r="AW40" s="58">
        <v>0</v>
      </c>
      <c r="AX40" s="58">
        <v>0</v>
      </c>
      <c r="AY40" s="124">
        <v>239717.57</v>
      </c>
      <c r="AZ40" s="124">
        <v>2399.38</v>
      </c>
      <c r="BA40" s="103">
        <f t="shared" si="5"/>
        <v>15837.6</v>
      </c>
      <c r="BB40" s="103">
        <f t="shared" si="6"/>
        <v>44060.559999999983</v>
      </c>
    </row>
    <row r="41" spans="1:54" x14ac:dyDescent="0.25">
      <c r="A41" s="57" t="s">
        <v>3523</v>
      </c>
      <c r="B41" s="131">
        <v>8787721484690</v>
      </c>
      <c r="C41" s="139">
        <v>45373</v>
      </c>
      <c r="D41" s="140">
        <v>295611.90999999997</v>
      </c>
      <c r="E41" s="57" t="s">
        <v>19</v>
      </c>
      <c r="F41" s="66" t="s">
        <v>2359</v>
      </c>
      <c r="G41" s="57" t="s">
        <v>3487</v>
      </c>
      <c r="H41" s="33"/>
      <c r="I41" s="33"/>
      <c r="J41" s="33"/>
      <c r="K41" s="121">
        <f t="shared" si="0"/>
        <v>0</v>
      </c>
      <c r="L41" s="121">
        <f t="shared" si="1"/>
        <v>1845.7600000000002</v>
      </c>
      <c r="M41" s="122">
        <v>7679.37</v>
      </c>
      <c r="N41" s="123">
        <f t="shared" si="2"/>
        <v>9525.130000000001</v>
      </c>
      <c r="O41" s="58">
        <f t="shared" si="3"/>
        <v>192103.03999999998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58">
        <v>0</v>
      </c>
      <c r="Z41" s="58">
        <v>0</v>
      </c>
      <c r="AA41" s="58">
        <v>0</v>
      </c>
      <c r="AB41" s="58">
        <v>0</v>
      </c>
      <c r="AC41" s="58">
        <v>0</v>
      </c>
      <c r="AD41" s="58">
        <v>0</v>
      </c>
      <c r="AE41" s="58">
        <v>0</v>
      </c>
      <c r="AF41" s="58">
        <v>0</v>
      </c>
      <c r="AG41" s="58">
        <v>0</v>
      </c>
      <c r="AH41" s="58">
        <v>0</v>
      </c>
      <c r="AI41" s="58">
        <f t="shared" si="4"/>
        <v>191995.49</v>
      </c>
      <c r="AJ41" s="58">
        <v>0</v>
      </c>
      <c r="AK41" s="58">
        <v>0</v>
      </c>
      <c r="AL41" s="58">
        <v>0</v>
      </c>
      <c r="AM41" s="66"/>
      <c r="AN41" s="58">
        <v>107.55</v>
      </c>
      <c r="AO41" s="58">
        <v>0</v>
      </c>
      <c r="AP41" s="58">
        <v>0</v>
      </c>
      <c r="AQ41" s="58">
        <v>0</v>
      </c>
      <c r="AR41" s="58">
        <v>0</v>
      </c>
      <c r="AS41" s="58">
        <v>0</v>
      </c>
      <c r="AT41" s="58">
        <v>0</v>
      </c>
      <c r="AU41" s="58">
        <v>0</v>
      </c>
      <c r="AV41" s="58">
        <v>0</v>
      </c>
      <c r="AW41" s="58">
        <v>0</v>
      </c>
      <c r="AX41" s="58">
        <v>0</v>
      </c>
      <c r="AY41" s="129">
        <v>193841.25</v>
      </c>
      <c r="AZ41" s="130">
        <v>1845.7600000000002</v>
      </c>
      <c r="BA41" s="103">
        <f t="shared" si="5"/>
        <v>0</v>
      </c>
      <c r="BB41" s="103">
        <f t="shared" si="6"/>
        <v>107.55</v>
      </c>
    </row>
    <row r="42" spans="1:54" x14ac:dyDescent="0.25">
      <c r="A42" s="57" t="s">
        <v>3524</v>
      </c>
      <c r="B42" s="28"/>
      <c r="C42" s="39">
        <v>45374</v>
      </c>
      <c r="D42" s="120">
        <v>309810.28999999998</v>
      </c>
      <c r="E42" s="57" t="s">
        <v>19</v>
      </c>
      <c r="F42" s="66" t="s">
        <v>2363</v>
      </c>
      <c r="G42" s="57" t="s">
        <v>3487</v>
      </c>
      <c r="H42" s="128">
        <v>39757.730000000003</v>
      </c>
      <c r="I42" s="128">
        <v>1071.7</v>
      </c>
      <c r="J42" s="128">
        <v>1080.5999999999999</v>
      </c>
      <c r="K42" s="121">
        <f t="shared" si="0"/>
        <v>41910.03</v>
      </c>
      <c r="L42" s="121">
        <f t="shared" si="1"/>
        <v>50429.64</v>
      </c>
      <c r="M42" s="122"/>
      <c r="N42" s="123">
        <f t="shared" si="2"/>
        <v>92339.67</v>
      </c>
      <c r="O42" s="58">
        <f t="shared" si="3"/>
        <v>233997.88</v>
      </c>
      <c r="P42" s="58">
        <v>1926.41</v>
      </c>
      <c r="Q42" s="58">
        <v>1926.41</v>
      </c>
      <c r="R42" s="58">
        <v>1926.41</v>
      </c>
      <c r="S42" s="58">
        <v>1926.41</v>
      </c>
      <c r="T42" s="58">
        <v>1926.41</v>
      </c>
      <c r="U42" s="58">
        <v>1926.41</v>
      </c>
      <c r="V42" s="58">
        <v>1926.41</v>
      </c>
      <c r="W42" s="58">
        <v>1926.41</v>
      </c>
      <c r="X42" s="58">
        <v>12100.36</v>
      </c>
      <c r="Y42" s="58">
        <v>1926.41</v>
      </c>
      <c r="Z42" s="58">
        <v>1097.6199999999999</v>
      </c>
      <c r="AA42" s="58">
        <v>1097.6199999999999</v>
      </c>
      <c r="AB42" s="58">
        <v>1097.6199999999999</v>
      </c>
      <c r="AC42" s="58">
        <v>1097.6199999999999</v>
      </c>
      <c r="AD42" s="58">
        <v>1097.6199999999999</v>
      </c>
      <c r="AE42" s="58">
        <v>1097.6199999999999</v>
      </c>
      <c r="AF42" s="58">
        <v>1097.6199999999999</v>
      </c>
      <c r="AG42" s="58">
        <v>1097.6199999999999</v>
      </c>
      <c r="AH42" s="58">
        <v>1097.6199999999999</v>
      </c>
      <c r="AI42" s="58">
        <f t="shared" si="4"/>
        <v>176722.2</v>
      </c>
      <c r="AJ42" s="66"/>
      <c r="AK42" s="58">
        <v>11271.57</v>
      </c>
      <c r="AL42" s="58">
        <v>1097.6199999999999</v>
      </c>
      <c r="AM42" s="58">
        <v>1097.6199999999999</v>
      </c>
      <c r="AN42" s="58">
        <v>1097.6199999999999</v>
      </c>
      <c r="AO42" s="58">
        <v>1097.6199999999999</v>
      </c>
      <c r="AP42" s="58">
        <v>1097.6199999999999</v>
      </c>
      <c r="AQ42" s="58">
        <v>1097.6400000000001</v>
      </c>
      <c r="AR42" s="58">
        <v>0</v>
      </c>
      <c r="AS42" s="58">
        <v>0</v>
      </c>
      <c r="AT42" s="58">
        <v>0</v>
      </c>
      <c r="AU42" s="58">
        <v>0</v>
      </c>
      <c r="AV42" s="58">
        <v>0</v>
      </c>
      <c r="AW42" s="58">
        <v>101.74</v>
      </c>
      <c r="AX42" s="58">
        <v>0</v>
      </c>
      <c r="AY42" s="129">
        <v>227151.84</v>
      </c>
      <c r="AZ42" s="130">
        <v>50429.64</v>
      </c>
      <c r="BA42" s="103">
        <f t="shared" si="5"/>
        <v>9632.0500000000011</v>
      </c>
      <c r="BB42" s="103">
        <f t="shared" si="6"/>
        <v>47643.630000000005</v>
      </c>
    </row>
    <row r="43" spans="1:54" x14ac:dyDescent="0.25">
      <c r="A43" s="57" t="s">
        <v>3525</v>
      </c>
      <c r="B43" s="131">
        <v>8787721443749</v>
      </c>
      <c r="C43" s="39">
        <v>45356</v>
      </c>
      <c r="D43" s="120">
        <v>299420.67</v>
      </c>
      <c r="E43" s="57" t="s">
        <v>19</v>
      </c>
      <c r="F43" s="66" t="s">
        <v>2367</v>
      </c>
      <c r="G43" s="57" t="s">
        <v>3487</v>
      </c>
      <c r="H43" s="128">
        <v>1052.8699999999999</v>
      </c>
      <c r="I43" s="128"/>
      <c r="J43" s="128"/>
      <c r="K43" s="121">
        <f t="shared" si="0"/>
        <v>1052.8699999999999</v>
      </c>
      <c r="L43" s="121">
        <f t="shared" si="1"/>
        <v>2147.8599999999997</v>
      </c>
      <c r="M43" s="122">
        <v>399.33</v>
      </c>
      <c r="N43" s="123">
        <f t="shared" si="2"/>
        <v>3600.0599999999995</v>
      </c>
      <c r="O43" s="58">
        <f t="shared" si="3"/>
        <v>279943.78000000009</v>
      </c>
      <c r="P43" s="58">
        <v>1824.65</v>
      </c>
      <c r="Q43" s="58">
        <v>1824.65</v>
      </c>
      <c r="R43" s="58">
        <v>1824.65</v>
      </c>
      <c r="S43" s="58">
        <v>1824.65</v>
      </c>
      <c r="T43" s="58">
        <v>1824.65</v>
      </c>
      <c r="U43" s="58">
        <v>1824.65</v>
      </c>
      <c r="V43" s="58">
        <v>1824.65</v>
      </c>
      <c r="W43" s="58">
        <v>1824.65</v>
      </c>
      <c r="X43" s="58">
        <v>12550.5</v>
      </c>
      <c r="Y43" s="58">
        <v>1824.65</v>
      </c>
      <c r="Z43" s="58">
        <v>1824.65</v>
      </c>
      <c r="AA43" s="58">
        <v>1824.65</v>
      </c>
      <c r="AB43" s="58">
        <v>1824.65</v>
      </c>
      <c r="AC43" s="58">
        <v>1824.65</v>
      </c>
      <c r="AD43" s="58">
        <v>1824.65</v>
      </c>
      <c r="AE43" s="58">
        <v>1824.65</v>
      </c>
      <c r="AF43" s="58">
        <v>1824.65</v>
      </c>
      <c r="AG43" s="58">
        <v>1824.65</v>
      </c>
      <c r="AH43" s="58">
        <v>15351.62</v>
      </c>
      <c r="AI43" s="58">
        <f t="shared" si="4"/>
        <v>216639.40000000002</v>
      </c>
      <c r="AJ43" s="58">
        <v>1425.32</v>
      </c>
      <c r="AK43" s="66"/>
      <c r="AL43" s="58">
        <v>1425.32</v>
      </c>
      <c r="AM43" s="58">
        <v>1425.32</v>
      </c>
      <c r="AN43" s="58">
        <v>107.25</v>
      </c>
      <c r="AO43" s="58">
        <v>0</v>
      </c>
      <c r="AP43" s="58">
        <v>0</v>
      </c>
      <c r="AQ43" s="58">
        <v>0</v>
      </c>
      <c r="AR43" s="58">
        <v>0</v>
      </c>
      <c r="AS43" s="58">
        <v>0</v>
      </c>
      <c r="AT43" s="58">
        <v>0</v>
      </c>
      <c r="AU43" s="58">
        <v>0</v>
      </c>
      <c r="AV43" s="58">
        <v>0</v>
      </c>
      <c r="AW43" s="58">
        <v>0</v>
      </c>
      <c r="AX43" s="58">
        <v>0</v>
      </c>
      <c r="AY43" s="129">
        <v>218787.26</v>
      </c>
      <c r="AZ43" s="130">
        <v>2147.8599999999997</v>
      </c>
      <c r="BA43" s="103">
        <f t="shared" si="5"/>
        <v>9123.25</v>
      </c>
      <c r="BB43" s="103">
        <f t="shared" si="6"/>
        <v>54181.130000000012</v>
      </c>
    </row>
    <row r="44" spans="1:54" x14ac:dyDescent="0.25">
      <c r="A44" s="57" t="s">
        <v>3526</v>
      </c>
      <c r="B44" s="133"/>
      <c r="C44" s="28"/>
      <c r="D44" s="120"/>
      <c r="E44" s="57" t="s">
        <v>19</v>
      </c>
      <c r="F44" s="137" t="s">
        <v>1818</v>
      </c>
      <c r="G44" s="57" t="s">
        <v>3508</v>
      </c>
      <c r="H44" s="58"/>
      <c r="I44" s="58"/>
      <c r="J44" s="58"/>
      <c r="K44" s="121">
        <f t="shared" si="0"/>
        <v>0</v>
      </c>
      <c r="L44" s="121">
        <f t="shared" si="1"/>
        <v>0</v>
      </c>
      <c r="M44" s="122"/>
      <c r="N44" s="123">
        <f t="shared" si="2"/>
        <v>0</v>
      </c>
      <c r="O44" s="58">
        <f t="shared" si="3"/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58">
        <v>0</v>
      </c>
      <c r="Z44" s="58">
        <v>0</v>
      </c>
      <c r="AA44" s="58">
        <v>0</v>
      </c>
      <c r="AB44" s="58">
        <v>0</v>
      </c>
      <c r="AC44" s="58">
        <v>0</v>
      </c>
      <c r="AD44" s="58">
        <v>0</v>
      </c>
      <c r="AE44" s="58">
        <v>0</v>
      </c>
      <c r="AF44" s="58">
        <v>0</v>
      </c>
      <c r="AG44" s="58">
        <v>0</v>
      </c>
      <c r="AH44" s="58">
        <v>0</v>
      </c>
      <c r="AI44" s="58">
        <f t="shared" si="4"/>
        <v>0</v>
      </c>
      <c r="AJ44" s="58">
        <v>0</v>
      </c>
      <c r="AK44" s="58">
        <v>0</v>
      </c>
      <c r="AL44" s="58">
        <v>0</v>
      </c>
      <c r="AM44" s="58">
        <v>0</v>
      </c>
      <c r="AN44" s="58">
        <v>0</v>
      </c>
      <c r="AO44" s="58">
        <v>0</v>
      </c>
      <c r="AP44" s="58">
        <v>0</v>
      </c>
      <c r="AQ44" s="58">
        <v>0</v>
      </c>
      <c r="AR44" s="58">
        <v>0</v>
      </c>
      <c r="AS44" s="58">
        <v>0</v>
      </c>
      <c r="AT44" s="58">
        <v>0</v>
      </c>
      <c r="AU44" s="58">
        <v>0</v>
      </c>
      <c r="AV44" s="58">
        <v>0</v>
      </c>
      <c r="AW44" s="58">
        <v>0</v>
      </c>
      <c r="AX44" s="58">
        <v>0</v>
      </c>
      <c r="AY44" s="124"/>
      <c r="AZ44" s="124">
        <v>0</v>
      </c>
      <c r="BA44" s="103">
        <f t="shared" si="5"/>
        <v>0</v>
      </c>
      <c r="BB44" s="103">
        <f t="shared" si="6"/>
        <v>0</v>
      </c>
    </row>
    <row r="45" spans="1:54" x14ac:dyDescent="0.25">
      <c r="A45" s="57" t="s">
        <v>3480</v>
      </c>
      <c r="B45" s="131">
        <v>8787721478585</v>
      </c>
      <c r="C45" s="126">
        <v>45510</v>
      </c>
      <c r="D45" s="120">
        <v>251920</v>
      </c>
      <c r="E45" s="57" t="s">
        <v>19</v>
      </c>
      <c r="F45" s="66" t="s">
        <v>2373</v>
      </c>
      <c r="G45" s="57" t="s">
        <v>3487</v>
      </c>
      <c r="H45" s="128">
        <v>742.45</v>
      </c>
      <c r="I45" s="128">
        <v>746.16</v>
      </c>
      <c r="J45" s="128">
        <v>752.35</v>
      </c>
      <c r="K45" s="121">
        <f t="shared" si="0"/>
        <v>2240.96</v>
      </c>
      <c r="L45" s="121">
        <f t="shared" si="1"/>
        <v>1945.99</v>
      </c>
      <c r="M45" s="122">
        <v>5339.37</v>
      </c>
      <c r="N45" s="123">
        <f t="shared" si="2"/>
        <v>9526.32</v>
      </c>
      <c r="O45" s="58">
        <f t="shared" si="3"/>
        <v>201314.79</v>
      </c>
      <c r="P45" s="58">
        <v>755.36</v>
      </c>
      <c r="Q45" s="58">
        <v>755.36</v>
      </c>
      <c r="R45" s="58">
        <v>755.36</v>
      </c>
      <c r="S45" s="58">
        <v>755.36</v>
      </c>
      <c r="T45" s="58">
        <v>755.36</v>
      </c>
      <c r="U45" s="58">
        <v>755.36</v>
      </c>
      <c r="V45" s="58">
        <v>755.36</v>
      </c>
      <c r="W45" s="58">
        <v>755.36</v>
      </c>
      <c r="X45" s="58">
        <v>3902.71</v>
      </c>
      <c r="Y45" s="58">
        <v>755.36</v>
      </c>
      <c r="Z45" s="58">
        <v>755.36</v>
      </c>
      <c r="AA45" s="58">
        <v>755.36</v>
      </c>
      <c r="AB45" s="58">
        <v>755.36</v>
      </c>
      <c r="AC45" s="58">
        <v>0</v>
      </c>
      <c r="AD45" s="58">
        <v>0</v>
      </c>
      <c r="AE45" s="58">
        <v>0</v>
      </c>
      <c r="AF45" s="58">
        <v>0</v>
      </c>
      <c r="AG45" s="58">
        <v>0</v>
      </c>
      <c r="AH45" s="58">
        <v>0</v>
      </c>
      <c r="AI45" s="58">
        <f t="shared" si="4"/>
        <v>188054.01</v>
      </c>
      <c r="AJ45" s="66"/>
      <c r="AK45" s="58">
        <v>0</v>
      </c>
      <c r="AL45" s="58">
        <v>0</v>
      </c>
      <c r="AM45" s="58">
        <v>0</v>
      </c>
      <c r="AN45" s="58">
        <v>0</v>
      </c>
      <c r="AO45" s="58">
        <v>0</v>
      </c>
      <c r="AP45" s="58">
        <v>0</v>
      </c>
      <c r="AQ45" s="58">
        <v>0</v>
      </c>
      <c r="AR45" s="58">
        <v>293.75</v>
      </c>
      <c r="AS45" s="58">
        <v>0</v>
      </c>
      <c r="AT45" s="58">
        <v>0</v>
      </c>
      <c r="AU45" s="58">
        <v>0</v>
      </c>
      <c r="AV45" s="58">
        <v>0</v>
      </c>
      <c r="AW45" s="58">
        <v>0</v>
      </c>
      <c r="AX45" s="58">
        <v>0</v>
      </c>
      <c r="AY45" s="129">
        <v>190000</v>
      </c>
      <c r="AZ45" s="130">
        <v>1945.99</v>
      </c>
      <c r="BA45" s="103">
        <f t="shared" si="5"/>
        <v>3776.8</v>
      </c>
      <c r="BB45" s="103">
        <f t="shared" si="6"/>
        <v>9483.98</v>
      </c>
    </row>
    <row r="46" spans="1:54" x14ac:dyDescent="0.25">
      <c r="A46" s="57" t="s">
        <v>3527</v>
      </c>
      <c r="B46" s="131">
        <v>1787703126380</v>
      </c>
      <c r="C46" s="39">
        <v>45429</v>
      </c>
      <c r="D46" s="120">
        <v>313118.99</v>
      </c>
      <c r="E46" s="57" t="s">
        <v>19</v>
      </c>
      <c r="F46" s="66" t="s">
        <v>2377</v>
      </c>
      <c r="G46" s="57" t="s">
        <v>3487</v>
      </c>
      <c r="H46" s="128">
        <v>1912.87</v>
      </c>
      <c r="I46" s="128">
        <v>1922.44</v>
      </c>
      <c r="J46" s="128">
        <v>1938.39</v>
      </c>
      <c r="K46" s="121">
        <f t="shared" si="0"/>
        <v>5773.7</v>
      </c>
      <c r="L46" s="121">
        <f t="shared" si="1"/>
        <v>2640.39</v>
      </c>
      <c r="M46" s="122">
        <v>2369.9</v>
      </c>
      <c r="N46" s="123">
        <f t="shared" si="2"/>
        <v>10783.99</v>
      </c>
      <c r="O46" s="58">
        <f t="shared" si="3"/>
        <v>308783.76</v>
      </c>
      <c r="P46" s="58">
        <v>2703.01</v>
      </c>
      <c r="Q46" s="58">
        <v>2703.01</v>
      </c>
      <c r="R46" s="58">
        <v>2703.01</v>
      </c>
      <c r="S46" s="58">
        <v>2703.01</v>
      </c>
      <c r="T46" s="58">
        <v>2703.01</v>
      </c>
      <c r="U46" s="58">
        <v>2703.01</v>
      </c>
      <c r="V46" s="58">
        <v>2703.01</v>
      </c>
      <c r="W46" s="58">
        <v>2703.01</v>
      </c>
      <c r="X46" s="58">
        <v>9016.4</v>
      </c>
      <c r="Y46" s="58">
        <v>1518.06</v>
      </c>
      <c r="Z46" s="58">
        <v>1196.31</v>
      </c>
      <c r="AA46" s="58">
        <v>1196.31</v>
      </c>
      <c r="AB46" s="58">
        <v>1196.31</v>
      </c>
      <c r="AC46" s="58">
        <v>1196.31</v>
      </c>
      <c r="AD46" s="58">
        <v>1196.31</v>
      </c>
      <c r="AE46" s="58">
        <v>1196.31</v>
      </c>
      <c r="AF46" s="58">
        <v>1196.31</v>
      </c>
      <c r="AG46" s="58">
        <v>1196.31</v>
      </c>
      <c r="AH46" s="58">
        <v>1196.31</v>
      </c>
      <c r="AI46" s="58">
        <f t="shared" si="4"/>
        <v>258011.90999999997</v>
      </c>
      <c r="AJ46" s="66"/>
      <c r="AK46" s="58">
        <v>7498.34</v>
      </c>
      <c r="AL46" s="58">
        <v>0</v>
      </c>
      <c r="AM46" s="58">
        <v>0</v>
      </c>
      <c r="AN46" s="58">
        <v>0</v>
      </c>
      <c r="AO46" s="58">
        <v>348.18</v>
      </c>
      <c r="AP46" s="58">
        <v>0</v>
      </c>
      <c r="AQ46" s="58">
        <v>0</v>
      </c>
      <c r="AR46" s="58">
        <v>0</v>
      </c>
      <c r="AS46" s="58">
        <v>0</v>
      </c>
      <c r="AT46" s="58">
        <v>0</v>
      </c>
      <c r="AU46" s="58">
        <v>0</v>
      </c>
      <c r="AV46" s="58">
        <v>0</v>
      </c>
      <c r="AW46" s="58">
        <v>0</v>
      </c>
      <c r="AX46" s="58">
        <v>0</v>
      </c>
      <c r="AY46" s="129">
        <v>260652.3</v>
      </c>
      <c r="AZ46" s="130">
        <v>2640.39</v>
      </c>
      <c r="BA46" s="103">
        <f t="shared" si="5"/>
        <v>13515.050000000001</v>
      </c>
      <c r="BB46" s="103">
        <f t="shared" si="6"/>
        <v>37256.80000000001</v>
      </c>
    </row>
    <row r="47" spans="1:54" x14ac:dyDescent="0.25">
      <c r="A47" s="57" t="s">
        <v>3528</v>
      </c>
      <c r="B47" s="146">
        <v>1787703151679</v>
      </c>
      <c r="C47" s="39">
        <v>45301</v>
      </c>
      <c r="D47" s="120">
        <v>395355.03</v>
      </c>
      <c r="E47" s="57" t="s">
        <v>19</v>
      </c>
      <c r="F47" s="66" t="s">
        <v>2381</v>
      </c>
      <c r="G47" s="57" t="s">
        <v>3487</v>
      </c>
      <c r="H47" s="128">
        <v>1710.58</v>
      </c>
      <c r="I47" s="128">
        <v>1719.13</v>
      </c>
      <c r="J47" s="128">
        <v>1733.4</v>
      </c>
      <c r="K47" s="121">
        <f t="shared" si="0"/>
        <v>5163.1100000000006</v>
      </c>
      <c r="L47" s="121">
        <f t="shared" si="1"/>
        <v>3493.29</v>
      </c>
      <c r="M47" s="122">
        <v>10198.58</v>
      </c>
      <c r="N47" s="123">
        <f t="shared" si="2"/>
        <v>18854.980000000003</v>
      </c>
      <c r="O47" s="58">
        <f t="shared" si="3"/>
        <v>372451.35000000003</v>
      </c>
      <c r="P47" s="58">
        <v>1740.34</v>
      </c>
      <c r="Q47" s="58">
        <v>1740.34</v>
      </c>
      <c r="R47" s="58">
        <v>3001.76</v>
      </c>
      <c r="S47" s="58">
        <v>1261.42</v>
      </c>
      <c r="T47" s="58">
        <v>1261.42</v>
      </c>
      <c r="U47" s="58">
        <v>1261.42</v>
      </c>
      <c r="V47" s="58">
        <v>1261.42</v>
      </c>
      <c r="W47" s="58">
        <v>1261.42</v>
      </c>
      <c r="X47" s="58">
        <v>1261.42</v>
      </c>
      <c r="Y47" s="58">
        <v>1261.42</v>
      </c>
      <c r="Z47" s="58">
        <v>1261.42</v>
      </c>
      <c r="AA47" s="58">
        <v>1261.42</v>
      </c>
      <c r="AB47" s="58">
        <v>1261.42</v>
      </c>
      <c r="AC47" s="58">
        <v>1261.42</v>
      </c>
      <c r="AD47" s="58">
        <v>1261.42</v>
      </c>
      <c r="AE47" s="58">
        <v>1261.42</v>
      </c>
      <c r="AF47" s="58">
        <v>1261.42</v>
      </c>
      <c r="AG47" s="58">
        <v>1261.42</v>
      </c>
      <c r="AH47" s="58">
        <v>0</v>
      </c>
      <c r="AI47" s="58">
        <f t="shared" si="4"/>
        <v>346506.71</v>
      </c>
      <c r="AJ47" s="58">
        <v>0</v>
      </c>
      <c r="AK47" s="66"/>
      <c r="AL47" s="58">
        <v>540.9</v>
      </c>
      <c r="AM47" s="58">
        <v>0</v>
      </c>
      <c r="AN47" s="58">
        <v>0</v>
      </c>
      <c r="AO47" s="58">
        <v>0</v>
      </c>
      <c r="AP47" s="58">
        <v>0</v>
      </c>
      <c r="AQ47" s="58">
        <v>0</v>
      </c>
      <c r="AR47" s="58">
        <v>0</v>
      </c>
      <c r="AS47" s="58">
        <v>0</v>
      </c>
      <c r="AT47" s="58">
        <v>0</v>
      </c>
      <c r="AU47" s="58">
        <v>0</v>
      </c>
      <c r="AV47" s="58">
        <v>0</v>
      </c>
      <c r="AW47" s="58">
        <v>0</v>
      </c>
      <c r="AX47" s="58">
        <v>0</v>
      </c>
      <c r="AY47" s="129">
        <v>350000</v>
      </c>
      <c r="AZ47" s="130">
        <v>3493.29</v>
      </c>
      <c r="BA47" s="103">
        <f t="shared" si="5"/>
        <v>9005.2800000000007</v>
      </c>
      <c r="BB47" s="103">
        <f t="shared" si="6"/>
        <v>16939.36</v>
      </c>
    </row>
    <row r="48" spans="1:54" x14ac:dyDescent="0.25">
      <c r="A48" s="57" t="s">
        <v>3529</v>
      </c>
      <c r="B48" s="131">
        <v>8787721462220</v>
      </c>
      <c r="C48" s="39">
        <v>45316</v>
      </c>
      <c r="D48" s="120">
        <v>295095</v>
      </c>
      <c r="E48" s="57" t="s">
        <v>19</v>
      </c>
      <c r="F48" s="137" t="s">
        <v>2384</v>
      </c>
      <c r="G48" s="57" t="s">
        <v>3487</v>
      </c>
      <c r="H48" s="128">
        <v>5598.48</v>
      </c>
      <c r="I48" s="128">
        <v>283.19</v>
      </c>
      <c r="J48" s="128">
        <v>285.55</v>
      </c>
      <c r="K48" s="121">
        <f t="shared" si="0"/>
        <v>6167.2199999999993</v>
      </c>
      <c r="L48" s="121">
        <f t="shared" si="1"/>
        <v>2803.52</v>
      </c>
      <c r="M48" s="122"/>
      <c r="N48" s="123">
        <f t="shared" si="2"/>
        <v>8970.74</v>
      </c>
      <c r="O48" s="58">
        <f t="shared" si="3"/>
        <v>292571.88999999996</v>
      </c>
      <c r="P48" s="58">
        <v>1085.3399999999999</v>
      </c>
      <c r="Q48" s="58">
        <v>1085.3399999999999</v>
      </c>
      <c r="R48" s="58">
        <v>1085.3399999999999</v>
      </c>
      <c r="S48" s="58">
        <v>1085.3399999999999</v>
      </c>
      <c r="T48" s="58">
        <v>1085.3399999999999</v>
      </c>
      <c r="U48" s="58">
        <v>1085.3399999999999</v>
      </c>
      <c r="V48" s="58">
        <v>1085.3399999999999</v>
      </c>
      <c r="W48" s="58">
        <v>286.69</v>
      </c>
      <c r="X48" s="58">
        <v>286.69</v>
      </c>
      <c r="Y48" s="58">
        <v>5695.86</v>
      </c>
      <c r="Z48" s="58">
        <v>286.69</v>
      </c>
      <c r="AA48" s="58">
        <v>286.69</v>
      </c>
      <c r="AB48" s="58">
        <v>286.69</v>
      </c>
      <c r="AC48" s="58">
        <v>286.69</v>
      </c>
      <c r="AD48" s="58">
        <v>286.69</v>
      </c>
      <c r="AE48" s="58">
        <v>286.69</v>
      </c>
      <c r="AF48" s="58">
        <v>286.69</v>
      </c>
      <c r="AG48" s="58">
        <v>286.69</v>
      </c>
      <c r="AH48" s="58">
        <v>0</v>
      </c>
      <c r="AI48" s="58">
        <f t="shared" si="4"/>
        <v>270894.38999999996</v>
      </c>
      <c r="AJ48" s="58">
        <v>5409.17</v>
      </c>
      <c r="AK48" s="66"/>
      <c r="AL48" s="58">
        <v>108.19</v>
      </c>
      <c r="AM48" s="58">
        <v>0</v>
      </c>
      <c r="AN48" s="58">
        <v>0</v>
      </c>
      <c r="AO48" s="58">
        <v>0</v>
      </c>
      <c r="AP48" s="58">
        <v>0</v>
      </c>
      <c r="AQ48" s="58">
        <v>0</v>
      </c>
      <c r="AR48" s="58">
        <v>0</v>
      </c>
      <c r="AS48" s="58">
        <v>0</v>
      </c>
      <c r="AT48" s="58">
        <v>0</v>
      </c>
      <c r="AU48" s="58">
        <v>0</v>
      </c>
      <c r="AV48" s="58">
        <v>0</v>
      </c>
      <c r="AW48" s="58">
        <v>0</v>
      </c>
      <c r="AX48" s="58">
        <v>0</v>
      </c>
      <c r="AY48" s="129">
        <v>273697.90999999997</v>
      </c>
      <c r="AZ48" s="130">
        <v>2803.52</v>
      </c>
      <c r="BA48" s="103">
        <f t="shared" si="5"/>
        <v>5426.7</v>
      </c>
      <c r="BB48" s="103">
        <f t="shared" si="6"/>
        <v>16250.800000000005</v>
      </c>
    </row>
    <row r="49" spans="1:54" x14ac:dyDescent="0.25">
      <c r="A49" s="57" t="s">
        <v>3530</v>
      </c>
      <c r="B49" s="131">
        <v>1787703133735</v>
      </c>
      <c r="C49" s="39">
        <v>45319</v>
      </c>
      <c r="D49" s="120">
        <v>293185</v>
      </c>
      <c r="E49" s="57" t="s">
        <v>19</v>
      </c>
      <c r="F49" s="66" t="s">
        <v>2387</v>
      </c>
      <c r="G49" s="57" t="s">
        <v>3487</v>
      </c>
      <c r="H49" s="128">
        <v>1091.0999999999999</v>
      </c>
      <c r="I49" s="128">
        <v>1063.3399999999999</v>
      </c>
      <c r="J49" s="128">
        <v>2146.17</v>
      </c>
      <c r="K49" s="121">
        <f t="shared" si="0"/>
        <v>4300.6099999999997</v>
      </c>
      <c r="L49" s="121">
        <f t="shared" si="1"/>
        <v>2611.5299999999997</v>
      </c>
      <c r="M49" s="122">
        <v>987.73</v>
      </c>
      <c r="N49" s="123">
        <f t="shared" si="2"/>
        <v>7899.869999999999</v>
      </c>
      <c r="O49" s="58">
        <f t="shared" si="3"/>
        <v>294393.15000000002</v>
      </c>
      <c r="P49" s="58">
        <v>2069.56</v>
      </c>
      <c r="Q49" s="58">
        <v>2069.56</v>
      </c>
      <c r="R49" s="58">
        <v>2069.56</v>
      </c>
      <c r="S49" s="58">
        <v>2069.56</v>
      </c>
      <c r="T49" s="58">
        <v>2069.56</v>
      </c>
      <c r="U49" s="58">
        <v>2069.56</v>
      </c>
      <c r="V49" s="58">
        <v>2069.56</v>
      </c>
      <c r="W49" s="58">
        <v>2069.56</v>
      </c>
      <c r="X49" s="58">
        <v>7478.73</v>
      </c>
      <c r="Y49" s="58">
        <v>1081.83</v>
      </c>
      <c r="Z49" s="58">
        <v>1081.83</v>
      </c>
      <c r="AA49" s="58">
        <v>1081.83</v>
      </c>
      <c r="AB49" s="58">
        <v>1081.83</v>
      </c>
      <c r="AC49" s="58">
        <v>1081.83</v>
      </c>
      <c r="AD49" s="58">
        <v>1081.83</v>
      </c>
      <c r="AE49" s="58">
        <v>1081.83</v>
      </c>
      <c r="AF49" s="58">
        <v>1081.83</v>
      </c>
      <c r="AG49" s="58">
        <v>1081.83</v>
      </c>
      <c r="AH49" s="58">
        <v>5409.17</v>
      </c>
      <c r="AI49" s="58">
        <f t="shared" si="4"/>
        <v>254639.21</v>
      </c>
      <c r="AJ49" s="58">
        <v>0</v>
      </c>
      <c r="AK49" s="66"/>
      <c r="AL49" s="58">
        <v>573.09</v>
      </c>
      <c r="AM49" s="58">
        <v>0</v>
      </c>
      <c r="AN49" s="58">
        <v>0</v>
      </c>
      <c r="AO49" s="58">
        <v>0</v>
      </c>
      <c r="AP49" s="58">
        <v>0</v>
      </c>
      <c r="AQ49" s="58">
        <v>0</v>
      </c>
      <c r="AR49" s="58">
        <v>0</v>
      </c>
      <c r="AS49" s="58">
        <v>0</v>
      </c>
      <c r="AT49" s="58">
        <v>0</v>
      </c>
      <c r="AU49" s="58">
        <v>0</v>
      </c>
      <c r="AV49" s="58">
        <v>0</v>
      </c>
      <c r="AW49" s="58">
        <v>0</v>
      </c>
      <c r="AX49" s="58">
        <v>0</v>
      </c>
      <c r="AY49" s="129">
        <v>257250.74</v>
      </c>
      <c r="AZ49" s="130">
        <v>2611.5299999999997</v>
      </c>
      <c r="BA49" s="103">
        <f t="shared" si="5"/>
        <v>10347.799999999999</v>
      </c>
      <c r="BB49" s="103">
        <f t="shared" si="6"/>
        <v>29406.14000000001</v>
      </c>
    </row>
    <row r="50" spans="1:54" x14ac:dyDescent="0.25">
      <c r="A50" s="57" t="s">
        <v>3531</v>
      </c>
      <c r="B50" s="133"/>
      <c r="C50" s="28"/>
      <c r="D50" s="120"/>
      <c r="E50" s="57" t="s">
        <v>16</v>
      </c>
      <c r="F50" s="66"/>
      <c r="G50" s="57"/>
      <c r="H50" s="58"/>
      <c r="I50" s="58"/>
      <c r="J50" s="58"/>
      <c r="K50" s="121">
        <f t="shared" si="0"/>
        <v>0</v>
      </c>
      <c r="L50" s="121">
        <f t="shared" si="1"/>
        <v>0</v>
      </c>
      <c r="M50" s="121"/>
      <c r="N50" s="123">
        <f t="shared" si="2"/>
        <v>0</v>
      </c>
      <c r="O50" s="58">
        <f t="shared" si="3"/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0</v>
      </c>
      <c r="Z50" s="58">
        <v>0</v>
      </c>
      <c r="AA50" s="58">
        <v>0</v>
      </c>
      <c r="AB50" s="58">
        <v>0</v>
      </c>
      <c r="AC50" s="58">
        <v>0</v>
      </c>
      <c r="AD50" s="58">
        <v>0</v>
      </c>
      <c r="AE50" s="58">
        <v>0</v>
      </c>
      <c r="AF50" s="58">
        <v>0</v>
      </c>
      <c r="AG50" s="58">
        <v>0</v>
      </c>
      <c r="AH50" s="58">
        <v>0</v>
      </c>
      <c r="AI50" s="58">
        <f t="shared" si="4"/>
        <v>0</v>
      </c>
      <c r="AJ50" s="58">
        <v>0</v>
      </c>
      <c r="AK50" s="58">
        <v>0</v>
      </c>
      <c r="AL50" s="58">
        <v>0</v>
      </c>
      <c r="AM50" s="58">
        <v>0</v>
      </c>
      <c r="AN50" s="58">
        <v>0</v>
      </c>
      <c r="AO50" s="58">
        <v>0</v>
      </c>
      <c r="AP50" s="58">
        <v>0</v>
      </c>
      <c r="AQ50" s="58">
        <v>0</v>
      </c>
      <c r="AR50" s="58">
        <v>0</v>
      </c>
      <c r="AS50" s="58">
        <v>0</v>
      </c>
      <c r="AT50" s="58">
        <v>0</v>
      </c>
      <c r="AU50" s="58">
        <v>0</v>
      </c>
      <c r="AV50" s="58">
        <v>0</v>
      </c>
      <c r="AW50" s="58">
        <v>0</v>
      </c>
      <c r="AX50" s="58">
        <v>0</v>
      </c>
      <c r="AY50" s="124"/>
      <c r="AZ50" s="124">
        <v>0</v>
      </c>
      <c r="BA50" s="103">
        <f t="shared" si="5"/>
        <v>0</v>
      </c>
      <c r="BB50" s="103">
        <f t="shared" si="6"/>
        <v>0</v>
      </c>
    </row>
    <row r="51" spans="1:54" x14ac:dyDescent="0.25">
      <c r="A51" s="57" t="s">
        <v>3533</v>
      </c>
      <c r="B51" s="133"/>
      <c r="C51" s="28"/>
      <c r="D51" s="120"/>
      <c r="E51" s="57" t="s">
        <v>16</v>
      </c>
      <c r="F51" s="66"/>
      <c r="G51" s="57"/>
      <c r="H51" s="58"/>
      <c r="I51" s="58"/>
      <c r="J51" s="58"/>
      <c r="K51" s="121">
        <f t="shared" si="0"/>
        <v>0</v>
      </c>
      <c r="L51" s="121">
        <f t="shared" si="1"/>
        <v>0</v>
      </c>
      <c r="M51" s="121"/>
      <c r="N51" s="123">
        <f t="shared" si="2"/>
        <v>0</v>
      </c>
      <c r="O51" s="58">
        <f t="shared" si="3"/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0</v>
      </c>
      <c r="AA51" s="58">
        <v>0</v>
      </c>
      <c r="AB51" s="58">
        <v>0</v>
      </c>
      <c r="AC51" s="58">
        <v>0</v>
      </c>
      <c r="AD51" s="58">
        <v>0</v>
      </c>
      <c r="AE51" s="58">
        <v>0</v>
      </c>
      <c r="AF51" s="58">
        <v>0</v>
      </c>
      <c r="AG51" s="58">
        <v>0</v>
      </c>
      <c r="AH51" s="58">
        <v>0</v>
      </c>
      <c r="AI51" s="58">
        <f t="shared" si="4"/>
        <v>0</v>
      </c>
      <c r="AJ51" s="58">
        <v>0</v>
      </c>
      <c r="AK51" s="58">
        <v>0</v>
      </c>
      <c r="AL51" s="58">
        <v>0</v>
      </c>
      <c r="AM51" s="58">
        <v>0</v>
      </c>
      <c r="AN51" s="58">
        <v>0</v>
      </c>
      <c r="AO51" s="58">
        <v>0</v>
      </c>
      <c r="AP51" s="58">
        <v>0</v>
      </c>
      <c r="AQ51" s="58">
        <v>0</v>
      </c>
      <c r="AR51" s="58">
        <v>0</v>
      </c>
      <c r="AS51" s="58">
        <v>0</v>
      </c>
      <c r="AT51" s="58">
        <v>0</v>
      </c>
      <c r="AU51" s="58">
        <v>0</v>
      </c>
      <c r="AV51" s="58">
        <v>0</v>
      </c>
      <c r="AW51" s="58">
        <v>0</v>
      </c>
      <c r="AX51" s="58">
        <v>0</v>
      </c>
      <c r="AY51" s="124"/>
      <c r="AZ51" s="124">
        <v>0</v>
      </c>
      <c r="BA51" s="103">
        <f t="shared" si="5"/>
        <v>0</v>
      </c>
      <c r="BB51" s="103">
        <f t="shared" si="6"/>
        <v>0</v>
      </c>
    </row>
    <row r="52" spans="1:54" x14ac:dyDescent="0.25">
      <c r="A52" s="57" t="s">
        <v>3534</v>
      </c>
      <c r="B52" s="133"/>
      <c r="C52" s="28"/>
      <c r="D52" s="120"/>
      <c r="E52" s="57" t="s">
        <v>16</v>
      </c>
      <c r="F52" s="66"/>
      <c r="G52" s="57"/>
      <c r="H52" s="58"/>
      <c r="I52" s="58"/>
      <c r="J52" s="58"/>
      <c r="K52" s="121">
        <f t="shared" si="0"/>
        <v>0</v>
      </c>
      <c r="L52" s="121">
        <f t="shared" si="1"/>
        <v>0</v>
      </c>
      <c r="M52" s="121"/>
      <c r="N52" s="123">
        <f t="shared" si="2"/>
        <v>0</v>
      </c>
      <c r="O52" s="58">
        <f t="shared" si="3"/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0</v>
      </c>
      <c r="Z52" s="58">
        <v>0</v>
      </c>
      <c r="AA52" s="58">
        <v>0</v>
      </c>
      <c r="AB52" s="58">
        <v>0</v>
      </c>
      <c r="AC52" s="58">
        <v>0</v>
      </c>
      <c r="AD52" s="58">
        <v>0</v>
      </c>
      <c r="AE52" s="58">
        <v>0</v>
      </c>
      <c r="AF52" s="58">
        <v>0</v>
      </c>
      <c r="AG52" s="58">
        <v>0</v>
      </c>
      <c r="AH52" s="58">
        <v>0</v>
      </c>
      <c r="AI52" s="58">
        <f t="shared" si="4"/>
        <v>0</v>
      </c>
      <c r="AJ52" s="58">
        <v>0</v>
      </c>
      <c r="AK52" s="58">
        <v>0</v>
      </c>
      <c r="AL52" s="58">
        <v>0</v>
      </c>
      <c r="AM52" s="58">
        <v>0</v>
      </c>
      <c r="AN52" s="58">
        <v>0</v>
      </c>
      <c r="AO52" s="58">
        <v>0</v>
      </c>
      <c r="AP52" s="58">
        <v>0</v>
      </c>
      <c r="AQ52" s="58">
        <v>0</v>
      </c>
      <c r="AR52" s="58">
        <v>0</v>
      </c>
      <c r="AS52" s="58">
        <v>0</v>
      </c>
      <c r="AT52" s="58">
        <v>0</v>
      </c>
      <c r="AU52" s="58">
        <v>0</v>
      </c>
      <c r="AV52" s="58">
        <v>0</v>
      </c>
      <c r="AW52" s="58">
        <v>0</v>
      </c>
      <c r="AX52" s="58">
        <v>0</v>
      </c>
      <c r="AY52" s="124"/>
      <c r="AZ52" s="124">
        <v>0</v>
      </c>
      <c r="BA52" s="103">
        <f t="shared" si="5"/>
        <v>0</v>
      </c>
      <c r="BB52" s="103">
        <f t="shared" si="6"/>
        <v>0</v>
      </c>
    </row>
    <row r="53" spans="1:54" x14ac:dyDescent="0.25">
      <c r="A53" s="57" t="s">
        <v>3481</v>
      </c>
      <c r="B53" s="133"/>
      <c r="C53" s="28"/>
      <c r="D53" s="120"/>
      <c r="E53" s="57" t="s">
        <v>16</v>
      </c>
      <c r="F53" s="66"/>
      <c r="G53" s="57"/>
      <c r="H53" s="58"/>
      <c r="I53" s="58"/>
      <c r="J53" s="58"/>
      <c r="K53" s="121">
        <f t="shared" si="0"/>
        <v>0</v>
      </c>
      <c r="L53" s="121">
        <f t="shared" si="1"/>
        <v>0</v>
      </c>
      <c r="M53" s="121"/>
      <c r="N53" s="123">
        <f t="shared" si="2"/>
        <v>0</v>
      </c>
      <c r="O53" s="58">
        <f t="shared" si="3"/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58">
        <v>0</v>
      </c>
      <c r="Z53" s="58">
        <v>0</v>
      </c>
      <c r="AA53" s="58">
        <v>0</v>
      </c>
      <c r="AB53" s="58">
        <v>0</v>
      </c>
      <c r="AC53" s="58">
        <v>0</v>
      </c>
      <c r="AD53" s="58">
        <v>0</v>
      </c>
      <c r="AE53" s="58">
        <v>0</v>
      </c>
      <c r="AF53" s="58">
        <v>0</v>
      </c>
      <c r="AG53" s="58">
        <v>0</v>
      </c>
      <c r="AH53" s="58">
        <v>0</v>
      </c>
      <c r="AI53" s="58">
        <f t="shared" si="4"/>
        <v>0</v>
      </c>
      <c r="AJ53" s="58">
        <v>0</v>
      </c>
      <c r="AK53" s="58">
        <v>0</v>
      </c>
      <c r="AL53" s="58">
        <v>0</v>
      </c>
      <c r="AM53" s="58">
        <v>0</v>
      </c>
      <c r="AN53" s="58">
        <v>0</v>
      </c>
      <c r="AO53" s="58">
        <v>0</v>
      </c>
      <c r="AP53" s="58">
        <v>0</v>
      </c>
      <c r="AQ53" s="58">
        <v>0</v>
      </c>
      <c r="AR53" s="58">
        <v>0</v>
      </c>
      <c r="AS53" s="58">
        <v>0</v>
      </c>
      <c r="AT53" s="58">
        <v>0</v>
      </c>
      <c r="AU53" s="58">
        <v>0</v>
      </c>
      <c r="AV53" s="58">
        <v>0</v>
      </c>
      <c r="AW53" s="58">
        <v>0</v>
      </c>
      <c r="AX53" s="58">
        <v>0</v>
      </c>
      <c r="AY53" s="124"/>
      <c r="AZ53" s="124">
        <v>0</v>
      </c>
      <c r="BA53" s="103">
        <f t="shared" si="5"/>
        <v>0</v>
      </c>
      <c r="BB53" s="103">
        <f t="shared" si="6"/>
        <v>0</v>
      </c>
    </row>
    <row r="54" spans="1:54" x14ac:dyDescent="0.25">
      <c r="A54" s="57" t="s">
        <v>3536</v>
      </c>
      <c r="B54" s="119"/>
      <c r="C54" s="126">
        <v>45264</v>
      </c>
      <c r="D54" s="120">
        <v>228700</v>
      </c>
      <c r="E54" s="57" t="s">
        <v>19</v>
      </c>
      <c r="F54" s="137" t="s">
        <v>2394</v>
      </c>
      <c r="G54" s="57" t="s">
        <v>3487</v>
      </c>
      <c r="H54" s="128"/>
      <c r="I54" s="128">
        <v>5067.03</v>
      </c>
      <c r="J54" s="128">
        <v>2560.91</v>
      </c>
      <c r="K54" s="121">
        <f t="shared" si="0"/>
        <v>7627.94</v>
      </c>
      <c r="L54" s="121">
        <f t="shared" si="1"/>
        <v>0</v>
      </c>
      <c r="M54" s="122"/>
      <c r="N54" s="123">
        <f t="shared" si="2"/>
        <v>7627.94</v>
      </c>
      <c r="O54" s="58">
        <f t="shared" si="3"/>
        <v>96431.98000000004</v>
      </c>
      <c r="P54" s="58">
        <v>2571.16</v>
      </c>
      <c r="Q54" s="58">
        <v>2571.16</v>
      </c>
      <c r="R54" s="58">
        <v>15562.27</v>
      </c>
      <c r="S54" s="58">
        <v>2571.16</v>
      </c>
      <c r="T54" s="58">
        <v>2571.16</v>
      </c>
      <c r="U54" s="58">
        <v>2571.16</v>
      </c>
      <c r="V54" s="58">
        <v>2571.16</v>
      </c>
      <c r="W54" s="58">
        <v>2571.16</v>
      </c>
      <c r="X54" s="58">
        <v>15562.27</v>
      </c>
      <c r="Y54" s="58">
        <v>2571.16</v>
      </c>
      <c r="Z54" s="58">
        <v>2571.16</v>
      </c>
      <c r="AA54" s="58">
        <v>2571.16</v>
      </c>
      <c r="AB54" s="58">
        <v>2571.16</v>
      </c>
      <c r="AC54" s="58">
        <v>2571.16</v>
      </c>
      <c r="AD54" s="58">
        <v>15562.27</v>
      </c>
      <c r="AE54" s="58">
        <v>2571.16</v>
      </c>
      <c r="AF54" s="58">
        <v>2571.16</v>
      </c>
      <c r="AG54" s="58">
        <v>2571.16</v>
      </c>
      <c r="AH54" s="58">
        <v>0</v>
      </c>
      <c r="AI54" s="58">
        <f t="shared" si="4"/>
        <v>0</v>
      </c>
      <c r="AJ54" s="58">
        <v>10919.03</v>
      </c>
      <c r="AK54" s="58">
        <v>258.74</v>
      </c>
      <c r="AL54" s="58">
        <v>0</v>
      </c>
      <c r="AM54" s="58">
        <v>0</v>
      </c>
      <c r="AN54" s="58">
        <v>0</v>
      </c>
      <c r="AO54" s="58">
        <v>0</v>
      </c>
      <c r="AP54" s="58">
        <v>0</v>
      </c>
      <c r="AQ54" s="58">
        <v>0</v>
      </c>
      <c r="AR54" s="58">
        <v>0</v>
      </c>
      <c r="AS54" s="58">
        <v>0</v>
      </c>
      <c r="AT54" s="58">
        <v>0</v>
      </c>
      <c r="AU54" s="58">
        <v>0</v>
      </c>
      <c r="AV54" s="58">
        <v>0</v>
      </c>
      <c r="AW54" s="58">
        <v>0</v>
      </c>
      <c r="AX54" s="58">
        <v>0</v>
      </c>
      <c r="AY54" s="144"/>
      <c r="AZ54" s="124"/>
      <c r="BA54" s="103">
        <f t="shared" si="5"/>
        <v>25846.91</v>
      </c>
      <c r="BB54" s="103">
        <f t="shared" si="6"/>
        <v>70585.070000000022</v>
      </c>
    </row>
    <row r="55" spans="1:54" x14ac:dyDescent="0.25">
      <c r="A55" s="57" t="s">
        <v>3537</v>
      </c>
      <c r="B55" s="133"/>
      <c r="C55" s="28"/>
      <c r="D55" s="120"/>
      <c r="E55" s="57" t="s">
        <v>16</v>
      </c>
      <c r="F55" s="66"/>
      <c r="G55" s="57"/>
      <c r="H55" s="58"/>
      <c r="I55" s="58"/>
      <c r="J55" s="58"/>
      <c r="K55" s="121">
        <f t="shared" si="0"/>
        <v>0</v>
      </c>
      <c r="L55" s="121">
        <f t="shared" si="1"/>
        <v>0</v>
      </c>
      <c r="M55" s="121"/>
      <c r="N55" s="123">
        <f t="shared" si="2"/>
        <v>0</v>
      </c>
      <c r="O55" s="58">
        <f t="shared" si="3"/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  <c r="AC55" s="58">
        <v>0</v>
      </c>
      <c r="AD55" s="58">
        <v>0</v>
      </c>
      <c r="AE55" s="58">
        <v>0</v>
      </c>
      <c r="AF55" s="58">
        <v>0</v>
      </c>
      <c r="AG55" s="58">
        <v>0</v>
      </c>
      <c r="AH55" s="58">
        <v>0</v>
      </c>
      <c r="AI55" s="58">
        <f t="shared" si="4"/>
        <v>0</v>
      </c>
      <c r="AJ55" s="58">
        <v>0</v>
      </c>
      <c r="AK55" s="58">
        <v>0</v>
      </c>
      <c r="AL55" s="58">
        <v>0</v>
      </c>
      <c r="AM55" s="58">
        <v>0</v>
      </c>
      <c r="AN55" s="58">
        <v>0</v>
      </c>
      <c r="AO55" s="58">
        <v>0</v>
      </c>
      <c r="AP55" s="58">
        <v>0</v>
      </c>
      <c r="AQ55" s="58">
        <v>0</v>
      </c>
      <c r="AR55" s="58">
        <v>0</v>
      </c>
      <c r="AS55" s="58">
        <v>0</v>
      </c>
      <c r="AT55" s="58">
        <v>0</v>
      </c>
      <c r="AU55" s="58">
        <v>0</v>
      </c>
      <c r="AV55" s="58">
        <v>0</v>
      </c>
      <c r="AW55" s="58">
        <v>0</v>
      </c>
      <c r="AX55" s="58">
        <v>0</v>
      </c>
      <c r="AY55" s="124"/>
      <c r="AZ55" s="124">
        <v>0</v>
      </c>
      <c r="BA55" s="103">
        <f t="shared" si="5"/>
        <v>0</v>
      </c>
      <c r="BB55" s="103">
        <f t="shared" si="6"/>
        <v>0</v>
      </c>
    </row>
    <row r="56" spans="1:54" x14ac:dyDescent="0.25">
      <c r="A56" s="57" t="s">
        <v>3539</v>
      </c>
      <c r="B56" s="131">
        <v>8787721484747</v>
      </c>
      <c r="C56" s="39">
        <v>45303</v>
      </c>
      <c r="D56" s="120">
        <v>397876.88</v>
      </c>
      <c r="E56" s="57" t="s">
        <v>19</v>
      </c>
      <c r="F56" s="66" t="s">
        <v>2397</v>
      </c>
      <c r="G56" s="57" t="s">
        <v>3487</v>
      </c>
      <c r="H56" s="128">
        <v>3110.27</v>
      </c>
      <c r="I56" s="128">
        <v>3125.82</v>
      </c>
      <c r="J56" s="128">
        <v>3151.76</v>
      </c>
      <c r="K56" s="121">
        <f t="shared" si="0"/>
        <v>9387.85</v>
      </c>
      <c r="L56" s="121">
        <f t="shared" si="1"/>
        <v>2751.9700000000003</v>
      </c>
      <c r="M56" s="122">
        <v>1722.1</v>
      </c>
      <c r="N56" s="123">
        <f t="shared" si="2"/>
        <v>13861.92</v>
      </c>
      <c r="O56" s="58">
        <f t="shared" si="3"/>
        <v>353100.27999999997</v>
      </c>
      <c r="P56" s="58">
        <v>4025.42</v>
      </c>
      <c r="Q56" s="58">
        <v>4025.42</v>
      </c>
      <c r="R56" s="58">
        <v>4025.42</v>
      </c>
      <c r="S56" s="58">
        <v>4025.42</v>
      </c>
      <c r="T56" s="58">
        <v>4025.42</v>
      </c>
      <c r="U56" s="58">
        <v>4025.42</v>
      </c>
      <c r="V56" s="58">
        <v>4025.42</v>
      </c>
      <c r="W56" s="58">
        <v>4025.42</v>
      </c>
      <c r="X56" s="58">
        <v>3164.37</v>
      </c>
      <c r="Y56" s="58">
        <v>3164.37</v>
      </c>
      <c r="Z56" s="58">
        <v>3164.37</v>
      </c>
      <c r="AA56" s="58">
        <v>3164.37</v>
      </c>
      <c r="AB56" s="58">
        <v>3164.37</v>
      </c>
      <c r="AC56" s="58">
        <v>3164.37</v>
      </c>
      <c r="AD56" s="58">
        <v>3164.37</v>
      </c>
      <c r="AE56" s="58">
        <v>3164.37</v>
      </c>
      <c r="AF56" s="58">
        <v>3164.37</v>
      </c>
      <c r="AG56" s="58">
        <v>3164.37</v>
      </c>
      <c r="AH56" s="58">
        <v>3164.37</v>
      </c>
      <c r="AI56" s="58">
        <f t="shared" si="4"/>
        <v>285980.65999999997</v>
      </c>
      <c r="AJ56" s="58">
        <v>0</v>
      </c>
      <c r="AK56" s="66"/>
      <c r="AL56" s="58">
        <v>108.19</v>
      </c>
      <c r="AM56" s="58">
        <v>0</v>
      </c>
      <c r="AN56" s="58">
        <v>0</v>
      </c>
      <c r="AO56" s="58">
        <v>0</v>
      </c>
      <c r="AP56" s="58">
        <v>0</v>
      </c>
      <c r="AQ56" s="58">
        <v>0</v>
      </c>
      <c r="AR56" s="58">
        <v>0</v>
      </c>
      <c r="AS56" s="58">
        <v>0</v>
      </c>
      <c r="AT56" s="58">
        <v>0</v>
      </c>
      <c r="AU56" s="58">
        <v>0</v>
      </c>
      <c r="AV56" s="58">
        <v>0</v>
      </c>
      <c r="AW56" s="58">
        <v>0</v>
      </c>
      <c r="AX56" s="58">
        <v>0</v>
      </c>
      <c r="AY56" s="129">
        <v>288732.62999999995</v>
      </c>
      <c r="AZ56" s="130">
        <v>2751.9700000000003</v>
      </c>
      <c r="BA56" s="103">
        <f t="shared" si="5"/>
        <v>20127.099999999999</v>
      </c>
      <c r="BB56" s="103">
        <f t="shared" si="6"/>
        <v>46992.520000000011</v>
      </c>
    </row>
    <row r="57" spans="1:54" x14ac:dyDescent="0.25">
      <c r="A57" s="57" t="s">
        <v>3540</v>
      </c>
      <c r="B57" s="125">
        <v>1787703134294</v>
      </c>
      <c r="C57" s="126">
        <v>45262</v>
      </c>
      <c r="D57" s="120">
        <v>296140</v>
      </c>
      <c r="E57" s="57" t="s">
        <v>19</v>
      </c>
      <c r="F57" s="66" t="s">
        <v>2400</v>
      </c>
      <c r="G57" s="57" t="s">
        <v>3487</v>
      </c>
      <c r="H57" s="128">
        <v>441.74</v>
      </c>
      <c r="I57" s="128">
        <v>451.71</v>
      </c>
      <c r="J57" s="128">
        <v>456.09</v>
      </c>
      <c r="K57" s="121">
        <f t="shared" si="0"/>
        <v>1349.54</v>
      </c>
      <c r="L57" s="121">
        <f t="shared" si="1"/>
        <v>3022.8599999999997</v>
      </c>
      <c r="M57" s="122">
        <v>1998.6399999999999</v>
      </c>
      <c r="N57" s="123">
        <f t="shared" si="2"/>
        <v>6371.0399999999991</v>
      </c>
      <c r="O57" s="58">
        <f t="shared" si="3"/>
        <v>314397.25999999995</v>
      </c>
      <c r="P57" s="58">
        <v>1453.8</v>
      </c>
      <c r="Q57" s="58">
        <v>1453.8</v>
      </c>
      <c r="R57" s="58">
        <v>1453.8</v>
      </c>
      <c r="S57" s="58">
        <v>1453.8</v>
      </c>
      <c r="T57" s="58">
        <v>1453.8</v>
      </c>
      <c r="U57" s="58">
        <v>1453.8</v>
      </c>
      <c r="V57" s="58">
        <v>1453.8</v>
      </c>
      <c r="W57" s="58">
        <v>1453.8</v>
      </c>
      <c r="X57" s="58">
        <v>5120.74</v>
      </c>
      <c r="Y57" s="58">
        <v>465.52</v>
      </c>
      <c r="Z57" s="58">
        <v>465.52</v>
      </c>
      <c r="AA57" s="58">
        <v>465.52</v>
      </c>
      <c r="AB57" s="58">
        <v>465.52</v>
      </c>
      <c r="AC57" s="58">
        <v>465.52</v>
      </c>
      <c r="AD57" s="58">
        <v>465.52</v>
      </c>
      <c r="AE57" s="58">
        <v>465.52</v>
      </c>
      <c r="AF57" s="58">
        <v>465.52</v>
      </c>
      <c r="AG57" s="58">
        <v>465.52</v>
      </c>
      <c r="AH57" s="58">
        <v>4295.6000000000004</v>
      </c>
      <c r="AI57" s="58">
        <f t="shared" si="4"/>
        <v>288801.23</v>
      </c>
      <c r="AJ57" s="66"/>
      <c r="AK57" s="58">
        <v>359.61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58">
        <v>0</v>
      </c>
      <c r="AS57" s="58">
        <v>0</v>
      </c>
      <c r="AT57" s="58">
        <v>0</v>
      </c>
      <c r="AU57" s="58">
        <v>0</v>
      </c>
      <c r="AV57" s="58">
        <v>0</v>
      </c>
      <c r="AW57" s="58">
        <v>0</v>
      </c>
      <c r="AX57" s="58">
        <v>0</v>
      </c>
      <c r="AY57" s="129">
        <v>291824.08999999997</v>
      </c>
      <c r="AZ57" s="130">
        <v>3022.8599999999997</v>
      </c>
      <c r="BA57" s="103">
        <f t="shared" si="5"/>
        <v>7269</v>
      </c>
      <c r="BB57" s="103">
        <f t="shared" si="6"/>
        <v>18327.030000000006</v>
      </c>
    </row>
    <row r="58" spans="1:54" x14ac:dyDescent="0.25">
      <c r="A58" s="57" t="s">
        <v>3542</v>
      </c>
      <c r="B58" s="131">
        <v>1787703124647</v>
      </c>
      <c r="C58" s="126">
        <v>45264</v>
      </c>
      <c r="D58" s="120">
        <v>293550</v>
      </c>
      <c r="E58" s="57" t="s">
        <v>19</v>
      </c>
      <c r="F58" s="66" t="s">
        <v>2403</v>
      </c>
      <c r="G58" s="57" t="s">
        <v>3487</v>
      </c>
      <c r="H58" s="128">
        <v>24466.330000000009</v>
      </c>
      <c r="I58" s="128"/>
      <c r="J58" s="128"/>
      <c r="K58" s="121">
        <f t="shared" si="0"/>
        <v>24466.330000000009</v>
      </c>
      <c r="L58" s="121">
        <f t="shared" si="1"/>
        <v>2316.88</v>
      </c>
      <c r="M58" s="122">
        <v>990.27</v>
      </c>
      <c r="N58" s="123">
        <f t="shared" si="2"/>
        <v>27773.48000000001</v>
      </c>
      <c r="O58" s="58">
        <f t="shared" si="3"/>
        <v>257304.18</v>
      </c>
      <c r="P58" s="58">
        <v>990.27</v>
      </c>
      <c r="Q58" s="58">
        <v>990.27</v>
      </c>
      <c r="R58" s="58">
        <v>990.27</v>
      </c>
      <c r="S58" s="58">
        <v>990.27</v>
      </c>
      <c r="T58" s="58">
        <v>990.27</v>
      </c>
      <c r="U58" s="58">
        <v>990.27</v>
      </c>
      <c r="V58" s="58">
        <v>990.27</v>
      </c>
      <c r="W58" s="58">
        <v>990.27</v>
      </c>
      <c r="X58" s="58">
        <v>6809.29</v>
      </c>
      <c r="Y58" s="58">
        <v>0</v>
      </c>
      <c r="Z58" s="58">
        <v>0</v>
      </c>
      <c r="AA58" s="58">
        <v>0</v>
      </c>
      <c r="AB58" s="58">
        <v>0</v>
      </c>
      <c r="AC58" s="58">
        <v>0</v>
      </c>
      <c r="AD58" s="58">
        <v>0</v>
      </c>
      <c r="AE58" s="58">
        <v>0</v>
      </c>
      <c r="AF58" s="58">
        <v>0</v>
      </c>
      <c r="AG58" s="58">
        <v>0</v>
      </c>
      <c r="AH58" s="58">
        <v>11874.15</v>
      </c>
      <c r="AI58" s="58">
        <f t="shared" si="4"/>
        <v>230582.19999999998</v>
      </c>
      <c r="AJ58" s="66"/>
      <c r="AK58" s="58">
        <v>116.38</v>
      </c>
      <c r="AL58" s="58">
        <v>0</v>
      </c>
      <c r="AM58" s="58">
        <v>0</v>
      </c>
      <c r="AN58" s="58">
        <v>0</v>
      </c>
      <c r="AO58" s="58">
        <v>0</v>
      </c>
      <c r="AP58" s="58">
        <v>0</v>
      </c>
      <c r="AQ58" s="58">
        <v>0</v>
      </c>
      <c r="AR58" s="58">
        <v>0</v>
      </c>
      <c r="AS58" s="58">
        <v>0</v>
      </c>
      <c r="AT58" s="58">
        <v>0</v>
      </c>
      <c r="AU58" s="58">
        <v>0</v>
      </c>
      <c r="AV58" s="58">
        <v>0</v>
      </c>
      <c r="AW58" s="58">
        <v>0</v>
      </c>
      <c r="AX58" s="58">
        <v>0</v>
      </c>
      <c r="AY58" s="129">
        <v>232899.08</v>
      </c>
      <c r="AZ58" s="130">
        <v>2316.88</v>
      </c>
      <c r="BA58" s="103">
        <f t="shared" si="5"/>
        <v>4951.3500000000004</v>
      </c>
      <c r="BB58" s="103">
        <f t="shared" si="6"/>
        <v>21770.63</v>
      </c>
    </row>
    <row r="59" spans="1:54" x14ac:dyDescent="0.25">
      <c r="A59" s="57" t="s">
        <v>3543</v>
      </c>
      <c r="B59" s="28"/>
      <c r="C59" s="39">
        <v>45325</v>
      </c>
      <c r="D59" s="120">
        <v>295095</v>
      </c>
      <c r="E59" s="57" t="s">
        <v>19</v>
      </c>
      <c r="F59" s="66" t="s">
        <v>2406</v>
      </c>
      <c r="G59" s="57" t="s">
        <v>3487</v>
      </c>
      <c r="H59" s="128">
        <v>123.23</v>
      </c>
      <c r="I59" s="128">
        <v>123.85</v>
      </c>
      <c r="J59" s="128"/>
      <c r="K59" s="121">
        <f t="shared" si="0"/>
        <v>247.07999999999998</v>
      </c>
      <c r="L59" s="121">
        <f t="shared" si="1"/>
        <v>0</v>
      </c>
      <c r="M59" s="122"/>
      <c r="N59" s="123">
        <f t="shared" si="2"/>
        <v>247.07999999999998</v>
      </c>
      <c r="O59" s="58">
        <f t="shared" si="3"/>
        <v>280981.46999999997</v>
      </c>
      <c r="P59" s="58">
        <v>417.92</v>
      </c>
      <c r="Q59" s="58">
        <v>417.92</v>
      </c>
      <c r="R59" s="58">
        <v>417.92</v>
      </c>
      <c r="S59" s="58">
        <v>417.92</v>
      </c>
      <c r="T59" s="58">
        <v>417.92</v>
      </c>
      <c r="U59" s="58">
        <v>417.92</v>
      </c>
      <c r="V59" s="58">
        <v>417.92</v>
      </c>
      <c r="W59" s="58">
        <v>417.92</v>
      </c>
      <c r="X59" s="58">
        <v>417.92</v>
      </c>
      <c r="Y59" s="58">
        <v>417.92</v>
      </c>
      <c r="Z59" s="58">
        <v>417.92</v>
      </c>
      <c r="AA59" s="58">
        <v>417.92</v>
      </c>
      <c r="AB59" s="58">
        <v>417.92</v>
      </c>
      <c r="AC59" s="58">
        <v>417.92</v>
      </c>
      <c r="AD59" s="58">
        <v>417.92</v>
      </c>
      <c r="AE59" s="58">
        <v>417.92</v>
      </c>
      <c r="AF59" s="58">
        <v>417.92</v>
      </c>
      <c r="AG59" s="58">
        <v>417.92</v>
      </c>
      <c r="AH59" s="58">
        <v>2035.66</v>
      </c>
      <c r="AI59" s="58">
        <f t="shared" si="4"/>
        <v>271315.40000000002</v>
      </c>
      <c r="AJ59" s="58">
        <v>0</v>
      </c>
      <c r="AK59" s="66"/>
      <c r="AL59" s="58">
        <v>0</v>
      </c>
      <c r="AM59" s="58">
        <v>107.85</v>
      </c>
      <c r="AN59" s="58">
        <v>0</v>
      </c>
      <c r="AO59" s="58">
        <v>0</v>
      </c>
      <c r="AP59" s="58">
        <v>0</v>
      </c>
      <c r="AQ59" s="58">
        <v>0</v>
      </c>
      <c r="AR59" s="58">
        <v>0</v>
      </c>
      <c r="AS59" s="58">
        <v>0</v>
      </c>
      <c r="AT59" s="58">
        <v>0</v>
      </c>
      <c r="AU59" s="58">
        <v>0</v>
      </c>
      <c r="AV59" s="58">
        <v>0</v>
      </c>
      <c r="AW59" s="58">
        <v>0</v>
      </c>
      <c r="AX59" s="58">
        <v>0</v>
      </c>
      <c r="AY59" s="129">
        <v>271315.40000000002</v>
      </c>
      <c r="AZ59" s="124"/>
      <c r="BA59" s="103">
        <f t="shared" si="5"/>
        <v>2089.6</v>
      </c>
      <c r="BB59" s="103">
        <f t="shared" si="6"/>
        <v>7576.47</v>
      </c>
    </row>
    <row r="60" spans="1:54" x14ac:dyDescent="0.25">
      <c r="A60" s="57" t="s">
        <v>3544</v>
      </c>
      <c r="B60" s="133"/>
      <c r="C60" s="28"/>
      <c r="D60" s="120"/>
      <c r="E60" s="57" t="s">
        <v>16</v>
      </c>
      <c r="F60" s="66"/>
      <c r="G60" s="57"/>
      <c r="H60" s="58"/>
      <c r="I60" s="58"/>
      <c r="J60" s="58"/>
      <c r="K60" s="121">
        <f t="shared" si="0"/>
        <v>0</v>
      </c>
      <c r="L60" s="121">
        <f t="shared" si="1"/>
        <v>0</v>
      </c>
      <c r="M60" s="121"/>
      <c r="N60" s="123">
        <f t="shared" si="2"/>
        <v>0</v>
      </c>
      <c r="O60" s="58">
        <f t="shared" si="3"/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0</v>
      </c>
      <c r="AC60" s="58">
        <v>0</v>
      </c>
      <c r="AD60" s="58">
        <v>0</v>
      </c>
      <c r="AE60" s="58">
        <v>0</v>
      </c>
      <c r="AF60" s="58">
        <v>0</v>
      </c>
      <c r="AG60" s="58">
        <v>0</v>
      </c>
      <c r="AH60" s="58">
        <v>0</v>
      </c>
      <c r="AI60" s="58">
        <f t="shared" si="4"/>
        <v>0</v>
      </c>
      <c r="AJ60" s="58">
        <v>0</v>
      </c>
      <c r="AK60" s="58">
        <v>0</v>
      </c>
      <c r="AL60" s="58">
        <v>0</v>
      </c>
      <c r="AM60" s="58">
        <v>0</v>
      </c>
      <c r="AN60" s="58">
        <v>0</v>
      </c>
      <c r="AO60" s="58">
        <v>0</v>
      </c>
      <c r="AP60" s="58">
        <v>0</v>
      </c>
      <c r="AQ60" s="58">
        <v>0</v>
      </c>
      <c r="AR60" s="58">
        <v>0</v>
      </c>
      <c r="AS60" s="58">
        <v>0</v>
      </c>
      <c r="AT60" s="58">
        <v>0</v>
      </c>
      <c r="AU60" s="58">
        <v>0</v>
      </c>
      <c r="AV60" s="58">
        <v>0</v>
      </c>
      <c r="AW60" s="58">
        <v>0</v>
      </c>
      <c r="AX60" s="58">
        <v>0</v>
      </c>
      <c r="AY60" s="124"/>
      <c r="AZ60" s="124">
        <v>0</v>
      </c>
      <c r="BA60" s="103">
        <f t="shared" si="5"/>
        <v>0</v>
      </c>
      <c r="BB60" s="103">
        <f t="shared" si="6"/>
        <v>0</v>
      </c>
    </row>
    <row r="61" spans="1:54" s="147" customFormat="1" x14ac:dyDescent="0.25">
      <c r="A61" s="57" t="s">
        <v>3545</v>
      </c>
      <c r="B61" s="133"/>
      <c r="C61" s="28"/>
      <c r="D61" s="120"/>
      <c r="E61" s="57" t="s">
        <v>16</v>
      </c>
      <c r="F61" s="66"/>
      <c r="G61" s="57"/>
      <c r="H61" s="58"/>
      <c r="I61" s="58"/>
      <c r="J61" s="58"/>
      <c r="K61" s="121">
        <f t="shared" si="0"/>
        <v>0</v>
      </c>
      <c r="L61" s="121">
        <f t="shared" si="1"/>
        <v>0</v>
      </c>
      <c r="M61" s="121"/>
      <c r="N61" s="123">
        <f t="shared" si="2"/>
        <v>0</v>
      </c>
      <c r="O61" s="58">
        <f t="shared" si="3"/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0</v>
      </c>
      <c r="Z61" s="58">
        <v>0</v>
      </c>
      <c r="AA61" s="58">
        <v>0</v>
      </c>
      <c r="AB61" s="58">
        <v>0</v>
      </c>
      <c r="AC61" s="58">
        <v>0</v>
      </c>
      <c r="AD61" s="58">
        <v>0</v>
      </c>
      <c r="AE61" s="58">
        <v>0</v>
      </c>
      <c r="AF61" s="58">
        <v>0</v>
      </c>
      <c r="AG61" s="58">
        <v>0</v>
      </c>
      <c r="AH61" s="58">
        <v>0</v>
      </c>
      <c r="AI61" s="58">
        <f t="shared" si="4"/>
        <v>0</v>
      </c>
      <c r="AJ61" s="58">
        <v>0</v>
      </c>
      <c r="AK61" s="58">
        <v>0</v>
      </c>
      <c r="AL61" s="58">
        <v>0</v>
      </c>
      <c r="AM61" s="58">
        <v>0</v>
      </c>
      <c r="AN61" s="58">
        <v>0</v>
      </c>
      <c r="AO61" s="58">
        <v>0</v>
      </c>
      <c r="AP61" s="58">
        <v>0</v>
      </c>
      <c r="AQ61" s="58">
        <v>0</v>
      </c>
      <c r="AR61" s="58">
        <v>0</v>
      </c>
      <c r="AS61" s="58">
        <v>0</v>
      </c>
      <c r="AT61" s="58">
        <v>0</v>
      </c>
      <c r="AU61" s="58">
        <v>0</v>
      </c>
      <c r="AV61" s="58">
        <v>0</v>
      </c>
      <c r="AW61" s="58">
        <v>0</v>
      </c>
      <c r="AX61" s="58">
        <v>0</v>
      </c>
      <c r="AY61" s="124"/>
      <c r="AZ61" s="124">
        <v>0</v>
      </c>
      <c r="BA61" s="103">
        <f t="shared" si="5"/>
        <v>0</v>
      </c>
      <c r="BB61" s="103">
        <f t="shared" si="6"/>
        <v>0</v>
      </c>
    </row>
    <row r="62" spans="1:54" x14ac:dyDescent="0.25">
      <c r="A62" s="57" t="s">
        <v>3546</v>
      </c>
      <c r="B62" s="133"/>
      <c r="C62" s="28"/>
      <c r="D62" s="120"/>
      <c r="E62" s="57" t="s">
        <v>16</v>
      </c>
      <c r="F62" s="66"/>
      <c r="G62" s="57"/>
      <c r="H62" s="58"/>
      <c r="I62" s="58"/>
      <c r="J62" s="58"/>
      <c r="K62" s="121">
        <f t="shared" si="0"/>
        <v>0</v>
      </c>
      <c r="L62" s="121">
        <f t="shared" si="1"/>
        <v>0</v>
      </c>
      <c r="M62" s="121"/>
      <c r="N62" s="123">
        <f t="shared" si="2"/>
        <v>0</v>
      </c>
      <c r="O62" s="58">
        <f t="shared" si="3"/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0</v>
      </c>
      <c r="AC62" s="58">
        <v>0</v>
      </c>
      <c r="AD62" s="58">
        <v>0</v>
      </c>
      <c r="AE62" s="58">
        <v>0</v>
      </c>
      <c r="AF62" s="58">
        <v>0</v>
      </c>
      <c r="AG62" s="58">
        <v>0</v>
      </c>
      <c r="AH62" s="58">
        <v>0</v>
      </c>
      <c r="AI62" s="58">
        <f t="shared" si="4"/>
        <v>0</v>
      </c>
      <c r="AJ62" s="58">
        <v>0</v>
      </c>
      <c r="AK62" s="58">
        <v>0</v>
      </c>
      <c r="AL62" s="58">
        <v>0</v>
      </c>
      <c r="AM62" s="58">
        <v>0</v>
      </c>
      <c r="AN62" s="58">
        <v>0</v>
      </c>
      <c r="AO62" s="58">
        <v>0</v>
      </c>
      <c r="AP62" s="58">
        <v>0</v>
      </c>
      <c r="AQ62" s="58">
        <v>0</v>
      </c>
      <c r="AR62" s="58">
        <v>0</v>
      </c>
      <c r="AS62" s="58">
        <v>0</v>
      </c>
      <c r="AT62" s="58">
        <v>0</v>
      </c>
      <c r="AU62" s="58">
        <v>0</v>
      </c>
      <c r="AV62" s="58">
        <v>0</v>
      </c>
      <c r="AW62" s="58">
        <v>0</v>
      </c>
      <c r="AX62" s="58">
        <v>0</v>
      </c>
      <c r="AY62" s="124"/>
      <c r="AZ62" s="124">
        <v>0</v>
      </c>
      <c r="BA62" s="103">
        <f t="shared" si="5"/>
        <v>0</v>
      </c>
      <c r="BB62" s="103">
        <f t="shared" si="6"/>
        <v>0</v>
      </c>
    </row>
    <row r="63" spans="1:54" x14ac:dyDescent="0.25">
      <c r="A63" s="57" t="s">
        <v>3547</v>
      </c>
      <c r="B63" s="133"/>
      <c r="C63" s="28"/>
      <c r="D63" s="120"/>
      <c r="E63" s="57" t="s">
        <v>16</v>
      </c>
      <c r="F63" s="66"/>
      <c r="G63" s="57"/>
      <c r="H63" s="58"/>
      <c r="I63" s="58"/>
      <c r="J63" s="58"/>
      <c r="K63" s="121">
        <f t="shared" si="0"/>
        <v>0</v>
      </c>
      <c r="L63" s="121">
        <f t="shared" si="1"/>
        <v>0</v>
      </c>
      <c r="M63" s="121"/>
      <c r="N63" s="123">
        <f t="shared" si="2"/>
        <v>0</v>
      </c>
      <c r="O63" s="58">
        <f t="shared" si="3"/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  <c r="AC63" s="58">
        <v>0</v>
      </c>
      <c r="AD63" s="58">
        <v>0</v>
      </c>
      <c r="AE63" s="58">
        <v>0</v>
      </c>
      <c r="AF63" s="58">
        <v>0</v>
      </c>
      <c r="AG63" s="58">
        <v>0</v>
      </c>
      <c r="AH63" s="58">
        <v>0</v>
      </c>
      <c r="AI63" s="58">
        <f t="shared" si="4"/>
        <v>0</v>
      </c>
      <c r="AJ63" s="58">
        <v>0</v>
      </c>
      <c r="AK63" s="58">
        <v>0</v>
      </c>
      <c r="AL63" s="58">
        <v>0</v>
      </c>
      <c r="AM63" s="58">
        <v>0</v>
      </c>
      <c r="AN63" s="58">
        <v>0</v>
      </c>
      <c r="AO63" s="58">
        <v>0</v>
      </c>
      <c r="AP63" s="58">
        <v>0</v>
      </c>
      <c r="AQ63" s="58">
        <v>0</v>
      </c>
      <c r="AR63" s="58">
        <v>0</v>
      </c>
      <c r="AS63" s="58">
        <v>0</v>
      </c>
      <c r="AT63" s="58">
        <v>0</v>
      </c>
      <c r="AU63" s="58">
        <v>0</v>
      </c>
      <c r="AV63" s="58">
        <v>0</v>
      </c>
      <c r="AW63" s="58">
        <v>0</v>
      </c>
      <c r="AX63" s="58">
        <v>0</v>
      </c>
      <c r="AY63" s="124"/>
      <c r="AZ63" s="124">
        <v>0</v>
      </c>
      <c r="BA63" s="103">
        <f t="shared" si="5"/>
        <v>0</v>
      </c>
      <c r="BB63" s="103">
        <f t="shared" si="6"/>
        <v>0</v>
      </c>
    </row>
    <row r="64" spans="1:54" x14ac:dyDescent="0.25">
      <c r="A64" s="57" t="s">
        <v>3548</v>
      </c>
      <c r="B64" s="133"/>
      <c r="C64" s="28"/>
      <c r="D64" s="120"/>
      <c r="E64" s="57" t="s">
        <v>16</v>
      </c>
      <c r="F64" s="66"/>
      <c r="G64" s="57"/>
      <c r="H64" s="58"/>
      <c r="I64" s="58"/>
      <c r="J64" s="58"/>
      <c r="K64" s="121">
        <f t="shared" si="0"/>
        <v>0</v>
      </c>
      <c r="L64" s="121">
        <f t="shared" si="1"/>
        <v>0</v>
      </c>
      <c r="M64" s="121"/>
      <c r="N64" s="123">
        <f t="shared" si="2"/>
        <v>0</v>
      </c>
      <c r="O64" s="58">
        <f t="shared" si="3"/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58">
        <v>0</v>
      </c>
      <c r="AH64" s="58">
        <v>0</v>
      </c>
      <c r="AI64" s="58">
        <f t="shared" si="4"/>
        <v>0</v>
      </c>
      <c r="AJ64" s="58">
        <v>0</v>
      </c>
      <c r="AK64" s="58">
        <v>0</v>
      </c>
      <c r="AL64" s="58">
        <v>0</v>
      </c>
      <c r="AM64" s="58">
        <v>0</v>
      </c>
      <c r="AN64" s="58">
        <v>0</v>
      </c>
      <c r="AO64" s="58">
        <v>0</v>
      </c>
      <c r="AP64" s="58">
        <v>0</v>
      </c>
      <c r="AQ64" s="58">
        <v>0</v>
      </c>
      <c r="AR64" s="58">
        <v>0</v>
      </c>
      <c r="AS64" s="58">
        <v>0</v>
      </c>
      <c r="AT64" s="58">
        <v>0</v>
      </c>
      <c r="AU64" s="58">
        <v>0</v>
      </c>
      <c r="AV64" s="58">
        <v>0</v>
      </c>
      <c r="AW64" s="58">
        <v>0</v>
      </c>
      <c r="AX64" s="58">
        <v>0</v>
      </c>
      <c r="AY64" s="124"/>
      <c r="AZ64" s="124">
        <v>0</v>
      </c>
      <c r="BA64" s="103">
        <f t="shared" si="5"/>
        <v>0</v>
      </c>
      <c r="BB64" s="103">
        <f t="shared" si="6"/>
        <v>0</v>
      </c>
    </row>
    <row r="65" spans="1:54" x14ac:dyDescent="0.25">
      <c r="A65" s="57" t="s">
        <v>3549</v>
      </c>
      <c r="B65" s="131">
        <v>8787721444800</v>
      </c>
      <c r="C65" s="39">
        <v>45321</v>
      </c>
      <c r="D65" s="120">
        <v>400145</v>
      </c>
      <c r="E65" s="57" t="s">
        <v>19</v>
      </c>
      <c r="F65" s="66" t="s">
        <v>2415</v>
      </c>
      <c r="G65" s="57" t="s">
        <v>3487</v>
      </c>
      <c r="H65" s="128">
        <v>2126.6799999999998</v>
      </c>
      <c r="I65" s="128">
        <v>2137.3200000000002</v>
      </c>
      <c r="J65" s="128">
        <v>2155.0500000000002</v>
      </c>
      <c r="K65" s="121">
        <f t="shared" si="0"/>
        <v>6419.05</v>
      </c>
      <c r="L65" s="121">
        <f t="shared" si="1"/>
        <v>1702.68</v>
      </c>
      <c r="M65" s="122">
        <v>8279.3700000000008</v>
      </c>
      <c r="N65" s="123">
        <f t="shared" si="2"/>
        <v>16401.100000000002</v>
      </c>
      <c r="O65" s="58">
        <f t="shared" si="3"/>
        <v>285669.38999999996</v>
      </c>
      <c r="P65" s="58">
        <v>2163.67</v>
      </c>
      <c r="Q65" s="58">
        <v>2163.67</v>
      </c>
      <c r="R65" s="58">
        <v>16876.63</v>
      </c>
      <c r="S65" s="58">
        <v>2163.67</v>
      </c>
      <c r="T65" s="58">
        <v>2163.67</v>
      </c>
      <c r="U65" s="58">
        <v>2163.67</v>
      </c>
      <c r="V65" s="58">
        <v>2163.67</v>
      </c>
      <c r="W65" s="58">
        <v>2163.67</v>
      </c>
      <c r="X65" s="58">
        <v>16876.63</v>
      </c>
      <c r="Y65" s="58">
        <v>2163.67</v>
      </c>
      <c r="Z65" s="58">
        <v>2163.67</v>
      </c>
      <c r="AA65" s="58">
        <v>2163.67</v>
      </c>
      <c r="AB65" s="58">
        <v>2163.67</v>
      </c>
      <c r="AC65" s="58">
        <v>2163.67</v>
      </c>
      <c r="AD65" s="58">
        <v>16876.63</v>
      </c>
      <c r="AE65" s="58">
        <v>2163.67</v>
      </c>
      <c r="AF65" s="58">
        <v>2163.67</v>
      </c>
      <c r="AG65" s="58">
        <v>2163.67</v>
      </c>
      <c r="AH65" s="58">
        <v>2163.67</v>
      </c>
      <c r="AI65" s="58">
        <f t="shared" si="4"/>
        <v>200312.59</v>
      </c>
      <c r="AJ65" s="58">
        <v>0</v>
      </c>
      <c r="AK65" s="66"/>
      <c r="AL65" s="58">
        <v>108.19</v>
      </c>
      <c r="AM65" s="58">
        <v>0</v>
      </c>
      <c r="AN65" s="58">
        <v>0</v>
      </c>
      <c r="AO65" s="58">
        <v>0</v>
      </c>
      <c r="AP65" s="58">
        <v>0</v>
      </c>
      <c r="AQ65" s="58">
        <v>0</v>
      </c>
      <c r="AR65" s="58">
        <v>0</v>
      </c>
      <c r="AS65" s="58">
        <v>0</v>
      </c>
      <c r="AT65" s="58">
        <v>0</v>
      </c>
      <c r="AU65" s="58">
        <v>0</v>
      </c>
      <c r="AV65" s="58">
        <v>0</v>
      </c>
      <c r="AW65" s="58">
        <v>0</v>
      </c>
      <c r="AX65" s="58">
        <v>0</v>
      </c>
      <c r="AY65" s="129">
        <v>202015.27</v>
      </c>
      <c r="AZ65" s="130">
        <v>1702.68</v>
      </c>
      <c r="BA65" s="103">
        <f t="shared" si="5"/>
        <v>25531.309999999998</v>
      </c>
      <c r="BB65" s="103">
        <f t="shared" si="6"/>
        <v>59825.489999999991</v>
      </c>
    </row>
    <row r="66" spans="1:54" x14ac:dyDescent="0.25">
      <c r="A66" s="57" t="s">
        <v>3550</v>
      </c>
      <c r="B66" s="119"/>
      <c r="C66" s="126">
        <v>45282</v>
      </c>
      <c r="D66" s="141">
        <v>293550</v>
      </c>
      <c r="E66" s="57" t="s">
        <v>19</v>
      </c>
      <c r="F66" s="66" t="s">
        <v>2419</v>
      </c>
      <c r="G66" s="57" t="s">
        <v>3487</v>
      </c>
      <c r="H66" s="58"/>
      <c r="I66" s="58"/>
      <c r="J66" s="58"/>
      <c r="K66" s="121">
        <f t="shared" ref="K66:K129" si="7">H66+I66+J66</f>
        <v>0</v>
      </c>
      <c r="L66" s="121">
        <f t="shared" ref="L66:L129" si="8">AZ66</f>
        <v>0</v>
      </c>
      <c r="M66" s="122"/>
      <c r="N66" s="123">
        <f t="shared" ref="N66:N129" si="9">K66+L66+M66</f>
        <v>0</v>
      </c>
      <c r="O66" s="58">
        <f t="shared" ref="O66:O129" si="10">SUM(P66:AX66)</f>
        <v>306336.5</v>
      </c>
      <c r="P66" s="58">
        <v>348.91</v>
      </c>
      <c r="Q66" s="58">
        <v>348.91</v>
      </c>
      <c r="R66" s="58">
        <v>348.91</v>
      </c>
      <c r="S66" s="58">
        <v>985.68</v>
      </c>
      <c r="T66" s="58">
        <v>1163.03</v>
      </c>
      <c r="U66" s="58">
        <v>1163.03</v>
      </c>
      <c r="V66" s="58">
        <v>1163.03</v>
      </c>
      <c r="W66" s="58">
        <v>1163.03</v>
      </c>
      <c r="X66" s="58">
        <v>6575.99</v>
      </c>
      <c r="Y66" s="58">
        <v>1163.03</v>
      </c>
      <c r="Z66" s="58">
        <v>1163.03</v>
      </c>
      <c r="AA66" s="58">
        <v>1163.03</v>
      </c>
      <c r="AB66" s="58">
        <v>1163.03</v>
      </c>
      <c r="AC66" s="58">
        <v>1163.03</v>
      </c>
      <c r="AD66" s="58">
        <v>1163.03</v>
      </c>
      <c r="AE66" s="58">
        <v>1163.03</v>
      </c>
      <c r="AF66" s="58">
        <v>1163.03</v>
      </c>
      <c r="AG66" s="58">
        <v>1163.03</v>
      </c>
      <c r="AH66" s="58">
        <v>5412.96</v>
      </c>
      <c r="AI66" s="58">
        <f t="shared" ref="AI66:AI129" si="11">AY66-AZ66</f>
        <v>277087.46999999997</v>
      </c>
      <c r="AJ66" s="66"/>
      <c r="AK66" s="58">
        <v>108.28</v>
      </c>
      <c r="AL66" s="58">
        <v>0</v>
      </c>
      <c r="AM66" s="58">
        <v>0</v>
      </c>
      <c r="AN66" s="58">
        <v>0</v>
      </c>
      <c r="AO66" s="58">
        <v>0</v>
      </c>
      <c r="AP66" s="58">
        <v>0</v>
      </c>
      <c r="AQ66" s="58">
        <v>0</v>
      </c>
      <c r="AR66" s="58">
        <v>0</v>
      </c>
      <c r="AS66" s="58">
        <v>0</v>
      </c>
      <c r="AT66" s="58">
        <v>0</v>
      </c>
      <c r="AU66" s="58">
        <v>0</v>
      </c>
      <c r="AV66" s="58">
        <v>0</v>
      </c>
      <c r="AW66" s="58">
        <v>0</v>
      </c>
      <c r="AX66" s="58">
        <v>0</v>
      </c>
      <c r="AY66" s="132">
        <v>277087.46999999997</v>
      </c>
      <c r="AZ66" s="124"/>
      <c r="BA66" s="103">
        <f t="shared" si="5"/>
        <v>3195.4399999999996</v>
      </c>
      <c r="BB66" s="103">
        <f t="shared" si="6"/>
        <v>26053.589999999997</v>
      </c>
    </row>
    <row r="67" spans="1:54" x14ac:dyDescent="0.25">
      <c r="A67" s="57" t="s">
        <v>3551</v>
      </c>
      <c r="B67" s="131">
        <v>8787721479379</v>
      </c>
      <c r="C67" s="135">
        <v>45286</v>
      </c>
      <c r="D67" s="120">
        <v>293550</v>
      </c>
      <c r="E67" s="57" t="s">
        <v>19</v>
      </c>
      <c r="F67" s="66" t="s">
        <v>2421</v>
      </c>
      <c r="G67" s="57" t="s">
        <v>3487</v>
      </c>
      <c r="H67" s="128">
        <v>425.64</v>
      </c>
      <c r="I67" s="128">
        <v>427.77</v>
      </c>
      <c r="J67" s="128">
        <v>431.32</v>
      </c>
      <c r="K67" s="121">
        <f t="shared" si="7"/>
        <v>1284.73</v>
      </c>
      <c r="L67" s="121">
        <f t="shared" si="8"/>
        <v>3178.45</v>
      </c>
      <c r="M67" s="122">
        <v>3181.3</v>
      </c>
      <c r="N67" s="123">
        <f t="shared" si="9"/>
        <v>7644.4800000000005</v>
      </c>
      <c r="O67" s="58">
        <f t="shared" si="10"/>
        <v>313553.53999999998</v>
      </c>
      <c r="P67" s="58">
        <v>1023.69</v>
      </c>
      <c r="Q67" s="58">
        <v>1023.69</v>
      </c>
      <c r="R67" s="58">
        <v>1023.69</v>
      </c>
      <c r="S67" s="58">
        <v>1023.69</v>
      </c>
      <c r="T67" s="58">
        <v>1023.69</v>
      </c>
      <c r="U67" s="58">
        <v>1023.69</v>
      </c>
      <c r="V67" s="58">
        <v>1023.69</v>
      </c>
      <c r="W67" s="58">
        <v>1023.69</v>
      </c>
      <c r="X67" s="58">
        <v>433.04</v>
      </c>
      <c r="Y67" s="58">
        <v>433.04</v>
      </c>
      <c r="Z67" s="58">
        <v>433.04</v>
      </c>
      <c r="AA67" s="58">
        <v>433.04</v>
      </c>
      <c r="AB67" s="58">
        <v>433.04</v>
      </c>
      <c r="AC67" s="58">
        <v>433.04</v>
      </c>
      <c r="AD67" s="58">
        <v>433.04</v>
      </c>
      <c r="AE67" s="58">
        <v>433.04</v>
      </c>
      <c r="AF67" s="58">
        <v>433.04</v>
      </c>
      <c r="AG67" s="58">
        <v>433.04</v>
      </c>
      <c r="AH67" s="58">
        <v>0</v>
      </c>
      <c r="AI67" s="58">
        <f t="shared" si="11"/>
        <v>300925.36</v>
      </c>
      <c r="AJ67" s="66"/>
      <c r="AK67" s="58">
        <v>108.26</v>
      </c>
      <c r="AL67" s="58">
        <v>0</v>
      </c>
      <c r="AM67" s="58">
        <v>0</v>
      </c>
      <c r="AN67" s="58">
        <v>0</v>
      </c>
      <c r="AO67" s="58">
        <v>0</v>
      </c>
      <c r="AP67" s="58">
        <v>0</v>
      </c>
      <c r="AQ67" s="58">
        <v>0</v>
      </c>
      <c r="AR67" s="58">
        <v>0</v>
      </c>
      <c r="AS67" s="58">
        <v>0</v>
      </c>
      <c r="AT67" s="58">
        <v>0</v>
      </c>
      <c r="AU67" s="58">
        <v>0</v>
      </c>
      <c r="AV67" s="58">
        <v>0</v>
      </c>
      <c r="AW67" s="58">
        <v>0</v>
      </c>
      <c r="AX67" s="58">
        <v>0</v>
      </c>
      <c r="AY67" s="129">
        <v>304103.81</v>
      </c>
      <c r="AZ67" s="130">
        <v>3178.45</v>
      </c>
      <c r="BA67" s="103">
        <f t="shared" ref="BA67:BA130" si="12">SUM(P67:T67)</f>
        <v>5118.4500000000007</v>
      </c>
      <c r="BB67" s="103">
        <f t="shared" ref="BB67:BB130" si="13">SUM(U67:AH67,AJ67:AX67)</f>
        <v>7509.7300000000005</v>
      </c>
    </row>
    <row r="68" spans="1:54" x14ac:dyDescent="0.25">
      <c r="A68" s="57" t="s">
        <v>3552</v>
      </c>
      <c r="B68" s="133"/>
      <c r="C68" s="28"/>
      <c r="D68" s="120"/>
      <c r="E68" s="57" t="s">
        <v>16</v>
      </c>
      <c r="F68" s="66"/>
      <c r="G68" s="57"/>
      <c r="H68" s="58"/>
      <c r="I68" s="58"/>
      <c r="J68" s="58"/>
      <c r="K68" s="121">
        <f t="shared" si="7"/>
        <v>0</v>
      </c>
      <c r="L68" s="121">
        <f t="shared" si="8"/>
        <v>0</v>
      </c>
      <c r="M68" s="121"/>
      <c r="N68" s="123">
        <f t="shared" si="9"/>
        <v>0</v>
      </c>
      <c r="O68" s="58">
        <f t="shared" si="10"/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0</v>
      </c>
      <c r="AC68" s="58">
        <v>0</v>
      </c>
      <c r="AD68" s="58">
        <v>0</v>
      </c>
      <c r="AE68" s="58">
        <v>0</v>
      </c>
      <c r="AF68" s="58">
        <v>0</v>
      </c>
      <c r="AG68" s="58">
        <v>0</v>
      </c>
      <c r="AH68" s="58">
        <v>0</v>
      </c>
      <c r="AI68" s="58">
        <f t="shared" si="11"/>
        <v>0</v>
      </c>
      <c r="AJ68" s="58">
        <v>0</v>
      </c>
      <c r="AK68" s="58">
        <v>0</v>
      </c>
      <c r="AL68" s="58">
        <v>0</v>
      </c>
      <c r="AM68" s="58">
        <v>0</v>
      </c>
      <c r="AN68" s="58">
        <v>0</v>
      </c>
      <c r="AO68" s="58">
        <v>0</v>
      </c>
      <c r="AP68" s="58">
        <v>0</v>
      </c>
      <c r="AQ68" s="58">
        <v>0</v>
      </c>
      <c r="AR68" s="58">
        <v>0</v>
      </c>
      <c r="AS68" s="58">
        <v>0</v>
      </c>
      <c r="AT68" s="58">
        <v>0</v>
      </c>
      <c r="AU68" s="58">
        <v>0</v>
      </c>
      <c r="AV68" s="58">
        <v>0</v>
      </c>
      <c r="AW68" s="58">
        <v>0</v>
      </c>
      <c r="AX68" s="58">
        <v>0</v>
      </c>
      <c r="AY68" s="124"/>
      <c r="AZ68" s="124">
        <v>0</v>
      </c>
      <c r="BA68" s="103">
        <f t="shared" si="12"/>
        <v>0</v>
      </c>
      <c r="BB68" s="103">
        <f t="shared" si="13"/>
        <v>0</v>
      </c>
    </row>
    <row r="69" spans="1:54" x14ac:dyDescent="0.25">
      <c r="A69" s="57" t="s">
        <v>3553</v>
      </c>
      <c r="B69" s="133"/>
      <c r="C69" s="28"/>
      <c r="D69" s="120"/>
      <c r="E69" s="57" t="s">
        <v>16</v>
      </c>
      <c r="F69" s="66"/>
      <c r="G69" s="57"/>
      <c r="H69" s="58"/>
      <c r="I69" s="58"/>
      <c r="J69" s="58"/>
      <c r="K69" s="121">
        <f t="shared" si="7"/>
        <v>0</v>
      </c>
      <c r="L69" s="121">
        <f t="shared" si="8"/>
        <v>0</v>
      </c>
      <c r="M69" s="121"/>
      <c r="N69" s="123">
        <f t="shared" si="9"/>
        <v>0</v>
      </c>
      <c r="O69" s="58">
        <f t="shared" si="10"/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58">
        <v>0</v>
      </c>
      <c r="AH69" s="58">
        <v>0</v>
      </c>
      <c r="AI69" s="58">
        <f t="shared" si="11"/>
        <v>0</v>
      </c>
      <c r="AJ69" s="58">
        <v>0</v>
      </c>
      <c r="AK69" s="58">
        <v>0</v>
      </c>
      <c r="AL69" s="58">
        <v>0</v>
      </c>
      <c r="AM69" s="58">
        <v>0</v>
      </c>
      <c r="AN69" s="58">
        <v>0</v>
      </c>
      <c r="AO69" s="58">
        <v>0</v>
      </c>
      <c r="AP69" s="58">
        <v>0</v>
      </c>
      <c r="AQ69" s="58">
        <v>0</v>
      </c>
      <c r="AR69" s="58">
        <v>0</v>
      </c>
      <c r="AS69" s="58">
        <v>0</v>
      </c>
      <c r="AT69" s="58">
        <v>0</v>
      </c>
      <c r="AU69" s="58">
        <v>0</v>
      </c>
      <c r="AV69" s="58">
        <v>0</v>
      </c>
      <c r="AW69" s="58">
        <v>0</v>
      </c>
      <c r="AX69" s="58">
        <v>0</v>
      </c>
      <c r="AY69" s="124"/>
      <c r="AZ69" s="124">
        <v>0</v>
      </c>
      <c r="BA69" s="103">
        <f t="shared" si="12"/>
        <v>0</v>
      </c>
      <c r="BB69" s="103">
        <f t="shared" si="13"/>
        <v>0</v>
      </c>
    </row>
    <row r="70" spans="1:54" x14ac:dyDescent="0.25">
      <c r="A70" s="57" t="s">
        <v>3554</v>
      </c>
      <c r="B70" s="133"/>
      <c r="C70" s="28"/>
      <c r="D70" s="120"/>
      <c r="E70" s="57" t="s">
        <v>16</v>
      </c>
      <c r="F70" s="66"/>
      <c r="G70" s="57"/>
      <c r="H70" s="58"/>
      <c r="I70" s="58"/>
      <c r="J70" s="58"/>
      <c r="K70" s="121">
        <f t="shared" si="7"/>
        <v>0</v>
      </c>
      <c r="L70" s="121">
        <f t="shared" si="8"/>
        <v>0</v>
      </c>
      <c r="M70" s="121"/>
      <c r="N70" s="123">
        <f t="shared" si="9"/>
        <v>0</v>
      </c>
      <c r="O70" s="58">
        <f t="shared" si="10"/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0</v>
      </c>
      <c r="AC70" s="58">
        <v>0</v>
      </c>
      <c r="AD70" s="58">
        <v>0</v>
      </c>
      <c r="AE70" s="58">
        <v>0</v>
      </c>
      <c r="AF70" s="58">
        <v>0</v>
      </c>
      <c r="AG70" s="58">
        <v>0</v>
      </c>
      <c r="AH70" s="58">
        <v>0</v>
      </c>
      <c r="AI70" s="58">
        <f t="shared" si="11"/>
        <v>0</v>
      </c>
      <c r="AJ70" s="58">
        <v>0</v>
      </c>
      <c r="AK70" s="58">
        <v>0</v>
      </c>
      <c r="AL70" s="58">
        <v>0</v>
      </c>
      <c r="AM70" s="58">
        <v>0</v>
      </c>
      <c r="AN70" s="58">
        <v>0</v>
      </c>
      <c r="AO70" s="58">
        <v>0</v>
      </c>
      <c r="AP70" s="58">
        <v>0</v>
      </c>
      <c r="AQ70" s="58">
        <v>0</v>
      </c>
      <c r="AR70" s="58">
        <v>0</v>
      </c>
      <c r="AS70" s="58">
        <v>0</v>
      </c>
      <c r="AT70" s="58">
        <v>0</v>
      </c>
      <c r="AU70" s="58">
        <v>0</v>
      </c>
      <c r="AV70" s="58">
        <v>0</v>
      </c>
      <c r="AW70" s="58">
        <v>0</v>
      </c>
      <c r="AX70" s="58">
        <v>0</v>
      </c>
      <c r="AY70" s="124"/>
      <c r="AZ70" s="124">
        <v>0</v>
      </c>
      <c r="BA70" s="103">
        <f t="shared" si="12"/>
        <v>0</v>
      </c>
      <c r="BB70" s="103">
        <f t="shared" si="13"/>
        <v>0</v>
      </c>
    </row>
    <row r="71" spans="1:54" x14ac:dyDescent="0.25">
      <c r="A71" s="57" t="s">
        <v>3555</v>
      </c>
      <c r="B71" s="133"/>
      <c r="C71" s="28"/>
      <c r="D71" s="120">
        <v>239000</v>
      </c>
      <c r="E71" s="57" t="s">
        <v>42</v>
      </c>
      <c r="F71" s="66"/>
      <c r="G71" s="57"/>
      <c r="H71" s="58"/>
      <c r="I71" s="58"/>
      <c r="J71" s="58"/>
      <c r="K71" s="121">
        <f t="shared" si="7"/>
        <v>0</v>
      </c>
      <c r="L71" s="121">
        <f t="shared" si="8"/>
        <v>0</v>
      </c>
      <c r="M71" s="121"/>
      <c r="N71" s="123">
        <f t="shared" si="9"/>
        <v>0</v>
      </c>
      <c r="O71" s="58">
        <f t="shared" si="10"/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0</v>
      </c>
      <c r="AC71" s="58">
        <v>0</v>
      </c>
      <c r="AD71" s="58">
        <v>0</v>
      </c>
      <c r="AE71" s="58">
        <v>0</v>
      </c>
      <c r="AF71" s="58">
        <v>0</v>
      </c>
      <c r="AG71" s="58">
        <v>0</v>
      </c>
      <c r="AH71" s="58">
        <v>0</v>
      </c>
      <c r="AI71" s="58">
        <f t="shared" si="11"/>
        <v>0</v>
      </c>
      <c r="AJ71" s="58">
        <v>0</v>
      </c>
      <c r="AK71" s="58">
        <v>0</v>
      </c>
      <c r="AL71" s="58">
        <v>0</v>
      </c>
      <c r="AM71" s="58">
        <v>0</v>
      </c>
      <c r="AN71" s="58">
        <v>0</v>
      </c>
      <c r="AO71" s="58">
        <v>0</v>
      </c>
      <c r="AP71" s="58">
        <v>0</v>
      </c>
      <c r="AQ71" s="58">
        <v>0</v>
      </c>
      <c r="AR71" s="58">
        <v>0</v>
      </c>
      <c r="AS71" s="58">
        <v>0</v>
      </c>
      <c r="AT71" s="58">
        <v>0</v>
      </c>
      <c r="AU71" s="58">
        <v>0</v>
      </c>
      <c r="AV71" s="58">
        <v>0</v>
      </c>
      <c r="AW71" s="58">
        <v>0</v>
      </c>
      <c r="AX71" s="58">
        <v>0</v>
      </c>
      <c r="AY71" s="124"/>
      <c r="AZ71" s="124">
        <v>0</v>
      </c>
      <c r="BA71" s="103">
        <f t="shared" si="12"/>
        <v>0</v>
      </c>
      <c r="BB71" s="103">
        <f t="shared" si="13"/>
        <v>0</v>
      </c>
    </row>
    <row r="72" spans="1:54" x14ac:dyDescent="0.25">
      <c r="A72" s="57" t="s">
        <v>3556</v>
      </c>
      <c r="B72" s="119"/>
      <c r="C72" s="126">
        <v>45262</v>
      </c>
      <c r="D72" s="120">
        <v>227050</v>
      </c>
      <c r="E72" s="57" t="s">
        <v>19</v>
      </c>
      <c r="F72" s="137" t="s">
        <v>2428</v>
      </c>
      <c r="G72" s="57" t="s">
        <v>3487</v>
      </c>
      <c r="H72" s="128">
        <v>2131.7199999999998</v>
      </c>
      <c r="I72" s="128">
        <v>2139.52</v>
      </c>
      <c r="J72" s="128">
        <v>2156.56</v>
      </c>
      <c r="K72" s="121">
        <f t="shared" si="7"/>
        <v>6427.7999999999993</v>
      </c>
      <c r="L72" s="121">
        <f t="shared" si="8"/>
        <v>0</v>
      </c>
      <c r="M72" s="122"/>
      <c r="N72" s="123">
        <f t="shared" si="9"/>
        <v>6427.7999999999993</v>
      </c>
      <c r="O72" s="58">
        <f t="shared" si="10"/>
        <v>172132.10999999993</v>
      </c>
      <c r="P72" s="58">
        <v>2165.1799999999998</v>
      </c>
      <c r="Q72" s="58">
        <v>2165.1799999999998</v>
      </c>
      <c r="R72" s="58">
        <v>2165.1799999999998</v>
      </c>
      <c r="S72" s="58">
        <v>2165.1799999999998</v>
      </c>
      <c r="T72" s="58">
        <v>2165.1799999999998</v>
      </c>
      <c r="U72" s="58">
        <v>2165.1799999999998</v>
      </c>
      <c r="V72" s="58">
        <v>2165.1799999999998</v>
      </c>
      <c r="W72" s="58">
        <v>2165.1799999999998</v>
      </c>
      <c r="X72" s="58">
        <v>56294.8</v>
      </c>
      <c r="Y72" s="58">
        <v>2165.1799999999998</v>
      </c>
      <c r="Z72" s="58">
        <v>2165.1799999999998</v>
      </c>
      <c r="AA72" s="58">
        <v>2165.1799999999998</v>
      </c>
      <c r="AB72" s="58">
        <v>2165.1799999999998</v>
      </c>
      <c r="AC72" s="58">
        <v>2165.1799999999998</v>
      </c>
      <c r="AD72" s="58">
        <v>2165.1799999999998</v>
      </c>
      <c r="AE72" s="58">
        <v>2165.1799999999998</v>
      </c>
      <c r="AF72" s="58">
        <v>2165.1799999999998</v>
      </c>
      <c r="AG72" s="58">
        <v>2165.1799999999998</v>
      </c>
      <c r="AH72" s="58">
        <v>0</v>
      </c>
      <c r="AI72" s="58">
        <f t="shared" si="11"/>
        <v>0</v>
      </c>
      <c r="AJ72" s="58">
        <v>79029.25</v>
      </c>
      <c r="AK72" s="58">
        <v>0</v>
      </c>
      <c r="AL72" s="58">
        <v>0</v>
      </c>
      <c r="AM72" s="58">
        <v>0</v>
      </c>
      <c r="AN72" s="58">
        <v>0</v>
      </c>
      <c r="AO72" s="58">
        <v>0</v>
      </c>
      <c r="AP72" s="58">
        <v>0</v>
      </c>
      <c r="AQ72" s="58">
        <v>0</v>
      </c>
      <c r="AR72" s="58">
        <v>0</v>
      </c>
      <c r="AS72" s="58">
        <v>0</v>
      </c>
      <c r="AT72" s="58">
        <v>0</v>
      </c>
      <c r="AU72" s="58">
        <v>0</v>
      </c>
      <c r="AV72" s="58">
        <v>0</v>
      </c>
      <c r="AW72" s="58">
        <v>0</v>
      </c>
      <c r="AX72" s="58">
        <v>0</v>
      </c>
      <c r="AY72" s="124"/>
      <c r="AZ72" s="124">
        <v>0</v>
      </c>
      <c r="BA72" s="103">
        <f t="shared" si="12"/>
        <v>10825.9</v>
      </c>
      <c r="BB72" s="103">
        <f t="shared" si="13"/>
        <v>161306.20999999996</v>
      </c>
    </row>
    <row r="73" spans="1:54" x14ac:dyDescent="0.25">
      <c r="A73" s="57" t="s">
        <v>3557</v>
      </c>
      <c r="B73" s="28"/>
      <c r="C73" s="39">
        <v>45353</v>
      </c>
      <c r="D73" s="120">
        <v>310419.03999999998</v>
      </c>
      <c r="E73" s="57" t="s">
        <v>19</v>
      </c>
      <c r="F73" s="66" t="s">
        <v>2430</v>
      </c>
      <c r="G73" s="57" t="s">
        <v>3487</v>
      </c>
      <c r="H73" s="128">
        <v>1250.6600000000001</v>
      </c>
      <c r="I73" s="128">
        <v>1256.92</v>
      </c>
      <c r="J73" s="128">
        <v>7695.17</v>
      </c>
      <c r="K73" s="121">
        <f t="shared" si="7"/>
        <v>10202.75</v>
      </c>
      <c r="L73" s="121">
        <f t="shared" si="8"/>
        <v>53339.240000000005</v>
      </c>
      <c r="M73" s="122"/>
      <c r="N73" s="123">
        <f t="shared" si="9"/>
        <v>63541.990000000005</v>
      </c>
      <c r="O73" s="58">
        <f t="shared" si="10"/>
        <v>244136.63000000003</v>
      </c>
      <c r="P73" s="58">
        <v>1272.42</v>
      </c>
      <c r="Q73" s="58">
        <v>1272.42</v>
      </c>
      <c r="R73" s="58">
        <v>1272.42</v>
      </c>
      <c r="S73" s="58">
        <v>1272.42</v>
      </c>
      <c r="T73" s="58">
        <v>1272.42</v>
      </c>
      <c r="U73" s="58">
        <v>1272.42</v>
      </c>
      <c r="V73" s="58">
        <v>1272.42</v>
      </c>
      <c r="W73" s="58">
        <v>1272.42</v>
      </c>
      <c r="X73" s="58">
        <v>1272.42</v>
      </c>
      <c r="Y73" s="58">
        <v>1272.42</v>
      </c>
      <c r="Z73" s="58">
        <v>1272.42</v>
      </c>
      <c r="AA73" s="58">
        <v>7725.95</v>
      </c>
      <c r="AB73" s="58">
        <v>1272.42</v>
      </c>
      <c r="AC73" s="58">
        <v>1272.42</v>
      </c>
      <c r="AD73" s="58">
        <v>1272.42</v>
      </c>
      <c r="AE73" s="58">
        <v>1272.42</v>
      </c>
      <c r="AF73" s="58">
        <v>1272.42</v>
      </c>
      <c r="AG73" s="58">
        <v>1272.42</v>
      </c>
      <c r="AH73" s="58">
        <v>1272.42</v>
      </c>
      <c r="AI73" s="58">
        <f t="shared" si="11"/>
        <v>211804.47000000003</v>
      </c>
      <c r="AJ73" s="58">
        <v>1272.42</v>
      </c>
      <c r="AK73" s="58">
        <v>0</v>
      </c>
      <c r="AL73" s="58">
        <v>0</v>
      </c>
      <c r="AM73" s="66"/>
      <c r="AN73" s="58">
        <v>430.23</v>
      </c>
      <c r="AO73" s="58">
        <v>0</v>
      </c>
      <c r="AP73" s="58">
        <v>0</v>
      </c>
      <c r="AQ73" s="58">
        <v>0</v>
      </c>
      <c r="AR73" s="58">
        <v>0</v>
      </c>
      <c r="AS73" s="58">
        <v>0</v>
      </c>
      <c r="AT73" s="58">
        <v>0</v>
      </c>
      <c r="AU73" s="58">
        <v>0</v>
      </c>
      <c r="AV73" s="58">
        <v>0</v>
      </c>
      <c r="AW73" s="58">
        <v>0</v>
      </c>
      <c r="AX73" s="58">
        <v>0</v>
      </c>
      <c r="AY73" s="144">
        <v>265143.71000000002</v>
      </c>
      <c r="AZ73" s="130">
        <v>53339.240000000005</v>
      </c>
      <c r="BA73" s="103">
        <f t="shared" si="12"/>
        <v>6362.1</v>
      </c>
      <c r="BB73" s="103">
        <f t="shared" si="13"/>
        <v>25970.059999999987</v>
      </c>
    </row>
    <row r="74" spans="1:54" x14ac:dyDescent="0.25">
      <c r="A74" s="57" t="s">
        <v>3558</v>
      </c>
      <c r="B74" s="119"/>
      <c r="C74" s="126">
        <v>45270</v>
      </c>
      <c r="D74" s="120">
        <v>388672.55</v>
      </c>
      <c r="E74" s="57" t="s">
        <v>19</v>
      </c>
      <c r="F74" s="66" t="s">
        <v>2433</v>
      </c>
      <c r="G74" s="57" t="s">
        <v>3487</v>
      </c>
      <c r="H74" s="128">
        <v>2128.17</v>
      </c>
      <c r="I74" s="128">
        <v>2138.81</v>
      </c>
      <c r="J74" s="128">
        <v>2157.2800000000002</v>
      </c>
      <c r="K74" s="121">
        <f t="shared" si="7"/>
        <v>6424.26</v>
      </c>
      <c r="L74" s="121">
        <f t="shared" si="8"/>
        <v>0</v>
      </c>
      <c r="M74" s="122"/>
      <c r="N74" s="123">
        <f t="shared" si="9"/>
        <v>6424.26</v>
      </c>
      <c r="O74" s="58">
        <f t="shared" si="10"/>
        <v>353064.72</v>
      </c>
      <c r="P74" s="58">
        <v>2165.1799999999998</v>
      </c>
      <c r="Q74" s="58">
        <v>2165.1799999999998</v>
      </c>
      <c r="R74" s="58">
        <v>9202.0300000000007</v>
      </c>
      <c r="S74" s="58">
        <v>2165.1799999999998</v>
      </c>
      <c r="T74" s="58">
        <v>2165.1799999999998</v>
      </c>
      <c r="U74" s="58">
        <v>2165.1799999999998</v>
      </c>
      <c r="V74" s="58">
        <v>2165.1799999999998</v>
      </c>
      <c r="W74" s="58">
        <v>2165.1799999999998</v>
      </c>
      <c r="X74" s="58">
        <v>9202.0300000000007</v>
      </c>
      <c r="Y74" s="58">
        <v>2165.1799999999998</v>
      </c>
      <c r="Z74" s="58">
        <v>2165.1799999999998</v>
      </c>
      <c r="AA74" s="58">
        <v>2165.1799999999998</v>
      </c>
      <c r="AB74" s="58">
        <v>2165.1799999999998</v>
      </c>
      <c r="AC74" s="58">
        <v>2165.1799999999998</v>
      </c>
      <c r="AD74" s="58">
        <v>9202.0300000000007</v>
      </c>
      <c r="AE74" s="58">
        <v>2165.1799999999998</v>
      </c>
      <c r="AF74" s="58">
        <v>2165.1799999999998</v>
      </c>
      <c r="AG74" s="58">
        <v>2165.1799999999998</v>
      </c>
      <c r="AH74" s="58">
        <v>7068.25</v>
      </c>
      <c r="AI74" s="58">
        <f t="shared" si="11"/>
        <v>285804.42</v>
      </c>
      <c r="AJ74" s="66"/>
      <c r="AK74" s="58">
        <v>108.26</v>
      </c>
      <c r="AL74" s="58">
        <v>0</v>
      </c>
      <c r="AM74" s="58">
        <v>0</v>
      </c>
      <c r="AN74" s="58">
        <v>0</v>
      </c>
      <c r="AO74" s="58">
        <v>0</v>
      </c>
      <c r="AP74" s="58">
        <v>0</v>
      </c>
      <c r="AQ74" s="58">
        <v>0</v>
      </c>
      <c r="AR74" s="58">
        <v>0</v>
      </c>
      <c r="AS74" s="58">
        <v>0</v>
      </c>
      <c r="AT74" s="58">
        <v>0</v>
      </c>
      <c r="AU74" s="58">
        <v>0</v>
      </c>
      <c r="AV74" s="58">
        <v>0</v>
      </c>
      <c r="AW74" s="58">
        <v>0</v>
      </c>
      <c r="AX74" s="58">
        <v>0</v>
      </c>
      <c r="AY74" s="132">
        <v>285804.42</v>
      </c>
      <c r="AZ74" s="124">
        <v>0</v>
      </c>
      <c r="BA74" s="103">
        <f t="shared" si="12"/>
        <v>17862.75</v>
      </c>
      <c r="BB74" s="103">
        <f t="shared" si="13"/>
        <v>49397.55</v>
      </c>
    </row>
    <row r="75" spans="1:54" x14ac:dyDescent="0.25">
      <c r="A75" s="57" t="s">
        <v>3559</v>
      </c>
      <c r="B75" s="131">
        <v>1787703124728</v>
      </c>
      <c r="C75" s="126">
        <v>45262</v>
      </c>
      <c r="D75" s="120">
        <v>296140</v>
      </c>
      <c r="E75" s="57" t="s">
        <v>19</v>
      </c>
      <c r="F75" s="66" t="s">
        <v>2436</v>
      </c>
      <c r="G75" s="57" t="s">
        <v>3487</v>
      </c>
      <c r="H75" s="128">
        <v>1471.63</v>
      </c>
      <c r="I75" s="128">
        <v>1478.99</v>
      </c>
      <c r="J75" s="128">
        <v>1491.26</v>
      </c>
      <c r="K75" s="121">
        <f t="shared" si="7"/>
        <v>4441.88</v>
      </c>
      <c r="L75" s="121">
        <f t="shared" si="8"/>
        <v>2022.73</v>
      </c>
      <c r="M75" s="122">
        <v>11010.63</v>
      </c>
      <c r="N75" s="123">
        <f t="shared" si="9"/>
        <v>17475.239999999998</v>
      </c>
      <c r="O75" s="58">
        <f t="shared" si="10"/>
        <v>266908.84000000003</v>
      </c>
      <c r="P75" s="58">
        <v>1497.23</v>
      </c>
      <c r="Q75" s="58">
        <v>1497.23</v>
      </c>
      <c r="R75" s="58">
        <v>1497.23</v>
      </c>
      <c r="S75" s="58">
        <v>1497.23</v>
      </c>
      <c r="T75" s="58">
        <v>1497.23</v>
      </c>
      <c r="U75" s="58">
        <v>1497.23</v>
      </c>
      <c r="V75" s="58">
        <v>1497.23</v>
      </c>
      <c r="W75" s="58">
        <v>1497.23</v>
      </c>
      <c r="X75" s="58">
        <v>17736.11</v>
      </c>
      <c r="Y75" s="58">
        <v>1497.23</v>
      </c>
      <c r="Z75" s="58">
        <v>1497.23</v>
      </c>
      <c r="AA75" s="58">
        <v>1497.23</v>
      </c>
      <c r="AB75" s="58">
        <v>1497.23</v>
      </c>
      <c r="AC75" s="58">
        <v>1497.23</v>
      </c>
      <c r="AD75" s="58">
        <v>1497.23</v>
      </c>
      <c r="AE75" s="58">
        <v>1497.23</v>
      </c>
      <c r="AF75" s="58">
        <v>1497.23</v>
      </c>
      <c r="AG75" s="58">
        <v>1497.23</v>
      </c>
      <c r="AH75" s="58">
        <v>16238.88</v>
      </c>
      <c r="AI75" s="58">
        <f t="shared" si="11"/>
        <v>207146.41999999998</v>
      </c>
      <c r="AJ75" s="66"/>
      <c r="AK75" s="58">
        <v>334.52</v>
      </c>
      <c r="AL75" s="58">
        <v>0</v>
      </c>
      <c r="AM75" s="58">
        <v>0</v>
      </c>
      <c r="AN75" s="58">
        <v>0</v>
      </c>
      <c r="AO75" s="58">
        <v>0</v>
      </c>
      <c r="AP75" s="58">
        <v>0</v>
      </c>
      <c r="AQ75" s="58">
        <v>0</v>
      </c>
      <c r="AR75" s="58">
        <v>0</v>
      </c>
      <c r="AS75" s="58">
        <v>0</v>
      </c>
      <c r="AT75" s="58">
        <v>0</v>
      </c>
      <c r="AU75" s="58">
        <v>0</v>
      </c>
      <c r="AV75" s="58">
        <v>0</v>
      </c>
      <c r="AW75" s="58">
        <v>0</v>
      </c>
      <c r="AX75" s="58">
        <v>0</v>
      </c>
      <c r="AY75" s="129">
        <v>209169.15</v>
      </c>
      <c r="AZ75" s="130">
        <v>2022.73</v>
      </c>
      <c r="BA75" s="103">
        <f t="shared" si="12"/>
        <v>7486.15</v>
      </c>
      <c r="BB75" s="103">
        <f t="shared" si="13"/>
        <v>52276.27</v>
      </c>
    </row>
    <row r="76" spans="1:54" x14ac:dyDescent="0.25">
      <c r="A76" s="57" t="s">
        <v>3560</v>
      </c>
      <c r="B76" s="119"/>
      <c r="C76" s="126">
        <v>45262</v>
      </c>
      <c r="D76" s="120">
        <v>293550</v>
      </c>
      <c r="E76" s="57" t="s">
        <v>42</v>
      </c>
      <c r="F76" s="66"/>
      <c r="G76" s="57"/>
      <c r="H76" s="58"/>
      <c r="I76" s="58"/>
      <c r="J76" s="58"/>
      <c r="K76" s="121">
        <f t="shared" si="7"/>
        <v>0</v>
      </c>
      <c r="L76" s="121">
        <f t="shared" si="8"/>
        <v>0</v>
      </c>
      <c r="M76" s="121"/>
      <c r="N76" s="123">
        <f t="shared" si="9"/>
        <v>0</v>
      </c>
      <c r="O76" s="58">
        <f t="shared" si="10"/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  <c r="AC76" s="58">
        <v>0</v>
      </c>
      <c r="AD76" s="58">
        <v>0</v>
      </c>
      <c r="AE76" s="58">
        <v>0</v>
      </c>
      <c r="AF76" s="58">
        <v>0</v>
      </c>
      <c r="AG76" s="58">
        <v>0</v>
      </c>
      <c r="AH76" s="58">
        <v>0</v>
      </c>
      <c r="AI76" s="58">
        <f t="shared" si="11"/>
        <v>0</v>
      </c>
      <c r="AJ76" s="58">
        <v>0</v>
      </c>
      <c r="AK76" s="58">
        <v>0</v>
      </c>
      <c r="AL76" s="58">
        <v>0</v>
      </c>
      <c r="AM76" s="58">
        <v>0</v>
      </c>
      <c r="AN76" s="58">
        <v>0</v>
      </c>
      <c r="AO76" s="58">
        <v>0</v>
      </c>
      <c r="AP76" s="58">
        <v>0</v>
      </c>
      <c r="AQ76" s="58">
        <v>0</v>
      </c>
      <c r="AR76" s="58">
        <v>0</v>
      </c>
      <c r="AS76" s="58">
        <v>0</v>
      </c>
      <c r="AT76" s="58">
        <v>0</v>
      </c>
      <c r="AU76" s="58">
        <v>0</v>
      </c>
      <c r="AV76" s="58">
        <v>0</v>
      </c>
      <c r="AW76" s="58">
        <v>0</v>
      </c>
      <c r="AX76" s="58">
        <v>0</v>
      </c>
      <c r="AY76" s="124"/>
      <c r="AZ76" s="124">
        <v>0</v>
      </c>
      <c r="BA76" s="103">
        <f t="shared" si="12"/>
        <v>0</v>
      </c>
      <c r="BB76" s="103">
        <f t="shared" si="13"/>
        <v>0</v>
      </c>
    </row>
    <row r="77" spans="1:54" x14ac:dyDescent="0.25">
      <c r="A77" s="57" t="s">
        <v>3561</v>
      </c>
      <c r="B77" s="131">
        <v>1787703126364</v>
      </c>
      <c r="C77" s="39">
        <v>45443</v>
      </c>
      <c r="D77" s="120">
        <v>325000</v>
      </c>
      <c r="E77" s="57" t="s">
        <v>19</v>
      </c>
      <c r="F77" s="66" t="s">
        <v>3947</v>
      </c>
      <c r="G77" s="57" t="s">
        <v>3487</v>
      </c>
      <c r="H77" s="128">
        <v>658.89</v>
      </c>
      <c r="I77" s="128">
        <v>661</v>
      </c>
      <c r="J77" s="128">
        <v>664.51</v>
      </c>
      <c r="K77" s="121">
        <f t="shared" si="7"/>
        <v>1984.3999999999999</v>
      </c>
      <c r="L77" s="121">
        <f t="shared" si="8"/>
        <v>3093.97</v>
      </c>
      <c r="M77" s="122">
        <v>1995.78</v>
      </c>
      <c r="N77" s="123">
        <f t="shared" si="9"/>
        <v>7074.15</v>
      </c>
      <c r="O77" s="58">
        <f t="shared" si="10"/>
        <v>325604.07000000007</v>
      </c>
      <c r="P77" s="58">
        <v>1664.11</v>
      </c>
      <c r="Q77" s="58">
        <v>1664.11</v>
      </c>
      <c r="R77" s="58">
        <v>1664.11</v>
      </c>
      <c r="S77" s="58">
        <v>1664.11</v>
      </c>
      <c r="T77" s="58">
        <v>1664.11</v>
      </c>
      <c r="U77" s="58">
        <v>1664.11</v>
      </c>
      <c r="V77" s="58">
        <v>1664.11</v>
      </c>
      <c r="W77" s="58">
        <v>1664.11</v>
      </c>
      <c r="X77" s="58">
        <v>6022.18</v>
      </c>
      <c r="Y77" s="58">
        <v>666.22</v>
      </c>
      <c r="Z77" s="58">
        <v>666.22</v>
      </c>
      <c r="AA77" s="58">
        <v>666.22</v>
      </c>
      <c r="AB77" s="58">
        <v>666.22</v>
      </c>
      <c r="AC77" s="58">
        <v>666.22</v>
      </c>
      <c r="AD77" s="58">
        <v>666.22</v>
      </c>
      <c r="AE77" s="58">
        <v>666.22</v>
      </c>
      <c r="AF77" s="58">
        <v>666.22</v>
      </c>
      <c r="AG77" s="58">
        <v>666.22</v>
      </c>
      <c r="AH77" s="58">
        <v>6022.18</v>
      </c>
      <c r="AI77" s="58">
        <f t="shared" si="11"/>
        <v>293906.03000000003</v>
      </c>
      <c r="AJ77" s="58">
        <v>237.7</v>
      </c>
      <c r="AK77" s="66"/>
      <c r="AL77" s="58">
        <v>0</v>
      </c>
      <c r="AM77" s="58">
        <v>0</v>
      </c>
      <c r="AN77" s="58">
        <v>0</v>
      </c>
      <c r="AO77" s="58">
        <v>0</v>
      </c>
      <c r="AP77" s="58">
        <v>107.12</v>
      </c>
      <c r="AQ77" s="58">
        <v>0</v>
      </c>
      <c r="AR77" s="58">
        <v>0</v>
      </c>
      <c r="AS77" s="58">
        <v>0</v>
      </c>
      <c r="AT77" s="58">
        <v>0</v>
      </c>
      <c r="AU77" s="58">
        <v>0</v>
      </c>
      <c r="AV77" s="58">
        <v>0</v>
      </c>
      <c r="AW77" s="58">
        <v>0</v>
      </c>
      <c r="AX77" s="58">
        <v>0</v>
      </c>
      <c r="AY77" s="124">
        <v>297000</v>
      </c>
      <c r="AZ77" s="124">
        <v>3093.97</v>
      </c>
      <c r="BA77" s="103">
        <f t="shared" si="12"/>
        <v>8320.5499999999993</v>
      </c>
      <c r="BB77" s="103">
        <f t="shared" si="13"/>
        <v>23377.489999999994</v>
      </c>
    </row>
    <row r="78" spans="1:54" x14ac:dyDescent="0.25">
      <c r="A78" s="57" t="s">
        <v>3562</v>
      </c>
      <c r="B78" s="133"/>
      <c r="C78" s="138"/>
      <c r="D78" s="120">
        <v>349000</v>
      </c>
      <c r="E78" s="57" t="s">
        <v>46</v>
      </c>
      <c r="F78" s="66"/>
      <c r="G78" s="57"/>
      <c r="H78" s="58"/>
      <c r="I78" s="58"/>
      <c r="J78" s="58"/>
      <c r="K78" s="121">
        <f t="shared" si="7"/>
        <v>0</v>
      </c>
      <c r="L78" s="121">
        <f t="shared" si="8"/>
        <v>0</v>
      </c>
      <c r="M78" s="121"/>
      <c r="N78" s="123">
        <f t="shared" si="9"/>
        <v>0</v>
      </c>
      <c r="O78" s="58">
        <f t="shared" si="10"/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  <c r="AC78" s="58">
        <v>0</v>
      </c>
      <c r="AD78" s="58">
        <v>0</v>
      </c>
      <c r="AE78" s="58">
        <v>0</v>
      </c>
      <c r="AF78" s="58">
        <v>0</v>
      </c>
      <c r="AG78" s="58">
        <v>0</v>
      </c>
      <c r="AH78" s="58">
        <v>0</v>
      </c>
      <c r="AI78" s="58">
        <f t="shared" si="11"/>
        <v>0</v>
      </c>
      <c r="AJ78" s="58">
        <v>0</v>
      </c>
      <c r="AK78" s="58">
        <v>0</v>
      </c>
      <c r="AL78" s="58">
        <v>0</v>
      </c>
      <c r="AM78" s="58">
        <v>0</v>
      </c>
      <c r="AN78" s="58">
        <v>0</v>
      </c>
      <c r="AO78" s="58">
        <v>0</v>
      </c>
      <c r="AP78" s="58">
        <v>0</v>
      </c>
      <c r="AQ78" s="58">
        <v>0</v>
      </c>
      <c r="AR78" s="58">
        <v>0</v>
      </c>
      <c r="AS78" s="58">
        <v>0</v>
      </c>
      <c r="AT78" s="58">
        <v>0</v>
      </c>
      <c r="AU78" s="58">
        <v>0</v>
      </c>
      <c r="AV78" s="58">
        <v>0</v>
      </c>
      <c r="AW78" s="58">
        <v>0</v>
      </c>
      <c r="AX78" s="58">
        <v>0</v>
      </c>
      <c r="AY78" s="124"/>
      <c r="AZ78" s="124">
        <v>0</v>
      </c>
      <c r="BA78" s="103">
        <f t="shared" si="12"/>
        <v>0</v>
      </c>
      <c r="BB78" s="103">
        <f t="shared" si="13"/>
        <v>0</v>
      </c>
    </row>
    <row r="79" spans="1:54" x14ac:dyDescent="0.25">
      <c r="A79" s="57" t="s">
        <v>3563</v>
      </c>
      <c r="B79" s="131"/>
      <c r="C79" s="142">
        <v>45504</v>
      </c>
      <c r="D79" s="143">
        <v>308500</v>
      </c>
      <c r="E79" s="57" t="s">
        <v>19</v>
      </c>
      <c r="F79" s="66" t="s">
        <v>2451</v>
      </c>
      <c r="G79" s="57" t="s">
        <v>3487</v>
      </c>
      <c r="H79" s="33"/>
      <c r="I79" s="33"/>
      <c r="J79" s="33"/>
      <c r="K79" s="121">
        <f t="shared" si="7"/>
        <v>0</v>
      </c>
      <c r="L79" s="121">
        <f t="shared" si="8"/>
        <v>0</v>
      </c>
      <c r="M79" s="122"/>
      <c r="N79" s="123">
        <f t="shared" si="9"/>
        <v>0</v>
      </c>
      <c r="O79" s="58">
        <f t="shared" si="10"/>
        <v>308209.79000000004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697.33</v>
      </c>
      <c r="X79" s="58">
        <v>0</v>
      </c>
      <c r="Y79" s="58">
        <v>0</v>
      </c>
      <c r="Z79" s="58">
        <v>0</v>
      </c>
      <c r="AA79" s="58">
        <v>0</v>
      </c>
      <c r="AB79" s="58">
        <v>0</v>
      </c>
      <c r="AC79" s="58">
        <v>0</v>
      </c>
      <c r="AD79" s="58">
        <v>0</v>
      </c>
      <c r="AE79" s="58">
        <v>0</v>
      </c>
      <c r="AF79" s="58">
        <v>0</v>
      </c>
      <c r="AG79" s="58">
        <v>0</v>
      </c>
      <c r="AH79" s="58">
        <v>0</v>
      </c>
      <c r="AI79" s="58">
        <f t="shared" si="11"/>
        <v>307415.26</v>
      </c>
      <c r="AJ79" s="66"/>
      <c r="AK79" s="58">
        <v>0</v>
      </c>
      <c r="AL79" s="58">
        <v>0</v>
      </c>
      <c r="AM79" s="58">
        <v>0</v>
      </c>
      <c r="AN79" s="58">
        <v>0</v>
      </c>
      <c r="AO79" s="58">
        <v>0</v>
      </c>
      <c r="AP79" s="58">
        <v>0</v>
      </c>
      <c r="AQ79" s="58">
        <v>97.2</v>
      </c>
      <c r="AR79" s="58">
        <v>0</v>
      </c>
      <c r="AS79" s="58">
        <v>0</v>
      </c>
      <c r="AT79" s="58">
        <v>0</v>
      </c>
      <c r="AU79" s="58">
        <v>0</v>
      </c>
      <c r="AV79" s="58">
        <v>0</v>
      </c>
      <c r="AW79" s="58">
        <v>0</v>
      </c>
      <c r="AX79" s="58">
        <v>0</v>
      </c>
      <c r="AY79" s="132">
        <v>307415.26</v>
      </c>
      <c r="AZ79" s="124"/>
      <c r="BA79" s="103">
        <f t="shared" si="12"/>
        <v>0</v>
      </c>
      <c r="BB79" s="103">
        <f t="shared" si="13"/>
        <v>794.53000000000009</v>
      </c>
    </row>
    <row r="80" spans="1:54" x14ac:dyDescent="0.25">
      <c r="A80" s="57" t="s">
        <v>3564</v>
      </c>
      <c r="B80" s="133"/>
      <c r="C80" s="28"/>
      <c r="D80" s="120"/>
      <c r="E80" s="57" t="s">
        <v>16</v>
      </c>
      <c r="F80" s="66"/>
      <c r="G80" s="57"/>
      <c r="H80" s="58"/>
      <c r="I80" s="58"/>
      <c r="J80" s="58"/>
      <c r="K80" s="121">
        <f t="shared" si="7"/>
        <v>0</v>
      </c>
      <c r="L80" s="121">
        <f t="shared" si="8"/>
        <v>0</v>
      </c>
      <c r="M80" s="121"/>
      <c r="N80" s="123">
        <f t="shared" si="9"/>
        <v>0</v>
      </c>
      <c r="O80" s="58">
        <f t="shared" si="10"/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0</v>
      </c>
      <c r="AC80" s="58">
        <v>0</v>
      </c>
      <c r="AD80" s="58">
        <v>0</v>
      </c>
      <c r="AE80" s="58">
        <v>0</v>
      </c>
      <c r="AF80" s="58">
        <v>0</v>
      </c>
      <c r="AG80" s="58">
        <v>0</v>
      </c>
      <c r="AH80" s="58">
        <v>0</v>
      </c>
      <c r="AI80" s="58">
        <f t="shared" si="11"/>
        <v>0</v>
      </c>
      <c r="AJ80" s="58">
        <v>0</v>
      </c>
      <c r="AK80" s="58">
        <v>0</v>
      </c>
      <c r="AL80" s="58">
        <v>0</v>
      </c>
      <c r="AM80" s="58">
        <v>0</v>
      </c>
      <c r="AN80" s="58">
        <v>0</v>
      </c>
      <c r="AO80" s="58">
        <v>0</v>
      </c>
      <c r="AP80" s="58">
        <v>0</v>
      </c>
      <c r="AQ80" s="58">
        <v>0</v>
      </c>
      <c r="AR80" s="58">
        <v>0</v>
      </c>
      <c r="AS80" s="58">
        <v>0</v>
      </c>
      <c r="AT80" s="58">
        <v>0</v>
      </c>
      <c r="AU80" s="58">
        <v>0</v>
      </c>
      <c r="AV80" s="58">
        <v>0</v>
      </c>
      <c r="AW80" s="58">
        <v>0</v>
      </c>
      <c r="AX80" s="58">
        <v>0</v>
      </c>
      <c r="AY80" s="124"/>
      <c r="AZ80" s="124">
        <v>0</v>
      </c>
      <c r="BA80" s="103">
        <f t="shared" si="12"/>
        <v>0</v>
      </c>
      <c r="BB80" s="103">
        <f t="shared" si="13"/>
        <v>0</v>
      </c>
    </row>
    <row r="81" spans="1:54" x14ac:dyDescent="0.25">
      <c r="A81" s="57" t="s">
        <v>3565</v>
      </c>
      <c r="B81" s="131">
        <v>8787721483031</v>
      </c>
      <c r="C81" s="126">
        <v>45262</v>
      </c>
      <c r="D81" s="127">
        <v>227050</v>
      </c>
      <c r="E81" s="57" t="s">
        <v>19</v>
      </c>
      <c r="F81" s="66" t="s">
        <v>2455</v>
      </c>
      <c r="G81" s="57" t="s">
        <v>3487</v>
      </c>
      <c r="H81" s="128">
        <v>425.64</v>
      </c>
      <c r="I81" s="128">
        <v>427.77</v>
      </c>
      <c r="J81" s="128">
        <v>431.32</v>
      </c>
      <c r="K81" s="121">
        <f t="shared" si="7"/>
        <v>1284.73</v>
      </c>
      <c r="L81" s="121">
        <f t="shared" si="8"/>
        <v>1926.48</v>
      </c>
      <c r="M81" s="122">
        <v>5339.37</v>
      </c>
      <c r="N81" s="123">
        <f t="shared" si="9"/>
        <v>8550.58</v>
      </c>
      <c r="O81" s="58">
        <f t="shared" si="10"/>
        <v>194513.46</v>
      </c>
      <c r="P81" s="58">
        <v>433.04</v>
      </c>
      <c r="Q81" s="58">
        <v>433.04</v>
      </c>
      <c r="R81" s="58">
        <v>433.04</v>
      </c>
      <c r="S81" s="58">
        <v>433.04</v>
      </c>
      <c r="T81" s="58">
        <v>433.04</v>
      </c>
      <c r="U81" s="58">
        <v>433.04</v>
      </c>
      <c r="V81" s="58">
        <v>433.04</v>
      </c>
      <c r="W81" s="58">
        <v>433.04</v>
      </c>
      <c r="X81" s="58">
        <v>433.04</v>
      </c>
      <c r="Y81" s="58">
        <v>433.04</v>
      </c>
      <c r="Z81" s="58">
        <v>433.04</v>
      </c>
      <c r="AA81" s="58">
        <v>433.04</v>
      </c>
      <c r="AB81" s="58">
        <v>433.04</v>
      </c>
      <c r="AC81" s="58">
        <v>433.04</v>
      </c>
      <c r="AD81" s="58">
        <v>433.04</v>
      </c>
      <c r="AE81" s="58">
        <v>433.04</v>
      </c>
      <c r="AF81" s="58">
        <v>433.04</v>
      </c>
      <c r="AG81" s="58">
        <v>433.04</v>
      </c>
      <c r="AH81" s="58">
        <v>0</v>
      </c>
      <c r="AI81" s="58">
        <f t="shared" si="11"/>
        <v>186460</v>
      </c>
      <c r="AJ81" s="66"/>
      <c r="AK81" s="58">
        <v>258.74</v>
      </c>
      <c r="AL81" s="58">
        <v>0</v>
      </c>
      <c r="AM81" s="58">
        <v>0</v>
      </c>
      <c r="AN81" s="58">
        <v>0</v>
      </c>
      <c r="AO81" s="58">
        <v>0</v>
      </c>
      <c r="AP81" s="58">
        <v>0</v>
      </c>
      <c r="AQ81" s="58">
        <v>0</v>
      </c>
      <c r="AR81" s="58">
        <v>0</v>
      </c>
      <c r="AS81" s="58">
        <v>0</v>
      </c>
      <c r="AT81" s="58">
        <v>0</v>
      </c>
      <c r="AU81" s="58">
        <v>0</v>
      </c>
      <c r="AV81" s="58">
        <v>0</v>
      </c>
      <c r="AW81" s="58">
        <v>0</v>
      </c>
      <c r="AX81" s="58">
        <v>0</v>
      </c>
      <c r="AY81" s="129">
        <v>188386.48</v>
      </c>
      <c r="AZ81" s="130">
        <v>1926.48</v>
      </c>
      <c r="BA81" s="103">
        <f t="shared" si="12"/>
        <v>2165.2000000000003</v>
      </c>
      <c r="BB81" s="103">
        <f t="shared" si="13"/>
        <v>5888.26</v>
      </c>
    </row>
    <row r="82" spans="1:54" x14ac:dyDescent="0.25">
      <c r="A82" s="57" t="s">
        <v>3566</v>
      </c>
      <c r="B82" s="28"/>
      <c r="C82" s="39">
        <v>45345</v>
      </c>
      <c r="D82" s="120">
        <v>310737.90000000002</v>
      </c>
      <c r="E82" s="57" t="s">
        <v>19</v>
      </c>
      <c r="F82" s="66" t="s">
        <v>2458</v>
      </c>
      <c r="G82" s="57" t="s">
        <v>3487</v>
      </c>
      <c r="H82" s="128">
        <v>390.36</v>
      </c>
      <c r="I82" s="128">
        <v>392.58</v>
      </c>
      <c r="J82" s="128">
        <v>2016.6</v>
      </c>
      <c r="K82" s="121">
        <f t="shared" si="7"/>
        <v>2799.54</v>
      </c>
      <c r="L82" s="121">
        <f t="shared" si="8"/>
        <v>52571.519999999997</v>
      </c>
      <c r="M82" s="122"/>
      <c r="N82" s="123">
        <f t="shared" si="9"/>
        <v>55371.06</v>
      </c>
      <c r="O82" s="58">
        <f t="shared" si="10"/>
        <v>260072.17</v>
      </c>
      <c r="P82" s="58">
        <v>2024.67</v>
      </c>
      <c r="Q82" s="58">
        <v>2024.67</v>
      </c>
      <c r="R82" s="58">
        <v>2024.67</v>
      </c>
      <c r="S82" s="58">
        <v>2024.67</v>
      </c>
      <c r="T82" s="58">
        <v>2024.67</v>
      </c>
      <c r="U82" s="58">
        <v>2024.67</v>
      </c>
      <c r="V82" s="58">
        <v>2024.67</v>
      </c>
      <c r="W82" s="58">
        <v>2024.67</v>
      </c>
      <c r="X82" s="58">
        <v>2024.67</v>
      </c>
      <c r="Y82" s="58">
        <v>3539.68</v>
      </c>
      <c r="Z82" s="58">
        <v>3539.68</v>
      </c>
      <c r="AA82" s="58">
        <v>3539.68</v>
      </c>
      <c r="AB82" s="58">
        <v>3539.68</v>
      </c>
      <c r="AC82" s="58">
        <v>3539.68</v>
      </c>
      <c r="AD82" s="58">
        <v>3539.68</v>
      </c>
      <c r="AE82" s="58">
        <v>13578.68</v>
      </c>
      <c r="AF82" s="58">
        <v>3539.68</v>
      </c>
      <c r="AG82" s="58">
        <v>3539.68</v>
      </c>
      <c r="AH82" s="58">
        <v>3539.68</v>
      </c>
      <c r="AI82" s="58">
        <f t="shared" si="11"/>
        <v>196306.49000000002</v>
      </c>
      <c r="AJ82" s="58">
        <v>0</v>
      </c>
      <c r="AK82" s="66"/>
      <c r="AL82" s="58">
        <v>0</v>
      </c>
      <c r="AM82" s="58">
        <v>107.85</v>
      </c>
      <c r="AN82" s="58">
        <v>0</v>
      </c>
      <c r="AO82" s="58">
        <v>0</v>
      </c>
      <c r="AP82" s="58">
        <v>0</v>
      </c>
      <c r="AQ82" s="58">
        <v>0</v>
      </c>
      <c r="AR82" s="58">
        <v>0</v>
      </c>
      <c r="AS82" s="58">
        <v>0</v>
      </c>
      <c r="AT82" s="58">
        <v>0</v>
      </c>
      <c r="AU82" s="58">
        <v>0</v>
      </c>
      <c r="AV82" s="58">
        <v>0</v>
      </c>
      <c r="AW82" s="58">
        <v>0</v>
      </c>
      <c r="AX82" s="58">
        <v>0</v>
      </c>
      <c r="AY82" s="129">
        <v>248878.01</v>
      </c>
      <c r="AZ82" s="130">
        <v>52571.519999999997</v>
      </c>
      <c r="BA82" s="103">
        <f t="shared" si="12"/>
        <v>10123.35</v>
      </c>
      <c r="BB82" s="103">
        <f t="shared" si="13"/>
        <v>53642.33</v>
      </c>
    </row>
    <row r="83" spans="1:54" x14ac:dyDescent="0.25">
      <c r="A83" s="57" t="s">
        <v>3567</v>
      </c>
      <c r="B83" s="119"/>
      <c r="C83" s="126">
        <v>45262</v>
      </c>
      <c r="D83" s="127">
        <v>398050</v>
      </c>
      <c r="E83" s="57" t="s">
        <v>19</v>
      </c>
      <c r="F83" s="66" t="s">
        <v>3948</v>
      </c>
      <c r="G83" s="57" t="s">
        <v>3487</v>
      </c>
      <c r="H83" s="128"/>
      <c r="I83" s="128">
        <v>4811.43</v>
      </c>
      <c r="J83" s="128">
        <v>2367.5100000000002</v>
      </c>
      <c r="K83" s="121">
        <f t="shared" si="7"/>
        <v>7178.9400000000005</v>
      </c>
      <c r="L83" s="121">
        <f t="shared" si="8"/>
        <v>0</v>
      </c>
      <c r="M83" s="122"/>
      <c r="N83" s="123">
        <f t="shared" si="9"/>
        <v>7178.9400000000005</v>
      </c>
      <c r="O83" s="58">
        <f t="shared" si="10"/>
        <v>387803.37</v>
      </c>
      <c r="P83" s="58">
        <v>2381.6999999999998</v>
      </c>
      <c r="Q83" s="58">
        <v>2381.6999999999998</v>
      </c>
      <c r="R83" s="58">
        <v>2381.6999999999998</v>
      </c>
      <c r="S83" s="58">
        <v>14713.86</v>
      </c>
      <c r="T83" s="58">
        <v>2381.6999999999998</v>
      </c>
      <c r="U83" s="58">
        <v>2381.6999999999998</v>
      </c>
      <c r="V83" s="58">
        <v>2381.6999999999998</v>
      </c>
      <c r="W83" s="58">
        <v>2381.6999999999998</v>
      </c>
      <c r="X83" s="58">
        <v>2381.6999999999998</v>
      </c>
      <c r="Y83" s="58">
        <v>14713.86</v>
      </c>
      <c r="Z83" s="58">
        <v>2381.6999999999998</v>
      </c>
      <c r="AA83" s="58">
        <v>2381.6999999999998</v>
      </c>
      <c r="AB83" s="58">
        <v>2381.6999999999998</v>
      </c>
      <c r="AC83" s="58">
        <v>2381.6999999999998</v>
      </c>
      <c r="AD83" s="58">
        <v>2381.6999999999998</v>
      </c>
      <c r="AE83" s="58">
        <v>2381.6999999999998</v>
      </c>
      <c r="AF83" s="58">
        <v>2381.6999999999998</v>
      </c>
      <c r="AG83" s="58">
        <v>2381.6999999999998</v>
      </c>
      <c r="AH83" s="58">
        <v>21651.85</v>
      </c>
      <c r="AI83" s="58">
        <f t="shared" si="11"/>
        <v>298508.34000000003</v>
      </c>
      <c r="AJ83" s="66"/>
      <c r="AK83" s="58">
        <v>108.26</v>
      </c>
      <c r="AL83" s="58">
        <v>0</v>
      </c>
      <c r="AM83" s="58">
        <v>0</v>
      </c>
      <c r="AN83" s="58">
        <v>0</v>
      </c>
      <c r="AO83" s="58">
        <v>0</v>
      </c>
      <c r="AP83" s="58">
        <v>0</v>
      </c>
      <c r="AQ83" s="58">
        <v>0</v>
      </c>
      <c r="AR83" s="58">
        <v>0</v>
      </c>
      <c r="AS83" s="58">
        <v>0</v>
      </c>
      <c r="AT83" s="58">
        <v>0</v>
      </c>
      <c r="AU83" s="58">
        <v>0</v>
      </c>
      <c r="AV83" s="58">
        <v>0</v>
      </c>
      <c r="AW83" s="58">
        <v>0</v>
      </c>
      <c r="AX83" s="58">
        <v>0</v>
      </c>
      <c r="AY83" s="132">
        <v>298508.34000000003</v>
      </c>
      <c r="AZ83" s="124">
        <v>0</v>
      </c>
      <c r="BA83" s="103">
        <f t="shared" si="12"/>
        <v>24240.66</v>
      </c>
      <c r="BB83" s="103">
        <f t="shared" si="13"/>
        <v>65054.369999999988</v>
      </c>
    </row>
    <row r="84" spans="1:54" x14ac:dyDescent="0.25">
      <c r="A84" s="57" t="s">
        <v>3568</v>
      </c>
      <c r="B84" s="119"/>
      <c r="C84" s="126">
        <v>45272</v>
      </c>
      <c r="D84" s="127">
        <v>293550</v>
      </c>
      <c r="E84" s="57" t="s">
        <v>19</v>
      </c>
      <c r="F84" s="66" t="s">
        <v>1857</v>
      </c>
      <c r="G84" s="57" t="s">
        <v>3487</v>
      </c>
      <c r="H84" s="128">
        <v>174.29</v>
      </c>
      <c r="I84" s="128">
        <v>175.16</v>
      </c>
      <c r="J84" s="128">
        <v>176.61</v>
      </c>
      <c r="K84" s="121">
        <f t="shared" si="7"/>
        <v>526.05999999999995</v>
      </c>
      <c r="L84" s="121">
        <f t="shared" si="8"/>
        <v>52716.299999999996</v>
      </c>
      <c r="M84" s="122"/>
      <c r="N84" s="123">
        <f t="shared" si="9"/>
        <v>53242.359999999993</v>
      </c>
      <c r="O84" s="58">
        <f t="shared" si="10"/>
        <v>240070.13000000003</v>
      </c>
      <c r="P84" s="58">
        <v>232</v>
      </c>
      <c r="Q84" s="58">
        <v>232</v>
      </c>
      <c r="R84" s="58">
        <v>591.05999999999995</v>
      </c>
      <c r="S84" s="58">
        <v>591.05999999999995</v>
      </c>
      <c r="T84" s="58">
        <v>591.05999999999995</v>
      </c>
      <c r="U84" s="58">
        <v>591.05999999999995</v>
      </c>
      <c r="V84" s="58">
        <v>591.05999999999995</v>
      </c>
      <c r="W84" s="58">
        <v>591.05999999999995</v>
      </c>
      <c r="X84" s="58">
        <v>6004.02</v>
      </c>
      <c r="Y84" s="58">
        <v>591.05999999999995</v>
      </c>
      <c r="Z84" s="58">
        <v>591.05999999999995</v>
      </c>
      <c r="AA84" s="58">
        <v>591.05999999999995</v>
      </c>
      <c r="AB84" s="58">
        <v>591.05999999999995</v>
      </c>
      <c r="AC84" s="58">
        <v>591.05999999999995</v>
      </c>
      <c r="AD84" s="58">
        <v>591.05999999999995</v>
      </c>
      <c r="AE84" s="58">
        <v>591.05999999999995</v>
      </c>
      <c r="AF84" s="58">
        <v>591.05999999999995</v>
      </c>
      <c r="AG84" s="58">
        <v>591.05999999999995</v>
      </c>
      <c r="AH84" s="58">
        <v>16238.89</v>
      </c>
      <c r="AI84" s="58">
        <f t="shared" si="11"/>
        <v>208162.48000000004</v>
      </c>
      <c r="AJ84" s="66"/>
      <c r="AK84" s="58">
        <v>334.84</v>
      </c>
      <c r="AL84" s="58">
        <v>0</v>
      </c>
      <c r="AM84" s="58">
        <v>0</v>
      </c>
      <c r="AN84" s="58">
        <v>0</v>
      </c>
      <c r="AO84" s="58">
        <v>0</v>
      </c>
      <c r="AP84" s="58">
        <v>0</v>
      </c>
      <c r="AQ84" s="58">
        <v>0</v>
      </c>
      <c r="AR84" s="58">
        <v>0</v>
      </c>
      <c r="AS84" s="58">
        <v>0</v>
      </c>
      <c r="AT84" s="58">
        <v>0</v>
      </c>
      <c r="AU84" s="58">
        <v>0</v>
      </c>
      <c r="AV84" s="58">
        <v>0</v>
      </c>
      <c r="AW84" s="58">
        <v>0</v>
      </c>
      <c r="AX84" s="58">
        <v>0</v>
      </c>
      <c r="AY84" s="129">
        <v>260878.78000000003</v>
      </c>
      <c r="AZ84" s="130">
        <v>52716.299999999996</v>
      </c>
      <c r="BA84" s="103">
        <f t="shared" si="12"/>
        <v>2237.1799999999998</v>
      </c>
      <c r="BB84" s="103">
        <f t="shared" si="13"/>
        <v>29670.469999999998</v>
      </c>
    </row>
    <row r="85" spans="1:54" x14ac:dyDescent="0.25">
      <c r="A85" s="57" t="s">
        <v>3569</v>
      </c>
      <c r="B85" s="119"/>
      <c r="C85" s="126">
        <v>45262</v>
      </c>
      <c r="D85" s="127">
        <v>293554.33</v>
      </c>
      <c r="E85" s="57" t="s">
        <v>19</v>
      </c>
      <c r="F85" s="66" t="s">
        <v>1860</v>
      </c>
      <c r="G85" s="57" t="s">
        <v>3487</v>
      </c>
      <c r="H85" s="128">
        <v>548</v>
      </c>
      <c r="I85" s="128">
        <v>550.74</v>
      </c>
      <c r="J85" s="128">
        <v>555.30999999999995</v>
      </c>
      <c r="K85" s="121">
        <f t="shared" si="7"/>
        <v>1654.05</v>
      </c>
      <c r="L85" s="121">
        <f t="shared" si="8"/>
        <v>0</v>
      </c>
      <c r="M85" s="122"/>
      <c r="N85" s="123">
        <f t="shared" si="9"/>
        <v>1654.05</v>
      </c>
      <c r="O85" s="58">
        <f t="shared" si="10"/>
        <v>277392.29000000004</v>
      </c>
      <c r="P85" s="58">
        <v>557.54</v>
      </c>
      <c r="Q85" s="58">
        <v>557.54</v>
      </c>
      <c r="R85" s="58">
        <v>557.54</v>
      </c>
      <c r="S85" s="58">
        <v>557.54</v>
      </c>
      <c r="T85" s="58">
        <v>557.54</v>
      </c>
      <c r="U85" s="58">
        <v>557.54</v>
      </c>
      <c r="V85" s="58">
        <v>557.54</v>
      </c>
      <c r="W85" s="58">
        <v>557.54</v>
      </c>
      <c r="X85" s="58">
        <v>557.54</v>
      </c>
      <c r="Y85" s="58">
        <v>557.54</v>
      </c>
      <c r="Z85" s="58">
        <v>557.54</v>
      </c>
      <c r="AA85" s="58">
        <v>557.54</v>
      </c>
      <c r="AB85" s="58">
        <v>557.54</v>
      </c>
      <c r="AC85" s="58">
        <v>557.54</v>
      </c>
      <c r="AD85" s="58">
        <v>557.54</v>
      </c>
      <c r="AE85" s="58">
        <v>557.54</v>
      </c>
      <c r="AF85" s="58">
        <v>557.54</v>
      </c>
      <c r="AG85" s="58">
        <v>557.54</v>
      </c>
      <c r="AH85" s="58">
        <v>0</v>
      </c>
      <c r="AI85" s="58">
        <f t="shared" si="11"/>
        <v>267248.31</v>
      </c>
      <c r="AJ85" s="66"/>
      <c r="AK85" s="58">
        <v>108.26</v>
      </c>
      <c r="AL85" s="58">
        <v>0</v>
      </c>
      <c r="AM85" s="58">
        <v>0</v>
      </c>
      <c r="AN85" s="58">
        <v>0</v>
      </c>
      <c r="AO85" s="58">
        <v>0</v>
      </c>
      <c r="AP85" s="58">
        <v>0</v>
      </c>
      <c r="AQ85" s="58">
        <v>0</v>
      </c>
      <c r="AR85" s="58">
        <v>0</v>
      </c>
      <c r="AS85" s="58">
        <v>0</v>
      </c>
      <c r="AT85" s="58">
        <v>0</v>
      </c>
      <c r="AU85" s="58">
        <v>0</v>
      </c>
      <c r="AV85" s="58">
        <v>0</v>
      </c>
      <c r="AW85" s="58">
        <v>0</v>
      </c>
      <c r="AX85" s="58">
        <v>0</v>
      </c>
      <c r="AY85" s="132">
        <v>267248.31</v>
      </c>
      <c r="AZ85" s="124"/>
      <c r="BA85" s="103">
        <f t="shared" si="12"/>
        <v>2787.7</v>
      </c>
      <c r="BB85" s="103">
        <f t="shared" si="13"/>
        <v>7356.28</v>
      </c>
    </row>
    <row r="86" spans="1:54" x14ac:dyDescent="0.25">
      <c r="A86" s="57" t="s">
        <v>3570</v>
      </c>
      <c r="B86" s="133"/>
      <c r="C86" s="28"/>
      <c r="D86" s="120"/>
      <c r="E86" s="57" t="s">
        <v>16</v>
      </c>
      <c r="F86" s="66"/>
      <c r="G86" s="57"/>
      <c r="H86" s="58"/>
      <c r="I86" s="58"/>
      <c r="J86" s="58"/>
      <c r="K86" s="121">
        <f t="shared" si="7"/>
        <v>0</v>
      </c>
      <c r="L86" s="121">
        <f t="shared" si="8"/>
        <v>0</v>
      </c>
      <c r="M86" s="121"/>
      <c r="N86" s="123">
        <f t="shared" si="9"/>
        <v>0</v>
      </c>
      <c r="O86" s="58">
        <f t="shared" si="10"/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58">
        <v>0</v>
      </c>
      <c r="Z86" s="58">
        <v>0</v>
      </c>
      <c r="AA86" s="58">
        <v>0</v>
      </c>
      <c r="AB86" s="58">
        <v>0</v>
      </c>
      <c r="AC86" s="58">
        <v>0</v>
      </c>
      <c r="AD86" s="58">
        <v>0</v>
      </c>
      <c r="AE86" s="58">
        <v>0</v>
      </c>
      <c r="AF86" s="58">
        <v>0</v>
      </c>
      <c r="AG86" s="58">
        <v>0</v>
      </c>
      <c r="AH86" s="58">
        <v>0</v>
      </c>
      <c r="AI86" s="58">
        <f t="shared" si="11"/>
        <v>0</v>
      </c>
      <c r="AJ86" s="58">
        <v>0</v>
      </c>
      <c r="AK86" s="58">
        <v>0</v>
      </c>
      <c r="AL86" s="58">
        <v>0</v>
      </c>
      <c r="AM86" s="58">
        <v>0</v>
      </c>
      <c r="AN86" s="58">
        <v>0</v>
      </c>
      <c r="AO86" s="58">
        <v>0</v>
      </c>
      <c r="AP86" s="58">
        <v>0</v>
      </c>
      <c r="AQ86" s="58">
        <v>0</v>
      </c>
      <c r="AR86" s="58">
        <v>0</v>
      </c>
      <c r="AS86" s="58">
        <v>0</v>
      </c>
      <c r="AT86" s="58">
        <v>0</v>
      </c>
      <c r="AU86" s="58">
        <v>0</v>
      </c>
      <c r="AV86" s="58">
        <v>0</v>
      </c>
      <c r="AW86" s="58">
        <v>0</v>
      </c>
      <c r="AX86" s="58">
        <v>0</v>
      </c>
      <c r="AY86" s="124"/>
      <c r="AZ86" s="124">
        <v>0</v>
      </c>
      <c r="BA86" s="103">
        <f t="shared" si="12"/>
        <v>0</v>
      </c>
      <c r="BB86" s="103">
        <f t="shared" si="13"/>
        <v>0</v>
      </c>
    </row>
    <row r="87" spans="1:54" x14ac:dyDescent="0.25">
      <c r="A87" s="57" t="s">
        <v>3572</v>
      </c>
      <c r="B87" s="133"/>
      <c r="C87" s="39">
        <v>45748</v>
      </c>
      <c r="D87" s="120">
        <v>328060</v>
      </c>
      <c r="E87" s="57" t="s">
        <v>19</v>
      </c>
      <c r="F87" s="66" t="s">
        <v>1864</v>
      </c>
      <c r="G87" s="57" t="s">
        <v>3487</v>
      </c>
      <c r="H87" s="58"/>
      <c r="I87" s="58"/>
      <c r="J87" s="58"/>
      <c r="K87" s="121">
        <f t="shared" si="7"/>
        <v>0</v>
      </c>
      <c r="L87" s="121">
        <f t="shared" si="8"/>
        <v>0</v>
      </c>
      <c r="M87" s="122"/>
      <c r="N87" s="123">
        <f t="shared" si="9"/>
        <v>0</v>
      </c>
      <c r="O87" s="58">
        <f t="shared" si="10"/>
        <v>279057.19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  <c r="X87" s="58">
        <v>0</v>
      </c>
      <c r="Y87" s="58">
        <v>0</v>
      </c>
      <c r="Z87" s="58">
        <v>0</v>
      </c>
      <c r="AA87" s="58">
        <v>0</v>
      </c>
      <c r="AB87" s="58">
        <v>0</v>
      </c>
      <c r="AC87" s="58">
        <v>0</v>
      </c>
      <c r="AD87" s="58">
        <v>0</v>
      </c>
      <c r="AE87" s="58">
        <v>0</v>
      </c>
      <c r="AF87" s="58">
        <v>0</v>
      </c>
      <c r="AG87" s="58">
        <v>0</v>
      </c>
      <c r="AH87" s="58">
        <v>0</v>
      </c>
      <c r="AI87" s="58">
        <f t="shared" si="11"/>
        <v>279057.19</v>
      </c>
      <c r="AJ87" s="58">
        <v>0</v>
      </c>
      <c r="AK87" s="58">
        <v>0</v>
      </c>
      <c r="AL87" s="58">
        <v>0</v>
      </c>
      <c r="AM87" s="58">
        <v>0</v>
      </c>
      <c r="AN87" s="58">
        <v>0</v>
      </c>
      <c r="AO87" s="58">
        <v>0</v>
      </c>
      <c r="AP87" s="58">
        <v>0</v>
      </c>
      <c r="AQ87" s="58">
        <v>0</v>
      </c>
      <c r="AR87" s="58">
        <v>0</v>
      </c>
      <c r="AS87" s="58">
        <v>0</v>
      </c>
      <c r="AT87" s="58">
        <v>0</v>
      </c>
      <c r="AU87" s="58">
        <v>0</v>
      </c>
      <c r="AV87" s="58">
        <v>0</v>
      </c>
      <c r="AW87" s="58">
        <v>0</v>
      </c>
      <c r="AX87" s="58">
        <v>0</v>
      </c>
      <c r="AY87" s="132">
        <v>279057.19</v>
      </c>
      <c r="AZ87" s="124">
        <v>0</v>
      </c>
      <c r="BA87" s="103">
        <f t="shared" si="12"/>
        <v>0</v>
      </c>
      <c r="BB87" s="103">
        <f t="shared" si="13"/>
        <v>0</v>
      </c>
    </row>
    <row r="88" spans="1:54" x14ac:dyDescent="0.25">
      <c r="A88" s="57" t="s">
        <v>3573</v>
      </c>
      <c r="B88" s="119"/>
      <c r="C88" s="126">
        <v>45626</v>
      </c>
      <c r="D88" s="127">
        <v>318660</v>
      </c>
      <c r="E88" s="57" t="s">
        <v>19</v>
      </c>
      <c r="F88" s="66" t="s">
        <v>1868</v>
      </c>
      <c r="G88" s="57" t="s">
        <v>3487</v>
      </c>
      <c r="H88" s="128">
        <v>2021.65</v>
      </c>
      <c r="I88" s="128">
        <v>2031.76</v>
      </c>
      <c r="J88" s="128">
        <v>2615.1999999999998</v>
      </c>
      <c r="K88" s="121">
        <f t="shared" si="7"/>
        <v>6668.61</v>
      </c>
      <c r="L88" s="121">
        <f t="shared" si="8"/>
        <v>48691.669999999991</v>
      </c>
      <c r="M88" s="122"/>
      <c r="N88" s="123">
        <f t="shared" si="9"/>
        <v>55360.279999999992</v>
      </c>
      <c r="O88" s="58">
        <f t="shared" si="10"/>
        <v>427271.96000000014</v>
      </c>
      <c r="P88" s="58">
        <v>2625.66</v>
      </c>
      <c r="Q88" s="58">
        <v>2625.66</v>
      </c>
      <c r="R88" s="58">
        <v>2625.66</v>
      </c>
      <c r="S88" s="58">
        <v>2625.66</v>
      </c>
      <c r="T88" s="58">
        <v>193552.87</v>
      </c>
      <c r="U88" s="58">
        <v>2625.66</v>
      </c>
      <c r="V88" s="58">
        <v>2625.66</v>
      </c>
      <c r="W88" s="58">
        <v>2625.66</v>
      </c>
      <c r="X88" s="58">
        <v>24685.06</v>
      </c>
      <c r="Y88" s="58">
        <v>2625.66</v>
      </c>
      <c r="Z88" s="58">
        <v>2625.66</v>
      </c>
      <c r="AA88" s="58">
        <v>2625.66</v>
      </c>
      <c r="AB88" s="58">
        <v>2625.66</v>
      </c>
      <c r="AC88" s="58">
        <v>2625.66</v>
      </c>
      <c r="AD88" s="58">
        <v>2625.66</v>
      </c>
      <c r="AE88" s="58">
        <v>2625.66</v>
      </c>
      <c r="AF88" s="58">
        <v>2625.66</v>
      </c>
      <c r="AG88" s="58">
        <v>2625.66</v>
      </c>
      <c r="AH88" s="58">
        <v>24685.09</v>
      </c>
      <c r="AI88" s="58">
        <f t="shared" si="11"/>
        <v>142235.54</v>
      </c>
      <c r="AJ88" s="58">
        <v>0</v>
      </c>
      <c r="AK88" s="58">
        <v>0</v>
      </c>
      <c r="AL88" s="58">
        <v>0</v>
      </c>
      <c r="AM88" s="58">
        <v>0</v>
      </c>
      <c r="AN88" s="58">
        <v>0</v>
      </c>
      <c r="AO88" s="58">
        <v>0</v>
      </c>
      <c r="AP88" s="58">
        <v>0</v>
      </c>
      <c r="AQ88" s="58">
        <v>0</v>
      </c>
      <c r="AR88" s="58">
        <v>0</v>
      </c>
      <c r="AS88" s="58">
        <v>0</v>
      </c>
      <c r="AT88" s="58">
        <v>0</v>
      </c>
      <c r="AU88" s="58">
        <v>102.84</v>
      </c>
      <c r="AV88" s="58">
        <v>0</v>
      </c>
      <c r="AW88" s="58">
        <v>0</v>
      </c>
      <c r="AX88" s="58">
        <v>0</v>
      </c>
      <c r="AY88" s="129">
        <v>190927.21</v>
      </c>
      <c r="AZ88" s="130">
        <v>48691.669999999991</v>
      </c>
      <c r="BA88" s="103">
        <f t="shared" si="12"/>
        <v>204055.51</v>
      </c>
      <c r="BB88" s="103">
        <f t="shared" si="13"/>
        <v>80980.910000000018</v>
      </c>
    </row>
    <row r="89" spans="1:54" x14ac:dyDescent="0.25">
      <c r="A89" s="57" t="s">
        <v>3574</v>
      </c>
      <c r="B89" s="133"/>
      <c r="C89" s="28"/>
      <c r="D89" s="120"/>
      <c r="E89" s="57" t="s">
        <v>16</v>
      </c>
      <c r="F89" s="66"/>
      <c r="G89" s="57"/>
      <c r="H89" s="58"/>
      <c r="I89" s="58"/>
      <c r="J89" s="58"/>
      <c r="K89" s="121">
        <f t="shared" si="7"/>
        <v>0</v>
      </c>
      <c r="L89" s="121">
        <f t="shared" si="8"/>
        <v>0</v>
      </c>
      <c r="M89" s="121"/>
      <c r="N89" s="123">
        <f t="shared" si="9"/>
        <v>0</v>
      </c>
      <c r="O89" s="58">
        <f t="shared" si="10"/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  <c r="X89" s="58">
        <v>0</v>
      </c>
      <c r="Y89" s="58">
        <v>0</v>
      </c>
      <c r="Z89" s="58">
        <v>0</v>
      </c>
      <c r="AA89" s="58">
        <v>0</v>
      </c>
      <c r="AB89" s="58">
        <v>0</v>
      </c>
      <c r="AC89" s="58">
        <v>0</v>
      </c>
      <c r="AD89" s="58">
        <v>0</v>
      </c>
      <c r="AE89" s="58">
        <v>0</v>
      </c>
      <c r="AF89" s="58">
        <v>0</v>
      </c>
      <c r="AG89" s="58">
        <v>0</v>
      </c>
      <c r="AH89" s="58">
        <v>0</v>
      </c>
      <c r="AI89" s="58">
        <f t="shared" si="11"/>
        <v>0</v>
      </c>
      <c r="AJ89" s="58">
        <v>0</v>
      </c>
      <c r="AK89" s="58">
        <v>0</v>
      </c>
      <c r="AL89" s="58">
        <v>0</v>
      </c>
      <c r="AM89" s="58">
        <v>0</v>
      </c>
      <c r="AN89" s="58">
        <v>0</v>
      </c>
      <c r="AO89" s="58">
        <v>0</v>
      </c>
      <c r="AP89" s="58">
        <v>0</v>
      </c>
      <c r="AQ89" s="58">
        <v>0</v>
      </c>
      <c r="AR89" s="58">
        <v>0</v>
      </c>
      <c r="AS89" s="58">
        <v>0</v>
      </c>
      <c r="AT89" s="58">
        <v>0</v>
      </c>
      <c r="AU89" s="58">
        <v>0</v>
      </c>
      <c r="AV89" s="58">
        <v>0</v>
      </c>
      <c r="AW89" s="58">
        <v>0</v>
      </c>
      <c r="AX89" s="58">
        <v>0</v>
      </c>
      <c r="AY89" s="124"/>
      <c r="AZ89" s="124">
        <v>0</v>
      </c>
      <c r="BA89" s="103">
        <f t="shared" si="12"/>
        <v>0</v>
      </c>
      <c r="BB89" s="103">
        <f t="shared" si="13"/>
        <v>0</v>
      </c>
    </row>
    <row r="90" spans="1:54" x14ac:dyDescent="0.25">
      <c r="A90" s="57" t="s">
        <v>3482</v>
      </c>
      <c r="B90" s="131">
        <v>8787721478690</v>
      </c>
      <c r="C90" s="126">
        <v>45262</v>
      </c>
      <c r="D90" s="127">
        <v>227050</v>
      </c>
      <c r="E90" s="57" t="s">
        <v>19</v>
      </c>
      <c r="F90" s="66" t="s">
        <v>1873</v>
      </c>
      <c r="G90" s="57" t="s">
        <v>3487</v>
      </c>
      <c r="H90" s="128">
        <v>851.26</v>
      </c>
      <c r="I90" s="128">
        <v>855.52</v>
      </c>
      <c r="J90" s="128">
        <v>862.62</v>
      </c>
      <c r="K90" s="121">
        <f t="shared" si="7"/>
        <v>2569.4</v>
      </c>
      <c r="L90" s="121">
        <f t="shared" si="8"/>
        <v>1951.5500000000002</v>
      </c>
      <c r="M90" s="122">
        <v>5339.37</v>
      </c>
      <c r="N90" s="123">
        <f t="shared" si="9"/>
        <v>9860.32</v>
      </c>
      <c r="O90" s="58">
        <f t="shared" si="10"/>
        <v>207668.71</v>
      </c>
      <c r="P90" s="58">
        <v>866.07</v>
      </c>
      <c r="Q90" s="58">
        <v>866.07</v>
      </c>
      <c r="R90" s="58">
        <v>866.07</v>
      </c>
      <c r="S90" s="58">
        <v>866.07</v>
      </c>
      <c r="T90" s="58">
        <v>866.07</v>
      </c>
      <c r="U90" s="58">
        <v>866.07</v>
      </c>
      <c r="V90" s="58">
        <v>866.07</v>
      </c>
      <c r="W90" s="58">
        <v>866.07</v>
      </c>
      <c r="X90" s="58">
        <v>4113.84</v>
      </c>
      <c r="Y90" s="58">
        <v>866.07</v>
      </c>
      <c r="Z90" s="58">
        <v>866.07</v>
      </c>
      <c r="AA90" s="58">
        <v>866.07</v>
      </c>
      <c r="AB90" s="58">
        <v>866.07</v>
      </c>
      <c r="AC90" s="58">
        <v>866.07</v>
      </c>
      <c r="AD90" s="58">
        <v>866.07</v>
      </c>
      <c r="AE90" s="58">
        <v>866.07</v>
      </c>
      <c r="AF90" s="58">
        <v>866.07</v>
      </c>
      <c r="AG90" s="58">
        <v>866.07</v>
      </c>
      <c r="AH90" s="58">
        <v>0</v>
      </c>
      <c r="AI90" s="58">
        <f t="shared" si="11"/>
        <v>188506.91</v>
      </c>
      <c r="AJ90" s="66"/>
      <c r="AK90" s="58">
        <v>324.77</v>
      </c>
      <c r="AL90" s="58">
        <v>0</v>
      </c>
      <c r="AM90" s="58">
        <v>0</v>
      </c>
      <c r="AN90" s="58">
        <v>0</v>
      </c>
      <c r="AO90" s="58">
        <v>0</v>
      </c>
      <c r="AP90" s="58">
        <v>0</v>
      </c>
      <c r="AQ90" s="58">
        <v>0</v>
      </c>
      <c r="AR90" s="58">
        <v>0</v>
      </c>
      <c r="AS90" s="58">
        <v>0</v>
      </c>
      <c r="AT90" s="58">
        <v>0</v>
      </c>
      <c r="AU90" s="58">
        <v>0</v>
      </c>
      <c r="AV90" s="58">
        <v>0</v>
      </c>
      <c r="AW90" s="58">
        <v>0</v>
      </c>
      <c r="AX90" s="58">
        <v>0</v>
      </c>
      <c r="AY90" s="129">
        <v>190458.46</v>
      </c>
      <c r="AZ90" s="130">
        <v>1951.5500000000002</v>
      </c>
      <c r="BA90" s="103">
        <f t="shared" si="12"/>
        <v>4330.3500000000004</v>
      </c>
      <c r="BB90" s="103">
        <f t="shared" si="13"/>
        <v>14831.449999999999</v>
      </c>
    </row>
    <row r="91" spans="1:54" x14ac:dyDescent="0.25">
      <c r="A91" s="57" t="s">
        <v>3575</v>
      </c>
      <c r="B91" s="28"/>
      <c r="C91" s="39">
        <v>45328</v>
      </c>
      <c r="D91" s="120">
        <v>273225.5</v>
      </c>
      <c r="E91" s="57" t="s">
        <v>19</v>
      </c>
      <c r="F91" s="137" t="s">
        <v>1876</v>
      </c>
      <c r="G91" s="57" t="s">
        <v>3487</v>
      </c>
      <c r="H91" s="128">
        <v>4422.97</v>
      </c>
      <c r="I91" s="128">
        <v>4445.09</v>
      </c>
      <c r="J91" s="128">
        <v>4481.9799999999996</v>
      </c>
      <c r="K91" s="121">
        <f t="shared" si="7"/>
        <v>13350.04</v>
      </c>
      <c r="L91" s="121">
        <f t="shared" si="8"/>
        <v>0</v>
      </c>
      <c r="M91" s="122"/>
      <c r="N91" s="123">
        <f t="shared" si="9"/>
        <v>13350.04</v>
      </c>
      <c r="O91" s="58">
        <f t="shared" si="10"/>
        <v>72106.530000000028</v>
      </c>
      <c r="P91" s="58">
        <v>4499.91</v>
      </c>
      <c r="Q91" s="58">
        <v>4499.91</v>
      </c>
      <c r="R91" s="58">
        <v>4499.91</v>
      </c>
      <c r="S91" s="58">
        <v>4499.91</v>
      </c>
      <c r="T91" s="58">
        <v>4499.91</v>
      </c>
      <c r="U91" s="58">
        <v>4499.91</v>
      </c>
      <c r="V91" s="58">
        <v>4499.91</v>
      </c>
      <c r="W91" s="58">
        <v>4499.91</v>
      </c>
      <c r="X91" s="58">
        <v>4499.91</v>
      </c>
      <c r="Y91" s="58">
        <v>4499.91</v>
      </c>
      <c r="Z91" s="58">
        <v>4499.91</v>
      </c>
      <c r="AA91" s="58">
        <v>4499.91</v>
      </c>
      <c r="AB91" s="58">
        <v>4499.91</v>
      </c>
      <c r="AC91" s="58">
        <v>4499.91</v>
      </c>
      <c r="AD91" s="58">
        <v>4499.91</v>
      </c>
      <c r="AE91" s="58">
        <v>4499.91</v>
      </c>
      <c r="AF91" s="58">
        <v>0</v>
      </c>
      <c r="AG91" s="58">
        <v>0</v>
      </c>
      <c r="AH91" s="58">
        <v>0</v>
      </c>
      <c r="AI91" s="58">
        <f t="shared" si="11"/>
        <v>0</v>
      </c>
      <c r="AJ91" s="58">
        <v>0</v>
      </c>
      <c r="AK91" s="58">
        <v>0</v>
      </c>
      <c r="AL91" s="58">
        <v>0</v>
      </c>
      <c r="AM91" s="58">
        <v>107.97</v>
      </c>
      <c r="AN91" s="58">
        <v>0</v>
      </c>
      <c r="AO91" s="58">
        <v>0</v>
      </c>
      <c r="AP91" s="58">
        <v>0</v>
      </c>
      <c r="AQ91" s="58">
        <v>0</v>
      </c>
      <c r="AR91" s="58">
        <v>0</v>
      </c>
      <c r="AS91" s="58">
        <v>0</v>
      </c>
      <c r="AT91" s="58">
        <v>0</v>
      </c>
      <c r="AU91" s="58">
        <v>0</v>
      </c>
      <c r="AV91" s="58">
        <v>0</v>
      </c>
      <c r="AW91" s="58">
        <v>0</v>
      </c>
      <c r="AX91" s="58">
        <v>0</v>
      </c>
      <c r="AY91" s="124"/>
      <c r="AZ91" s="124">
        <v>0</v>
      </c>
      <c r="BA91" s="103">
        <f t="shared" si="12"/>
        <v>22499.55</v>
      </c>
      <c r="BB91" s="103">
        <f t="shared" si="13"/>
        <v>49606.98000000001</v>
      </c>
    </row>
    <row r="92" spans="1:54" x14ac:dyDescent="0.25">
      <c r="A92" s="57" t="s">
        <v>3576</v>
      </c>
      <c r="B92" s="119"/>
      <c r="C92" s="126">
        <v>45262</v>
      </c>
      <c r="D92" s="127">
        <v>398050</v>
      </c>
      <c r="E92" s="57" t="s">
        <v>19</v>
      </c>
      <c r="F92" s="66" t="s">
        <v>3949</v>
      </c>
      <c r="G92" s="57" t="s">
        <v>3487</v>
      </c>
      <c r="H92" s="128">
        <v>3192.25</v>
      </c>
      <c r="I92" s="128">
        <v>3208.21</v>
      </c>
      <c r="J92" s="128">
        <v>3602.7</v>
      </c>
      <c r="K92" s="121">
        <f t="shared" si="7"/>
        <v>10003.16</v>
      </c>
      <c r="L92" s="121">
        <f t="shared" si="8"/>
        <v>73538.539999999994</v>
      </c>
      <c r="M92" s="122"/>
      <c r="N92" s="123">
        <f t="shared" si="9"/>
        <v>83541.7</v>
      </c>
      <c r="O92" s="58">
        <f t="shared" si="10"/>
        <v>307584.23</v>
      </c>
      <c r="P92" s="58">
        <v>3617.11</v>
      </c>
      <c r="Q92" s="58">
        <v>3617.11</v>
      </c>
      <c r="R92" s="58">
        <v>3617.11</v>
      </c>
      <c r="S92" s="58">
        <v>3617.11</v>
      </c>
      <c r="T92" s="58">
        <v>3617.11</v>
      </c>
      <c r="U92" s="58">
        <v>3617.11</v>
      </c>
      <c r="V92" s="58">
        <v>3617.11</v>
      </c>
      <c r="W92" s="58">
        <v>3617.11</v>
      </c>
      <c r="X92" s="58">
        <v>5674.04</v>
      </c>
      <c r="Y92" s="58">
        <v>3617.11</v>
      </c>
      <c r="Z92" s="58">
        <v>3617.11</v>
      </c>
      <c r="AA92" s="58">
        <v>3617.11</v>
      </c>
      <c r="AB92" s="58">
        <v>3617.11</v>
      </c>
      <c r="AC92" s="58">
        <v>3617.11</v>
      </c>
      <c r="AD92" s="58">
        <v>3617.11</v>
      </c>
      <c r="AE92" s="58">
        <v>3617.11</v>
      </c>
      <c r="AF92" s="58">
        <v>3617.11</v>
      </c>
      <c r="AG92" s="58">
        <v>3617.04</v>
      </c>
      <c r="AH92" s="58">
        <v>2423.1799999999998</v>
      </c>
      <c r="AI92" s="58">
        <f t="shared" si="11"/>
        <v>236760.22000000003</v>
      </c>
      <c r="AJ92" s="66"/>
      <c r="AK92" s="58">
        <v>869.75</v>
      </c>
      <c r="AL92" s="58">
        <v>366.24</v>
      </c>
      <c r="AM92" s="58">
        <v>0</v>
      </c>
      <c r="AN92" s="58">
        <v>0</v>
      </c>
      <c r="AO92" s="58">
        <v>0</v>
      </c>
      <c r="AP92" s="58">
        <v>0</v>
      </c>
      <c r="AQ92" s="58">
        <v>0</v>
      </c>
      <c r="AR92" s="58">
        <v>0</v>
      </c>
      <c r="AS92" s="58">
        <v>0</v>
      </c>
      <c r="AT92" s="58">
        <v>0</v>
      </c>
      <c r="AU92" s="58">
        <v>0</v>
      </c>
      <c r="AV92" s="58">
        <v>0</v>
      </c>
      <c r="AW92" s="58">
        <v>0</v>
      </c>
      <c r="AX92" s="58">
        <v>0</v>
      </c>
      <c r="AY92" s="124">
        <v>310298.76</v>
      </c>
      <c r="AZ92" s="124">
        <v>73538.539999999994</v>
      </c>
      <c r="BA92" s="103">
        <f t="shared" si="12"/>
        <v>18085.55</v>
      </c>
      <c r="BB92" s="103">
        <f t="shared" si="13"/>
        <v>52738.46</v>
      </c>
    </row>
    <row r="93" spans="1:54" x14ac:dyDescent="0.25">
      <c r="A93" s="57" t="s">
        <v>3577</v>
      </c>
      <c r="B93" s="131">
        <v>8787721429215</v>
      </c>
      <c r="C93" s="126">
        <v>45263</v>
      </c>
      <c r="D93" s="127">
        <v>286669</v>
      </c>
      <c r="E93" s="57" t="s">
        <v>19</v>
      </c>
      <c r="F93" s="66" t="s">
        <v>1910</v>
      </c>
      <c r="G93" s="57" t="s">
        <v>3487</v>
      </c>
      <c r="H93" s="128">
        <v>530.44000000000005</v>
      </c>
      <c r="I93" s="128">
        <v>533.63</v>
      </c>
      <c r="J93" s="128">
        <v>538.41</v>
      </c>
      <c r="K93" s="121">
        <f t="shared" si="7"/>
        <v>1602.48</v>
      </c>
      <c r="L93" s="121">
        <f t="shared" si="8"/>
        <v>2686.17</v>
      </c>
      <c r="M93" s="122"/>
      <c r="N93" s="123">
        <f t="shared" si="9"/>
        <v>4288.6499999999996</v>
      </c>
      <c r="O93" s="58">
        <f t="shared" si="10"/>
        <v>284353.12</v>
      </c>
      <c r="P93" s="58">
        <v>892.92</v>
      </c>
      <c r="Q93" s="58">
        <v>892.92</v>
      </c>
      <c r="R93" s="58">
        <v>892.92</v>
      </c>
      <c r="S93" s="58">
        <v>892.92</v>
      </c>
      <c r="T93" s="58">
        <v>892.92</v>
      </c>
      <c r="U93" s="58">
        <v>892.92</v>
      </c>
      <c r="V93" s="58">
        <v>892.92</v>
      </c>
      <c r="W93" s="58">
        <v>892.92</v>
      </c>
      <c r="X93" s="58">
        <v>892.92</v>
      </c>
      <c r="Y93" s="58">
        <v>892.92</v>
      </c>
      <c r="Z93" s="58">
        <v>892.92</v>
      </c>
      <c r="AA93" s="58">
        <v>892.92</v>
      </c>
      <c r="AB93" s="58">
        <v>892.92</v>
      </c>
      <c r="AC93" s="58">
        <v>892.92</v>
      </c>
      <c r="AD93" s="58">
        <v>892.92</v>
      </c>
      <c r="AE93" s="58">
        <v>892.92</v>
      </c>
      <c r="AF93" s="58">
        <v>892.92</v>
      </c>
      <c r="AG93" s="58">
        <v>892.83</v>
      </c>
      <c r="AH93" s="58">
        <v>6632.3</v>
      </c>
      <c r="AI93" s="58">
        <f t="shared" si="11"/>
        <v>261313.83</v>
      </c>
      <c r="AJ93" s="66"/>
      <c r="AK93" s="58">
        <v>334.52</v>
      </c>
      <c r="AL93" s="58">
        <v>0</v>
      </c>
      <c r="AM93" s="58">
        <v>0</v>
      </c>
      <c r="AN93" s="58">
        <v>0</v>
      </c>
      <c r="AO93" s="58">
        <v>0</v>
      </c>
      <c r="AP93" s="58">
        <v>0</v>
      </c>
      <c r="AQ93" s="58">
        <v>0</v>
      </c>
      <c r="AR93" s="58">
        <v>0</v>
      </c>
      <c r="AS93" s="58">
        <v>0</v>
      </c>
      <c r="AT93" s="58">
        <v>0</v>
      </c>
      <c r="AU93" s="58">
        <v>0</v>
      </c>
      <c r="AV93" s="58">
        <v>0</v>
      </c>
      <c r="AW93" s="58">
        <v>0</v>
      </c>
      <c r="AX93" s="58">
        <v>0</v>
      </c>
      <c r="AY93" s="129">
        <v>264000</v>
      </c>
      <c r="AZ93" s="130">
        <v>2686.17</v>
      </c>
      <c r="BA93" s="103">
        <f t="shared" si="12"/>
        <v>4464.5999999999995</v>
      </c>
      <c r="BB93" s="103">
        <f t="shared" si="13"/>
        <v>18574.689999999999</v>
      </c>
    </row>
    <row r="94" spans="1:54" x14ac:dyDescent="0.25">
      <c r="A94" s="57" t="s">
        <v>3483</v>
      </c>
      <c r="B94" s="131">
        <v>8787721462190</v>
      </c>
      <c r="C94" s="126">
        <v>45262</v>
      </c>
      <c r="D94" s="127">
        <v>293550</v>
      </c>
      <c r="E94" s="57" t="s">
        <v>19</v>
      </c>
      <c r="F94" s="66" t="s">
        <v>1913</v>
      </c>
      <c r="G94" s="57" t="s">
        <v>3487</v>
      </c>
      <c r="H94" s="128">
        <v>4019.4900000000002</v>
      </c>
      <c r="I94" s="128">
        <v>4037.0099999999998</v>
      </c>
      <c r="J94" s="128">
        <v>1293.94</v>
      </c>
      <c r="K94" s="121">
        <f t="shared" si="7"/>
        <v>9350.44</v>
      </c>
      <c r="L94" s="121">
        <f t="shared" si="8"/>
        <v>2362.11</v>
      </c>
      <c r="M94" s="122">
        <v>694.48</v>
      </c>
      <c r="N94" s="123">
        <f t="shared" si="9"/>
        <v>12407.03</v>
      </c>
      <c r="O94" s="58">
        <f t="shared" si="10"/>
        <v>288805.62000000005</v>
      </c>
      <c r="P94" s="58">
        <v>1646.35</v>
      </c>
      <c r="Q94" s="58">
        <v>1646.35</v>
      </c>
      <c r="R94" s="58">
        <v>1646.35</v>
      </c>
      <c r="S94" s="58">
        <v>1646.35</v>
      </c>
      <c r="T94" s="58">
        <v>1646.35</v>
      </c>
      <c r="U94" s="58">
        <v>1646.35</v>
      </c>
      <c r="V94" s="58">
        <v>1646.35</v>
      </c>
      <c r="W94" s="58">
        <v>1646.35</v>
      </c>
      <c r="X94" s="58">
        <v>10009.379999999999</v>
      </c>
      <c r="Y94" s="58">
        <v>1646.35</v>
      </c>
      <c r="Z94" s="58">
        <v>1646.35</v>
      </c>
      <c r="AA94" s="58">
        <v>1646.35</v>
      </c>
      <c r="AB94" s="58">
        <v>1646.35</v>
      </c>
      <c r="AC94" s="58">
        <v>1646.35</v>
      </c>
      <c r="AD94" s="58">
        <v>1646.35</v>
      </c>
      <c r="AE94" s="58">
        <v>1646.35</v>
      </c>
      <c r="AF94" s="58">
        <v>1646.35</v>
      </c>
      <c r="AG94" s="58">
        <v>1646.35</v>
      </c>
      <c r="AH94" s="58">
        <v>15861.87</v>
      </c>
      <c r="AI94" s="58">
        <f t="shared" si="11"/>
        <v>234274.41000000003</v>
      </c>
      <c r="AJ94" s="66"/>
      <c r="AK94" s="58">
        <v>672.01</v>
      </c>
      <c r="AL94" s="58">
        <v>0</v>
      </c>
      <c r="AM94" s="58">
        <v>0</v>
      </c>
      <c r="AN94" s="58">
        <v>0</v>
      </c>
      <c r="AO94" s="58">
        <v>0</v>
      </c>
      <c r="AP94" s="58">
        <v>0</v>
      </c>
      <c r="AQ94" s="58">
        <v>0</v>
      </c>
      <c r="AR94" s="58">
        <v>0</v>
      </c>
      <c r="AS94" s="58">
        <v>0</v>
      </c>
      <c r="AT94" s="58">
        <v>0</v>
      </c>
      <c r="AU94" s="58">
        <v>0</v>
      </c>
      <c r="AV94" s="58">
        <v>0</v>
      </c>
      <c r="AW94" s="58">
        <v>0</v>
      </c>
      <c r="AX94" s="58">
        <v>0</v>
      </c>
      <c r="AY94" s="129">
        <v>236636.52000000002</v>
      </c>
      <c r="AZ94" s="130">
        <v>2362.11</v>
      </c>
      <c r="BA94" s="103">
        <f t="shared" si="12"/>
        <v>8231.75</v>
      </c>
      <c r="BB94" s="103">
        <f t="shared" si="13"/>
        <v>46299.459999999992</v>
      </c>
    </row>
    <row r="95" spans="1:54" x14ac:dyDescent="0.25">
      <c r="A95" s="57" t="s">
        <v>3578</v>
      </c>
      <c r="B95" s="133"/>
      <c r="C95" s="138"/>
      <c r="D95" s="120">
        <v>349000</v>
      </c>
      <c r="E95" s="57" t="s">
        <v>42</v>
      </c>
      <c r="F95" s="66"/>
      <c r="G95" s="57"/>
      <c r="H95" s="58"/>
      <c r="I95" s="58"/>
      <c r="J95" s="58"/>
      <c r="K95" s="121">
        <f t="shared" si="7"/>
        <v>0</v>
      </c>
      <c r="L95" s="121">
        <f t="shared" si="8"/>
        <v>0</v>
      </c>
      <c r="M95" s="121"/>
      <c r="N95" s="123">
        <f t="shared" si="9"/>
        <v>0</v>
      </c>
      <c r="O95" s="58">
        <f t="shared" si="10"/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  <c r="X95" s="58">
        <v>0</v>
      </c>
      <c r="Y95" s="58">
        <v>0</v>
      </c>
      <c r="Z95" s="58">
        <v>0</v>
      </c>
      <c r="AA95" s="58">
        <v>0</v>
      </c>
      <c r="AB95" s="58">
        <v>0</v>
      </c>
      <c r="AC95" s="58">
        <v>0</v>
      </c>
      <c r="AD95" s="58">
        <v>0</v>
      </c>
      <c r="AE95" s="58">
        <v>0</v>
      </c>
      <c r="AF95" s="58">
        <v>0</v>
      </c>
      <c r="AG95" s="58">
        <v>0</v>
      </c>
      <c r="AH95" s="58">
        <v>0</v>
      </c>
      <c r="AI95" s="58">
        <f t="shared" si="11"/>
        <v>0</v>
      </c>
      <c r="AJ95" s="58">
        <v>0</v>
      </c>
      <c r="AK95" s="58">
        <v>0</v>
      </c>
      <c r="AL95" s="58">
        <v>0</v>
      </c>
      <c r="AM95" s="58">
        <v>0</v>
      </c>
      <c r="AN95" s="58">
        <v>0</v>
      </c>
      <c r="AO95" s="58">
        <v>0</v>
      </c>
      <c r="AP95" s="58">
        <v>0</v>
      </c>
      <c r="AQ95" s="58">
        <v>0</v>
      </c>
      <c r="AR95" s="58">
        <v>0</v>
      </c>
      <c r="AS95" s="58">
        <v>0</v>
      </c>
      <c r="AT95" s="58">
        <v>0</v>
      </c>
      <c r="AU95" s="58">
        <v>0</v>
      </c>
      <c r="AV95" s="58">
        <v>0</v>
      </c>
      <c r="AW95" s="58">
        <v>0</v>
      </c>
      <c r="AX95" s="58">
        <v>0</v>
      </c>
      <c r="AY95" s="124"/>
      <c r="AZ95" s="124">
        <v>0</v>
      </c>
      <c r="BA95" s="103">
        <f t="shared" si="12"/>
        <v>0</v>
      </c>
      <c r="BB95" s="103">
        <f t="shared" si="13"/>
        <v>0</v>
      </c>
    </row>
    <row r="96" spans="1:54" x14ac:dyDescent="0.25">
      <c r="A96" s="57" t="s">
        <v>3579</v>
      </c>
      <c r="B96" s="133"/>
      <c r="C96" s="126">
        <v>45748</v>
      </c>
      <c r="D96" s="120">
        <v>331651.59999999998</v>
      </c>
      <c r="E96" s="57" t="s">
        <v>19</v>
      </c>
      <c r="F96" s="66" t="s">
        <v>1918</v>
      </c>
      <c r="G96" s="57" t="s">
        <v>3487</v>
      </c>
      <c r="H96" s="58"/>
      <c r="I96" s="58"/>
      <c r="J96" s="58"/>
      <c r="K96" s="121">
        <f t="shared" si="7"/>
        <v>0</v>
      </c>
      <c r="L96" s="121">
        <f t="shared" si="8"/>
        <v>0</v>
      </c>
      <c r="M96" s="122"/>
      <c r="N96" s="123">
        <f t="shared" si="9"/>
        <v>0</v>
      </c>
      <c r="O96" s="58">
        <f t="shared" si="10"/>
        <v>264000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58">
        <v>0</v>
      </c>
      <c r="Z96" s="58">
        <v>0</v>
      </c>
      <c r="AA96" s="58">
        <v>0</v>
      </c>
      <c r="AB96" s="58">
        <v>0</v>
      </c>
      <c r="AC96" s="58">
        <v>0</v>
      </c>
      <c r="AD96" s="58">
        <v>0</v>
      </c>
      <c r="AE96" s="58">
        <v>0</v>
      </c>
      <c r="AF96" s="58">
        <v>0</v>
      </c>
      <c r="AG96" s="58">
        <v>0</v>
      </c>
      <c r="AH96" s="58">
        <v>0</v>
      </c>
      <c r="AI96" s="58">
        <f t="shared" si="11"/>
        <v>264000</v>
      </c>
      <c r="AJ96" s="58">
        <v>0</v>
      </c>
      <c r="AK96" s="58">
        <v>0</v>
      </c>
      <c r="AL96" s="58">
        <v>0</v>
      </c>
      <c r="AM96" s="58">
        <v>0</v>
      </c>
      <c r="AN96" s="58">
        <v>0</v>
      </c>
      <c r="AO96" s="58">
        <v>0</v>
      </c>
      <c r="AP96" s="58">
        <v>0</v>
      </c>
      <c r="AQ96" s="58">
        <v>0</v>
      </c>
      <c r="AR96" s="58">
        <v>0</v>
      </c>
      <c r="AS96" s="58">
        <v>0</v>
      </c>
      <c r="AT96" s="58">
        <v>0</v>
      </c>
      <c r="AU96" s="58">
        <v>0</v>
      </c>
      <c r="AV96" s="58">
        <v>0</v>
      </c>
      <c r="AW96" s="58">
        <v>0</v>
      </c>
      <c r="AX96" s="58">
        <v>0</v>
      </c>
      <c r="AY96" s="132">
        <v>264000</v>
      </c>
      <c r="AZ96" s="124">
        <v>0</v>
      </c>
      <c r="BA96" s="103">
        <f t="shared" si="12"/>
        <v>0</v>
      </c>
      <c r="BB96" s="103">
        <f t="shared" si="13"/>
        <v>0</v>
      </c>
    </row>
    <row r="97" spans="1:54" x14ac:dyDescent="0.25">
      <c r="A97" s="57" t="s">
        <v>3580</v>
      </c>
      <c r="B97" s="131">
        <v>8787721450524</v>
      </c>
      <c r="C97" s="126">
        <v>45262</v>
      </c>
      <c r="D97" s="127">
        <v>309000</v>
      </c>
      <c r="E97" s="57" t="s">
        <v>19</v>
      </c>
      <c r="F97" s="66" t="s">
        <v>1922</v>
      </c>
      <c r="G97" s="57" t="s">
        <v>3487</v>
      </c>
      <c r="H97" s="128">
        <v>3310.4</v>
      </c>
      <c r="I97" s="128"/>
      <c r="J97" s="128"/>
      <c r="K97" s="121">
        <f t="shared" si="7"/>
        <v>3310.4</v>
      </c>
      <c r="L97" s="121">
        <f t="shared" si="8"/>
        <v>3202.36</v>
      </c>
      <c r="M97" s="122">
        <v>7679.37</v>
      </c>
      <c r="N97" s="123">
        <f t="shared" si="9"/>
        <v>14192.130000000001</v>
      </c>
      <c r="O97" s="58">
        <f t="shared" si="10"/>
        <v>302733.09000000003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58">
        <v>0</v>
      </c>
      <c r="Z97" s="58">
        <v>0</v>
      </c>
      <c r="AA97" s="58">
        <v>0</v>
      </c>
      <c r="AB97" s="58">
        <v>0</v>
      </c>
      <c r="AC97" s="58">
        <v>0</v>
      </c>
      <c r="AD97" s="58">
        <v>0</v>
      </c>
      <c r="AE97" s="58">
        <v>0</v>
      </c>
      <c r="AF97" s="58">
        <v>0</v>
      </c>
      <c r="AG97" s="58">
        <v>0</v>
      </c>
      <c r="AH97" s="58">
        <v>0</v>
      </c>
      <c r="AI97" s="58">
        <f t="shared" si="11"/>
        <v>302733.09000000003</v>
      </c>
      <c r="AJ97" s="66"/>
      <c r="AK97" s="58">
        <v>0</v>
      </c>
      <c r="AL97" s="58">
        <v>0</v>
      </c>
      <c r="AM97" s="58">
        <v>0</v>
      </c>
      <c r="AN97" s="58">
        <v>0</v>
      </c>
      <c r="AO97" s="58">
        <v>0</v>
      </c>
      <c r="AP97" s="58">
        <v>0</v>
      </c>
      <c r="AQ97" s="58">
        <v>0</v>
      </c>
      <c r="AR97" s="58">
        <v>0</v>
      </c>
      <c r="AS97" s="58">
        <v>0</v>
      </c>
      <c r="AT97" s="58">
        <v>0</v>
      </c>
      <c r="AU97" s="58">
        <v>0</v>
      </c>
      <c r="AV97" s="58">
        <v>0</v>
      </c>
      <c r="AW97" s="58">
        <v>0</v>
      </c>
      <c r="AX97" s="58">
        <v>0</v>
      </c>
      <c r="AY97" s="129">
        <v>305935.45</v>
      </c>
      <c r="AZ97" s="130">
        <v>3202.36</v>
      </c>
      <c r="BA97" s="103">
        <f t="shared" si="12"/>
        <v>0</v>
      </c>
      <c r="BB97" s="103">
        <f t="shared" si="13"/>
        <v>0</v>
      </c>
    </row>
    <row r="98" spans="1:54" x14ac:dyDescent="0.25">
      <c r="A98" s="57" t="s">
        <v>3581</v>
      </c>
      <c r="B98" s="133"/>
      <c r="C98" s="28"/>
      <c r="D98" s="120"/>
      <c r="E98" s="57" t="s">
        <v>16</v>
      </c>
      <c r="F98" s="66"/>
      <c r="G98" s="57"/>
      <c r="H98" s="58"/>
      <c r="I98" s="58"/>
      <c r="J98" s="58"/>
      <c r="K98" s="121">
        <f t="shared" si="7"/>
        <v>0</v>
      </c>
      <c r="L98" s="121">
        <f t="shared" si="8"/>
        <v>0</v>
      </c>
      <c r="M98" s="121"/>
      <c r="N98" s="123">
        <f t="shared" si="9"/>
        <v>0</v>
      </c>
      <c r="O98" s="58">
        <f t="shared" si="10"/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58">
        <v>0</v>
      </c>
      <c r="Z98" s="58">
        <v>0</v>
      </c>
      <c r="AA98" s="58">
        <v>0</v>
      </c>
      <c r="AB98" s="58">
        <v>0</v>
      </c>
      <c r="AC98" s="58">
        <v>0</v>
      </c>
      <c r="AD98" s="58">
        <v>0</v>
      </c>
      <c r="AE98" s="58">
        <v>0</v>
      </c>
      <c r="AF98" s="58">
        <v>0</v>
      </c>
      <c r="AG98" s="58">
        <v>0</v>
      </c>
      <c r="AH98" s="58">
        <v>0</v>
      </c>
      <c r="AI98" s="58">
        <f t="shared" si="11"/>
        <v>0</v>
      </c>
      <c r="AJ98" s="58">
        <v>0</v>
      </c>
      <c r="AK98" s="58">
        <v>0</v>
      </c>
      <c r="AL98" s="58">
        <v>0</v>
      </c>
      <c r="AM98" s="58">
        <v>0</v>
      </c>
      <c r="AN98" s="58">
        <v>0</v>
      </c>
      <c r="AO98" s="58">
        <v>0</v>
      </c>
      <c r="AP98" s="58">
        <v>0</v>
      </c>
      <c r="AQ98" s="58">
        <v>0</v>
      </c>
      <c r="AR98" s="58">
        <v>0</v>
      </c>
      <c r="AS98" s="58">
        <v>0</v>
      </c>
      <c r="AT98" s="58">
        <v>0</v>
      </c>
      <c r="AU98" s="58">
        <v>0</v>
      </c>
      <c r="AV98" s="58">
        <v>0</v>
      </c>
      <c r="AW98" s="58">
        <v>0</v>
      </c>
      <c r="AX98" s="58">
        <v>0</v>
      </c>
      <c r="AY98" s="124"/>
      <c r="AZ98" s="124">
        <v>0</v>
      </c>
      <c r="BA98" s="103">
        <f t="shared" si="12"/>
        <v>0</v>
      </c>
      <c r="BB98" s="103">
        <f t="shared" si="13"/>
        <v>0</v>
      </c>
    </row>
    <row r="99" spans="1:54" x14ac:dyDescent="0.25">
      <c r="A99" s="57" t="s">
        <v>3582</v>
      </c>
      <c r="B99" s="131">
        <v>8787721445067</v>
      </c>
      <c r="C99" s="126">
        <v>45262</v>
      </c>
      <c r="D99" s="127">
        <v>217159</v>
      </c>
      <c r="E99" s="57" t="s">
        <v>19</v>
      </c>
      <c r="F99" s="66" t="s">
        <v>1927</v>
      </c>
      <c r="G99" s="57" t="s">
        <v>3487</v>
      </c>
      <c r="H99" s="128">
        <v>361.79</v>
      </c>
      <c r="I99" s="128">
        <v>363.6</v>
      </c>
      <c r="J99" s="128">
        <v>366.74</v>
      </c>
      <c r="K99" s="121">
        <f t="shared" si="7"/>
        <v>1092.1300000000001</v>
      </c>
      <c r="L99" s="121">
        <f t="shared" si="8"/>
        <v>2066.9900000000002</v>
      </c>
      <c r="M99" s="122">
        <v>539.37</v>
      </c>
      <c r="N99" s="123">
        <f t="shared" si="9"/>
        <v>3698.4900000000002</v>
      </c>
      <c r="O99" s="58">
        <f t="shared" si="10"/>
        <v>213628.24</v>
      </c>
      <c r="P99" s="58">
        <v>635.04999999999995</v>
      </c>
      <c r="Q99" s="58">
        <v>635.04999999999995</v>
      </c>
      <c r="R99" s="58">
        <v>635.04999999999995</v>
      </c>
      <c r="S99" s="58">
        <v>635.04999999999995</v>
      </c>
      <c r="T99" s="58">
        <v>635.04999999999995</v>
      </c>
      <c r="U99" s="58">
        <v>635.04999999999995</v>
      </c>
      <c r="V99" s="58">
        <v>635.04999999999995</v>
      </c>
      <c r="W99" s="58">
        <v>635.04999999999995</v>
      </c>
      <c r="X99" s="58">
        <v>2258.94</v>
      </c>
      <c r="Y99" s="58">
        <v>635.04999999999995</v>
      </c>
      <c r="Z99" s="58">
        <v>635.04999999999995</v>
      </c>
      <c r="AA99" s="58">
        <v>635.04999999999995</v>
      </c>
      <c r="AB99" s="58">
        <v>635.04999999999995</v>
      </c>
      <c r="AC99" s="58">
        <v>635.04999999999995</v>
      </c>
      <c r="AD99" s="58">
        <v>635.04999999999995</v>
      </c>
      <c r="AE99" s="58">
        <v>635.04999999999995</v>
      </c>
      <c r="AF99" s="58">
        <v>635.04999999999995</v>
      </c>
      <c r="AG99" s="58">
        <v>635.04999999999995</v>
      </c>
      <c r="AH99" s="58">
        <v>2381.6999999999998</v>
      </c>
      <c r="AI99" s="58">
        <f t="shared" si="11"/>
        <v>197933.01</v>
      </c>
      <c r="AJ99" s="66"/>
      <c r="AK99" s="58">
        <v>258.74</v>
      </c>
      <c r="AL99" s="58">
        <v>0</v>
      </c>
      <c r="AM99" s="58">
        <v>0</v>
      </c>
      <c r="AN99" s="58">
        <v>0</v>
      </c>
      <c r="AO99" s="58">
        <v>0</v>
      </c>
      <c r="AP99" s="58">
        <v>0</v>
      </c>
      <c r="AQ99" s="58">
        <v>0</v>
      </c>
      <c r="AR99" s="58">
        <v>0</v>
      </c>
      <c r="AS99" s="58">
        <v>0</v>
      </c>
      <c r="AT99" s="58">
        <v>0</v>
      </c>
      <c r="AU99" s="58">
        <v>0</v>
      </c>
      <c r="AV99" s="58">
        <v>0</v>
      </c>
      <c r="AW99" s="58">
        <v>0</v>
      </c>
      <c r="AX99" s="58">
        <v>0</v>
      </c>
      <c r="AY99" s="129">
        <v>200000</v>
      </c>
      <c r="AZ99" s="130">
        <v>2066.9900000000002</v>
      </c>
      <c r="BA99" s="103">
        <f t="shared" si="12"/>
        <v>3175.25</v>
      </c>
      <c r="BB99" s="103">
        <f t="shared" si="13"/>
        <v>12519.979999999998</v>
      </c>
    </row>
    <row r="100" spans="1:54" x14ac:dyDescent="0.25">
      <c r="A100" s="57" t="s">
        <v>3583</v>
      </c>
      <c r="B100" s="125">
        <v>8787721443935</v>
      </c>
      <c r="C100" s="39">
        <v>45323</v>
      </c>
      <c r="D100" s="120">
        <v>310508.42</v>
      </c>
      <c r="E100" s="57" t="s">
        <v>19</v>
      </c>
      <c r="F100" s="66" t="s">
        <v>1930</v>
      </c>
      <c r="G100" s="57" t="s">
        <v>3487</v>
      </c>
      <c r="H100" s="128">
        <v>1478.77</v>
      </c>
      <c r="I100" s="128">
        <v>1486.17</v>
      </c>
      <c r="J100" s="128">
        <v>1498.5</v>
      </c>
      <c r="K100" s="121">
        <f t="shared" si="7"/>
        <v>4463.4400000000005</v>
      </c>
      <c r="L100" s="121">
        <f t="shared" si="8"/>
        <v>52869.270000000004</v>
      </c>
      <c r="M100" s="122">
        <v>7679.37</v>
      </c>
      <c r="N100" s="123">
        <f t="shared" si="9"/>
        <v>65012.080000000009</v>
      </c>
      <c r="O100" s="58">
        <f t="shared" si="10"/>
        <v>249453.31000000003</v>
      </c>
      <c r="P100" s="58">
        <v>1504.49</v>
      </c>
      <c r="Q100" s="58">
        <v>1504.49</v>
      </c>
      <c r="R100" s="58">
        <v>1504.49</v>
      </c>
      <c r="S100" s="58">
        <v>1504.49</v>
      </c>
      <c r="T100" s="58">
        <v>1504.49</v>
      </c>
      <c r="U100" s="58">
        <v>1504.49</v>
      </c>
      <c r="V100" s="58">
        <v>1504.49</v>
      </c>
      <c r="W100" s="58">
        <v>1504.49</v>
      </c>
      <c r="X100" s="58">
        <v>5818.46</v>
      </c>
      <c r="Y100" s="58">
        <v>1504.49</v>
      </c>
      <c r="Z100" s="58">
        <v>1504.49</v>
      </c>
      <c r="AA100" s="58">
        <v>1504.49</v>
      </c>
      <c r="AB100" s="58">
        <v>1504.49</v>
      </c>
      <c r="AC100" s="58">
        <v>1504.49</v>
      </c>
      <c r="AD100" s="58">
        <v>1504.49</v>
      </c>
      <c r="AE100" s="58">
        <v>1504.49</v>
      </c>
      <c r="AF100" s="58">
        <v>1504.49</v>
      </c>
      <c r="AG100" s="58">
        <v>1504.49</v>
      </c>
      <c r="AH100" s="58">
        <v>1504.49</v>
      </c>
      <c r="AI100" s="58">
        <f t="shared" si="11"/>
        <v>200268.79999999999</v>
      </c>
      <c r="AJ100" s="58">
        <v>0</v>
      </c>
      <c r="AK100" s="58">
        <v>16177.38</v>
      </c>
      <c r="AL100" s="66"/>
      <c r="AM100" s="58">
        <v>107.85</v>
      </c>
      <c r="AN100" s="58">
        <v>0</v>
      </c>
      <c r="AO100" s="58">
        <v>0</v>
      </c>
      <c r="AP100" s="58">
        <v>0</v>
      </c>
      <c r="AQ100" s="58">
        <v>0</v>
      </c>
      <c r="AR100" s="58">
        <v>0</v>
      </c>
      <c r="AS100" s="58">
        <v>0</v>
      </c>
      <c r="AT100" s="58">
        <v>0</v>
      </c>
      <c r="AU100" s="58">
        <v>0</v>
      </c>
      <c r="AV100" s="58">
        <v>0</v>
      </c>
      <c r="AW100" s="58">
        <v>0</v>
      </c>
      <c r="AX100" s="58">
        <v>0</v>
      </c>
      <c r="AY100" s="129">
        <v>253138.07</v>
      </c>
      <c r="AZ100" s="130">
        <v>52869.270000000004</v>
      </c>
      <c r="BA100" s="103">
        <f t="shared" si="12"/>
        <v>7522.45</v>
      </c>
      <c r="BB100" s="103">
        <f t="shared" si="13"/>
        <v>41662.060000000005</v>
      </c>
    </row>
    <row r="101" spans="1:54" x14ac:dyDescent="0.25">
      <c r="A101" s="57" t="s">
        <v>3584</v>
      </c>
      <c r="B101" s="119"/>
      <c r="C101" s="126">
        <v>45262</v>
      </c>
      <c r="D101" s="127">
        <v>398050</v>
      </c>
      <c r="E101" s="57" t="s">
        <v>19</v>
      </c>
      <c r="F101" s="66" t="s">
        <v>1934</v>
      </c>
      <c r="G101" s="57" t="s">
        <v>3487</v>
      </c>
      <c r="H101" s="128"/>
      <c r="I101" s="128">
        <v>22709.59</v>
      </c>
      <c r="J101" s="128">
        <v>2445.41</v>
      </c>
      <c r="K101" s="121">
        <f t="shared" si="7"/>
        <v>25155</v>
      </c>
      <c r="L101" s="121">
        <f t="shared" si="8"/>
        <v>71851.61</v>
      </c>
      <c r="M101" s="122">
        <v>10143.74</v>
      </c>
      <c r="N101" s="123">
        <f t="shared" si="9"/>
        <v>107150.35</v>
      </c>
      <c r="O101" s="58">
        <f t="shared" si="10"/>
        <v>279255.65000000008</v>
      </c>
      <c r="P101" s="58">
        <v>2455.19</v>
      </c>
      <c r="Q101" s="58">
        <v>2455.19</v>
      </c>
      <c r="R101" s="58">
        <v>2455.19</v>
      </c>
      <c r="S101" s="58">
        <v>2455.19</v>
      </c>
      <c r="T101" s="58">
        <v>2455.19</v>
      </c>
      <c r="U101" s="58">
        <v>2455.19</v>
      </c>
      <c r="V101" s="58">
        <v>2455.19</v>
      </c>
      <c r="W101" s="58">
        <v>2455.19</v>
      </c>
      <c r="X101" s="58">
        <v>18694.07</v>
      </c>
      <c r="Y101" s="58">
        <v>2455.19</v>
      </c>
      <c r="Z101" s="58">
        <v>2455.19</v>
      </c>
      <c r="AA101" s="58">
        <v>2455.19</v>
      </c>
      <c r="AB101" s="58">
        <v>2455.19</v>
      </c>
      <c r="AC101" s="58">
        <v>2455.19</v>
      </c>
      <c r="AD101" s="58">
        <v>2455.19</v>
      </c>
      <c r="AE101" s="58">
        <v>2455.19</v>
      </c>
      <c r="AF101" s="58">
        <v>2455.19</v>
      </c>
      <c r="AG101" s="58">
        <v>2455.19</v>
      </c>
      <c r="AH101" s="58">
        <v>16238.88</v>
      </c>
      <c r="AI101" s="58">
        <f t="shared" si="11"/>
        <v>202151.28000000003</v>
      </c>
      <c r="AJ101" s="66"/>
      <c r="AK101" s="58">
        <v>433.19</v>
      </c>
      <c r="AL101" s="58">
        <v>0</v>
      </c>
      <c r="AM101" s="58">
        <v>0</v>
      </c>
      <c r="AN101" s="58">
        <v>0</v>
      </c>
      <c r="AO101" s="58">
        <v>0</v>
      </c>
      <c r="AP101" s="58">
        <v>0</v>
      </c>
      <c r="AQ101" s="58">
        <v>0</v>
      </c>
      <c r="AR101" s="58">
        <v>0</v>
      </c>
      <c r="AS101" s="58">
        <v>0</v>
      </c>
      <c r="AT101" s="58">
        <v>0</v>
      </c>
      <c r="AU101" s="58">
        <v>0</v>
      </c>
      <c r="AV101" s="58">
        <v>0</v>
      </c>
      <c r="AW101" s="58">
        <v>0</v>
      </c>
      <c r="AX101" s="58">
        <v>0</v>
      </c>
      <c r="AY101" s="129">
        <v>274002.89</v>
      </c>
      <c r="AZ101" s="130">
        <v>71851.61</v>
      </c>
      <c r="BA101" s="103">
        <f t="shared" si="12"/>
        <v>12275.95</v>
      </c>
      <c r="BB101" s="103">
        <f t="shared" si="13"/>
        <v>64828.420000000013</v>
      </c>
    </row>
    <row r="102" spans="1:54" x14ac:dyDescent="0.25">
      <c r="A102" s="57" t="s">
        <v>3585</v>
      </c>
      <c r="B102" s="119"/>
      <c r="C102" s="39">
        <v>45397</v>
      </c>
      <c r="D102" s="141">
        <v>286600</v>
      </c>
      <c r="E102" s="57" t="s">
        <v>19</v>
      </c>
      <c r="F102" s="66" t="s">
        <v>1937</v>
      </c>
      <c r="G102" s="57" t="s">
        <v>3487</v>
      </c>
      <c r="H102" s="58"/>
      <c r="I102" s="58"/>
      <c r="J102" s="58"/>
      <c r="K102" s="121">
        <f t="shared" si="7"/>
        <v>0</v>
      </c>
      <c r="L102" s="121">
        <f t="shared" si="8"/>
        <v>0</v>
      </c>
      <c r="M102" s="122"/>
      <c r="N102" s="123">
        <f t="shared" si="9"/>
        <v>0</v>
      </c>
      <c r="O102" s="58">
        <f t="shared" si="10"/>
        <v>258023.29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58">
        <v>0</v>
      </c>
      <c r="Z102" s="58">
        <v>0</v>
      </c>
      <c r="AA102" s="58">
        <v>0</v>
      </c>
      <c r="AB102" s="58">
        <v>0</v>
      </c>
      <c r="AC102" s="58">
        <v>0</v>
      </c>
      <c r="AD102" s="58">
        <v>0</v>
      </c>
      <c r="AE102" s="58">
        <v>0</v>
      </c>
      <c r="AF102" s="58">
        <v>0</v>
      </c>
      <c r="AG102" s="58">
        <v>0</v>
      </c>
      <c r="AH102" s="58">
        <v>0</v>
      </c>
      <c r="AI102" s="58">
        <f t="shared" si="11"/>
        <v>258023.29</v>
      </c>
      <c r="AJ102" s="58">
        <v>0</v>
      </c>
      <c r="AK102" s="58">
        <v>0</v>
      </c>
      <c r="AL102" s="58">
        <v>0</v>
      </c>
      <c r="AM102" s="58">
        <v>0</v>
      </c>
      <c r="AN102" s="58">
        <v>0</v>
      </c>
      <c r="AO102" s="58">
        <v>0</v>
      </c>
      <c r="AP102" s="58">
        <v>0</v>
      </c>
      <c r="AQ102" s="58">
        <v>0</v>
      </c>
      <c r="AR102" s="58">
        <v>0</v>
      </c>
      <c r="AS102" s="58">
        <v>0</v>
      </c>
      <c r="AT102" s="58">
        <v>0</v>
      </c>
      <c r="AU102" s="58">
        <v>0</v>
      </c>
      <c r="AV102" s="58">
        <v>0</v>
      </c>
      <c r="AW102" s="58">
        <v>0</v>
      </c>
      <c r="AX102" s="58">
        <v>0</v>
      </c>
      <c r="AY102" s="132">
        <v>258023.29</v>
      </c>
      <c r="AZ102" s="124">
        <v>0</v>
      </c>
      <c r="BA102" s="103">
        <f t="shared" si="12"/>
        <v>0</v>
      </c>
      <c r="BB102" s="103">
        <f t="shared" si="13"/>
        <v>0</v>
      </c>
    </row>
    <row r="103" spans="1:54" x14ac:dyDescent="0.25">
      <c r="A103" s="57" t="s">
        <v>3484</v>
      </c>
      <c r="B103" s="131">
        <v>8787721444389</v>
      </c>
      <c r="C103" s="139">
        <v>45363</v>
      </c>
      <c r="D103" s="140">
        <v>303050</v>
      </c>
      <c r="E103" s="57" t="s">
        <v>19</v>
      </c>
      <c r="F103" s="66" t="s">
        <v>1940</v>
      </c>
      <c r="G103" s="57" t="s">
        <v>3487</v>
      </c>
      <c r="H103" s="128">
        <v>1086.4000000000001</v>
      </c>
      <c r="I103" s="128">
        <v>1091.8399999999999</v>
      </c>
      <c r="J103" s="128">
        <v>1100.9000000000001</v>
      </c>
      <c r="K103" s="121">
        <f t="shared" si="7"/>
        <v>3279.14</v>
      </c>
      <c r="L103" s="121">
        <f t="shared" si="8"/>
        <v>2693.19</v>
      </c>
      <c r="M103" s="122">
        <v>1597.3</v>
      </c>
      <c r="N103" s="123">
        <f t="shared" si="9"/>
        <v>7569.63</v>
      </c>
      <c r="O103" s="58">
        <f t="shared" si="10"/>
        <v>303502.73</v>
      </c>
      <c r="P103" s="58">
        <v>1903.95</v>
      </c>
      <c r="Q103" s="58">
        <v>1903.95</v>
      </c>
      <c r="R103" s="58">
        <v>1903.95</v>
      </c>
      <c r="S103" s="58">
        <v>1903.95</v>
      </c>
      <c r="T103" s="58">
        <v>2765.49</v>
      </c>
      <c r="U103" s="58">
        <v>2875.21</v>
      </c>
      <c r="V103" s="58">
        <v>2875.21</v>
      </c>
      <c r="W103" s="58">
        <v>2186.16</v>
      </c>
      <c r="X103" s="58">
        <v>6765.44</v>
      </c>
      <c r="Y103" s="58">
        <v>1387.51</v>
      </c>
      <c r="Z103" s="58">
        <v>1387.51</v>
      </c>
      <c r="AA103" s="58">
        <v>1387.51</v>
      </c>
      <c r="AB103" s="58">
        <v>1387.51</v>
      </c>
      <c r="AC103" s="58">
        <v>1387.51</v>
      </c>
      <c r="AD103" s="58">
        <v>1387.51</v>
      </c>
      <c r="AE103" s="58">
        <v>1387.51</v>
      </c>
      <c r="AF103" s="58">
        <v>1387.51</v>
      </c>
      <c r="AG103" s="58">
        <v>1387.51</v>
      </c>
      <c r="AH103" s="58">
        <v>4517.47</v>
      </c>
      <c r="AI103" s="58">
        <f t="shared" si="11"/>
        <v>261306.81</v>
      </c>
      <c r="AJ103" s="58">
        <v>0</v>
      </c>
      <c r="AK103" s="66"/>
      <c r="AL103" s="58">
        <v>0</v>
      </c>
      <c r="AM103" s="58">
        <v>0</v>
      </c>
      <c r="AN103" s="58">
        <v>107.55</v>
      </c>
      <c r="AO103" s="58">
        <v>0</v>
      </c>
      <c r="AP103" s="58">
        <v>0</v>
      </c>
      <c r="AQ103" s="58">
        <v>0</v>
      </c>
      <c r="AR103" s="58">
        <v>0</v>
      </c>
      <c r="AS103" s="58">
        <v>0</v>
      </c>
      <c r="AT103" s="58">
        <v>0</v>
      </c>
      <c r="AU103" s="58">
        <v>0</v>
      </c>
      <c r="AV103" s="58">
        <v>0</v>
      </c>
      <c r="AW103" s="58">
        <v>0</v>
      </c>
      <c r="AX103" s="58">
        <v>0</v>
      </c>
      <c r="AY103" s="144">
        <v>264000</v>
      </c>
      <c r="AZ103" s="130">
        <v>2693.19</v>
      </c>
      <c r="BA103" s="103">
        <f t="shared" si="12"/>
        <v>10381.290000000001</v>
      </c>
      <c r="BB103" s="103">
        <f t="shared" si="13"/>
        <v>31814.62999999999</v>
      </c>
    </row>
    <row r="104" spans="1:54" x14ac:dyDescent="0.25">
      <c r="A104" s="57" t="s">
        <v>3586</v>
      </c>
      <c r="B104" s="119"/>
      <c r="C104" s="39">
        <v>45434</v>
      </c>
      <c r="D104" s="120">
        <v>308750</v>
      </c>
      <c r="E104" s="57" t="s">
        <v>19</v>
      </c>
      <c r="F104" s="66" t="s">
        <v>1944</v>
      </c>
      <c r="G104" s="57" t="s">
        <v>3487</v>
      </c>
      <c r="H104" s="128">
        <v>511.79</v>
      </c>
      <c r="I104" s="128">
        <v>514.35</v>
      </c>
      <c r="J104" s="128">
        <v>506.07</v>
      </c>
      <c r="K104" s="121">
        <f t="shared" si="7"/>
        <v>1532.21</v>
      </c>
      <c r="L104" s="121">
        <f t="shared" si="8"/>
        <v>52640.67</v>
      </c>
      <c r="M104" s="122"/>
      <c r="N104" s="123">
        <f t="shared" si="9"/>
        <v>54172.88</v>
      </c>
      <c r="O104" s="58">
        <f t="shared" si="10"/>
        <v>255656.99000000002</v>
      </c>
      <c r="P104" s="58">
        <v>1291.67</v>
      </c>
      <c r="Q104" s="58">
        <v>1291.67</v>
      </c>
      <c r="R104" s="58">
        <v>1291.67</v>
      </c>
      <c r="S104" s="58">
        <v>1291.67</v>
      </c>
      <c r="T104" s="58">
        <v>1291.67</v>
      </c>
      <c r="U104" s="58">
        <v>1471.51</v>
      </c>
      <c r="V104" s="58">
        <v>1516.88</v>
      </c>
      <c r="W104" s="58">
        <v>1516.88</v>
      </c>
      <c r="X104" s="58">
        <v>8872.5400000000009</v>
      </c>
      <c r="Y104" s="58">
        <v>1516.88</v>
      </c>
      <c r="Z104" s="58">
        <v>733.3</v>
      </c>
      <c r="AA104" s="58">
        <v>733.3</v>
      </c>
      <c r="AB104" s="58">
        <v>733.3</v>
      </c>
      <c r="AC104" s="58">
        <v>733.3</v>
      </c>
      <c r="AD104" s="58">
        <v>733.3</v>
      </c>
      <c r="AE104" s="58">
        <v>733.3</v>
      </c>
      <c r="AF104" s="58">
        <v>733.3</v>
      </c>
      <c r="AG104" s="58">
        <v>733.39</v>
      </c>
      <c r="AH104" s="58">
        <v>7580.87</v>
      </c>
      <c r="AI104" s="58">
        <f t="shared" si="11"/>
        <v>220749.48000000004</v>
      </c>
      <c r="AJ104" s="58">
        <v>0</v>
      </c>
      <c r="AK104" s="66"/>
      <c r="AL104" s="58">
        <v>0</v>
      </c>
      <c r="AM104" s="58">
        <v>0</v>
      </c>
      <c r="AN104" s="58">
        <v>0</v>
      </c>
      <c r="AO104" s="58">
        <v>0</v>
      </c>
      <c r="AP104" s="58">
        <v>107.11</v>
      </c>
      <c r="AQ104" s="58">
        <v>0</v>
      </c>
      <c r="AR104" s="58">
        <v>0</v>
      </c>
      <c r="AS104" s="58">
        <v>0</v>
      </c>
      <c r="AT104" s="58">
        <v>0</v>
      </c>
      <c r="AU104" s="58">
        <v>0</v>
      </c>
      <c r="AV104" s="58">
        <v>0</v>
      </c>
      <c r="AW104" s="58">
        <v>0</v>
      </c>
      <c r="AX104" s="58">
        <v>0</v>
      </c>
      <c r="AY104" s="129">
        <v>273390.15000000002</v>
      </c>
      <c r="AZ104" s="130">
        <v>52640.67</v>
      </c>
      <c r="BA104" s="103">
        <f t="shared" si="12"/>
        <v>6458.35</v>
      </c>
      <c r="BB104" s="103">
        <f t="shared" si="13"/>
        <v>28449.159999999996</v>
      </c>
    </row>
    <row r="105" spans="1:54" x14ac:dyDescent="0.25">
      <c r="A105" s="57" t="s">
        <v>3588</v>
      </c>
      <c r="B105" s="133"/>
      <c r="C105" s="28"/>
      <c r="D105" s="120"/>
      <c r="E105" s="57" t="s">
        <v>16</v>
      </c>
      <c r="F105" s="66"/>
      <c r="G105" s="57"/>
      <c r="H105" s="58"/>
      <c r="I105" s="58"/>
      <c r="J105" s="58"/>
      <c r="K105" s="121">
        <f t="shared" si="7"/>
        <v>0</v>
      </c>
      <c r="L105" s="121">
        <f t="shared" si="8"/>
        <v>0</v>
      </c>
      <c r="M105" s="121"/>
      <c r="N105" s="123">
        <f t="shared" si="9"/>
        <v>0</v>
      </c>
      <c r="O105" s="58">
        <f t="shared" si="10"/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58">
        <v>0</v>
      </c>
      <c r="Z105" s="58">
        <v>0</v>
      </c>
      <c r="AA105" s="58">
        <v>0</v>
      </c>
      <c r="AB105" s="58">
        <v>0</v>
      </c>
      <c r="AC105" s="58">
        <v>0</v>
      </c>
      <c r="AD105" s="58">
        <v>0</v>
      </c>
      <c r="AE105" s="58">
        <v>0</v>
      </c>
      <c r="AF105" s="58">
        <v>0</v>
      </c>
      <c r="AG105" s="58">
        <v>0</v>
      </c>
      <c r="AH105" s="58">
        <v>0</v>
      </c>
      <c r="AI105" s="58">
        <f t="shared" si="11"/>
        <v>0</v>
      </c>
      <c r="AJ105" s="58">
        <v>0</v>
      </c>
      <c r="AK105" s="58">
        <v>0</v>
      </c>
      <c r="AL105" s="58">
        <v>0</v>
      </c>
      <c r="AM105" s="58">
        <v>0</v>
      </c>
      <c r="AN105" s="58">
        <v>0</v>
      </c>
      <c r="AO105" s="58">
        <v>0</v>
      </c>
      <c r="AP105" s="58">
        <v>0</v>
      </c>
      <c r="AQ105" s="58">
        <v>0</v>
      </c>
      <c r="AR105" s="58">
        <v>0</v>
      </c>
      <c r="AS105" s="58">
        <v>0</v>
      </c>
      <c r="AT105" s="58">
        <v>0</v>
      </c>
      <c r="AU105" s="58">
        <v>0</v>
      </c>
      <c r="AV105" s="58">
        <v>0</v>
      </c>
      <c r="AW105" s="58">
        <v>0</v>
      </c>
      <c r="AX105" s="58">
        <v>0</v>
      </c>
      <c r="AY105" s="124"/>
      <c r="AZ105" s="124">
        <v>0</v>
      </c>
      <c r="BA105" s="103">
        <f t="shared" si="12"/>
        <v>0</v>
      </c>
      <c r="BB105" s="103">
        <f t="shared" si="13"/>
        <v>0</v>
      </c>
    </row>
    <row r="106" spans="1:54" x14ac:dyDescent="0.25">
      <c r="A106" s="57" t="s">
        <v>3589</v>
      </c>
      <c r="B106" s="119"/>
      <c r="C106" s="39">
        <v>45399</v>
      </c>
      <c r="D106" s="120">
        <v>321659.44</v>
      </c>
      <c r="E106" s="57" t="s">
        <v>19</v>
      </c>
      <c r="F106" s="66" t="s">
        <v>1949</v>
      </c>
      <c r="G106" s="57" t="s">
        <v>3487</v>
      </c>
      <c r="H106" s="128"/>
      <c r="I106" s="128">
        <v>341.73</v>
      </c>
      <c r="J106" s="128">
        <v>552.17999999999995</v>
      </c>
      <c r="K106" s="121">
        <f t="shared" si="7"/>
        <v>893.91</v>
      </c>
      <c r="L106" s="121">
        <f t="shared" si="8"/>
        <v>0</v>
      </c>
      <c r="M106" s="122"/>
      <c r="N106" s="123">
        <f t="shared" si="9"/>
        <v>893.91</v>
      </c>
      <c r="O106" s="58">
        <f t="shared" si="10"/>
        <v>329378.85999999993</v>
      </c>
      <c r="P106" s="58">
        <v>577.91</v>
      </c>
      <c r="Q106" s="58">
        <v>577.91</v>
      </c>
      <c r="R106" s="58">
        <v>577.91</v>
      </c>
      <c r="S106" s="58">
        <v>577.91</v>
      </c>
      <c r="T106" s="58">
        <v>577.91</v>
      </c>
      <c r="U106" s="58">
        <v>577.91</v>
      </c>
      <c r="V106" s="58">
        <v>577.91</v>
      </c>
      <c r="W106" s="58">
        <v>577.91</v>
      </c>
      <c r="X106" s="58">
        <v>8634.35</v>
      </c>
      <c r="Y106" s="58">
        <v>577.91</v>
      </c>
      <c r="Z106" s="58">
        <v>577.91</v>
      </c>
      <c r="AA106" s="58">
        <v>577.91</v>
      </c>
      <c r="AB106" s="58">
        <v>577.91</v>
      </c>
      <c r="AC106" s="58">
        <v>577.91</v>
      </c>
      <c r="AD106" s="58">
        <v>577.91</v>
      </c>
      <c r="AE106" s="58">
        <v>577.91</v>
      </c>
      <c r="AF106" s="58">
        <v>577.91</v>
      </c>
      <c r="AG106" s="58">
        <v>577.91</v>
      </c>
      <c r="AH106" s="58">
        <v>577.91</v>
      </c>
      <c r="AI106" s="58">
        <f t="shared" si="11"/>
        <v>309976.71999999997</v>
      </c>
      <c r="AJ106" s="58">
        <v>0</v>
      </c>
      <c r="AK106" s="66"/>
      <c r="AL106" s="58">
        <v>0</v>
      </c>
      <c r="AM106" s="58">
        <v>0</v>
      </c>
      <c r="AN106" s="58">
        <v>0</v>
      </c>
      <c r="AO106" s="58">
        <v>365.41</v>
      </c>
      <c r="AP106" s="58">
        <v>0</v>
      </c>
      <c r="AQ106" s="58">
        <v>0</v>
      </c>
      <c r="AR106" s="58">
        <v>0</v>
      </c>
      <c r="AS106" s="58">
        <v>0</v>
      </c>
      <c r="AT106" s="58">
        <v>0</v>
      </c>
      <c r="AU106" s="58">
        <v>0</v>
      </c>
      <c r="AV106" s="58">
        <v>0</v>
      </c>
      <c r="AW106" s="58">
        <v>0</v>
      </c>
      <c r="AX106" s="58">
        <v>0</v>
      </c>
      <c r="AY106" s="132">
        <v>309976.71999999997</v>
      </c>
      <c r="AZ106" s="124">
        <v>0</v>
      </c>
      <c r="BA106" s="103">
        <f t="shared" si="12"/>
        <v>2889.5499999999997</v>
      </c>
      <c r="BB106" s="103">
        <f t="shared" si="13"/>
        <v>16512.59</v>
      </c>
    </row>
    <row r="107" spans="1:54" x14ac:dyDescent="0.25">
      <c r="A107" s="57" t="s">
        <v>3590</v>
      </c>
      <c r="B107" s="133"/>
      <c r="C107" s="28"/>
      <c r="D107" s="120"/>
      <c r="E107" s="57" t="s">
        <v>16</v>
      </c>
      <c r="F107" s="66"/>
      <c r="G107" s="57"/>
      <c r="H107" s="58"/>
      <c r="I107" s="58"/>
      <c r="J107" s="58"/>
      <c r="K107" s="121">
        <f t="shared" si="7"/>
        <v>0</v>
      </c>
      <c r="L107" s="121">
        <f t="shared" si="8"/>
        <v>0</v>
      </c>
      <c r="M107" s="121"/>
      <c r="N107" s="123">
        <f t="shared" si="9"/>
        <v>0</v>
      </c>
      <c r="O107" s="58">
        <f t="shared" si="10"/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0</v>
      </c>
      <c r="AD107" s="58">
        <v>0</v>
      </c>
      <c r="AE107" s="58">
        <v>0</v>
      </c>
      <c r="AF107" s="58">
        <v>0</v>
      </c>
      <c r="AG107" s="58">
        <v>0</v>
      </c>
      <c r="AH107" s="58">
        <v>0</v>
      </c>
      <c r="AI107" s="58">
        <f t="shared" si="11"/>
        <v>0</v>
      </c>
      <c r="AJ107" s="58">
        <v>0</v>
      </c>
      <c r="AK107" s="58">
        <v>0</v>
      </c>
      <c r="AL107" s="58">
        <v>0</v>
      </c>
      <c r="AM107" s="58">
        <v>0</v>
      </c>
      <c r="AN107" s="58">
        <v>0</v>
      </c>
      <c r="AO107" s="58">
        <v>0</v>
      </c>
      <c r="AP107" s="58">
        <v>0</v>
      </c>
      <c r="AQ107" s="58">
        <v>0</v>
      </c>
      <c r="AR107" s="58">
        <v>0</v>
      </c>
      <c r="AS107" s="58">
        <v>0</v>
      </c>
      <c r="AT107" s="58">
        <v>0</v>
      </c>
      <c r="AU107" s="58">
        <v>0</v>
      </c>
      <c r="AV107" s="58">
        <v>0</v>
      </c>
      <c r="AW107" s="58">
        <v>0</v>
      </c>
      <c r="AX107" s="58">
        <v>0</v>
      </c>
      <c r="AY107" s="124"/>
      <c r="AZ107" s="124">
        <v>0</v>
      </c>
      <c r="BA107" s="103">
        <f t="shared" si="12"/>
        <v>0</v>
      </c>
      <c r="BB107" s="103">
        <f t="shared" si="13"/>
        <v>0</v>
      </c>
    </row>
    <row r="108" spans="1:54" x14ac:dyDescent="0.25">
      <c r="A108" s="57" t="s">
        <v>3591</v>
      </c>
      <c r="B108" s="131">
        <v>1787703124159</v>
      </c>
      <c r="C108" s="126">
        <v>45286</v>
      </c>
      <c r="D108" s="127">
        <v>231450</v>
      </c>
      <c r="E108" s="57" t="s">
        <v>19</v>
      </c>
      <c r="F108" s="66" t="s">
        <v>3943</v>
      </c>
      <c r="G108" s="57" t="s">
        <v>3487</v>
      </c>
      <c r="H108" s="128">
        <v>691.65</v>
      </c>
      <c r="I108" s="128">
        <v>695.11</v>
      </c>
      <c r="J108" s="128">
        <v>3675.19</v>
      </c>
      <c r="K108" s="121">
        <f t="shared" si="7"/>
        <v>5061.95</v>
      </c>
      <c r="L108" s="121">
        <f t="shared" si="8"/>
        <v>2144.4299999999998</v>
      </c>
      <c r="M108" s="122"/>
      <c r="N108" s="123">
        <f t="shared" si="9"/>
        <v>7206.3799999999992</v>
      </c>
      <c r="O108" s="58">
        <f t="shared" si="10"/>
        <v>223850.4</v>
      </c>
      <c r="P108" s="58">
        <v>703.68</v>
      </c>
      <c r="Q108" s="58">
        <v>703.68</v>
      </c>
      <c r="R108" s="58">
        <v>703.68</v>
      </c>
      <c r="S108" s="58">
        <v>703.68</v>
      </c>
      <c r="T108" s="58">
        <v>703.68</v>
      </c>
      <c r="U108" s="58">
        <v>703.68</v>
      </c>
      <c r="V108" s="58">
        <v>703.68</v>
      </c>
      <c r="W108" s="58">
        <v>703.68</v>
      </c>
      <c r="X108" s="58">
        <v>703.68</v>
      </c>
      <c r="Y108" s="58">
        <v>703.68</v>
      </c>
      <c r="Z108" s="58">
        <v>703.68</v>
      </c>
      <c r="AA108" s="58">
        <v>703.68</v>
      </c>
      <c r="AB108" s="58">
        <v>703.68</v>
      </c>
      <c r="AC108" s="58">
        <v>703.68</v>
      </c>
      <c r="AD108" s="58">
        <v>703.68</v>
      </c>
      <c r="AE108" s="58">
        <v>703.68</v>
      </c>
      <c r="AF108" s="58">
        <v>703.68</v>
      </c>
      <c r="AG108" s="58">
        <v>703.68</v>
      </c>
      <c r="AH108" s="58">
        <v>6657.94</v>
      </c>
      <c r="AI108" s="58">
        <f t="shared" si="11"/>
        <v>204255.57</v>
      </c>
      <c r="AJ108" s="66"/>
      <c r="AK108" s="58">
        <v>270.64999999999998</v>
      </c>
      <c r="AL108" s="58">
        <v>0</v>
      </c>
      <c r="AM108" s="58">
        <v>0</v>
      </c>
      <c r="AN108" s="58">
        <v>0</v>
      </c>
      <c r="AO108" s="58">
        <v>0</v>
      </c>
      <c r="AP108" s="58">
        <v>0</v>
      </c>
      <c r="AQ108" s="58">
        <v>0</v>
      </c>
      <c r="AR108" s="58">
        <v>0</v>
      </c>
      <c r="AS108" s="58">
        <v>0</v>
      </c>
      <c r="AT108" s="58">
        <v>0</v>
      </c>
      <c r="AU108" s="58">
        <v>0</v>
      </c>
      <c r="AV108" s="58">
        <v>0</v>
      </c>
      <c r="AW108" s="58">
        <v>0</v>
      </c>
      <c r="AX108" s="58">
        <v>0</v>
      </c>
      <c r="AY108" s="144">
        <v>206400</v>
      </c>
      <c r="AZ108" s="130">
        <v>2144.4299999999998</v>
      </c>
      <c r="BA108" s="103">
        <f t="shared" si="12"/>
        <v>3518.3999999999996</v>
      </c>
      <c r="BB108" s="103">
        <f t="shared" si="13"/>
        <v>16076.430000000002</v>
      </c>
    </row>
    <row r="109" spans="1:54" x14ac:dyDescent="0.25">
      <c r="A109" s="57" t="s">
        <v>3592</v>
      </c>
      <c r="B109" s="131">
        <v>8787721483481</v>
      </c>
      <c r="C109" s="39">
        <v>45342</v>
      </c>
      <c r="D109" s="120">
        <v>370431.12</v>
      </c>
      <c r="E109" s="57" t="s">
        <v>19</v>
      </c>
      <c r="F109" s="66" t="s">
        <v>1957</v>
      </c>
      <c r="G109" s="57" t="s">
        <v>3487</v>
      </c>
      <c r="H109" s="128">
        <v>1060.05</v>
      </c>
      <c r="I109" s="128">
        <v>1065.3499999999999</v>
      </c>
      <c r="J109" s="128">
        <v>1074.19</v>
      </c>
      <c r="K109" s="121">
        <f t="shared" si="7"/>
        <v>3199.5899999999997</v>
      </c>
      <c r="L109" s="121">
        <f t="shared" si="8"/>
        <v>3078.1400000000003</v>
      </c>
      <c r="M109" s="122">
        <v>8279.3700000000008</v>
      </c>
      <c r="N109" s="123">
        <f t="shared" si="9"/>
        <v>14557.1</v>
      </c>
      <c r="O109" s="58">
        <f t="shared" si="10"/>
        <v>340200.33999999997</v>
      </c>
      <c r="P109" s="58">
        <v>1078.49</v>
      </c>
      <c r="Q109" s="58">
        <v>1078.49</v>
      </c>
      <c r="R109" s="58">
        <v>1078.49</v>
      </c>
      <c r="S109" s="58">
        <v>1078.49</v>
      </c>
      <c r="T109" s="58">
        <v>1078.49</v>
      </c>
      <c r="U109" s="58">
        <v>1078.49</v>
      </c>
      <c r="V109" s="58">
        <v>1078.49</v>
      </c>
      <c r="W109" s="58">
        <v>1078.49</v>
      </c>
      <c r="X109" s="58">
        <v>7549.44</v>
      </c>
      <c r="Y109" s="58">
        <v>1078.49</v>
      </c>
      <c r="Z109" s="58">
        <v>1078.49</v>
      </c>
      <c r="AA109" s="58">
        <v>1078.49</v>
      </c>
      <c r="AB109" s="58">
        <v>1078.49</v>
      </c>
      <c r="AC109" s="58">
        <v>1078.49</v>
      </c>
      <c r="AD109" s="58">
        <v>1078.49</v>
      </c>
      <c r="AE109" s="58">
        <v>1078.49</v>
      </c>
      <c r="AF109" s="58">
        <v>1078.49</v>
      </c>
      <c r="AG109" s="58">
        <v>0</v>
      </c>
      <c r="AH109" s="58">
        <v>0</v>
      </c>
      <c r="AI109" s="58">
        <f t="shared" si="11"/>
        <v>306350.19999999995</v>
      </c>
      <c r="AJ109" s="58">
        <v>0</v>
      </c>
      <c r="AK109" s="58">
        <v>8627.93</v>
      </c>
      <c r="AL109" s="66"/>
      <c r="AM109" s="58">
        <v>416.93</v>
      </c>
      <c r="AN109" s="58">
        <v>0</v>
      </c>
      <c r="AO109" s="58">
        <v>0</v>
      </c>
      <c r="AP109" s="58">
        <v>0</v>
      </c>
      <c r="AQ109" s="58">
        <v>0</v>
      </c>
      <c r="AR109" s="58">
        <v>0</v>
      </c>
      <c r="AS109" s="58">
        <v>0</v>
      </c>
      <c r="AT109" s="58">
        <v>0</v>
      </c>
      <c r="AU109" s="58">
        <v>0</v>
      </c>
      <c r="AV109" s="58">
        <v>0</v>
      </c>
      <c r="AW109" s="58">
        <v>0</v>
      </c>
      <c r="AX109" s="58">
        <v>0</v>
      </c>
      <c r="AY109" s="129">
        <v>309428.33999999997</v>
      </c>
      <c r="AZ109" s="130">
        <v>3078.1400000000003</v>
      </c>
      <c r="BA109" s="103">
        <f t="shared" si="12"/>
        <v>5392.45</v>
      </c>
      <c r="BB109" s="103">
        <f t="shared" si="13"/>
        <v>28457.690000000002</v>
      </c>
    </row>
    <row r="110" spans="1:54" x14ac:dyDescent="0.25">
      <c r="A110" s="57" t="s">
        <v>3593</v>
      </c>
      <c r="B110" s="125">
        <v>1787703225087</v>
      </c>
      <c r="C110" s="39">
        <v>45354</v>
      </c>
      <c r="D110" s="120">
        <v>393717.79</v>
      </c>
      <c r="E110" s="57" t="s">
        <v>19</v>
      </c>
      <c r="F110" s="66" t="s">
        <v>1960</v>
      </c>
      <c r="G110" s="57" t="s">
        <v>3487</v>
      </c>
      <c r="H110" s="33"/>
      <c r="I110" s="33"/>
      <c r="J110" s="33"/>
      <c r="K110" s="121">
        <f t="shared" si="7"/>
        <v>0</v>
      </c>
      <c r="L110" s="121">
        <f t="shared" si="8"/>
        <v>74290.209999999992</v>
      </c>
      <c r="M110" s="122">
        <v>10196.08</v>
      </c>
      <c r="N110" s="123">
        <f t="shared" si="9"/>
        <v>84486.29</v>
      </c>
      <c r="O110" s="58">
        <f t="shared" si="10"/>
        <v>247981.31000000003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58">
        <v>0</v>
      </c>
      <c r="Z110" s="58">
        <v>0</v>
      </c>
      <c r="AA110" s="58">
        <v>0</v>
      </c>
      <c r="AB110" s="58">
        <v>0</v>
      </c>
      <c r="AC110" s="58">
        <v>0</v>
      </c>
      <c r="AD110" s="58">
        <v>0</v>
      </c>
      <c r="AE110" s="58">
        <v>0</v>
      </c>
      <c r="AF110" s="58">
        <v>0</v>
      </c>
      <c r="AG110" s="58">
        <v>0</v>
      </c>
      <c r="AH110" s="58">
        <v>0</v>
      </c>
      <c r="AI110" s="58">
        <f t="shared" si="11"/>
        <v>247981.31000000003</v>
      </c>
      <c r="AJ110" s="58">
        <v>0</v>
      </c>
      <c r="AK110" s="66"/>
      <c r="AL110" s="58">
        <v>0</v>
      </c>
      <c r="AM110" s="58">
        <v>0</v>
      </c>
      <c r="AN110" s="58">
        <v>0</v>
      </c>
      <c r="AO110" s="58">
        <v>0</v>
      </c>
      <c r="AP110" s="58">
        <v>0</v>
      </c>
      <c r="AQ110" s="58">
        <v>0</v>
      </c>
      <c r="AR110" s="58">
        <v>0</v>
      </c>
      <c r="AS110" s="58">
        <v>0</v>
      </c>
      <c r="AT110" s="58">
        <v>0</v>
      </c>
      <c r="AU110" s="58">
        <v>0</v>
      </c>
      <c r="AV110" s="58">
        <v>0</v>
      </c>
      <c r="AW110" s="58">
        <v>0</v>
      </c>
      <c r="AX110" s="58">
        <v>0</v>
      </c>
      <c r="AY110" s="144">
        <v>322271.52</v>
      </c>
      <c r="AZ110" s="130">
        <v>74290.209999999992</v>
      </c>
      <c r="BA110" s="103">
        <f t="shared" si="12"/>
        <v>0</v>
      </c>
      <c r="BB110" s="103">
        <f t="shared" si="13"/>
        <v>0</v>
      </c>
    </row>
    <row r="111" spans="1:54" x14ac:dyDescent="0.25">
      <c r="A111" s="57" t="s">
        <v>3594</v>
      </c>
      <c r="B111" s="119"/>
      <c r="C111" s="126">
        <v>45263</v>
      </c>
      <c r="D111" s="127">
        <v>303050</v>
      </c>
      <c r="E111" s="57" t="s">
        <v>19</v>
      </c>
      <c r="F111" s="66" t="s">
        <v>1963</v>
      </c>
      <c r="G111" s="57" t="s">
        <v>3487</v>
      </c>
      <c r="H111" s="128">
        <v>1671.67</v>
      </c>
      <c r="I111" s="128">
        <v>1680.03</v>
      </c>
      <c r="J111" s="128">
        <v>1693.98</v>
      </c>
      <c r="K111" s="121">
        <f t="shared" si="7"/>
        <v>5045.68</v>
      </c>
      <c r="L111" s="121">
        <f t="shared" si="8"/>
        <v>0</v>
      </c>
      <c r="M111" s="122"/>
      <c r="N111" s="123">
        <f t="shared" si="9"/>
        <v>5045.68</v>
      </c>
      <c r="O111" s="58">
        <f t="shared" si="10"/>
        <v>320610.76</v>
      </c>
      <c r="P111" s="58">
        <v>1547.02</v>
      </c>
      <c r="Q111" s="58">
        <v>1547.02</v>
      </c>
      <c r="R111" s="58">
        <v>1547.02</v>
      </c>
      <c r="S111" s="58">
        <v>1547.02</v>
      </c>
      <c r="T111" s="58">
        <v>1547.02</v>
      </c>
      <c r="U111" s="58">
        <v>1547.02</v>
      </c>
      <c r="V111" s="58">
        <v>1547.02</v>
      </c>
      <c r="W111" s="58">
        <v>1547.02</v>
      </c>
      <c r="X111" s="58">
        <v>1547.02</v>
      </c>
      <c r="Y111" s="58">
        <v>1547.02</v>
      </c>
      <c r="Z111" s="58">
        <v>1547.02</v>
      </c>
      <c r="AA111" s="58">
        <v>1547.02</v>
      </c>
      <c r="AB111" s="58">
        <v>1547.02</v>
      </c>
      <c r="AC111" s="58">
        <v>1547.02</v>
      </c>
      <c r="AD111" s="58">
        <v>1547.02</v>
      </c>
      <c r="AE111" s="58">
        <v>1547.02</v>
      </c>
      <c r="AF111" s="58">
        <v>1547.02</v>
      </c>
      <c r="AG111" s="58">
        <v>1547.02</v>
      </c>
      <c r="AH111" s="58">
        <v>0</v>
      </c>
      <c r="AI111" s="58">
        <f t="shared" si="11"/>
        <v>291217.38</v>
      </c>
      <c r="AJ111" s="66"/>
      <c r="AK111" s="58">
        <v>1547.02</v>
      </c>
      <c r="AL111" s="58">
        <v>0</v>
      </c>
      <c r="AM111" s="58">
        <v>0</v>
      </c>
      <c r="AN111" s="58">
        <v>0</v>
      </c>
      <c r="AO111" s="58">
        <v>0</v>
      </c>
      <c r="AP111" s="58">
        <v>0</v>
      </c>
      <c r="AQ111" s="58">
        <v>0</v>
      </c>
      <c r="AR111" s="58">
        <v>0</v>
      </c>
      <c r="AS111" s="58">
        <v>0</v>
      </c>
      <c r="AT111" s="58">
        <v>0</v>
      </c>
      <c r="AU111" s="58">
        <v>0</v>
      </c>
      <c r="AV111" s="58">
        <v>0</v>
      </c>
      <c r="AW111" s="58">
        <v>0</v>
      </c>
      <c r="AX111" s="58">
        <v>0</v>
      </c>
      <c r="AY111" s="132">
        <v>291217.38</v>
      </c>
      <c r="AZ111" s="124">
        <v>0</v>
      </c>
      <c r="BA111" s="103">
        <f t="shared" si="12"/>
        <v>7735.1</v>
      </c>
      <c r="BB111" s="103">
        <f t="shared" si="13"/>
        <v>21658.280000000002</v>
      </c>
    </row>
    <row r="112" spans="1:54" x14ac:dyDescent="0.25">
      <c r="A112" s="57" t="s">
        <v>3595</v>
      </c>
      <c r="B112" s="146">
        <v>8787721450591</v>
      </c>
      <c r="C112" s="39">
        <v>45328</v>
      </c>
      <c r="D112" s="120">
        <v>309284.32</v>
      </c>
      <c r="E112" s="57" t="s">
        <v>19</v>
      </c>
      <c r="F112" s="66" t="s">
        <v>1965</v>
      </c>
      <c r="G112" s="57" t="s">
        <v>3487</v>
      </c>
      <c r="H112" s="128">
        <v>1272.06</v>
      </c>
      <c r="I112" s="128">
        <v>1278.42</v>
      </c>
      <c r="J112" s="128">
        <v>2076.41</v>
      </c>
      <c r="K112" s="121">
        <f t="shared" si="7"/>
        <v>4626.8899999999994</v>
      </c>
      <c r="L112" s="121">
        <f t="shared" si="8"/>
        <v>2693.19</v>
      </c>
      <c r="M112" s="122">
        <v>7679.37</v>
      </c>
      <c r="N112" s="123">
        <f t="shared" si="9"/>
        <v>14999.45</v>
      </c>
      <c r="O112" s="58">
        <f t="shared" si="10"/>
        <v>283950.82</v>
      </c>
      <c r="P112" s="58">
        <v>790.53</v>
      </c>
      <c r="Q112" s="58">
        <v>790.53</v>
      </c>
      <c r="R112" s="58">
        <v>790.53</v>
      </c>
      <c r="S112" s="58">
        <v>790.53</v>
      </c>
      <c r="T112" s="58">
        <v>790.53</v>
      </c>
      <c r="U112" s="58">
        <v>790.53</v>
      </c>
      <c r="V112" s="58">
        <v>790.53</v>
      </c>
      <c r="W112" s="58">
        <v>790.53</v>
      </c>
      <c r="X112" s="58">
        <v>790.53</v>
      </c>
      <c r="Y112" s="58">
        <v>790.53</v>
      </c>
      <c r="Z112" s="58">
        <v>790.53</v>
      </c>
      <c r="AA112" s="58">
        <v>1537.81</v>
      </c>
      <c r="AB112" s="58">
        <v>1537.81</v>
      </c>
      <c r="AC112" s="58">
        <v>1537.81</v>
      </c>
      <c r="AD112" s="58">
        <v>1537.81</v>
      </c>
      <c r="AE112" s="58">
        <v>1537.81</v>
      </c>
      <c r="AF112" s="58">
        <v>1537.81</v>
      </c>
      <c r="AG112" s="58">
        <v>1537.81</v>
      </c>
      <c r="AH112" s="58">
        <v>1537.81</v>
      </c>
      <c r="AI112" s="58">
        <f t="shared" si="11"/>
        <v>261306.81</v>
      </c>
      <c r="AJ112" s="58">
        <v>1537.81</v>
      </c>
      <c r="AK112" s="58">
        <v>0</v>
      </c>
      <c r="AL112" s="66"/>
      <c r="AM112" s="58">
        <v>107.89</v>
      </c>
      <c r="AN112" s="58">
        <v>0</v>
      </c>
      <c r="AO112" s="58">
        <v>0</v>
      </c>
      <c r="AP112" s="58">
        <v>0</v>
      </c>
      <c r="AQ112" s="58">
        <v>0</v>
      </c>
      <c r="AR112" s="58">
        <v>0</v>
      </c>
      <c r="AS112" s="58">
        <v>0</v>
      </c>
      <c r="AT112" s="58">
        <v>0</v>
      </c>
      <c r="AU112" s="58">
        <v>0</v>
      </c>
      <c r="AV112" s="58">
        <v>0</v>
      </c>
      <c r="AW112" s="58">
        <v>0</v>
      </c>
      <c r="AX112" s="58">
        <v>0</v>
      </c>
      <c r="AY112" s="129">
        <v>264000</v>
      </c>
      <c r="AZ112" s="130">
        <v>2693.19</v>
      </c>
      <c r="BA112" s="103">
        <f t="shared" si="12"/>
        <v>3952.6499999999996</v>
      </c>
      <c r="BB112" s="103">
        <f t="shared" si="13"/>
        <v>18691.359999999997</v>
      </c>
    </row>
    <row r="113" spans="1:54" x14ac:dyDescent="0.25">
      <c r="A113" s="57" t="s">
        <v>3596</v>
      </c>
      <c r="B113" s="131">
        <v>8787721449321</v>
      </c>
      <c r="C113" s="39">
        <v>45441</v>
      </c>
      <c r="D113" s="120">
        <v>324668</v>
      </c>
      <c r="E113" s="57" t="s">
        <v>19</v>
      </c>
      <c r="F113" s="66" t="s">
        <v>1969</v>
      </c>
      <c r="G113" s="57" t="s">
        <v>3487</v>
      </c>
      <c r="H113" s="128">
        <v>1301.83</v>
      </c>
      <c r="I113" s="128">
        <v>1308.3399999999999</v>
      </c>
      <c r="J113" s="128">
        <v>17323.07</v>
      </c>
      <c r="K113" s="121">
        <f t="shared" si="7"/>
        <v>19933.239999999998</v>
      </c>
      <c r="L113" s="121">
        <f t="shared" si="8"/>
        <v>2694.67</v>
      </c>
      <c r="M113" s="122"/>
      <c r="N113" s="123">
        <f t="shared" si="9"/>
        <v>22627.909999999996</v>
      </c>
      <c r="O113" s="58">
        <f t="shared" si="10"/>
        <v>304820.53000000003</v>
      </c>
      <c r="P113" s="58">
        <v>949.56</v>
      </c>
      <c r="Q113" s="58">
        <v>949.56</v>
      </c>
      <c r="R113" s="58">
        <v>949.56</v>
      </c>
      <c r="S113" s="58">
        <v>949.56</v>
      </c>
      <c r="T113" s="58">
        <v>949.56</v>
      </c>
      <c r="U113" s="58">
        <v>949.56</v>
      </c>
      <c r="V113" s="58">
        <v>949.56</v>
      </c>
      <c r="W113" s="58">
        <v>374.92</v>
      </c>
      <c r="X113" s="58">
        <v>374.92</v>
      </c>
      <c r="Y113" s="58">
        <v>374.92</v>
      </c>
      <c r="Z113" s="58">
        <v>16389.240000000002</v>
      </c>
      <c r="AA113" s="58">
        <v>321.36</v>
      </c>
      <c r="AB113" s="58">
        <v>321.36</v>
      </c>
      <c r="AC113" s="58">
        <v>321.36</v>
      </c>
      <c r="AD113" s="58">
        <v>321.36</v>
      </c>
      <c r="AE113" s="58">
        <v>321.36</v>
      </c>
      <c r="AF113" s="58">
        <v>321.36</v>
      </c>
      <c r="AG113" s="58">
        <v>321.36</v>
      </c>
      <c r="AH113" s="58">
        <v>321.36</v>
      </c>
      <c r="AI113" s="58">
        <f t="shared" si="11"/>
        <v>261305.33</v>
      </c>
      <c r="AJ113" s="66"/>
      <c r="AK113" s="58">
        <v>0</v>
      </c>
      <c r="AL113" s="58">
        <v>0</v>
      </c>
      <c r="AM113" s="58">
        <v>16783.400000000001</v>
      </c>
      <c r="AN113" s="58">
        <v>0</v>
      </c>
      <c r="AO113" s="58">
        <v>0</v>
      </c>
      <c r="AP113" s="58">
        <v>0</v>
      </c>
      <c r="AQ113" s="58">
        <v>0</v>
      </c>
      <c r="AR113" s="58">
        <v>0</v>
      </c>
      <c r="AS113" s="58">
        <v>0</v>
      </c>
      <c r="AT113" s="58">
        <v>0</v>
      </c>
      <c r="AU113" s="58">
        <v>0</v>
      </c>
      <c r="AV113" s="58">
        <v>0</v>
      </c>
      <c r="AW113" s="58">
        <v>0</v>
      </c>
      <c r="AX113" s="58">
        <v>0</v>
      </c>
      <c r="AY113" s="129">
        <v>264000</v>
      </c>
      <c r="AZ113" s="130">
        <v>2694.67</v>
      </c>
      <c r="BA113" s="103">
        <f t="shared" si="12"/>
        <v>4747.7999999999993</v>
      </c>
      <c r="BB113" s="103">
        <f t="shared" si="13"/>
        <v>38767.400000000009</v>
      </c>
    </row>
    <row r="114" spans="1:54" x14ac:dyDescent="0.25">
      <c r="A114" s="57" t="s">
        <v>3597</v>
      </c>
      <c r="B114" s="119">
        <v>878772237331</v>
      </c>
      <c r="C114" s="126">
        <v>45653</v>
      </c>
      <c r="D114" s="127">
        <v>328060</v>
      </c>
      <c r="E114" s="57" t="s">
        <v>19</v>
      </c>
      <c r="F114" s="66" t="s">
        <v>1973</v>
      </c>
      <c r="G114" s="57" t="s">
        <v>3487</v>
      </c>
      <c r="H114" s="128">
        <v>301.2</v>
      </c>
      <c r="I114" s="128">
        <v>302.70999999999998</v>
      </c>
      <c r="J114" s="128">
        <v>305.22000000000003</v>
      </c>
      <c r="K114" s="121">
        <f t="shared" si="7"/>
        <v>909.13</v>
      </c>
      <c r="L114" s="121">
        <f t="shared" si="8"/>
        <v>52189.310000000005</v>
      </c>
      <c r="M114" s="122"/>
      <c r="N114" s="123">
        <f t="shared" si="9"/>
        <v>53098.44</v>
      </c>
      <c r="O114" s="58">
        <f t="shared" si="10"/>
        <v>271471.90999999997</v>
      </c>
      <c r="P114" s="58">
        <v>421.24</v>
      </c>
      <c r="Q114" s="58">
        <v>421.24</v>
      </c>
      <c r="R114" s="58">
        <v>421.24</v>
      </c>
      <c r="S114" s="58">
        <v>421.24</v>
      </c>
      <c r="T114" s="58">
        <v>421.24</v>
      </c>
      <c r="U114" s="58">
        <v>421.21</v>
      </c>
      <c r="V114" s="58">
        <v>482.52</v>
      </c>
      <c r="W114" s="58">
        <v>1136.25</v>
      </c>
      <c r="X114" s="58">
        <v>22587</v>
      </c>
      <c r="Y114" s="58">
        <v>1136.25</v>
      </c>
      <c r="Z114" s="58">
        <v>1136.25</v>
      </c>
      <c r="AA114" s="58">
        <v>1136.25</v>
      </c>
      <c r="AB114" s="58">
        <v>1136.25</v>
      </c>
      <c r="AC114" s="58">
        <v>1136.25</v>
      </c>
      <c r="AD114" s="58">
        <v>1136.25</v>
      </c>
      <c r="AE114" s="58">
        <v>1136.25</v>
      </c>
      <c r="AF114" s="58">
        <v>1136.25</v>
      </c>
      <c r="AG114" s="58">
        <v>1136.25</v>
      </c>
      <c r="AH114" s="58">
        <v>22484.86</v>
      </c>
      <c r="AI114" s="58">
        <f t="shared" si="11"/>
        <v>211810.69</v>
      </c>
      <c r="AJ114" s="66"/>
      <c r="AK114" s="58">
        <v>114.79</v>
      </c>
      <c r="AL114" s="58">
        <v>0</v>
      </c>
      <c r="AM114" s="58">
        <v>0</v>
      </c>
      <c r="AN114" s="58">
        <v>0</v>
      </c>
      <c r="AO114" s="58">
        <v>0</v>
      </c>
      <c r="AP114" s="58">
        <v>0</v>
      </c>
      <c r="AQ114" s="58">
        <v>0</v>
      </c>
      <c r="AR114" s="58">
        <v>0</v>
      </c>
      <c r="AS114" s="58">
        <v>0</v>
      </c>
      <c r="AT114" s="58">
        <v>0</v>
      </c>
      <c r="AU114" s="58">
        <v>0</v>
      </c>
      <c r="AV114" s="58">
        <v>102.14</v>
      </c>
      <c r="AW114" s="58">
        <v>0</v>
      </c>
      <c r="AX114" s="58">
        <v>0</v>
      </c>
      <c r="AY114" s="129">
        <v>264000</v>
      </c>
      <c r="AZ114" s="130">
        <v>52189.310000000005</v>
      </c>
      <c r="BA114" s="103">
        <f t="shared" si="12"/>
        <v>2106.1999999999998</v>
      </c>
      <c r="BB114" s="103">
        <f t="shared" si="13"/>
        <v>57555.02</v>
      </c>
    </row>
    <row r="115" spans="1:54" x14ac:dyDescent="0.25">
      <c r="A115" s="57" t="s">
        <v>3598</v>
      </c>
      <c r="B115" s="134"/>
      <c r="C115" s="139">
        <v>45377</v>
      </c>
      <c r="D115" s="140">
        <v>283100</v>
      </c>
      <c r="E115" s="57" t="s">
        <v>19</v>
      </c>
      <c r="F115" s="137" t="s">
        <v>1977</v>
      </c>
      <c r="G115" s="57" t="s">
        <v>3487</v>
      </c>
      <c r="H115" s="128">
        <v>8616.16</v>
      </c>
      <c r="I115" s="128">
        <v>8659.24</v>
      </c>
      <c r="J115" s="128">
        <v>8731.1200000000008</v>
      </c>
      <c r="K115" s="121">
        <f t="shared" si="7"/>
        <v>26006.520000000004</v>
      </c>
      <c r="L115" s="121">
        <f t="shared" si="8"/>
        <v>0</v>
      </c>
      <c r="M115" s="122"/>
      <c r="N115" s="123">
        <f t="shared" si="9"/>
        <v>26006.520000000004</v>
      </c>
      <c r="O115" s="58">
        <f t="shared" si="10"/>
        <v>343678.33</v>
      </c>
      <c r="P115" s="58">
        <v>0</v>
      </c>
      <c r="Q115" s="58">
        <v>0</v>
      </c>
      <c r="R115" s="58">
        <v>0</v>
      </c>
      <c r="S115" s="58">
        <v>0</v>
      </c>
      <c r="T115" s="58">
        <v>0</v>
      </c>
      <c r="U115" s="58">
        <v>0</v>
      </c>
      <c r="V115" s="58">
        <v>0</v>
      </c>
      <c r="W115" s="58">
        <v>0</v>
      </c>
      <c r="X115" s="58">
        <v>0</v>
      </c>
      <c r="Y115" s="58">
        <v>0</v>
      </c>
      <c r="Z115" s="58">
        <v>0</v>
      </c>
      <c r="AA115" s="58">
        <v>0</v>
      </c>
      <c r="AB115" s="58">
        <v>0</v>
      </c>
      <c r="AC115" s="58">
        <v>0</v>
      </c>
      <c r="AD115" s="58">
        <v>0</v>
      </c>
      <c r="AE115" s="58">
        <v>0</v>
      </c>
      <c r="AF115" s="58">
        <v>0</v>
      </c>
      <c r="AG115" s="58">
        <v>0</v>
      </c>
      <c r="AH115" s="58">
        <v>0</v>
      </c>
      <c r="AI115" s="58">
        <f t="shared" si="11"/>
        <v>343463.21</v>
      </c>
      <c r="AJ115" s="58">
        <v>0</v>
      </c>
      <c r="AK115" s="58">
        <v>0</v>
      </c>
      <c r="AL115" s="58">
        <v>0</v>
      </c>
      <c r="AM115" s="58">
        <v>0</v>
      </c>
      <c r="AN115" s="58">
        <v>215.12</v>
      </c>
      <c r="AO115" s="58">
        <v>0</v>
      </c>
      <c r="AP115" s="58">
        <v>0</v>
      </c>
      <c r="AQ115" s="58">
        <v>0</v>
      </c>
      <c r="AR115" s="58">
        <v>0</v>
      </c>
      <c r="AS115" s="58">
        <v>0</v>
      </c>
      <c r="AT115" s="58">
        <v>0</v>
      </c>
      <c r="AU115" s="58">
        <v>0</v>
      </c>
      <c r="AV115" s="58">
        <v>0</v>
      </c>
      <c r="AW115" s="58">
        <v>0</v>
      </c>
      <c r="AX115" s="58">
        <v>0</v>
      </c>
      <c r="AY115" s="132">
        <v>343463.21</v>
      </c>
      <c r="AZ115" s="124"/>
      <c r="BA115" s="103">
        <f t="shared" si="12"/>
        <v>0</v>
      </c>
      <c r="BB115" s="103">
        <f t="shared" si="13"/>
        <v>215.12</v>
      </c>
    </row>
    <row r="116" spans="1:54" x14ac:dyDescent="0.25">
      <c r="A116" s="57" t="s">
        <v>3599</v>
      </c>
      <c r="B116" s="131">
        <v>8787721448643</v>
      </c>
      <c r="C116" s="139">
        <v>45383</v>
      </c>
      <c r="D116" s="140">
        <v>252927.05</v>
      </c>
      <c r="E116" s="57" t="s">
        <v>19</v>
      </c>
      <c r="F116" s="66" t="s">
        <v>1980</v>
      </c>
      <c r="G116" s="57" t="s">
        <v>3487</v>
      </c>
      <c r="H116" s="128">
        <v>844.66</v>
      </c>
      <c r="I116" s="128">
        <v>848.88</v>
      </c>
      <c r="J116" s="128">
        <v>855.92</v>
      </c>
      <c r="K116" s="121">
        <f t="shared" si="7"/>
        <v>2549.46</v>
      </c>
      <c r="L116" s="121">
        <f t="shared" si="8"/>
        <v>1948.8700000000001</v>
      </c>
      <c r="M116" s="122">
        <v>1148.02</v>
      </c>
      <c r="N116" s="123">
        <f t="shared" si="9"/>
        <v>5646.35</v>
      </c>
      <c r="O116" s="58">
        <f t="shared" si="10"/>
        <v>218730.07000000004</v>
      </c>
      <c r="P116" s="58">
        <v>1433.36</v>
      </c>
      <c r="Q116" s="58">
        <v>1433.36</v>
      </c>
      <c r="R116" s="58">
        <v>1433.36</v>
      </c>
      <c r="S116" s="58">
        <v>1433.36</v>
      </c>
      <c r="T116" s="58">
        <v>1540.78</v>
      </c>
      <c r="U116" s="58">
        <v>1540.78</v>
      </c>
      <c r="V116" s="58">
        <v>1540.78</v>
      </c>
      <c r="W116" s="58">
        <v>1540.78</v>
      </c>
      <c r="X116" s="58">
        <v>5263.53</v>
      </c>
      <c r="Y116" s="58">
        <v>966.77</v>
      </c>
      <c r="Z116" s="58">
        <v>966.77</v>
      </c>
      <c r="AA116" s="58">
        <v>966.77</v>
      </c>
      <c r="AB116" s="58">
        <v>966.77</v>
      </c>
      <c r="AC116" s="58">
        <v>966.77</v>
      </c>
      <c r="AD116" s="58">
        <v>966.77</v>
      </c>
      <c r="AE116" s="58">
        <v>966.77</v>
      </c>
      <c r="AF116" s="58">
        <v>966.77</v>
      </c>
      <c r="AG116" s="58">
        <v>966.77</v>
      </c>
      <c r="AH116" s="58">
        <v>0</v>
      </c>
      <c r="AI116" s="58">
        <f t="shared" si="11"/>
        <v>188287.63</v>
      </c>
      <c r="AJ116" s="58">
        <v>0</v>
      </c>
      <c r="AK116" s="66"/>
      <c r="AL116" s="58">
        <v>0</v>
      </c>
      <c r="AM116" s="58">
        <v>4296.76</v>
      </c>
      <c r="AN116" s="58">
        <v>0</v>
      </c>
      <c r="AO116" s="58">
        <v>284.66000000000003</v>
      </c>
      <c r="AP116" s="58">
        <v>0</v>
      </c>
      <c r="AQ116" s="58">
        <v>0</v>
      </c>
      <c r="AR116" s="58">
        <v>0</v>
      </c>
      <c r="AS116" s="58">
        <v>0</v>
      </c>
      <c r="AT116" s="58">
        <v>0</v>
      </c>
      <c r="AU116" s="58">
        <v>0</v>
      </c>
      <c r="AV116" s="58">
        <v>0</v>
      </c>
      <c r="AW116" s="58">
        <v>0</v>
      </c>
      <c r="AX116" s="58">
        <v>0</v>
      </c>
      <c r="AY116" s="144">
        <v>190236.5</v>
      </c>
      <c r="AZ116" s="130">
        <v>1948.8700000000001</v>
      </c>
      <c r="BA116" s="103">
        <f t="shared" si="12"/>
        <v>7274.2199999999993</v>
      </c>
      <c r="BB116" s="103">
        <f t="shared" si="13"/>
        <v>23168.220000000005</v>
      </c>
    </row>
    <row r="117" spans="1:54" x14ac:dyDescent="0.25">
      <c r="A117" s="57" t="s">
        <v>3600</v>
      </c>
      <c r="B117" s="119"/>
      <c r="C117" s="126">
        <v>45286</v>
      </c>
      <c r="D117" s="127">
        <v>231450</v>
      </c>
      <c r="E117" s="57" t="s">
        <v>19</v>
      </c>
      <c r="F117" s="66" t="s">
        <v>3943</v>
      </c>
      <c r="G117" s="57" t="s">
        <v>3487</v>
      </c>
      <c r="H117" s="128">
        <v>691.65</v>
      </c>
      <c r="I117" s="128">
        <v>695.11</v>
      </c>
      <c r="J117" s="128">
        <v>700.88</v>
      </c>
      <c r="K117" s="121">
        <f t="shared" si="7"/>
        <v>2087.64</v>
      </c>
      <c r="L117" s="121">
        <f t="shared" si="8"/>
        <v>0</v>
      </c>
      <c r="M117" s="122"/>
      <c r="N117" s="123">
        <f t="shared" si="9"/>
        <v>2087.64</v>
      </c>
      <c r="O117" s="58">
        <f t="shared" si="10"/>
        <v>237196.1</v>
      </c>
      <c r="P117" s="58">
        <v>703.69</v>
      </c>
      <c r="Q117" s="58">
        <v>703.69</v>
      </c>
      <c r="R117" s="58">
        <v>703.69</v>
      </c>
      <c r="S117" s="58">
        <v>703.69</v>
      </c>
      <c r="T117" s="58">
        <v>703.69</v>
      </c>
      <c r="U117" s="58">
        <v>703.69</v>
      </c>
      <c r="V117" s="58">
        <v>703.69</v>
      </c>
      <c r="W117" s="58">
        <v>703.69</v>
      </c>
      <c r="X117" s="58">
        <v>703.69</v>
      </c>
      <c r="Y117" s="58">
        <v>703.69</v>
      </c>
      <c r="Z117" s="58">
        <v>703.69</v>
      </c>
      <c r="AA117" s="58">
        <v>703.69</v>
      </c>
      <c r="AB117" s="58">
        <v>703.69</v>
      </c>
      <c r="AC117" s="58">
        <v>703.69</v>
      </c>
      <c r="AD117" s="58">
        <v>703.69</v>
      </c>
      <c r="AE117" s="58">
        <v>703.69</v>
      </c>
      <c r="AF117" s="58">
        <v>703.69</v>
      </c>
      <c r="AG117" s="58">
        <v>703.69</v>
      </c>
      <c r="AH117" s="58">
        <v>6657.95</v>
      </c>
      <c r="AI117" s="58">
        <f t="shared" si="11"/>
        <v>217601.09</v>
      </c>
      <c r="AJ117" s="66"/>
      <c r="AK117" s="58">
        <v>270.64</v>
      </c>
      <c r="AL117" s="58">
        <v>0</v>
      </c>
      <c r="AM117" s="58">
        <v>0</v>
      </c>
      <c r="AN117" s="58">
        <v>0</v>
      </c>
      <c r="AO117" s="58">
        <v>0</v>
      </c>
      <c r="AP117" s="58">
        <v>0</v>
      </c>
      <c r="AQ117" s="58">
        <v>0</v>
      </c>
      <c r="AR117" s="58">
        <v>0</v>
      </c>
      <c r="AS117" s="58">
        <v>0</v>
      </c>
      <c r="AT117" s="58">
        <v>0</v>
      </c>
      <c r="AU117" s="58">
        <v>0</v>
      </c>
      <c r="AV117" s="58">
        <v>0</v>
      </c>
      <c r="AW117" s="58">
        <v>0</v>
      </c>
      <c r="AX117" s="58">
        <v>0</v>
      </c>
      <c r="AY117" s="132">
        <v>217601.09</v>
      </c>
      <c r="AZ117" s="124"/>
      <c r="BA117" s="103">
        <f t="shared" si="12"/>
        <v>3518.4500000000003</v>
      </c>
      <c r="BB117" s="103">
        <f t="shared" si="13"/>
        <v>16076.560000000001</v>
      </c>
    </row>
    <row r="118" spans="1:54" x14ac:dyDescent="0.25">
      <c r="A118" s="57" t="s">
        <v>3601</v>
      </c>
      <c r="B118" s="131">
        <v>8787721412266</v>
      </c>
      <c r="C118" s="39">
        <v>45339</v>
      </c>
      <c r="D118" s="120">
        <v>366127.89</v>
      </c>
      <c r="E118" s="57" t="s">
        <v>19</v>
      </c>
      <c r="F118" s="66" t="s">
        <v>1986</v>
      </c>
      <c r="G118" s="57" t="s">
        <v>3487</v>
      </c>
      <c r="H118" s="128"/>
      <c r="I118" s="128">
        <v>2385.6899999999996</v>
      </c>
      <c r="J118" s="128">
        <v>9799.31</v>
      </c>
      <c r="K118" s="121">
        <f t="shared" si="7"/>
        <v>12185</v>
      </c>
      <c r="L118" s="121">
        <f t="shared" si="8"/>
        <v>2606.4900000000002</v>
      </c>
      <c r="M118" s="122">
        <v>8279.3700000000008</v>
      </c>
      <c r="N118" s="123">
        <f t="shared" si="9"/>
        <v>23070.86</v>
      </c>
      <c r="O118" s="58">
        <f t="shared" si="10"/>
        <v>322662.39000000007</v>
      </c>
      <c r="P118" s="58">
        <v>1210.57</v>
      </c>
      <c r="Q118" s="58">
        <v>1210.57</v>
      </c>
      <c r="R118" s="58">
        <v>1210.57</v>
      </c>
      <c r="S118" s="58">
        <v>1210.57</v>
      </c>
      <c r="T118" s="58">
        <v>1210.57</v>
      </c>
      <c r="U118" s="58">
        <v>1210.57</v>
      </c>
      <c r="V118" s="58">
        <v>1210.57</v>
      </c>
      <c r="W118" s="58">
        <v>1210.57</v>
      </c>
      <c r="X118" s="58">
        <v>1210.57</v>
      </c>
      <c r="Y118" s="58">
        <v>1210.57</v>
      </c>
      <c r="Z118" s="58">
        <v>9838.5</v>
      </c>
      <c r="AA118" s="58">
        <v>1210.57</v>
      </c>
      <c r="AB118" s="58">
        <v>1210.57</v>
      </c>
      <c r="AC118" s="58">
        <v>1210.57</v>
      </c>
      <c r="AD118" s="58">
        <v>1210.57</v>
      </c>
      <c r="AE118" s="58">
        <v>1210.57</v>
      </c>
      <c r="AF118" s="58">
        <v>1210.57</v>
      </c>
      <c r="AG118" s="58">
        <v>1210.57</v>
      </c>
      <c r="AH118" s="58">
        <v>1210.57</v>
      </c>
      <c r="AI118" s="58">
        <f t="shared" si="11"/>
        <v>267843.37</v>
      </c>
      <c r="AJ118" s="58">
        <v>1210.5899999999999</v>
      </c>
      <c r="AK118" s="58">
        <v>21569.84</v>
      </c>
      <c r="AL118" s="66"/>
      <c r="AM118" s="58">
        <v>409.83</v>
      </c>
      <c r="AN118" s="58">
        <v>0</v>
      </c>
      <c r="AO118" s="58">
        <v>0</v>
      </c>
      <c r="AP118" s="58">
        <v>0</v>
      </c>
      <c r="AQ118" s="58">
        <v>0</v>
      </c>
      <c r="AR118" s="58">
        <v>0</v>
      </c>
      <c r="AS118" s="58">
        <v>0</v>
      </c>
      <c r="AT118" s="58">
        <v>0</v>
      </c>
      <c r="AU118" s="58">
        <v>0</v>
      </c>
      <c r="AV118" s="58">
        <v>0</v>
      </c>
      <c r="AW118" s="58">
        <v>0</v>
      </c>
      <c r="AX118" s="58">
        <v>0</v>
      </c>
      <c r="AY118" s="129">
        <v>270449.86</v>
      </c>
      <c r="AZ118" s="130">
        <v>2606.4900000000002</v>
      </c>
      <c r="BA118" s="103">
        <f t="shared" si="12"/>
        <v>6052.8499999999995</v>
      </c>
      <c r="BB118" s="103">
        <f t="shared" si="13"/>
        <v>48766.17</v>
      </c>
    </row>
    <row r="119" spans="1:54" x14ac:dyDescent="0.25">
      <c r="A119" s="57" t="s">
        <v>3602</v>
      </c>
      <c r="B119" s="131">
        <v>1787703126313</v>
      </c>
      <c r="C119" s="39">
        <v>45325</v>
      </c>
      <c r="D119" s="120">
        <v>400145</v>
      </c>
      <c r="E119" s="57" t="s">
        <v>19</v>
      </c>
      <c r="F119" s="66" t="s">
        <v>3950</v>
      </c>
      <c r="G119" s="57" t="s">
        <v>3487</v>
      </c>
      <c r="H119" s="128"/>
      <c r="I119" s="128">
        <v>16083.520000000002</v>
      </c>
      <c r="J119" s="128">
        <v>2765.5</v>
      </c>
      <c r="K119" s="121">
        <f t="shared" si="7"/>
        <v>18849.020000000004</v>
      </c>
      <c r="L119" s="121">
        <f t="shared" si="8"/>
        <v>2646.29</v>
      </c>
      <c r="M119" s="122">
        <v>2494.6999999999998</v>
      </c>
      <c r="N119" s="123">
        <f t="shared" si="9"/>
        <v>23990.010000000006</v>
      </c>
      <c r="O119" s="58">
        <f t="shared" si="10"/>
        <v>369390.44</v>
      </c>
      <c r="P119" s="58">
        <v>4021.82</v>
      </c>
      <c r="Q119" s="58">
        <v>4021.82</v>
      </c>
      <c r="R119" s="58">
        <v>4021.82</v>
      </c>
      <c r="S119" s="58">
        <v>4021.82</v>
      </c>
      <c r="T119" s="58">
        <v>4021.82</v>
      </c>
      <c r="U119" s="58">
        <v>4021.82</v>
      </c>
      <c r="V119" s="58">
        <v>4021.82</v>
      </c>
      <c r="W119" s="58">
        <v>4021.82</v>
      </c>
      <c r="X119" s="58">
        <v>2774.47</v>
      </c>
      <c r="Y119" s="58">
        <v>13559.39</v>
      </c>
      <c r="Z119" s="58">
        <v>2774.47</v>
      </c>
      <c r="AA119" s="58">
        <v>2774.44</v>
      </c>
      <c r="AB119" s="58">
        <v>2251.7800000000002</v>
      </c>
      <c r="AC119" s="58">
        <v>2251.7800000000002</v>
      </c>
      <c r="AD119" s="58">
        <v>2251.7800000000002</v>
      </c>
      <c r="AE119" s="58">
        <v>2251.7800000000002</v>
      </c>
      <c r="AF119" s="58">
        <v>2251.7800000000002</v>
      </c>
      <c r="AG119" s="58">
        <v>2251.7800000000002</v>
      </c>
      <c r="AH119" s="58">
        <v>2251.7800000000002</v>
      </c>
      <c r="AI119" s="58">
        <f t="shared" si="11"/>
        <v>277353.71000000002</v>
      </c>
      <c r="AJ119" s="58">
        <v>21569.84</v>
      </c>
      <c r="AK119" s="66"/>
      <c r="AL119" s="58">
        <v>0</v>
      </c>
      <c r="AM119" s="58">
        <v>647.1</v>
      </c>
      <c r="AN119" s="58">
        <v>0</v>
      </c>
      <c r="AO119" s="58">
        <v>0</v>
      </c>
      <c r="AP119" s="58">
        <v>0</v>
      </c>
      <c r="AQ119" s="58">
        <v>0</v>
      </c>
      <c r="AR119" s="58">
        <v>0</v>
      </c>
      <c r="AS119" s="58">
        <v>0</v>
      </c>
      <c r="AT119" s="58">
        <v>0</v>
      </c>
      <c r="AU119" s="58">
        <v>0</v>
      </c>
      <c r="AV119" s="58">
        <v>0</v>
      </c>
      <c r="AW119" s="58">
        <v>0</v>
      </c>
      <c r="AX119" s="58">
        <v>0</v>
      </c>
      <c r="AY119" s="124">
        <v>280000</v>
      </c>
      <c r="AZ119" s="124">
        <v>2646.29</v>
      </c>
      <c r="BA119" s="103">
        <f t="shared" si="12"/>
        <v>20109.100000000002</v>
      </c>
      <c r="BB119" s="103">
        <f t="shared" si="13"/>
        <v>71927.63</v>
      </c>
    </row>
    <row r="120" spans="1:54" x14ac:dyDescent="0.25">
      <c r="A120" s="57" t="s">
        <v>3603</v>
      </c>
      <c r="B120" s="119"/>
      <c r="C120" s="126">
        <v>45288</v>
      </c>
      <c r="D120" s="127">
        <v>288954.16000000003</v>
      </c>
      <c r="E120" s="57" t="s">
        <v>19</v>
      </c>
      <c r="F120" s="137" t="s">
        <v>1992</v>
      </c>
      <c r="G120" s="57" t="s">
        <v>3487</v>
      </c>
      <c r="H120" s="128">
        <v>3192.25</v>
      </c>
      <c r="I120" s="128">
        <v>3208.21</v>
      </c>
      <c r="J120" s="128">
        <v>3234.84</v>
      </c>
      <c r="K120" s="121">
        <f t="shared" si="7"/>
        <v>9635.2999999999993</v>
      </c>
      <c r="L120" s="121">
        <f t="shared" si="8"/>
        <v>0</v>
      </c>
      <c r="M120" s="122"/>
      <c r="N120" s="123">
        <f t="shared" si="9"/>
        <v>9635.2999999999993</v>
      </c>
      <c r="O120" s="58">
        <f t="shared" si="10"/>
        <v>96526.449999999983</v>
      </c>
      <c r="P120" s="58">
        <v>3247.78</v>
      </c>
      <c r="Q120" s="58">
        <v>3247.78</v>
      </c>
      <c r="R120" s="58">
        <v>3247.78</v>
      </c>
      <c r="S120" s="58">
        <v>3247.78</v>
      </c>
      <c r="T120" s="58">
        <v>3247.78</v>
      </c>
      <c r="U120" s="58">
        <v>3247.78</v>
      </c>
      <c r="V120" s="58">
        <v>3247.78</v>
      </c>
      <c r="W120" s="58">
        <v>3247.78</v>
      </c>
      <c r="X120" s="58">
        <v>24899.63</v>
      </c>
      <c r="Y120" s="58">
        <v>3247.78</v>
      </c>
      <c r="Z120" s="58">
        <v>3247.78</v>
      </c>
      <c r="AA120" s="58">
        <v>3247.78</v>
      </c>
      <c r="AB120" s="58">
        <v>3247.78</v>
      </c>
      <c r="AC120" s="58">
        <v>3247.78</v>
      </c>
      <c r="AD120" s="58">
        <v>3247.78</v>
      </c>
      <c r="AE120" s="58">
        <v>3247.78</v>
      </c>
      <c r="AF120" s="58">
        <v>3247.78</v>
      </c>
      <c r="AG120" s="58">
        <v>3247.78</v>
      </c>
      <c r="AH120" s="58">
        <v>16306.3</v>
      </c>
      <c r="AI120" s="58">
        <f t="shared" si="11"/>
        <v>0</v>
      </c>
      <c r="AJ120" s="58">
        <v>0</v>
      </c>
      <c r="AK120" s="58">
        <v>108.26</v>
      </c>
      <c r="AL120" s="58">
        <v>0</v>
      </c>
      <c r="AM120" s="58">
        <v>0</v>
      </c>
      <c r="AN120" s="58">
        <v>0</v>
      </c>
      <c r="AO120" s="58">
        <v>0</v>
      </c>
      <c r="AP120" s="58">
        <v>0</v>
      </c>
      <c r="AQ120" s="58">
        <v>0</v>
      </c>
      <c r="AR120" s="58">
        <v>0</v>
      </c>
      <c r="AS120" s="58">
        <v>0</v>
      </c>
      <c r="AT120" s="58">
        <v>0</v>
      </c>
      <c r="AU120" s="58">
        <v>0</v>
      </c>
      <c r="AV120" s="58">
        <v>0</v>
      </c>
      <c r="AW120" s="58">
        <v>0</v>
      </c>
      <c r="AX120" s="58">
        <v>0</v>
      </c>
      <c r="AY120" s="124"/>
      <c r="AZ120" s="124"/>
      <c r="BA120" s="103">
        <f t="shared" si="12"/>
        <v>16238.900000000001</v>
      </c>
      <c r="BB120" s="103">
        <f t="shared" si="13"/>
        <v>80287.549999999988</v>
      </c>
    </row>
    <row r="121" spans="1:54" x14ac:dyDescent="0.25">
      <c r="A121" s="57" t="s">
        <v>3604</v>
      </c>
      <c r="B121" s="131">
        <v>8787721439660</v>
      </c>
      <c r="C121" s="39">
        <v>45334</v>
      </c>
      <c r="D121" s="120">
        <v>304645</v>
      </c>
      <c r="E121" s="57" t="s">
        <v>19</v>
      </c>
      <c r="F121" s="66" t="s">
        <v>1994</v>
      </c>
      <c r="G121" s="57" t="s">
        <v>3487</v>
      </c>
      <c r="H121" s="128">
        <v>1058.97</v>
      </c>
      <c r="I121" s="128">
        <v>1064.27</v>
      </c>
      <c r="J121" s="128">
        <v>1073.0999999999999</v>
      </c>
      <c r="K121" s="121">
        <f t="shared" si="7"/>
        <v>3196.3399999999997</v>
      </c>
      <c r="L121" s="121">
        <f t="shared" si="8"/>
        <v>2693.19</v>
      </c>
      <c r="M121" s="122">
        <v>2395.9499999999998</v>
      </c>
      <c r="N121" s="123">
        <f t="shared" si="9"/>
        <v>8285.48</v>
      </c>
      <c r="O121" s="58">
        <f t="shared" si="10"/>
        <v>282725.59000000003</v>
      </c>
      <c r="P121" s="58">
        <v>1876.04</v>
      </c>
      <c r="Q121" s="58">
        <v>1876.04</v>
      </c>
      <c r="R121" s="58">
        <v>1876.04</v>
      </c>
      <c r="S121" s="58">
        <v>1876.04</v>
      </c>
      <c r="T121" s="58">
        <v>1876.04</v>
      </c>
      <c r="U121" s="58">
        <v>1536.74</v>
      </c>
      <c r="V121" s="58">
        <v>1536.74</v>
      </c>
      <c r="W121" s="58">
        <v>738.09</v>
      </c>
      <c r="X121" s="58">
        <v>738.09</v>
      </c>
      <c r="Y121" s="58">
        <v>738.09</v>
      </c>
      <c r="Z121" s="58">
        <v>738.09</v>
      </c>
      <c r="AA121" s="58">
        <v>738.09</v>
      </c>
      <c r="AB121" s="58">
        <v>738.09</v>
      </c>
      <c r="AC121" s="58">
        <v>738.09</v>
      </c>
      <c r="AD121" s="58">
        <v>738.09</v>
      </c>
      <c r="AE121" s="58">
        <v>738.09</v>
      </c>
      <c r="AF121" s="58">
        <v>738.09</v>
      </c>
      <c r="AG121" s="58">
        <v>738.09</v>
      </c>
      <c r="AH121" s="58">
        <v>738.09</v>
      </c>
      <c r="AI121" s="58">
        <f t="shared" si="11"/>
        <v>261306.81</v>
      </c>
      <c r="AJ121" s="58">
        <v>0</v>
      </c>
      <c r="AK121" s="66"/>
      <c r="AL121" s="58">
        <v>0</v>
      </c>
      <c r="AM121" s="58">
        <v>108.02</v>
      </c>
      <c r="AN121" s="58">
        <v>0</v>
      </c>
      <c r="AO121" s="58">
        <v>0</v>
      </c>
      <c r="AP121" s="58">
        <v>0</v>
      </c>
      <c r="AQ121" s="58">
        <v>0</v>
      </c>
      <c r="AR121" s="58">
        <v>0</v>
      </c>
      <c r="AS121" s="58">
        <v>0</v>
      </c>
      <c r="AT121" s="58">
        <v>0</v>
      </c>
      <c r="AU121" s="58">
        <v>0</v>
      </c>
      <c r="AV121" s="58">
        <v>0</v>
      </c>
      <c r="AW121" s="58">
        <v>0</v>
      </c>
      <c r="AX121" s="58">
        <v>0</v>
      </c>
      <c r="AY121" s="144">
        <v>264000</v>
      </c>
      <c r="AZ121" s="130">
        <v>2693.19</v>
      </c>
      <c r="BA121" s="103">
        <f t="shared" si="12"/>
        <v>9380.2000000000007</v>
      </c>
      <c r="BB121" s="103">
        <f t="shared" si="13"/>
        <v>12038.580000000002</v>
      </c>
    </row>
    <row r="122" spans="1:54" x14ac:dyDescent="0.25">
      <c r="A122" s="57" t="s">
        <v>3605</v>
      </c>
      <c r="B122" s="119"/>
      <c r="C122" s="39">
        <v>45434</v>
      </c>
      <c r="D122" s="120">
        <v>308750</v>
      </c>
      <c r="E122" s="57" t="s">
        <v>19</v>
      </c>
      <c r="F122" s="66" t="s">
        <v>1997</v>
      </c>
      <c r="G122" s="57" t="s">
        <v>3487</v>
      </c>
      <c r="H122" s="128">
        <v>1052.8800000000001</v>
      </c>
      <c r="I122" s="128">
        <v>1058.1400000000001</v>
      </c>
      <c r="J122" s="128">
        <v>1066.92</v>
      </c>
      <c r="K122" s="121">
        <f t="shared" si="7"/>
        <v>3177.9400000000005</v>
      </c>
      <c r="L122" s="121">
        <f t="shared" si="8"/>
        <v>50356.63</v>
      </c>
      <c r="M122" s="122"/>
      <c r="N122" s="123">
        <f t="shared" si="9"/>
        <v>53534.57</v>
      </c>
      <c r="O122" s="58">
        <f t="shared" si="10"/>
        <v>214127.33000000002</v>
      </c>
      <c r="P122" s="58">
        <v>2179.65</v>
      </c>
      <c r="Q122" s="58">
        <v>2179.65</v>
      </c>
      <c r="R122" s="58">
        <v>2179.65</v>
      </c>
      <c r="S122" s="58">
        <v>2179.65</v>
      </c>
      <c r="T122" s="58">
        <v>2179.65</v>
      </c>
      <c r="U122" s="58">
        <v>2179.65</v>
      </c>
      <c r="V122" s="58">
        <v>2179.65</v>
      </c>
      <c r="W122" s="58">
        <v>2179.65</v>
      </c>
      <c r="X122" s="58">
        <v>7535.61</v>
      </c>
      <c r="Y122" s="58">
        <v>2179.65</v>
      </c>
      <c r="Z122" s="58">
        <v>1071.19</v>
      </c>
      <c r="AA122" s="58">
        <v>1071.19</v>
      </c>
      <c r="AB122" s="58">
        <v>1071.19</v>
      </c>
      <c r="AC122" s="58">
        <v>1071.19</v>
      </c>
      <c r="AD122" s="58">
        <v>1071.19</v>
      </c>
      <c r="AE122" s="58">
        <v>1071.19</v>
      </c>
      <c r="AF122" s="58">
        <v>0</v>
      </c>
      <c r="AG122" s="58">
        <v>0</v>
      </c>
      <c r="AH122" s="58">
        <v>5355.96</v>
      </c>
      <c r="AI122" s="58">
        <f t="shared" si="11"/>
        <v>175191.77000000002</v>
      </c>
      <c r="AJ122" s="58">
        <v>0</v>
      </c>
      <c r="AK122" s="66"/>
      <c r="AL122" s="58">
        <v>0</v>
      </c>
      <c r="AM122" s="58">
        <v>0</v>
      </c>
      <c r="AN122" s="58">
        <v>0</v>
      </c>
      <c r="AO122" s="58">
        <v>0</v>
      </c>
      <c r="AP122" s="58">
        <v>0</v>
      </c>
      <c r="AQ122" s="58">
        <v>0</v>
      </c>
      <c r="AR122" s="58">
        <v>0</v>
      </c>
      <c r="AS122" s="58">
        <v>0</v>
      </c>
      <c r="AT122" s="58">
        <v>0</v>
      </c>
      <c r="AU122" s="58">
        <v>0</v>
      </c>
      <c r="AV122" s="58">
        <v>0</v>
      </c>
      <c r="AW122" s="58">
        <v>0</v>
      </c>
      <c r="AX122" s="58">
        <v>0</v>
      </c>
      <c r="AY122" s="129">
        <v>225548.40000000002</v>
      </c>
      <c r="AZ122" s="130">
        <v>50356.63</v>
      </c>
      <c r="BA122" s="103">
        <f t="shared" si="12"/>
        <v>10898.25</v>
      </c>
      <c r="BB122" s="103">
        <f t="shared" si="13"/>
        <v>28037.309999999994</v>
      </c>
    </row>
    <row r="123" spans="1:54" x14ac:dyDescent="0.25">
      <c r="A123" s="57" t="s">
        <v>3485</v>
      </c>
      <c r="B123" s="119"/>
      <c r="C123" s="39">
        <v>45402</v>
      </c>
      <c r="D123" s="120">
        <v>321035.96000000002</v>
      </c>
      <c r="E123" s="57" t="s">
        <v>19</v>
      </c>
      <c r="F123" s="66" t="s">
        <v>2001</v>
      </c>
      <c r="G123" s="57" t="s">
        <v>3487</v>
      </c>
      <c r="H123" s="128"/>
      <c r="I123" s="128">
        <v>6745.4</v>
      </c>
      <c r="J123" s="128"/>
      <c r="K123" s="121">
        <f t="shared" si="7"/>
        <v>6745.4</v>
      </c>
      <c r="L123" s="121">
        <f t="shared" si="8"/>
        <v>52094.490000000005</v>
      </c>
      <c r="M123" s="122"/>
      <c r="N123" s="123">
        <f t="shared" si="9"/>
        <v>58839.890000000007</v>
      </c>
      <c r="O123" s="58">
        <f t="shared" si="10"/>
        <v>209919.88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  <c r="X123" s="58">
        <v>0</v>
      </c>
      <c r="Y123" s="58">
        <v>0</v>
      </c>
      <c r="Z123" s="58">
        <v>0</v>
      </c>
      <c r="AA123" s="58">
        <v>0</v>
      </c>
      <c r="AB123" s="58">
        <v>0</v>
      </c>
      <c r="AC123" s="58">
        <v>0</v>
      </c>
      <c r="AD123" s="58">
        <v>0</v>
      </c>
      <c r="AE123" s="58">
        <v>0</v>
      </c>
      <c r="AF123" s="58">
        <v>0</v>
      </c>
      <c r="AG123" s="58">
        <v>0</v>
      </c>
      <c r="AH123" s="58">
        <v>0</v>
      </c>
      <c r="AI123" s="58">
        <f t="shared" si="11"/>
        <v>209919.88</v>
      </c>
      <c r="AJ123" s="58">
        <v>0</v>
      </c>
      <c r="AK123" s="66"/>
      <c r="AL123" s="58">
        <v>0</v>
      </c>
      <c r="AM123" s="58">
        <v>0</v>
      </c>
      <c r="AN123" s="58">
        <v>0</v>
      </c>
      <c r="AO123" s="58">
        <v>0</v>
      </c>
      <c r="AP123" s="58">
        <v>0</v>
      </c>
      <c r="AQ123" s="58">
        <v>0</v>
      </c>
      <c r="AR123" s="58">
        <v>0</v>
      </c>
      <c r="AS123" s="58">
        <v>0</v>
      </c>
      <c r="AT123" s="58">
        <v>0</v>
      </c>
      <c r="AU123" s="58">
        <v>0</v>
      </c>
      <c r="AV123" s="58">
        <v>0</v>
      </c>
      <c r="AW123" s="58">
        <v>0</v>
      </c>
      <c r="AX123" s="58">
        <v>0</v>
      </c>
      <c r="AY123" s="129">
        <v>262014.37</v>
      </c>
      <c r="AZ123" s="130">
        <v>52094.490000000005</v>
      </c>
      <c r="BA123" s="103">
        <f t="shared" si="12"/>
        <v>0</v>
      </c>
      <c r="BB123" s="103">
        <f t="shared" si="13"/>
        <v>0</v>
      </c>
    </row>
    <row r="124" spans="1:54" x14ac:dyDescent="0.25">
      <c r="A124" s="57" t="s">
        <v>3606</v>
      </c>
      <c r="B124" s="119"/>
      <c r="C124" s="39">
        <v>45393</v>
      </c>
      <c r="D124" s="120">
        <v>285000</v>
      </c>
      <c r="E124" s="57" t="s">
        <v>19</v>
      </c>
      <c r="F124" s="137" t="s">
        <v>2005</v>
      </c>
      <c r="G124" s="57" t="s">
        <v>3487</v>
      </c>
      <c r="H124" s="128">
        <v>3695.39</v>
      </c>
      <c r="I124" s="128">
        <v>3715.11</v>
      </c>
      <c r="J124" s="128">
        <v>3747.19</v>
      </c>
      <c r="K124" s="121">
        <f t="shared" si="7"/>
        <v>11157.69</v>
      </c>
      <c r="L124" s="121">
        <f t="shared" si="8"/>
        <v>0</v>
      </c>
      <c r="M124" s="122"/>
      <c r="N124" s="123">
        <f t="shared" si="9"/>
        <v>11157.69</v>
      </c>
      <c r="O124" s="58">
        <f t="shared" si="10"/>
        <v>138624.4</v>
      </c>
      <c r="P124" s="58">
        <v>3759.67</v>
      </c>
      <c r="Q124" s="58">
        <v>3759.67</v>
      </c>
      <c r="R124" s="58">
        <v>3759.67</v>
      </c>
      <c r="S124" s="58">
        <v>3759.67</v>
      </c>
      <c r="T124" s="58">
        <v>3759.67</v>
      </c>
      <c r="U124" s="58">
        <v>3759.67</v>
      </c>
      <c r="V124" s="58">
        <v>3759.67</v>
      </c>
      <c r="W124" s="58">
        <v>3759.67</v>
      </c>
      <c r="X124" s="58">
        <v>38617.18</v>
      </c>
      <c r="Y124" s="58">
        <v>3759.67</v>
      </c>
      <c r="Z124" s="58">
        <v>3759.67</v>
      </c>
      <c r="AA124" s="58">
        <v>3759.67</v>
      </c>
      <c r="AB124" s="58">
        <v>3759.67</v>
      </c>
      <c r="AC124" s="58">
        <v>3759.67</v>
      </c>
      <c r="AD124" s="58">
        <v>3759.67</v>
      </c>
      <c r="AE124" s="58">
        <v>3759.67</v>
      </c>
      <c r="AF124" s="58">
        <v>3759.67</v>
      </c>
      <c r="AG124" s="58">
        <v>3759.67</v>
      </c>
      <c r="AH124" s="58">
        <v>35985.410000000003</v>
      </c>
      <c r="AI124" s="58">
        <f t="shared" si="11"/>
        <v>0</v>
      </c>
      <c r="AJ124" s="58">
        <v>0</v>
      </c>
      <c r="AK124" s="58">
        <v>0</v>
      </c>
      <c r="AL124" s="58">
        <v>0</v>
      </c>
      <c r="AM124" s="58">
        <v>0</v>
      </c>
      <c r="AN124" s="58">
        <v>0</v>
      </c>
      <c r="AO124" s="58">
        <v>107.42</v>
      </c>
      <c r="AP124" s="58">
        <v>0</v>
      </c>
      <c r="AQ124" s="58">
        <v>0</v>
      </c>
      <c r="AR124" s="58">
        <v>0</v>
      </c>
      <c r="AS124" s="58">
        <v>0</v>
      </c>
      <c r="AT124" s="58">
        <v>0</v>
      </c>
      <c r="AU124" s="58">
        <v>0</v>
      </c>
      <c r="AV124" s="58">
        <v>0</v>
      </c>
      <c r="AW124" s="58">
        <v>0</v>
      </c>
      <c r="AX124" s="58">
        <v>0</v>
      </c>
      <c r="AY124" s="124"/>
      <c r="AZ124" s="124"/>
      <c r="BA124" s="103">
        <f t="shared" si="12"/>
        <v>18798.349999999999</v>
      </c>
      <c r="BB124" s="103">
        <f t="shared" si="13"/>
        <v>119826.04999999999</v>
      </c>
    </row>
    <row r="125" spans="1:54" x14ac:dyDescent="0.25">
      <c r="A125" s="57" t="s">
        <v>3607</v>
      </c>
      <c r="B125" s="119"/>
      <c r="C125" s="126">
        <v>45271</v>
      </c>
      <c r="D125" s="127">
        <v>236550</v>
      </c>
      <c r="E125" s="57" t="s">
        <v>19</v>
      </c>
      <c r="F125" s="137" t="s">
        <v>3951</v>
      </c>
      <c r="G125" s="57" t="s">
        <v>3487</v>
      </c>
      <c r="H125" s="128">
        <v>1327.98</v>
      </c>
      <c r="I125" s="128">
        <v>1334.62</v>
      </c>
      <c r="J125" s="128">
        <v>1345.69</v>
      </c>
      <c r="K125" s="121">
        <f t="shared" si="7"/>
        <v>4008.29</v>
      </c>
      <c r="L125" s="121">
        <f t="shared" si="8"/>
        <v>0</v>
      </c>
      <c r="M125" s="122"/>
      <c r="N125" s="123">
        <f t="shared" si="9"/>
        <v>4008.29</v>
      </c>
      <c r="O125" s="58">
        <f t="shared" si="10"/>
        <v>238473.55000000002</v>
      </c>
      <c r="P125" s="58">
        <v>1351.08</v>
      </c>
      <c r="Q125" s="58">
        <v>1351.08</v>
      </c>
      <c r="R125" s="58">
        <v>1351.08</v>
      </c>
      <c r="S125" s="58">
        <v>1351.08</v>
      </c>
      <c r="T125" s="58">
        <v>1351.08</v>
      </c>
      <c r="U125" s="58">
        <v>1351.08</v>
      </c>
      <c r="V125" s="58">
        <v>1351.08</v>
      </c>
      <c r="W125" s="58">
        <v>1351.08</v>
      </c>
      <c r="X125" s="58">
        <v>6764.04</v>
      </c>
      <c r="Y125" s="58">
        <v>1351.08</v>
      </c>
      <c r="Z125" s="58">
        <v>1351.08</v>
      </c>
      <c r="AA125" s="58">
        <v>1351.08</v>
      </c>
      <c r="AB125" s="58">
        <v>1351.08</v>
      </c>
      <c r="AC125" s="58">
        <v>1351.08</v>
      </c>
      <c r="AD125" s="58">
        <v>1351.08</v>
      </c>
      <c r="AE125" s="58">
        <v>1351.08</v>
      </c>
      <c r="AF125" s="58">
        <v>1351.08</v>
      </c>
      <c r="AG125" s="58">
        <v>1351.08</v>
      </c>
      <c r="AH125" s="58">
        <v>5412.96</v>
      </c>
      <c r="AI125" s="58">
        <f t="shared" si="11"/>
        <v>203219.93</v>
      </c>
      <c r="AJ125" s="66"/>
      <c r="AK125" s="58">
        <v>108.26</v>
      </c>
      <c r="AL125" s="58">
        <v>0</v>
      </c>
      <c r="AM125" s="58">
        <v>0</v>
      </c>
      <c r="AN125" s="58">
        <v>0</v>
      </c>
      <c r="AO125" s="58">
        <v>0</v>
      </c>
      <c r="AP125" s="58">
        <v>0</v>
      </c>
      <c r="AQ125" s="58">
        <v>0</v>
      </c>
      <c r="AR125" s="58">
        <v>0</v>
      </c>
      <c r="AS125" s="58">
        <v>0</v>
      </c>
      <c r="AT125" s="58">
        <v>0</v>
      </c>
      <c r="AU125" s="58">
        <v>0</v>
      </c>
      <c r="AV125" s="58">
        <v>0</v>
      </c>
      <c r="AW125" s="58">
        <v>0</v>
      </c>
      <c r="AX125" s="58">
        <v>0</v>
      </c>
      <c r="AY125" s="132">
        <v>203219.93</v>
      </c>
      <c r="AZ125" s="124"/>
      <c r="BA125" s="103">
        <f t="shared" si="12"/>
        <v>6755.4</v>
      </c>
      <c r="BB125" s="103">
        <f t="shared" si="13"/>
        <v>28498.220000000005</v>
      </c>
    </row>
    <row r="126" spans="1:54" x14ac:dyDescent="0.25">
      <c r="A126" s="57" t="s">
        <v>3608</v>
      </c>
      <c r="B126" s="131">
        <v>8787721444605</v>
      </c>
      <c r="C126" s="135">
        <v>45283</v>
      </c>
      <c r="D126" s="136">
        <v>236550</v>
      </c>
      <c r="E126" s="57" t="s">
        <v>19</v>
      </c>
      <c r="F126" s="66" t="s">
        <v>2011</v>
      </c>
      <c r="G126" s="57" t="s">
        <v>3487</v>
      </c>
      <c r="H126" s="128">
        <v>1047.8599999999999</v>
      </c>
      <c r="I126" s="128">
        <v>1053.0999999999999</v>
      </c>
      <c r="J126" s="128">
        <v>1061.8399999999999</v>
      </c>
      <c r="K126" s="121">
        <f t="shared" si="7"/>
        <v>3162.8</v>
      </c>
      <c r="L126" s="121">
        <f t="shared" si="8"/>
        <v>1844.75</v>
      </c>
      <c r="M126" s="122">
        <v>1722.03</v>
      </c>
      <c r="N126" s="123">
        <f t="shared" si="9"/>
        <v>6729.58</v>
      </c>
      <c r="O126" s="58">
        <f t="shared" si="10"/>
        <v>225912.98000000004</v>
      </c>
      <c r="P126" s="58">
        <v>1640.1</v>
      </c>
      <c r="Q126" s="58">
        <v>1640.1</v>
      </c>
      <c r="R126" s="58">
        <v>1640.1</v>
      </c>
      <c r="S126" s="58">
        <v>1640.1</v>
      </c>
      <c r="T126" s="58">
        <v>1640.1</v>
      </c>
      <c r="U126" s="58">
        <v>1640.1</v>
      </c>
      <c r="V126" s="58">
        <v>1640.1</v>
      </c>
      <c r="W126" s="58">
        <v>1066.0899999999999</v>
      </c>
      <c r="X126" s="58">
        <v>9726.83</v>
      </c>
      <c r="Y126" s="58">
        <v>1066.0899999999999</v>
      </c>
      <c r="Z126" s="58">
        <v>1066.0899999999999</v>
      </c>
      <c r="AA126" s="58">
        <v>1066.0899999999999</v>
      </c>
      <c r="AB126" s="58">
        <v>1066.0899999999999</v>
      </c>
      <c r="AC126" s="58">
        <v>1066.0899999999999</v>
      </c>
      <c r="AD126" s="58">
        <v>1066.0899999999999</v>
      </c>
      <c r="AE126" s="58">
        <v>0</v>
      </c>
      <c r="AF126" s="58">
        <v>0</v>
      </c>
      <c r="AG126" s="58">
        <v>0</v>
      </c>
      <c r="AH126" s="58">
        <v>16460.55</v>
      </c>
      <c r="AI126" s="58">
        <f t="shared" si="11"/>
        <v>179787.28</v>
      </c>
      <c r="AJ126" s="66"/>
      <c r="AK126" s="58">
        <v>329.98</v>
      </c>
      <c r="AL126" s="58">
        <v>221.67</v>
      </c>
      <c r="AM126" s="58">
        <v>221.67</v>
      </c>
      <c r="AN126" s="58">
        <v>221.67</v>
      </c>
      <c r="AO126" s="58">
        <v>0</v>
      </c>
      <c r="AP126" s="58">
        <v>0</v>
      </c>
      <c r="AQ126" s="58">
        <v>0</v>
      </c>
      <c r="AR126" s="58">
        <v>0</v>
      </c>
      <c r="AS126" s="58">
        <v>0</v>
      </c>
      <c r="AT126" s="58">
        <v>0</v>
      </c>
      <c r="AU126" s="58">
        <v>0</v>
      </c>
      <c r="AV126" s="58">
        <v>0</v>
      </c>
      <c r="AW126" s="58">
        <v>0</v>
      </c>
      <c r="AX126" s="58">
        <v>0</v>
      </c>
      <c r="AY126" s="129">
        <v>181632.03</v>
      </c>
      <c r="AZ126" s="130">
        <v>1844.75</v>
      </c>
      <c r="BA126" s="103">
        <f t="shared" si="12"/>
        <v>8200.5</v>
      </c>
      <c r="BB126" s="103">
        <f t="shared" si="13"/>
        <v>37925.199999999997</v>
      </c>
    </row>
    <row r="127" spans="1:54" x14ac:dyDescent="0.25">
      <c r="A127" s="57" t="s">
        <v>3952</v>
      </c>
      <c r="B127" s="119"/>
      <c r="C127" s="126">
        <v>45262</v>
      </c>
      <c r="D127" s="127">
        <v>362943.06</v>
      </c>
      <c r="E127" s="57" t="s">
        <v>19</v>
      </c>
      <c r="F127" s="66" t="s">
        <v>2014</v>
      </c>
      <c r="G127" s="57" t="s">
        <v>3487</v>
      </c>
      <c r="H127" s="128">
        <v>1610.61</v>
      </c>
      <c r="I127" s="128">
        <v>1618.66</v>
      </c>
      <c r="J127" s="128">
        <v>1632.09</v>
      </c>
      <c r="K127" s="121">
        <f t="shared" si="7"/>
        <v>4861.3599999999997</v>
      </c>
      <c r="L127" s="121">
        <f t="shared" si="8"/>
        <v>66316.100000000006</v>
      </c>
      <c r="M127" s="122"/>
      <c r="N127" s="123">
        <f t="shared" si="9"/>
        <v>71177.460000000006</v>
      </c>
      <c r="O127" s="58">
        <f t="shared" si="10"/>
        <v>276755.22000000003</v>
      </c>
      <c r="P127" s="58">
        <v>2813.09</v>
      </c>
      <c r="Q127" s="58">
        <v>2813.09</v>
      </c>
      <c r="R127" s="58">
        <v>2813.09</v>
      </c>
      <c r="S127" s="58">
        <v>2813.09</v>
      </c>
      <c r="T127" s="58">
        <v>2813.09</v>
      </c>
      <c r="U127" s="58">
        <v>2813.09</v>
      </c>
      <c r="V127" s="58">
        <v>2813.09</v>
      </c>
      <c r="W127" s="58">
        <v>2813.09</v>
      </c>
      <c r="X127" s="58">
        <v>10391.23</v>
      </c>
      <c r="Y127" s="58">
        <v>1638.62</v>
      </c>
      <c r="Z127" s="58">
        <v>1638.62</v>
      </c>
      <c r="AA127" s="58">
        <v>1638.62</v>
      </c>
      <c r="AB127" s="58">
        <v>1638.62</v>
      </c>
      <c r="AC127" s="58">
        <v>1638.62</v>
      </c>
      <c r="AD127" s="58">
        <v>1638.62</v>
      </c>
      <c r="AE127" s="58">
        <v>1638.62</v>
      </c>
      <c r="AF127" s="58">
        <v>1638.62</v>
      </c>
      <c r="AG127" s="58">
        <v>1638.62</v>
      </c>
      <c r="AH127" s="58">
        <v>11242.3</v>
      </c>
      <c r="AI127" s="58">
        <f t="shared" si="11"/>
        <v>217459.09</v>
      </c>
      <c r="AJ127" s="66"/>
      <c r="AK127" s="58">
        <v>410.3</v>
      </c>
      <c r="AL127" s="58">
        <v>0</v>
      </c>
      <c r="AM127" s="58">
        <v>0</v>
      </c>
      <c r="AN127" s="58">
        <v>0</v>
      </c>
      <c r="AO127" s="58">
        <v>0</v>
      </c>
      <c r="AP127" s="58">
        <v>0</v>
      </c>
      <c r="AQ127" s="58">
        <v>0</v>
      </c>
      <c r="AR127" s="58">
        <v>0</v>
      </c>
      <c r="AS127" s="58">
        <v>0</v>
      </c>
      <c r="AT127" s="58">
        <v>0</v>
      </c>
      <c r="AU127" s="58">
        <v>0</v>
      </c>
      <c r="AV127" s="58">
        <v>0</v>
      </c>
      <c r="AW127" s="58">
        <v>0</v>
      </c>
      <c r="AX127" s="58">
        <v>0</v>
      </c>
      <c r="AY127" s="129">
        <v>283775.19</v>
      </c>
      <c r="AZ127" s="130">
        <v>66316.100000000006</v>
      </c>
      <c r="BA127" s="103">
        <f t="shared" si="12"/>
        <v>14065.45</v>
      </c>
      <c r="BB127" s="103">
        <f t="shared" si="13"/>
        <v>45230.679999999993</v>
      </c>
    </row>
    <row r="128" spans="1:54" x14ac:dyDescent="0.25">
      <c r="A128" s="57" t="s">
        <v>3953</v>
      </c>
      <c r="B128" s="119"/>
      <c r="C128" s="126">
        <v>45262</v>
      </c>
      <c r="D128" s="127">
        <v>407550</v>
      </c>
      <c r="E128" s="57" t="s">
        <v>19</v>
      </c>
      <c r="F128" s="66" t="s">
        <v>3954</v>
      </c>
      <c r="G128" s="57" t="s">
        <v>3487</v>
      </c>
      <c r="H128" s="128">
        <v>2660.21</v>
      </c>
      <c r="I128" s="128">
        <v>2673.51</v>
      </c>
      <c r="J128" s="128">
        <v>15525.7</v>
      </c>
      <c r="K128" s="121">
        <f t="shared" si="7"/>
        <v>20859.420000000002</v>
      </c>
      <c r="L128" s="121">
        <f t="shared" si="8"/>
        <v>72537.5</v>
      </c>
      <c r="M128" s="122"/>
      <c r="N128" s="123">
        <f t="shared" si="9"/>
        <v>93396.92</v>
      </c>
      <c r="O128" s="58">
        <f t="shared" si="10"/>
        <v>295466.53000000003</v>
      </c>
      <c r="P128" s="58">
        <v>5351.51</v>
      </c>
      <c r="Q128" s="58">
        <v>5351.51</v>
      </c>
      <c r="R128" s="58">
        <v>5351.51</v>
      </c>
      <c r="S128" s="58">
        <v>5351.51</v>
      </c>
      <c r="T128" s="58">
        <v>2706.48</v>
      </c>
      <c r="U128" s="58">
        <v>2706.48</v>
      </c>
      <c r="V128" s="58">
        <v>2706.48</v>
      </c>
      <c r="W128" s="58">
        <v>2706.48</v>
      </c>
      <c r="X128" s="58">
        <v>19757.310000000001</v>
      </c>
      <c r="Y128" s="58">
        <v>2706.48</v>
      </c>
      <c r="Z128" s="58">
        <v>2706.48</v>
      </c>
      <c r="AA128" s="58">
        <v>2706.48</v>
      </c>
      <c r="AB128" s="58">
        <v>2706.48</v>
      </c>
      <c r="AC128" s="58">
        <v>0</v>
      </c>
      <c r="AD128" s="58">
        <v>0</v>
      </c>
      <c r="AE128" s="58">
        <v>0</v>
      </c>
      <c r="AF128" s="58">
        <v>0</v>
      </c>
      <c r="AG128" s="58">
        <v>0</v>
      </c>
      <c r="AH128" s="58">
        <v>16238.89</v>
      </c>
      <c r="AI128" s="58">
        <f t="shared" si="11"/>
        <v>216087.66999999998</v>
      </c>
      <c r="AJ128" s="66"/>
      <c r="AK128" s="58">
        <v>324.77999999999997</v>
      </c>
      <c r="AL128" s="58">
        <v>0</v>
      </c>
      <c r="AM128" s="58">
        <v>0</v>
      </c>
      <c r="AN128" s="58">
        <v>0</v>
      </c>
      <c r="AO128" s="58">
        <v>0</v>
      </c>
      <c r="AP128" s="58">
        <v>0</v>
      </c>
      <c r="AQ128" s="58">
        <v>0</v>
      </c>
      <c r="AR128" s="58">
        <v>0</v>
      </c>
      <c r="AS128" s="58">
        <v>0</v>
      </c>
      <c r="AT128" s="58">
        <v>0</v>
      </c>
      <c r="AU128" s="58">
        <v>0</v>
      </c>
      <c r="AV128" s="58">
        <v>0</v>
      </c>
      <c r="AW128" s="58">
        <v>0</v>
      </c>
      <c r="AX128" s="58">
        <v>0</v>
      </c>
      <c r="AY128" s="124">
        <v>288625.17</v>
      </c>
      <c r="AZ128" s="124">
        <v>72537.5</v>
      </c>
      <c r="BA128" s="103">
        <f t="shared" si="12"/>
        <v>24112.52</v>
      </c>
      <c r="BB128" s="103">
        <f t="shared" si="13"/>
        <v>55266.340000000004</v>
      </c>
    </row>
    <row r="129" spans="1:54" x14ac:dyDescent="0.25">
      <c r="A129" s="57" t="s">
        <v>3610</v>
      </c>
      <c r="B129" s="119"/>
      <c r="C129" s="126">
        <v>45263</v>
      </c>
      <c r="D129" s="127">
        <v>299250</v>
      </c>
      <c r="E129" s="57" t="s">
        <v>19</v>
      </c>
      <c r="F129" s="137" t="s">
        <v>2020</v>
      </c>
      <c r="G129" s="57" t="s">
        <v>3487</v>
      </c>
      <c r="H129" s="128">
        <v>2660.21</v>
      </c>
      <c r="I129" s="128">
        <v>2673.51</v>
      </c>
      <c r="J129" s="128">
        <v>2695.7</v>
      </c>
      <c r="K129" s="121">
        <f t="shared" si="7"/>
        <v>8029.42</v>
      </c>
      <c r="L129" s="121">
        <f t="shared" si="8"/>
        <v>0</v>
      </c>
      <c r="M129" s="122"/>
      <c r="N129" s="123">
        <f t="shared" si="9"/>
        <v>8029.42</v>
      </c>
      <c r="O129" s="58">
        <f t="shared" si="10"/>
        <v>154269.41</v>
      </c>
      <c r="P129" s="58">
        <v>2706.48</v>
      </c>
      <c r="Q129" s="58">
        <v>2706.48</v>
      </c>
      <c r="R129" s="58">
        <v>2706.48</v>
      </c>
      <c r="S129" s="58">
        <v>43303.7</v>
      </c>
      <c r="T129" s="58">
        <v>2706.48</v>
      </c>
      <c r="U129" s="58">
        <v>2706.48</v>
      </c>
      <c r="V129" s="58">
        <v>2706.48</v>
      </c>
      <c r="W129" s="58">
        <v>2706.48</v>
      </c>
      <c r="X129" s="58">
        <v>2706.48</v>
      </c>
      <c r="Y129" s="58">
        <v>43303.7</v>
      </c>
      <c r="Z129" s="58">
        <v>2706.48</v>
      </c>
      <c r="AA129" s="58">
        <v>2706.48</v>
      </c>
      <c r="AB129" s="58">
        <v>2706.48</v>
      </c>
      <c r="AC129" s="58">
        <v>2706.48</v>
      </c>
      <c r="AD129" s="58">
        <v>2706.48</v>
      </c>
      <c r="AE129" s="58">
        <v>2706.48</v>
      </c>
      <c r="AF129" s="58">
        <v>2706.48</v>
      </c>
      <c r="AG129" s="58">
        <v>2706.48</v>
      </c>
      <c r="AH129" s="58">
        <v>24250.07</v>
      </c>
      <c r="AI129" s="58">
        <f t="shared" si="11"/>
        <v>0</v>
      </c>
      <c r="AJ129" s="58">
        <v>0</v>
      </c>
      <c r="AK129" s="58">
        <v>108.26</v>
      </c>
      <c r="AL129" s="58">
        <v>0</v>
      </c>
      <c r="AM129" s="58">
        <v>0</v>
      </c>
      <c r="AN129" s="58">
        <v>0</v>
      </c>
      <c r="AO129" s="58">
        <v>0</v>
      </c>
      <c r="AP129" s="58">
        <v>0</v>
      </c>
      <c r="AQ129" s="58">
        <v>0</v>
      </c>
      <c r="AR129" s="58">
        <v>0</v>
      </c>
      <c r="AS129" s="58">
        <v>0</v>
      </c>
      <c r="AT129" s="58">
        <v>0</v>
      </c>
      <c r="AU129" s="58">
        <v>0</v>
      </c>
      <c r="AV129" s="58">
        <v>0</v>
      </c>
      <c r="AW129" s="58">
        <v>0</v>
      </c>
      <c r="AX129" s="58">
        <v>0</v>
      </c>
      <c r="AY129" s="124"/>
      <c r="AZ129" s="124">
        <v>0</v>
      </c>
      <c r="BA129" s="103">
        <f t="shared" si="12"/>
        <v>54129.62</v>
      </c>
      <c r="BB129" s="103">
        <f t="shared" si="13"/>
        <v>100139.79</v>
      </c>
    </row>
    <row r="130" spans="1:54" x14ac:dyDescent="0.25">
      <c r="A130" s="57" t="s">
        <v>3611</v>
      </c>
      <c r="B130" s="131">
        <v>8787721462255</v>
      </c>
      <c r="C130" s="39">
        <v>45337</v>
      </c>
      <c r="D130" s="120">
        <v>299267.40000000002</v>
      </c>
      <c r="E130" s="57" t="s">
        <v>19</v>
      </c>
      <c r="F130" s="66" t="s">
        <v>2022</v>
      </c>
      <c r="G130" s="57" t="s">
        <v>3487</v>
      </c>
      <c r="H130" s="128">
        <v>10473.880000000001</v>
      </c>
      <c r="I130" s="128">
        <v>1442.68</v>
      </c>
      <c r="J130" s="128">
        <v>1454.66</v>
      </c>
      <c r="K130" s="121">
        <f t="shared" ref="K130:K193" si="14">H130+I130+J130</f>
        <v>13371.220000000001</v>
      </c>
      <c r="L130" s="121">
        <f t="shared" ref="L130:L193" si="15">AZ130</f>
        <v>2094.09</v>
      </c>
      <c r="M130" s="122">
        <v>7679.37</v>
      </c>
      <c r="N130" s="123">
        <f t="shared" ref="N130:N193" si="16">K130+L130+M130</f>
        <v>23144.68</v>
      </c>
      <c r="O130" s="58">
        <f t="shared" ref="O130:O193" si="17">SUM(P130:AX130)</f>
        <v>258878.43</v>
      </c>
      <c r="P130" s="58">
        <v>1460.48</v>
      </c>
      <c r="Q130" s="58">
        <v>1460.48</v>
      </c>
      <c r="R130" s="58">
        <v>1460.48</v>
      </c>
      <c r="S130" s="58">
        <v>1460.48</v>
      </c>
      <c r="T130" s="58">
        <v>1460.48</v>
      </c>
      <c r="U130" s="58">
        <v>1460.48</v>
      </c>
      <c r="V130" s="58">
        <v>1460.48</v>
      </c>
      <c r="W130" s="58">
        <v>1460.48</v>
      </c>
      <c r="X130" s="58">
        <v>1460.48</v>
      </c>
      <c r="Y130" s="58">
        <v>10656.08</v>
      </c>
      <c r="Z130" s="58">
        <v>1460.48</v>
      </c>
      <c r="AA130" s="58">
        <v>1460.48</v>
      </c>
      <c r="AB130" s="58">
        <v>1460.48</v>
      </c>
      <c r="AC130" s="58">
        <v>1460.48</v>
      </c>
      <c r="AD130" s="58">
        <v>1460.48</v>
      </c>
      <c r="AE130" s="58">
        <v>1460.48</v>
      </c>
      <c r="AF130" s="58">
        <v>1460.48</v>
      </c>
      <c r="AG130" s="58">
        <v>1460.48</v>
      </c>
      <c r="AH130" s="58">
        <v>1460.48</v>
      </c>
      <c r="AI130" s="58">
        <f t="shared" ref="AI130:AI193" si="18">AY130-AZ130</f>
        <v>212393</v>
      </c>
      <c r="AJ130" s="58">
        <v>9195.6</v>
      </c>
      <c r="AK130" s="66"/>
      <c r="AL130" s="58">
        <v>345.11</v>
      </c>
      <c r="AM130" s="58">
        <v>0</v>
      </c>
      <c r="AN130" s="58">
        <v>0</v>
      </c>
      <c r="AO130" s="58">
        <v>0</v>
      </c>
      <c r="AP130" s="58">
        <v>0</v>
      </c>
      <c r="AQ130" s="58">
        <v>0</v>
      </c>
      <c r="AR130" s="58">
        <v>0</v>
      </c>
      <c r="AS130" s="58">
        <v>0</v>
      </c>
      <c r="AT130" s="58">
        <v>0</v>
      </c>
      <c r="AU130" s="58">
        <v>0</v>
      </c>
      <c r="AV130" s="58">
        <v>0</v>
      </c>
      <c r="AW130" s="58">
        <v>0</v>
      </c>
      <c r="AX130" s="58">
        <v>0</v>
      </c>
      <c r="AY130" s="129">
        <v>214487.09</v>
      </c>
      <c r="AZ130" s="130">
        <v>2094.09</v>
      </c>
      <c r="BA130" s="103">
        <f t="shared" si="12"/>
        <v>7302.4</v>
      </c>
      <c r="BB130" s="103">
        <f t="shared" si="13"/>
        <v>39183.03</v>
      </c>
    </row>
    <row r="131" spans="1:54" x14ac:dyDescent="0.25">
      <c r="A131" s="57" t="s">
        <v>3612</v>
      </c>
      <c r="B131" s="28"/>
      <c r="C131" s="39">
        <v>45386</v>
      </c>
      <c r="D131" s="120">
        <v>313900</v>
      </c>
      <c r="E131" s="57" t="s">
        <v>19</v>
      </c>
      <c r="F131" s="66" t="s">
        <v>2025</v>
      </c>
      <c r="G131" s="57" t="s">
        <v>3487</v>
      </c>
      <c r="H131" s="66"/>
      <c r="I131" s="66"/>
      <c r="J131" s="66"/>
      <c r="K131" s="121">
        <f t="shared" si="14"/>
        <v>0</v>
      </c>
      <c r="L131" s="121">
        <f t="shared" si="15"/>
        <v>53275.729999999989</v>
      </c>
      <c r="M131" s="122">
        <v>9489.89</v>
      </c>
      <c r="N131" s="123">
        <f t="shared" si="16"/>
        <v>62765.619999999988</v>
      </c>
      <c r="O131" s="58">
        <f t="shared" si="17"/>
        <v>233416.81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  <c r="X131" s="58">
        <v>0</v>
      </c>
      <c r="Y131" s="58">
        <v>0</v>
      </c>
      <c r="Z131" s="58">
        <v>0</v>
      </c>
      <c r="AA131" s="58">
        <v>0</v>
      </c>
      <c r="AB131" s="58">
        <v>0</v>
      </c>
      <c r="AC131" s="58">
        <v>0</v>
      </c>
      <c r="AD131" s="58">
        <v>0</v>
      </c>
      <c r="AE131" s="58">
        <v>0</v>
      </c>
      <c r="AF131" s="58">
        <v>0</v>
      </c>
      <c r="AG131" s="58">
        <v>0</v>
      </c>
      <c r="AH131" s="58">
        <v>0</v>
      </c>
      <c r="AI131" s="58">
        <f t="shared" si="18"/>
        <v>233416.81</v>
      </c>
      <c r="AJ131" s="58">
        <v>0</v>
      </c>
      <c r="AK131" s="66"/>
      <c r="AL131" s="58">
        <v>0</v>
      </c>
      <c r="AM131" s="58">
        <v>0</v>
      </c>
      <c r="AN131" s="58">
        <v>0</v>
      </c>
      <c r="AO131" s="58">
        <v>0</v>
      </c>
      <c r="AP131" s="58">
        <v>0</v>
      </c>
      <c r="AQ131" s="58">
        <v>0</v>
      </c>
      <c r="AR131" s="58">
        <v>0</v>
      </c>
      <c r="AS131" s="58">
        <v>0</v>
      </c>
      <c r="AT131" s="58">
        <v>0</v>
      </c>
      <c r="AU131" s="58">
        <v>0</v>
      </c>
      <c r="AV131" s="58">
        <v>0</v>
      </c>
      <c r="AW131" s="58">
        <v>0</v>
      </c>
      <c r="AX131" s="58">
        <v>0</v>
      </c>
      <c r="AY131" s="129">
        <v>286692.53999999998</v>
      </c>
      <c r="AZ131" s="130">
        <v>53275.729999999989</v>
      </c>
      <c r="BA131" s="103">
        <f t="shared" ref="BA131:BA194" si="19">SUM(P131:T131)</f>
        <v>0</v>
      </c>
      <c r="BB131" s="103">
        <f t="shared" ref="BB131:BB194" si="20">SUM(U131:AH131,AJ131:AX131)</f>
        <v>0</v>
      </c>
    </row>
    <row r="132" spans="1:54" x14ac:dyDescent="0.25">
      <c r="A132" s="57" t="s">
        <v>3613</v>
      </c>
      <c r="B132" s="119"/>
      <c r="C132" s="39">
        <v>45437</v>
      </c>
      <c r="D132" s="120">
        <v>314196.8</v>
      </c>
      <c r="E132" s="57" t="s">
        <v>19</v>
      </c>
      <c r="F132" s="66" t="s">
        <v>2028</v>
      </c>
      <c r="G132" s="57" t="s">
        <v>3487</v>
      </c>
      <c r="H132" s="128"/>
      <c r="I132" s="128">
        <v>1336.1399999999999</v>
      </c>
      <c r="J132" s="128">
        <v>128.03</v>
      </c>
      <c r="K132" s="121">
        <f t="shared" si="14"/>
        <v>1464.1699999999998</v>
      </c>
      <c r="L132" s="121">
        <f t="shared" si="15"/>
        <v>0</v>
      </c>
      <c r="M132" s="122"/>
      <c r="N132" s="123">
        <f t="shared" si="16"/>
        <v>1464.1699999999998</v>
      </c>
      <c r="O132" s="58">
        <f t="shared" si="17"/>
        <v>304685.83999999997</v>
      </c>
      <c r="P132" s="58">
        <v>128.55000000000001</v>
      </c>
      <c r="Q132" s="58">
        <v>128.55000000000001</v>
      </c>
      <c r="R132" s="58">
        <v>128.55000000000001</v>
      </c>
      <c r="S132" s="58">
        <v>146.54</v>
      </c>
      <c r="T132" s="58">
        <v>428.48</v>
      </c>
      <c r="U132" s="58">
        <v>428.48</v>
      </c>
      <c r="V132" s="58">
        <v>428.48</v>
      </c>
      <c r="W132" s="58">
        <v>428.48</v>
      </c>
      <c r="X132" s="58">
        <v>13282.78</v>
      </c>
      <c r="Y132" s="58">
        <v>428.48</v>
      </c>
      <c r="Z132" s="58">
        <v>428.48</v>
      </c>
      <c r="AA132" s="58">
        <v>428.48</v>
      </c>
      <c r="AB132" s="58">
        <v>428.48</v>
      </c>
      <c r="AC132" s="58">
        <v>428.48</v>
      </c>
      <c r="AD132" s="58">
        <v>428.48</v>
      </c>
      <c r="AE132" s="58">
        <v>428.48</v>
      </c>
      <c r="AF132" s="58">
        <v>428.48</v>
      </c>
      <c r="AG132" s="58">
        <v>428.48</v>
      </c>
      <c r="AH132" s="58">
        <v>428.48</v>
      </c>
      <c r="AI132" s="58">
        <f t="shared" si="18"/>
        <v>268697.15999999997</v>
      </c>
      <c r="AJ132" s="66"/>
      <c r="AK132" s="58">
        <v>16067.88</v>
      </c>
      <c r="AL132" s="58">
        <v>0</v>
      </c>
      <c r="AM132" s="58">
        <v>0</v>
      </c>
      <c r="AN132" s="58">
        <v>0</v>
      </c>
      <c r="AO132" s="58">
        <v>107.11</v>
      </c>
      <c r="AP132" s="58">
        <v>0</v>
      </c>
      <c r="AQ132" s="58">
        <v>0</v>
      </c>
      <c r="AR132" s="58">
        <v>0</v>
      </c>
      <c r="AS132" s="58">
        <v>0</v>
      </c>
      <c r="AT132" s="58">
        <v>0</v>
      </c>
      <c r="AU132" s="58">
        <v>0</v>
      </c>
      <c r="AV132" s="58">
        <v>0</v>
      </c>
      <c r="AW132" s="58">
        <v>0</v>
      </c>
      <c r="AX132" s="58">
        <v>0</v>
      </c>
      <c r="AY132" s="129">
        <v>268697.15999999997</v>
      </c>
      <c r="AZ132" s="124">
        <v>0</v>
      </c>
      <c r="BA132" s="103">
        <f t="shared" si="19"/>
        <v>960.67000000000007</v>
      </c>
      <c r="BB132" s="103">
        <f t="shared" si="20"/>
        <v>35028.009999999995</v>
      </c>
    </row>
    <row r="133" spans="1:54" x14ac:dyDescent="0.25">
      <c r="A133" s="57" t="s">
        <v>3614</v>
      </c>
      <c r="B133" s="125">
        <v>1787703126356</v>
      </c>
      <c r="C133" s="139">
        <v>45371</v>
      </c>
      <c r="D133" s="140">
        <v>313747.99</v>
      </c>
      <c r="E133" s="57" t="s">
        <v>19</v>
      </c>
      <c r="F133" s="66" t="s">
        <v>2032</v>
      </c>
      <c r="G133" s="57" t="s">
        <v>3487</v>
      </c>
      <c r="H133" s="128">
        <v>881.89</v>
      </c>
      <c r="I133" s="128">
        <v>891.4</v>
      </c>
      <c r="J133" s="128">
        <v>893.65</v>
      </c>
      <c r="K133" s="121">
        <f t="shared" si="14"/>
        <v>2666.94</v>
      </c>
      <c r="L133" s="121">
        <f t="shared" si="15"/>
        <v>2694.9300000000003</v>
      </c>
      <c r="M133" s="122">
        <v>2021.06</v>
      </c>
      <c r="N133" s="123">
        <f t="shared" si="16"/>
        <v>7382.93</v>
      </c>
      <c r="O133" s="58">
        <f t="shared" si="17"/>
        <v>307266.86</v>
      </c>
      <c r="P133" s="58">
        <v>1890.24</v>
      </c>
      <c r="Q133" s="58">
        <v>1890.24</v>
      </c>
      <c r="R133" s="58">
        <v>1890.24</v>
      </c>
      <c r="S133" s="58">
        <v>1890.24</v>
      </c>
      <c r="T133" s="58">
        <v>1890.24</v>
      </c>
      <c r="U133" s="58">
        <v>1890.24</v>
      </c>
      <c r="V133" s="58">
        <v>1201.19</v>
      </c>
      <c r="W133" s="58">
        <v>208.18</v>
      </c>
      <c r="X133" s="58">
        <v>13115.24</v>
      </c>
      <c r="Y133" s="58">
        <v>662.52</v>
      </c>
      <c r="Z133" s="58">
        <v>693.93</v>
      </c>
      <c r="AA133" s="58">
        <v>693.93</v>
      </c>
      <c r="AB133" s="58">
        <v>693.93</v>
      </c>
      <c r="AC133" s="58">
        <v>693.93</v>
      </c>
      <c r="AD133" s="58">
        <v>693.93</v>
      </c>
      <c r="AE133" s="58">
        <v>693.93</v>
      </c>
      <c r="AF133" s="58">
        <v>693.93</v>
      </c>
      <c r="AG133" s="58">
        <v>693.93</v>
      </c>
      <c r="AH133" s="58">
        <v>693.93</v>
      </c>
      <c r="AI133" s="58">
        <f t="shared" si="18"/>
        <v>261305.07</v>
      </c>
      <c r="AJ133" s="58">
        <v>0</v>
      </c>
      <c r="AK133" s="58">
        <v>0</v>
      </c>
      <c r="AL133" s="58">
        <v>12907.06</v>
      </c>
      <c r="AM133" s="66"/>
      <c r="AN133" s="58">
        <v>280.79000000000002</v>
      </c>
      <c r="AO133" s="58">
        <v>0</v>
      </c>
      <c r="AP133" s="58">
        <v>0</v>
      </c>
      <c r="AQ133" s="58">
        <v>0</v>
      </c>
      <c r="AR133" s="58">
        <v>0</v>
      </c>
      <c r="AS133" s="58">
        <v>0</v>
      </c>
      <c r="AT133" s="58">
        <v>0</v>
      </c>
      <c r="AU133" s="58">
        <v>0</v>
      </c>
      <c r="AV133" s="58">
        <v>0</v>
      </c>
      <c r="AW133" s="58">
        <v>0</v>
      </c>
      <c r="AX133" s="58">
        <v>0</v>
      </c>
      <c r="AY133" s="129">
        <v>264000</v>
      </c>
      <c r="AZ133" s="130">
        <v>2694.9300000000003</v>
      </c>
      <c r="BA133" s="103">
        <f t="shared" si="19"/>
        <v>9451.2000000000007</v>
      </c>
      <c r="BB133" s="103">
        <f t="shared" si="20"/>
        <v>36510.590000000004</v>
      </c>
    </row>
    <row r="134" spans="1:54" x14ac:dyDescent="0.25">
      <c r="A134" s="57" t="s">
        <v>3615</v>
      </c>
      <c r="B134" s="131">
        <v>8787721445300</v>
      </c>
      <c r="C134" s="126">
        <v>45271</v>
      </c>
      <c r="D134" s="127">
        <v>236550</v>
      </c>
      <c r="E134" s="57" t="s">
        <v>19</v>
      </c>
      <c r="F134" s="66" t="s">
        <v>2035</v>
      </c>
      <c r="G134" s="57" t="s">
        <v>3487</v>
      </c>
      <c r="H134" s="128">
        <v>830.35</v>
      </c>
      <c r="I134" s="128">
        <v>846.54</v>
      </c>
      <c r="J134" s="128">
        <v>857.31</v>
      </c>
      <c r="K134" s="121">
        <f t="shared" si="14"/>
        <v>2534.1999999999998</v>
      </c>
      <c r="L134" s="121">
        <f t="shared" si="15"/>
        <v>2006.87</v>
      </c>
      <c r="M134" s="122">
        <v>5519.37</v>
      </c>
      <c r="N134" s="123">
        <f t="shared" si="16"/>
        <v>10060.439999999999</v>
      </c>
      <c r="O134" s="58">
        <f t="shared" si="17"/>
        <v>220631.18000000002</v>
      </c>
      <c r="P134" s="58">
        <v>875.06</v>
      </c>
      <c r="Q134" s="58">
        <v>875.06</v>
      </c>
      <c r="R134" s="58">
        <v>875.06</v>
      </c>
      <c r="S134" s="58">
        <v>875.06</v>
      </c>
      <c r="T134" s="58">
        <v>875.06</v>
      </c>
      <c r="U134" s="58">
        <v>875.06</v>
      </c>
      <c r="V134" s="58">
        <v>875.06</v>
      </c>
      <c r="W134" s="58">
        <v>875.06</v>
      </c>
      <c r="X134" s="58">
        <v>6694.08</v>
      </c>
      <c r="Y134" s="58">
        <v>875.06</v>
      </c>
      <c r="Z134" s="58">
        <v>875.06</v>
      </c>
      <c r="AA134" s="58">
        <v>875.06</v>
      </c>
      <c r="AB134" s="58">
        <v>875.06</v>
      </c>
      <c r="AC134" s="58">
        <v>875.06</v>
      </c>
      <c r="AD134" s="58">
        <v>875.06</v>
      </c>
      <c r="AE134" s="58">
        <v>875.06</v>
      </c>
      <c r="AF134" s="58">
        <v>875.06</v>
      </c>
      <c r="AG134" s="58">
        <v>875.06</v>
      </c>
      <c r="AH134" s="58">
        <v>5819.02</v>
      </c>
      <c r="AI134" s="58">
        <f t="shared" si="18"/>
        <v>193024.08000000002</v>
      </c>
      <c r="AJ134" s="66"/>
      <c r="AK134" s="58">
        <v>217.98</v>
      </c>
      <c r="AL134" s="58">
        <v>0</v>
      </c>
      <c r="AM134" s="58">
        <v>0</v>
      </c>
      <c r="AN134" s="58">
        <v>0</v>
      </c>
      <c r="AO134" s="58">
        <v>0</v>
      </c>
      <c r="AP134" s="58">
        <v>0</v>
      </c>
      <c r="AQ134" s="58">
        <v>0</v>
      </c>
      <c r="AR134" s="58">
        <v>0</v>
      </c>
      <c r="AS134" s="58">
        <v>0</v>
      </c>
      <c r="AT134" s="58">
        <v>0</v>
      </c>
      <c r="AU134" s="58">
        <v>0</v>
      </c>
      <c r="AV134" s="58">
        <v>0</v>
      </c>
      <c r="AW134" s="58">
        <v>0</v>
      </c>
      <c r="AX134" s="58">
        <v>0</v>
      </c>
      <c r="AY134" s="129">
        <v>195030.95</v>
      </c>
      <c r="AZ134" s="130">
        <v>2006.87</v>
      </c>
      <c r="BA134" s="103">
        <f t="shared" si="19"/>
        <v>4375.2999999999993</v>
      </c>
      <c r="BB134" s="103">
        <f t="shared" si="20"/>
        <v>23231.799999999996</v>
      </c>
    </row>
    <row r="135" spans="1:54" x14ac:dyDescent="0.25">
      <c r="A135" s="57" t="s">
        <v>3616</v>
      </c>
      <c r="B135" s="28"/>
      <c r="C135" s="39">
        <v>45306</v>
      </c>
      <c r="D135" s="120">
        <v>248999</v>
      </c>
      <c r="E135" s="57" t="s">
        <v>19</v>
      </c>
      <c r="F135" s="66" t="s">
        <v>2038</v>
      </c>
      <c r="G135" s="57" t="s">
        <v>3487</v>
      </c>
      <c r="H135" s="128">
        <v>4023.67</v>
      </c>
      <c r="I135" s="128">
        <v>1585.88</v>
      </c>
      <c r="J135" s="128">
        <v>1599.04</v>
      </c>
      <c r="K135" s="121">
        <f t="shared" si="14"/>
        <v>7208.59</v>
      </c>
      <c r="L135" s="121">
        <f t="shared" si="15"/>
        <v>36818.619999999995</v>
      </c>
      <c r="M135" s="122"/>
      <c r="N135" s="123">
        <f t="shared" si="16"/>
        <v>44027.209999999992</v>
      </c>
      <c r="O135" s="58">
        <f t="shared" si="17"/>
        <v>200818.47000000003</v>
      </c>
      <c r="P135" s="58">
        <v>2164.38</v>
      </c>
      <c r="Q135" s="58">
        <v>2164.38</v>
      </c>
      <c r="R135" s="58">
        <v>2164.38</v>
      </c>
      <c r="S135" s="58">
        <v>2164.38</v>
      </c>
      <c r="T135" s="58">
        <v>2164.38</v>
      </c>
      <c r="U135" s="58">
        <v>2164.38</v>
      </c>
      <c r="V135" s="58">
        <v>2164.38</v>
      </c>
      <c r="W135" s="58">
        <v>2164.38</v>
      </c>
      <c r="X135" s="58">
        <v>2164.38</v>
      </c>
      <c r="Y135" s="58">
        <v>4652.6000000000004</v>
      </c>
      <c r="Z135" s="58">
        <v>1605.44</v>
      </c>
      <c r="AA135" s="58">
        <v>1605.44</v>
      </c>
      <c r="AB135" s="58">
        <v>1605.44</v>
      </c>
      <c r="AC135" s="58">
        <v>1605.44</v>
      </c>
      <c r="AD135" s="58">
        <v>1605.44</v>
      </c>
      <c r="AE135" s="58">
        <v>1605.44</v>
      </c>
      <c r="AF135" s="58">
        <v>1605.44</v>
      </c>
      <c r="AG135" s="58">
        <v>1605.44</v>
      </c>
      <c r="AH135" s="58">
        <v>1605.44</v>
      </c>
      <c r="AI135" s="58">
        <f t="shared" si="18"/>
        <v>148499.26</v>
      </c>
      <c r="AJ135" s="58">
        <v>13468.85</v>
      </c>
      <c r="AK135" s="66"/>
      <c r="AL135" s="58">
        <v>269.38</v>
      </c>
      <c r="AM135" s="58">
        <v>0</v>
      </c>
      <c r="AN135" s="58">
        <v>0</v>
      </c>
      <c r="AO135" s="58">
        <v>0</v>
      </c>
      <c r="AP135" s="58">
        <v>0</v>
      </c>
      <c r="AQ135" s="58">
        <v>0</v>
      </c>
      <c r="AR135" s="58">
        <v>0</v>
      </c>
      <c r="AS135" s="58">
        <v>0</v>
      </c>
      <c r="AT135" s="58">
        <v>0</v>
      </c>
      <c r="AU135" s="58">
        <v>0</v>
      </c>
      <c r="AV135" s="58">
        <v>0</v>
      </c>
      <c r="AW135" s="58">
        <v>0</v>
      </c>
      <c r="AX135" s="58">
        <v>0</v>
      </c>
      <c r="AY135" s="129">
        <v>185317.88</v>
      </c>
      <c r="AZ135" s="130">
        <v>36818.619999999995</v>
      </c>
      <c r="BA135" s="103">
        <f t="shared" si="19"/>
        <v>10821.900000000001</v>
      </c>
      <c r="BB135" s="103">
        <f t="shared" si="20"/>
        <v>41497.30999999999</v>
      </c>
    </row>
    <row r="136" spans="1:54" x14ac:dyDescent="0.25">
      <c r="A136" s="57" t="s">
        <v>3955</v>
      </c>
      <c r="B136" s="131">
        <v>8787721443560</v>
      </c>
      <c r="C136" s="39">
        <v>45298</v>
      </c>
      <c r="D136" s="120">
        <v>360050</v>
      </c>
      <c r="E136" s="57" t="s">
        <v>19</v>
      </c>
      <c r="F136" s="66" t="s">
        <v>2042</v>
      </c>
      <c r="G136" s="57" t="s">
        <v>3487</v>
      </c>
      <c r="H136" s="128">
        <v>8816.1899999999987</v>
      </c>
      <c r="I136" s="128">
        <v>2234.61</v>
      </c>
      <c r="J136" s="128">
        <v>2253.15</v>
      </c>
      <c r="K136" s="121">
        <f t="shared" si="14"/>
        <v>13303.949999999999</v>
      </c>
      <c r="L136" s="121">
        <f t="shared" si="15"/>
        <v>2722.04</v>
      </c>
      <c r="M136" s="122">
        <v>2583.1499999999996</v>
      </c>
      <c r="N136" s="123">
        <f t="shared" si="16"/>
        <v>18609.14</v>
      </c>
      <c r="O136" s="58">
        <f t="shared" si="17"/>
        <v>352095.36000000004</v>
      </c>
      <c r="P136" s="58">
        <v>3132.04</v>
      </c>
      <c r="Q136" s="58">
        <v>3132.04</v>
      </c>
      <c r="R136" s="58">
        <v>3132.04</v>
      </c>
      <c r="S136" s="58">
        <v>9839.41</v>
      </c>
      <c r="T136" s="58">
        <v>3132.04</v>
      </c>
      <c r="U136" s="58">
        <v>3132.04</v>
      </c>
      <c r="V136" s="58">
        <v>3132.04</v>
      </c>
      <c r="W136" s="58">
        <v>2270.9899999999998</v>
      </c>
      <c r="X136" s="58">
        <v>2270.9899999999998</v>
      </c>
      <c r="Y136" s="58">
        <v>8978.36</v>
      </c>
      <c r="Z136" s="58">
        <v>2270.9899999999998</v>
      </c>
      <c r="AA136" s="58">
        <v>2270.9899999999998</v>
      </c>
      <c r="AB136" s="58">
        <v>2270.9899999999998</v>
      </c>
      <c r="AC136" s="58">
        <v>2270.9899999999998</v>
      </c>
      <c r="AD136" s="58">
        <v>2270.9899999999998</v>
      </c>
      <c r="AE136" s="58">
        <v>2270.9899999999998</v>
      </c>
      <c r="AF136" s="58">
        <v>2271.02</v>
      </c>
      <c r="AG136" s="58">
        <v>1839.12</v>
      </c>
      <c r="AH136" s="58">
        <v>14821.14</v>
      </c>
      <c r="AI136" s="58">
        <f t="shared" si="18"/>
        <v>277277.96000000002</v>
      </c>
      <c r="AJ136" s="58">
        <v>0</v>
      </c>
      <c r="AK136" s="66"/>
      <c r="AL136" s="58">
        <v>108.19</v>
      </c>
      <c r="AM136" s="58">
        <v>0</v>
      </c>
      <c r="AN136" s="58">
        <v>0</v>
      </c>
      <c r="AO136" s="58">
        <v>0</v>
      </c>
      <c r="AP136" s="58">
        <v>0</v>
      </c>
      <c r="AQ136" s="58">
        <v>0</v>
      </c>
      <c r="AR136" s="58">
        <v>0</v>
      </c>
      <c r="AS136" s="58">
        <v>0</v>
      </c>
      <c r="AT136" s="58">
        <v>0</v>
      </c>
      <c r="AU136" s="58">
        <v>0</v>
      </c>
      <c r="AV136" s="58">
        <v>0</v>
      </c>
      <c r="AW136" s="58">
        <v>0</v>
      </c>
      <c r="AX136" s="58">
        <v>0</v>
      </c>
      <c r="AY136" s="129">
        <v>280000</v>
      </c>
      <c r="AZ136" s="130">
        <v>2722.04</v>
      </c>
      <c r="BA136" s="103">
        <f t="shared" si="19"/>
        <v>22367.57</v>
      </c>
      <c r="BB136" s="103">
        <f t="shared" si="20"/>
        <v>52449.829999999987</v>
      </c>
    </row>
    <row r="137" spans="1:54" x14ac:dyDescent="0.25">
      <c r="A137" s="57" t="s">
        <v>3956</v>
      </c>
      <c r="B137" s="131">
        <v>1787703130248</v>
      </c>
      <c r="C137" s="39">
        <v>45348</v>
      </c>
      <c r="D137" s="120">
        <v>417888.99</v>
      </c>
      <c r="E137" s="57" t="s">
        <v>19</v>
      </c>
      <c r="F137" s="66" t="s">
        <v>3957</v>
      </c>
      <c r="G137" s="57" t="s">
        <v>3487</v>
      </c>
      <c r="H137" s="128">
        <v>1060.05</v>
      </c>
      <c r="I137" s="128">
        <v>1065.3499999999999</v>
      </c>
      <c r="J137" s="128">
        <v>1074.19</v>
      </c>
      <c r="K137" s="121">
        <f t="shared" si="14"/>
        <v>3199.5899999999997</v>
      </c>
      <c r="L137" s="121">
        <f t="shared" si="15"/>
        <v>2684.95</v>
      </c>
      <c r="M137" s="122">
        <v>3171.24</v>
      </c>
      <c r="N137" s="123">
        <f t="shared" si="16"/>
        <v>9055.7799999999988</v>
      </c>
      <c r="O137" s="58">
        <f t="shared" si="17"/>
        <v>400179.42999999993</v>
      </c>
      <c r="P137" s="58">
        <v>2135.5700000000002</v>
      </c>
      <c r="Q137" s="58">
        <v>2135.5700000000002</v>
      </c>
      <c r="R137" s="58">
        <v>2135.5700000000002</v>
      </c>
      <c r="S137" s="58">
        <v>2135.5700000000002</v>
      </c>
      <c r="T137" s="58">
        <v>2135.5700000000002</v>
      </c>
      <c r="U137" s="58">
        <v>2135.5700000000002</v>
      </c>
      <c r="V137" s="58">
        <v>2135.5700000000002</v>
      </c>
      <c r="W137" s="58">
        <v>1078.49</v>
      </c>
      <c r="X137" s="58">
        <v>17255.87</v>
      </c>
      <c r="Y137" s="58">
        <v>1078.49</v>
      </c>
      <c r="Z137" s="58">
        <v>1078.49</v>
      </c>
      <c r="AA137" s="58">
        <v>1078.49</v>
      </c>
      <c r="AB137" s="58">
        <v>1078.49</v>
      </c>
      <c r="AC137" s="58">
        <v>1078.49</v>
      </c>
      <c r="AD137" s="58">
        <v>1078.49</v>
      </c>
      <c r="AE137" s="58">
        <v>1078.49</v>
      </c>
      <c r="AF137" s="58">
        <v>1078.49</v>
      </c>
      <c r="AG137" s="58">
        <v>1078.49</v>
      </c>
      <c r="AH137" s="58">
        <v>76572.92</v>
      </c>
      <c r="AI137" s="58">
        <f t="shared" si="18"/>
        <v>280508.89999999997</v>
      </c>
      <c r="AJ137" s="58">
        <v>0</v>
      </c>
      <c r="AK137" s="66"/>
      <c r="AL137" s="58">
        <v>0</v>
      </c>
      <c r="AM137" s="58">
        <v>107.85</v>
      </c>
      <c r="AN137" s="58">
        <v>0</v>
      </c>
      <c r="AO137" s="58">
        <v>0</v>
      </c>
      <c r="AP137" s="58">
        <v>0</v>
      </c>
      <c r="AQ137" s="58">
        <v>0</v>
      </c>
      <c r="AR137" s="58">
        <v>0</v>
      </c>
      <c r="AS137" s="58">
        <v>0</v>
      </c>
      <c r="AT137" s="58">
        <v>0</v>
      </c>
      <c r="AU137" s="58">
        <v>0</v>
      </c>
      <c r="AV137" s="58">
        <v>0</v>
      </c>
      <c r="AW137" s="58">
        <v>0</v>
      </c>
      <c r="AX137" s="58">
        <v>0</v>
      </c>
      <c r="AY137" s="124">
        <v>283193.84999999998</v>
      </c>
      <c r="AZ137" s="124">
        <v>2684.95</v>
      </c>
      <c r="BA137" s="103">
        <f t="shared" si="19"/>
        <v>10677.85</v>
      </c>
      <c r="BB137" s="103">
        <f t="shared" si="20"/>
        <v>108992.68000000002</v>
      </c>
    </row>
    <row r="138" spans="1:54" x14ac:dyDescent="0.25">
      <c r="A138" s="57" t="s">
        <v>3617</v>
      </c>
      <c r="B138" s="131">
        <v>8787721557876</v>
      </c>
      <c r="C138" s="126">
        <v>45262</v>
      </c>
      <c r="D138" s="127">
        <v>303050</v>
      </c>
      <c r="E138" s="57" t="s">
        <v>19</v>
      </c>
      <c r="F138" s="66" t="s">
        <v>2049</v>
      </c>
      <c r="G138" s="57" t="s">
        <v>3487</v>
      </c>
      <c r="H138" s="128">
        <v>84.6</v>
      </c>
      <c r="I138" s="128">
        <v>85.02</v>
      </c>
      <c r="J138" s="128">
        <v>85.73</v>
      </c>
      <c r="K138" s="121">
        <f t="shared" si="14"/>
        <v>255.35000000000002</v>
      </c>
      <c r="L138" s="121">
        <f t="shared" si="15"/>
        <v>2984.1499999999996</v>
      </c>
      <c r="M138" s="122">
        <v>798.65</v>
      </c>
      <c r="N138" s="123">
        <f t="shared" si="16"/>
        <v>4038.1499999999996</v>
      </c>
      <c r="O138" s="58">
        <f t="shared" si="17"/>
        <v>308310.56</v>
      </c>
      <c r="P138" s="58">
        <v>884.72</v>
      </c>
      <c r="Q138" s="58">
        <v>884.72</v>
      </c>
      <c r="R138" s="58">
        <v>884.72</v>
      </c>
      <c r="S138" s="58">
        <v>884.72</v>
      </c>
      <c r="T138" s="58">
        <v>884.72</v>
      </c>
      <c r="U138" s="58">
        <v>884.72</v>
      </c>
      <c r="V138" s="58">
        <v>884.72</v>
      </c>
      <c r="W138" s="58">
        <v>884.72</v>
      </c>
      <c r="X138" s="58">
        <v>14417.13</v>
      </c>
      <c r="Y138" s="58">
        <v>86.07</v>
      </c>
      <c r="Z138" s="58">
        <v>86.07</v>
      </c>
      <c r="AA138" s="58">
        <v>86.07</v>
      </c>
      <c r="AB138" s="58">
        <v>86.07</v>
      </c>
      <c r="AC138" s="58">
        <v>86.07</v>
      </c>
      <c r="AD138" s="58">
        <v>86.07</v>
      </c>
      <c r="AE138" s="58">
        <v>86.07</v>
      </c>
      <c r="AF138" s="58">
        <v>86.07</v>
      </c>
      <c r="AG138" s="58">
        <v>86.07</v>
      </c>
      <c r="AH138" s="58">
        <v>86.07</v>
      </c>
      <c r="AI138" s="58">
        <f t="shared" si="18"/>
        <v>285641.01999999996</v>
      </c>
      <c r="AJ138" s="66"/>
      <c r="AK138" s="58">
        <v>313.95</v>
      </c>
      <c r="AL138" s="58">
        <v>0</v>
      </c>
      <c r="AM138" s="58">
        <v>0</v>
      </c>
      <c r="AN138" s="58">
        <v>0</v>
      </c>
      <c r="AO138" s="58">
        <v>0</v>
      </c>
      <c r="AP138" s="58">
        <v>0</v>
      </c>
      <c r="AQ138" s="58">
        <v>0</v>
      </c>
      <c r="AR138" s="58">
        <v>0</v>
      </c>
      <c r="AS138" s="58">
        <v>0</v>
      </c>
      <c r="AT138" s="58">
        <v>0</v>
      </c>
      <c r="AU138" s="58">
        <v>0</v>
      </c>
      <c r="AV138" s="58">
        <v>0</v>
      </c>
      <c r="AW138" s="58">
        <v>0</v>
      </c>
      <c r="AX138" s="58">
        <v>0</v>
      </c>
      <c r="AY138" s="129">
        <v>288625.17</v>
      </c>
      <c r="AZ138" s="130">
        <v>2984.1499999999996</v>
      </c>
      <c r="BA138" s="103">
        <f t="shared" si="19"/>
        <v>4423.6000000000004</v>
      </c>
      <c r="BB138" s="103">
        <f t="shared" si="20"/>
        <v>18245.939999999999</v>
      </c>
    </row>
    <row r="139" spans="1:54" x14ac:dyDescent="0.25">
      <c r="A139" s="57" t="s">
        <v>3618</v>
      </c>
      <c r="B139" s="119"/>
      <c r="C139" s="126">
        <v>45262</v>
      </c>
      <c r="D139" s="127">
        <v>303050</v>
      </c>
      <c r="E139" s="57" t="s">
        <v>19</v>
      </c>
      <c r="F139" s="66" t="s">
        <v>2052</v>
      </c>
      <c r="G139" s="57" t="s">
        <v>3487</v>
      </c>
      <c r="H139" s="128">
        <v>606.53</v>
      </c>
      <c r="I139" s="128">
        <v>609.55999999999995</v>
      </c>
      <c r="J139" s="128">
        <v>1607.23</v>
      </c>
      <c r="K139" s="121">
        <f t="shared" si="14"/>
        <v>2823.3199999999997</v>
      </c>
      <c r="L139" s="121">
        <f t="shared" si="15"/>
        <v>52530.17</v>
      </c>
      <c r="M139" s="122"/>
      <c r="N139" s="123">
        <f t="shared" si="16"/>
        <v>55353.49</v>
      </c>
      <c r="O139" s="58">
        <f t="shared" si="17"/>
        <v>246961.19000000003</v>
      </c>
      <c r="P139" s="58">
        <v>1613.66</v>
      </c>
      <c r="Q139" s="58">
        <v>1613.66</v>
      </c>
      <c r="R139" s="58">
        <v>1613.66</v>
      </c>
      <c r="S139" s="58">
        <v>1613.66</v>
      </c>
      <c r="T139" s="58">
        <v>1613.66</v>
      </c>
      <c r="U139" s="58">
        <v>1613.66</v>
      </c>
      <c r="V139" s="58">
        <v>1613.66</v>
      </c>
      <c r="W139" s="58">
        <v>1613.66</v>
      </c>
      <c r="X139" s="58">
        <v>1613.66</v>
      </c>
      <c r="Y139" s="58">
        <v>1613.66</v>
      </c>
      <c r="Z139" s="58">
        <v>1613.66</v>
      </c>
      <c r="AA139" s="58">
        <v>1613.66</v>
      </c>
      <c r="AB139" s="58">
        <v>1613.66</v>
      </c>
      <c r="AC139" s="58">
        <v>1613.66</v>
      </c>
      <c r="AD139" s="58">
        <v>1613.66</v>
      </c>
      <c r="AE139" s="58">
        <v>1613.66</v>
      </c>
      <c r="AF139" s="58">
        <v>1613.66</v>
      </c>
      <c r="AG139" s="58">
        <v>1613.58</v>
      </c>
      <c r="AH139" s="58">
        <v>988.27</v>
      </c>
      <c r="AI139" s="58">
        <f t="shared" si="18"/>
        <v>216602.34000000003</v>
      </c>
      <c r="AJ139" s="66"/>
      <c r="AK139" s="58">
        <v>324.77999999999997</v>
      </c>
      <c r="AL139" s="58">
        <v>0</v>
      </c>
      <c r="AM139" s="58">
        <v>0</v>
      </c>
      <c r="AN139" s="58">
        <v>0</v>
      </c>
      <c r="AO139" s="58">
        <v>0</v>
      </c>
      <c r="AP139" s="58">
        <v>0</v>
      </c>
      <c r="AQ139" s="58">
        <v>0</v>
      </c>
      <c r="AR139" s="58">
        <v>0</v>
      </c>
      <c r="AS139" s="58">
        <v>0</v>
      </c>
      <c r="AT139" s="58">
        <v>0</v>
      </c>
      <c r="AU139" s="58">
        <v>0</v>
      </c>
      <c r="AV139" s="58">
        <v>0</v>
      </c>
      <c r="AW139" s="58">
        <v>0</v>
      </c>
      <c r="AX139" s="58">
        <v>0</v>
      </c>
      <c r="AY139" s="129">
        <v>269132.51</v>
      </c>
      <c r="AZ139" s="130">
        <v>52530.17</v>
      </c>
      <c r="BA139" s="103">
        <f t="shared" si="19"/>
        <v>8068.3</v>
      </c>
      <c r="BB139" s="103">
        <f t="shared" si="20"/>
        <v>22290.55</v>
      </c>
    </row>
    <row r="140" spans="1:54" x14ac:dyDescent="0.25">
      <c r="A140" s="57" t="s">
        <v>3619</v>
      </c>
      <c r="B140" s="133"/>
      <c r="C140" s="28"/>
      <c r="D140" s="120"/>
      <c r="E140" s="57" t="s">
        <v>16</v>
      </c>
      <c r="F140" s="66"/>
      <c r="G140" s="57"/>
      <c r="H140" s="58"/>
      <c r="I140" s="58"/>
      <c r="J140" s="58"/>
      <c r="K140" s="121">
        <f t="shared" si="14"/>
        <v>0</v>
      </c>
      <c r="L140" s="121">
        <f t="shared" si="15"/>
        <v>0</v>
      </c>
      <c r="M140" s="121"/>
      <c r="N140" s="123">
        <f t="shared" si="16"/>
        <v>0</v>
      </c>
      <c r="O140" s="58">
        <f t="shared" si="17"/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  <c r="X140" s="58">
        <v>0</v>
      </c>
      <c r="Y140" s="58">
        <v>0</v>
      </c>
      <c r="Z140" s="58">
        <v>0</v>
      </c>
      <c r="AA140" s="58">
        <v>0</v>
      </c>
      <c r="AB140" s="58">
        <v>0</v>
      </c>
      <c r="AC140" s="58">
        <v>0</v>
      </c>
      <c r="AD140" s="58">
        <v>0</v>
      </c>
      <c r="AE140" s="58">
        <v>0</v>
      </c>
      <c r="AF140" s="58">
        <v>0</v>
      </c>
      <c r="AG140" s="58">
        <v>0</v>
      </c>
      <c r="AH140" s="58">
        <v>0</v>
      </c>
      <c r="AI140" s="58">
        <f t="shared" si="18"/>
        <v>0</v>
      </c>
      <c r="AJ140" s="58">
        <v>0</v>
      </c>
      <c r="AK140" s="58">
        <v>0</v>
      </c>
      <c r="AL140" s="58">
        <v>0</v>
      </c>
      <c r="AM140" s="58">
        <v>0</v>
      </c>
      <c r="AN140" s="58">
        <v>0</v>
      </c>
      <c r="AO140" s="58">
        <v>0</v>
      </c>
      <c r="AP140" s="58">
        <v>0</v>
      </c>
      <c r="AQ140" s="58">
        <v>0</v>
      </c>
      <c r="AR140" s="58">
        <v>0</v>
      </c>
      <c r="AS140" s="58">
        <v>0</v>
      </c>
      <c r="AT140" s="58">
        <v>0</v>
      </c>
      <c r="AU140" s="58">
        <v>0</v>
      </c>
      <c r="AV140" s="58">
        <v>0</v>
      </c>
      <c r="AW140" s="58">
        <v>0</v>
      </c>
      <c r="AX140" s="58">
        <v>0</v>
      </c>
      <c r="AY140" s="124"/>
      <c r="AZ140" s="124">
        <v>0</v>
      </c>
      <c r="BA140" s="103">
        <f t="shared" si="19"/>
        <v>0</v>
      </c>
      <c r="BB140" s="103">
        <f t="shared" si="20"/>
        <v>0</v>
      </c>
    </row>
    <row r="141" spans="1:54" x14ac:dyDescent="0.25">
      <c r="A141" s="57" t="s">
        <v>3620</v>
      </c>
      <c r="B141" s="133"/>
      <c r="C141" s="28"/>
      <c r="D141" s="120"/>
      <c r="E141" s="57" t="s">
        <v>16</v>
      </c>
      <c r="F141" s="66"/>
      <c r="G141" s="57"/>
      <c r="H141" s="58"/>
      <c r="I141" s="58"/>
      <c r="J141" s="58"/>
      <c r="K141" s="121">
        <f t="shared" si="14"/>
        <v>0</v>
      </c>
      <c r="L141" s="121">
        <f t="shared" si="15"/>
        <v>0</v>
      </c>
      <c r="M141" s="121"/>
      <c r="N141" s="123">
        <f t="shared" si="16"/>
        <v>0</v>
      </c>
      <c r="O141" s="58">
        <f t="shared" si="17"/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  <c r="X141" s="58">
        <v>0</v>
      </c>
      <c r="Y141" s="58">
        <v>0</v>
      </c>
      <c r="Z141" s="58">
        <v>0</v>
      </c>
      <c r="AA141" s="58">
        <v>0</v>
      </c>
      <c r="AB141" s="58">
        <v>0</v>
      </c>
      <c r="AC141" s="58">
        <v>0</v>
      </c>
      <c r="AD141" s="58">
        <v>0</v>
      </c>
      <c r="AE141" s="58">
        <v>0</v>
      </c>
      <c r="AF141" s="58">
        <v>0</v>
      </c>
      <c r="AG141" s="58">
        <v>0</v>
      </c>
      <c r="AH141" s="58">
        <v>0</v>
      </c>
      <c r="AI141" s="58">
        <f t="shared" si="18"/>
        <v>0</v>
      </c>
      <c r="AJ141" s="58">
        <v>0</v>
      </c>
      <c r="AK141" s="58">
        <v>0</v>
      </c>
      <c r="AL141" s="58">
        <v>0</v>
      </c>
      <c r="AM141" s="58">
        <v>0</v>
      </c>
      <c r="AN141" s="58">
        <v>0</v>
      </c>
      <c r="AO141" s="58">
        <v>0</v>
      </c>
      <c r="AP141" s="58">
        <v>0</v>
      </c>
      <c r="AQ141" s="58">
        <v>0</v>
      </c>
      <c r="AR141" s="58">
        <v>0</v>
      </c>
      <c r="AS141" s="58">
        <v>0</v>
      </c>
      <c r="AT141" s="58">
        <v>0</v>
      </c>
      <c r="AU141" s="58">
        <v>0</v>
      </c>
      <c r="AV141" s="58">
        <v>0</v>
      </c>
      <c r="AW141" s="58">
        <v>0</v>
      </c>
      <c r="AX141" s="58">
        <v>0</v>
      </c>
      <c r="AY141" s="124"/>
      <c r="AZ141" s="124">
        <v>0</v>
      </c>
      <c r="BA141" s="103">
        <f t="shared" si="19"/>
        <v>0</v>
      </c>
      <c r="BB141" s="103">
        <f t="shared" si="20"/>
        <v>0</v>
      </c>
    </row>
    <row r="142" spans="1:54" x14ac:dyDescent="0.25">
      <c r="A142" s="57" t="s">
        <v>3621</v>
      </c>
      <c r="B142" s="131">
        <v>1787703133638</v>
      </c>
      <c r="C142" s="39">
        <v>45361</v>
      </c>
      <c r="D142" s="120">
        <v>316396</v>
      </c>
      <c r="E142" s="57" t="s">
        <v>19</v>
      </c>
      <c r="F142" s="66" t="s">
        <v>2057</v>
      </c>
      <c r="G142" s="57" t="s">
        <v>3487</v>
      </c>
      <c r="H142" s="33"/>
      <c r="I142" s="33"/>
      <c r="J142" s="33"/>
      <c r="K142" s="121">
        <f t="shared" si="14"/>
        <v>0</v>
      </c>
      <c r="L142" s="121">
        <f t="shared" si="15"/>
        <v>3172.52</v>
      </c>
      <c r="M142" s="122">
        <v>1998.56</v>
      </c>
      <c r="N142" s="123">
        <f t="shared" si="16"/>
        <v>5171.08</v>
      </c>
      <c r="O142" s="58">
        <f t="shared" si="17"/>
        <v>308290.68999999994</v>
      </c>
      <c r="P142" s="58">
        <v>999.28</v>
      </c>
      <c r="Q142" s="58">
        <v>999.28</v>
      </c>
      <c r="R142" s="58">
        <v>999.28</v>
      </c>
      <c r="S142" s="58">
        <v>999.28</v>
      </c>
      <c r="T142" s="58">
        <v>999.28</v>
      </c>
      <c r="U142" s="58">
        <v>999.28</v>
      </c>
      <c r="V142" s="58">
        <v>999.28</v>
      </c>
      <c r="W142" s="58">
        <v>999.28</v>
      </c>
      <c r="X142" s="58">
        <v>0</v>
      </c>
      <c r="Y142" s="58">
        <v>0</v>
      </c>
      <c r="Z142" s="58">
        <v>0</v>
      </c>
      <c r="AA142" s="58">
        <v>0</v>
      </c>
      <c r="AB142" s="58">
        <v>0</v>
      </c>
      <c r="AC142" s="58">
        <v>0</v>
      </c>
      <c r="AD142" s="58">
        <v>0</v>
      </c>
      <c r="AE142" s="58">
        <v>0</v>
      </c>
      <c r="AF142" s="58">
        <v>0</v>
      </c>
      <c r="AG142" s="58">
        <v>0</v>
      </c>
      <c r="AH142" s="58">
        <v>0</v>
      </c>
      <c r="AI142" s="58">
        <f t="shared" si="18"/>
        <v>300296.44999999995</v>
      </c>
      <c r="AJ142" s="58">
        <v>0</v>
      </c>
      <c r="AK142" s="58">
        <v>0</v>
      </c>
      <c r="AL142" s="58">
        <v>0</v>
      </c>
      <c r="AM142" s="66"/>
      <c r="AN142" s="58">
        <v>0</v>
      </c>
      <c r="AO142" s="58">
        <v>0</v>
      </c>
      <c r="AP142" s="58">
        <v>0</v>
      </c>
      <c r="AQ142" s="58">
        <v>0</v>
      </c>
      <c r="AR142" s="58">
        <v>0</v>
      </c>
      <c r="AS142" s="58">
        <v>0</v>
      </c>
      <c r="AT142" s="58">
        <v>0</v>
      </c>
      <c r="AU142" s="58">
        <v>0</v>
      </c>
      <c r="AV142" s="58">
        <v>0</v>
      </c>
      <c r="AW142" s="58">
        <v>0</v>
      </c>
      <c r="AX142" s="58">
        <v>0</v>
      </c>
      <c r="AY142" s="129">
        <v>303468.96999999997</v>
      </c>
      <c r="AZ142" s="130">
        <v>3172.52</v>
      </c>
      <c r="BA142" s="103">
        <f t="shared" si="19"/>
        <v>4996.3999999999996</v>
      </c>
      <c r="BB142" s="103">
        <f t="shared" si="20"/>
        <v>2997.84</v>
      </c>
    </row>
    <row r="143" spans="1:54" x14ac:dyDescent="0.25">
      <c r="A143" s="57" t="s">
        <v>3622</v>
      </c>
      <c r="B143" s="133"/>
      <c r="C143" s="28"/>
      <c r="D143" s="120"/>
      <c r="E143" s="57" t="s">
        <v>16</v>
      </c>
      <c r="F143" s="66"/>
      <c r="G143" s="57"/>
      <c r="H143" s="58"/>
      <c r="I143" s="58"/>
      <c r="J143" s="58"/>
      <c r="K143" s="121">
        <f t="shared" si="14"/>
        <v>0</v>
      </c>
      <c r="L143" s="121">
        <f t="shared" si="15"/>
        <v>0</v>
      </c>
      <c r="M143" s="121"/>
      <c r="N143" s="123">
        <f t="shared" si="16"/>
        <v>0</v>
      </c>
      <c r="O143" s="58">
        <f t="shared" si="17"/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  <c r="X143" s="58">
        <v>0</v>
      </c>
      <c r="Y143" s="58">
        <v>0</v>
      </c>
      <c r="Z143" s="58">
        <v>0</v>
      </c>
      <c r="AA143" s="58">
        <v>0</v>
      </c>
      <c r="AB143" s="58">
        <v>0</v>
      </c>
      <c r="AC143" s="58">
        <v>0</v>
      </c>
      <c r="AD143" s="58">
        <v>0</v>
      </c>
      <c r="AE143" s="58">
        <v>0</v>
      </c>
      <c r="AF143" s="58">
        <v>0</v>
      </c>
      <c r="AG143" s="58">
        <v>0</v>
      </c>
      <c r="AH143" s="58">
        <v>0</v>
      </c>
      <c r="AI143" s="58">
        <f t="shared" si="18"/>
        <v>0</v>
      </c>
      <c r="AJ143" s="58">
        <v>0</v>
      </c>
      <c r="AK143" s="58">
        <v>0</v>
      </c>
      <c r="AL143" s="58">
        <v>0</v>
      </c>
      <c r="AM143" s="58">
        <v>0</v>
      </c>
      <c r="AN143" s="58">
        <v>0</v>
      </c>
      <c r="AO143" s="58">
        <v>0</v>
      </c>
      <c r="AP143" s="58">
        <v>0</v>
      </c>
      <c r="AQ143" s="58">
        <v>0</v>
      </c>
      <c r="AR143" s="58">
        <v>0</v>
      </c>
      <c r="AS143" s="58">
        <v>0</v>
      </c>
      <c r="AT143" s="58">
        <v>0</v>
      </c>
      <c r="AU143" s="58">
        <v>0</v>
      </c>
      <c r="AV143" s="58">
        <v>0</v>
      </c>
      <c r="AW143" s="58">
        <v>0</v>
      </c>
      <c r="AX143" s="58">
        <v>0</v>
      </c>
      <c r="AY143" s="124"/>
      <c r="AZ143" s="124">
        <v>0</v>
      </c>
      <c r="BA143" s="103">
        <f t="shared" si="19"/>
        <v>0</v>
      </c>
      <c r="BB143" s="103">
        <f t="shared" si="20"/>
        <v>0</v>
      </c>
    </row>
    <row r="144" spans="1:54" x14ac:dyDescent="0.25">
      <c r="A144" s="57" t="s">
        <v>3623</v>
      </c>
      <c r="B144" s="119"/>
      <c r="C144" s="126">
        <v>45263</v>
      </c>
      <c r="D144" s="127">
        <v>236550</v>
      </c>
      <c r="E144" s="57" t="s">
        <v>19</v>
      </c>
      <c r="F144" s="66" t="s">
        <v>2062</v>
      </c>
      <c r="G144" s="57" t="s">
        <v>3487</v>
      </c>
      <c r="H144" s="128">
        <v>2888.67</v>
      </c>
      <c r="I144" s="128">
        <v>2903.11</v>
      </c>
      <c r="J144" s="128">
        <v>2927.21</v>
      </c>
      <c r="K144" s="121">
        <f t="shared" si="14"/>
        <v>8718.9900000000016</v>
      </c>
      <c r="L144" s="121">
        <f t="shared" si="15"/>
        <v>0</v>
      </c>
      <c r="M144" s="122"/>
      <c r="N144" s="123">
        <f t="shared" si="16"/>
        <v>8718.9900000000016</v>
      </c>
      <c r="O144" s="58">
        <f t="shared" si="17"/>
        <v>221367.90000000002</v>
      </c>
      <c r="P144" s="58">
        <v>2938.91</v>
      </c>
      <c r="Q144" s="58">
        <v>2938.91</v>
      </c>
      <c r="R144" s="58">
        <v>2938.91</v>
      </c>
      <c r="S144" s="58">
        <v>2938.91</v>
      </c>
      <c r="T144" s="58">
        <v>2938.91</v>
      </c>
      <c r="U144" s="58">
        <v>2938.91</v>
      </c>
      <c r="V144" s="58">
        <v>2938.91</v>
      </c>
      <c r="W144" s="58">
        <v>2938.91</v>
      </c>
      <c r="X144" s="58">
        <v>2938.91</v>
      </c>
      <c r="Y144" s="58">
        <v>2938.91</v>
      </c>
      <c r="Z144" s="58">
        <v>2938.91</v>
      </c>
      <c r="AA144" s="58">
        <v>2938.91</v>
      </c>
      <c r="AB144" s="58">
        <v>2938.91</v>
      </c>
      <c r="AC144" s="58">
        <v>2938.91</v>
      </c>
      <c r="AD144" s="58">
        <v>2938.91</v>
      </c>
      <c r="AE144" s="58">
        <v>2938.91</v>
      </c>
      <c r="AF144" s="58">
        <v>2938.91</v>
      </c>
      <c r="AG144" s="58">
        <v>2938.91</v>
      </c>
      <c r="AH144" s="58">
        <v>0</v>
      </c>
      <c r="AI144" s="58">
        <f t="shared" si="18"/>
        <v>165528.39000000001</v>
      </c>
      <c r="AJ144" s="66"/>
      <c r="AK144" s="58">
        <v>2939.13</v>
      </c>
      <c r="AL144" s="58">
        <v>0</v>
      </c>
      <c r="AM144" s="58">
        <v>0</v>
      </c>
      <c r="AN144" s="58">
        <v>0</v>
      </c>
      <c r="AO144" s="58">
        <v>0</v>
      </c>
      <c r="AP144" s="58">
        <v>0</v>
      </c>
      <c r="AQ144" s="58">
        <v>0</v>
      </c>
      <c r="AR144" s="58">
        <v>0</v>
      </c>
      <c r="AS144" s="58">
        <v>0</v>
      </c>
      <c r="AT144" s="58">
        <v>0</v>
      </c>
      <c r="AU144" s="58">
        <v>0</v>
      </c>
      <c r="AV144" s="58">
        <v>0</v>
      </c>
      <c r="AW144" s="58">
        <v>0</v>
      </c>
      <c r="AX144" s="58">
        <v>0</v>
      </c>
      <c r="AY144" s="132">
        <v>165528.39000000001</v>
      </c>
      <c r="AZ144" s="124"/>
      <c r="BA144" s="103">
        <f t="shared" si="19"/>
        <v>14694.55</v>
      </c>
      <c r="BB144" s="103">
        <f t="shared" si="20"/>
        <v>41144.959999999999</v>
      </c>
    </row>
    <row r="145" spans="1:54" x14ac:dyDescent="0.25">
      <c r="A145" s="57" t="s">
        <v>3958</v>
      </c>
      <c r="B145" s="131">
        <v>1787703151377</v>
      </c>
      <c r="C145" s="126">
        <v>45262</v>
      </c>
      <c r="D145" s="127">
        <v>354881.05</v>
      </c>
      <c r="E145" s="57" t="s">
        <v>19</v>
      </c>
      <c r="F145" s="66" t="s">
        <v>2064</v>
      </c>
      <c r="G145" s="57" t="s">
        <v>3487</v>
      </c>
      <c r="H145" s="128">
        <v>744.86</v>
      </c>
      <c r="I145" s="128">
        <v>748.58</v>
      </c>
      <c r="J145" s="128">
        <v>754.8</v>
      </c>
      <c r="K145" s="121">
        <f t="shared" si="14"/>
        <v>2248.2399999999998</v>
      </c>
      <c r="L145" s="121">
        <f t="shared" si="15"/>
        <v>3330.6000000000004</v>
      </c>
      <c r="M145" s="122">
        <v>2115.56</v>
      </c>
      <c r="N145" s="123">
        <f t="shared" si="16"/>
        <v>7694.4</v>
      </c>
      <c r="O145" s="58">
        <f t="shared" si="17"/>
        <v>349476.21</v>
      </c>
      <c r="P145" s="58">
        <v>1815.59</v>
      </c>
      <c r="Q145" s="58">
        <v>1815.59</v>
      </c>
      <c r="R145" s="58">
        <v>1815.59</v>
      </c>
      <c r="S145" s="58">
        <v>1815.59</v>
      </c>
      <c r="T145" s="58">
        <v>1815.59</v>
      </c>
      <c r="U145" s="58">
        <v>1815.59</v>
      </c>
      <c r="V145" s="58">
        <v>1815.59</v>
      </c>
      <c r="W145" s="58">
        <v>1815.59</v>
      </c>
      <c r="X145" s="58">
        <v>757.81</v>
      </c>
      <c r="Y145" s="58">
        <v>757.81</v>
      </c>
      <c r="Z145" s="58">
        <v>757.81</v>
      </c>
      <c r="AA145" s="58">
        <v>757.81</v>
      </c>
      <c r="AB145" s="58">
        <v>757.81</v>
      </c>
      <c r="AC145" s="58">
        <v>757.81</v>
      </c>
      <c r="AD145" s="58">
        <v>757.81</v>
      </c>
      <c r="AE145" s="58">
        <v>757.81</v>
      </c>
      <c r="AF145" s="58">
        <v>757.81</v>
      </c>
      <c r="AG145" s="58">
        <v>757.81</v>
      </c>
      <c r="AH145" s="58">
        <v>0</v>
      </c>
      <c r="AI145" s="58">
        <f t="shared" si="18"/>
        <v>326963.08</v>
      </c>
      <c r="AJ145" s="66"/>
      <c r="AK145" s="58">
        <v>410.31</v>
      </c>
      <c r="AL145" s="58">
        <v>0</v>
      </c>
      <c r="AM145" s="58">
        <v>0</v>
      </c>
      <c r="AN145" s="58">
        <v>0</v>
      </c>
      <c r="AO145" s="58">
        <v>0</v>
      </c>
      <c r="AP145" s="58">
        <v>0</v>
      </c>
      <c r="AQ145" s="58">
        <v>0</v>
      </c>
      <c r="AR145" s="58">
        <v>0</v>
      </c>
      <c r="AS145" s="58">
        <v>0</v>
      </c>
      <c r="AT145" s="58">
        <v>0</v>
      </c>
      <c r="AU145" s="58">
        <v>0</v>
      </c>
      <c r="AV145" s="58">
        <v>0</v>
      </c>
      <c r="AW145" s="58">
        <v>0</v>
      </c>
      <c r="AX145" s="58">
        <v>0</v>
      </c>
      <c r="AY145" s="129">
        <v>330293.68</v>
      </c>
      <c r="AZ145" s="130">
        <v>3330.6000000000004</v>
      </c>
      <c r="BA145" s="103">
        <f t="shared" si="19"/>
        <v>9077.9499999999989</v>
      </c>
      <c r="BB145" s="103">
        <f t="shared" si="20"/>
        <v>13435.179999999995</v>
      </c>
    </row>
    <row r="146" spans="1:54" x14ac:dyDescent="0.25">
      <c r="A146" s="57" t="s">
        <v>3959</v>
      </c>
      <c r="B146" s="28"/>
      <c r="C146" s="39">
        <v>45331</v>
      </c>
      <c r="D146" s="120">
        <v>409695</v>
      </c>
      <c r="E146" s="57" t="s">
        <v>19</v>
      </c>
      <c r="F146" s="66" t="s">
        <v>3960</v>
      </c>
      <c r="G146" s="57" t="s">
        <v>3487</v>
      </c>
      <c r="H146" s="128">
        <v>5307.3</v>
      </c>
      <c r="I146" s="128">
        <v>2130.71</v>
      </c>
      <c r="J146" s="128">
        <v>2842.06</v>
      </c>
      <c r="K146" s="121">
        <f t="shared" si="14"/>
        <v>10280.07</v>
      </c>
      <c r="L146" s="121">
        <f t="shared" si="15"/>
        <v>72844.25</v>
      </c>
      <c r="M146" s="122"/>
      <c r="N146" s="123">
        <f t="shared" si="16"/>
        <v>83124.320000000007</v>
      </c>
      <c r="O146" s="58">
        <f t="shared" si="17"/>
        <v>287341.24999999994</v>
      </c>
      <c r="P146" s="58">
        <v>2853.43</v>
      </c>
      <c r="Q146" s="58">
        <v>2853.43</v>
      </c>
      <c r="R146" s="58">
        <v>2853.43</v>
      </c>
      <c r="S146" s="58">
        <v>2853.43</v>
      </c>
      <c r="T146" s="58">
        <v>2853.43</v>
      </c>
      <c r="U146" s="58">
        <v>2853.43</v>
      </c>
      <c r="V146" s="58">
        <v>2853.43</v>
      </c>
      <c r="W146" s="58">
        <v>2853.43</v>
      </c>
      <c r="X146" s="58">
        <v>12559.8</v>
      </c>
      <c r="Y146" s="58">
        <v>2044.56</v>
      </c>
      <c r="Z146" s="58">
        <v>2044.56</v>
      </c>
      <c r="AA146" s="58">
        <v>2044.56</v>
      </c>
      <c r="AB146" s="58">
        <v>2044.56</v>
      </c>
      <c r="AC146" s="58">
        <v>2044.56</v>
      </c>
      <c r="AD146" s="58">
        <v>2044.56</v>
      </c>
      <c r="AE146" s="58">
        <v>2044.56</v>
      </c>
      <c r="AF146" s="58">
        <v>2044.56</v>
      </c>
      <c r="AG146" s="58">
        <v>2044.56</v>
      </c>
      <c r="AH146" s="58">
        <v>2044.51</v>
      </c>
      <c r="AI146" s="58">
        <f t="shared" si="18"/>
        <v>221694.19</v>
      </c>
      <c r="AJ146" s="58">
        <v>0</v>
      </c>
      <c r="AK146" s="58">
        <v>9706.42</v>
      </c>
      <c r="AL146" s="66"/>
      <c r="AM146" s="58">
        <v>107.85</v>
      </c>
      <c r="AN146" s="58">
        <v>0</v>
      </c>
      <c r="AO146" s="58">
        <v>0</v>
      </c>
      <c r="AP146" s="58">
        <v>0</v>
      </c>
      <c r="AQ146" s="58">
        <v>0</v>
      </c>
      <c r="AR146" s="58">
        <v>0</v>
      </c>
      <c r="AS146" s="58">
        <v>0</v>
      </c>
      <c r="AT146" s="58">
        <v>0</v>
      </c>
      <c r="AU146" s="58">
        <v>0</v>
      </c>
      <c r="AV146" s="58">
        <v>0</v>
      </c>
      <c r="AW146" s="58">
        <v>0</v>
      </c>
      <c r="AX146" s="58">
        <v>0</v>
      </c>
      <c r="AY146" s="124">
        <v>294538.44</v>
      </c>
      <c r="AZ146" s="124">
        <v>72844.25</v>
      </c>
      <c r="BA146" s="103">
        <f t="shared" si="19"/>
        <v>14267.15</v>
      </c>
      <c r="BB146" s="103">
        <f t="shared" si="20"/>
        <v>51379.909999999996</v>
      </c>
    </row>
    <row r="147" spans="1:54" x14ac:dyDescent="0.25">
      <c r="A147" s="57" t="s">
        <v>3961</v>
      </c>
      <c r="B147" s="28"/>
      <c r="C147" s="39">
        <v>45468</v>
      </c>
      <c r="D147" s="120">
        <v>317972</v>
      </c>
      <c r="E147" s="57" t="s">
        <v>19</v>
      </c>
      <c r="F147" s="66" t="s">
        <v>2070</v>
      </c>
      <c r="G147" s="57" t="s">
        <v>3487</v>
      </c>
      <c r="H147" s="128">
        <v>1222.3499999999999</v>
      </c>
      <c r="I147" s="128">
        <v>1228.46</v>
      </c>
      <c r="J147" s="128">
        <v>1292.49</v>
      </c>
      <c r="K147" s="121">
        <f t="shared" si="14"/>
        <v>3743.3</v>
      </c>
      <c r="L147" s="121">
        <f t="shared" si="15"/>
        <v>52254.17</v>
      </c>
      <c r="M147" s="122"/>
      <c r="N147" s="123">
        <f t="shared" si="16"/>
        <v>55997.47</v>
      </c>
      <c r="O147" s="58">
        <f t="shared" si="17"/>
        <v>248264.62</v>
      </c>
      <c r="P147" s="58">
        <v>2081.2399999999998</v>
      </c>
      <c r="Q147" s="58">
        <v>2081.2399999999998</v>
      </c>
      <c r="R147" s="58">
        <v>2081.2399999999998</v>
      </c>
      <c r="S147" s="58">
        <v>2081.2399999999998</v>
      </c>
      <c r="T147" s="58">
        <v>2081.2399999999998</v>
      </c>
      <c r="U147" s="58">
        <v>2081.2399999999998</v>
      </c>
      <c r="V147" s="58">
        <v>2081.2399999999998</v>
      </c>
      <c r="W147" s="58">
        <v>2081.2399999999998</v>
      </c>
      <c r="X147" s="58">
        <v>10073.620000000001</v>
      </c>
      <c r="Y147" s="58">
        <v>2081.2399999999998</v>
      </c>
      <c r="Z147" s="58">
        <v>1297.6600000000001</v>
      </c>
      <c r="AA147" s="58">
        <v>1297.6600000000001</v>
      </c>
      <c r="AB147" s="58">
        <v>1297.6600000000001</v>
      </c>
      <c r="AC147" s="58">
        <v>1297.6600000000001</v>
      </c>
      <c r="AD147" s="58">
        <v>1297.6600000000001</v>
      </c>
      <c r="AE147" s="58">
        <v>1297.6600000000001</v>
      </c>
      <c r="AF147" s="58">
        <v>1297.6600000000001</v>
      </c>
      <c r="AG147" s="58">
        <v>1297.6600000000001</v>
      </c>
      <c r="AH147" s="58">
        <v>1297.67</v>
      </c>
      <c r="AI147" s="58">
        <f t="shared" si="18"/>
        <v>199443.24</v>
      </c>
      <c r="AJ147" s="66"/>
      <c r="AK147" s="58">
        <v>7992.38</v>
      </c>
      <c r="AL147" s="58">
        <v>0</v>
      </c>
      <c r="AM147" s="58">
        <v>0</v>
      </c>
      <c r="AN147" s="58">
        <v>0</v>
      </c>
      <c r="AO147" s="58">
        <v>0</v>
      </c>
      <c r="AP147" s="58">
        <v>345.27</v>
      </c>
      <c r="AQ147" s="58">
        <v>0</v>
      </c>
      <c r="AR147" s="58">
        <v>0</v>
      </c>
      <c r="AS147" s="58">
        <v>0</v>
      </c>
      <c r="AT147" s="58">
        <v>0</v>
      </c>
      <c r="AU147" s="58">
        <v>0</v>
      </c>
      <c r="AV147" s="58">
        <v>0</v>
      </c>
      <c r="AW147" s="58">
        <v>0</v>
      </c>
      <c r="AX147" s="58">
        <v>0</v>
      </c>
      <c r="AY147" s="129">
        <v>251697.41</v>
      </c>
      <c r="AZ147" s="130">
        <v>52254.17</v>
      </c>
      <c r="BA147" s="103">
        <f t="shared" si="19"/>
        <v>10406.199999999999</v>
      </c>
      <c r="BB147" s="103">
        <f t="shared" si="20"/>
        <v>38415.179999999993</v>
      </c>
    </row>
    <row r="148" spans="1:54" x14ac:dyDescent="0.25">
      <c r="A148" s="57" t="s">
        <v>3962</v>
      </c>
      <c r="B148" s="145"/>
      <c r="C148" s="139">
        <v>45387</v>
      </c>
      <c r="D148" s="140">
        <v>327275</v>
      </c>
      <c r="E148" s="57" t="s">
        <v>19</v>
      </c>
      <c r="F148" s="66" t="s">
        <v>2074</v>
      </c>
      <c r="G148" s="57" t="s">
        <v>3487</v>
      </c>
      <c r="H148" s="128"/>
      <c r="I148" s="128">
        <v>650.88</v>
      </c>
      <c r="J148" s="128"/>
      <c r="K148" s="121">
        <f t="shared" si="14"/>
        <v>650.88</v>
      </c>
      <c r="L148" s="121">
        <f t="shared" si="15"/>
        <v>0</v>
      </c>
      <c r="M148" s="122"/>
      <c r="N148" s="123">
        <f t="shared" si="16"/>
        <v>650.88</v>
      </c>
      <c r="O148" s="58">
        <f t="shared" si="17"/>
        <v>321753.90999999997</v>
      </c>
      <c r="P148" s="58">
        <v>2185.98</v>
      </c>
      <c r="Q148" s="58">
        <v>2185.98</v>
      </c>
      <c r="R148" s="58">
        <v>2185.98</v>
      </c>
      <c r="S148" s="58">
        <v>2185.98</v>
      </c>
      <c r="T148" s="58">
        <v>2185.98</v>
      </c>
      <c r="U148" s="58">
        <v>2185.98</v>
      </c>
      <c r="V148" s="58">
        <v>2185.98</v>
      </c>
      <c r="W148" s="58">
        <v>2185.98</v>
      </c>
      <c r="X148" s="58">
        <v>7556.94</v>
      </c>
      <c r="Y148" s="58">
        <v>2185.98</v>
      </c>
      <c r="Z148" s="58">
        <v>2185.98</v>
      </c>
      <c r="AA148" s="58">
        <v>2185.98</v>
      </c>
      <c r="AB148" s="58">
        <v>2185.98</v>
      </c>
      <c r="AC148" s="58">
        <v>2185.98</v>
      </c>
      <c r="AD148" s="58">
        <v>2185.98</v>
      </c>
      <c r="AE148" s="58">
        <v>2185.98</v>
      </c>
      <c r="AF148" s="58">
        <v>2185.98</v>
      </c>
      <c r="AG148" s="58">
        <v>2185.98</v>
      </c>
      <c r="AH148" s="58">
        <v>12927.89</v>
      </c>
      <c r="AI148" s="58">
        <f t="shared" si="18"/>
        <v>264000</v>
      </c>
      <c r="AJ148" s="58">
        <v>0</v>
      </c>
      <c r="AK148" s="66"/>
      <c r="AL148" s="58">
        <v>0</v>
      </c>
      <c r="AM148" s="58">
        <v>0</v>
      </c>
      <c r="AN148" s="58">
        <v>0</v>
      </c>
      <c r="AO148" s="58">
        <v>107.42</v>
      </c>
      <c r="AP148" s="58">
        <v>0</v>
      </c>
      <c r="AQ148" s="58">
        <v>0</v>
      </c>
      <c r="AR148" s="58">
        <v>0</v>
      </c>
      <c r="AS148" s="58">
        <v>0</v>
      </c>
      <c r="AT148" s="58">
        <v>0</v>
      </c>
      <c r="AU148" s="58">
        <v>0</v>
      </c>
      <c r="AV148" s="58">
        <v>0</v>
      </c>
      <c r="AW148" s="58">
        <v>0</v>
      </c>
      <c r="AX148" s="58">
        <v>0</v>
      </c>
      <c r="AY148" s="129">
        <v>264000</v>
      </c>
      <c r="AZ148" s="124"/>
      <c r="BA148" s="103">
        <f t="shared" si="19"/>
        <v>10929.9</v>
      </c>
      <c r="BB148" s="103">
        <f t="shared" si="20"/>
        <v>46824.009999999995</v>
      </c>
    </row>
    <row r="149" spans="1:54" x14ac:dyDescent="0.25">
      <c r="A149" s="57" t="s">
        <v>3963</v>
      </c>
      <c r="B149" s="133"/>
      <c r="C149" s="28"/>
      <c r="D149" s="120"/>
      <c r="E149" s="57" t="s">
        <v>16</v>
      </c>
      <c r="F149" s="66"/>
      <c r="G149" s="57"/>
      <c r="H149" s="58"/>
      <c r="I149" s="58"/>
      <c r="J149" s="58"/>
      <c r="K149" s="121">
        <f t="shared" si="14"/>
        <v>0</v>
      </c>
      <c r="L149" s="121">
        <f t="shared" si="15"/>
        <v>0</v>
      </c>
      <c r="M149" s="121"/>
      <c r="N149" s="123">
        <f t="shared" si="16"/>
        <v>0</v>
      </c>
      <c r="O149" s="58">
        <f t="shared" si="17"/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  <c r="X149" s="58">
        <v>0</v>
      </c>
      <c r="Y149" s="58">
        <v>0</v>
      </c>
      <c r="Z149" s="58">
        <v>0</v>
      </c>
      <c r="AA149" s="58">
        <v>0</v>
      </c>
      <c r="AB149" s="58">
        <v>0</v>
      </c>
      <c r="AC149" s="58">
        <v>0</v>
      </c>
      <c r="AD149" s="58">
        <v>0</v>
      </c>
      <c r="AE149" s="58">
        <v>0</v>
      </c>
      <c r="AF149" s="58">
        <v>0</v>
      </c>
      <c r="AG149" s="58">
        <v>0</v>
      </c>
      <c r="AH149" s="58">
        <v>0</v>
      </c>
      <c r="AI149" s="58">
        <f t="shared" si="18"/>
        <v>0</v>
      </c>
      <c r="AJ149" s="58">
        <v>0</v>
      </c>
      <c r="AK149" s="58">
        <v>0</v>
      </c>
      <c r="AL149" s="58">
        <v>0</v>
      </c>
      <c r="AM149" s="58">
        <v>0</v>
      </c>
      <c r="AN149" s="58">
        <v>0</v>
      </c>
      <c r="AO149" s="58">
        <v>0</v>
      </c>
      <c r="AP149" s="58">
        <v>0</v>
      </c>
      <c r="AQ149" s="58">
        <v>0</v>
      </c>
      <c r="AR149" s="58">
        <v>0</v>
      </c>
      <c r="AS149" s="58">
        <v>0</v>
      </c>
      <c r="AT149" s="58">
        <v>0</v>
      </c>
      <c r="AU149" s="58">
        <v>0</v>
      </c>
      <c r="AV149" s="58">
        <v>0</v>
      </c>
      <c r="AW149" s="58">
        <v>0</v>
      </c>
      <c r="AX149" s="58">
        <v>0</v>
      </c>
      <c r="AY149" s="124"/>
      <c r="AZ149" s="124">
        <v>0</v>
      </c>
      <c r="BA149" s="103">
        <f t="shared" si="19"/>
        <v>0</v>
      </c>
      <c r="BB149" s="103">
        <f t="shared" si="20"/>
        <v>0</v>
      </c>
    </row>
    <row r="150" spans="1:54" x14ac:dyDescent="0.25">
      <c r="A150" s="57" t="s">
        <v>3964</v>
      </c>
      <c r="B150" s="133"/>
      <c r="C150" s="28"/>
      <c r="D150" s="120"/>
      <c r="E150" s="57" t="s">
        <v>16</v>
      </c>
      <c r="F150" s="66"/>
      <c r="G150" s="57"/>
      <c r="H150" s="58"/>
      <c r="I150" s="58"/>
      <c r="J150" s="58"/>
      <c r="K150" s="121">
        <f t="shared" si="14"/>
        <v>0</v>
      </c>
      <c r="L150" s="121">
        <f t="shared" si="15"/>
        <v>0</v>
      </c>
      <c r="M150" s="121"/>
      <c r="N150" s="123">
        <f t="shared" si="16"/>
        <v>0</v>
      </c>
      <c r="O150" s="58">
        <f t="shared" si="17"/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  <c r="X150" s="58">
        <v>0</v>
      </c>
      <c r="Y150" s="58">
        <v>0</v>
      </c>
      <c r="Z150" s="58">
        <v>0</v>
      </c>
      <c r="AA150" s="58">
        <v>0</v>
      </c>
      <c r="AB150" s="58">
        <v>0</v>
      </c>
      <c r="AC150" s="58">
        <v>0</v>
      </c>
      <c r="AD150" s="58">
        <v>0</v>
      </c>
      <c r="AE150" s="58">
        <v>0</v>
      </c>
      <c r="AF150" s="58">
        <v>0</v>
      </c>
      <c r="AG150" s="58">
        <v>0</v>
      </c>
      <c r="AH150" s="58">
        <v>0</v>
      </c>
      <c r="AI150" s="58">
        <f t="shared" si="18"/>
        <v>0</v>
      </c>
      <c r="AJ150" s="58">
        <v>0</v>
      </c>
      <c r="AK150" s="58">
        <v>0</v>
      </c>
      <c r="AL150" s="58">
        <v>0</v>
      </c>
      <c r="AM150" s="58">
        <v>0</v>
      </c>
      <c r="AN150" s="58">
        <v>0</v>
      </c>
      <c r="AO150" s="58">
        <v>0</v>
      </c>
      <c r="AP150" s="58">
        <v>0</v>
      </c>
      <c r="AQ150" s="58">
        <v>0</v>
      </c>
      <c r="AR150" s="58">
        <v>0</v>
      </c>
      <c r="AS150" s="58">
        <v>0</v>
      </c>
      <c r="AT150" s="58">
        <v>0</v>
      </c>
      <c r="AU150" s="58">
        <v>0</v>
      </c>
      <c r="AV150" s="58">
        <v>0</v>
      </c>
      <c r="AW150" s="58">
        <v>0</v>
      </c>
      <c r="AX150" s="58">
        <v>0</v>
      </c>
      <c r="AY150" s="124"/>
      <c r="AZ150" s="124">
        <v>0</v>
      </c>
      <c r="BA150" s="103">
        <f t="shared" si="19"/>
        <v>0</v>
      </c>
      <c r="BB150" s="103">
        <f t="shared" si="20"/>
        <v>0</v>
      </c>
    </row>
    <row r="151" spans="1:54" x14ac:dyDescent="0.25">
      <c r="A151" s="57" t="s">
        <v>3965</v>
      </c>
      <c r="B151" s="119"/>
      <c r="C151" s="39">
        <v>45414</v>
      </c>
      <c r="D151" s="120">
        <v>323616.09000000003</v>
      </c>
      <c r="E151" s="57" t="s">
        <v>19</v>
      </c>
      <c r="F151" s="66" t="s">
        <v>2080</v>
      </c>
      <c r="G151" s="57" t="s">
        <v>3487</v>
      </c>
      <c r="H151" s="128">
        <v>1661.86</v>
      </c>
      <c r="I151" s="33"/>
      <c r="J151" s="33"/>
      <c r="K151" s="121">
        <f t="shared" si="14"/>
        <v>1661.86</v>
      </c>
      <c r="L151" s="121">
        <f t="shared" si="15"/>
        <v>0</v>
      </c>
      <c r="M151" s="122"/>
      <c r="N151" s="123">
        <f t="shared" si="16"/>
        <v>1661.86</v>
      </c>
      <c r="O151" s="58">
        <f t="shared" si="17"/>
        <v>290867.62</v>
      </c>
      <c r="P151" s="58">
        <v>1874.59</v>
      </c>
      <c r="Q151" s="58">
        <v>1874.59</v>
      </c>
      <c r="R151" s="58">
        <v>1874.59</v>
      </c>
      <c r="S151" s="58">
        <v>1874.59</v>
      </c>
      <c r="T151" s="58">
        <v>1874.59</v>
      </c>
      <c r="U151" s="58">
        <v>1874.59</v>
      </c>
      <c r="V151" s="58">
        <v>1874.59</v>
      </c>
      <c r="W151" s="58">
        <v>1874.59</v>
      </c>
      <c r="X151" s="58">
        <v>19013.66</v>
      </c>
      <c r="Y151" s="58">
        <v>1874.59</v>
      </c>
      <c r="Z151" s="58">
        <v>1874.59</v>
      </c>
      <c r="AA151" s="58">
        <v>1874.59</v>
      </c>
      <c r="AB151" s="58">
        <v>1874.59</v>
      </c>
      <c r="AC151" s="58">
        <v>1874.59</v>
      </c>
      <c r="AD151" s="58">
        <v>1874.59</v>
      </c>
      <c r="AE151" s="58">
        <v>1874.59</v>
      </c>
      <c r="AF151" s="58">
        <v>1874.59</v>
      </c>
      <c r="AG151" s="58">
        <v>1874.59</v>
      </c>
      <c r="AH151" s="58">
        <v>1874.59</v>
      </c>
      <c r="AI151" s="58">
        <f t="shared" si="18"/>
        <v>235860.94</v>
      </c>
      <c r="AJ151" s="58">
        <v>1874.59</v>
      </c>
      <c r="AK151" s="66"/>
      <c r="AL151" s="58">
        <v>0</v>
      </c>
      <c r="AM151" s="58">
        <v>0</v>
      </c>
      <c r="AN151" s="58">
        <v>0</v>
      </c>
      <c r="AO151" s="58">
        <v>375.81</v>
      </c>
      <c r="AP151" s="58">
        <v>0</v>
      </c>
      <c r="AQ151" s="58">
        <v>0</v>
      </c>
      <c r="AR151" s="58">
        <v>0</v>
      </c>
      <c r="AS151" s="58">
        <v>0</v>
      </c>
      <c r="AT151" s="58">
        <v>0</v>
      </c>
      <c r="AU151" s="58">
        <v>0</v>
      </c>
      <c r="AV151" s="58">
        <v>0</v>
      </c>
      <c r="AW151" s="58">
        <v>0</v>
      </c>
      <c r="AX151" s="58">
        <v>0</v>
      </c>
      <c r="AY151" s="132">
        <v>235860.94</v>
      </c>
      <c r="AZ151" s="124"/>
      <c r="BA151" s="103">
        <f t="shared" si="19"/>
        <v>9372.9499999999989</v>
      </c>
      <c r="BB151" s="103">
        <f t="shared" si="20"/>
        <v>45633.729999999974</v>
      </c>
    </row>
    <row r="152" spans="1:54" x14ac:dyDescent="0.25">
      <c r="A152" s="57" t="s">
        <v>3966</v>
      </c>
      <c r="B152" s="133"/>
      <c r="C152" s="28"/>
      <c r="D152" s="120"/>
      <c r="E152" s="57" t="s">
        <v>16</v>
      </c>
      <c r="F152" s="66"/>
      <c r="G152" s="57"/>
      <c r="H152" s="58"/>
      <c r="I152" s="58"/>
      <c r="J152" s="58"/>
      <c r="K152" s="121">
        <f t="shared" si="14"/>
        <v>0</v>
      </c>
      <c r="L152" s="121">
        <f t="shared" si="15"/>
        <v>0</v>
      </c>
      <c r="M152" s="121"/>
      <c r="N152" s="123">
        <f t="shared" si="16"/>
        <v>0</v>
      </c>
      <c r="O152" s="58">
        <f t="shared" si="17"/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  <c r="X152" s="58">
        <v>0</v>
      </c>
      <c r="Y152" s="58">
        <v>0</v>
      </c>
      <c r="Z152" s="58">
        <v>0</v>
      </c>
      <c r="AA152" s="58">
        <v>0</v>
      </c>
      <c r="AB152" s="58">
        <v>0</v>
      </c>
      <c r="AC152" s="58">
        <v>0</v>
      </c>
      <c r="AD152" s="58">
        <v>0</v>
      </c>
      <c r="AE152" s="58">
        <v>0</v>
      </c>
      <c r="AF152" s="58">
        <v>0</v>
      </c>
      <c r="AG152" s="58">
        <v>0</v>
      </c>
      <c r="AH152" s="58">
        <v>0</v>
      </c>
      <c r="AI152" s="58">
        <f t="shared" si="18"/>
        <v>0</v>
      </c>
      <c r="AJ152" s="58">
        <v>0</v>
      </c>
      <c r="AK152" s="58">
        <v>0</v>
      </c>
      <c r="AL152" s="58">
        <v>0</v>
      </c>
      <c r="AM152" s="58">
        <v>0</v>
      </c>
      <c r="AN152" s="58">
        <v>0</v>
      </c>
      <c r="AO152" s="58">
        <v>0</v>
      </c>
      <c r="AP152" s="58">
        <v>0</v>
      </c>
      <c r="AQ152" s="58">
        <v>0</v>
      </c>
      <c r="AR152" s="58">
        <v>0</v>
      </c>
      <c r="AS152" s="58">
        <v>0</v>
      </c>
      <c r="AT152" s="58">
        <v>0</v>
      </c>
      <c r="AU152" s="58">
        <v>0</v>
      </c>
      <c r="AV152" s="58">
        <v>0</v>
      </c>
      <c r="AW152" s="58">
        <v>0</v>
      </c>
      <c r="AX152" s="58">
        <v>0</v>
      </c>
      <c r="AY152" s="124"/>
      <c r="AZ152" s="124">
        <v>0</v>
      </c>
      <c r="BA152" s="103">
        <f t="shared" si="19"/>
        <v>0</v>
      </c>
      <c r="BB152" s="103">
        <f t="shared" si="20"/>
        <v>0</v>
      </c>
    </row>
    <row r="153" spans="1:54" x14ac:dyDescent="0.25">
      <c r="A153" s="57" t="s">
        <v>3967</v>
      </c>
      <c r="B153" s="134"/>
      <c r="C153" s="139">
        <v>45355</v>
      </c>
      <c r="D153" s="140">
        <v>221730</v>
      </c>
      <c r="E153" s="57" t="s">
        <v>19</v>
      </c>
      <c r="F153" s="137" t="s">
        <v>2084</v>
      </c>
      <c r="G153" s="57" t="s">
        <v>3487</v>
      </c>
      <c r="H153" s="128">
        <v>4545.95</v>
      </c>
      <c r="I153" s="128">
        <v>4568.68</v>
      </c>
      <c r="J153" s="128">
        <v>4606.6000000000004</v>
      </c>
      <c r="K153" s="121">
        <f t="shared" si="14"/>
        <v>13721.230000000001</v>
      </c>
      <c r="L153" s="121">
        <f t="shared" si="15"/>
        <v>0</v>
      </c>
      <c r="M153" s="122"/>
      <c r="N153" s="123">
        <f t="shared" si="16"/>
        <v>13721.230000000001</v>
      </c>
      <c r="O153" s="58">
        <f t="shared" si="17"/>
        <v>87983.12999999999</v>
      </c>
      <c r="P153" s="58">
        <v>4625.03</v>
      </c>
      <c r="Q153" s="58">
        <v>4625.03</v>
      </c>
      <c r="R153" s="58">
        <v>4625.03</v>
      </c>
      <c r="S153" s="58">
        <v>4625.03</v>
      </c>
      <c r="T153" s="58">
        <v>4625.03</v>
      </c>
      <c r="U153" s="58">
        <v>4625.03</v>
      </c>
      <c r="V153" s="58">
        <v>4625.03</v>
      </c>
      <c r="W153" s="58">
        <v>4625.03</v>
      </c>
      <c r="X153" s="58">
        <v>4625.03</v>
      </c>
      <c r="Y153" s="58">
        <v>4625.03</v>
      </c>
      <c r="Z153" s="58">
        <v>4625.03</v>
      </c>
      <c r="AA153" s="58">
        <v>4625.03</v>
      </c>
      <c r="AB153" s="58">
        <v>4625.03</v>
      </c>
      <c r="AC153" s="58">
        <v>4625.03</v>
      </c>
      <c r="AD153" s="58">
        <v>4625.03</v>
      </c>
      <c r="AE153" s="58">
        <v>4625.03</v>
      </c>
      <c r="AF153" s="58">
        <v>4625.03</v>
      </c>
      <c r="AG153" s="58">
        <v>4625.03</v>
      </c>
      <c r="AH153" s="58">
        <v>4625.03</v>
      </c>
      <c r="AI153" s="58">
        <f t="shared" si="18"/>
        <v>0</v>
      </c>
      <c r="AJ153" s="58">
        <v>0</v>
      </c>
      <c r="AK153" s="58">
        <v>0</v>
      </c>
      <c r="AL153" s="58">
        <v>0</v>
      </c>
      <c r="AM153" s="58">
        <v>0</v>
      </c>
      <c r="AN153" s="58">
        <v>107.56</v>
      </c>
      <c r="AO153" s="58">
        <v>0</v>
      </c>
      <c r="AP153" s="58">
        <v>0</v>
      </c>
      <c r="AQ153" s="58">
        <v>0</v>
      </c>
      <c r="AR153" s="58">
        <v>0</v>
      </c>
      <c r="AS153" s="58">
        <v>0</v>
      </c>
      <c r="AT153" s="58">
        <v>0</v>
      </c>
      <c r="AU153" s="58">
        <v>0</v>
      </c>
      <c r="AV153" s="58">
        <v>0</v>
      </c>
      <c r="AW153" s="58">
        <v>0</v>
      </c>
      <c r="AX153" s="58">
        <v>0</v>
      </c>
      <c r="AY153" s="124"/>
      <c r="AZ153" s="124"/>
      <c r="BA153" s="103">
        <f t="shared" si="19"/>
        <v>23125.149999999998</v>
      </c>
      <c r="BB153" s="103">
        <f t="shared" si="20"/>
        <v>64857.979999999989</v>
      </c>
    </row>
    <row r="154" spans="1:54" x14ac:dyDescent="0.25">
      <c r="A154" s="57" t="s">
        <v>3968</v>
      </c>
      <c r="B154" s="131">
        <v>1787703133670</v>
      </c>
      <c r="C154" s="126">
        <v>45262</v>
      </c>
      <c r="D154" s="127">
        <v>378228.02</v>
      </c>
      <c r="E154" s="57" t="s">
        <v>19</v>
      </c>
      <c r="F154" s="66" t="s">
        <v>2087</v>
      </c>
      <c r="G154" s="57" t="s">
        <v>3487</v>
      </c>
      <c r="H154" s="128">
        <v>1968.56</v>
      </c>
      <c r="I154" s="128">
        <v>1978.4</v>
      </c>
      <c r="J154" s="128">
        <v>1994.82</v>
      </c>
      <c r="K154" s="121">
        <f t="shared" si="14"/>
        <v>5941.78</v>
      </c>
      <c r="L154" s="121">
        <f t="shared" si="15"/>
        <v>2830.16</v>
      </c>
      <c r="M154" s="122">
        <v>3971.9700000000003</v>
      </c>
      <c r="N154" s="123">
        <f t="shared" si="16"/>
        <v>12743.91</v>
      </c>
      <c r="O154" s="58">
        <f t="shared" si="17"/>
        <v>343811.06000000006</v>
      </c>
      <c r="P154" s="58">
        <v>3326.79</v>
      </c>
      <c r="Q154" s="58">
        <v>3326.79</v>
      </c>
      <c r="R154" s="58">
        <v>3326.79</v>
      </c>
      <c r="S154" s="58">
        <v>3326.79</v>
      </c>
      <c r="T154" s="58">
        <v>3326.79</v>
      </c>
      <c r="U154" s="58">
        <v>2002.8</v>
      </c>
      <c r="V154" s="58">
        <v>2002.8</v>
      </c>
      <c r="W154" s="58">
        <v>2002.8</v>
      </c>
      <c r="X154" s="58">
        <v>16617.8</v>
      </c>
      <c r="Y154" s="58">
        <v>2002.8</v>
      </c>
      <c r="Z154" s="58">
        <v>2002.8</v>
      </c>
      <c r="AA154" s="58">
        <v>2002.8</v>
      </c>
      <c r="AB154" s="58">
        <v>2002.8</v>
      </c>
      <c r="AC154" s="58">
        <v>2002.8</v>
      </c>
      <c r="AD154" s="58">
        <v>2002.8</v>
      </c>
      <c r="AE154" s="58">
        <v>2002.8</v>
      </c>
      <c r="AF154" s="58">
        <v>2002.8</v>
      </c>
      <c r="AG154" s="58">
        <v>2002.8</v>
      </c>
      <c r="AH154" s="58">
        <v>0</v>
      </c>
      <c r="AI154" s="58">
        <f t="shared" si="18"/>
        <v>286104.58</v>
      </c>
      <c r="AJ154" s="66"/>
      <c r="AK154" s="58">
        <v>421.13</v>
      </c>
      <c r="AL154" s="58">
        <v>0</v>
      </c>
      <c r="AM154" s="58">
        <v>0</v>
      </c>
      <c r="AN154" s="58">
        <v>0</v>
      </c>
      <c r="AO154" s="58">
        <v>0</v>
      </c>
      <c r="AP154" s="58">
        <v>0</v>
      </c>
      <c r="AQ154" s="58">
        <v>0</v>
      </c>
      <c r="AR154" s="58">
        <v>0</v>
      </c>
      <c r="AS154" s="58">
        <v>0</v>
      </c>
      <c r="AT154" s="58">
        <v>0</v>
      </c>
      <c r="AU154" s="58">
        <v>0</v>
      </c>
      <c r="AV154" s="58">
        <v>0</v>
      </c>
      <c r="AW154" s="58">
        <v>0</v>
      </c>
      <c r="AX154" s="58">
        <v>0</v>
      </c>
      <c r="AY154" s="129">
        <v>288934.74</v>
      </c>
      <c r="AZ154" s="130">
        <v>2830.16</v>
      </c>
      <c r="BA154" s="103">
        <f t="shared" si="19"/>
        <v>16633.95</v>
      </c>
      <c r="BB154" s="103">
        <f t="shared" si="20"/>
        <v>41072.53</v>
      </c>
    </row>
    <row r="155" spans="1:54" x14ac:dyDescent="0.25">
      <c r="A155" s="57" t="s">
        <v>3969</v>
      </c>
      <c r="B155" s="119"/>
      <c r="C155" s="39">
        <v>45398</v>
      </c>
      <c r="D155" s="120">
        <v>399095</v>
      </c>
      <c r="E155" s="57" t="s">
        <v>19</v>
      </c>
      <c r="F155" s="137" t="s">
        <v>2090</v>
      </c>
      <c r="G155" s="57" t="s">
        <v>3487</v>
      </c>
      <c r="H155" s="128">
        <v>4751.21</v>
      </c>
      <c r="I155" s="128">
        <v>4774.97</v>
      </c>
      <c r="J155" s="128">
        <v>4814.6000000000004</v>
      </c>
      <c r="K155" s="121">
        <f t="shared" si="14"/>
        <v>14340.78</v>
      </c>
      <c r="L155" s="121">
        <f t="shared" si="15"/>
        <v>0</v>
      </c>
      <c r="M155" s="122"/>
      <c r="N155" s="123">
        <f t="shared" si="16"/>
        <v>14340.78</v>
      </c>
      <c r="O155" s="58">
        <f t="shared" si="17"/>
        <v>226224.67999999996</v>
      </c>
      <c r="P155" s="58">
        <v>4833.8599999999997</v>
      </c>
      <c r="Q155" s="58">
        <v>4833.8599999999997</v>
      </c>
      <c r="R155" s="58">
        <v>4833.8599999999997</v>
      </c>
      <c r="S155" s="58">
        <v>4833.8599999999997</v>
      </c>
      <c r="T155" s="58">
        <v>4833.8599999999997</v>
      </c>
      <c r="U155" s="58">
        <v>4833.8599999999997</v>
      </c>
      <c r="V155" s="58">
        <v>4833.8599999999997</v>
      </c>
      <c r="W155" s="58">
        <v>4833.8599999999997</v>
      </c>
      <c r="X155" s="58">
        <v>69285.34</v>
      </c>
      <c r="Y155" s="58">
        <v>4833.8599999999997</v>
      </c>
      <c r="Z155" s="58">
        <v>4833.8599999999997</v>
      </c>
      <c r="AA155" s="58">
        <v>4833.8599999999997</v>
      </c>
      <c r="AB155" s="58">
        <v>4833.8599999999997</v>
      </c>
      <c r="AC155" s="58">
        <v>4833.8599999999997</v>
      </c>
      <c r="AD155" s="58">
        <v>4833.8599999999997</v>
      </c>
      <c r="AE155" s="58">
        <v>4833.8599999999997</v>
      </c>
      <c r="AF155" s="58">
        <v>4833.8599999999997</v>
      </c>
      <c r="AG155" s="58">
        <v>4833.8599999999997</v>
      </c>
      <c r="AH155" s="58">
        <v>74656.3</v>
      </c>
      <c r="AI155" s="58">
        <f t="shared" si="18"/>
        <v>0</v>
      </c>
      <c r="AJ155" s="58">
        <v>0</v>
      </c>
      <c r="AK155" s="58">
        <v>0</v>
      </c>
      <c r="AL155" s="58">
        <v>0</v>
      </c>
      <c r="AM155" s="58">
        <v>0</v>
      </c>
      <c r="AN155" s="58">
        <v>0</v>
      </c>
      <c r="AO155" s="58">
        <v>107.42</v>
      </c>
      <c r="AP155" s="58">
        <v>0</v>
      </c>
      <c r="AQ155" s="58">
        <v>0</v>
      </c>
      <c r="AR155" s="58">
        <v>0</v>
      </c>
      <c r="AS155" s="58">
        <v>0</v>
      </c>
      <c r="AT155" s="58">
        <v>0</v>
      </c>
      <c r="AU155" s="58">
        <v>0</v>
      </c>
      <c r="AV155" s="58">
        <v>0</v>
      </c>
      <c r="AW155" s="58">
        <v>0</v>
      </c>
      <c r="AX155" s="58">
        <v>0</v>
      </c>
      <c r="AY155" s="124"/>
      <c r="AZ155" s="124"/>
      <c r="BA155" s="103">
        <f t="shared" si="19"/>
        <v>24169.3</v>
      </c>
      <c r="BB155" s="103">
        <f t="shared" si="20"/>
        <v>202055.38000000003</v>
      </c>
    </row>
    <row r="156" spans="1:54" x14ac:dyDescent="0.25">
      <c r="A156" s="57" t="s">
        <v>3970</v>
      </c>
      <c r="B156" s="119"/>
      <c r="C156" s="126">
        <v>45262</v>
      </c>
      <c r="D156" s="127">
        <v>312550</v>
      </c>
      <c r="E156" s="57" t="s">
        <v>19</v>
      </c>
      <c r="F156" s="66" t="s">
        <v>3971</v>
      </c>
      <c r="G156" s="57" t="s">
        <v>3487</v>
      </c>
      <c r="H156" s="128">
        <v>600</v>
      </c>
      <c r="I156" s="128">
        <v>851.76</v>
      </c>
      <c r="J156" s="128">
        <v>1303.25</v>
      </c>
      <c r="K156" s="121">
        <f t="shared" si="14"/>
        <v>2755.01</v>
      </c>
      <c r="L156" s="121">
        <f t="shared" si="15"/>
        <v>0</v>
      </c>
      <c r="M156" s="122"/>
      <c r="N156" s="123">
        <f t="shared" si="16"/>
        <v>2755.01</v>
      </c>
      <c r="O156" s="58">
        <f t="shared" si="17"/>
        <v>352591.63999999996</v>
      </c>
      <c r="P156" s="58">
        <v>1307.4000000000001</v>
      </c>
      <c r="Q156" s="58">
        <v>1307.4000000000001</v>
      </c>
      <c r="R156" s="58">
        <v>861.98</v>
      </c>
      <c r="S156" s="58">
        <v>861.98</v>
      </c>
      <c r="T156" s="58">
        <v>861.98</v>
      </c>
      <c r="U156" s="58">
        <v>861.98</v>
      </c>
      <c r="V156" s="58">
        <v>861.98</v>
      </c>
      <c r="W156" s="58">
        <v>861.98</v>
      </c>
      <c r="X156" s="58">
        <v>11509.84</v>
      </c>
      <c r="Y156" s="58">
        <v>2873.25</v>
      </c>
      <c r="Z156" s="58">
        <v>2873.25</v>
      </c>
      <c r="AA156" s="58">
        <v>2873.25</v>
      </c>
      <c r="AB156" s="58">
        <v>2873.25</v>
      </c>
      <c r="AC156" s="58">
        <v>2873.25</v>
      </c>
      <c r="AD156" s="58">
        <v>2873.25</v>
      </c>
      <c r="AE156" s="58">
        <v>2873.25</v>
      </c>
      <c r="AF156" s="58">
        <v>2873.25</v>
      </c>
      <c r="AG156" s="58">
        <v>2873.25</v>
      </c>
      <c r="AH156" s="58">
        <v>23221.15</v>
      </c>
      <c r="AI156" s="58">
        <f t="shared" si="18"/>
        <v>264000</v>
      </c>
      <c r="AJ156" s="66"/>
      <c r="AK156" s="58">
        <v>2873.25</v>
      </c>
      <c r="AL156" s="58">
        <v>2873.25</v>
      </c>
      <c r="AM156" s="58">
        <v>2873.25</v>
      </c>
      <c r="AN156" s="58">
        <v>2873.25</v>
      </c>
      <c r="AO156" s="58">
        <v>2873.25</v>
      </c>
      <c r="AP156" s="58">
        <v>2873.25</v>
      </c>
      <c r="AQ156" s="58">
        <v>2873.25</v>
      </c>
      <c r="AR156" s="58">
        <v>0</v>
      </c>
      <c r="AS156" s="58">
        <v>0</v>
      </c>
      <c r="AT156" s="58">
        <v>0</v>
      </c>
      <c r="AU156" s="58">
        <v>0</v>
      </c>
      <c r="AV156" s="58">
        <v>0</v>
      </c>
      <c r="AW156" s="58">
        <v>101.97</v>
      </c>
      <c r="AX156" s="58">
        <v>0</v>
      </c>
      <c r="AY156" s="124">
        <v>264000</v>
      </c>
      <c r="AZ156" s="124"/>
      <c r="BA156" s="103">
        <f t="shared" si="19"/>
        <v>5200.74</v>
      </c>
      <c r="BB156" s="103">
        <f t="shared" si="20"/>
        <v>83390.899999999994</v>
      </c>
    </row>
    <row r="157" spans="1:54" x14ac:dyDescent="0.25">
      <c r="A157" s="57" t="s">
        <v>3972</v>
      </c>
      <c r="B157" s="28"/>
      <c r="C157" s="39">
        <v>45355</v>
      </c>
      <c r="D157" s="120">
        <v>312550</v>
      </c>
      <c r="E157" s="57" t="s">
        <v>19</v>
      </c>
      <c r="F157" s="66" t="s">
        <v>2097</v>
      </c>
      <c r="G157" s="57" t="s">
        <v>3487</v>
      </c>
      <c r="H157" s="128">
        <v>2114.4</v>
      </c>
      <c r="I157" s="128">
        <v>2124.9699999999998</v>
      </c>
      <c r="J157" s="128">
        <v>2142.61</v>
      </c>
      <c r="K157" s="121">
        <f t="shared" si="14"/>
        <v>6381.98</v>
      </c>
      <c r="L157" s="121">
        <f t="shared" si="15"/>
        <v>0</v>
      </c>
      <c r="M157" s="122"/>
      <c r="N157" s="123">
        <f t="shared" si="16"/>
        <v>6381.98</v>
      </c>
      <c r="O157" s="58">
        <f t="shared" si="17"/>
        <v>279652.90999999997</v>
      </c>
      <c r="P157" s="58">
        <v>2151.1799999999998</v>
      </c>
      <c r="Q157" s="58">
        <v>2151.1799999999998</v>
      </c>
      <c r="R157" s="58">
        <v>11831.47</v>
      </c>
      <c r="S157" s="58">
        <v>2151.1799999999998</v>
      </c>
      <c r="T157" s="58">
        <v>2151.1799999999998</v>
      </c>
      <c r="U157" s="58">
        <v>2151.1799999999998</v>
      </c>
      <c r="V157" s="58">
        <v>2151.1799999999998</v>
      </c>
      <c r="W157" s="58">
        <v>2151.1799999999998</v>
      </c>
      <c r="X157" s="58">
        <v>11831.47</v>
      </c>
      <c r="Y157" s="58">
        <v>2151.1799999999998</v>
      </c>
      <c r="Z157" s="58">
        <v>2151.1799999999998</v>
      </c>
      <c r="AA157" s="58">
        <v>2151.1799999999998</v>
      </c>
      <c r="AB157" s="58">
        <v>2151.1799999999998</v>
      </c>
      <c r="AC157" s="58">
        <v>2151.1799999999998</v>
      </c>
      <c r="AD157" s="58">
        <v>11831.47</v>
      </c>
      <c r="AE157" s="58">
        <v>2151.1799999999998</v>
      </c>
      <c r="AF157" s="58">
        <v>2151.1799999999998</v>
      </c>
      <c r="AG157" s="58">
        <v>2151.1799999999998</v>
      </c>
      <c r="AH157" s="58">
        <v>14950.67</v>
      </c>
      <c r="AI157" s="58">
        <f t="shared" si="18"/>
        <v>196832.57</v>
      </c>
      <c r="AJ157" s="58">
        <v>0</v>
      </c>
      <c r="AK157" s="66"/>
      <c r="AL157" s="58">
        <v>0</v>
      </c>
      <c r="AM157" s="58">
        <v>0</v>
      </c>
      <c r="AN157" s="58">
        <v>107.56</v>
      </c>
      <c r="AO157" s="58">
        <v>0</v>
      </c>
      <c r="AP157" s="58">
        <v>0</v>
      </c>
      <c r="AQ157" s="58">
        <v>0</v>
      </c>
      <c r="AR157" s="58">
        <v>0</v>
      </c>
      <c r="AS157" s="58">
        <v>0</v>
      </c>
      <c r="AT157" s="58">
        <v>0</v>
      </c>
      <c r="AU157" s="58">
        <v>0</v>
      </c>
      <c r="AV157" s="58">
        <v>0</v>
      </c>
      <c r="AW157" s="58">
        <v>0</v>
      </c>
      <c r="AX157" s="58">
        <v>0</v>
      </c>
      <c r="AY157" s="132">
        <v>196832.57</v>
      </c>
      <c r="AZ157" s="124"/>
      <c r="BA157" s="103">
        <f t="shared" si="19"/>
        <v>20436.189999999999</v>
      </c>
      <c r="BB157" s="103">
        <f t="shared" si="20"/>
        <v>62384.149999999994</v>
      </c>
    </row>
    <row r="158" spans="1:54" x14ac:dyDescent="0.25">
      <c r="A158" s="57" t="s">
        <v>3973</v>
      </c>
      <c r="B158" s="133"/>
      <c r="C158" s="138"/>
      <c r="D158" s="120">
        <v>349000</v>
      </c>
      <c r="E158" s="57" t="s">
        <v>19</v>
      </c>
      <c r="F158" s="66" t="s">
        <v>2100</v>
      </c>
      <c r="G158" s="57" t="s">
        <v>3487</v>
      </c>
      <c r="H158" s="128"/>
      <c r="I158" s="128">
        <v>4500</v>
      </c>
      <c r="J158" s="128">
        <v>440.73</v>
      </c>
      <c r="K158" s="121">
        <f t="shared" si="14"/>
        <v>4940.7299999999996</v>
      </c>
      <c r="L158" s="121">
        <f t="shared" si="15"/>
        <v>0</v>
      </c>
      <c r="M158" s="122"/>
      <c r="N158" s="123">
        <f t="shared" si="16"/>
        <v>4940.7299999999996</v>
      </c>
      <c r="O158" s="58">
        <f t="shared" si="17"/>
        <v>320410.04999999987</v>
      </c>
      <c r="P158" s="58">
        <v>442.49</v>
      </c>
      <c r="Q158" s="58">
        <v>442.49</v>
      </c>
      <c r="R158" s="58">
        <v>571</v>
      </c>
      <c r="S158" s="58">
        <v>571</v>
      </c>
      <c r="T158" s="58">
        <v>571</v>
      </c>
      <c r="U158" s="58">
        <v>571</v>
      </c>
      <c r="V158" s="58">
        <v>571</v>
      </c>
      <c r="W158" s="58">
        <v>571</v>
      </c>
      <c r="X158" s="58">
        <v>12590.68</v>
      </c>
      <c r="Y158" s="58">
        <v>1603.48</v>
      </c>
      <c r="Z158" s="58">
        <v>1603.48</v>
      </c>
      <c r="AA158" s="58">
        <v>1603.48</v>
      </c>
      <c r="AB158" s="58">
        <v>1603.48</v>
      </c>
      <c r="AC158" s="58">
        <v>1603.48</v>
      </c>
      <c r="AD158" s="58">
        <v>1603.48</v>
      </c>
      <c r="AE158" s="58">
        <v>1603.48</v>
      </c>
      <c r="AF158" s="58">
        <v>1603.48</v>
      </c>
      <c r="AG158" s="58">
        <v>1603.48</v>
      </c>
      <c r="AH158" s="58">
        <v>1603.48</v>
      </c>
      <c r="AI158" s="58">
        <f t="shared" si="18"/>
        <v>264000</v>
      </c>
      <c r="AJ158" s="66"/>
      <c r="AK158" s="58">
        <v>13751.48</v>
      </c>
      <c r="AL158" s="58">
        <v>1603.48</v>
      </c>
      <c r="AM158" s="58">
        <v>1603.48</v>
      </c>
      <c r="AN158" s="58">
        <v>1603.48</v>
      </c>
      <c r="AO158" s="58">
        <v>1603.48</v>
      </c>
      <c r="AP158" s="58">
        <v>1603.48</v>
      </c>
      <c r="AQ158" s="58">
        <v>1603.48</v>
      </c>
      <c r="AR158" s="58">
        <v>0</v>
      </c>
      <c r="AS158" s="58">
        <v>0</v>
      </c>
      <c r="AT158" s="58">
        <v>0</v>
      </c>
      <c r="AU158" s="58">
        <v>0</v>
      </c>
      <c r="AV158" s="58">
        <v>0</v>
      </c>
      <c r="AW158" s="58">
        <v>0</v>
      </c>
      <c r="AX158" s="58">
        <v>101.23</v>
      </c>
      <c r="AY158" s="129">
        <v>264000</v>
      </c>
      <c r="AZ158" s="124"/>
      <c r="BA158" s="103">
        <f t="shared" si="19"/>
        <v>2597.98</v>
      </c>
      <c r="BB158" s="103">
        <f t="shared" si="20"/>
        <v>53812.070000000014</v>
      </c>
    </row>
    <row r="159" spans="1:54" x14ac:dyDescent="0.25">
      <c r="A159" s="57" t="s">
        <v>3974</v>
      </c>
      <c r="B159" s="133"/>
      <c r="C159" s="138"/>
      <c r="D159" s="120">
        <v>349000</v>
      </c>
      <c r="E159" s="57" t="s">
        <v>19</v>
      </c>
      <c r="F159" s="66" t="s">
        <v>2104</v>
      </c>
      <c r="G159" s="57" t="s">
        <v>3487</v>
      </c>
      <c r="H159" s="128"/>
      <c r="I159" s="128">
        <v>7500</v>
      </c>
      <c r="J159" s="128">
        <v>412.29</v>
      </c>
      <c r="K159" s="121">
        <f t="shared" si="14"/>
        <v>7912.29</v>
      </c>
      <c r="L159" s="121">
        <f t="shared" si="15"/>
        <v>0</v>
      </c>
      <c r="M159" s="122"/>
      <c r="N159" s="123">
        <f t="shared" si="16"/>
        <v>7912.29</v>
      </c>
      <c r="O159" s="58">
        <f t="shared" si="17"/>
        <v>319197.46999999997</v>
      </c>
      <c r="P159" s="58">
        <v>413.94</v>
      </c>
      <c r="Q159" s="58">
        <v>413.94</v>
      </c>
      <c r="R159" s="58">
        <v>794.99</v>
      </c>
      <c r="S159" s="58">
        <v>1379.81</v>
      </c>
      <c r="T159" s="58">
        <v>1379.81</v>
      </c>
      <c r="U159" s="58">
        <v>1379.81</v>
      </c>
      <c r="V159" s="58">
        <v>1379.81</v>
      </c>
      <c r="W159" s="58">
        <v>1379.81</v>
      </c>
      <c r="X159" s="58">
        <v>1379.81</v>
      </c>
      <c r="Y159" s="58">
        <v>1379.81</v>
      </c>
      <c r="Z159" s="58">
        <v>1379.81</v>
      </c>
      <c r="AA159" s="58">
        <v>1379.81</v>
      </c>
      <c r="AB159" s="58">
        <v>1379.81</v>
      </c>
      <c r="AC159" s="58">
        <v>1379.81</v>
      </c>
      <c r="AD159" s="58">
        <v>1379.81</v>
      </c>
      <c r="AE159" s="58">
        <v>1379.81</v>
      </c>
      <c r="AF159" s="58">
        <v>1379.81</v>
      </c>
      <c r="AG159" s="58">
        <v>1379.81</v>
      </c>
      <c r="AH159" s="58">
        <v>1379.81</v>
      </c>
      <c r="AI159" s="58">
        <f t="shared" si="18"/>
        <v>285595</v>
      </c>
      <c r="AJ159" s="66"/>
      <c r="AK159" s="58">
        <v>1379.81</v>
      </c>
      <c r="AL159" s="58">
        <v>1379.81</v>
      </c>
      <c r="AM159" s="58">
        <v>1379.81</v>
      </c>
      <c r="AN159" s="58">
        <v>1379.81</v>
      </c>
      <c r="AO159" s="58">
        <v>1379.81</v>
      </c>
      <c r="AP159" s="58">
        <v>1379.81</v>
      </c>
      <c r="AQ159" s="58">
        <v>1379.81</v>
      </c>
      <c r="AR159" s="58">
        <v>0</v>
      </c>
      <c r="AS159" s="58">
        <v>0</v>
      </c>
      <c r="AT159" s="58">
        <v>0</v>
      </c>
      <c r="AU159" s="58">
        <v>0</v>
      </c>
      <c r="AV159" s="58">
        <v>0</v>
      </c>
      <c r="AW159" s="58">
        <v>0</v>
      </c>
      <c r="AX159" s="58">
        <v>243.97</v>
      </c>
      <c r="AY159" s="129">
        <v>285595</v>
      </c>
      <c r="AZ159" s="124">
        <v>0</v>
      </c>
      <c r="BA159" s="103">
        <f t="shared" si="19"/>
        <v>4382.49</v>
      </c>
      <c r="BB159" s="103">
        <f t="shared" si="20"/>
        <v>29219.98000000001</v>
      </c>
    </row>
    <row r="160" spans="1:54" x14ac:dyDescent="0.25">
      <c r="A160" s="57" t="s">
        <v>3975</v>
      </c>
      <c r="B160" s="131">
        <v>8787721478798</v>
      </c>
      <c r="C160" s="39">
        <v>45440</v>
      </c>
      <c r="D160" s="120">
        <v>324585.38</v>
      </c>
      <c r="E160" s="57" t="s">
        <v>19</v>
      </c>
      <c r="F160" s="66" t="s">
        <v>2108</v>
      </c>
      <c r="G160" s="57" t="s">
        <v>3487</v>
      </c>
      <c r="H160" s="128">
        <v>526.44000000000005</v>
      </c>
      <c r="I160" s="128">
        <v>529.07000000000005</v>
      </c>
      <c r="J160" s="128">
        <v>533.47</v>
      </c>
      <c r="K160" s="121">
        <f t="shared" si="14"/>
        <v>1588.9800000000002</v>
      </c>
      <c r="L160" s="121">
        <f t="shared" si="15"/>
        <v>2531.52</v>
      </c>
      <c r="M160" s="122">
        <v>1597.3</v>
      </c>
      <c r="N160" s="123">
        <f t="shared" si="16"/>
        <v>5717.8</v>
      </c>
      <c r="O160" s="58">
        <f t="shared" si="17"/>
        <v>308447.48000000004</v>
      </c>
      <c r="P160" s="58">
        <v>1334.25</v>
      </c>
      <c r="Q160" s="58">
        <v>1334.25</v>
      </c>
      <c r="R160" s="58">
        <v>1334.25</v>
      </c>
      <c r="S160" s="58">
        <v>1334.25</v>
      </c>
      <c r="T160" s="58">
        <v>1334.25</v>
      </c>
      <c r="U160" s="58">
        <v>1334.25</v>
      </c>
      <c r="V160" s="58">
        <v>1334.25</v>
      </c>
      <c r="W160" s="58">
        <v>1334.25</v>
      </c>
      <c r="X160" s="58">
        <v>21959.439999999999</v>
      </c>
      <c r="Y160" s="58">
        <v>535.6</v>
      </c>
      <c r="Z160" s="58">
        <v>535.6</v>
      </c>
      <c r="AA160" s="58">
        <v>535.6</v>
      </c>
      <c r="AB160" s="58">
        <v>535.6</v>
      </c>
      <c r="AC160" s="58">
        <v>535.6</v>
      </c>
      <c r="AD160" s="58">
        <v>535.6</v>
      </c>
      <c r="AE160" s="58">
        <v>535.6</v>
      </c>
      <c r="AF160" s="58">
        <v>535.6</v>
      </c>
      <c r="AG160" s="58">
        <v>535.6</v>
      </c>
      <c r="AH160" s="58">
        <v>535.6</v>
      </c>
      <c r="AI160" s="58">
        <f t="shared" si="18"/>
        <v>247963.01</v>
      </c>
      <c r="AJ160" s="66"/>
      <c r="AK160" s="58">
        <v>21423.84</v>
      </c>
      <c r="AL160" s="58">
        <v>0</v>
      </c>
      <c r="AM160" s="58">
        <v>0</v>
      </c>
      <c r="AN160" s="58">
        <v>0</v>
      </c>
      <c r="AO160" s="58">
        <v>1071.19</v>
      </c>
      <c r="AP160" s="58">
        <v>0</v>
      </c>
      <c r="AQ160" s="58">
        <v>0</v>
      </c>
      <c r="AR160" s="58">
        <v>0</v>
      </c>
      <c r="AS160" s="58">
        <v>0</v>
      </c>
      <c r="AT160" s="58">
        <v>0</v>
      </c>
      <c r="AU160" s="58">
        <v>0</v>
      </c>
      <c r="AV160" s="58">
        <v>0</v>
      </c>
      <c r="AW160" s="58">
        <v>0</v>
      </c>
      <c r="AX160" s="58">
        <v>0</v>
      </c>
      <c r="AY160" s="129">
        <v>250494.53</v>
      </c>
      <c r="AZ160" s="130">
        <v>2531.52</v>
      </c>
      <c r="BA160" s="103">
        <f t="shared" si="19"/>
        <v>6671.25</v>
      </c>
      <c r="BB160" s="103">
        <f t="shared" si="20"/>
        <v>53813.219999999987</v>
      </c>
    </row>
    <row r="161" spans="1:54" x14ac:dyDescent="0.25">
      <c r="A161" s="57" t="s">
        <v>3976</v>
      </c>
      <c r="B161" s="28"/>
      <c r="C161" s="39">
        <v>45608</v>
      </c>
      <c r="D161" s="141">
        <v>255375.62</v>
      </c>
      <c r="E161" s="57" t="s">
        <v>19</v>
      </c>
      <c r="F161" s="66" t="s">
        <v>2112</v>
      </c>
      <c r="G161" s="57" t="s">
        <v>3487</v>
      </c>
      <c r="H161" s="58"/>
      <c r="I161" s="58"/>
      <c r="J161" s="58"/>
      <c r="K161" s="121">
        <f t="shared" si="14"/>
        <v>0</v>
      </c>
      <c r="L161" s="121">
        <f t="shared" si="15"/>
        <v>0</v>
      </c>
      <c r="M161" s="122"/>
      <c r="N161" s="123">
        <f t="shared" si="16"/>
        <v>0</v>
      </c>
      <c r="O161" s="58">
        <f t="shared" si="17"/>
        <v>211702.27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  <c r="X161" s="58">
        <v>0</v>
      </c>
      <c r="Y161" s="58">
        <v>0</v>
      </c>
      <c r="Z161" s="58">
        <v>0</v>
      </c>
      <c r="AA161" s="58">
        <v>0</v>
      </c>
      <c r="AB161" s="58">
        <v>0</v>
      </c>
      <c r="AC161" s="58">
        <v>0</v>
      </c>
      <c r="AD161" s="58">
        <v>0</v>
      </c>
      <c r="AE161" s="58">
        <v>0</v>
      </c>
      <c r="AF161" s="58">
        <v>0</v>
      </c>
      <c r="AG161" s="58">
        <v>0</v>
      </c>
      <c r="AH161" s="58">
        <v>0</v>
      </c>
      <c r="AI161" s="58">
        <f t="shared" si="18"/>
        <v>211418.22999999998</v>
      </c>
      <c r="AJ161" s="66"/>
      <c r="AK161" s="58">
        <v>0</v>
      </c>
      <c r="AL161" s="58">
        <v>0</v>
      </c>
      <c r="AM161" s="58">
        <v>0</v>
      </c>
      <c r="AN161" s="58">
        <v>0</v>
      </c>
      <c r="AO161" s="58">
        <v>0</v>
      </c>
      <c r="AP161" s="58">
        <v>0</v>
      </c>
      <c r="AQ161" s="58">
        <v>0</v>
      </c>
      <c r="AR161" s="58">
        <v>0</v>
      </c>
      <c r="AS161" s="58">
        <v>0</v>
      </c>
      <c r="AT161" s="58">
        <v>0</v>
      </c>
      <c r="AU161" s="58">
        <v>284.04000000000002</v>
      </c>
      <c r="AV161" s="58">
        <v>0</v>
      </c>
      <c r="AW161" s="58">
        <v>0</v>
      </c>
      <c r="AX161" s="58">
        <v>0</v>
      </c>
      <c r="AY161" s="129">
        <v>211418.22999999998</v>
      </c>
      <c r="AZ161" s="124"/>
      <c r="BA161" s="103">
        <f t="shared" si="19"/>
        <v>0</v>
      </c>
      <c r="BB161" s="103">
        <f t="shared" si="20"/>
        <v>284.04000000000002</v>
      </c>
    </row>
    <row r="162" spans="1:54" x14ac:dyDescent="0.25">
      <c r="A162" s="57" t="s">
        <v>3977</v>
      </c>
      <c r="B162" s="134"/>
      <c r="C162" s="139">
        <v>45355</v>
      </c>
      <c r="D162" s="140">
        <v>221730</v>
      </c>
      <c r="E162" s="57" t="s">
        <v>19</v>
      </c>
      <c r="F162" s="137" t="s">
        <v>2084</v>
      </c>
      <c r="G162" s="57" t="s">
        <v>3487</v>
      </c>
      <c r="H162" s="128">
        <v>4545.95</v>
      </c>
      <c r="I162" s="128">
        <v>4568.68</v>
      </c>
      <c r="J162" s="128">
        <v>4606.6000000000004</v>
      </c>
      <c r="K162" s="121">
        <f t="shared" si="14"/>
        <v>13721.230000000001</v>
      </c>
      <c r="L162" s="121">
        <f t="shared" si="15"/>
        <v>0</v>
      </c>
      <c r="M162" s="122"/>
      <c r="N162" s="123">
        <f t="shared" si="16"/>
        <v>13721.230000000001</v>
      </c>
      <c r="O162" s="58">
        <f t="shared" si="17"/>
        <v>87983.12999999999</v>
      </c>
      <c r="P162" s="58">
        <v>4625.03</v>
      </c>
      <c r="Q162" s="58">
        <v>4625.03</v>
      </c>
      <c r="R162" s="58">
        <v>4625.03</v>
      </c>
      <c r="S162" s="58">
        <v>4625.03</v>
      </c>
      <c r="T162" s="58">
        <v>4625.03</v>
      </c>
      <c r="U162" s="58">
        <v>4625.03</v>
      </c>
      <c r="V162" s="58">
        <v>4625.03</v>
      </c>
      <c r="W162" s="58">
        <v>4625.03</v>
      </c>
      <c r="X162" s="58">
        <v>4625.03</v>
      </c>
      <c r="Y162" s="58">
        <v>4625.03</v>
      </c>
      <c r="Z162" s="58">
        <v>4625.03</v>
      </c>
      <c r="AA162" s="58">
        <v>4625.03</v>
      </c>
      <c r="AB162" s="58">
        <v>4625.03</v>
      </c>
      <c r="AC162" s="58">
        <v>4625.03</v>
      </c>
      <c r="AD162" s="58">
        <v>4625.03</v>
      </c>
      <c r="AE162" s="58">
        <v>4625.03</v>
      </c>
      <c r="AF162" s="58">
        <v>4625.03</v>
      </c>
      <c r="AG162" s="58">
        <v>4625.03</v>
      </c>
      <c r="AH162" s="58">
        <v>4625.03</v>
      </c>
      <c r="AI162" s="58">
        <f t="shared" si="18"/>
        <v>0</v>
      </c>
      <c r="AJ162" s="58">
        <v>0</v>
      </c>
      <c r="AK162" s="58">
        <v>0</v>
      </c>
      <c r="AL162" s="58">
        <v>0</v>
      </c>
      <c r="AM162" s="58">
        <v>0</v>
      </c>
      <c r="AN162" s="58">
        <v>107.56</v>
      </c>
      <c r="AO162" s="58">
        <v>0</v>
      </c>
      <c r="AP162" s="58">
        <v>0</v>
      </c>
      <c r="AQ162" s="58">
        <v>0</v>
      </c>
      <c r="AR162" s="58">
        <v>0</v>
      </c>
      <c r="AS162" s="58">
        <v>0</v>
      </c>
      <c r="AT162" s="58">
        <v>0</v>
      </c>
      <c r="AU162" s="58">
        <v>0</v>
      </c>
      <c r="AV162" s="58">
        <v>0</v>
      </c>
      <c r="AW162" s="58">
        <v>0</v>
      </c>
      <c r="AX162" s="58">
        <v>0</v>
      </c>
      <c r="AY162" s="124"/>
      <c r="AZ162" s="124"/>
      <c r="BA162" s="103">
        <f t="shared" si="19"/>
        <v>23125.149999999998</v>
      </c>
      <c r="BB162" s="103">
        <f t="shared" si="20"/>
        <v>64857.979999999989</v>
      </c>
    </row>
    <row r="163" spans="1:54" x14ac:dyDescent="0.25">
      <c r="A163" s="57" t="s">
        <v>3978</v>
      </c>
      <c r="B163" s="131">
        <v>1787703136998</v>
      </c>
      <c r="C163" s="39">
        <v>45351</v>
      </c>
      <c r="D163" s="120">
        <v>370415.2</v>
      </c>
      <c r="E163" s="57" t="s">
        <v>19</v>
      </c>
      <c r="F163" s="66" t="s">
        <v>2117</v>
      </c>
      <c r="G163" s="57" t="s">
        <v>3487</v>
      </c>
      <c r="H163" s="128">
        <v>1761.44</v>
      </c>
      <c r="I163" s="128">
        <v>1770.24</v>
      </c>
      <c r="J163" s="128">
        <v>1784.94</v>
      </c>
      <c r="K163" s="121">
        <f t="shared" si="14"/>
        <v>5316.6200000000008</v>
      </c>
      <c r="L163" s="121">
        <f t="shared" si="15"/>
        <v>3049.1499999999996</v>
      </c>
      <c r="M163" s="122">
        <v>3167.01</v>
      </c>
      <c r="N163" s="123">
        <f t="shared" si="16"/>
        <v>11532.78</v>
      </c>
      <c r="O163" s="58">
        <f t="shared" si="17"/>
        <v>355236.71999999991</v>
      </c>
      <c r="P163" s="58">
        <v>2847.75</v>
      </c>
      <c r="Q163" s="58">
        <v>2847.75</v>
      </c>
      <c r="R163" s="58">
        <v>2847.75</v>
      </c>
      <c r="S163" s="58">
        <v>2847.75</v>
      </c>
      <c r="T163" s="58">
        <v>2847.75</v>
      </c>
      <c r="U163" s="58">
        <v>2847.75</v>
      </c>
      <c r="V163" s="58">
        <v>2847.75</v>
      </c>
      <c r="W163" s="58">
        <v>1792.08</v>
      </c>
      <c r="X163" s="58">
        <v>6645.3</v>
      </c>
      <c r="Y163" s="58">
        <v>1792.08</v>
      </c>
      <c r="Z163" s="58">
        <v>1792.08</v>
      </c>
      <c r="AA163" s="58">
        <v>1792.08</v>
      </c>
      <c r="AB163" s="58">
        <v>1792.08</v>
      </c>
      <c r="AC163" s="58">
        <v>1792.08</v>
      </c>
      <c r="AD163" s="58">
        <v>1792.08</v>
      </c>
      <c r="AE163" s="58">
        <v>1792.08</v>
      </c>
      <c r="AF163" s="58">
        <v>1792.08</v>
      </c>
      <c r="AG163" s="58">
        <v>1792.08</v>
      </c>
      <c r="AH163" s="58">
        <v>6645.2</v>
      </c>
      <c r="AI163" s="58">
        <f t="shared" si="18"/>
        <v>303983.31999999995</v>
      </c>
      <c r="AJ163" s="58">
        <v>0</v>
      </c>
      <c r="AK163" s="66"/>
      <c r="AL163" s="58">
        <v>0</v>
      </c>
      <c r="AM163" s="58">
        <v>107.85</v>
      </c>
      <c r="AN163" s="58">
        <v>0</v>
      </c>
      <c r="AO163" s="58">
        <v>0</v>
      </c>
      <c r="AP163" s="58">
        <v>0</v>
      </c>
      <c r="AQ163" s="58">
        <v>0</v>
      </c>
      <c r="AR163" s="58">
        <v>0</v>
      </c>
      <c r="AS163" s="58">
        <v>0</v>
      </c>
      <c r="AT163" s="58">
        <v>0</v>
      </c>
      <c r="AU163" s="58">
        <v>0</v>
      </c>
      <c r="AV163" s="58">
        <v>0</v>
      </c>
      <c r="AW163" s="58">
        <v>0</v>
      </c>
      <c r="AX163" s="58">
        <v>0</v>
      </c>
      <c r="AY163" s="129">
        <v>307032.46999999997</v>
      </c>
      <c r="AZ163" s="130">
        <v>3049.1499999999996</v>
      </c>
      <c r="BA163" s="103">
        <f t="shared" si="19"/>
        <v>14238.75</v>
      </c>
      <c r="BB163" s="103">
        <f t="shared" si="20"/>
        <v>37014.650000000009</v>
      </c>
    </row>
    <row r="164" spans="1:54" x14ac:dyDescent="0.25">
      <c r="A164" s="57" t="s">
        <v>3979</v>
      </c>
      <c r="B164" s="119"/>
      <c r="C164" s="126">
        <v>45262</v>
      </c>
      <c r="D164" s="127">
        <v>417050</v>
      </c>
      <c r="E164" s="57" t="s">
        <v>19</v>
      </c>
      <c r="F164" s="66" t="s">
        <v>2121</v>
      </c>
      <c r="G164" s="57" t="s">
        <v>3487</v>
      </c>
      <c r="H164" s="128">
        <v>2197.3000000000002</v>
      </c>
      <c r="I164" s="128">
        <v>2208.29</v>
      </c>
      <c r="J164" s="128">
        <v>2732.62</v>
      </c>
      <c r="K164" s="121">
        <f t="shared" si="14"/>
        <v>7138.21</v>
      </c>
      <c r="L164" s="121">
        <f t="shared" si="15"/>
        <v>75467.629999999976</v>
      </c>
      <c r="M164" s="122"/>
      <c r="N164" s="123">
        <f t="shared" si="16"/>
        <v>82605.839999999982</v>
      </c>
      <c r="O164" s="58">
        <f t="shared" si="17"/>
        <v>324391.47000000003</v>
      </c>
      <c r="P164" s="58">
        <v>2743.55</v>
      </c>
      <c r="Q164" s="58">
        <v>2743.55</v>
      </c>
      <c r="R164" s="58">
        <v>2743.55</v>
      </c>
      <c r="S164" s="58">
        <v>2743.55</v>
      </c>
      <c r="T164" s="58">
        <v>2743.55</v>
      </c>
      <c r="U164" s="58">
        <v>2743.55</v>
      </c>
      <c r="V164" s="58">
        <v>2743.55</v>
      </c>
      <c r="W164" s="58">
        <v>2743.55</v>
      </c>
      <c r="X164" s="58">
        <v>2743.55</v>
      </c>
      <c r="Y164" s="58">
        <v>2743.55</v>
      </c>
      <c r="Z164" s="58">
        <v>2743.55</v>
      </c>
      <c r="AA164" s="58">
        <v>2743.55</v>
      </c>
      <c r="AB164" s="58">
        <v>2743.55</v>
      </c>
      <c r="AC164" s="58">
        <v>2743.55</v>
      </c>
      <c r="AD164" s="58">
        <v>2743.55</v>
      </c>
      <c r="AE164" s="58">
        <v>2743.55</v>
      </c>
      <c r="AF164" s="58">
        <v>2743.55</v>
      </c>
      <c r="AG164" s="58">
        <v>2743.48</v>
      </c>
      <c r="AH164" s="58">
        <v>0</v>
      </c>
      <c r="AI164" s="58">
        <f t="shared" si="18"/>
        <v>274532.37</v>
      </c>
      <c r="AJ164" s="66"/>
      <c r="AK164" s="58">
        <v>475.27</v>
      </c>
      <c r="AL164" s="58">
        <v>0</v>
      </c>
      <c r="AM164" s="58">
        <v>0</v>
      </c>
      <c r="AN164" s="58">
        <v>0</v>
      </c>
      <c r="AO164" s="58">
        <v>0</v>
      </c>
      <c r="AP164" s="58">
        <v>0</v>
      </c>
      <c r="AQ164" s="58">
        <v>0</v>
      </c>
      <c r="AR164" s="58">
        <v>0</v>
      </c>
      <c r="AS164" s="58">
        <v>0</v>
      </c>
      <c r="AT164" s="58">
        <v>0</v>
      </c>
      <c r="AU164" s="58">
        <v>0</v>
      </c>
      <c r="AV164" s="58">
        <v>0</v>
      </c>
      <c r="AW164" s="58">
        <v>0</v>
      </c>
      <c r="AX164" s="58">
        <v>0</v>
      </c>
      <c r="AY164" s="144">
        <v>350000</v>
      </c>
      <c r="AZ164" s="130">
        <v>75467.629999999976</v>
      </c>
      <c r="BA164" s="103">
        <f t="shared" si="19"/>
        <v>13717.75</v>
      </c>
      <c r="BB164" s="103">
        <f t="shared" si="20"/>
        <v>36141.35</v>
      </c>
    </row>
    <row r="165" spans="1:54" x14ac:dyDescent="0.25">
      <c r="A165" s="57" t="s">
        <v>3980</v>
      </c>
      <c r="B165" s="28"/>
      <c r="C165" s="39">
        <v>45316</v>
      </c>
      <c r="D165" s="120">
        <v>329000</v>
      </c>
      <c r="E165" s="57" t="s">
        <v>19</v>
      </c>
      <c r="F165" s="66" t="s">
        <v>2125</v>
      </c>
      <c r="G165" s="57" t="s">
        <v>3487</v>
      </c>
      <c r="H165" s="128">
        <v>574.77</v>
      </c>
      <c r="I165" s="128">
        <v>578.02</v>
      </c>
      <c r="J165" s="128">
        <v>583</v>
      </c>
      <c r="K165" s="121">
        <f t="shared" si="14"/>
        <v>1735.79</v>
      </c>
      <c r="L165" s="121">
        <f t="shared" si="15"/>
        <v>0</v>
      </c>
      <c r="M165" s="122"/>
      <c r="N165" s="123">
        <f t="shared" si="16"/>
        <v>1735.79</v>
      </c>
      <c r="O165" s="58">
        <f t="shared" si="17"/>
        <v>342768.64000000001</v>
      </c>
      <c r="P165" s="58">
        <v>584.19000000000005</v>
      </c>
      <c r="Q165" s="58">
        <v>584.19000000000005</v>
      </c>
      <c r="R165" s="58">
        <v>584.19000000000005</v>
      </c>
      <c r="S165" s="58">
        <v>584.19000000000005</v>
      </c>
      <c r="T165" s="58">
        <v>584.19000000000005</v>
      </c>
      <c r="U165" s="58">
        <v>584.19000000000005</v>
      </c>
      <c r="V165" s="58">
        <v>584.19000000000005</v>
      </c>
      <c r="W165" s="58">
        <v>584.19000000000005</v>
      </c>
      <c r="X165" s="58">
        <v>9238.8700000000008</v>
      </c>
      <c r="Y165" s="58">
        <v>584.19000000000005</v>
      </c>
      <c r="Z165" s="58">
        <v>584.19000000000005</v>
      </c>
      <c r="AA165" s="58">
        <v>584.19000000000005</v>
      </c>
      <c r="AB165" s="58">
        <v>584.19000000000005</v>
      </c>
      <c r="AC165" s="58">
        <v>584.19000000000005</v>
      </c>
      <c r="AD165" s="58">
        <v>584.19000000000005</v>
      </c>
      <c r="AE165" s="58">
        <v>584.19000000000005</v>
      </c>
      <c r="AF165" s="58">
        <v>584.19000000000005</v>
      </c>
      <c r="AG165" s="58">
        <v>584.19000000000005</v>
      </c>
      <c r="AH165" s="58">
        <v>10818.35</v>
      </c>
      <c r="AI165" s="58">
        <f t="shared" si="18"/>
        <v>312672.01</v>
      </c>
      <c r="AJ165" s="58">
        <v>0</v>
      </c>
      <c r="AK165" s="66"/>
      <c r="AL165" s="58">
        <v>108.18</v>
      </c>
      <c r="AM165" s="58">
        <v>0</v>
      </c>
      <c r="AN165" s="58">
        <v>0</v>
      </c>
      <c r="AO165" s="58">
        <v>0</v>
      </c>
      <c r="AP165" s="58">
        <v>0</v>
      </c>
      <c r="AQ165" s="58">
        <v>0</v>
      </c>
      <c r="AR165" s="58">
        <v>0</v>
      </c>
      <c r="AS165" s="58">
        <v>0</v>
      </c>
      <c r="AT165" s="58">
        <v>0</v>
      </c>
      <c r="AU165" s="58">
        <v>0</v>
      </c>
      <c r="AV165" s="58">
        <v>0</v>
      </c>
      <c r="AW165" s="58">
        <v>0</v>
      </c>
      <c r="AX165" s="58">
        <v>0</v>
      </c>
      <c r="AY165" s="132">
        <v>312672.01</v>
      </c>
      <c r="AZ165" s="124"/>
      <c r="BA165" s="103">
        <f t="shared" si="19"/>
        <v>2920.9500000000003</v>
      </c>
      <c r="BB165" s="103">
        <f t="shared" si="20"/>
        <v>27175.680000000008</v>
      </c>
    </row>
    <row r="166" spans="1:54" x14ac:dyDescent="0.25">
      <c r="A166" s="57" t="s">
        <v>3981</v>
      </c>
      <c r="B166" s="131">
        <v>8787721429223</v>
      </c>
      <c r="C166" s="39">
        <v>45310</v>
      </c>
      <c r="D166" s="120">
        <v>314195</v>
      </c>
      <c r="E166" s="57" t="s">
        <v>19</v>
      </c>
      <c r="F166" s="66" t="s">
        <v>2127</v>
      </c>
      <c r="G166" s="57" t="s">
        <v>3487</v>
      </c>
      <c r="H166" s="128">
        <v>6159.2</v>
      </c>
      <c r="I166" s="128">
        <v>1705.6</v>
      </c>
      <c r="J166" s="128">
        <v>862.02</v>
      </c>
      <c r="K166" s="121">
        <f t="shared" si="14"/>
        <v>8726.82</v>
      </c>
      <c r="L166" s="121">
        <f t="shared" si="15"/>
        <v>2586.9499999999998</v>
      </c>
      <c r="M166" s="122">
        <v>7679.37</v>
      </c>
      <c r="N166" s="123">
        <f t="shared" si="16"/>
        <v>18993.14</v>
      </c>
      <c r="O166" s="58">
        <f t="shared" si="17"/>
        <v>280002.52999999997</v>
      </c>
      <c r="P166" s="58">
        <v>865.47</v>
      </c>
      <c r="Q166" s="58">
        <v>865.47</v>
      </c>
      <c r="R166" s="58">
        <v>865.47</v>
      </c>
      <c r="S166" s="58">
        <v>865.47</v>
      </c>
      <c r="T166" s="58">
        <v>865.47</v>
      </c>
      <c r="U166" s="58">
        <v>865.47</v>
      </c>
      <c r="V166" s="58">
        <v>865.47</v>
      </c>
      <c r="W166" s="58">
        <v>865.47</v>
      </c>
      <c r="X166" s="58">
        <v>6274.64</v>
      </c>
      <c r="Y166" s="58">
        <v>865.47</v>
      </c>
      <c r="Z166" s="58">
        <v>865.47</v>
      </c>
      <c r="AA166" s="58">
        <v>865.47</v>
      </c>
      <c r="AB166" s="58">
        <v>865.47</v>
      </c>
      <c r="AC166" s="58">
        <v>865.47</v>
      </c>
      <c r="AD166" s="58">
        <v>865.47</v>
      </c>
      <c r="AE166" s="58">
        <v>865.47</v>
      </c>
      <c r="AF166" s="58">
        <v>865.47</v>
      </c>
      <c r="AG166" s="58">
        <v>865.47</v>
      </c>
      <c r="AH166" s="58">
        <v>6274.64</v>
      </c>
      <c r="AI166" s="58">
        <f t="shared" si="18"/>
        <v>252632.06999999998</v>
      </c>
      <c r="AJ166" s="58">
        <v>0</v>
      </c>
      <c r="AK166" s="66"/>
      <c r="AL166" s="58">
        <v>108.19</v>
      </c>
      <c r="AM166" s="58">
        <v>0</v>
      </c>
      <c r="AN166" s="58">
        <v>0</v>
      </c>
      <c r="AO166" s="58">
        <v>0</v>
      </c>
      <c r="AP166" s="58">
        <v>0</v>
      </c>
      <c r="AQ166" s="58">
        <v>0</v>
      </c>
      <c r="AR166" s="58">
        <v>0</v>
      </c>
      <c r="AS166" s="58">
        <v>0</v>
      </c>
      <c r="AT166" s="58">
        <v>0</v>
      </c>
      <c r="AU166" s="58">
        <v>0</v>
      </c>
      <c r="AV166" s="58">
        <v>0</v>
      </c>
      <c r="AW166" s="58">
        <v>0</v>
      </c>
      <c r="AX166" s="58">
        <v>0</v>
      </c>
      <c r="AY166" s="129">
        <v>255219.02</v>
      </c>
      <c r="AZ166" s="130">
        <v>2586.9499999999998</v>
      </c>
      <c r="BA166" s="103">
        <f t="shared" si="19"/>
        <v>4327.3500000000004</v>
      </c>
      <c r="BB166" s="103">
        <f t="shared" si="20"/>
        <v>23043.109999999993</v>
      </c>
    </row>
    <row r="167" spans="1:54" x14ac:dyDescent="0.25">
      <c r="A167" s="57" t="s">
        <v>3982</v>
      </c>
      <c r="B167" s="133"/>
      <c r="C167" s="39">
        <v>45748</v>
      </c>
      <c r="D167" s="120">
        <v>319282.23</v>
      </c>
      <c r="E167" s="57" t="s">
        <v>19</v>
      </c>
      <c r="F167" s="66" t="s">
        <v>2130</v>
      </c>
      <c r="G167" s="57" t="s">
        <v>3487</v>
      </c>
      <c r="H167" s="58"/>
      <c r="I167" s="58"/>
      <c r="J167" s="58"/>
      <c r="K167" s="121">
        <f t="shared" si="14"/>
        <v>0</v>
      </c>
      <c r="L167" s="121">
        <f t="shared" si="15"/>
        <v>0</v>
      </c>
      <c r="M167" s="122"/>
      <c r="N167" s="123">
        <f t="shared" si="16"/>
        <v>0</v>
      </c>
      <c r="O167" s="58">
        <f t="shared" si="17"/>
        <v>255312.95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  <c r="X167" s="58">
        <v>0</v>
      </c>
      <c r="Y167" s="58">
        <v>0</v>
      </c>
      <c r="Z167" s="58">
        <v>0</v>
      </c>
      <c r="AA167" s="58">
        <v>0</v>
      </c>
      <c r="AB167" s="58">
        <v>0</v>
      </c>
      <c r="AC167" s="58">
        <v>0</v>
      </c>
      <c r="AD167" s="58">
        <v>0</v>
      </c>
      <c r="AE167" s="58">
        <v>0</v>
      </c>
      <c r="AF167" s="58">
        <v>0</v>
      </c>
      <c r="AG167" s="58">
        <v>0</v>
      </c>
      <c r="AH167" s="58">
        <v>0</v>
      </c>
      <c r="AI167" s="58">
        <f t="shared" si="18"/>
        <v>255312.95</v>
      </c>
      <c r="AJ167" s="58">
        <v>0</v>
      </c>
      <c r="AK167" s="58">
        <v>0</v>
      </c>
      <c r="AL167" s="58">
        <v>0</v>
      </c>
      <c r="AM167" s="58">
        <v>0</v>
      </c>
      <c r="AN167" s="58">
        <v>0</v>
      </c>
      <c r="AO167" s="58">
        <v>0</v>
      </c>
      <c r="AP167" s="58">
        <v>0</v>
      </c>
      <c r="AQ167" s="58">
        <v>0</v>
      </c>
      <c r="AR167" s="58">
        <v>0</v>
      </c>
      <c r="AS167" s="58">
        <v>0</v>
      </c>
      <c r="AT167" s="58">
        <v>0</v>
      </c>
      <c r="AU167" s="58">
        <v>0</v>
      </c>
      <c r="AV167" s="58">
        <v>0</v>
      </c>
      <c r="AW167" s="58">
        <v>0</v>
      </c>
      <c r="AX167" s="58">
        <v>0</v>
      </c>
      <c r="AY167" s="132">
        <v>255312.95</v>
      </c>
      <c r="AZ167" s="124"/>
      <c r="BA167" s="103">
        <f t="shared" si="19"/>
        <v>0</v>
      </c>
      <c r="BB167" s="103">
        <f t="shared" si="20"/>
        <v>0</v>
      </c>
    </row>
    <row r="168" spans="1:54" x14ac:dyDescent="0.25">
      <c r="A168" s="57" t="s">
        <v>3983</v>
      </c>
      <c r="B168" s="133"/>
      <c r="C168" s="138"/>
      <c r="D168" s="120">
        <v>349000</v>
      </c>
      <c r="E168" s="57" t="s">
        <v>19</v>
      </c>
      <c r="F168" s="66" t="s">
        <v>2134</v>
      </c>
      <c r="G168" s="57" t="s">
        <v>3487</v>
      </c>
      <c r="H168" s="128">
        <v>1500</v>
      </c>
      <c r="I168" s="128">
        <v>287.93</v>
      </c>
      <c r="J168" s="128">
        <v>290.32</v>
      </c>
      <c r="K168" s="121">
        <f t="shared" si="14"/>
        <v>2078.25</v>
      </c>
      <c r="L168" s="121">
        <f t="shared" si="15"/>
        <v>0</v>
      </c>
      <c r="M168" s="122"/>
      <c r="N168" s="123">
        <f t="shared" si="16"/>
        <v>2078.25</v>
      </c>
      <c r="O168" s="58">
        <f t="shared" si="17"/>
        <v>330685.83</v>
      </c>
      <c r="P168" s="58">
        <v>291.48</v>
      </c>
      <c r="Q168" s="58">
        <v>291.48</v>
      </c>
      <c r="R168" s="58">
        <v>291.48</v>
      </c>
      <c r="S168" s="58">
        <v>291.48</v>
      </c>
      <c r="T168" s="58">
        <v>291.48</v>
      </c>
      <c r="U168" s="58">
        <v>291.48</v>
      </c>
      <c r="V168" s="58">
        <v>291.48</v>
      </c>
      <c r="W168" s="58">
        <v>291.48</v>
      </c>
      <c r="X168" s="58">
        <v>1125.71</v>
      </c>
      <c r="Y168" s="58">
        <v>291.48</v>
      </c>
      <c r="Z168" s="58">
        <v>291.48</v>
      </c>
      <c r="AA168" s="58">
        <v>291.48</v>
      </c>
      <c r="AB168" s="58">
        <v>291.48</v>
      </c>
      <c r="AC168" s="58">
        <v>291.48</v>
      </c>
      <c r="AD168" s="58">
        <v>291.48</v>
      </c>
      <c r="AE168" s="58">
        <v>291.48</v>
      </c>
      <c r="AF168" s="58">
        <v>291.48</v>
      </c>
      <c r="AG168" s="58">
        <v>291.48</v>
      </c>
      <c r="AH168" s="58">
        <v>8951.15</v>
      </c>
      <c r="AI168" s="58">
        <f t="shared" si="18"/>
        <v>315551.84999999998</v>
      </c>
      <c r="AJ168" s="66"/>
      <c r="AK168" s="58">
        <v>0</v>
      </c>
      <c r="AL168" s="58">
        <v>0</v>
      </c>
      <c r="AM168" s="58">
        <v>0</v>
      </c>
      <c r="AN168" s="58">
        <v>0</v>
      </c>
      <c r="AO168" s="58">
        <v>0</v>
      </c>
      <c r="AP168" s="58">
        <v>0</v>
      </c>
      <c r="AQ168" s="58">
        <v>0</v>
      </c>
      <c r="AR168" s="58">
        <v>0</v>
      </c>
      <c r="AS168" s="58">
        <v>0</v>
      </c>
      <c r="AT168" s="58">
        <v>0</v>
      </c>
      <c r="AU168" s="58">
        <v>0</v>
      </c>
      <c r="AV168" s="58">
        <v>0</v>
      </c>
      <c r="AW168" s="58">
        <v>101.96</v>
      </c>
      <c r="AX168" s="58">
        <v>0</v>
      </c>
      <c r="AY168" s="132">
        <v>315551.84999999998</v>
      </c>
      <c r="AZ168" s="124"/>
      <c r="BA168" s="103">
        <f t="shared" si="19"/>
        <v>1457.4</v>
      </c>
      <c r="BB168" s="103">
        <f t="shared" si="20"/>
        <v>13676.579999999998</v>
      </c>
    </row>
    <row r="169" spans="1:54" x14ac:dyDescent="0.25">
      <c r="A169" s="57" t="s">
        <v>3984</v>
      </c>
      <c r="B169" s="119"/>
      <c r="C169" s="39">
        <v>45423</v>
      </c>
      <c r="D169" s="120">
        <v>328146.65000000002</v>
      </c>
      <c r="E169" s="57" t="s">
        <v>42</v>
      </c>
      <c r="F169" s="66"/>
      <c r="G169" s="57"/>
      <c r="H169" s="58"/>
      <c r="I169" s="58"/>
      <c r="J169" s="58"/>
      <c r="K169" s="121">
        <f t="shared" si="14"/>
        <v>0</v>
      </c>
      <c r="L169" s="121">
        <f t="shared" si="15"/>
        <v>0</v>
      </c>
      <c r="M169" s="121"/>
      <c r="N169" s="123">
        <f t="shared" si="16"/>
        <v>0</v>
      </c>
      <c r="O169" s="58">
        <f t="shared" si="17"/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  <c r="X169" s="58">
        <v>0</v>
      </c>
      <c r="Y169" s="58">
        <v>0</v>
      </c>
      <c r="Z169" s="58">
        <v>0</v>
      </c>
      <c r="AA169" s="58">
        <v>0</v>
      </c>
      <c r="AB169" s="58">
        <v>0</v>
      </c>
      <c r="AC169" s="58">
        <v>0</v>
      </c>
      <c r="AD169" s="58">
        <v>0</v>
      </c>
      <c r="AE169" s="58">
        <v>0</v>
      </c>
      <c r="AF169" s="58">
        <v>0</v>
      </c>
      <c r="AG169" s="58">
        <v>0</v>
      </c>
      <c r="AH169" s="58">
        <v>0</v>
      </c>
      <c r="AI169" s="58">
        <f t="shared" si="18"/>
        <v>0</v>
      </c>
      <c r="AJ169" s="58">
        <v>0</v>
      </c>
      <c r="AK169" s="58">
        <v>0</v>
      </c>
      <c r="AL169" s="58">
        <v>0</v>
      </c>
      <c r="AM169" s="58">
        <v>0</v>
      </c>
      <c r="AN169" s="58">
        <v>0</v>
      </c>
      <c r="AO169" s="58">
        <v>0</v>
      </c>
      <c r="AP169" s="58">
        <v>0</v>
      </c>
      <c r="AQ169" s="58">
        <v>0</v>
      </c>
      <c r="AR169" s="58">
        <v>0</v>
      </c>
      <c r="AS169" s="58">
        <v>0</v>
      </c>
      <c r="AT169" s="58">
        <v>0</v>
      </c>
      <c r="AU169" s="58">
        <v>0</v>
      </c>
      <c r="AV169" s="58">
        <v>0</v>
      </c>
      <c r="AW169" s="58">
        <v>0</v>
      </c>
      <c r="AX169" s="58">
        <v>0</v>
      </c>
      <c r="AY169" s="124"/>
      <c r="AZ169" s="124">
        <v>0</v>
      </c>
      <c r="BA169" s="103">
        <f t="shared" si="19"/>
        <v>0</v>
      </c>
      <c r="BB169" s="103">
        <f t="shared" si="20"/>
        <v>0</v>
      </c>
    </row>
    <row r="170" spans="1:54" x14ac:dyDescent="0.25">
      <c r="A170" s="57" t="s">
        <v>3985</v>
      </c>
      <c r="B170" s="28"/>
      <c r="C170" s="39">
        <v>45389</v>
      </c>
      <c r="D170" s="120">
        <v>262377.52</v>
      </c>
      <c r="E170" s="57" t="s">
        <v>19</v>
      </c>
      <c r="F170" s="66" t="s">
        <v>2141</v>
      </c>
      <c r="G170" s="57" t="s">
        <v>3487</v>
      </c>
      <c r="H170" s="128">
        <v>1942.72</v>
      </c>
      <c r="I170" s="128">
        <v>1952.43</v>
      </c>
      <c r="J170" s="128">
        <v>1968.64</v>
      </c>
      <c r="K170" s="121">
        <f t="shared" si="14"/>
        <v>5863.79</v>
      </c>
      <c r="L170" s="121">
        <f t="shared" si="15"/>
        <v>37784.959999999999</v>
      </c>
      <c r="M170" s="122"/>
      <c r="N170" s="123">
        <f t="shared" si="16"/>
        <v>43648.75</v>
      </c>
      <c r="O170" s="58">
        <f t="shared" si="17"/>
        <v>216306.52000000002</v>
      </c>
      <c r="P170" s="58">
        <v>1976.51</v>
      </c>
      <c r="Q170" s="58">
        <v>1976.51</v>
      </c>
      <c r="R170" s="58">
        <v>1976.51</v>
      </c>
      <c r="S170" s="58">
        <v>1976.51</v>
      </c>
      <c r="T170" s="58">
        <v>1976.51</v>
      </c>
      <c r="U170" s="58">
        <v>1976.51</v>
      </c>
      <c r="V170" s="58">
        <v>1976.51</v>
      </c>
      <c r="W170" s="58">
        <v>1976.51</v>
      </c>
      <c r="X170" s="58">
        <v>1976.51</v>
      </c>
      <c r="Y170" s="58">
        <v>1976.51</v>
      </c>
      <c r="Z170" s="58">
        <v>1976.51</v>
      </c>
      <c r="AA170" s="58">
        <v>1976.51</v>
      </c>
      <c r="AB170" s="58">
        <v>1976.51</v>
      </c>
      <c r="AC170" s="58">
        <v>1976.51</v>
      </c>
      <c r="AD170" s="58">
        <v>1976.51</v>
      </c>
      <c r="AE170" s="58">
        <v>1976.51</v>
      </c>
      <c r="AF170" s="58">
        <v>1976.51</v>
      </c>
      <c r="AG170" s="58">
        <v>1976.51</v>
      </c>
      <c r="AH170" s="58">
        <v>12718.43</v>
      </c>
      <c r="AI170" s="58">
        <f t="shared" si="18"/>
        <v>167903.49000000002</v>
      </c>
      <c r="AJ170" s="58">
        <v>0</v>
      </c>
      <c r="AK170" s="66"/>
      <c r="AL170" s="58">
        <v>0</v>
      </c>
      <c r="AM170" s="58">
        <v>0</v>
      </c>
      <c r="AN170" s="58">
        <v>0</v>
      </c>
      <c r="AO170" s="58">
        <v>107.42</v>
      </c>
      <c r="AP170" s="58">
        <v>0</v>
      </c>
      <c r="AQ170" s="58">
        <v>0</v>
      </c>
      <c r="AR170" s="58">
        <v>0</v>
      </c>
      <c r="AS170" s="58">
        <v>0</v>
      </c>
      <c r="AT170" s="58">
        <v>0</v>
      </c>
      <c r="AU170" s="58">
        <v>0</v>
      </c>
      <c r="AV170" s="58">
        <v>0</v>
      </c>
      <c r="AW170" s="58">
        <v>0</v>
      </c>
      <c r="AX170" s="58">
        <v>0</v>
      </c>
      <c r="AY170" s="129">
        <v>205688.45</v>
      </c>
      <c r="AZ170" s="130">
        <v>37784.959999999999</v>
      </c>
      <c r="BA170" s="103">
        <f t="shared" si="19"/>
        <v>9882.5499999999993</v>
      </c>
      <c r="BB170" s="103">
        <f t="shared" si="20"/>
        <v>38520.479999999996</v>
      </c>
    </row>
    <row r="171" spans="1:54" x14ac:dyDescent="0.25">
      <c r="A171" s="57" t="s">
        <v>3986</v>
      </c>
      <c r="B171" s="134"/>
      <c r="C171" s="139">
        <v>45355</v>
      </c>
      <c r="D171" s="140">
        <v>221730</v>
      </c>
      <c r="E171" s="57" t="s">
        <v>19</v>
      </c>
      <c r="F171" s="137" t="s">
        <v>2084</v>
      </c>
      <c r="G171" s="57" t="s">
        <v>3487</v>
      </c>
      <c r="H171" s="128">
        <v>4545.95</v>
      </c>
      <c r="I171" s="128">
        <v>4568.68</v>
      </c>
      <c r="J171" s="128">
        <v>4606.6000000000004</v>
      </c>
      <c r="K171" s="121">
        <f t="shared" si="14"/>
        <v>13721.230000000001</v>
      </c>
      <c r="L171" s="121">
        <f t="shared" si="15"/>
        <v>0</v>
      </c>
      <c r="M171" s="122"/>
      <c r="N171" s="123">
        <f t="shared" si="16"/>
        <v>13721.230000000001</v>
      </c>
      <c r="O171" s="58">
        <f t="shared" si="17"/>
        <v>87983.12999999999</v>
      </c>
      <c r="P171" s="58">
        <v>4625.03</v>
      </c>
      <c r="Q171" s="58">
        <v>4625.03</v>
      </c>
      <c r="R171" s="58">
        <v>4625.03</v>
      </c>
      <c r="S171" s="58">
        <v>4625.03</v>
      </c>
      <c r="T171" s="58">
        <v>4625.03</v>
      </c>
      <c r="U171" s="58">
        <v>4625.03</v>
      </c>
      <c r="V171" s="58">
        <v>4625.03</v>
      </c>
      <c r="W171" s="58">
        <v>4625.03</v>
      </c>
      <c r="X171" s="58">
        <v>4625.03</v>
      </c>
      <c r="Y171" s="58">
        <v>4625.03</v>
      </c>
      <c r="Z171" s="58">
        <v>4625.03</v>
      </c>
      <c r="AA171" s="58">
        <v>4625.03</v>
      </c>
      <c r="AB171" s="58">
        <v>4625.03</v>
      </c>
      <c r="AC171" s="58">
        <v>4625.03</v>
      </c>
      <c r="AD171" s="58">
        <v>4625.03</v>
      </c>
      <c r="AE171" s="58">
        <v>4625.03</v>
      </c>
      <c r="AF171" s="58">
        <v>4625.03</v>
      </c>
      <c r="AG171" s="58">
        <v>4625.03</v>
      </c>
      <c r="AH171" s="58">
        <v>4625.03</v>
      </c>
      <c r="AI171" s="58">
        <f t="shared" si="18"/>
        <v>0</v>
      </c>
      <c r="AJ171" s="58">
        <v>0</v>
      </c>
      <c r="AK171" s="58">
        <v>0</v>
      </c>
      <c r="AL171" s="58">
        <v>0</v>
      </c>
      <c r="AM171" s="58">
        <v>0</v>
      </c>
      <c r="AN171" s="58">
        <v>107.56</v>
      </c>
      <c r="AO171" s="58">
        <v>0</v>
      </c>
      <c r="AP171" s="58">
        <v>0</v>
      </c>
      <c r="AQ171" s="58">
        <v>0</v>
      </c>
      <c r="AR171" s="58">
        <v>0</v>
      </c>
      <c r="AS171" s="58">
        <v>0</v>
      </c>
      <c r="AT171" s="58">
        <v>0</v>
      </c>
      <c r="AU171" s="58">
        <v>0</v>
      </c>
      <c r="AV171" s="58">
        <v>0</v>
      </c>
      <c r="AW171" s="58">
        <v>0</v>
      </c>
      <c r="AX171" s="58">
        <v>0</v>
      </c>
      <c r="AY171" s="124"/>
      <c r="AZ171" s="124"/>
      <c r="BA171" s="103">
        <f t="shared" si="19"/>
        <v>23125.149999999998</v>
      </c>
      <c r="BB171" s="103">
        <f t="shared" si="20"/>
        <v>64857.979999999989</v>
      </c>
    </row>
    <row r="172" spans="1:54" x14ac:dyDescent="0.25">
      <c r="A172" s="57" t="s">
        <v>3987</v>
      </c>
      <c r="B172" s="119"/>
      <c r="C172" s="39">
        <v>45404</v>
      </c>
      <c r="D172" s="120">
        <v>384149</v>
      </c>
      <c r="E172" s="57" t="s">
        <v>42</v>
      </c>
      <c r="F172" s="66"/>
      <c r="G172" s="57"/>
      <c r="H172" s="58"/>
      <c r="I172" s="58"/>
      <c r="J172" s="58"/>
      <c r="K172" s="121">
        <f t="shared" si="14"/>
        <v>0</v>
      </c>
      <c r="L172" s="121">
        <f t="shared" si="15"/>
        <v>0</v>
      </c>
      <c r="M172" s="121"/>
      <c r="N172" s="123">
        <f t="shared" si="16"/>
        <v>0</v>
      </c>
      <c r="O172" s="58">
        <f t="shared" si="17"/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  <c r="X172" s="58">
        <v>0</v>
      </c>
      <c r="Y172" s="58">
        <v>0</v>
      </c>
      <c r="Z172" s="58">
        <v>0</v>
      </c>
      <c r="AA172" s="58">
        <v>0</v>
      </c>
      <c r="AB172" s="58">
        <v>0</v>
      </c>
      <c r="AC172" s="58">
        <v>0</v>
      </c>
      <c r="AD172" s="58">
        <v>0</v>
      </c>
      <c r="AE172" s="58">
        <v>0</v>
      </c>
      <c r="AF172" s="58">
        <v>0</v>
      </c>
      <c r="AG172" s="58">
        <v>0</v>
      </c>
      <c r="AH172" s="58">
        <v>0</v>
      </c>
      <c r="AI172" s="58">
        <f t="shared" si="18"/>
        <v>0</v>
      </c>
      <c r="AJ172" s="58">
        <v>0</v>
      </c>
      <c r="AK172" s="58">
        <v>0</v>
      </c>
      <c r="AL172" s="58">
        <v>0</v>
      </c>
      <c r="AM172" s="58">
        <v>0</v>
      </c>
      <c r="AN172" s="58">
        <v>0</v>
      </c>
      <c r="AO172" s="58">
        <v>0</v>
      </c>
      <c r="AP172" s="58">
        <v>0</v>
      </c>
      <c r="AQ172" s="58">
        <v>0</v>
      </c>
      <c r="AR172" s="58">
        <v>0</v>
      </c>
      <c r="AS172" s="58">
        <v>0</v>
      </c>
      <c r="AT172" s="58">
        <v>0</v>
      </c>
      <c r="AU172" s="58">
        <v>0</v>
      </c>
      <c r="AV172" s="58">
        <v>0</v>
      </c>
      <c r="AW172" s="58">
        <v>0</v>
      </c>
      <c r="AX172" s="58">
        <v>0</v>
      </c>
      <c r="AY172" s="124"/>
      <c r="AZ172" s="124">
        <v>0</v>
      </c>
      <c r="BA172" s="103">
        <f t="shared" si="19"/>
        <v>0</v>
      </c>
      <c r="BB172" s="103">
        <f t="shared" si="20"/>
        <v>0</v>
      </c>
    </row>
    <row r="173" spans="1:54" x14ac:dyDescent="0.25">
      <c r="A173" s="57" t="s">
        <v>3988</v>
      </c>
      <c r="B173" s="119"/>
      <c r="C173" s="126">
        <v>45262</v>
      </c>
      <c r="D173" s="127">
        <v>408500</v>
      </c>
      <c r="E173" s="57" t="s">
        <v>19</v>
      </c>
      <c r="F173" s="137" t="s">
        <v>634</v>
      </c>
      <c r="G173" s="57" t="s">
        <v>3487</v>
      </c>
      <c r="H173" s="128">
        <v>7448.58</v>
      </c>
      <c r="I173" s="128">
        <v>7485.82</v>
      </c>
      <c r="J173" s="128">
        <v>7547.96</v>
      </c>
      <c r="K173" s="121">
        <f t="shared" si="14"/>
        <v>22482.36</v>
      </c>
      <c r="L173" s="121">
        <f t="shared" si="15"/>
        <v>0</v>
      </c>
      <c r="M173" s="122"/>
      <c r="N173" s="123">
        <f t="shared" si="16"/>
        <v>22482.36</v>
      </c>
      <c r="O173" s="58">
        <f t="shared" si="17"/>
        <v>266317.79999999993</v>
      </c>
      <c r="P173" s="58">
        <v>7578.15</v>
      </c>
      <c r="Q173" s="58">
        <v>7578.15</v>
      </c>
      <c r="R173" s="58">
        <v>7578.15</v>
      </c>
      <c r="S173" s="58">
        <v>7578.15</v>
      </c>
      <c r="T173" s="58">
        <v>34642.959999999999</v>
      </c>
      <c r="U173" s="58">
        <v>7578.15</v>
      </c>
      <c r="V173" s="58">
        <v>7578.15</v>
      </c>
      <c r="W173" s="58">
        <v>7578.15</v>
      </c>
      <c r="X173" s="58">
        <v>45468.89</v>
      </c>
      <c r="Y173" s="58">
        <v>7578.15</v>
      </c>
      <c r="Z173" s="58">
        <v>7578.15</v>
      </c>
      <c r="AA173" s="58">
        <v>7578.15</v>
      </c>
      <c r="AB173" s="58">
        <v>7578.15</v>
      </c>
      <c r="AC173" s="58">
        <v>7578.15</v>
      </c>
      <c r="AD173" s="58">
        <v>7578.15</v>
      </c>
      <c r="AE173" s="58">
        <v>7578.15</v>
      </c>
      <c r="AF173" s="58">
        <v>34642.959999999999</v>
      </c>
      <c r="AG173" s="58">
        <v>7578.15</v>
      </c>
      <c r="AH173" s="58">
        <v>0</v>
      </c>
      <c r="AI173" s="58">
        <f t="shared" si="18"/>
        <v>0</v>
      </c>
      <c r="AJ173" s="58">
        <v>37890.74</v>
      </c>
      <c r="AK173" s="58">
        <v>0</v>
      </c>
      <c r="AL173" s="58">
        <v>0</v>
      </c>
      <c r="AM173" s="58">
        <v>0</v>
      </c>
      <c r="AN173" s="58">
        <v>0</v>
      </c>
      <c r="AO173" s="58">
        <v>0</v>
      </c>
      <c r="AP173" s="58">
        <v>0</v>
      </c>
      <c r="AQ173" s="58">
        <v>0</v>
      </c>
      <c r="AR173" s="58">
        <v>0</v>
      </c>
      <c r="AS173" s="58">
        <v>0</v>
      </c>
      <c r="AT173" s="58">
        <v>0</v>
      </c>
      <c r="AU173" s="58">
        <v>0</v>
      </c>
      <c r="AV173" s="58">
        <v>0</v>
      </c>
      <c r="AW173" s="58">
        <v>0</v>
      </c>
      <c r="AX173" s="58">
        <v>0</v>
      </c>
      <c r="AY173" s="124"/>
      <c r="AZ173" s="124"/>
      <c r="BA173" s="103">
        <f t="shared" si="19"/>
        <v>64955.56</v>
      </c>
      <c r="BB173" s="103">
        <f t="shared" si="20"/>
        <v>201362.23999999993</v>
      </c>
    </row>
    <row r="174" spans="1:54" x14ac:dyDescent="0.25">
      <c r="A174" s="57" t="s">
        <v>3989</v>
      </c>
      <c r="B174" s="119"/>
      <c r="C174" s="126">
        <v>45262</v>
      </c>
      <c r="D174" s="127">
        <v>312550</v>
      </c>
      <c r="E174" s="57" t="s">
        <v>19</v>
      </c>
      <c r="F174" s="66" t="s">
        <v>2150</v>
      </c>
      <c r="G174" s="57" t="s">
        <v>3487</v>
      </c>
      <c r="H174" s="128">
        <v>2037.72</v>
      </c>
      <c r="I174" s="128">
        <v>2047.91</v>
      </c>
      <c r="J174" s="128">
        <v>2514.79</v>
      </c>
      <c r="K174" s="121">
        <f t="shared" si="14"/>
        <v>6600.42</v>
      </c>
      <c r="L174" s="121">
        <f t="shared" si="15"/>
        <v>51714.73</v>
      </c>
      <c r="M174" s="122"/>
      <c r="N174" s="123">
        <f t="shared" si="16"/>
        <v>58315.15</v>
      </c>
      <c r="O174" s="58">
        <f t="shared" si="17"/>
        <v>252420.37</v>
      </c>
      <c r="P174" s="58">
        <v>3308.43</v>
      </c>
      <c r="Q174" s="58">
        <v>3308.43</v>
      </c>
      <c r="R174" s="58">
        <v>3308.43</v>
      </c>
      <c r="S174" s="58">
        <v>3308.43</v>
      </c>
      <c r="T174" s="58">
        <v>3308.43</v>
      </c>
      <c r="U174" s="58">
        <v>3308.43</v>
      </c>
      <c r="V174" s="58">
        <v>3308.43</v>
      </c>
      <c r="W174" s="58">
        <v>3308.43</v>
      </c>
      <c r="X174" s="58">
        <v>8721.4</v>
      </c>
      <c r="Y174" s="58">
        <v>3308.43</v>
      </c>
      <c r="Z174" s="58">
        <v>2524.85</v>
      </c>
      <c r="AA174" s="58">
        <v>2524.85</v>
      </c>
      <c r="AB174" s="58">
        <v>2524.85</v>
      </c>
      <c r="AC174" s="58">
        <v>2524.85</v>
      </c>
      <c r="AD174" s="58">
        <v>2524.85</v>
      </c>
      <c r="AE174" s="58">
        <v>2524.85</v>
      </c>
      <c r="AF174" s="58">
        <v>2524.85</v>
      </c>
      <c r="AG174" s="58">
        <v>2524.8000000000002</v>
      </c>
      <c r="AH174" s="58">
        <v>5412.97</v>
      </c>
      <c r="AI174" s="58">
        <f t="shared" si="18"/>
        <v>188002.84</v>
      </c>
      <c r="AJ174" s="66"/>
      <c r="AK174" s="58">
        <v>308.54000000000002</v>
      </c>
      <c r="AL174" s="58">
        <v>0</v>
      </c>
      <c r="AM174" s="58">
        <v>0</v>
      </c>
      <c r="AN174" s="58">
        <v>0</v>
      </c>
      <c r="AO174" s="58">
        <v>0</v>
      </c>
      <c r="AP174" s="58">
        <v>0</v>
      </c>
      <c r="AQ174" s="58">
        <v>0</v>
      </c>
      <c r="AR174" s="58">
        <v>0</v>
      </c>
      <c r="AS174" s="58">
        <v>0</v>
      </c>
      <c r="AT174" s="58">
        <v>0</v>
      </c>
      <c r="AU174" s="58">
        <v>0</v>
      </c>
      <c r="AV174" s="58">
        <v>0</v>
      </c>
      <c r="AW174" s="58">
        <v>0</v>
      </c>
      <c r="AX174" s="58">
        <v>0</v>
      </c>
      <c r="AY174" s="129">
        <v>239717.57</v>
      </c>
      <c r="AZ174" s="130">
        <v>51714.73</v>
      </c>
      <c r="BA174" s="103">
        <f t="shared" si="19"/>
        <v>16542.149999999998</v>
      </c>
      <c r="BB174" s="103">
        <f t="shared" si="20"/>
        <v>47875.38</v>
      </c>
    </row>
    <row r="175" spans="1:54" x14ac:dyDescent="0.25">
      <c r="A175" s="57" t="s">
        <v>3990</v>
      </c>
      <c r="B175" s="133"/>
      <c r="C175" s="28"/>
      <c r="D175" s="120"/>
      <c r="E175" s="57" t="s">
        <v>16</v>
      </c>
      <c r="F175" s="66"/>
      <c r="G175" s="57"/>
      <c r="H175" s="58"/>
      <c r="I175" s="58"/>
      <c r="J175" s="58"/>
      <c r="K175" s="121">
        <f t="shared" si="14"/>
        <v>0</v>
      </c>
      <c r="L175" s="121">
        <f t="shared" si="15"/>
        <v>0</v>
      </c>
      <c r="M175" s="121"/>
      <c r="N175" s="123">
        <f t="shared" si="16"/>
        <v>0</v>
      </c>
      <c r="O175" s="58">
        <f t="shared" si="17"/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  <c r="X175" s="58">
        <v>0</v>
      </c>
      <c r="Y175" s="58">
        <v>0</v>
      </c>
      <c r="Z175" s="58">
        <v>0</v>
      </c>
      <c r="AA175" s="58">
        <v>0</v>
      </c>
      <c r="AB175" s="58">
        <v>0</v>
      </c>
      <c r="AC175" s="58">
        <v>0</v>
      </c>
      <c r="AD175" s="58">
        <v>0</v>
      </c>
      <c r="AE175" s="58">
        <v>0</v>
      </c>
      <c r="AF175" s="58">
        <v>0</v>
      </c>
      <c r="AG175" s="58">
        <v>0</v>
      </c>
      <c r="AH175" s="58">
        <v>0</v>
      </c>
      <c r="AI175" s="58">
        <f t="shared" si="18"/>
        <v>0</v>
      </c>
      <c r="AJ175" s="58">
        <v>0</v>
      </c>
      <c r="AK175" s="58">
        <v>0</v>
      </c>
      <c r="AL175" s="58">
        <v>0</v>
      </c>
      <c r="AM175" s="58">
        <v>0</v>
      </c>
      <c r="AN175" s="58">
        <v>0</v>
      </c>
      <c r="AO175" s="58">
        <v>0</v>
      </c>
      <c r="AP175" s="58">
        <v>0</v>
      </c>
      <c r="AQ175" s="58">
        <v>0</v>
      </c>
      <c r="AR175" s="58">
        <v>0</v>
      </c>
      <c r="AS175" s="58">
        <v>0</v>
      </c>
      <c r="AT175" s="58">
        <v>0</v>
      </c>
      <c r="AU175" s="58">
        <v>0</v>
      </c>
      <c r="AV175" s="58">
        <v>0</v>
      </c>
      <c r="AW175" s="58">
        <v>0</v>
      </c>
      <c r="AX175" s="58">
        <v>0</v>
      </c>
      <c r="AY175" s="124"/>
      <c r="AZ175" s="124">
        <v>0</v>
      </c>
      <c r="BA175" s="103">
        <f t="shared" si="19"/>
        <v>0</v>
      </c>
      <c r="BB175" s="103">
        <f t="shared" si="20"/>
        <v>0</v>
      </c>
    </row>
    <row r="176" spans="1:54" x14ac:dyDescent="0.25">
      <c r="A176" s="57" t="s">
        <v>3991</v>
      </c>
      <c r="B176" s="133"/>
      <c r="C176" s="138"/>
      <c r="D176" s="120">
        <v>349000</v>
      </c>
      <c r="E176" s="57" t="s">
        <v>19</v>
      </c>
      <c r="F176" s="66" t="s">
        <v>3992</v>
      </c>
      <c r="G176" s="57" t="s">
        <v>3487</v>
      </c>
      <c r="H176" s="128">
        <v>29107.97</v>
      </c>
      <c r="I176" s="128">
        <v>927.89</v>
      </c>
      <c r="J176" s="128">
        <v>935.59</v>
      </c>
      <c r="K176" s="121">
        <f t="shared" si="14"/>
        <v>30971.45</v>
      </c>
      <c r="L176" s="121">
        <f t="shared" si="15"/>
        <v>0</v>
      </c>
      <c r="M176" s="122"/>
      <c r="N176" s="123">
        <f t="shared" si="16"/>
        <v>30971.45</v>
      </c>
      <c r="O176" s="58">
        <f t="shared" si="17"/>
        <v>299513.72000000009</v>
      </c>
      <c r="P176" s="58">
        <v>2707.45</v>
      </c>
      <c r="Q176" s="58">
        <v>2707.45</v>
      </c>
      <c r="R176" s="58">
        <v>939.33</v>
      </c>
      <c r="S176" s="58">
        <v>939.33</v>
      </c>
      <c r="T176" s="58">
        <v>939.33</v>
      </c>
      <c r="U176" s="58">
        <v>939.33</v>
      </c>
      <c r="V176" s="58">
        <v>939.33</v>
      </c>
      <c r="W176" s="58">
        <v>939.33</v>
      </c>
      <c r="X176" s="58">
        <v>5008.91</v>
      </c>
      <c r="Y176" s="58">
        <v>939.33</v>
      </c>
      <c r="Z176" s="58">
        <v>939.33</v>
      </c>
      <c r="AA176" s="58">
        <v>939.33</v>
      </c>
      <c r="AB176" s="58">
        <v>939.33</v>
      </c>
      <c r="AC176" s="58">
        <v>939.33</v>
      </c>
      <c r="AD176" s="58">
        <v>939.33</v>
      </c>
      <c r="AE176" s="58">
        <v>939.33</v>
      </c>
      <c r="AF176" s="58">
        <v>939.33</v>
      </c>
      <c r="AG176" s="58">
        <v>939.33</v>
      </c>
      <c r="AH176" s="58">
        <v>939.33</v>
      </c>
      <c r="AI176" s="58">
        <f t="shared" si="18"/>
        <v>264000</v>
      </c>
      <c r="AJ176" s="66"/>
      <c r="AK176" s="58">
        <v>5008.91</v>
      </c>
      <c r="AL176" s="58">
        <v>939.33</v>
      </c>
      <c r="AM176" s="58">
        <v>939.33</v>
      </c>
      <c r="AN176" s="58">
        <v>939.33</v>
      </c>
      <c r="AO176" s="58">
        <v>939.33</v>
      </c>
      <c r="AP176" s="58">
        <v>939.33</v>
      </c>
      <c r="AQ176" s="58">
        <v>0</v>
      </c>
      <c r="AR176" s="58">
        <v>0</v>
      </c>
      <c r="AS176" s="58">
        <v>0</v>
      </c>
      <c r="AT176" s="58">
        <v>0</v>
      </c>
      <c r="AU176" s="58">
        <v>0</v>
      </c>
      <c r="AV176" s="58">
        <v>0</v>
      </c>
      <c r="AW176" s="58">
        <v>355.07</v>
      </c>
      <c r="AX176" s="58">
        <v>0</v>
      </c>
      <c r="AY176" s="124">
        <v>264000</v>
      </c>
      <c r="AZ176" s="124">
        <v>0</v>
      </c>
      <c r="BA176" s="103">
        <f t="shared" si="19"/>
        <v>8232.89</v>
      </c>
      <c r="BB176" s="103">
        <f t="shared" si="20"/>
        <v>27280.830000000009</v>
      </c>
    </row>
    <row r="177" spans="1:54" x14ac:dyDescent="0.25">
      <c r="A177" s="57" t="s">
        <v>3993</v>
      </c>
      <c r="B177" s="131">
        <v>8787721462263</v>
      </c>
      <c r="C177" s="39">
        <v>45552</v>
      </c>
      <c r="D177" s="120">
        <v>328060</v>
      </c>
      <c r="E177" s="57" t="s">
        <v>19</v>
      </c>
      <c r="F177" s="66" t="s">
        <v>2158</v>
      </c>
      <c r="G177" s="57" t="s">
        <v>3487</v>
      </c>
      <c r="H177" s="128"/>
      <c r="I177" s="128">
        <v>730.74</v>
      </c>
      <c r="J177" s="128">
        <v>396.11</v>
      </c>
      <c r="K177" s="121">
        <f t="shared" si="14"/>
        <v>1126.8499999999999</v>
      </c>
      <c r="L177" s="121">
        <f t="shared" si="15"/>
        <v>3281</v>
      </c>
      <c r="M177" s="122"/>
      <c r="N177" s="123">
        <f t="shared" si="16"/>
        <v>4407.8500000000004</v>
      </c>
      <c r="O177" s="58">
        <f t="shared" si="17"/>
        <v>321966.34000000003</v>
      </c>
      <c r="P177" s="58">
        <v>384.75</v>
      </c>
      <c r="Q177" s="58">
        <v>384.75</v>
      </c>
      <c r="R177" s="58">
        <v>384.75</v>
      </c>
      <c r="S177" s="58">
        <v>384.75</v>
      </c>
      <c r="T177" s="58">
        <v>384.75</v>
      </c>
      <c r="U177" s="58">
        <v>384.75</v>
      </c>
      <c r="V177" s="58">
        <v>384.75</v>
      </c>
      <c r="W177" s="58">
        <v>384.75</v>
      </c>
      <c r="X177" s="58">
        <v>384.75</v>
      </c>
      <c r="Y177" s="58">
        <v>384.75</v>
      </c>
      <c r="Z177" s="58">
        <v>384.75</v>
      </c>
      <c r="AA177" s="58">
        <v>384.75</v>
      </c>
      <c r="AB177" s="58">
        <v>396.73</v>
      </c>
      <c r="AC177" s="58">
        <v>1282.46</v>
      </c>
      <c r="AD177" s="58">
        <v>1282.46</v>
      </c>
      <c r="AE177" s="58">
        <v>1282.46</v>
      </c>
      <c r="AF177" s="58">
        <v>1282.46</v>
      </c>
      <c r="AG177" s="58">
        <v>1282.46</v>
      </c>
      <c r="AH177" s="58">
        <v>1282.46</v>
      </c>
      <c r="AI177" s="58">
        <f t="shared" si="18"/>
        <v>309153.53000000003</v>
      </c>
      <c r="AJ177" s="66"/>
      <c r="AK177" s="58">
        <v>0</v>
      </c>
      <c r="AL177" s="58">
        <v>0</v>
      </c>
      <c r="AM177" s="58">
        <v>0</v>
      </c>
      <c r="AN177" s="58">
        <v>0</v>
      </c>
      <c r="AO177" s="58">
        <v>0</v>
      </c>
      <c r="AP177" s="58">
        <v>0</v>
      </c>
      <c r="AQ177" s="58">
        <v>0</v>
      </c>
      <c r="AR177" s="58">
        <v>0</v>
      </c>
      <c r="AS177" s="58">
        <v>104.32</v>
      </c>
      <c r="AT177" s="58">
        <v>0</v>
      </c>
      <c r="AU177" s="58">
        <v>0</v>
      </c>
      <c r="AV177" s="58">
        <v>0</v>
      </c>
      <c r="AW177" s="58">
        <v>0</v>
      </c>
      <c r="AX177" s="58">
        <v>0</v>
      </c>
      <c r="AY177" s="129">
        <v>312434.53000000003</v>
      </c>
      <c r="AZ177" s="130">
        <v>3281</v>
      </c>
      <c r="BA177" s="103">
        <f t="shared" si="19"/>
        <v>1923.75</v>
      </c>
      <c r="BB177" s="103">
        <f t="shared" si="20"/>
        <v>10889.059999999998</v>
      </c>
    </row>
    <row r="178" spans="1:54" x14ac:dyDescent="0.25">
      <c r="A178" s="57" t="s">
        <v>3994</v>
      </c>
      <c r="B178" s="131">
        <v>8787721484771</v>
      </c>
      <c r="C178" s="39">
        <v>45451</v>
      </c>
      <c r="D178" s="120">
        <v>315989.39</v>
      </c>
      <c r="E178" s="57" t="s">
        <v>19</v>
      </c>
      <c r="F178" s="66" t="s">
        <v>2162</v>
      </c>
      <c r="G178" s="57" t="s">
        <v>3487</v>
      </c>
      <c r="H178" s="128">
        <v>345.65</v>
      </c>
      <c r="I178" s="128">
        <v>347.38</v>
      </c>
      <c r="J178" s="128">
        <v>6671.27</v>
      </c>
      <c r="K178" s="121">
        <f t="shared" si="14"/>
        <v>7364.3</v>
      </c>
      <c r="L178" s="121">
        <f t="shared" si="15"/>
        <v>2861.5</v>
      </c>
      <c r="M178" s="122">
        <v>1597.3</v>
      </c>
      <c r="N178" s="123">
        <f t="shared" si="16"/>
        <v>11823.099999999999</v>
      </c>
      <c r="O178" s="58">
        <f t="shared" si="17"/>
        <v>314711.73999999993</v>
      </c>
      <c r="P178" s="58">
        <v>1150.32</v>
      </c>
      <c r="Q178" s="58">
        <v>1150.32</v>
      </c>
      <c r="R178" s="58">
        <v>1150.32</v>
      </c>
      <c r="S178" s="58">
        <v>1150.32</v>
      </c>
      <c r="T178" s="58">
        <v>1150.32</v>
      </c>
      <c r="U178" s="58">
        <v>1150.32</v>
      </c>
      <c r="V178" s="58">
        <v>1150.32</v>
      </c>
      <c r="W178" s="58">
        <v>1439.52</v>
      </c>
      <c r="X178" s="58">
        <v>1172.22</v>
      </c>
      <c r="Y178" s="58">
        <v>1172.22</v>
      </c>
      <c r="Z178" s="58">
        <v>1172.22</v>
      </c>
      <c r="AA178" s="58">
        <v>1172.22</v>
      </c>
      <c r="AB178" s="58">
        <v>1172.22</v>
      </c>
      <c r="AC178" s="58">
        <v>1172.22</v>
      </c>
      <c r="AD178" s="58">
        <v>7566.13</v>
      </c>
      <c r="AE178" s="58">
        <v>1172.22</v>
      </c>
      <c r="AF178" s="58">
        <v>1172.22</v>
      </c>
      <c r="AG178" s="58">
        <v>1172.22</v>
      </c>
      <c r="AH178" s="58">
        <v>11828.73</v>
      </c>
      <c r="AI178" s="58">
        <f t="shared" si="18"/>
        <v>274903.23</v>
      </c>
      <c r="AJ178" s="66"/>
      <c r="AK178" s="58">
        <v>0</v>
      </c>
      <c r="AL178" s="58">
        <v>0</v>
      </c>
      <c r="AM178" s="58">
        <v>0</v>
      </c>
      <c r="AN178" s="58">
        <v>0</v>
      </c>
      <c r="AO178" s="58">
        <v>0</v>
      </c>
      <c r="AP178" s="58">
        <v>371.91</v>
      </c>
      <c r="AQ178" s="58">
        <v>0</v>
      </c>
      <c r="AR178" s="58">
        <v>0</v>
      </c>
      <c r="AS178" s="58">
        <v>0</v>
      </c>
      <c r="AT178" s="58">
        <v>0</v>
      </c>
      <c r="AU178" s="58">
        <v>0</v>
      </c>
      <c r="AV178" s="58">
        <v>0</v>
      </c>
      <c r="AW178" s="58">
        <v>0</v>
      </c>
      <c r="AX178" s="58">
        <v>0</v>
      </c>
      <c r="AY178" s="129">
        <v>277764.73</v>
      </c>
      <c r="AZ178" s="130">
        <v>2861.5</v>
      </c>
      <c r="BA178" s="103">
        <f t="shared" si="19"/>
        <v>5751.5999999999995</v>
      </c>
      <c r="BB178" s="103">
        <f t="shared" si="20"/>
        <v>34056.910000000003</v>
      </c>
    </row>
    <row r="179" spans="1:54" x14ac:dyDescent="0.25">
      <c r="A179" s="57" t="s">
        <v>3995</v>
      </c>
      <c r="B179" s="133"/>
      <c r="C179" s="28"/>
      <c r="D179" s="120"/>
      <c r="E179" s="57" t="s">
        <v>16</v>
      </c>
      <c r="F179" s="66"/>
      <c r="G179" s="57"/>
      <c r="H179" s="58"/>
      <c r="I179" s="58"/>
      <c r="J179" s="58"/>
      <c r="K179" s="121">
        <f t="shared" si="14"/>
        <v>0</v>
      </c>
      <c r="L179" s="121">
        <f t="shared" si="15"/>
        <v>0</v>
      </c>
      <c r="M179" s="121"/>
      <c r="N179" s="123">
        <f t="shared" si="16"/>
        <v>0</v>
      </c>
      <c r="O179" s="58">
        <f t="shared" si="17"/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  <c r="X179" s="58">
        <v>0</v>
      </c>
      <c r="Y179" s="58">
        <v>0</v>
      </c>
      <c r="Z179" s="58">
        <v>0</v>
      </c>
      <c r="AA179" s="58">
        <v>0</v>
      </c>
      <c r="AB179" s="58">
        <v>0</v>
      </c>
      <c r="AC179" s="58">
        <v>0</v>
      </c>
      <c r="AD179" s="58">
        <v>0</v>
      </c>
      <c r="AE179" s="58">
        <v>0</v>
      </c>
      <c r="AF179" s="58">
        <v>0</v>
      </c>
      <c r="AG179" s="58">
        <v>0</v>
      </c>
      <c r="AH179" s="58">
        <v>0</v>
      </c>
      <c r="AI179" s="58">
        <f t="shared" si="18"/>
        <v>0</v>
      </c>
      <c r="AJ179" s="58">
        <v>0</v>
      </c>
      <c r="AK179" s="58">
        <v>0</v>
      </c>
      <c r="AL179" s="58">
        <v>0</v>
      </c>
      <c r="AM179" s="58">
        <v>0</v>
      </c>
      <c r="AN179" s="58">
        <v>0</v>
      </c>
      <c r="AO179" s="58">
        <v>0</v>
      </c>
      <c r="AP179" s="58">
        <v>0</v>
      </c>
      <c r="AQ179" s="58">
        <v>0</v>
      </c>
      <c r="AR179" s="58">
        <v>0</v>
      </c>
      <c r="AS179" s="58">
        <v>0</v>
      </c>
      <c r="AT179" s="58">
        <v>0</v>
      </c>
      <c r="AU179" s="58">
        <v>0</v>
      </c>
      <c r="AV179" s="58">
        <v>0</v>
      </c>
      <c r="AW179" s="58">
        <v>0</v>
      </c>
      <c r="AX179" s="58">
        <v>0</v>
      </c>
      <c r="AY179" s="124"/>
      <c r="AZ179" s="124">
        <v>0</v>
      </c>
      <c r="BA179" s="103">
        <f t="shared" si="19"/>
        <v>0</v>
      </c>
      <c r="BB179" s="103">
        <f t="shared" si="20"/>
        <v>0</v>
      </c>
    </row>
    <row r="180" spans="1:54" x14ac:dyDescent="0.25">
      <c r="A180" s="57" t="s">
        <v>3996</v>
      </c>
      <c r="B180" s="134"/>
      <c r="C180" s="139">
        <v>45355</v>
      </c>
      <c r="D180" s="140">
        <v>221730</v>
      </c>
      <c r="E180" s="57" t="s">
        <v>19</v>
      </c>
      <c r="F180" s="137" t="s">
        <v>2084</v>
      </c>
      <c r="G180" s="57" t="s">
        <v>3487</v>
      </c>
      <c r="H180" s="128">
        <v>4545.95</v>
      </c>
      <c r="I180" s="128">
        <v>4568.68</v>
      </c>
      <c r="J180" s="128">
        <v>4606.6000000000004</v>
      </c>
      <c r="K180" s="121">
        <f t="shared" si="14"/>
        <v>13721.230000000001</v>
      </c>
      <c r="L180" s="121">
        <f t="shared" si="15"/>
        <v>0</v>
      </c>
      <c r="M180" s="122"/>
      <c r="N180" s="123">
        <f t="shared" si="16"/>
        <v>13721.230000000001</v>
      </c>
      <c r="O180" s="58">
        <f t="shared" si="17"/>
        <v>87983.12999999999</v>
      </c>
      <c r="P180" s="58">
        <v>4625.03</v>
      </c>
      <c r="Q180" s="58">
        <v>4625.03</v>
      </c>
      <c r="R180" s="58">
        <v>4625.03</v>
      </c>
      <c r="S180" s="58">
        <v>4625.03</v>
      </c>
      <c r="T180" s="58">
        <v>4625.03</v>
      </c>
      <c r="U180" s="58">
        <v>4625.03</v>
      </c>
      <c r="V180" s="58">
        <v>4625.03</v>
      </c>
      <c r="W180" s="58">
        <v>4625.03</v>
      </c>
      <c r="X180" s="58">
        <v>4625.03</v>
      </c>
      <c r="Y180" s="58">
        <v>4625.03</v>
      </c>
      <c r="Z180" s="58">
        <v>4625.03</v>
      </c>
      <c r="AA180" s="58">
        <v>4625.03</v>
      </c>
      <c r="AB180" s="58">
        <v>4625.03</v>
      </c>
      <c r="AC180" s="58">
        <v>4625.03</v>
      </c>
      <c r="AD180" s="58">
        <v>4625.03</v>
      </c>
      <c r="AE180" s="58">
        <v>4625.03</v>
      </c>
      <c r="AF180" s="58">
        <v>4625.03</v>
      </c>
      <c r="AG180" s="58">
        <v>4625.03</v>
      </c>
      <c r="AH180" s="58">
        <v>4625.03</v>
      </c>
      <c r="AI180" s="58">
        <f t="shared" si="18"/>
        <v>0</v>
      </c>
      <c r="AJ180" s="58">
        <v>0</v>
      </c>
      <c r="AK180" s="58">
        <v>0</v>
      </c>
      <c r="AL180" s="58">
        <v>0</v>
      </c>
      <c r="AM180" s="58">
        <v>0</v>
      </c>
      <c r="AN180" s="58">
        <v>107.56</v>
      </c>
      <c r="AO180" s="58">
        <v>0</v>
      </c>
      <c r="AP180" s="58">
        <v>0</v>
      </c>
      <c r="AQ180" s="58">
        <v>0</v>
      </c>
      <c r="AR180" s="58">
        <v>0</v>
      </c>
      <c r="AS180" s="58">
        <v>0</v>
      </c>
      <c r="AT180" s="58">
        <v>0</v>
      </c>
      <c r="AU180" s="58">
        <v>0</v>
      </c>
      <c r="AV180" s="58">
        <v>0</v>
      </c>
      <c r="AW180" s="58">
        <v>0</v>
      </c>
      <c r="AX180" s="58">
        <v>0</v>
      </c>
      <c r="AY180" s="124"/>
      <c r="AZ180" s="124"/>
      <c r="BA180" s="103">
        <f t="shared" si="19"/>
        <v>23125.149999999998</v>
      </c>
      <c r="BB180" s="103">
        <f t="shared" si="20"/>
        <v>64857.979999999989</v>
      </c>
    </row>
    <row r="181" spans="1:54" x14ac:dyDescent="0.25">
      <c r="A181" s="57" t="s">
        <v>3997</v>
      </c>
      <c r="B181" s="119"/>
      <c r="C181" s="39">
        <v>45460</v>
      </c>
      <c r="D181" s="120">
        <v>388550</v>
      </c>
      <c r="E181" s="57" t="s">
        <v>19</v>
      </c>
      <c r="F181" s="66" t="s">
        <v>2168</v>
      </c>
      <c r="G181" s="57" t="s">
        <v>3487</v>
      </c>
      <c r="H181" s="128">
        <v>2152.4699999999998</v>
      </c>
      <c r="I181" s="128">
        <v>2163.23</v>
      </c>
      <c r="J181" s="128">
        <v>2653.46</v>
      </c>
      <c r="K181" s="121">
        <f t="shared" si="14"/>
        <v>6969.16</v>
      </c>
      <c r="L181" s="121">
        <f t="shared" si="15"/>
        <v>66082.600000000006</v>
      </c>
      <c r="M181" s="122"/>
      <c r="N181" s="123">
        <f t="shared" si="16"/>
        <v>73051.760000000009</v>
      </c>
      <c r="O181" s="58">
        <f t="shared" si="17"/>
        <v>268625.11</v>
      </c>
      <c r="P181" s="58">
        <v>2664.08</v>
      </c>
      <c r="Q181" s="58">
        <v>2664.08</v>
      </c>
      <c r="R181" s="58">
        <v>2664.08</v>
      </c>
      <c r="S181" s="58">
        <v>2664.08</v>
      </c>
      <c r="T181" s="58">
        <v>2664.08</v>
      </c>
      <c r="U181" s="58">
        <v>2664.08</v>
      </c>
      <c r="V181" s="58">
        <v>2664.08</v>
      </c>
      <c r="W181" s="58">
        <v>2664.08</v>
      </c>
      <c r="X181" s="58">
        <v>5328.21</v>
      </c>
      <c r="Y181" s="58">
        <v>2664.08</v>
      </c>
      <c r="Z181" s="58">
        <v>2664.08</v>
      </c>
      <c r="AA181" s="58">
        <v>2664.08</v>
      </c>
      <c r="AB181" s="58">
        <v>2664.08</v>
      </c>
      <c r="AC181" s="58">
        <v>2664.08</v>
      </c>
      <c r="AD181" s="58">
        <v>2664.08</v>
      </c>
      <c r="AE181" s="58">
        <v>2664.08</v>
      </c>
      <c r="AF181" s="58">
        <v>2664.08</v>
      </c>
      <c r="AG181" s="58">
        <v>2664.08</v>
      </c>
      <c r="AH181" s="58">
        <v>5328.28</v>
      </c>
      <c r="AI181" s="58">
        <f t="shared" si="18"/>
        <v>212572.68999999997</v>
      </c>
      <c r="AJ181" s="58">
        <v>0</v>
      </c>
      <c r="AK181" s="66"/>
      <c r="AL181" s="58">
        <v>0</v>
      </c>
      <c r="AM181" s="58">
        <v>0</v>
      </c>
      <c r="AN181" s="58">
        <v>0</v>
      </c>
      <c r="AO181" s="58">
        <v>0</v>
      </c>
      <c r="AP181" s="58">
        <v>0</v>
      </c>
      <c r="AQ181" s="58">
        <v>106.57</v>
      </c>
      <c r="AR181" s="58">
        <v>0</v>
      </c>
      <c r="AS181" s="58">
        <v>0</v>
      </c>
      <c r="AT181" s="58">
        <v>0</v>
      </c>
      <c r="AU181" s="58">
        <v>0</v>
      </c>
      <c r="AV181" s="58">
        <v>0</v>
      </c>
      <c r="AW181" s="58">
        <v>0</v>
      </c>
      <c r="AX181" s="58">
        <v>0</v>
      </c>
      <c r="AY181" s="129">
        <v>278655.28999999998</v>
      </c>
      <c r="AZ181" s="130">
        <v>66082.600000000006</v>
      </c>
      <c r="BA181" s="103">
        <f t="shared" si="19"/>
        <v>13320.4</v>
      </c>
      <c r="BB181" s="103">
        <f t="shared" si="20"/>
        <v>42732.020000000011</v>
      </c>
    </row>
    <row r="182" spans="1:54" x14ac:dyDescent="0.25">
      <c r="A182" s="57" t="s">
        <v>3998</v>
      </c>
      <c r="B182" s="131">
        <v>1787703131570</v>
      </c>
      <c r="C182" s="126">
        <v>45262</v>
      </c>
      <c r="D182" s="127">
        <v>417050</v>
      </c>
      <c r="E182" s="57" t="s">
        <v>19</v>
      </c>
      <c r="F182" s="66" t="s">
        <v>2172</v>
      </c>
      <c r="G182" s="57" t="s">
        <v>3487</v>
      </c>
      <c r="H182" s="128">
        <v>2353.0300000000002</v>
      </c>
      <c r="I182" s="128">
        <v>2364.79</v>
      </c>
      <c r="J182" s="128">
        <v>2384.42</v>
      </c>
      <c r="K182" s="121">
        <f t="shared" si="14"/>
        <v>7102.24</v>
      </c>
      <c r="L182" s="121">
        <f t="shared" si="15"/>
        <v>2943.55</v>
      </c>
      <c r="M182" s="122">
        <v>10237.11</v>
      </c>
      <c r="N182" s="123">
        <f t="shared" si="16"/>
        <v>20282.900000000001</v>
      </c>
      <c r="O182" s="58">
        <f t="shared" si="17"/>
        <v>383555.51999999996</v>
      </c>
      <c r="P182" s="58">
        <v>2393.96</v>
      </c>
      <c r="Q182" s="58">
        <v>2393.96</v>
      </c>
      <c r="R182" s="58">
        <v>2393.96</v>
      </c>
      <c r="S182" s="58">
        <v>2393.96</v>
      </c>
      <c r="T182" s="58">
        <v>2393.96</v>
      </c>
      <c r="U182" s="58">
        <v>2393.96</v>
      </c>
      <c r="V182" s="58">
        <v>2393.96</v>
      </c>
      <c r="W182" s="58">
        <v>2393.96</v>
      </c>
      <c r="X182" s="58">
        <v>18632.84</v>
      </c>
      <c r="Y182" s="58">
        <v>2393.96</v>
      </c>
      <c r="Z182" s="58">
        <v>2393.96</v>
      </c>
      <c r="AA182" s="58">
        <v>2393.96</v>
      </c>
      <c r="AB182" s="58">
        <v>2393.96</v>
      </c>
      <c r="AC182" s="58">
        <v>2393.96</v>
      </c>
      <c r="AD182" s="58">
        <v>2393.96</v>
      </c>
      <c r="AE182" s="58">
        <v>2393.96</v>
      </c>
      <c r="AF182" s="58">
        <v>2393.96</v>
      </c>
      <c r="AG182" s="58">
        <v>2393.96</v>
      </c>
      <c r="AH182" s="58">
        <v>22127.200000000001</v>
      </c>
      <c r="AI182" s="58">
        <f t="shared" si="18"/>
        <v>301622.90999999997</v>
      </c>
      <c r="AJ182" s="66"/>
      <c r="AK182" s="58">
        <v>475.25</v>
      </c>
      <c r="AL182" s="58">
        <v>0</v>
      </c>
      <c r="AM182" s="58">
        <v>0</v>
      </c>
      <c r="AN182" s="58">
        <v>0</v>
      </c>
      <c r="AO182" s="58">
        <v>0</v>
      </c>
      <c r="AP182" s="58">
        <v>0</v>
      </c>
      <c r="AQ182" s="58">
        <v>0</v>
      </c>
      <c r="AR182" s="58">
        <v>0</v>
      </c>
      <c r="AS182" s="58">
        <v>0</v>
      </c>
      <c r="AT182" s="58">
        <v>0</v>
      </c>
      <c r="AU182" s="58">
        <v>0</v>
      </c>
      <c r="AV182" s="58">
        <v>0</v>
      </c>
      <c r="AW182" s="58">
        <v>0</v>
      </c>
      <c r="AX182" s="58">
        <v>0</v>
      </c>
      <c r="AY182" s="129">
        <v>304566.45999999996</v>
      </c>
      <c r="AZ182" s="130">
        <v>2943.55</v>
      </c>
      <c r="BA182" s="103">
        <f t="shared" si="19"/>
        <v>11969.8</v>
      </c>
      <c r="BB182" s="103">
        <f t="shared" si="20"/>
        <v>69962.81</v>
      </c>
    </row>
    <row r="183" spans="1:54" x14ac:dyDescent="0.25">
      <c r="A183" s="57" t="s">
        <v>3999</v>
      </c>
      <c r="B183" s="131">
        <v>8787721439709</v>
      </c>
      <c r="C183" s="126">
        <v>45289</v>
      </c>
      <c r="D183" s="127">
        <v>312550</v>
      </c>
      <c r="E183" s="57" t="s">
        <v>19</v>
      </c>
      <c r="F183" s="66" t="s">
        <v>2200</v>
      </c>
      <c r="G183" s="57" t="s">
        <v>3487</v>
      </c>
      <c r="H183" s="128">
        <v>508.6</v>
      </c>
      <c r="I183" s="128">
        <v>739.62</v>
      </c>
      <c r="J183" s="128">
        <v>1717.95</v>
      </c>
      <c r="K183" s="121">
        <f t="shared" si="14"/>
        <v>2966.17</v>
      </c>
      <c r="L183" s="121">
        <f t="shared" si="15"/>
        <v>2623.58</v>
      </c>
      <c r="M183" s="122">
        <v>1614.08</v>
      </c>
      <c r="N183" s="123">
        <f t="shared" si="16"/>
        <v>7203.83</v>
      </c>
      <c r="O183" s="58">
        <f t="shared" si="17"/>
        <v>312151.84000000003</v>
      </c>
      <c r="P183" s="58">
        <v>2523.4699999999998</v>
      </c>
      <c r="Q183" s="58">
        <v>2523.4699999999998</v>
      </c>
      <c r="R183" s="58">
        <v>2523.4699999999998</v>
      </c>
      <c r="S183" s="58">
        <v>2523.4699999999998</v>
      </c>
      <c r="T183" s="58">
        <v>2523.4699999999998</v>
      </c>
      <c r="U183" s="58">
        <v>2523.4699999999998</v>
      </c>
      <c r="V183" s="58">
        <v>2523.4699999999998</v>
      </c>
      <c r="W183" s="58">
        <v>2523.4699999999998</v>
      </c>
      <c r="X183" s="58">
        <v>9302.9599999999991</v>
      </c>
      <c r="Y183" s="58">
        <v>1724.82</v>
      </c>
      <c r="Z183" s="58">
        <v>1724.82</v>
      </c>
      <c r="AA183" s="58">
        <v>1724.82</v>
      </c>
      <c r="AB183" s="58">
        <v>1724.82</v>
      </c>
      <c r="AC183" s="58">
        <v>1724.82</v>
      </c>
      <c r="AD183" s="58">
        <v>1724.82</v>
      </c>
      <c r="AE183" s="58">
        <v>1724.82</v>
      </c>
      <c r="AF183" s="58">
        <v>1724.82</v>
      </c>
      <c r="AG183" s="58">
        <v>1724.82</v>
      </c>
      <c r="AH183" s="58">
        <v>10825.93</v>
      </c>
      <c r="AI183" s="58">
        <f t="shared" si="18"/>
        <v>256203.41</v>
      </c>
      <c r="AJ183" s="66"/>
      <c r="AK183" s="58">
        <v>108.4</v>
      </c>
      <c r="AL183" s="58">
        <v>0</v>
      </c>
      <c r="AM183" s="58">
        <v>0</v>
      </c>
      <c r="AN183" s="58">
        <v>0</v>
      </c>
      <c r="AO183" s="58">
        <v>0</v>
      </c>
      <c r="AP183" s="58">
        <v>0</v>
      </c>
      <c r="AQ183" s="58">
        <v>0</v>
      </c>
      <c r="AR183" s="58">
        <v>0</v>
      </c>
      <c r="AS183" s="58">
        <v>0</v>
      </c>
      <c r="AT183" s="58">
        <v>0</v>
      </c>
      <c r="AU183" s="58">
        <v>0</v>
      </c>
      <c r="AV183" s="58">
        <v>0</v>
      </c>
      <c r="AW183" s="58">
        <v>0</v>
      </c>
      <c r="AX183" s="58">
        <v>0</v>
      </c>
      <c r="AY183" s="129">
        <v>258826.99</v>
      </c>
      <c r="AZ183" s="130">
        <v>2623.58</v>
      </c>
      <c r="BA183" s="103">
        <f t="shared" si="19"/>
        <v>12617.349999999999</v>
      </c>
      <c r="BB183" s="103">
        <f t="shared" si="20"/>
        <v>43331.079999999994</v>
      </c>
    </row>
    <row r="184" spans="1:54" x14ac:dyDescent="0.25">
      <c r="A184" s="57" t="s">
        <v>4000</v>
      </c>
      <c r="B184" s="133"/>
      <c r="C184" s="28"/>
      <c r="D184" s="120"/>
      <c r="E184" s="57" t="s">
        <v>16</v>
      </c>
      <c r="F184" s="66"/>
      <c r="G184" s="57"/>
      <c r="H184" s="58"/>
      <c r="I184" s="58"/>
      <c r="J184" s="58"/>
      <c r="K184" s="121">
        <f t="shared" si="14"/>
        <v>0</v>
      </c>
      <c r="L184" s="121">
        <f t="shared" si="15"/>
        <v>0</v>
      </c>
      <c r="M184" s="121"/>
      <c r="N184" s="123">
        <f t="shared" si="16"/>
        <v>0</v>
      </c>
      <c r="O184" s="58">
        <f t="shared" si="17"/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  <c r="X184" s="58">
        <v>0</v>
      </c>
      <c r="Y184" s="58">
        <v>0</v>
      </c>
      <c r="Z184" s="58">
        <v>0</v>
      </c>
      <c r="AA184" s="58">
        <v>0</v>
      </c>
      <c r="AB184" s="58">
        <v>0</v>
      </c>
      <c r="AC184" s="58">
        <v>0</v>
      </c>
      <c r="AD184" s="58">
        <v>0</v>
      </c>
      <c r="AE184" s="58">
        <v>0</v>
      </c>
      <c r="AF184" s="58">
        <v>0</v>
      </c>
      <c r="AG184" s="58">
        <v>0</v>
      </c>
      <c r="AH184" s="58">
        <v>0</v>
      </c>
      <c r="AI184" s="58">
        <f t="shared" si="18"/>
        <v>0</v>
      </c>
      <c r="AJ184" s="58">
        <v>0</v>
      </c>
      <c r="AK184" s="58">
        <v>0</v>
      </c>
      <c r="AL184" s="58">
        <v>0</v>
      </c>
      <c r="AM184" s="58">
        <v>0</v>
      </c>
      <c r="AN184" s="58">
        <v>0</v>
      </c>
      <c r="AO184" s="58">
        <v>0</v>
      </c>
      <c r="AP184" s="58">
        <v>0</v>
      </c>
      <c r="AQ184" s="58">
        <v>0</v>
      </c>
      <c r="AR184" s="58">
        <v>0</v>
      </c>
      <c r="AS184" s="58">
        <v>0</v>
      </c>
      <c r="AT184" s="58">
        <v>0</v>
      </c>
      <c r="AU184" s="58">
        <v>0</v>
      </c>
      <c r="AV184" s="58">
        <v>0</v>
      </c>
      <c r="AW184" s="58">
        <v>0</v>
      </c>
      <c r="AX184" s="58">
        <v>0</v>
      </c>
      <c r="AY184" s="124"/>
      <c r="AZ184" s="124">
        <v>0</v>
      </c>
      <c r="BA184" s="103">
        <f t="shared" si="19"/>
        <v>0</v>
      </c>
      <c r="BB184" s="103">
        <f t="shared" si="20"/>
        <v>0</v>
      </c>
    </row>
    <row r="185" spans="1:54" x14ac:dyDescent="0.25">
      <c r="A185" s="57" t="s">
        <v>4001</v>
      </c>
      <c r="B185" s="133"/>
      <c r="C185" s="138"/>
      <c r="D185" s="120">
        <v>349000</v>
      </c>
      <c r="E185" s="57" t="s">
        <v>19</v>
      </c>
      <c r="F185" s="66" t="s">
        <v>2204</v>
      </c>
      <c r="G185" s="57" t="s">
        <v>3487</v>
      </c>
      <c r="H185" s="128"/>
      <c r="I185" s="128">
        <v>5479.89</v>
      </c>
      <c r="J185" s="128">
        <v>383.04</v>
      </c>
      <c r="K185" s="121">
        <f t="shared" si="14"/>
        <v>5862.93</v>
      </c>
      <c r="L185" s="121">
        <f t="shared" si="15"/>
        <v>52201.1</v>
      </c>
      <c r="M185" s="122"/>
      <c r="N185" s="123">
        <f t="shared" si="16"/>
        <v>58064.03</v>
      </c>
      <c r="O185" s="58">
        <f t="shared" si="17"/>
        <v>279357.51</v>
      </c>
      <c r="P185" s="58">
        <v>1283.69</v>
      </c>
      <c r="Q185" s="58">
        <v>1283.69</v>
      </c>
      <c r="R185" s="58">
        <v>1283.69</v>
      </c>
      <c r="S185" s="58">
        <v>1283.69</v>
      </c>
      <c r="T185" s="58">
        <v>1283.69</v>
      </c>
      <c r="U185" s="58">
        <v>1283.69</v>
      </c>
      <c r="V185" s="58">
        <v>1283.69</v>
      </c>
      <c r="W185" s="58">
        <v>1283.72</v>
      </c>
      <c r="X185" s="58">
        <v>17218.13</v>
      </c>
      <c r="Y185" s="58">
        <v>2181.0300000000002</v>
      </c>
      <c r="Z185" s="58">
        <v>1352.24</v>
      </c>
      <c r="AA185" s="58">
        <v>1352.24</v>
      </c>
      <c r="AB185" s="58">
        <v>1352.24</v>
      </c>
      <c r="AC185" s="58">
        <v>1352.24</v>
      </c>
      <c r="AD185" s="58">
        <v>1352.24</v>
      </c>
      <c r="AE185" s="58">
        <v>1352.24</v>
      </c>
      <c r="AF185" s="58">
        <v>1352.24</v>
      </c>
      <c r="AG185" s="58">
        <v>1352.24</v>
      </c>
      <c r="AH185" s="58">
        <v>26787.11</v>
      </c>
      <c r="AI185" s="58">
        <f t="shared" si="18"/>
        <v>211798.9</v>
      </c>
      <c r="AJ185" s="66"/>
      <c r="AK185" s="58">
        <v>0</v>
      </c>
      <c r="AL185" s="58">
        <v>0</v>
      </c>
      <c r="AM185" s="58">
        <v>0</v>
      </c>
      <c r="AN185" s="58">
        <v>0</v>
      </c>
      <c r="AO185" s="58">
        <v>0</v>
      </c>
      <c r="AP185" s="58">
        <v>0</v>
      </c>
      <c r="AQ185" s="58">
        <v>0</v>
      </c>
      <c r="AR185" s="58">
        <v>0</v>
      </c>
      <c r="AS185" s="58">
        <v>0</v>
      </c>
      <c r="AT185" s="58">
        <v>0</v>
      </c>
      <c r="AU185" s="58">
        <v>0</v>
      </c>
      <c r="AV185" s="58">
        <v>0</v>
      </c>
      <c r="AW185" s="58">
        <v>284.87</v>
      </c>
      <c r="AX185" s="58">
        <v>0</v>
      </c>
      <c r="AY185" s="129">
        <v>264000</v>
      </c>
      <c r="AZ185" s="130">
        <v>52201.1</v>
      </c>
      <c r="BA185" s="103">
        <f t="shared" si="19"/>
        <v>6418.4500000000007</v>
      </c>
      <c r="BB185" s="103">
        <f t="shared" si="20"/>
        <v>61140.160000000018</v>
      </c>
    </row>
    <row r="186" spans="1:54" x14ac:dyDescent="0.25">
      <c r="A186" s="57" t="s">
        <v>4002</v>
      </c>
      <c r="B186" s="133"/>
      <c r="C186" s="138"/>
      <c r="D186" s="120">
        <v>349000</v>
      </c>
      <c r="E186" s="57" t="s">
        <v>19</v>
      </c>
      <c r="F186" s="66" t="s">
        <v>2208</v>
      </c>
      <c r="G186" s="57" t="s">
        <v>3487</v>
      </c>
      <c r="H186" s="128">
        <v>72494.399999999994</v>
      </c>
      <c r="I186" s="128"/>
      <c r="J186" s="128"/>
      <c r="K186" s="121">
        <f t="shared" si="14"/>
        <v>72494.399999999994</v>
      </c>
      <c r="L186" s="121">
        <f t="shared" si="15"/>
        <v>0</v>
      </c>
      <c r="M186" s="122"/>
      <c r="N186" s="123">
        <f t="shared" si="16"/>
        <v>72494.399999999994</v>
      </c>
      <c r="O186" s="58">
        <f t="shared" si="17"/>
        <v>264000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  <c r="X186" s="58">
        <v>0</v>
      </c>
      <c r="Y186" s="58">
        <v>0</v>
      </c>
      <c r="Z186" s="58">
        <v>0</v>
      </c>
      <c r="AA186" s="58">
        <v>0</v>
      </c>
      <c r="AB186" s="58">
        <v>0</v>
      </c>
      <c r="AC186" s="58">
        <v>0</v>
      </c>
      <c r="AD186" s="58">
        <v>0</v>
      </c>
      <c r="AE186" s="58">
        <v>0</v>
      </c>
      <c r="AF186" s="58">
        <v>0</v>
      </c>
      <c r="AG186" s="58">
        <v>0</v>
      </c>
      <c r="AH186" s="58">
        <v>0</v>
      </c>
      <c r="AI186" s="58">
        <f t="shared" si="18"/>
        <v>264000</v>
      </c>
      <c r="AJ186" s="58">
        <v>0</v>
      </c>
      <c r="AK186" s="58">
        <v>0</v>
      </c>
      <c r="AL186" s="58">
        <v>0</v>
      </c>
      <c r="AM186" s="58">
        <v>0</v>
      </c>
      <c r="AN186" s="58">
        <v>0</v>
      </c>
      <c r="AO186" s="58">
        <v>0</v>
      </c>
      <c r="AP186" s="58">
        <v>0</v>
      </c>
      <c r="AQ186" s="58">
        <v>0</v>
      </c>
      <c r="AR186" s="58">
        <v>0</v>
      </c>
      <c r="AS186" s="58">
        <v>0</v>
      </c>
      <c r="AT186" s="58">
        <v>0</v>
      </c>
      <c r="AU186" s="58">
        <v>0</v>
      </c>
      <c r="AV186" s="58">
        <v>0</v>
      </c>
      <c r="AW186" s="58">
        <v>0</v>
      </c>
      <c r="AX186" s="58">
        <v>0</v>
      </c>
      <c r="AY186" s="129">
        <v>264000</v>
      </c>
      <c r="AZ186" s="124"/>
      <c r="BA186" s="103">
        <f t="shared" si="19"/>
        <v>0</v>
      </c>
      <c r="BB186" s="103">
        <f t="shared" si="20"/>
        <v>0</v>
      </c>
    </row>
    <row r="187" spans="1:54" x14ac:dyDescent="0.25">
      <c r="A187" s="57" t="s">
        <v>4003</v>
      </c>
      <c r="B187" s="134"/>
      <c r="C187" s="139"/>
      <c r="D187" s="148"/>
      <c r="E187" s="57" t="s">
        <v>19</v>
      </c>
      <c r="F187" s="137" t="s">
        <v>2211</v>
      </c>
      <c r="G187" s="57" t="s">
        <v>3508</v>
      </c>
      <c r="H187" s="58"/>
      <c r="I187" s="58"/>
      <c r="J187" s="58"/>
      <c r="K187" s="121">
        <f t="shared" si="14"/>
        <v>0</v>
      </c>
      <c r="L187" s="121">
        <f t="shared" si="15"/>
        <v>0</v>
      </c>
      <c r="M187" s="122"/>
      <c r="N187" s="123">
        <f t="shared" si="16"/>
        <v>0</v>
      </c>
      <c r="O187" s="58">
        <f t="shared" si="17"/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  <c r="X187" s="58">
        <v>0</v>
      </c>
      <c r="Y187" s="58">
        <v>0</v>
      </c>
      <c r="Z187" s="58">
        <v>0</v>
      </c>
      <c r="AA187" s="58">
        <v>0</v>
      </c>
      <c r="AB187" s="58">
        <v>0</v>
      </c>
      <c r="AC187" s="58">
        <v>0</v>
      </c>
      <c r="AD187" s="58">
        <v>0</v>
      </c>
      <c r="AE187" s="58">
        <v>0</v>
      </c>
      <c r="AF187" s="58">
        <v>0</v>
      </c>
      <c r="AG187" s="58">
        <v>0</v>
      </c>
      <c r="AH187" s="58">
        <v>0</v>
      </c>
      <c r="AI187" s="58">
        <f t="shared" si="18"/>
        <v>0</v>
      </c>
      <c r="AJ187" s="58">
        <v>0</v>
      </c>
      <c r="AK187" s="58">
        <v>0</v>
      </c>
      <c r="AL187" s="58">
        <v>0</v>
      </c>
      <c r="AM187" s="58">
        <v>0</v>
      </c>
      <c r="AN187" s="58">
        <v>0</v>
      </c>
      <c r="AO187" s="58">
        <v>0</v>
      </c>
      <c r="AP187" s="58">
        <v>0</v>
      </c>
      <c r="AQ187" s="58">
        <v>0</v>
      </c>
      <c r="AR187" s="58">
        <v>0</v>
      </c>
      <c r="AS187" s="58">
        <v>0</v>
      </c>
      <c r="AT187" s="58">
        <v>0</v>
      </c>
      <c r="AU187" s="58">
        <v>0</v>
      </c>
      <c r="AV187" s="58">
        <v>0</v>
      </c>
      <c r="AW187" s="58">
        <v>0</v>
      </c>
      <c r="AX187" s="58">
        <v>0</v>
      </c>
      <c r="AY187" s="124"/>
      <c r="AZ187" s="124"/>
      <c r="BA187" s="103">
        <f t="shared" si="19"/>
        <v>0</v>
      </c>
      <c r="BB187" s="103">
        <f t="shared" si="20"/>
        <v>0</v>
      </c>
    </row>
    <row r="188" spans="1:54" x14ac:dyDescent="0.25">
      <c r="A188" s="57" t="s">
        <v>4004</v>
      </c>
      <c r="B188" s="131">
        <v>8787721462280</v>
      </c>
      <c r="C188" s="139">
        <v>45363</v>
      </c>
      <c r="D188" s="140">
        <v>249897.5</v>
      </c>
      <c r="E188" s="57" t="s">
        <v>19</v>
      </c>
      <c r="F188" s="66" t="s">
        <v>2214</v>
      </c>
      <c r="G188" s="57" t="s">
        <v>3487</v>
      </c>
      <c r="H188" s="128">
        <v>475.74</v>
      </c>
      <c r="I188" s="128">
        <v>478.12</v>
      </c>
      <c r="J188" s="128">
        <v>482.09</v>
      </c>
      <c r="K188" s="121">
        <f t="shared" si="14"/>
        <v>1435.95</v>
      </c>
      <c r="L188" s="121">
        <f t="shared" si="15"/>
        <v>2086.8200000000002</v>
      </c>
      <c r="M188" s="122">
        <v>5519.37</v>
      </c>
      <c r="N188" s="123">
        <f t="shared" si="16"/>
        <v>9042.14</v>
      </c>
      <c r="O188" s="58">
        <f t="shared" si="17"/>
        <v>208855.53999999998</v>
      </c>
      <c r="P188" s="58">
        <v>484.02</v>
      </c>
      <c r="Q188" s="58">
        <v>484.02</v>
      </c>
      <c r="R188" s="58">
        <v>484.02</v>
      </c>
      <c r="S188" s="58">
        <v>484.02</v>
      </c>
      <c r="T188" s="58">
        <v>484.02</v>
      </c>
      <c r="U188" s="58">
        <v>484.02</v>
      </c>
      <c r="V188" s="58">
        <v>484.02</v>
      </c>
      <c r="W188" s="58">
        <v>484.02</v>
      </c>
      <c r="X188" s="58">
        <v>484.02</v>
      </c>
      <c r="Y188" s="58">
        <v>484.02</v>
      </c>
      <c r="Z188" s="58">
        <v>484.02</v>
      </c>
      <c r="AA188" s="58">
        <v>484.02</v>
      </c>
      <c r="AB188" s="58">
        <v>484.02</v>
      </c>
      <c r="AC188" s="58">
        <v>484.02</v>
      </c>
      <c r="AD188" s="58">
        <v>484.02</v>
      </c>
      <c r="AE188" s="58">
        <v>484.02</v>
      </c>
      <c r="AF188" s="58">
        <v>484.02</v>
      </c>
      <c r="AG188" s="58">
        <v>484.02</v>
      </c>
      <c r="AH188" s="58">
        <v>484.02</v>
      </c>
      <c r="AI188" s="58">
        <f t="shared" si="18"/>
        <v>199551.61</v>
      </c>
      <c r="AJ188" s="58">
        <v>0</v>
      </c>
      <c r="AK188" s="66"/>
      <c r="AL188" s="58">
        <v>0</v>
      </c>
      <c r="AM188" s="58">
        <v>0</v>
      </c>
      <c r="AN188" s="58">
        <v>107.55</v>
      </c>
      <c r="AO188" s="58">
        <v>0</v>
      </c>
      <c r="AP188" s="58">
        <v>0</v>
      </c>
      <c r="AQ188" s="58">
        <v>0</v>
      </c>
      <c r="AR188" s="58">
        <v>0</v>
      </c>
      <c r="AS188" s="58">
        <v>0</v>
      </c>
      <c r="AT188" s="58">
        <v>0</v>
      </c>
      <c r="AU188" s="58">
        <v>0</v>
      </c>
      <c r="AV188" s="58">
        <v>0</v>
      </c>
      <c r="AW188" s="58">
        <v>0</v>
      </c>
      <c r="AX188" s="58">
        <v>0</v>
      </c>
      <c r="AY188" s="144">
        <v>201638.43</v>
      </c>
      <c r="AZ188" s="130">
        <v>2086.8200000000002</v>
      </c>
      <c r="BA188" s="103">
        <f t="shared" si="19"/>
        <v>2420.1</v>
      </c>
      <c r="BB188" s="103">
        <f t="shared" si="20"/>
        <v>6883.8300000000027</v>
      </c>
    </row>
    <row r="189" spans="1:54" x14ac:dyDescent="0.25">
      <c r="A189" s="57" t="s">
        <v>4005</v>
      </c>
      <c r="B189" s="134"/>
      <c r="C189" s="139">
        <v>45355</v>
      </c>
      <c r="D189" s="140">
        <v>221730</v>
      </c>
      <c r="E189" s="57" t="s">
        <v>19</v>
      </c>
      <c r="F189" s="137" t="s">
        <v>2084</v>
      </c>
      <c r="G189" s="57" t="s">
        <v>3487</v>
      </c>
      <c r="H189" s="128">
        <v>4545.95</v>
      </c>
      <c r="I189" s="128">
        <v>4568.68</v>
      </c>
      <c r="J189" s="128">
        <v>4606.6000000000004</v>
      </c>
      <c r="K189" s="121">
        <f t="shared" si="14"/>
        <v>13721.230000000001</v>
      </c>
      <c r="L189" s="121">
        <f t="shared" si="15"/>
        <v>0</v>
      </c>
      <c r="M189" s="122"/>
      <c r="N189" s="123">
        <f t="shared" si="16"/>
        <v>13721.230000000001</v>
      </c>
      <c r="O189" s="58">
        <f t="shared" si="17"/>
        <v>87983.12999999999</v>
      </c>
      <c r="P189" s="58">
        <v>4625.03</v>
      </c>
      <c r="Q189" s="58">
        <v>4625.03</v>
      </c>
      <c r="R189" s="58">
        <v>4625.03</v>
      </c>
      <c r="S189" s="58">
        <v>4625.03</v>
      </c>
      <c r="T189" s="58">
        <v>4625.03</v>
      </c>
      <c r="U189" s="58">
        <v>4625.03</v>
      </c>
      <c r="V189" s="58">
        <v>4625.03</v>
      </c>
      <c r="W189" s="58">
        <v>4625.03</v>
      </c>
      <c r="X189" s="58">
        <v>4625.03</v>
      </c>
      <c r="Y189" s="58">
        <v>4625.03</v>
      </c>
      <c r="Z189" s="58">
        <v>4625.03</v>
      </c>
      <c r="AA189" s="58">
        <v>4625.03</v>
      </c>
      <c r="AB189" s="58">
        <v>4625.03</v>
      </c>
      <c r="AC189" s="58">
        <v>4625.03</v>
      </c>
      <c r="AD189" s="58">
        <v>4625.03</v>
      </c>
      <c r="AE189" s="58">
        <v>4625.03</v>
      </c>
      <c r="AF189" s="58">
        <v>4625.03</v>
      </c>
      <c r="AG189" s="58">
        <v>4625.03</v>
      </c>
      <c r="AH189" s="58">
        <v>4625.03</v>
      </c>
      <c r="AI189" s="58">
        <f t="shared" si="18"/>
        <v>0</v>
      </c>
      <c r="AJ189" s="58">
        <v>0</v>
      </c>
      <c r="AK189" s="58">
        <v>0</v>
      </c>
      <c r="AL189" s="58">
        <v>0</v>
      </c>
      <c r="AM189" s="58">
        <v>0</v>
      </c>
      <c r="AN189" s="58">
        <v>107.56</v>
      </c>
      <c r="AO189" s="58">
        <v>0</v>
      </c>
      <c r="AP189" s="58">
        <v>0</v>
      </c>
      <c r="AQ189" s="58">
        <v>0</v>
      </c>
      <c r="AR189" s="58">
        <v>0</v>
      </c>
      <c r="AS189" s="58">
        <v>0</v>
      </c>
      <c r="AT189" s="58">
        <v>0</v>
      </c>
      <c r="AU189" s="58">
        <v>0</v>
      </c>
      <c r="AV189" s="58">
        <v>0</v>
      </c>
      <c r="AW189" s="58">
        <v>0</v>
      </c>
      <c r="AX189" s="58">
        <v>0</v>
      </c>
      <c r="AY189" s="124"/>
      <c r="AZ189" s="124"/>
      <c r="BA189" s="103">
        <f t="shared" si="19"/>
        <v>23125.149999999998</v>
      </c>
      <c r="BB189" s="103">
        <f t="shared" si="20"/>
        <v>64857.979999999989</v>
      </c>
    </row>
    <row r="190" spans="1:54" x14ac:dyDescent="0.25">
      <c r="A190" s="57" t="s">
        <v>4006</v>
      </c>
      <c r="B190" s="119"/>
      <c r="C190" s="39">
        <v>45429</v>
      </c>
      <c r="D190" s="120">
        <v>352070</v>
      </c>
      <c r="E190" s="57" t="s">
        <v>19</v>
      </c>
      <c r="F190" s="137" t="s">
        <v>2220</v>
      </c>
      <c r="G190" s="57" t="s">
        <v>3487</v>
      </c>
      <c r="H190" s="128">
        <v>3685.07</v>
      </c>
      <c r="I190" s="128">
        <v>3703.5</v>
      </c>
      <c r="J190" s="128">
        <v>3734.24</v>
      </c>
      <c r="K190" s="121">
        <f t="shared" si="14"/>
        <v>11122.81</v>
      </c>
      <c r="L190" s="121">
        <f t="shared" si="15"/>
        <v>0</v>
      </c>
      <c r="M190" s="122"/>
      <c r="N190" s="123">
        <f t="shared" si="16"/>
        <v>11122.81</v>
      </c>
      <c r="O190" s="58">
        <f t="shared" si="17"/>
        <v>140968.83999999997</v>
      </c>
      <c r="P190" s="58">
        <v>3749.17</v>
      </c>
      <c r="Q190" s="58">
        <v>3749.17</v>
      </c>
      <c r="R190" s="58">
        <v>3749.17</v>
      </c>
      <c r="S190" s="58">
        <v>3749.17</v>
      </c>
      <c r="T190" s="58">
        <v>3749.17</v>
      </c>
      <c r="U190" s="58">
        <v>3749.17</v>
      </c>
      <c r="V190" s="58">
        <v>3749.17</v>
      </c>
      <c r="W190" s="58">
        <v>3749.17</v>
      </c>
      <c r="X190" s="58">
        <v>46596.85</v>
      </c>
      <c r="Y190" s="58">
        <v>3749.17</v>
      </c>
      <c r="Z190" s="58">
        <v>3749.17</v>
      </c>
      <c r="AA190" s="58">
        <v>3749.17</v>
      </c>
      <c r="AB190" s="58">
        <v>3749.17</v>
      </c>
      <c r="AC190" s="58">
        <v>3749.17</v>
      </c>
      <c r="AD190" s="58">
        <v>3749.17</v>
      </c>
      <c r="AE190" s="58">
        <v>0</v>
      </c>
      <c r="AF190" s="58">
        <v>0</v>
      </c>
      <c r="AG190" s="58">
        <v>0</v>
      </c>
      <c r="AH190" s="58">
        <v>41776.49</v>
      </c>
      <c r="AI190" s="58">
        <f t="shared" si="18"/>
        <v>0</v>
      </c>
      <c r="AJ190" s="58">
        <v>0</v>
      </c>
      <c r="AK190" s="58">
        <v>0</v>
      </c>
      <c r="AL190" s="58">
        <v>0</v>
      </c>
      <c r="AM190" s="58">
        <v>0</v>
      </c>
      <c r="AN190" s="58">
        <v>0</v>
      </c>
      <c r="AO190" s="58">
        <v>107.12</v>
      </c>
      <c r="AP190" s="58">
        <v>0</v>
      </c>
      <c r="AQ190" s="58">
        <v>0</v>
      </c>
      <c r="AR190" s="58">
        <v>0</v>
      </c>
      <c r="AS190" s="58">
        <v>0</v>
      </c>
      <c r="AT190" s="58">
        <v>0</v>
      </c>
      <c r="AU190" s="58">
        <v>0</v>
      </c>
      <c r="AV190" s="58">
        <v>0</v>
      </c>
      <c r="AW190" s="58">
        <v>0</v>
      </c>
      <c r="AX190" s="58">
        <v>0</v>
      </c>
      <c r="AY190" s="124"/>
      <c r="AZ190" s="124">
        <v>0</v>
      </c>
      <c r="BA190" s="103">
        <f t="shared" si="19"/>
        <v>18745.849999999999</v>
      </c>
      <c r="BB190" s="103">
        <f t="shared" si="20"/>
        <v>122222.98999999999</v>
      </c>
    </row>
    <row r="191" spans="1:54" x14ac:dyDescent="0.25">
      <c r="A191" s="57" t="s">
        <v>4007</v>
      </c>
      <c r="B191" s="131">
        <v>1787703151741</v>
      </c>
      <c r="C191" s="126">
        <v>45262</v>
      </c>
      <c r="D191" s="127">
        <v>417050</v>
      </c>
      <c r="E191" s="57" t="s">
        <v>19</v>
      </c>
      <c r="F191" s="66" t="s">
        <v>2223</v>
      </c>
      <c r="G191" s="57" t="s">
        <v>3487</v>
      </c>
      <c r="H191" s="128">
        <v>2676.22</v>
      </c>
      <c r="I191" s="128"/>
      <c r="J191" s="128">
        <v>2746.11</v>
      </c>
      <c r="K191" s="121">
        <f t="shared" si="14"/>
        <v>5422.33</v>
      </c>
      <c r="L191" s="121">
        <f t="shared" si="15"/>
        <v>73472.86</v>
      </c>
      <c r="M191" s="122">
        <v>2173.52</v>
      </c>
      <c r="N191" s="123">
        <f t="shared" si="16"/>
        <v>81068.710000000006</v>
      </c>
      <c r="O191" s="58">
        <f t="shared" si="17"/>
        <v>315638.56000000006</v>
      </c>
      <c r="P191" s="58">
        <v>3764.16</v>
      </c>
      <c r="Q191" s="58">
        <v>3764.16</v>
      </c>
      <c r="R191" s="58">
        <v>3764.16</v>
      </c>
      <c r="S191" s="58">
        <v>3764.16</v>
      </c>
      <c r="T191" s="58">
        <v>3764.16</v>
      </c>
      <c r="U191" s="58">
        <v>3764.16</v>
      </c>
      <c r="V191" s="58">
        <v>3764.16</v>
      </c>
      <c r="W191" s="58">
        <v>3764.16</v>
      </c>
      <c r="X191" s="58">
        <v>14615</v>
      </c>
      <c r="Y191" s="58">
        <v>2706.48</v>
      </c>
      <c r="Z191" s="58">
        <v>2706.48</v>
      </c>
      <c r="AA191" s="58">
        <v>2706.48</v>
      </c>
      <c r="AB191" s="58">
        <v>2706.48</v>
      </c>
      <c r="AC191" s="58">
        <v>2706.48</v>
      </c>
      <c r="AD191" s="58">
        <v>2706.48</v>
      </c>
      <c r="AE191" s="58">
        <v>2706.48</v>
      </c>
      <c r="AF191" s="58">
        <v>2706.48</v>
      </c>
      <c r="AG191" s="58">
        <v>2706.48</v>
      </c>
      <c r="AH191" s="58">
        <v>13532.41</v>
      </c>
      <c r="AI191" s="58">
        <f t="shared" si="18"/>
        <v>232694.77000000002</v>
      </c>
      <c r="AJ191" s="66"/>
      <c r="AK191" s="58">
        <v>324.77999999999997</v>
      </c>
      <c r="AL191" s="58">
        <v>0</v>
      </c>
      <c r="AM191" s="58">
        <v>0</v>
      </c>
      <c r="AN191" s="58">
        <v>0</v>
      </c>
      <c r="AO191" s="58">
        <v>0</v>
      </c>
      <c r="AP191" s="58">
        <v>0</v>
      </c>
      <c r="AQ191" s="58">
        <v>0</v>
      </c>
      <c r="AR191" s="58">
        <v>0</v>
      </c>
      <c r="AS191" s="58">
        <v>0</v>
      </c>
      <c r="AT191" s="58">
        <v>0</v>
      </c>
      <c r="AU191" s="58">
        <v>0</v>
      </c>
      <c r="AV191" s="58">
        <v>0</v>
      </c>
      <c r="AW191" s="58">
        <v>0</v>
      </c>
      <c r="AX191" s="58">
        <v>0</v>
      </c>
      <c r="AY191" s="129">
        <v>306167.63</v>
      </c>
      <c r="AZ191" s="130">
        <v>73472.86</v>
      </c>
      <c r="BA191" s="103">
        <f t="shared" si="19"/>
        <v>18820.8</v>
      </c>
      <c r="BB191" s="103">
        <f t="shared" si="20"/>
        <v>64122.99000000002</v>
      </c>
    </row>
    <row r="192" spans="1:54" x14ac:dyDescent="0.25">
      <c r="A192" s="57" t="s">
        <v>4008</v>
      </c>
      <c r="B192" s="133"/>
      <c r="C192" s="28"/>
      <c r="D192" s="120"/>
      <c r="E192" s="57" t="s">
        <v>16</v>
      </c>
      <c r="F192" s="66"/>
      <c r="G192" s="57"/>
      <c r="H192" s="58"/>
      <c r="I192" s="58"/>
      <c r="J192" s="58"/>
      <c r="K192" s="121">
        <f t="shared" si="14"/>
        <v>0</v>
      </c>
      <c r="L192" s="121">
        <f t="shared" si="15"/>
        <v>0</v>
      </c>
      <c r="M192" s="121"/>
      <c r="N192" s="123">
        <f t="shared" si="16"/>
        <v>0</v>
      </c>
      <c r="O192" s="58">
        <f t="shared" si="17"/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  <c r="X192" s="58">
        <v>0</v>
      </c>
      <c r="Y192" s="58">
        <v>0</v>
      </c>
      <c r="Z192" s="58">
        <v>0</v>
      </c>
      <c r="AA192" s="58">
        <v>0</v>
      </c>
      <c r="AB192" s="58">
        <v>0</v>
      </c>
      <c r="AC192" s="58">
        <v>0</v>
      </c>
      <c r="AD192" s="58">
        <v>0</v>
      </c>
      <c r="AE192" s="58">
        <v>0</v>
      </c>
      <c r="AF192" s="58">
        <v>0</v>
      </c>
      <c r="AG192" s="58">
        <v>0</v>
      </c>
      <c r="AH192" s="58">
        <v>0</v>
      </c>
      <c r="AI192" s="58">
        <f t="shared" si="18"/>
        <v>0</v>
      </c>
      <c r="AJ192" s="58">
        <v>0</v>
      </c>
      <c r="AK192" s="58">
        <v>0</v>
      </c>
      <c r="AL192" s="58">
        <v>0</v>
      </c>
      <c r="AM192" s="58">
        <v>0</v>
      </c>
      <c r="AN192" s="58">
        <v>0</v>
      </c>
      <c r="AO192" s="58">
        <v>0</v>
      </c>
      <c r="AP192" s="58">
        <v>0</v>
      </c>
      <c r="AQ192" s="58">
        <v>0</v>
      </c>
      <c r="AR192" s="58">
        <v>0</v>
      </c>
      <c r="AS192" s="58">
        <v>0</v>
      </c>
      <c r="AT192" s="58">
        <v>0</v>
      </c>
      <c r="AU192" s="58">
        <v>0</v>
      </c>
      <c r="AV192" s="58">
        <v>0</v>
      </c>
      <c r="AW192" s="58">
        <v>0</v>
      </c>
      <c r="AX192" s="58">
        <v>0</v>
      </c>
      <c r="AY192" s="124"/>
      <c r="AZ192" s="124">
        <v>0</v>
      </c>
      <c r="BA192" s="103">
        <f t="shared" si="19"/>
        <v>0</v>
      </c>
      <c r="BB192" s="103">
        <f t="shared" si="20"/>
        <v>0</v>
      </c>
    </row>
    <row r="193" spans="1:54" x14ac:dyDescent="0.25">
      <c r="A193" s="57" t="s">
        <v>4009</v>
      </c>
      <c r="B193" s="133"/>
      <c r="C193" s="28"/>
      <c r="D193" s="120"/>
      <c r="E193" s="57" t="s">
        <v>16</v>
      </c>
      <c r="F193" s="66"/>
      <c r="G193" s="57"/>
      <c r="H193" s="58"/>
      <c r="I193" s="58"/>
      <c r="J193" s="58"/>
      <c r="K193" s="121">
        <f t="shared" si="14"/>
        <v>0</v>
      </c>
      <c r="L193" s="121">
        <f t="shared" si="15"/>
        <v>0</v>
      </c>
      <c r="M193" s="121"/>
      <c r="N193" s="123">
        <f t="shared" si="16"/>
        <v>0</v>
      </c>
      <c r="O193" s="58">
        <f t="shared" si="17"/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  <c r="X193" s="58">
        <v>0</v>
      </c>
      <c r="Y193" s="58">
        <v>0</v>
      </c>
      <c r="Z193" s="58">
        <v>0</v>
      </c>
      <c r="AA193" s="58">
        <v>0</v>
      </c>
      <c r="AB193" s="58">
        <v>0</v>
      </c>
      <c r="AC193" s="58">
        <v>0</v>
      </c>
      <c r="AD193" s="58">
        <v>0</v>
      </c>
      <c r="AE193" s="58">
        <v>0</v>
      </c>
      <c r="AF193" s="58">
        <v>0</v>
      </c>
      <c r="AG193" s="58">
        <v>0</v>
      </c>
      <c r="AH193" s="58">
        <v>0</v>
      </c>
      <c r="AI193" s="58">
        <f t="shared" si="18"/>
        <v>0</v>
      </c>
      <c r="AJ193" s="58">
        <v>0</v>
      </c>
      <c r="AK193" s="58">
        <v>0</v>
      </c>
      <c r="AL193" s="58">
        <v>0</v>
      </c>
      <c r="AM193" s="58">
        <v>0</v>
      </c>
      <c r="AN193" s="58">
        <v>0</v>
      </c>
      <c r="AO193" s="58">
        <v>0</v>
      </c>
      <c r="AP193" s="58">
        <v>0</v>
      </c>
      <c r="AQ193" s="58">
        <v>0</v>
      </c>
      <c r="AR193" s="58">
        <v>0</v>
      </c>
      <c r="AS193" s="58">
        <v>0</v>
      </c>
      <c r="AT193" s="58">
        <v>0</v>
      </c>
      <c r="AU193" s="58">
        <v>0</v>
      </c>
      <c r="AV193" s="58">
        <v>0</v>
      </c>
      <c r="AW193" s="58">
        <v>0</v>
      </c>
      <c r="AX193" s="58">
        <v>0</v>
      </c>
      <c r="AY193" s="124"/>
      <c r="AZ193" s="124">
        <v>0</v>
      </c>
      <c r="BA193" s="103">
        <f t="shared" si="19"/>
        <v>0</v>
      </c>
      <c r="BB193" s="103">
        <f t="shared" si="20"/>
        <v>0</v>
      </c>
    </row>
    <row r="194" spans="1:54" x14ac:dyDescent="0.25">
      <c r="A194" s="57" t="s">
        <v>4010</v>
      </c>
      <c r="B194" s="133"/>
      <c r="C194" s="138"/>
      <c r="D194" s="120">
        <v>349000</v>
      </c>
      <c r="E194" s="57" t="s">
        <v>19</v>
      </c>
      <c r="F194" s="66" t="s">
        <v>2228</v>
      </c>
      <c r="G194" s="57" t="s">
        <v>3487</v>
      </c>
      <c r="H194" s="128">
        <v>49060</v>
      </c>
      <c r="I194" s="128">
        <v>364.82</v>
      </c>
      <c r="J194" s="128">
        <v>367.85</v>
      </c>
      <c r="K194" s="121">
        <f t="shared" ref="K194:K235" si="21">H194+I194+J194</f>
        <v>49792.67</v>
      </c>
      <c r="L194" s="121">
        <f t="shared" ref="L194:L235" si="22">AZ194</f>
        <v>50745.289999999994</v>
      </c>
      <c r="M194" s="122"/>
      <c r="N194" s="123">
        <f t="shared" ref="N194:N235" si="23">K194+L194+M194</f>
        <v>100537.95999999999</v>
      </c>
      <c r="O194" s="58">
        <f t="shared" ref="O194:O235" si="24">SUM(P194:AX194)</f>
        <v>229122.39</v>
      </c>
      <c r="P194" s="58">
        <v>419.16</v>
      </c>
      <c r="Q194" s="58">
        <v>419.16</v>
      </c>
      <c r="R194" s="58">
        <v>419.16</v>
      </c>
      <c r="S194" s="58">
        <v>419.16</v>
      </c>
      <c r="T194" s="58">
        <v>419.16</v>
      </c>
      <c r="U194" s="58">
        <v>419.16</v>
      </c>
      <c r="V194" s="58">
        <v>419.16</v>
      </c>
      <c r="W194" s="58">
        <v>419.16</v>
      </c>
      <c r="X194" s="58">
        <v>419.16</v>
      </c>
      <c r="Y194" s="58">
        <v>5506.13</v>
      </c>
      <c r="Z194" s="58">
        <v>419.16</v>
      </c>
      <c r="AA194" s="58">
        <v>419.16</v>
      </c>
      <c r="AB194" s="58">
        <v>419.16</v>
      </c>
      <c r="AC194" s="58">
        <v>419.16</v>
      </c>
      <c r="AD194" s="58">
        <v>419.16</v>
      </c>
      <c r="AE194" s="58">
        <v>419.16</v>
      </c>
      <c r="AF194" s="58">
        <v>419.16</v>
      </c>
      <c r="AG194" s="58">
        <v>419.16</v>
      </c>
      <c r="AH194" s="58">
        <v>30941.01</v>
      </c>
      <c r="AI194" s="58">
        <f t="shared" ref="AI194:AI235" si="25">AY194-AZ194</f>
        <v>182590</v>
      </c>
      <c r="AJ194" s="66"/>
      <c r="AK194" s="58">
        <v>419.16</v>
      </c>
      <c r="AL194" s="58">
        <v>419.16</v>
      </c>
      <c r="AM194" s="58">
        <v>419.16</v>
      </c>
      <c r="AN194" s="58">
        <v>419.16</v>
      </c>
      <c r="AO194" s="58">
        <v>419.16</v>
      </c>
      <c r="AP194" s="58">
        <v>419.16</v>
      </c>
      <c r="AQ194" s="58">
        <v>419.13</v>
      </c>
      <c r="AR194" s="58">
        <v>0</v>
      </c>
      <c r="AS194" s="58">
        <v>0</v>
      </c>
      <c r="AT194" s="58">
        <v>0</v>
      </c>
      <c r="AU194" s="58">
        <v>0</v>
      </c>
      <c r="AV194" s="58">
        <v>0</v>
      </c>
      <c r="AW194" s="58">
        <v>25.44</v>
      </c>
      <c r="AX194" s="58">
        <v>0</v>
      </c>
      <c r="AY194" s="144">
        <v>233335.29</v>
      </c>
      <c r="AZ194" s="130">
        <v>50745.289999999994</v>
      </c>
      <c r="BA194" s="103">
        <f t="shared" si="19"/>
        <v>2095.8000000000002</v>
      </c>
      <c r="BB194" s="103">
        <f t="shared" si="20"/>
        <v>44436.590000000018</v>
      </c>
    </row>
    <row r="195" spans="1:54" x14ac:dyDescent="0.25">
      <c r="A195" s="57" t="s">
        <v>4011</v>
      </c>
      <c r="B195" s="145"/>
      <c r="C195" s="139">
        <v>45556</v>
      </c>
      <c r="D195" s="140">
        <v>328060</v>
      </c>
      <c r="E195" s="57" t="s">
        <v>19</v>
      </c>
      <c r="F195" s="66" t="s">
        <v>2232</v>
      </c>
      <c r="G195" s="57" t="s">
        <v>3487</v>
      </c>
      <c r="H195" s="128">
        <v>660.77</v>
      </c>
      <c r="I195" s="128">
        <v>664.51</v>
      </c>
      <c r="J195" s="128">
        <v>669.8</v>
      </c>
      <c r="K195" s="121">
        <f t="shared" si="21"/>
        <v>1995.08</v>
      </c>
      <c r="L195" s="121">
        <f t="shared" si="22"/>
        <v>0</v>
      </c>
      <c r="M195" s="122"/>
      <c r="N195" s="123">
        <f t="shared" si="23"/>
        <v>1995.08</v>
      </c>
      <c r="O195" s="58">
        <f t="shared" si="24"/>
        <v>325857.59000000003</v>
      </c>
      <c r="P195" s="58">
        <v>672.26</v>
      </c>
      <c r="Q195" s="58">
        <v>672.26</v>
      </c>
      <c r="R195" s="58">
        <v>672.26</v>
      </c>
      <c r="S195" s="58">
        <v>672.26</v>
      </c>
      <c r="T195" s="58">
        <v>829.55</v>
      </c>
      <c r="U195" s="58">
        <v>2006.57</v>
      </c>
      <c r="V195" s="58">
        <v>2006.57</v>
      </c>
      <c r="W195" s="58">
        <v>2006.57</v>
      </c>
      <c r="X195" s="58">
        <v>18151.62</v>
      </c>
      <c r="Y195" s="58">
        <v>2006.57</v>
      </c>
      <c r="Z195" s="58">
        <v>2006.57</v>
      </c>
      <c r="AA195" s="58">
        <v>2006.57</v>
      </c>
      <c r="AB195" s="58">
        <v>2006.57</v>
      </c>
      <c r="AC195" s="58">
        <v>2006.57</v>
      </c>
      <c r="AD195" s="58">
        <v>2006.57</v>
      </c>
      <c r="AE195" s="58">
        <v>2006.57</v>
      </c>
      <c r="AF195" s="58">
        <v>2006.57</v>
      </c>
      <c r="AG195" s="58">
        <v>1906.16</v>
      </c>
      <c r="AH195" s="58">
        <v>18051.21</v>
      </c>
      <c r="AI195" s="58">
        <f t="shared" si="25"/>
        <v>261744.22</v>
      </c>
      <c r="AJ195" s="66"/>
      <c r="AK195" s="58">
        <v>0</v>
      </c>
      <c r="AL195" s="58">
        <v>0</v>
      </c>
      <c r="AM195" s="58">
        <v>0</v>
      </c>
      <c r="AN195" s="58">
        <v>0</v>
      </c>
      <c r="AO195" s="58">
        <v>0</v>
      </c>
      <c r="AP195" s="58">
        <v>0</v>
      </c>
      <c r="AQ195" s="58">
        <v>0</v>
      </c>
      <c r="AR195" s="58">
        <v>0</v>
      </c>
      <c r="AS195" s="58">
        <v>413.52</v>
      </c>
      <c r="AT195" s="58">
        <v>0</v>
      </c>
      <c r="AU195" s="58">
        <v>0</v>
      </c>
      <c r="AV195" s="58">
        <v>0</v>
      </c>
      <c r="AW195" s="58">
        <v>0</v>
      </c>
      <c r="AX195" s="58">
        <v>0</v>
      </c>
      <c r="AY195" s="144">
        <v>261744.22</v>
      </c>
      <c r="AZ195" s="124"/>
      <c r="BA195" s="103">
        <f t="shared" ref="BA195:BA235" si="26">SUM(P195:T195)</f>
        <v>3518.59</v>
      </c>
      <c r="BB195" s="103">
        <f t="shared" ref="BB195:BB235" si="27">SUM(U195:AH195,AJ195:AX195)</f>
        <v>60594.78</v>
      </c>
    </row>
    <row r="196" spans="1:54" x14ac:dyDescent="0.25">
      <c r="A196" s="57" t="s">
        <v>4012</v>
      </c>
      <c r="B196" s="119"/>
      <c r="C196" s="39">
        <v>45471</v>
      </c>
      <c r="D196" s="120">
        <v>309318.08</v>
      </c>
      <c r="E196" s="57" t="s">
        <v>19</v>
      </c>
      <c r="F196" s="137" t="s">
        <v>2236</v>
      </c>
      <c r="G196" s="57" t="s">
        <v>3508</v>
      </c>
      <c r="H196" s="58"/>
      <c r="I196" s="58"/>
      <c r="J196" s="58"/>
      <c r="K196" s="121">
        <f t="shared" si="21"/>
        <v>0</v>
      </c>
      <c r="L196" s="121">
        <f t="shared" si="22"/>
        <v>0</v>
      </c>
      <c r="M196" s="122"/>
      <c r="N196" s="123">
        <f t="shared" si="23"/>
        <v>0</v>
      </c>
      <c r="O196" s="58">
        <f t="shared" si="24"/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  <c r="X196" s="58">
        <v>0</v>
      </c>
      <c r="Y196" s="58">
        <v>0</v>
      </c>
      <c r="Z196" s="58">
        <v>0</v>
      </c>
      <c r="AA196" s="58">
        <v>0</v>
      </c>
      <c r="AB196" s="58">
        <v>0</v>
      </c>
      <c r="AC196" s="58">
        <v>0</v>
      </c>
      <c r="AD196" s="58">
        <v>0</v>
      </c>
      <c r="AE196" s="58">
        <v>0</v>
      </c>
      <c r="AF196" s="58">
        <v>0</v>
      </c>
      <c r="AG196" s="58">
        <v>0</v>
      </c>
      <c r="AH196" s="58">
        <v>0</v>
      </c>
      <c r="AI196" s="58">
        <f t="shared" si="25"/>
        <v>0</v>
      </c>
      <c r="AJ196" s="58">
        <v>0</v>
      </c>
      <c r="AK196" s="58">
        <v>0</v>
      </c>
      <c r="AL196" s="58">
        <v>0</v>
      </c>
      <c r="AM196" s="58">
        <v>0</v>
      </c>
      <c r="AN196" s="58">
        <v>0</v>
      </c>
      <c r="AO196" s="58">
        <v>0</v>
      </c>
      <c r="AP196" s="58">
        <v>0</v>
      </c>
      <c r="AQ196" s="58">
        <v>0</v>
      </c>
      <c r="AR196" s="58">
        <v>0</v>
      </c>
      <c r="AS196" s="58">
        <v>0</v>
      </c>
      <c r="AT196" s="58">
        <v>0</v>
      </c>
      <c r="AU196" s="58">
        <v>0</v>
      </c>
      <c r="AV196" s="58">
        <v>0</v>
      </c>
      <c r="AW196" s="58">
        <v>0</v>
      </c>
      <c r="AX196" s="58">
        <v>0</v>
      </c>
      <c r="AY196" s="124"/>
      <c r="AZ196" s="124">
        <v>0</v>
      </c>
      <c r="BA196" s="103">
        <f t="shared" si="26"/>
        <v>0</v>
      </c>
      <c r="BB196" s="103">
        <f t="shared" si="27"/>
        <v>0</v>
      </c>
    </row>
    <row r="197" spans="1:54" x14ac:dyDescent="0.25">
      <c r="A197" s="57" t="s">
        <v>4013</v>
      </c>
      <c r="B197" s="133"/>
      <c r="C197" s="28"/>
      <c r="D197" s="120"/>
      <c r="E197" s="57" t="s">
        <v>16</v>
      </c>
      <c r="F197" s="66"/>
      <c r="G197" s="57"/>
      <c r="H197" s="58"/>
      <c r="I197" s="58"/>
      <c r="J197" s="58"/>
      <c r="K197" s="121">
        <f t="shared" si="21"/>
        <v>0</v>
      </c>
      <c r="L197" s="121">
        <f t="shared" si="22"/>
        <v>0</v>
      </c>
      <c r="M197" s="121"/>
      <c r="N197" s="123">
        <f t="shared" si="23"/>
        <v>0</v>
      </c>
      <c r="O197" s="58">
        <f t="shared" si="24"/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  <c r="X197" s="58">
        <v>0</v>
      </c>
      <c r="Y197" s="58">
        <v>0</v>
      </c>
      <c r="Z197" s="58">
        <v>0</v>
      </c>
      <c r="AA197" s="58">
        <v>0</v>
      </c>
      <c r="AB197" s="58">
        <v>0</v>
      </c>
      <c r="AC197" s="58">
        <v>0</v>
      </c>
      <c r="AD197" s="58">
        <v>0</v>
      </c>
      <c r="AE197" s="58">
        <v>0</v>
      </c>
      <c r="AF197" s="58">
        <v>0</v>
      </c>
      <c r="AG197" s="58">
        <v>0</v>
      </c>
      <c r="AH197" s="58">
        <v>0</v>
      </c>
      <c r="AI197" s="58">
        <f t="shared" si="25"/>
        <v>0</v>
      </c>
      <c r="AJ197" s="58">
        <v>0</v>
      </c>
      <c r="AK197" s="58">
        <v>0</v>
      </c>
      <c r="AL197" s="58">
        <v>0</v>
      </c>
      <c r="AM197" s="58">
        <v>0</v>
      </c>
      <c r="AN197" s="58">
        <v>0</v>
      </c>
      <c r="AO197" s="58">
        <v>0</v>
      </c>
      <c r="AP197" s="58">
        <v>0</v>
      </c>
      <c r="AQ197" s="58">
        <v>0</v>
      </c>
      <c r="AR197" s="58">
        <v>0</v>
      </c>
      <c r="AS197" s="58">
        <v>0</v>
      </c>
      <c r="AT197" s="58">
        <v>0</v>
      </c>
      <c r="AU197" s="58">
        <v>0</v>
      </c>
      <c r="AV197" s="58">
        <v>0</v>
      </c>
      <c r="AW197" s="58">
        <v>0</v>
      </c>
      <c r="AX197" s="58">
        <v>0</v>
      </c>
      <c r="AY197" s="124"/>
      <c r="AZ197" s="124">
        <v>0</v>
      </c>
      <c r="BA197" s="103">
        <f t="shared" si="26"/>
        <v>0</v>
      </c>
      <c r="BB197" s="103">
        <f t="shared" si="27"/>
        <v>0</v>
      </c>
    </row>
    <row r="198" spans="1:54" x14ac:dyDescent="0.25">
      <c r="A198" s="57" t="s">
        <v>4014</v>
      </c>
      <c r="B198" s="133"/>
      <c r="C198" s="28"/>
      <c r="D198" s="120"/>
      <c r="E198" s="57" t="s">
        <v>16</v>
      </c>
      <c r="F198" s="66"/>
      <c r="G198" s="57"/>
      <c r="H198" s="58"/>
      <c r="I198" s="58"/>
      <c r="J198" s="58"/>
      <c r="K198" s="121">
        <f t="shared" si="21"/>
        <v>0</v>
      </c>
      <c r="L198" s="121">
        <f t="shared" si="22"/>
        <v>0</v>
      </c>
      <c r="M198" s="121"/>
      <c r="N198" s="123">
        <f t="shared" si="23"/>
        <v>0</v>
      </c>
      <c r="O198" s="58">
        <f t="shared" si="24"/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  <c r="X198" s="58">
        <v>0</v>
      </c>
      <c r="Y198" s="58">
        <v>0</v>
      </c>
      <c r="Z198" s="58">
        <v>0</v>
      </c>
      <c r="AA198" s="58">
        <v>0</v>
      </c>
      <c r="AB198" s="58">
        <v>0</v>
      </c>
      <c r="AC198" s="58">
        <v>0</v>
      </c>
      <c r="AD198" s="58">
        <v>0</v>
      </c>
      <c r="AE198" s="58">
        <v>0</v>
      </c>
      <c r="AF198" s="58">
        <v>0</v>
      </c>
      <c r="AG198" s="58">
        <v>0</v>
      </c>
      <c r="AH198" s="58">
        <v>0</v>
      </c>
      <c r="AI198" s="58">
        <f t="shared" si="25"/>
        <v>0</v>
      </c>
      <c r="AJ198" s="58">
        <v>0</v>
      </c>
      <c r="AK198" s="58">
        <v>0</v>
      </c>
      <c r="AL198" s="58">
        <v>0</v>
      </c>
      <c r="AM198" s="58">
        <v>0</v>
      </c>
      <c r="AN198" s="58">
        <v>0</v>
      </c>
      <c r="AO198" s="58">
        <v>0</v>
      </c>
      <c r="AP198" s="58">
        <v>0</v>
      </c>
      <c r="AQ198" s="58">
        <v>0</v>
      </c>
      <c r="AR198" s="58">
        <v>0</v>
      </c>
      <c r="AS198" s="58">
        <v>0</v>
      </c>
      <c r="AT198" s="58">
        <v>0</v>
      </c>
      <c r="AU198" s="58">
        <v>0</v>
      </c>
      <c r="AV198" s="58">
        <v>0</v>
      </c>
      <c r="AW198" s="58">
        <v>0</v>
      </c>
      <c r="AX198" s="58">
        <v>0</v>
      </c>
      <c r="AY198" s="124"/>
      <c r="AZ198" s="124">
        <v>0</v>
      </c>
      <c r="BA198" s="103">
        <f t="shared" si="26"/>
        <v>0</v>
      </c>
      <c r="BB198" s="103">
        <f t="shared" si="27"/>
        <v>0</v>
      </c>
    </row>
    <row r="199" spans="1:54" x14ac:dyDescent="0.25">
      <c r="A199" s="57" t="s">
        <v>4015</v>
      </c>
      <c r="B199" s="28"/>
      <c r="C199" s="39">
        <v>45308</v>
      </c>
      <c r="D199" s="120">
        <v>340847.5</v>
      </c>
      <c r="E199" s="57" t="s">
        <v>19</v>
      </c>
      <c r="F199" s="137" t="s">
        <v>2241</v>
      </c>
      <c r="G199" s="57" t="s">
        <v>3508</v>
      </c>
      <c r="H199" s="58"/>
      <c r="I199" s="58"/>
      <c r="J199" s="58"/>
      <c r="K199" s="121">
        <f t="shared" si="21"/>
        <v>0</v>
      </c>
      <c r="L199" s="121">
        <f t="shared" si="22"/>
        <v>0</v>
      </c>
      <c r="M199" s="122"/>
      <c r="N199" s="123">
        <f t="shared" si="23"/>
        <v>0</v>
      </c>
      <c r="O199" s="58">
        <f t="shared" si="24"/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  <c r="X199" s="58">
        <v>0</v>
      </c>
      <c r="Y199" s="58">
        <v>0</v>
      </c>
      <c r="Z199" s="58">
        <v>0</v>
      </c>
      <c r="AA199" s="58">
        <v>0</v>
      </c>
      <c r="AB199" s="58">
        <v>0</v>
      </c>
      <c r="AC199" s="58">
        <v>0</v>
      </c>
      <c r="AD199" s="58">
        <v>0</v>
      </c>
      <c r="AE199" s="58">
        <v>0</v>
      </c>
      <c r="AF199" s="58">
        <v>0</v>
      </c>
      <c r="AG199" s="58">
        <v>0</v>
      </c>
      <c r="AH199" s="58">
        <v>0</v>
      </c>
      <c r="AI199" s="58">
        <f t="shared" si="25"/>
        <v>0</v>
      </c>
      <c r="AJ199" s="58">
        <v>0</v>
      </c>
      <c r="AK199" s="58">
        <v>0</v>
      </c>
      <c r="AL199" s="58">
        <v>0</v>
      </c>
      <c r="AM199" s="58">
        <v>0</v>
      </c>
      <c r="AN199" s="58">
        <v>0</v>
      </c>
      <c r="AO199" s="58">
        <v>0</v>
      </c>
      <c r="AP199" s="58">
        <v>0</v>
      </c>
      <c r="AQ199" s="58">
        <v>0</v>
      </c>
      <c r="AR199" s="58">
        <v>0</v>
      </c>
      <c r="AS199" s="58">
        <v>0</v>
      </c>
      <c r="AT199" s="58">
        <v>0</v>
      </c>
      <c r="AU199" s="58">
        <v>0</v>
      </c>
      <c r="AV199" s="58">
        <v>0</v>
      </c>
      <c r="AW199" s="58">
        <v>0</v>
      </c>
      <c r="AX199" s="58">
        <v>0</v>
      </c>
      <c r="AY199" s="124"/>
      <c r="AZ199" s="124">
        <v>0</v>
      </c>
      <c r="BA199" s="103">
        <f t="shared" si="26"/>
        <v>0</v>
      </c>
      <c r="BB199" s="103">
        <f t="shared" si="27"/>
        <v>0</v>
      </c>
    </row>
    <row r="200" spans="1:54" x14ac:dyDescent="0.25">
      <c r="A200" s="57" t="s">
        <v>4016</v>
      </c>
      <c r="B200" s="125">
        <v>1787703126348</v>
      </c>
      <c r="C200" s="139">
        <v>45377</v>
      </c>
      <c r="D200" s="140">
        <v>431008.86</v>
      </c>
      <c r="E200" s="57" t="s">
        <v>19</v>
      </c>
      <c r="F200" s="66" t="s">
        <v>2243</v>
      </c>
      <c r="G200" s="57" t="s">
        <v>3487</v>
      </c>
      <c r="H200" s="128">
        <v>3255.58</v>
      </c>
      <c r="I200" s="128">
        <v>3272.95</v>
      </c>
      <c r="J200" s="128">
        <v>3299.02</v>
      </c>
      <c r="K200" s="121">
        <f t="shared" si="21"/>
        <v>9827.5499999999993</v>
      </c>
      <c r="L200" s="121">
        <f t="shared" si="22"/>
        <v>2646.29</v>
      </c>
      <c r="M200" s="122">
        <v>10154.6</v>
      </c>
      <c r="N200" s="123">
        <f t="shared" si="23"/>
        <v>22628.440000000002</v>
      </c>
      <c r="O200" s="58">
        <f t="shared" si="24"/>
        <v>353516.76000000007</v>
      </c>
      <c r="P200" s="58">
        <v>3312.21</v>
      </c>
      <c r="Q200" s="58">
        <v>3312.21</v>
      </c>
      <c r="R200" s="58">
        <v>3312.21</v>
      </c>
      <c r="S200" s="58">
        <v>3312.21</v>
      </c>
      <c r="T200" s="58">
        <v>3312.21</v>
      </c>
      <c r="U200" s="58">
        <v>3312.21</v>
      </c>
      <c r="V200" s="58">
        <v>3312.21</v>
      </c>
      <c r="W200" s="58">
        <v>2581.41</v>
      </c>
      <c r="X200" s="58">
        <v>24093.17</v>
      </c>
      <c r="Y200" s="58">
        <v>2581.41</v>
      </c>
      <c r="Z200" s="58">
        <v>2581.41</v>
      </c>
      <c r="AA200" s="58">
        <v>2581.41</v>
      </c>
      <c r="AB200" s="58">
        <v>2581.41</v>
      </c>
      <c r="AC200" s="58">
        <v>2581.41</v>
      </c>
      <c r="AD200" s="58">
        <v>2581.41</v>
      </c>
      <c r="AE200" s="58">
        <v>2581.41</v>
      </c>
      <c r="AF200" s="58">
        <v>2581.41</v>
      </c>
      <c r="AG200" s="58">
        <v>2581.41</v>
      </c>
      <c r="AH200" s="58">
        <v>2581.41</v>
      </c>
      <c r="AI200" s="58">
        <f t="shared" si="25"/>
        <v>277353.71000000002</v>
      </c>
      <c r="AJ200" s="58">
        <v>0</v>
      </c>
      <c r="AK200" s="66"/>
      <c r="AL200" s="58">
        <v>0</v>
      </c>
      <c r="AM200" s="58">
        <v>0</v>
      </c>
      <c r="AN200" s="58">
        <v>488.9</v>
      </c>
      <c r="AO200" s="58">
        <v>0</v>
      </c>
      <c r="AP200" s="58">
        <v>0</v>
      </c>
      <c r="AQ200" s="58">
        <v>0</v>
      </c>
      <c r="AR200" s="58">
        <v>0</v>
      </c>
      <c r="AS200" s="58">
        <v>0</v>
      </c>
      <c r="AT200" s="58">
        <v>0</v>
      </c>
      <c r="AU200" s="58">
        <v>0</v>
      </c>
      <c r="AV200" s="58">
        <v>0</v>
      </c>
      <c r="AW200" s="58">
        <v>0</v>
      </c>
      <c r="AX200" s="58">
        <v>0</v>
      </c>
      <c r="AY200" s="129">
        <v>280000</v>
      </c>
      <c r="AZ200" s="130">
        <v>2646.29</v>
      </c>
      <c r="BA200" s="103">
        <f t="shared" si="26"/>
        <v>16561.05</v>
      </c>
      <c r="BB200" s="103">
        <f t="shared" si="27"/>
        <v>59602.000000000036</v>
      </c>
    </row>
    <row r="201" spans="1:54" x14ac:dyDescent="0.25">
      <c r="A201" s="57" t="s">
        <v>4017</v>
      </c>
      <c r="B201" s="125">
        <v>8787721429240</v>
      </c>
      <c r="C201" s="126">
        <v>45262</v>
      </c>
      <c r="D201" s="127">
        <v>369550</v>
      </c>
      <c r="E201" s="57" t="s">
        <v>19</v>
      </c>
      <c r="F201" s="66" t="s">
        <v>2247</v>
      </c>
      <c r="G201" s="57" t="s">
        <v>3487</v>
      </c>
      <c r="H201" s="128">
        <v>2401.9699999999998</v>
      </c>
      <c r="I201" s="128">
        <v>2413.98</v>
      </c>
      <c r="J201" s="128">
        <v>2434.02</v>
      </c>
      <c r="K201" s="121">
        <f t="shared" si="21"/>
        <v>7249.9699999999993</v>
      </c>
      <c r="L201" s="121">
        <f t="shared" si="22"/>
        <v>1725.71</v>
      </c>
      <c r="M201" s="122">
        <v>1659.7</v>
      </c>
      <c r="N201" s="123">
        <f t="shared" si="23"/>
        <v>10635.380000000001</v>
      </c>
      <c r="O201" s="58">
        <f t="shared" si="24"/>
        <v>300669.37</v>
      </c>
      <c r="P201" s="58">
        <v>3273.6</v>
      </c>
      <c r="Q201" s="58">
        <v>3273.6</v>
      </c>
      <c r="R201" s="58">
        <v>3273.6</v>
      </c>
      <c r="S201" s="58">
        <v>3273.6</v>
      </c>
      <c r="T201" s="58">
        <v>3273.6</v>
      </c>
      <c r="U201" s="58">
        <v>3273.6</v>
      </c>
      <c r="V201" s="58">
        <v>3273.6</v>
      </c>
      <c r="W201" s="58">
        <v>3273.6</v>
      </c>
      <c r="X201" s="58">
        <v>29508.560000000001</v>
      </c>
      <c r="Y201" s="58">
        <v>2443.75</v>
      </c>
      <c r="Z201" s="58">
        <v>2443.75</v>
      </c>
      <c r="AA201" s="58">
        <v>2443.75</v>
      </c>
      <c r="AB201" s="58">
        <v>2443.75</v>
      </c>
      <c r="AC201" s="58">
        <v>2443.75</v>
      </c>
      <c r="AD201" s="58">
        <v>2443.75</v>
      </c>
      <c r="AE201" s="58">
        <v>2443.75</v>
      </c>
      <c r="AF201" s="58">
        <v>2443.75</v>
      </c>
      <c r="AG201" s="58">
        <v>2443.75</v>
      </c>
      <c r="AH201" s="58">
        <v>27064.81</v>
      </c>
      <c r="AI201" s="58">
        <f t="shared" si="25"/>
        <v>195492.27000000002</v>
      </c>
      <c r="AJ201" s="66"/>
      <c r="AK201" s="58">
        <v>421.18</v>
      </c>
      <c r="AL201" s="58">
        <v>0</v>
      </c>
      <c r="AM201" s="58">
        <v>0</v>
      </c>
      <c r="AN201" s="58">
        <v>0</v>
      </c>
      <c r="AO201" s="58">
        <v>0</v>
      </c>
      <c r="AP201" s="58">
        <v>0</v>
      </c>
      <c r="AQ201" s="58">
        <v>0</v>
      </c>
      <c r="AR201" s="58">
        <v>0</v>
      </c>
      <c r="AS201" s="58">
        <v>0</v>
      </c>
      <c r="AT201" s="58">
        <v>0</v>
      </c>
      <c r="AU201" s="58">
        <v>0</v>
      </c>
      <c r="AV201" s="58">
        <v>0</v>
      </c>
      <c r="AW201" s="58">
        <v>0</v>
      </c>
      <c r="AX201" s="58">
        <v>0</v>
      </c>
      <c r="AY201" s="129">
        <v>197217.98</v>
      </c>
      <c r="AZ201" s="130">
        <v>1725.71</v>
      </c>
      <c r="BA201" s="103">
        <f t="shared" si="26"/>
        <v>16368</v>
      </c>
      <c r="BB201" s="103">
        <f t="shared" si="27"/>
        <v>88809.099999999991</v>
      </c>
    </row>
    <row r="202" spans="1:54" x14ac:dyDescent="0.25">
      <c r="A202" s="57" t="s">
        <v>4018</v>
      </c>
      <c r="B202" s="133"/>
      <c r="C202" s="28"/>
      <c r="D202" s="120"/>
      <c r="E202" s="57" t="s">
        <v>16</v>
      </c>
      <c r="F202" s="66"/>
      <c r="G202" s="57"/>
      <c r="H202" s="58"/>
      <c r="I202" s="58"/>
      <c r="J202" s="58"/>
      <c r="K202" s="121">
        <f t="shared" si="21"/>
        <v>0</v>
      </c>
      <c r="L202" s="121">
        <f t="shared" si="22"/>
        <v>0</v>
      </c>
      <c r="M202" s="121"/>
      <c r="N202" s="123">
        <f t="shared" si="23"/>
        <v>0</v>
      </c>
      <c r="O202" s="58">
        <f t="shared" si="24"/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  <c r="X202" s="58">
        <v>0</v>
      </c>
      <c r="Y202" s="58">
        <v>0</v>
      </c>
      <c r="Z202" s="58">
        <v>0</v>
      </c>
      <c r="AA202" s="58">
        <v>0</v>
      </c>
      <c r="AB202" s="58">
        <v>0</v>
      </c>
      <c r="AC202" s="58">
        <v>0</v>
      </c>
      <c r="AD202" s="58">
        <v>0</v>
      </c>
      <c r="AE202" s="58">
        <v>0</v>
      </c>
      <c r="AF202" s="58">
        <v>0</v>
      </c>
      <c r="AG202" s="58">
        <v>0</v>
      </c>
      <c r="AH202" s="58">
        <v>0</v>
      </c>
      <c r="AI202" s="58">
        <f t="shared" si="25"/>
        <v>0</v>
      </c>
      <c r="AJ202" s="58">
        <v>0</v>
      </c>
      <c r="AK202" s="58">
        <v>0</v>
      </c>
      <c r="AL202" s="58">
        <v>0</v>
      </c>
      <c r="AM202" s="58">
        <v>0</v>
      </c>
      <c r="AN202" s="58">
        <v>0</v>
      </c>
      <c r="AO202" s="58">
        <v>0</v>
      </c>
      <c r="AP202" s="58">
        <v>0</v>
      </c>
      <c r="AQ202" s="58">
        <v>0</v>
      </c>
      <c r="AR202" s="58">
        <v>0</v>
      </c>
      <c r="AS202" s="58">
        <v>0</v>
      </c>
      <c r="AT202" s="58">
        <v>0</v>
      </c>
      <c r="AU202" s="58">
        <v>0</v>
      </c>
      <c r="AV202" s="58">
        <v>0</v>
      </c>
      <c r="AW202" s="58">
        <v>0</v>
      </c>
      <c r="AX202" s="58">
        <v>0</v>
      </c>
      <c r="AY202" s="124"/>
      <c r="AZ202" s="124">
        <v>0</v>
      </c>
      <c r="BA202" s="103">
        <f t="shared" si="26"/>
        <v>0</v>
      </c>
      <c r="BB202" s="103">
        <f t="shared" si="27"/>
        <v>0</v>
      </c>
    </row>
    <row r="203" spans="1:54" x14ac:dyDescent="0.25">
      <c r="A203" s="57" t="s">
        <v>4019</v>
      </c>
      <c r="B203" s="28"/>
      <c r="C203" s="39">
        <v>45391</v>
      </c>
      <c r="D203" s="120">
        <v>401080</v>
      </c>
      <c r="E203" s="57" t="s">
        <v>19</v>
      </c>
      <c r="F203" s="137" t="s">
        <v>2251</v>
      </c>
      <c r="G203" s="57" t="s">
        <v>3487</v>
      </c>
      <c r="H203" s="128">
        <v>60000</v>
      </c>
      <c r="I203" s="128">
        <v>6003</v>
      </c>
      <c r="J203" s="128">
        <v>3000</v>
      </c>
      <c r="K203" s="121">
        <f t="shared" si="21"/>
        <v>69003</v>
      </c>
      <c r="L203" s="121">
        <f t="shared" si="22"/>
        <v>0</v>
      </c>
      <c r="M203" s="122"/>
      <c r="N203" s="123">
        <f t="shared" si="23"/>
        <v>69003</v>
      </c>
      <c r="O203" s="58">
        <f t="shared" si="24"/>
        <v>221000</v>
      </c>
      <c r="P203" s="58">
        <v>3000</v>
      </c>
      <c r="Q203" s="58">
        <v>3000</v>
      </c>
      <c r="R203" s="58">
        <v>3000</v>
      </c>
      <c r="S203" s="58">
        <v>63000</v>
      </c>
      <c r="T203" s="58">
        <v>3000</v>
      </c>
      <c r="U203" s="58">
        <v>3000</v>
      </c>
      <c r="V203" s="58">
        <v>3000</v>
      </c>
      <c r="W203" s="58">
        <v>3000</v>
      </c>
      <c r="X203" s="58">
        <v>23000</v>
      </c>
      <c r="Y203" s="58">
        <v>3000</v>
      </c>
      <c r="Z203" s="58">
        <v>3000</v>
      </c>
      <c r="AA203" s="58">
        <v>63000</v>
      </c>
      <c r="AB203" s="58">
        <v>3000</v>
      </c>
      <c r="AC203" s="58">
        <v>3000</v>
      </c>
      <c r="AD203" s="58">
        <v>3000</v>
      </c>
      <c r="AE203" s="58">
        <v>3000</v>
      </c>
      <c r="AF203" s="58">
        <v>3000</v>
      </c>
      <c r="AG203" s="58">
        <v>3000</v>
      </c>
      <c r="AH203" s="58">
        <v>3000</v>
      </c>
      <c r="AI203" s="58">
        <f t="shared" si="25"/>
        <v>0</v>
      </c>
      <c r="AJ203" s="58">
        <v>3000</v>
      </c>
      <c r="AK203" s="58">
        <v>3000</v>
      </c>
      <c r="AL203" s="58">
        <v>3000</v>
      </c>
      <c r="AM203" s="58">
        <v>3000</v>
      </c>
      <c r="AN203" s="58">
        <v>3000</v>
      </c>
      <c r="AO203" s="58">
        <v>3000</v>
      </c>
      <c r="AP203" s="58">
        <v>3000</v>
      </c>
      <c r="AQ203" s="58">
        <v>3000</v>
      </c>
      <c r="AR203" s="58">
        <v>0</v>
      </c>
      <c r="AS203" s="58">
        <v>0</v>
      </c>
      <c r="AT203" s="58">
        <v>0</v>
      </c>
      <c r="AU203" s="58">
        <v>0</v>
      </c>
      <c r="AV203" s="58">
        <v>0</v>
      </c>
      <c r="AW203" s="58">
        <v>0</v>
      </c>
      <c r="AX203" s="58">
        <v>0</v>
      </c>
      <c r="AY203" s="124"/>
      <c r="AZ203" s="124">
        <v>0</v>
      </c>
      <c r="BA203" s="103">
        <f t="shared" si="26"/>
        <v>75000</v>
      </c>
      <c r="BB203" s="103">
        <f t="shared" si="27"/>
        <v>146000</v>
      </c>
    </row>
    <row r="204" spans="1:54" x14ac:dyDescent="0.25">
      <c r="A204" s="57" t="s">
        <v>4020</v>
      </c>
      <c r="B204" s="119"/>
      <c r="C204" s="39">
        <v>45432</v>
      </c>
      <c r="D204" s="120">
        <v>380014.61</v>
      </c>
      <c r="E204" s="57" t="s">
        <v>19</v>
      </c>
      <c r="F204" s="66" t="s">
        <v>2254</v>
      </c>
      <c r="G204" s="57" t="s">
        <v>3487</v>
      </c>
      <c r="H204" s="128">
        <v>581.5</v>
      </c>
      <c r="I204" s="128">
        <v>4116.8900000000003</v>
      </c>
      <c r="J204" s="128">
        <v>589.26</v>
      </c>
      <c r="K204" s="121">
        <f t="shared" si="21"/>
        <v>5287.6500000000005</v>
      </c>
      <c r="L204" s="121">
        <f t="shared" si="22"/>
        <v>67325.62</v>
      </c>
      <c r="M204" s="122">
        <v>9801.74</v>
      </c>
      <c r="N204" s="123">
        <f t="shared" si="23"/>
        <v>82415.009999999995</v>
      </c>
      <c r="O204" s="58">
        <f t="shared" si="24"/>
        <v>295693.07</v>
      </c>
      <c r="P204" s="58">
        <v>591.62</v>
      </c>
      <c r="Q204" s="58">
        <v>591.62</v>
      </c>
      <c r="R204" s="58">
        <v>1256.6199999999999</v>
      </c>
      <c r="S204" s="58">
        <v>1972.07</v>
      </c>
      <c r="T204" s="58">
        <v>1972.07</v>
      </c>
      <c r="U204" s="58">
        <v>1972.07</v>
      </c>
      <c r="V204" s="58">
        <v>1972.07</v>
      </c>
      <c r="W204" s="58">
        <v>1972.07</v>
      </c>
      <c r="X204" s="58">
        <v>7328.03</v>
      </c>
      <c r="Y204" s="58">
        <v>1972.07</v>
      </c>
      <c r="Z204" s="58">
        <v>1972.07</v>
      </c>
      <c r="AA204" s="58">
        <v>1972.07</v>
      </c>
      <c r="AB204" s="58">
        <v>1972.07</v>
      </c>
      <c r="AC204" s="58">
        <v>1972.07</v>
      </c>
      <c r="AD204" s="58">
        <v>1972.07</v>
      </c>
      <c r="AE204" s="58">
        <v>1972.07</v>
      </c>
      <c r="AF204" s="58">
        <v>0</v>
      </c>
      <c r="AG204" s="58">
        <v>0</v>
      </c>
      <c r="AH204" s="58">
        <v>0</v>
      </c>
      <c r="AI204" s="58">
        <f t="shared" si="25"/>
        <v>261816</v>
      </c>
      <c r="AJ204" s="66"/>
      <c r="AK204" s="58">
        <v>0</v>
      </c>
      <c r="AL204" s="58">
        <v>0</v>
      </c>
      <c r="AM204" s="58">
        <v>0</v>
      </c>
      <c r="AN204" s="58">
        <v>0</v>
      </c>
      <c r="AO204" s="58">
        <v>444.34</v>
      </c>
      <c r="AP204" s="58">
        <v>0</v>
      </c>
      <c r="AQ204" s="58">
        <v>0</v>
      </c>
      <c r="AR204" s="58">
        <v>0</v>
      </c>
      <c r="AS204" s="58">
        <v>0</v>
      </c>
      <c r="AT204" s="58">
        <v>0</v>
      </c>
      <c r="AU204" s="58">
        <v>0</v>
      </c>
      <c r="AV204" s="58">
        <v>0</v>
      </c>
      <c r="AW204" s="58">
        <v>0</v>
      </c>
      <c r="AX204" s="58">
        <v>0</v>
      </c>
      <c r="AY204" s="129">
        <v>329141.62</v>
      </c>
      <c r="AZ204" s="130">
        <v>67325.62</v>
      </c>
      <c r="BA204" s="103">
        <f t="shared" si="26"/>
        <v>6383.9999999999991</v>
      </c>
      <c r="BB204" s="103">
        <f t="shared" si="27"/>
        <v>27493.07</v>
      </c>
    </row>
    <row r="205" spans="1:54" x14ac:dyDescent="0.25">
      <c r="A205" s="57" t="s">
        <v>4021</v>
      </c>
      <c r="B205" s="133"/>
      <c r="C205" s="28"/>
      <c r="D205" s="120"/>
      <c r="E205" s="57" t="s">
        <v>16</v>
      </c>
      <c r="F205" s="66"/>
      <c r="G205" s="57"/>
      <c r="H205" s="58"/>
      <c r="I205" s="58"/>
      <c r="J205" s="58"/>
      <c r="K205" s="121">
        <f t="shared" si="21"/>
        <v>0</v>
      </c>
      <c r="L205" s="121">
        <f t="shared" si="22"/>
        <v>0</v>
      </c>
      <c r="M205" s="121"/>
      <c r="N205" s="123">
        <f t="shared" si="23"/>
        <v>0</v>
      </c>
      <c r="O205" s="58">
        <f t="shared" si="24"/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  <c r="X205" s="58">
        <v>0</v>
      </c>
      <c r="Y205" s="58">
        <v>0</v>
      </c>
      <c r="Z205" s="58">
        <v>0</v>
      </c>
      <c r="AA205" s="58">
        <v>0</v>
      </c>
      <c r="AB205" s="58">
        <v>0</v>
      </c>
      <c r="AC205" s="58">
        <v>0</v>
      </c>
      <c r="AD205" s="58">
        <v>0</v>
      </c>
      <c r="AE205" s="58">
        <v>0</v>
      </c>
      <c r="AF205" s="58">
        <v>0</v>
      </c>
      <c r="AG205" s="58">
        <v>0</v>
      </c>
      <c r="AH205" s="58">
        <v>0</v>
      </c>
      <c r="AI205" s="58">
        <f t="shared" si="25"/>
        <v>0</v>
      </c>
      <c r="AJ205" s="58">
        <v>0</v>
      </c>
      <c r="AK205" s="58">
        <v>0</v>
      </c>
      <c r="AL205" s="58">
        <v>0</v>
      </c>
      <c r="AM205" s="58">
        <v>0</v>
      </c>
      <c r="AN205" s="58">
        <v>0</v>
      </c>
      <c r="AO205" s="58">
        <v>0</v>
      </c>
      <c r="AP205" s="58">
        <v>0</v>
      </c>
      <c r="AQ205" s="58">
        <v>0</v>
      </c>
      <c r="AR205" s="58">
        <v>0</v>
      </c>
      <c r="AS205" s="58">
        <v>0</v>
      </c>
      <c r="AT205" s="58">
        <v>0</v>
      </c>
      <c r="AU205" s="58">
        <v>0</v>
      </c>
      <c r="AV205" s="58">
        <v>0</v>
      </c>
      <c r="AW205" s="58">
        <v>0</v>
      </c>
      <c r="AX205" s="58">
        <v>0</v>
      </c>
      <c r="AY205" s="124"/>
      <c r="AZ205" s="124">
        <v>0</v>
      </c>
      <c r="BA205" s="103">
        <f t="shared" si="26"/>
        <v>0</v>
      </c>
      <c r="BB205" s="103">
        <f t="shared" si="27"/>
        <v>0</v>
      </c>
    </row>
    <row r="206" spans="1:54" x14ac:dyDescent="0.25">
      <c r="A206" s="57" t="s">
        <v>4022</v>
      </c>
      <c r="B206" s="131">
        <v>8787721429177</v>
      </c>
      <c r="C206" s="139">
        <v>45363</v>
      </c>
      <c r="D206" s="140">
        <v>292900</v>
      </c>
      <c r="E206" s="57" t="s">
        <v>19</v>
      </c>
      <c r="F206" s="66" t="s">
        <v>2259</v>
      </c>
      <c r="G206" s="57" t="s">
        <v>3487</v>
      </c>
      <c r="H206" s="128"/>
      <c r="I206" s="128">
        <v>1017.03</v>
      </c>
      <c r="J206" s="128">
        <v>1047.55</v>
      </c>
      <c r="K206" s="121">
        <f t="shared" si="21"/>
        <v>2064.58</v>
      </c>
      <c r="L206" s="121">
        <f t="shared" si="22"/>
        <v>2388.89</v>
      </c>
      <c r="M206" s="122"/>
      <c r="N206" s="123">
        <f t="shared" si="23"/>
        <v>4453.4699999999993</v>
      </c>
      <c r="O206" s="58">
        <f t="shared" si="24"/>
        <v>289333.23000000004</v>
      </c>
      <c r="P206" s="58">
        <v>1732.35</v>
      </c>
      <c r="Q206" s="58">
        <v>1732.35</v>
      </c>
      <c r="R206" s="58">
        <v>1732.35</v>
      </c>
      <c r="S206" s="58">
        <v>1732.35</v>
      </c>
      <c r="T206" s="58">
        <v>1732.35</v>
      </c>
      <c r="U206" s="58">
        <v>701.93</v>
      </c>
      <c r="V206" s="58">
        <v>1554.97</v>
      </c>
      <c r="W206" s="58">
        <v>1554.97</v>
      </c>
      <c r="X206" s="58">
        <v>7952.8</v>
      </c>
      <c r="Y206" s="58">
        <v>853.04</v>
      </c>
      <c r="Z206" s="58">
        <v>853.04</v>
      </c>
      <c r="AA206" s="58">
        <v>7250.87</v>
      </c>
      <c r="AB206" s="58">
        <v>853.04</v>
      </c>
      <c r="AC206" s="58">
        <v>853.04</v>
      </c>
      <c r="AD206" s="58">
        <v>853.04</v>
      </c>
      <c r="AE206" s="58">
        <v>853.04</v>
      </c>
      <c r="AF206" s="58">
        <v>853.04</v>
      </c>
      <c r="AG206" s="58">
        <v>853.04</v>
      </c>
      <c r="AH206" s="58">
        <v>853.04</v>
      </c>
      <c r="AI206" s="58">
        <f t="shared" si="25"/>
        <v>236811.11</v>
      </c>
      <c r="AJ206" s="58">
        <v>17060.88</v>
      </c>
      <c r="AK206" s="66"/>
      <c r="AL206" s="58">
        <v>0</v>
      </c>
      <c r="AM206" s="58">
        <v>0</v>
      </c>
      <c r="AN206" s="58">
        <v>0</v>
      </c>
      <c r="AO206" s="58">
        <v>106.59</v>
      </c>
      <c r="AP206" s="58">
        <v>0</v>
      </c>
      <c r="AQ206" s="58">
        <v>0</v>
      </c>
      <c r="AR206" s="58">
        <v>0</v>
      </c>
      <c r="AS206" s="58">
        <v>0</v>
      </c>
      <c r="AT206" s="58">
        <v>0</v>
      </c>
      <c r="AU206" s="58">
        <v>0</v>
      </c>
      <c r="AV206" s="58">
        <v>0</v>
      </c>
      <c r="AW206" s="58">
        <v>0</v>
      </c>
      <c r="AX206" s="58">
        <v>0</v>
      </c>
      <c r="AY206" s="129">
        <v>239200</v>
      </c>
      <c r="AZ206" s="130">
        <v>2388.89</v>
      </c>
      <c r="BA206" s="103">
        <f t="shared" si="26"/>
        <v>8661.75</v>
      </c>
      <c r="BB206" s="103">
        <f t="shared" si="27"/>
        <v>43860.37</v>
      </c>
    </row>
    <row r="207" spans="1:54" x14ac:dyDescent="0.25">
      <c r="A207" s="57" t="s">
        <v>4023</v>
      </c>
      <c r="B207" s="28"/>
      <c r="C207" s="39">
        <v>45314</v>
      </c>
      <c r="D207" s="120">
        <v>275995</v>
      </c>
      <c r="E207" s="57" t="s">
        <v>19</v>
      </c>
      <c r="F207" s="137" t="s">
        <v>2263</v>
      </c>
      <c r="G207" s="57" t="s">
        <v>3487</v>
      </c>
      <c r="H207" s="128">
        <v>2126.6799999999998</v>
      </c>
      <c r="I207" s="128">
        <v>2137.31</v>
      </c>
      <c r="J207" s="128">
        <v>2155.0500000000002</v>
      </c>
      <c r="K207" s="121">
        <f t="shared" si="21"/>
        <v>6419.04</v>
      </c>
      <c r="L207" s="121">
        <f t="shared" si="22"/>
        <v>0</v>
      </c>
      <c r="M207" s="122"/>
      <c r="N207" s="123">
        <f t="shared" si="23"/>
        <v>6419.04</v>
      </c>
      <c r="O207" s="58">
        <f t="shared" si="24"/>
        <v>136311.22999999998</v>
      </c>
      <c r="P207" s="58">
        <v>2163.67</v>
      </c>
      <c r="Q207" s="58">
        <v>2163.67</v>
      </c>
      <c r="R207" s="58">
        <v>2163.67</v>
      </c>
      <c r="S207" s="58">
        <v>2163.67</v>
      </c>
      <c r="T207" s="58">
        <v>2163.67</v>
      </c>
      <c r="U207" s="58">
        <v>2163.67</v>
      </c>
      <c r="V207" s="58">
        <v>2163.67</v>
      </c>
      <c r="W207" s="58">
        <v>2163.67</v>
      </c>
      <c r="X207" s="58">
        <v>34618.730000000003</v>
      </c>
      <c r="Y207" s="58">
        <v>2163.67</v>
      </c>
      <c r="Z207" s="58">
        <v>2163.67</v>
      </c>
      <c r="AA207" s="58">
        <v>2163.67</v>
      </c>
      <c r="AB207" s="58">
        <v>2163.67</v>
      </c>
      <c r="AC207" s="58">
        <v>2163.67</v>
      </c>
      <c r="AD207" s="58">
        <v>2163.67</v>
      </c>
      <c r="AE207" s="58">
        <v>2163.67</v>
      </c>
      <c r="AF207" s="58">
        <v>2163.67</v>
      </c>
      <c r="AG207" s="58">
        <v>2163.67</v>
      </c>
      <c r="AH207" s="58">
        <v>64801.93</v>
      </c>
      <c r="AI207" s="58">
        <f t="shared" si="25"/>
        <v>0</v>
      </c>
      <c r="AJ207" s="58">
        <v>0</v>
      </c>
      <c r="AK207" s="58">
        <v>0</v>
      </c>
      <c r="AL207" s="58">
        <v>108.18</v>
      </c>
      <c r="AM207" s="58">
        <v>0</v>
      </c>
      <c r="AN207" s="58">
        <v>0</v>
      </c>
      <c r="AO207" s="58">
        <v>0</v>
      </c>
      <c r="AP207" s="58">
        <v>0</v>
      </c>
      <c r="AQ207" s="58">
        <v>0</v>
      </c>
      <c r="AR207" s="58">
        <v>0</v>
      </c>
      <c r="AS207" s="58">
        <v>0</v>
      </c>
      <c r="AT207" s="58">
        <v>0</v>
      </c>
      <c r="AU207" s="58">
        <v>0</v>
      </c>
      <c r="AV207" s="58">
        <v>0</v>
      </c>
      <c r="AW207" s="58">
        <v>0</v>
      </c>
      <c r="AX207" s="58">
        <v>0</v>
      </c>
      <c r="AY207" s="124"/>
      <c r="AZ207" s="124"/>
      <c r="BA207" s="103">
        <f t="shared" si="26"/>
        <v>10818.35</v>
      </c>
      <c r="BB207" s="103">
        <f t="shared" si="27"/>
        <v>125492.87999999998</v>
      </c>
    </row>
    <row r="208" spans="1:54" x14ac:dyDescent="0.25">
      <c r="A208" s="57" t="s">
        <v>4024</v>
      </c>
      <c r="B208" s="131">
        <v>1787703134278</v>
      </c>
      <c r="C208" s="126">
        <v>45262</v>
      </c>
      <c r="D208" s="127">
        <v>369550</v>
      </c>
      <c r="E208" s="57" t="s">
        <v>19</v>
      </c>
      <c r="F208" s="66" t="s">
        <v>2265</v>
      </c>
      <c r="G208" s="57" t="s">
        <v>3487</v>
      </c>
      <c r="H208" s="128">
        <v>583.11</v>
      </c>
      <c r="I208" s="128">
        <v>586.03</v>
      </c>
      <c r="J208" s="128">
        <v>590.89</v>
      </c>
      <c r="K208" s="121">
        <f t="shared" si="21"/>
        <v>1760.0299999999997</v>
      </c>
      <c r="L208" s="121">
        <f t="shared" si="22"/>
        <v>2590.63</v>
      </c>
      <c r="M208" s="122">
        <v>1056.81</v>
      </c>
      <c r="N208" s="123">
        <f t="shared" si="23"/>
        <v>5407.4699999999993</v>
      </c>
      <c r="O208" s="58">
        <f t="shared" si="24"/>
        <v>340975.81000000006</v>
      </c>
      <c r="P208" s="58">
        <v>1650.07</v>
      </c>
      <c r="Q208" s="58">
        <v>1650.07</v>
      </c>
      <c r="R208" s="58">
        <v>1650.07</v>
      </c>
      <c r="S208" s="58">
        <v>1650.07</v>
      </c>
      <c r="T208" s="58">
        <v>1650.07</v>
      </c>
      <c r="U208" s="58">
        <v>1650.07</v>
      </c>
      <c r="V208" s="58">
        <v>1650.07</v>
      </c>
      <c r="W208" s="58">
        <v>1650.07</v>
      </c>
      <c r="X208" s="58">
        <v>1650.07</v>
      </c>
      <c r="Y208" s="58">
        <v>593.26</v>
      </c>
      <c r="Z208" s="58">
        <v>593.26</v>
      </c>
      <c r="AA208" s="58">
        <v>593.26</v>
      </c>
      <c r="AB208" s="58">
        <v>33071.040000000001</v>
      </c>
      <c r="AC208" s="58">
        <v>593.26</v>
      </c>
      <c r="AD208" s="58">
        <v>593.26</v>
      </c>
      <c r="AE208" s="58">
        <v>593.26</v>
      </c>
      <c r="AF208" s="58">
        <v>593.26</v>
      </c>
      <c r="AG208" s="58">
        <v>593.26</v>
      </c>
      <c r="AH208" s="58">
        <v>21651.85</v>
      </c>
      <c r="AI208" s="58">
        <f t="shared" si="25"/>
        <v>266547.95</v>
      </c>
      <c r="AJ208" s="66"/>
      <c r="AK208" s="58">
        <v>108.26</v>
      </c>
      <c r="AL208" s="58">
        <v>0</v>
      </c>
      <c r="AM208" s="58">
        <v>0</v>
      </c>
      <c r="AN208" s="58">
        <v>0</v>
      </c>
      <c r="AO208" s="58">
        <v>0</v>
      </c>
      <c r="AP208" s="58">
        <v>0</v>
      </c>
      <c r="AQ208" s="58">
        <v>0</v>
      </c>
      <c r="AR208" s="58">
        <v>0</v>
      </c>
      <c r="AS208" s="58">
        <v>0</v>
      </c>
      <c r="AT208" s="58">
        <v>0</v>
      </c>
      <c r="AU208" s="58">
        <v>0</v>
      </c>
      <c r="AV208" s="58">
        <v>0</v>
      </c>
      <c r="AW208" s="58">
        <v>0</v>
      </c>
      <c r="AX208" s="58">
        <v>0</v>
      </c>
      <c r="AY208" s="129">
        <v>269138.58</v>
      </c>
      <c r="AZ208" s="130">
        <v>2590.63</v>
      </c>
      <c r="BA208" s="103">
        <f t="shared" si="26"/>
        <v>8250.35</v>
      </c>
      <c r="BB208" s="103">
        <f t="shared" si="27"/>
        <v>66177.509999999995</v>
      </c>
    </row>
    <row r="209" spans="1:54" x14ac:dyDescent="0.25">
      <c r="A209" s="57" t="s">
        <v>4025</v>
      </c>
      <c r="B209" s="119"/>
      <c r="C209" s="39">
        <v>45344</v>
      </c>
      <c r="D209" s="120">
        <v>427630.14</v>
      </c>
      <c r="E209" s="57" t="s">
        <v>19</v>
      </c>
      <c r="F209" s="137" t="s">
        <v>2268</v>
      </c>
      <c r="G209" s="57" t="s">
        <v>3487</v>
      </c>
      <c r="H209" s="128">
        <v>2661.57</v>
      </c>
      <c r="I209" s="128">
        <v>2664.27</v>
      </c>
      <c r="J209" s="128">
        <v>2700.79</v>
      </c>
      <c r="K209" s="121">
        <f t="shared" si="21"/>
        <v>8026.63</v>
      </c>
      <c r="L209" s="121">
        <f t="shared" si="22"/>
        <v>0</v>
      </c>
      <c r="M209" s="122"/>
      <c r="N209" s="123">
        <f t="shared" si="23"/>
        <v>8026.63</v>
      </c>
      <c r="O209" s="58">
        <f t="shared" si="24"/>
        <v>403512.47</v>
      </c>
      <c r="P209" s="58">
        <v>2696.23</v>
      </c>
      <c r="Q209" s="58">
        <v>2696.23</v>
      </c>
      <c r="R209" s="58">
        <v>36275.24</v>
      </c>
      <c r="S209" s="58">
        <v>2696.23</v>
      </c>
      <c r="T209" s="58">
        <v>2696.23</v>
      </c>
      <c r="U209" s="58">
        <v>2696.23</v>
      </c>
      <c r="V209" s="58">
        <v>2696.23</v>
      </c>
      <c r="W209" s="58">
        <v>2696.23</v>
      </c>
      <c r="X209" s="58">
        <v>36275.24</v>
      </c>
      <c r="Y209" s="58">
        <v>2696.23</v>
      </c>
      <c r="Z209" s="58">
        <v>2696.23</v>
      </c>
      <c r="AA209" s="58">
        <v>2696.23</v>
      </c>
      <c r="AB209" s="58">
        <v>2696.23</v>
      </c>
      <c r="AC209" s="58">
        <v>2696.23</v>
      </c>
      <c r="AD209" s="58">
        <v>2696.23</v>
      </c>
      <c r="AE209" s="58">
        <v>2696.23</v>
      </c>
      <c r="AF209" s="58">
        <v>2696.23</v>
      </c>
      <c r="AG209" s="58">
        <v>2696.23</v>
      </c>
      <c r="AH209" s="58">
        <v>36275.24</v>
      </c>
      <c r="AI209" s="58">
        <f t="shared" si="25"/>
        <v>251439.22</v>
      </c>
      <c r="AJ209" s="58">
        <v>0</v>
      </c>
      <c r="AK209" s="66"/>
      <c r="AL209" s="58">
        <v>0</v>
      </c>
      <c r="AM209" s="58">
        <v>107.85</v>
      </c>
      <c r="AN209" s="58">
        <v>0</v>
      </c>
      <c r="AO209" s="58">
        <v>0</v>
      </c>
      <c r="AP209" s="58">
        <v>0</v>
      </c>
      <c r="AQ209" s="58">
        <v>0</v>
      </c>
      <c r="AR209" s="58">
        <v>0</v>
      </c>
      <c r="AS209" s="58">
        <v>0</v>
      </c>
      <c r="AT209" s="58">
        <v>0</v>
      </c>
      <c r="AU209" s="58">
        <v>0</v>
      </c>
      <c r="AV209" s="58">
        <v>0</v>
      </c>
      <c r="AW209" s="58">
        <v>0</v>
      </c>
      <c r="AX209" s="58">
        <v>0</v>
      </c>
      <c r="AY209" s="132">
        <v>251439.22</v>
      </c>
      <c r="AZ209" s="124"/>
      <c r="BA209" s="103">
        <f t="shared" si="26"/>
        <v>47060.160000000003</v>
      </c>
      <c r="BB209" s="103">
        <f t="shared" si="27"/>
        <v>105013.09000000003</v>
      </c>
    </row>
    <row r="210" spans="1:54" x14ac:dyDescent="0.25">
      <c r="A210" s="57" t="s">
        <v>4026</v>
      </c>
      <c r="B210" s="131">
        <v>1787703134286</v>
      </c>
      <c r="C210" s="126">
        <v>45262</v>
      </c>
      <c r="D210" s="127">
        <v>369574.42000000004</v>
      </c>
      <c r="E210" s="57" t="s">
        <v>19</v>
      </c>
      <c r="F210" s="149" t="s">
        <v>2271</v>
      </c>
      <c r="G210" s="57" t="s">
        <v>3487</v>
      </c>
      <c r="H210" s="128">
        <v>227.71</v>
      </c>
      <c r="I210" s="128">
        <v>228.85</v>
      </c>
      <c r="J210" s="128">
        <v>230.75</v>
      </c>
      <c r="K210" s="121">
        <f t="shared" si="21"/>
        <v>687.31</v>
      </c>
      <c r="L210" s="121">
        <f t="shared" si="22"/>
        <v>3453.36</v>
      </c>
      <c r="M210" s="122">
        <v>2054.96</v>
      </c>
      <c r="N210" s="123">
        <f t="shared" si="23"/>
        <v>6195.63</v>
      </c>
      <c r="O210" s="58">
        <f t="shared" si="24"/>
        <v>368748</v>
      </c>
      <c r="P210" s="58">
        <v>1259.1500000000001</v>
      </c>
      <c r="Q210" s="58">
        <v>1259.1500000000001</v>
      </c>
      <c r="R210" s="58">
        <v>1259.1500000000001</v>
      </c>
      <c r="S210" s="58">
        <v>1259.1500000000001</v>
      </c>
      <c r="T210" s="58">
        <v>1259.1500000000001</v>
      </c>
      <c r="U210" s="58">
        <v>1259.1500000000001</v>
      </c>
      <c r="V210" s="58">
        <v>1259.1500000000001</v>
      </c>
      <c r="W210" s="58">
        <v>1259.1500000000001</v>
      </c>
      <c r="X210" s="58">
        <v>9975</v>
      </c>
      <c r="Y210" s="58">
        <v>231.67</v>
      </c>
      <c r="Z210" s="58">
        <v>231.67</v>
      </c>
      <c r="AA210" s="58">
        <v>231.67</v>
      </c>
      <c r="AB210" s="58">
        <v>231.67</v>
      </c>
      <c r="AC210" s="58">
        <v>231.67</v>
      </c>
      <c r="AD210" s="58">
        <v>231.67</v>
      </c>
      <c r="AE210" s="58">
        <v>231.67</v>
      </c>
      <c r="AF210" s="58">
        <v>231.67</v>
      </c>
      <c r="AG210" s="58">
        <v>231.67</v>
      </c>
      <c r="AH210" s="58">
        <v>9743.33</v>
      </c>
      <c r="AI210" s="58">
        <f t="shared" si="25"/>
        <v>336546.64</v>
      </c>
      <c r="AJ210" s="66"/>
      <c r="AK210" s="58">
        <v>324.8</v>
      </c>
      <c r="AL210" s="58">
        <v>0</v>
      </c>
      <c r="AM210" s="58">
        <v>0</v>
      </c>
      <c r="AN210" s="58">
        <v>0</v>
      </c>
      <c r="AO210" s="58">
        <v>0</v>
      </c>
      <c r="AP210" s="58">
        <v>0</v>
      </c>
      <c r="AQ210" s="58">
        <v>0</v>
      </c>
      <c r="AR210" s="58">
        <v>0</v>
      </c>
      <c r="AS210" s="58">
        <v>0</v>
      </c>
      <c r="AT210" s="58">
        <v>0</v>
      </c>
      <c r="AU210" s="58">
        <v>0</v>
      </c>
      <c r="AV210" s="58">
        <v>0</v>
      </c>
      <c r="AW210" s="58">
        <v>0</v>
      </c>
      <c r="AX210" s="58">
        <v>0</v>
      </c>
      <c r="AY210" s="129">
        <v>340000</v>
      </c>
      <c r="AZ210" s="130">
        <v>3453.36</v>
      </c>
      <c r="BA210" s="103">
        <f t="shared" si="26"/>
        <v>6295.75</v>
      </c>
      <c r="BB210" s="103">
        <f t="shared" si="27"/>
        <v>25905.61</v>
      </c>
    </row>
    <row r="211" spans="1:54" x14ac:dyDescent="0.25">
      <c r="A211" s="57" t="s">
        <v>4027</v>
      </c>
      <c r="B211" s="131">
        <v>1787703126780</v>
      </c>
      <c r="C211" s="39">
        <v>45298</v>
      </c>
      <c r="D211" s="120">
        <v>369550</v>
      </c>
      <c r="E211" s="57" t="s">
        <v>19</v>
      </c>
      <c r="F211" s="149" t="s">
        <v>2275</v>
      </c>
      <c r="G211" s="57" t="s">
        <v>3487</v>
      </c>
      <c r="H211" s="128">
        <v>878.99</v>
      </c>
      <c r="I211" s="128">
        <v>883.38</v>
      </c>
      <c r="J211" s="128">
        <v>890.72</v>
      </c>
      <c r="K211" s="121">
        <f t="shared" si="21"/>
        <v>2653.09</v>
      </c>
      <c r="L211" s="121">
        <f t="shared" si="22"/>
        <v>3055.3</v>
      </c>
      <c r="M211" s="122"/>
      <c r="N211" s="123">
        <f t="shared" si="23"/>
        <v>5708.39</v>
      </c>
      <c r="O211" s="58">
        <f t="shared" si="24"/>
        <v>371552.07</v>
      </c>
      <c r="P211" s="58">
        <v>894.28</v>
      </c>
      <c r="Q211" s="58">
        <v>894.28</v>
      </c>
      <c r="R211" s="58">
        <v>894.28</v>
      </c>
      <c r="S211" s="58">
        <v>6275.21</v>
      </c>
      <c r="T211" s="58">
        <v>1406.94</v>
      </c>
      <c r="U211" s="58">
        <v>1406.94</v>
      </c>
      <c r="V211" s="58">
        <v>1406.94</v>
      </c>
      <c r="W211" s="58">
        <v>1406.94</v>
      </c>
      <c r="X211" s="58">
        <v>11918.61</v>
      </c>
      <c r="Y211" s="58">
        <v>2322.58</v>
      </c>
      <c r="Z211" s="58">
        <v>2322.58</v>
      </c>
      <c r="AA211" s="58">
        <v>2322.58</v>
      </c>
      <c r="AB211" s="58">
        <v>2322.58</v>
      </c>
      <c r="AC211" s="58">
        <v>2322.58</v>
      </c>
      <c r="AD211" s="58">
        <v>2322.58</v>
      </c>
      <c r="AE211" s="58">
        <v>2322.58</v>
      </c>
      <c r="AF211" s="58">
        <v>2322.58</v>
      </c>
      <c r="AG211" s="58">
        <v>2322.58</v>
      </c>
      <c r="AH211" s="58">
        <v>18550.11</v>
      </c>
      <c r="AI211" s="58">
        <f t="shared" si="25"/>
        <v>302944.7</v>
      </c>
      <c r="AJ211" s="58">
        <v>1014.53</v>
      </c>
      <c r="AK211" s="66"/>
      <c r="AL211" s="58">
        <v>1122.43</v>
      </c>
      <c r="AM211" s="58">
        <v>512.66</v>
      </c>
      <c r="AN211" s="58">
        <v>0</v>
      </c>
      <c r="AO211" s="58">
        <v>0</v>
      </c>
      <c r="AP211" s="58">
        <v>0</v>
      </c>
      <c r="AQ211" s="58">
        <v>0</v>
      </c>
      <c r="AR211" s="58">
        <v>0</v>
      </c>
      <c r="AS211" s="58">
        <v>0</v>
      </c>
      <c r="AT211" s="58">
        <v>0</v>
      </c>
      <c r="AU211" s="58">
        <v>0</v>
      </c>
      <c r="AV211" s="58">
        <v>0</v>
      </c>
      <c r="AW211" s="58">
        <v>0</v>
      </c>
      <c r="AX211" s="58">
        <v>0</v>
      </c>
      <c r="AY211" s="129">
        <v>306000</v>
      </c>
      <c r="AZ211" s="130">
        <v>3055.3</v>
      </c>
      <c r="BA211" s="103">
        <f t="shared" si="26"/>
        <v>10364.99</v>
      </c>
      <c r="BB211" s="103">
        <f t="shared" si="27"/>
        <v>58242.380000000019</v>
      </c>
    </row>
    <row r="212" spans="1:54" x14ac:dyDescent="0.25">
      <c r="A212" s="57" t="s">
        <v>4028</v>
      </c>
      <c r="B212" s="119"/>
      <c r="C212" s="39">
        <v>45619</v>
      </c>
      <c r="D212" s="120">
        <v>381836.86</v>
      </c>
      <c r="E212" s="57" t="s">
        <v>19</v>
      </c>
      <c r="F212" s="149" t="s">
        <v>2278</v>
      </c>
      <c r="G212" s="57" t="s">
        <v>3487</v>
      </c>
      <c r="H212" s="128">
        <v>1718.41</v>
      </c>
      <c r="I212" s="128">
        <v>1727</v>
      </c>
      <c r="J212" s="128">
        <v>13190.16</v>
      </c>
      <c r="K212" s="121">
        <f t="shared" si="21"/>
        <v>16635.57</v>
      </c>
      <c r="L212" s="121">
        <f t="shared" si="22"/>
        <v>65918.25</v>
      </c>
      <c r="M212" s="122"/>
      <c r="N212" s="123">
        <f t="shared" si="23"/>
        <v>82553.820000000007</v>
      </c>
      <c r="O212" s="58">
        <f t="shared" si="24"/>
        <v>554545.3600000001</v>
      </c>
      <c r="P212" s="58">
        <v>2090.4899999999998</v>
      </c>
      <c r="Q212" s="58">
        <v>2090.4899999999998</v>
      </c>
      <c r="R212" s="58">
        <v>2090.4899999999998</v>
      </c>
      <c r="S212" s="58">
        <v>2090.4899999999998</v>
      </c>
      <c r="T212" s="58">
        <v>300665.15000000002</v>
      </c>
      <c r="U212" s="58">
        <v>2090.4899999999998</v>
      </c>
      <c r="V212" s="58">
        <v>2090.4899999999998</v>
      </c>
      <c r="W212" s="58">
        <v>2090.52</v>
      </c>
      <c r="X212" s="58">
        <v>720.83</v>
      </c>
      <c r="Y212" s="58">
        <v>720.83</v>
      </c>
      <c r="Z212" s="58">
        <v>720.83</v>
      </c>
      <c r="AA212" s="58">
        <v>720.83</v>
      </c>
      <c r="AB212" s="58">
        <v>720.83</v>
      </c>
      <c r="AC212" s="58">
        <v>720.83</v>
      </c>
      <c r="AD212" s="58">
        <v>720.83</v>
      </c>
      <c r="AE212" s="58">
        <v>720.83</v>
      </c>
      <c r="AF212" s="58">
        <v>720.86</v>
      </c>
      <c r="AG212" s="58">
        <v>0</v>
      </c>
      <c r="AH212" s="58">
        <v>0</v>
      </c>
      <c r="AI212" s="58">
        <f t="shared" si="25"/>
        <v>232656.40999999997</v>
      </c>
      <c r="AJ212" s="58">
        <v>0</v>
      </c>
      <c r="AK212" s="58">
        <v>0</v>
      </c>
      <c r="AL212" s="58">
        <v>0</v>
      </c>
      <c r="AM212" s="58">
        <v>0</v>
      </c>
      <c r="AN212" s="58">
        <v>0</v>
      </c>
      <c r="AO212" s="58">
        <v>0</v>
      </c>
      <c r="AP212" s="58">
        <v>0</v>
      </c>
      <c r="AQ212" s="58">
        <v>0</v>
      </c>
      <c r="AR212" s="58">
        <v>0</v>
      </c>
      <c r="AS212" s="58">
        <v>0</v>
      </c>
      <c r="AT212" s="58">
        <v>0</v>
      </c>
      <c r="AU212" s="58">
        <v>102.84</v>
      </c>
      <c r="AV212" s="58">
        <v>0</v>
      </c>
      <c r="AW212" s="58">
        <v>0</v>
      </c>
      <c r="AX212" s="58">
        <v>0</v>
      </c>
      <c r="AY212" s="129">
        <v>298574.65999999997</v>
      </c>
      <c r="AZ212" s="130">
        <v>65918.25</v>
      </c>
      <c r="BA212" s="103">
        <f t="shared" si="26"/>
        <v>309027.11000000004</v>
      </c>
      <c r="BB212" s="103">
        <f t="shared" si="27"/>
        <v>12861.84</v>
      </c>
    </row>
    <row r="213" spans="1:54" x14ac:dyDescent="0.25">
      <c r="A213" s="57" t="s">
        <v>4029</v>
      </c>
      <c r="B213" s="125">
        <v>1787703160171</v>
      </c>
      <c r="C213" s="126">
        <v>45574</v>
      </c>
      <c r="D213" s="127">
        <v>371488</v>
      </c>
      <c r="E213" s="57" t="s">
        <v>19</v>
      </c>
      <c r="F213" s="149" t="s">
        <v>2282</v>
      </c>
      <c r="G213" s="57" t="s">
        <v>3487</v>
      </c>
      <c r="H213" s="128">
        <v>2694.22</v>
      </c>
      <c r="I213" s="128">
        <v>2707.7</v>
      </c>
      <c r="J213" s="128">
        <v>2730.17</v>
      </c>
      <c r="K213" s="121">
        <f t="shared" si="21"/>
        <v>8132.09</v>
      </c>
      <c r="L213" s="121">
        <f t="shared" si="22"/>
        <v>64182.549999999996</v>
      </c>
      <c r="M213" s="122"/>
      <c r="N213" s="123">
        <f t="shared" si="23"/>
        <v>72314.64</v>
      </c>
      <c r="O213" s="58">
        <f t="shared" si="24"/>
        <v>280584.40999999997</v>
      </c>
      <c r="P213" s="58">
        <v>2741.09</v>
      </c>
      <c r="Q213" s="58">
        <v>2741.09</v>
      </c>
      <c r="R213" s="58">
        <v>2741.09</v>
      </c>
      <c r="S213" s="58">
        <v>2741.09</v>
      </c>
      <c r="T213" s="58">
        <v>2741.09</v>
      </c>
      <c r="U213" s="58">
        <v>2741.09</v>
      </c>
      <c r="V213" s="58">
        <v>2741.09</v>
      </c>
      <c r="W213" s="58">
        <v>2741.09</v>
      </c>
      <c r="X213" s="58">
        <v>15153.59</v>
      </c>
      <c r="Y213" s="58">
        <v>2741.09</v>
      </c>
      <c r="Z213" s="58">
        <v>2741.09</v>
      </c>
      <c r="AA213" s="58">
        <v>2741.09</v>
      </c>
      <c r="AB213" s="58">
        <v>2741.09</v>
      </c>
      <c r="AC213" s="58">
        <v>2741.09</v>
      </c>
      <c r="AD213" s="58">
        <v>2741.09</v>
      </c>
      <c r="AE213" s="58">
        <v>2741.09</v>
      </c>
      <c r="AF213" s="58">
        <v>2741.09</v>
      </c>
      <c r="AG213" s="58">
        <v>2741.09</v>
      </c>
      <c r="AH213" s="58">
        <v>22911.41</v>
      </c>
      <c r="AI213" s="58">
        <f t="shared" si="25"/>
        <v>195817.45</v>
      </c>
      <c r="AJ213" s="66"/>
      <c r="AK213" s="58">
        <v>0</v>
      </c>
      <c r="AL213" s="58">
        <v>0</v>
      </c>
      <c r="AM213" s="58">
        <v>0</v>
      </c>
      <c r="AN213" s="58">
        <v>0</v>
      </c>
      <c r="AO213" s="58">
        <v>0</v>
      </c>
      <c r="AP213" s="58">
        <v>0</v>
      </c>
      <c r="AQ213" s="58">
        <v>0</v>
      </c>
      <c r="AR213" s="58">
        <v>0</v>
      </c>
      <c r="AS213" s="58">
        <v>0</v>
      </c>
      <c r="AT213" s="58">
        <v>103.43</v>
      </c>
      <c r="AU213" s="58">
        <v>0</v>
      </c>
      <c r="AV213" s="58">
        <v>0</v>
      </c>
      <c r="AW213" s="58">
        <v>0</v>
      </c>
      <c r="AX213" s="58">
        <v>0</v>
      </c>
      <c r="AY213" s="129">
        <v>260000</v>
      </c>
      <c r="AZ213" s="130">
        <v>64182.549999999996</v>
      </c>
      <c r="BA213" s="103">
        <f t="shared" si="26"/>
        <v>13705.45</v>
      </c>
      <c r="BB213" s="103">
        <f t="shared" si="27"/>
        <v>71061.50999999998</v>
      </c>
    </row>
    <row r="214" spans="1:54" x14ac:dyDescent="0.25">
      <c r="A214" s="57" t="s">
        <v>4030</v>
      </c>
      <c r="B214" s="131">
        <v>1787703131562</v>
      </c>
      <c r="C214" s="39">
        <v>45323</v>
      </c>
      <c r="D214" s="120">
        <v>371495</v>
      </c>
      <c r="E214" s="57" t="s">
        <v>19</v>
      </c>
      <c r="F214" s="149" t="s">
        <v>2286</v>
      </c>
      <c r="G214" s="57" t="s">
        <v>3487</v>
      </c>
      <c r="H214" s="128">
        <v>318.02</v>
      </c>
      <c r="I214" s="128"/>
      <c r="J214" s="128">
        <v>641.87</v>
      </c>
      <c r="K214" s="121">
        <f t="shared" si="21"/>
        <v>959.89</v>
      </c>
      <c r="L214" s="121">
        <f t="shared" si="22"/>
        <v>3016.53</v>
      </c>
      <c r="M214" s="122">
        <v>9844.3799999999992</v>
      </c>
      <c r="N214" s="123">
        <f t="shared" si="23"/>
        <v>13820.8</v>
      </c>
      <c r="O214" s="58">
        <f t="shared" si="24"/>
        <v>324063.36999999994</v>
      </c>
      <c r="P214" s="58">
        <v>323.55</v>
      </c>
      <c r="Q214" s="58">
        <v>323.55</v>
      </c>
      <c r="R214" s="58">
        <v>323.55</v>
      </c>
      <c r="S214" s="58">
        <v>323.55</v>
      </c>
      <c r="T214" s="58">
        <v>323.55</v>
      </c>
      <c r="U214" s="58">
        <v>323.55</v>
      </c>
      <c r="V214" s="58">
        <v>323.55</v>
      </c>
      <c r="W214" s="58">
        <v>323.55</v>
      </c>
      <c r="X214" s="58">
        <v>8951.48</v>
      </c>
      <c r="Y214" s="58">
        <v>323.55</v>
      </c>
      <c r="Z214" s="58">
        <v>323.55</v>
      </c>
      <c r="AA214" s="58">
        <v>323.55</v>
      </c>
      <c r="AB214" s="58">
        <v>323.55</v>
      </c>
      <c r="AC214" s="58">
        <v>323.55</v>
      </c>
      <c r="AD214" s="58">
        <v>323.55</v>
      </c>
      <c r="AE214" s="58">
        <v>323.55</v>
      </c>
      <c r="AF214" s="58">
        <v>323.55</v>
      </c>
      <c r="AG214" s="58">
        <v>323.55</v>
      </c>
      <c r="AH214" s="58">
        <v>8951.48</v>
      </c>
      <c r="AI214" s="58">
        <f t="shared" si="25"/>
        <v>300552.20999999996</v>
      </c>
      <c r="AJ214" s="58">
        <v>0</v>
      </c>
      <c r="AK214" s="58">
        <v>0</v>
      </c>
      <c r="AL214" s="66"/>
      <c r="AM214" s="58">
        <v>107.85</v>
      </c>
      <c r="AN214" s="58">
        <v>0</v>
      </c>
      <c r="AO214" s="58">
        <v>0</v>
      </c>
      <c r="AP214" s="58">
        <v>0</v>
      </c>
      <c r="AQ214" s="58">
        <v>0</v>
      </c>
      <c r="AR214" s="58">
        <v>0</v>
      </c>
      <c r="AS214" s="58">
        <v>0</v>
      </c>
      <c r="AT214" s="58">
        <v>0</v>
      </c>
      <c r="AU214" s="58">
        <v>0</v>
      </c>
      <c r="AV214" s="58">
        <v>0</v>
      </c>
      <c r="AW214" s="58">
        <v>0</v>
      </c>
      <c r="AX214" s="58">
        <v>0</v>
      </c>
      <c r="AY214" s="129">
        <v>303568.74</v>
      </c>
      <c r="AZ214" s="130">
        <v>3016.53</v>
      </c>
      <c r="BA214" s="103">
        <f t="shared" si="26"/>
        <v>1617.75</v>
      </c>
      <c r="BB214" s="103">
        <f t="shared" si="27"/>
        <v>21893.409999999989</v>
      </c>
    </row>
    <row r="215" spans="1:54" x14ac:dyDescent="0.25">
      <c r="A215" s="57" t="s">
        <v>4031</v>
      </c>
      <c r="B215" s="119"/>
      <c r="C215" s="39">
        <v>45451</v>
      </c>
      <c r="D215" s="120">
        <v>371170</v>
      </c>
      <c r="E215" s="57" t="s">
        <v>19</v>
      </c>
      <c r="F215" s="149" t="s">
        <v>2289</v>
      </c>
      <c r="G215" s="57" t="s">
        <v>3487</v>
      </c>
      <c r="H215" s="128">
        <v>2094.86</v>
      </c>
      <c r="I215" s="128">
        <v>2105.34</v>
      </c>
      <c r="J215" s="128">
        <v>2335.12</v>
      </c>
      <c r="K215" s="121">
        <f t="shared" si="21"/>
        <v>6535.3200000000006</v>
      </c>
      <c r="L215" s="121">
        <f t="shared" si="22"/>
        <v>63722.540000000008</v>
      </c>
      <c r="M215" s="122"/>
      <c r="N215" s="123">
        <f t="shared" si="23"/>
        <v>70257.860000000015</v>
      </c>
      <c r="O215" s="58">
        <f t="shared" si="24"/>
        <v>282854.63</v>
      </c>
      <c r="P215" s="58">
        <v>2344.46</v>
      </c>
      <c r="Q215" s="58">
        <v>2344.46</v>
      </c>
      <c r="R215" s="58">
        <v>26968.45</v>
      </c>
      <c r="S215" s="58">
        <v>2344.46</v>
      </c>
      <c r="T215" s="58">
        <v>2344.46</v>
      </c>
      <c r="U215" s="58">
        <v>2344.46</v>
      </c>
      <c r="V215" s="58">
        <v>2344.46</v>
      </c>
      <c r="W215" s="58">
        <v>2344.46</v>
      </c>
      <c r="X215" s="58">
        <v>2344.46</v>
      </c>
      <c r="Y215" s="58">
        <v>2344.46</v>
      </c>
      <c r="Z215" s="58">
        <v>2344.46</v>
      </c>
      <c r="AA215" s="58">
        <v>2344.46</v>
      </c>
      <c r="AB215" s="58">
        <v>2344.46</v>
      </c>
      <c r="AC215" s="58">
        <v>2344.46</v>
      </c>
      <c r="AD215" s="58">
        <v>26968.45</v>
      </c>
      <c r="AE215" s="58">
        <v>2344.44</v>
      </c>
      <c r="AF215" s="58">
        <v>213.16</v>
      </c>
      <c r="AG215" s="58">
        <v>213.16</v>
      </c>
      <c r="AH215" s="58">
        <v>37510.93</v>
      </c>
      <c r="AI215" s="58">
        <f t="shared" si="25"/>
        <v>158051.49</v>
      </c>
      <c r="AJ215" s="66"/>
      <c r="AK215" s="58">
        <v>0</v>
      </c>
      <c r="AL215" s="58">
        <v>0</v>
      </c>
      <c r="AM215" s="58">
        <v>0</v>
      </c>
      <c r="AN215" s="58">
        <v>0</v>
      </c>
      <c r="AO215" s="58">
        <v>0</v>
      </c>
      <c r="AP215" s="58">
        <v>106.57</v>
      </c>
      <c r="AQ215" s="58">
        <v>0</v>
      </c>
      <c r="AR215" s="58">
        <v>0</v>
      </c>
      <c r="AS215" s="58">
        <v>0</v>
      </c>
      <c r="AT215" s="58">
        <v>0</v>
      </c>
      <c r="AU215" s="58">
        <v>0</v>
      </c>
      <c r="AV215" s="58">
        <v>0</v>
      </c>
      <c r="AW215" s="58">
        <v>0</v>
      </c>
      <c r="AX215" s="58">
        <v>0</v>
      </c>
      <c r="AY215" s="144">
        <v>221774.03</v>
      </c>
      <c r="AZ215" s="130">
        <v>63722.540000000008</v>
      </c>
      <c r="BA215" s="103">
        <f t="shared" si="26"/>
        <v>36346.29</v>
      </c>
      <c r="BB215" s="103">
        <f t="shared" si="27"/>
        <v>88456.85</v>
      </c>
    </row>
    <row r="216" spans="1:54" x14ac:dyDescent="0.25">
      <c r="A216" s="57" t="s">
        <v>4032</v>
      </c>
      <c r="B216" s="145"/>
      <c r="C216" s="139">
        <v>45377</v>
      </c>
      <c r="D216" s="140">
        <v>438445</v>
      </c>
      <c r="E216" s="57" t="s">
        <v>19</v>
      </c>
      <c r="F216" s="150" t="s">
        <v>2293</v>
      </c>
      <c r="G216" s="57" t="s">
        <v>3487</v>
      </c>
      <c r="H216" s="128">
        <v>10529.95</v>
      </c>
      <c r="I216" s="128">
        <v>10582.6</v>
      </c>
      <c r="J216" s="128">
        <v>10670.43</v>
      </c>
      <c r="K216" s="121">
        <f t="shared" si="21"/>
        <v>31782.980000000003</v>
      </c>
      <c r="L216" s="121">
        <f t="shared" si="22"/>
        <v>0</v>
      </c>
      <c r="M216" s="122"/>
      <c r="N216" s="123">
        <f t="shared" si="23"/>
        <v>31782.980000000003</v>
      </c>
      <c r="O216" s="58">
        <f t="shared" si="24"/>
        <v>290206.81999999995</v>
      </c>
      <c r="P216" s="58">
        <v>10733.93</v>
      </c>
      <c r="Q216" s="58">
        <v>10733.93</v>
      </c>
      <c r="R216" s="58">
        <v>10733.93</v>
      </c>
      <c r="S216" s="58">
        <v>10733.93</v>
      </c>
      <c r="T216" s="58">
        <v>10733.93</v>
      </c>
      <c r="U216" s="58">
        <v>10733.93</v>
      </c>
      <c r="V216" s="58">
        <v>10733.93</v>
      </c>
      <c r="W216" s="58">
        <v>10733.93</v>
      </c>
      <c r="X216" s="58">
        <v>21489.81</v>
      </c>
      <c r="Y216" s="58">
        <v>10733.93</v>
      </c>
      <c r="Z216" s="58">
        <v>10733.93</v>
      </c>
      <c r="AA216" s="58">
        <v>10733.93</v>
      </c>
      <c r="AB216" s="58">
        <v>10733.93</v>
      </c>
      <c r="AC216" s="58">
        <v>10733.93</v>
      </c>
      <c r="AD216" s="58">
        <v>10733.93</v>
      </c>
      <c r="AE216" s="58">
        <v>10733.93</v>
      </c>
      <c r="AF216" s="58">
        <v>10733.93</v>
      </c>
      <c r="AG216" s="58">
        <v>10733.93</v>
      </c>
      <c r="AH216" s="58">
        <v>10733.93</v>
      </c>
      <c r="AI216" s="58">
        <f t="shared" si="25"/>
        <v>0</v>
      </c>
      <c r="AJ216" s="58">
        <v>0</v>
      </c>
      <c r="AK216" s="58">
        <v>75291.149999999994</v>
      </c>
      <c r="AL216" s="58">
        <v>0</v>
      </c>
      <c r="AM216" s="58">
        <v>0</v>
      </c>
      <c r="AN216" s="58">
        <v>215.12</v>
      </c>
      <c r="AO216" s="58">
        <v>0</v>
      </c>
      <c r="AP216" s="58">
        <v>0</v>
      </c>
      <c r="AQ216" s="58">
        <v>0</v>
      </c>
      <c r="AR216" s="58">
        <v>0</v>
      </c>
      <c r="AS216" s="58">
        <v>0</v>
      </c>
      <c r="AT216" s="58">
        <v>0</v>
      </c>
      <c r="AU216" s="58">
        <v>0</v>
      </c>
      <c r="AV216" s="58">
        <v>0</v>
      </c>
      <c r="AW216" s="58">
        <v>0</v>
      </c>
      <c r="AX216" s="58">
        <v>0</v>
      </c>
      <c r="AY216" s="124"/>
      <c r="AZ216" s="124">
        <v>0</v>
      </c>
      <c r="BA216" s="103">
        <f t="shared" si="26"/>
        <v>53669.65</v>
      </c>
      <c r="BB216" s="103">
        <f t="shared" si="27"/>
        <v>236537.16999999995</v>
      </c>
    </row>
    <row r="217" spans="1:54" x14ac:dyDescent="0.25">
      <c r="A217" s="28" t="s">
        <v>4033</v>
      </c>
      <c r="B217" s="119"/>
      <c r="C217" s="126">
        <v>45288</v>
      </c>
      <c r="D217" s="127">
        <v>52250</v>
      </c>
      <c r="E217" s="28" t="s">
        <v>19</v>
      </c>
      <c r="F217" s="151" t="s">
        <v>4034</v>
      </c>
      <c r="G217" s="57" t="s">
        <v>3487</v>
      </c>
      <c r="H217" s="128">
        <v>918.97</v>
      </c>
      <c r="I217" s="128">
        <v>923.57</v>
      </c>
      <c r="J217" s="128">
        <v>931.23</v>
      </c>
      <c r="K217" s="121">
        <f t="shared" si="21"/>
        <v>2773.77</v>
      </c>
      <c r="L217" s="121">
        <f t="shared" si="22"/>
        <v>0</v>
      </c>
      <c r="M217" s="122"/>
      <c r="N217" s="123">
        <f t="shared" si="23"/>
        <v>2773.77</v>
      </c>
      <c r="O217" s="58">
        <f t="shared" si="24"/>
        <v>18148.829999999994</v>
      </c>
      <c r="P217" s="127">
        <v>864.23</v>
      </c>
      <c r="Q217" s="127">
        <v>864.23</v>
      </c>
      <c r="R217" s="127">
        <v>864.23</v>
      </c>
      <c r="S217" s="127">
        <v>864.23</v>
      </c>
      <c r="T217" s="127">
        <v>864.23</v>
      </c>
      <c r="U217" s="127">
        <v>864.23</v>
      </c>
      <c r="V217" s="127">
        <v>864.23</v>
      </c>
      <c r="W217" s="127">
        <v>864.23</v>
      </c>
      <c r="X217" s="127">
        <v>864.23</v>
      </c>
      <c r="Y217" s="127">
        <v>864.23</v>
      </c>
      <c r="Z217" s="127">
        <v>864.23</v>
      </c>
      <c r="AA217" s="127">
        <v>864.23</v>
      </c>
      <c r="AB217" s="127">
        <v>864.23</v>
      </c>
      <c r="AC217" s="127">
        <v>864.23</v>
      </c>
      <c r="AD217" s="127">
        <v>864.23</v>
      </c>
      <c r="AE217" s="127">
        <v>864.23</v>
      </c>
      <c r="AF217" s="127">
        <v>864.23</v>
      </c>
      <c r="AG217" s="127">
        <v>864.23</v>
      </c>
      <c r="AH217" s="127">
        <v>864.23</v>
      </c>
      <c r="AI217" s="58">
        <f t="shared" si="25"/>
        <v>0</v>
      </c>
      <c r="AJ217" s="127">
        <v>864.23</v>
      </c>
      <c r="AK217" s="127">
        <v>864.23</v>
      </c>
      <c r="AL217" s="28"/>
      <c r="AM217" s="28"/>
      <c r="AN217" s="28"/>
      <c r="AO217" s="28"/>
      <c r="AP217" s="28"/>
      <c r="AQ217" s="66"/>
      <c r="AR217" s="66"/>
      <c r="AS217" s="66"/>
      <c r="AT217" s="66"/>
      <c r="AU217" s="66"/>
      <c r="AV217" s="66"/>
      <c r="AW217" s="66"/>
      <c r="AX217" s="66"/>
      <c r="AY217" s="152"/>
      <c r="AZ217" s="152"/>
      <c r="BA217" s="103">
        <f t="shared" si="26"/>
        <v>4321.1499999999996</v>
      </c>
      <c r="BB217" s="103">
        <f t="shared" si="27"/>
        <v>13827.679999999995</v>
      </c>
    </row>
    <row r="218" spans="1:54" x14ac:dyDescent="0.25">
      <c r="A218" s="28" t="s">
        <v>4035</v>
      </c>
      <c r="B218" s="119"/>
      <c r="C218" s="126">
        <v>45288</v>
      </c>
      <c r="D218" s="127">
        <v>52250</v>
      </c>
      <c r="E218" s="28" t="s">
        <v>19</v>
      </c>
      <c r="F218" s="151" t="s">
        <v>4034</v>
      </c>
      <c r="G218" s="57" t="s">
        <v>3487</v>
      </c>
      <c r="H218" s="128">
        <v>918.97</v>
      </c>
      <c r="I218" s="128">
        <v>923.57</v>
      </c>
      <c r="J218" s="128">
        <v>931.23</v>
      </c>
      <c r="K218" s="121">
        <f t="shared" si="21"/>
        <v>2773.77</v>
      </c>
      <c r="L218" s="121">
        <f t="shared" si="22"/>
        <v>0</v>
      </c>
      <c r="M218" s="122"/>
      <c r="N218" s="123">
        <f t="shared" si="23"/>
        <v>2773.77</v>
      </c>
      <c r="O218" s="58">
        <f t="shared" si="24"/>
        <v>18148.829999999994</v>
      </c>
      <c r="P218" s="127">
        <v>864.23</v>
      </c>
      <c r="Q218" s="127">
        <v>864.23</v>
      </c>
      <c r="R218" s="127">
        <v>864.23</v>
      </c>
      <c r="S218" s="127">
        <v>864.23</v>
      </c>
      <c r="T218" s="127">
        <v>864.23</v>
      </c>
      <c r="U218" s="127">
        <v>864.23</v>
      </c>
      <c r="V218" s="127">
        <v>864.23</v>
      </c>
      <c r="W218" s="127">
        <v>864.23</v>
      </c>
      <c r="X218" s="127">
        <v>864.23</v>
      </c>
      <c r="Y218" s="127">
        <v>864.23</v>
      </c>
      <c r="Z218" s="127">
        <v>864.23</v>
      </c>
      <c r="AA218" s="127">
        <v>864.23</v>
      </c>
      <c r="AB218" s="127">
        <v>864.23</v>
      </c>
      <c r="AC218" s="127">
        <v>864.23</v>
      </c>
      <c r="AD218" s="127">
        <v>864.23</v>
      </c>
      <c r="AE218" s="127">
        <v>864.23</v>
      </c>
      <c r="AF218" s="127">
        <v>864.23</v>
      </c>
      <c r="AG218" s="127">
        <v>864.23</v>
      </c>
      <c r="AH218" s="127">
        <v>864.23</v>
      </c>
      <c r="AI218" s="58">
        <f t="shared" si="25"/>
        <v>0</v>
      </c>
      <c r="AJ218" s="127">
        <v>864.23</v>
      </c>
      <c r="AK218" s="127">
        <v>864.23</v>
      </c>
      <c r="AL218" s="28"/>
      <c r="AM218" s="28"/>
      <c r="AN218" s="28"/>
      <c r="AO218" s="28"/>
      <c r="AP218" s="28"/>
      <c r="AQ218" s="66"/>
      <c r="AR218" s="66"/>
      <c r="AS218" s="66"/>
      <c r="AT218" s="66"/>
      <c r="AU218" s="66"/>
      <c r="AV218" s="66"/>
      <c r="AW218" s="66"/>
      <c r="AX218" s="66"/>
      <c r="AY218" s="152"/>
      <c r="AZ218" s="152"/>
      <c r="BA218" s="103">
        <f t="shared" si="26"/>
        <v>4321.1499999999996</v>
      </c>
      <c r="BB218" s="103">
        <f t="shared" si="27"/>
        <v>13827.679999999995</v>
      </c>
    </row>
    <row r="219" spans="1:54" x14ac:dyDescent="0.25">
      <c r="A219" s="28" t="s">
        <v>4036</v>
      </c>
      <c r="B219" s="119"/>
      <c r="C219" s="126">
        <v>45301</v>
      </c>
      <c r="D219" s="127">
        <v>50380</v>
      </c>
      <c r="E219" s="28" t="s">
        <v>19</v>
      </c>
      <c r="F219" s="153" t="s">
        <v>4037</v>
      </c>
      <c r="G219" s="57" t="s">
        <v>3487</v>
      </c>
      <c r="H219" s="33"/>
      <c r="I219" s="33"/>
      <c r="J219" s="33"/>
      <c r="K219" s="121">
        <f t="shared" si="21"/>
        <v>0</v>
      </c>
      <c r="L219" s="121">
        <f t="shared" si="22"/>
        <v>0</v>
      </c>
      <c r="M219" s="122"/>
      <c r="N219" s="123">
        <f t="shared" si="23"/>
        <v>0</v>
      </c>
      <c r="O219" s="58">
        <f t="shared" si="24"/>
        <v>28500</v>
      </c>
      <c r="P219" s="127">
        <v>1200</v>
      </c>
      <c r="Q219" s="127">
        <v>1200</v>
      </c>
      <c r="R219" s="127">
        <v>1200</v>
      </c>
      <c r="S219" s="127">
        <v>1200</v>
      </c>
      <c r="T219" s="127">
        <v>1200</v>
      </c>
      <c r="U219" s="127">
        <v>1200</v>
      </c>
      <c r="V219" s="127">
        <v>1200</v>
      </c>
      <c r="W219" s="127">
        <v>1200</v>
      </c>
      <c r="X219" s="127">
        <v>1200</v>
      </c>
      <c r="Y219" s="127">
        <v>3900</v>
      </c>
      <c r="Z219" s="127">
        <v>1200</v>
      </c>
      <c r="AA219" s="127">
        <v>1200</v>
      </c>
      <c r="AB219" s="127">
        <v>1200</v>
      </c>
      <c r="AC219" s="127">
        <v>1200</v>
      </c>
      <c r="AD219" s="127">
        <v>1200</v>
      </c>
      <c r="AE219" s="127">
        <v>1200</v>
      </c>
      <c r="AF219" s="127">
        <v>1200</v>
      </c>
      <c r="AG219" s="127">
        <v>1200</v>
      </c>
      <c r="AH219" s="127">
        <v>1200</v>
      </c>
      <c r="AI219" s="58">
        <f t="shared" si="25"/>
        <v>0</v>
      </c>
      <c r="AJ219" s="120">
        <v>3000</v>
      </c>
      <c r="AK219" s="28"/>
      <c r="AL219" s="28"/>
      <c r="AM219" s="28"/>
      <c r="AN219" s="28"/>
      <c r="AO219" s="28"/>
      <c r="AP219" s="28"/>
      <c r="AQ219" s="66"/>
      <c r="AR219" s="66"/>
      <c r="AS219" s="66"/>
      <c r="AT219" s="66"/>
      <c r="AU219" s="66"/>
      <c r="AV219" s="66"/>
      <c r="AW219" s="66"/>
      <c r="AX219" s="66"/>
      <c r="AY219" s="152"/>
      <c r="AZ219" s="152"/>
      <c r="BA219" s="103">
        <f t="shared" si="26"/>
        <v>6000</v>
      </c>
      <c r="BB219" s="103">
        <f t="shared" si="27"/>
        <v>22500</v>
      </c>
    </row>
    <row r="220" spans="1:54" x14ac:dyDescent="0.25">
      <c r="A220" s="28" t="s">
        <v>4038</v>
      </c>
      <c r="B220" s="119"/>
      <c r="C220" s="126">
        <v>45328</v>
      </c>
      <c r="D220" s="127">
        <v>52529.2</v>
      </c>
      <c r="E220" s="28" t="s">
        <v>19</v>
      </c>
      <c r="F220" s="154" t="s">
        <v>1876</v>
      </c>
      <c r="G220" s="57" t="s">
        <v>3487</v>
      </c>
      <c r="H220" s="128">
        <v>890.44</v>
      </c>
      <c r="I220" s="128">
        <v>894.9</v>
      </c>
      <c r="J220" s="128">
        <v>902.32</v>
      </c>
      <c r="K220" s="121">
        <f t="shared" si="21"/>
        <v>2687.6600000000003</v>
      </c>
      <c r="L220" s="121">
        <f t="shared" si="22"/>
        <v>0</v>
      </c>
      <c r="M220" s="122"/>
      <c r="N220" s="123">
        <f t="shared" si="23"/>
        <v>2687.6600000000003</v>
      </c>
      <c r="O220" s="58">
        <f t="shared" si="24"/>
        <v>31084.400000000001</v>
      </c>
      <c r="P220" s="127">
        <v>840</v>
      </c>
      <c r="Q220" s="127">
        <v>840</v>
      </c>
      <c r="R220" s="127">
        <v>840</v>
      </c>
      <c r="S220" s="127">
        <v>840</v>
      </c>
      <c r="T220" s="127">
        <v>840</v>
      </c>
      <c r="U220" s="127">
        <v>840</v>
      </c>
      <c r="V220" s="127">
        <v>840</v>
      </c>
      <c r="W220" s="127">
        <v>840</v>
      </c>
      <c r="X220" s="127">
        <v>10840</v>
      </c>
      <c r="Y220" s="127">
        <v>840</v>
      </c>
      <c r="Z220" s="127">
        <v>840</v>
      </c>
      <c r="AA220" s="127">
        <v>840</v>
      </c>
      <c r="AB220" s="127">
        <v>840</v>
      </c>
      <c r="AC220" s="127">
        <v>840</v>
      </c>
      <c r="AD220" s="127">
        <v>840</v>
      </c>
      <c r="AE220" s="127">
        <v>840</v>
      </c>
      <c r="AF220" s="127">
        <v>840</v>
      </c>
      <c r="AG220" s="127">
        <v>840</v>
      </c>
      <c r="AH220" s="127">
        <v>5840</v>
      </c>
      <c r="AI220" s="58">
        <f t="shared" si="25"/>
        <v>0</v>
      </c>
      <c r="AJ220" s="127">
        <v>0</v>
      </c>
      <c r="AK220" s="28"/>
      <c r="AL220" s="28"/>
      <c r="AM220" s="120">
        <v>124.4</v>
      </c>
      <c r="AN220" s="28"/>
      <c r="AO220" s="28"/>
      <c r="AP220" s="28"/>
      <c r="AQ220" s="66"/>
      <c r="AR220" s="66"/>
      <c r="AS220" s="66"/>
      <c r="AT220" s="66"/>
      <c r="AU220" s="66"/>
      <c r="AV220" s="66"/>
      <c r="AW220" s="66"/>
      <c r="AX220" s="66"/>
      <c r="AY220" s="152"/>
      <c r="AZ220" s="152"/>
      <c r="BA220" s="103">
        <f t="shared" si="26"/>
        <v>4200</v>
      </c>
      <c r="BB220" s="103">
        <f t="shared" si="27"/>
        <v>26884.400000000001</v>
      </c>
    </row>
    <row r="221" spans="1:54" x14ac:dyDescent="0.25">
      <c r="A221" s="28" t="s">
        <v>4039</v>
      </c>
      <c r="B221" s="119"/>
      <c r="C221" s="126">
        <v>45310</v>
      </c>
      <c r="D221" s="127">
        <v>52529.2</v>
      </c>
      <c r="E221" s="28" t="s">
        <v>19</v>
      </c>
      <c r="F221" s="155" t="s">
        <v>4040</v>
      </c>
      <c r="G221" s="57" t="s">
        <v>3487</v>
      </c>
      <c r="H221" s="128">
        <v>1593.9099999999999</v>
      </c>
      <c r="I221" s="128">
        <v>801.49</v>
      </c>
      <c r="J221" s="128">
        <v>808.14</v>
      </c>
      <c r="K221" s="121">
        <f t="shared" si="21"/>
        <v>3203.5399999999995</v>
      </c>
      <c r="L221" s="121">
        <f t="shared" si="22"/>
        <v>0</v>
      </c>
      <c r="M221" s="122"/>
      <c r="N221" s="123">
        <f t="shared" si="23"/>
        <v>3203.5399999999995</v>
      </c>
      <c r="O221" s="58">
        <f t="shared" si="24"/>
        <v>14504.4</v>
      </c>
      <c r="P221" s="127">
        <v>750</v>
      </c>
      <c r="Q221" s="127">
        <v>750</v>
      </c>
      <c r="R221" s="127">
        <v>750</v>
      </c>
      <c r="S221" s="127">
        <v>750</v>
      </c>
      <c r="T221" s="127">
        <v>750</v>
      </c>
      <c r="U221" s="127">
        <v>750</v>
      </c>
      <c r="V221" s="127">
        <v>750</v>
      </c>
      <c r="W221" s="127">
        <v>750</v>
      </c>
      <c r="X221" s="127">
        <v>750</v>
      </c>
      <c r="Y221" s="127">
        <v>750</v>
      </c>
      <c r="Z221" s="127">
        <v>750</v>
      </c>
      <c r="AA221" s="127">
        <v>750</v>
      </c>
      <c r="AB221" s="127">
        <v>750</v>
      </c>
      <c r="AC221" s="127">
        <v>750</v>
      </c>
      <c r="AD221" s="127">
        <v>750</v>
      </c>
      <c r="AE221" s="127">
        <v>750</v>
      </c>
      <c r="AF221" s="127">
        <v>750</v>
      </c>
      <c r="AG221" s="127">
        <v>750</v>
      </c>
      <c r="AH221" s="127">
        <v>750</v>
      </c>
      <c r="AI221" s="58">
        <f t="shared" si="25"/>
        <v>0</v>
      </c>
      <c r="AJ221" s="120">
        <v>254.4</v>
      </c>
      <c r="AK221" s="28"/>
      <c r="AL221" s="28"/>
      <c r="AM221" s="28"/>
      <c r="AN221" s="28"/>
      <c r="AO221" s="28"/>
      <c r="AP221" s="28"/>
      <c r="AQ221" s="66"/>
      <c r="AR221" s="66"/>
      <c r="AS221" s="66"/>
      <c r="AT221" s="66"/>
      <c r="AU221" s="66"/>
      <c r="AV221" s="66"/>
      <c r="AW221" s="66"/>
      <c r="AX221" s="66"/>
      <c r="AY221" s="152"/>
      <c r="AZ221" s="152"/>
      <c r="BA221" s="103">
        <f t="shared" si="26"/>
        <v>3750</v>
      </c>
      <c r="BB221" s="103">
        <f t="shared" si="27"/>
        <v>10754.4</v>
      </c>
    </row>
    <row r="222" spans="1:54" x14ac:dyDescent="0.25">
      <c r="A222" s="28" t="s">
        <v>4041</v>
      </c>
      <c r="B222" s="119"/>
      <c r="C222" s="126">
        <v>45262</v>
      </c>
      <c r="D222" s="127">
        <v>52250</v>
      </c>
      <c r="E222" s="28" t="s">
        <v>19</v>
      </c>
      <c r="F222" s="155" t="s">
        <v>1913</v>
      </c>
      <c r="G222" s="57" t="s">
        <v>3487</v>
      </c>
      <c r="H222" s="128">
        <v>1338.17</v>
      </c>
      <c r="I222" s="128">
        <v>1344.86</v>
      </c>
      <c r="J222" s="128">
        <v>1356.02</v>
      </c>
      <c r="K222" s="121">
        <f t="shared" si="21"/>
        <v>4039.0499999999997</v>
      </c>
      <c r="L222" s="121">
        <f t="shared" si="22"/>
        <v>0</v>
      </c>
      <c r="M222" s="122"/>
      <c r="N222" s="123">
        <f t="shared" si="23"/>
        <v>4039.0499999999997</v>
      </c>
      <c r="O222" s="58">
        <f t="shared" si="24"/>
        <v>26857.100000000002</v>
      </c>
      <c r="P222" s="127">
        <v>1342.86</v>
      </c>
      <c r="Q222" s="127">
        <v>1342.86</v>
      </c>
      <c r="R222" s="127">
        <v>1342.86</v>
      </c>
      <c r="S222" s="127">
        <v>1342.86</v>
      </c>
      <c r="T222" s="127">
        <v>1342.86</v>
      </c>
      <c r="U222" s="127">
        <v>1342.86</v>
      </c>
      <c r="V222" s="127">
        <v>1342.86</v>
      </c>
      <c r="W222" s="127">
        <v>1342.86</v>
      </c>
      <c r="X222" s="127">
        <v>1342.86</v>
      </c>
      <c r="Y222" s="127">
        <v>1342.86</v>
      </c>
      <c r="Z222" s="127">
        <v>1342.86</v>
      </c>
      <c r="AA222" s="127">
        <v>1342.86</v>
      </c>
      <c r="AB222" s="127">
        <v>1342.86</v>
      </c>
      <c r="AC222" s="127">
        <v>1342.86</v>
      </c>
      <c r="AD222" s="127">
        <v>1342.86</v>
      </c>
      <c r="AE222" s="127">
        <v>1342.86</v>
      </c>
      <c r="AF222" s="127">
        <v>1342.86</v>
      </c>
      <c r="AG222" s="127">
        <v>1342.86</v>
      </c>
      <c r="AH222" s="127">
        <v>1342.86</v>
      </c>
      <c r="AI222" s="58">
        <f t="shared" si="25"/>
        <v>0</v>
      </c>
      <c r="AJ222" s="127">
        <v>1342.76</v>
      </c>
      <c r="AK222" s="127"/>
      <c r="AL222" s="28"/>
      <c r="AM222" s="28"/>
      <c r="AN222" s="28"/>
      <c r="AO222" s="28"/>
      <c r="AP222" s="28"/>
      <c r="AQ222" s="66"/>
      <c r="AR222" s="66"/>
      <c r="AS222" s="66"/>
      <c r="AT222" s="66"/>
      <c r="AU222" s="66"/>
      <c r="AV222" s="66"/>
      <c r="AW222" s="66"/>
      <c r="AX222" s="66"/>
      <c r="AY222" s="152"/>
      <c r="AZ222" s="152"/>
      <c r="BA222" s="103">
        <f t="shared" si="26"/>
        <v>6714.2999999999993</v>
      </c>
      <c r="BB222" s="103">
        <f t="shared" si="27"/>
        <v>20142.8</v>
      </c>
    </row>
    <row r="223" spans="1:54" x14ac:dyDescent="0.25">
      <c r="A223" s="28" t="s">
        <v>4042</v>
      </c>
      <c r="B223" s="119"/>
      <c r="C223" s="126">
        <v>45272</v>
      </c>
      <c r="D223" s="127">
        <v>52250</v>
      </c>
      <c r="E223" s="28" t="s">
        <v>19</v>
      </c>
      <c r="F223" s="155" t="s">
        <v>1857</v>
      </c>
      <c r="G223" s="57" t="s">
        <v>3487</v>
      </c>
      <c r="H223" s="128">
        <v>1276.9000000000001</v>
      </c>
      <c r="I223" s="128">
        <v>1283.28</v>
      </c>
      <c r="J223" s="128">
        <v>1293.94</v>
      </c>
      <c r="K223" s="121">
        <f t="shared" si="21"/>
        <v>3854.1200000000003</v>
      </c>
      <c r="L223" s="121">
        <f t="shared" si="22"/>
        <v>0</v>
      </c>
      <c r="M223" s="122"/>
      <c r="N223" s="123">
        <f t="shared" si="23"/>
        <v>3854.1200000000003</v>
      </c>
      <c r="O223" s="58">
        <f t="shared" si="24"/>
        <v>25250</v>
      </c>
      <c r="P223" s="127">
        <v>1500</v>
      </c>
      <c r="Q223" s="127">
        <v>1500</v>
      </c>
      <c r="R223" s="127">
        <v>1500</v>
      </c>
      <c r="S223" s="127">
        <v>1500</v>
      </c>
      <c r="T223" s="127">
        <v>1500</v>
      </c>
      <c r="U223" s="127">
        <v>1500</v>
      </c>
      <c r="V223" s="127">
        <v>1500</v>
      </c>
      <c r="W223" s="127">
        <v>1500</v>
      </c>
      <c r="X223" s="127">
        <v>1500</v>
      </c>
      <c r="Y223" s="127">
        <v>1500</v>
      </c>
      <c r="Z223" s="127">
        <v>1500</v>
      </c>
      <c r="AA223" s="127">
        <v>1500</v>
      </c>
      <c r="AB223" s="127">
        <v>1500</v>
      </c>
      <c r="AC223" s="127">
        <v>1500</v>
      </c>
      <c r="AD223" s="127">
        <v>1500</v>
      </c>
      <c r="AE223" s="127">
        <v>1500</v>
      </c>
      <c r="AF223" s="127">
        <v>1250</v>
      </c>
      <c r="AG223" s="127"/>
      <c r="AH223" s="127"/>
      <c r="AI223" s="58">
        <f t="shared" si="25"/>
        <v>0</v>
      </c>
      <c r="AJ223" s="127"/>
      <c r="AK223" s="127"/>
      <c r="AL223" s="28"/>
      <c r="AM223" s="120">
        <v>0</v>
      </c>
      <c r="AN223" s="120">
        <v>0</v>
      </c>
      <c r="AO223" s="120">
        <v>0</v>
      </c>
      <c r="AP223" s="120">
        <v>0</v>
      </c>
      <c r="AQ223" s="66"/>
      <c r="AR223" s="66"/>
      <c r="AS223" s="66"/>
      <c r="AT223" s="66"/>
      <c r="AU223" s="66"/>
      <c r="AV223" s="66"/>
      <c r="AW223" s="66"/>
      <c r="AX223" s="66"/>
      <c r="AY223" s="152"/>
      <c r="AZ223" s="152"/>
      <c r="BA223" s="103">
        <f t="shared" si="26"/>
        <v>7500</v>
      </c>
      <c r="BB223" s="103">
        <f t="shared" si="27"/>
        <v>17750</v>
      </c>
    </row>
    <row r="224" spans="1:54" x14ac:dyDescent="0.25">
      <c r="A224" s="28" t="s">
        <v>4043</v>
      </c>
      <c r="B224" s="119"/>
      <c r="C224" s="126">
        <v>45328</v>
      </c>
      <c r="D224" s="127">
        <v>51340</v>
      </c>
      <c r="E224" s="28" t="s">
        <v>19</v>
      </c>
      <c r="F224" s="155" t="s">
        <v>1965</v>
      </c>
      <c r="G224" s="57" t="s">
        <v>3487</v>
      </c>
      <c r="H224" s="128">
        <v>777.02</v>
      </c>
      <c r="I224" s="128">
        <v>780.9</v>
      </c>
      <c r="J224" s="128"/>
      <c r="K224" s="121">
        <f t="shared" si="21"/>
        <v>1557.92</v>
      </c>
      <c r="L224" s="121">
        <f t="shared" si="22"/>
        <v>0</v>
      </c>
      <c r="M224" s="122"/>
      <c r="N224" s="123">
        <f t="shared" si="23"/>
        <v>1557.92</v>
      </c>
      <c r="O224" s="58">
        <f t="shared" si="24"/>
        <v>13400</v>
      </c>
      <c r="P224" s="127">
        <v>1200</v>
      </c>
      <c r="Q224" s="127">
        <v>1200</v>
      </c>
      <c r="R224" s="127">
        <v>1200</v>
      </c>
      <c r="S224" s="127">
        <v>1200</v>
      </c>
      <c r="T224" s="127">
        <v>1200</v>
      </c>
      <c r="U224" s="127">
        <v>1200</v>
      </c>
      <c r="V224" s="127">
        <v>1200</v>
      </c>
      <c r="W224" s="127">
        <v>1200</v>
      </c>
      <c r="X224" s="127">
        <v>1200</v>
      </c>
      <c r="Y224" s="127">
        <v>1200</v>
      </c>
      <c r="Z224" s="127">
        <v>1200</v>
      </c>
      <c r="AA224" s="28"/>
      <c r="AB224" s="28"/>
      <c r="AC224" s="28"/>
      <c r="AD224" s="28"/>
      <c r="AE224" s="28"/>
      <c r="AF224" s="28"/>
      <c r="AG224" s="28"/>
      <c r="AH224" s="28"/>
      <c r="AI224" s="58">
        <f t="shared" si="25"/>
        <v>0</v>
      </c>
      <c r="AJ224" s="28"/>
      <c r="AK224" s="120">
        <v>200</v>
      </c>
      <c r="AL224" s="28"/>
      <c r="AM224" s="28"/>
      <c r="AN224" s="28"/>
      <c r="AO224" s="28"/>
      <c r="AP224" s="28"/>
      <c r="AQ224" s="66"/>
      <c r="AR224" s="66"/>
      <c r="AS224" s="66"/>
      <c r="AT224" s="66"/>
      <c r="AU224" s="66"/>
      <c r="AV224" s="66"/>
      <c r="AW224" s="66"/>
      <c r="AX224" s="66"/>
      <c r="AY224" s="152"/>
      <c r="AZ224" s="152"/>
      <c r="BA224" s="103">
        <f t="shared" si="26"/>
        <v>6000</v>
      </c>
      <c r="BB224" s="103">
        <f t="shared" si="27"/>
        <v>7400</v>
      </c>
    </row>
    <row r="225" spans="1:54" x14ac:dyDescent="0.25">
      <c r="A225" s="145" t="s">
        <v>4044</v>
      </c>
      <c r="B225" s="134"/>
      <c r="C225" s="135">
        <v>45355</v>
      </c>
      <c r="D225" s="136">
        <v>61750</v>
      </c>
      <c r="E225" s="145" t="s">
        <v>19</v>
      </c>
      <c r="F225" s="155" t="s">
        <v>2084</v>
      </c>
      <c r="G225" s="156" t="s">
        <v>3487</v>
      </c>
      <c r="H225" s="157"/>
      <c r="I225" s="157"/>
      <c r="J225" s="157"/>
      <c r="K225" s="121">
        <f t="shared" si="21"/>
        <v>0</v>
      </c>
      <c r="L225" s="121">
        <f t="shared" si="22"/>
        <v>0</v>
      </c>
      <c r="M225" s="122"/>
      <c r="N225" s="123">
        <f t="shared" si="23"/>
        <v>0</v>
      </c>
      <c r="O225" s="58">
        <f t="shared" si="24"/>
        <v>0</v>
      </c>
      <c r="P225" s="26">
        <v>0</v>
      </c>
      <c r="Q225" s="26">
        <v>0</v>
      </c>
      <c r="R225" s="26">
        <v>0</v>
      </c>
      <c r="S225" s="26">
        <v>0</v>
      </c>
      <c r="T225" s="26">
        <v>0</v>
      </c>
      <c r="U225" s="26">
        <v>0</v>
      </c>
      <c r="V225" s="26">
        <v>0</v>
      </c>
      <c r="W225" s="26">
        <v>0</v>
      </c>
      <c r="X225" s="26">
        <v>0</v>
      </c>
      <c r="Y225" s="26">
        <v>0</v>
      </c>
      <c r="Z225" s="26">
        <v>0</v>
      </c>
      <c r="AA225" s="26">
        <v>0</v>
      </c>
      <c r="AB225" s="26">
        <v>0</v>
      </c>
      <c r="AC225" s="26">
        <v>0</v>
      </c>
      <c r="AD225" s="26">
        <v>0</v>
      </c>
      <c r="AE225" s="26">
        <v>0</v>
      </c>
      <c r="AF225" s="26">
        <v>0</v>
      </c>
      <c r="AG225" s="26">
        <v>0</v>
      </c>
      <c r="AH225" s="26">
        <v>0</v>
      </c>
      <c r="AI225" s="58">
        <f t="shared" si="25"/>
        <v>0</v>
      </c>
      <c r="AJ225" s="26">
        <v>0</v>
      </c>
      <c r="AK225" s="26">
        <v>0</v>
      </c>
      <c r="AL225" s="145"/>
      <c r="AM225" s="145"/>
      <c r="AN225" s="145"/>
      <c r="AO225" s="145"/>
      <c r="AP225" s="145"/>
      <c r="AQ225" s="157"/>
      <c r="AR225" s="157"/>
      <c r="AS225" s="157"/>
      <c r="AT225" s="157"/>
      <c r="AU225" s="157"/>
      <c r="AV225" s="157"/>
      <c r="AW225" s="157"/>
      <c r="AX225" s="157"/>
      <c r="AY225" s="152"/>
      <c r="AZ225" s="152"/>
      <c r="BA225" s="103">
        <f t="shared" si="26"/>
        <v>0</v>
      </c>
      <c r="BB225" s="103">
        <f t="shared" si="27"/>
        <v>0</v>
      </c>
    </row>
    <row r="226" spans="1:54" x14ac:dyDescent="0.25">
      <c r="A226" s="28" t="s">
        <v>4045</v>
      </c>
      <c r="B226" s="119"/>
      <c r="C226" s="126">
        <v>45318</v>
      </c>
      <c r="D226" s="127">
        <v>52525</v>
      </c>
      <c r="E226" s="28" t="s">
        <v>19</v>
      </c>
      <c r="F226" s="154" t="s">
        <v>4046</v>
      </c>
      <c r="G226" s="57" t="s">
        <v>3487</v>
      </c>
      <c r="H226" s="128">
        <v>5316.6900000000005</v>
      </c>
      <c r="I226" s="128">
        <v>1068.6600000000001</v>
      </c>
      <c r="J226" s="128">
        <v>1077.53</v>
      </c>
      <c r="K226" s="121">
        <f t="shared" si="21"/>
        <v>7462.88</v>
      </c>
      <c r="L226" s="121">
        <f t="shared" si="22"/>
        <v>0</v>
      </c>
      <c r="M226" s="122"/>
      <c r="N226" s="123">
        <f t="shared" si="23"/>
        <v>7462.88</v>
      </c>
      <c r="O226" s="58">
        <f t="shared" si="24"/>
        <v>27000</v>
      </c>
      <c r="P226" s="127">
        <v>1000</v>
      </c>
      <c r="Q226" s="127">
        <v>1000</v>
      </c>
      <c r="R226" s="127">
        <v>1000</v>
      </c>
      <c r="S226" s="127">
        <v>1000</v>
      </c>
      <c r="T226" s="127">
        <v>1000</v>
      </c>
      <c r="U226" s="127">
        <v>1000</v>
      </c>
      <c r="V226" s="127">
        <v>1000</v>
      </c>
      <c r="W226" s="127">
        <v>1000</v>
      </c>
      <c r="X226" s="127">
        <v>1000</v>
      </c>
      <c r="Y226" s="127">
        <v>5000</v>
      </c>
      <c r="Z226" s="127">
        <v>1000</v>
      </c>
      <c r="AA226" s="127">
        <v>1000</v>
      </c>
      <c r="AB226" s="127">
        <v>1000</v>
      </c>
      <c r="AC226" s="127">
        <v>1000</v>
      </c>
      <c r="AD226" s="127">
        <v>1000</v>
      </c>
      <c r="AE226" s="127">
        <v>1000</v>
      </c>
      <c r="AF226" s="127">
        <v>1000</v>
      </c>
      <c r="AG226" s="127">
        <v>1000</v>
      </c>
      <c r="AH226" s="127">
        <v>1000</v>
      </c>
      <c r="AI226" s="58">
        <f t="shared" si="25"/>
        <v>0</v>
      </c>
      <c r="AJ226" s="120">
        <v>4000</v>
      </c>
      <c r="AK226" s="28"/>
      <c r="AL226" s="28"/>
      <c r="AM226" s="28"/>
      <c r="AN226" s="28"/>
      <c r="AO226" s="28"/>
      <c r="AP226" s="28"/>
      <c r="AQ226" s="66"/>
      <c r="AR226" s="66"/>
      <c r="AS226" s="66"/>
      <c r="AT226" s="66"/>
      <c r="AU226" s="66"/>
      <c r="AV226" s="66"/>
      <c r="AW226" s="66"/>
      <c r="AX226" s="66"/>
      <c r="AY226" s="152"/>
      <c r="AZ226" s="152"/>
      <c r="BA226" s="103">
        <f t="shared" si="26"/>
        <v>5000</v>
      </c>
      <c r="BB226" s="103">
        <f t="shared" si="27"/>
        <v>22000</v>
      </c>
    </row>
    <row r="227" spans="1:54" x14ac:dyDescent="0.25">
      <c r="A227" s="28" t="s">
        <v>4047</v>
      </c>
      <c r="B227" s="119"/>
      <c r="C227" s="126">
        <v>45319</v>
      </c>
      <c r="D227" s="127">
        <v>52525</v>
      </c>
      <c r="E227" s="28" t="s">
        <v>19</v>
      </c>
      <c r="F227" s="154" t="s">
        <v>4046</v>
      </c>
      <c r="G227" s="57" t="s">
        <v>3487</v>
      </c>
      <c r="H227" s="128">
        <v>1063.3399999999999</v>
      </c>
      <c r="I227" s="128">
        <v>1068.6600000000001</v>
      </c>
      <c r="J227" s="128">
        <v>1077.53</v>
      </c>
      <c r="K227" s="121">
        <f t="shared" si="21"/>
        <v>3209.5299999999997</v>
      </c>
      <c r="L227" s="121">
        <f t="shared" si="22"/>
        <v>0</v>
      </c>
      <c r="M227" s="122"/>
      <c r="N227" s="123">
        <f t="shared" si="23"/>
        <v>3209.5299999999997</v>
      </c>
      <c r="O227" s="58">
        <f t="shared" si="24"/>
        <v>27000</v>
      </c>
      <c r="P227" s="127">
        <v>1000</v>
      </c>
      <c r="Q227" s="127">
        <v>1000</v>
      </c>
      <c r="R227" s="127">
        <v>1000</v>
      </c>
      <c r="S227" s="127">
        <v>1000</v>
      </c>
      <c r="T227" s="127">
        <v>1000</v>
      </c>
      <c r="U227" s="127">
        <v>1000</v>
      </c>
      <c r="V227" s="127">
        <v>1000</v>
      </c>
      <c r="W227" s="127">
        <v>1000</v>
      </c>
      <c r="X227" s="127">
        <v>1000</v>
      </c>
      <c r="Y227" s="127">
        <v>5000</v>
      </c>
      <c r="Z227" s="127">
        <v>1000</v>
      </c>
      <c r="AA227" s="127">
        <v>1000</v>
      </c>
      <c r="AB227" s="127">
        <v>1000</v>
      </c>
      <c r="AC227" s="127">
        <v>1000</v>
      </c>
      <c r="AD227" s="127">
        <v>1000</v>
      </c>
      <c r="AE227" s="127">
        <v>1000</v>
      </c>
      <c r="AF227" s="127">
        <v>1000</v>
      </c>
      <c r="AG227" s="127">
        <v>1000</v>
      </c>
      <c r="AH227" s="127">
        <v>1000</v>
      </c>
      <c r="AI227" s="58">
        <f t="shared" si="25"/>
        <v>0</v>
      </c>
      <c r="AJ227" s="120">
        <v>4000</v>
      </c>
      <c r="AK227" s="28"/>
      <c r="AL227" s="28"/>
      <c r="AM227" s="28"/>
      <c r="AN227" s="28"/>
      <c r="AO227" s="28"/>
      <c r="AP227" s="28"/>
      <c r="AQ227" s="66"/>
      <c r="AR227" s="66"/>
      <c r="AS227" s="66"/>
      <c r="AT227" s="66"/>
      <c r="AU227" s="66"/>
      <c r="AV227" s="66"/>
      <c r="AW227" s="66"/>
      <c r="AX227" s="66"/>
      <c r="AY227" s="152"/>
      <c r="AZ227" s="152"/>
      <c r="BA227" s="103">
        <f t="shared" si="26"/>
        <v>5000</v>
      </c>
      <c r="BB227" s="103">
        <f t="shared" si="27"/>
        <v>22000</v>
      </c>
    </row>
    <row r="228" spans="1:54" x14ac:dyDescent="0.25">
      <c r="A228" s="158" t="s">
        <v>4048</v>
      </c>
      <c r="B228" s="159"/>
      <c r="C228" s="160"/>
      <c r="D228" s="161"/>
      <c r="E228" s="158" t="s">
        <v>16</v>
      </c>
      <c r="F228" s="162"/>
      <c r="G228" s="57"/>
      <c r="H228" s="66"/>
      <c r="I228" s="66"/>
      <c r="J228" s="66"/>
      <c r="K228" s="121">
        <f t="shared" si="21"/>
        <v>0</v>
      </c>
      <c r="L228" s="121">
        <f t="shared" si="22"/>
        <v>0</v>
      </c>
      <c r="M228" s="121"/>
      <c r="N228" s="123">
        <f t="shared" si="23"/>
        <v>0</v>
      </c>
      <c r="O228" s="58">
        <f t="shared" si="24"/>
        <v>0</v>
      </c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58">
        <f t="shared" si="25"/>
        <v>0</v>
      </c>
      <c r="AJ228" s="163"/>
      <c r="AK228" s="163"/>
      <c r="AL228" s="163"/>
      <c r="AM228" s="28"/>
      <c r="AN228" s="28"/>
      <c r="AO228" s="28"/>
      <c r="AP228" s="28"/>
      <c r="AQ228" s="66"/>
      <c r="AR228" s="66"/>
      <c r="AS228" s="66"/>
      <c r="AT228" s="66"/>
      <c r="AU228" s="66"/>
      <c r="AV228" s="66"/>
      <c r="AW228" s="66"/>
      <c r="AX228" s="66"/>
      <c r="AY228" s="152"/>
      <c r="AZ228" s="152"/>
      <c r="BA228" s="103">
        <f t="shared" si="26"/>
        <v>0</v>
      </c>
      <c r="BB228" s="103">
        <f t="shared" si="27"/>
        <v>0</v>
      </c>
    </row>
    <row r="229" spans="1:54" x14ac:dyDescent="0.25">
      <c r="A229" s="158" t="s">
        <v>4049</v>
      </c>
      <c r="B229" s="133"/>
      <c r="C229" s="160"/>
      <c r="D229" s="161"/>
      <c r="E229" s="158" t="s">
        <v>16</v>
      </c>
      <c r="F229" s="164"/>
      <c r="G229" s="57"/>
      <c r="H229" s="66"/>
      <c r="I229" s="66"/>
      <c r="J229" s="66"/>
      <c r="K229" s="121">
        <f t="shared" si="21"/>
        <v>0</v>
      </c>
      <c r="L229" s="121">
        <f t="shared" si="22"/>
        <v>0</v>
      </c>
      <c r="M229" s="121"/>
      <c r="N229" s="123">
        <f t="shared" si="23"/>
        <v>0</v>
      </c>
      <c r="O229" s="58">
        <f t="shared" si="24"/>
        <v>0</v>
      </c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58">
        <f t="shared" si="25"/>
        <v>0</v>
      </c>
      <c r="AJ229" s="158"/>
      <c r="AK229" s="158"/>
      <c r="AL229" s="158"/>
      <c r="AM229" s="28"/>
      <c r="AN229" s="28"/>
      <c r="AO229" s="28"/>
      <c r="AP229" s="28"/>
      <c r="AQ229" s="66"/>
      <c r="AR229" s="66"/>
      <c r="AS229" s="66"/>
      <c r="AT229" s="66"/>
      <c r="AU229" s="66"/>
      <c r="AV229" s="66"/>
      <c r="AW229" s="66"/>
      <c r="AX229" s="66"/>
      <c r="AY229" s="152"/>
      <c r="AZ229" s="152"/>
      <c r="BA229" s="103">
        <f t="shared" si="26"/>
        <v>0</v>
      </c>
      <c r="BB229" s="103">
        <f t="shared" si="27"/>
        <v>0</v>
      </c>
    </row>
    <row r="230" spans="1:54" x14ac:dyDescent="0.25">
      <c r="A230" s="28" t="s">
        <v>4050</v>
      </c>
      <c r="B230" s="119"/>
      <c r="C230" s="126">
        <v>45263</v>
      </c>
      <c r="D230" s="127">
        <v>52250</v>
      </c>
      <c r="E230" s="28" t="s">
        <v>19</v>
      </c>
      <c r="F230" s="155" t="s">
        <v>1963</v>
      </c>
      <c r="G230" s="57" t="s">
        <v>3487</v>
      </c>
      <c r="H230" s="128">
        <v>456.17</v>
      </c>
      <c r="I230" s="128">
        <v>458.45</v>
      </c>
      <c r="J230" s="128">
        <v>510.03</v>
      </c>
      <c r="K230" s="121">
        <f t="shared" si="21"/>
        <v>1424.65</v>
      </c>
      <c r="L230" s="121">
        <f t="shared" si="22"/>
        <v>0</v>
      </c>
      <c r="M230" s="122"/>
      <c r="N230" s="123">
        <f t="shared" si="23"/>
        <v>1424.65</v>
      </c>
      <c r="O230" s="58">
        <f t="shared" si="24"/>
        <v>31421.630000000005</v>
      </c>
      <c r="P230" s="127">
        <v>1653.77</v>
      </c>
      <c r="Q230" s="127">
        <v>1653.77</v>
      </c>
      <c r="R230" s="127">
        <v>1653.77</v>
      </c>
      <c r="S230" s="127">
        <v>1653.77</v>
      </c>
      <c r="T230" s="127">
        <v>1653.77</v>
      </c>
      <c r="U230" s="127">
        <v>1653.77</v>
      </c>
      <c r="V230" s="127">
        <v>1653.77</v>
      </c>
      <c r="W230" s="127">
        <v>1653.77</v>
      </c>
      <c r="X230" s="127">
        <v>1653.77</v>
      </c>
      <c r="Y230" s="127">
        <v>1653.77</v>
      </c>
      <c r="Z230" s="127">
        <v>1653.77</v>
      </c>
      <c r="AA230" s="127">
        <v>1653.77</v>
      </c>
      <c r="AB230" s="127">
        <v>1653.77</v>
      </c>
      <c r="AC230" s="127">
        <v>1653.77</v>
      </c>
      <c r="AD230" s="127">
        <v>1653.77</v>
      </c>
      <c r="AE230" s="127">
        <v>1653.77</v>
      </c>
      <c r="AF230" s="127">
        <v>1653.77</v>
      </c>
      <c r="AG230" s="127">
        <v>1653.77</v>
      </c>
      <c r="AH230" s="127"/>
      <c r="AI230" s="58">
        <f t="shared" si="25"/>
        <v>0</v>
      </c>
      <c r="AJ230" s="127"/>
      <c r="AK230" s="127">
        <v>1653.77</v>
      </c>
      <c r="AL230" s="28"/>
      <c r="AM230" s="28"/>
      <c r="AN230" s="28"/>
      <c r="AO230" s="28"/>
      <c r="AP230" s="28"/>
      <c r="AQ230" s="66"/>
      <c r="AR230" s="66"/>
      <c r="AS230" s="66"/>
      <c r="AT230" s="66"/>
      <c r="AU230" s="66"/>
      <c r="AV230" s="66"/>
      <c r="AW230" s="66"/>
      <c r="AX230" s="66"/>
      <c r="AY230" s="152"/>
      <c r="AZ230" s="152"/>
      <c r="BA230" s="103">
        <f t="shared" si="26"/>
        <v>8268.85</v>
      </c>
      <c r="BB230" s="103">
        <f t="shared" si="27"/>
        <v>23152.780000000002</v>
      </c>
    </row>
    <row r="231" spans="1:54" x14ac:dyDescent="0.25">
      <c r="A231" s="28" t="s">
        <v>4051</v>
      </c>
      <c r="B231" s="158"/>
      <c r="C231" s="126">
        <v>45389</v>
      </c>
      <c r="D231" s="127">
        <v>77780.95</v>
      </c>
      <c r="E231" s="28" t="s">
        <v>19</v>
      </c>
      <c r="F231" s="155" t="s">
        <v>4052</v>
      </c>
      <c r="G231" s="57" t="s">
        <v>3487</v>
      </c>
      <c r="H231" s="128">
        <v>1583.74</v>
      </c>
      <c r="I231" s="128">
        <v>1591.66</v>
      </c>
      <c r="J231" s="128">
        <v>1604.87</v>
      </c>
      <c r="K231" s="121">
        <f t="shared" si="21"/>
        <v>4780.2700000000004</v>
      </c>
      <c r="L231" s="121">
        <f t="shared" si="22"/>
        <v>0</v>
      </c>
      <c r="M231" s="122"/>
      <c r="N231" s="123">
        <f t="shared" si="23"/>
        <v>4780.2700000000004</v>
      </c>
      <c r="O231" s="58">
        <f t="shared" si="24"/>
        <v>58600</v>
      </c>
      <c r="P231" s="120">
        <v>11500</v>
      </c>
      <c r="Q231" s="120">
        <v>1500</v>
      </c>
      <c r="R231" s="120">
        <v>1500</v>
      </c>
      <c r="S231" s="120">
        <v>1500</v>
      </c>
      <c r="T231" s="120">
        <v>1500</v>
      </c>
      <c r="U231" s="120">
        <v>1500</v>
      </c>
      <c r="V231" s="120">
        <v>1500</v>
      </c>
      <c r="W231" s="120">
        <v>1500</v>
      </c>
      <c r="X231" s="120">
        <v>1500</v>
      </c>
      <c r="Y231" s="120">
        <v>1500</v>
      </c>
      <c r="Z231" s="120">
        <v>1500</v>
      </c>
      <c r="AA231" s="120">
        <v>1500</v>
      </c>
      <c r="AB231" s="120">
        <v>11500</v>
      </c>
      <c r="AC231" s="120">
        <v>1500</v>
      </c>
      <c r="AD231" s="120">
        <v>1500</v>
      </c>
      <c r="AE231" s="120">
        <v>1500</v>
      </c>
      <c r="AF231" s="120">
        <v>1500</v>
      </c>
      <c r="AG231" s="120">
        <v>1500</v>
      </c>
      <c r="AH231" s="120">
        <v>1500</v>
      </c>
      <c r="AI231" s="58">
        <f t="shared" si="25"/>
        <v>0</v>
      </c>
      <c r="AJ231" s="28"/>
      <c r="AK231" s="28"/>
      <c r="AL231" s="28"/>
      <c r="AM231" s="120">
        <v>10100</v>
      </c>
      <c r="AN231" s="28"/>
      <c r="AO231" s="28"/>
      <c r="AP231" s="28"/>
      <c r="AQ231" s="66"/>
      <c r="AR231" s="66"/>
      <c r="AS231" s="66"/>
      <c r="AT231" s="66"/>
      <c r="AU231" s="66"/>
      <c r="AV231" s="66"/>
      <c r="AW231" s="66"/>
      <c r="AX231" s="66"/>
      <c r="AY231" s="152"/>
      <c r="AZ231" s="152"/>
      <c r="BA231" s="103">
        <f t="shared" si="26"/>
        <v>17500</v>
      </c>
      <c r="BB231" s="103">
        <f t="shared" si="27"/>
        <v>41100</v>
      </c>
    </row>
    <row r="232" spans="1:54" x14ac:dyDescent="0.25">
      <c r="A232" s="28" t="s">
        <v>4053</v>
      </c>
      <c r="B232" s="119"/>
      <c r="C232" s="126">
        <v>45263</v>
      </c>
      <c r="D232" s="127">
        <v>52250</v>
      </c>
      <c r="E232" s="28" t="s">
        <v>19</v>
      </c>
      <c r="F232" s="154" t="s">
        <v>2062</v>
      </c>
      <c r="G232" s="57" t="s">
        <v>3487</v>
      </c>
      <c r="H232" s="128">
        <v>1671.67</v>
      </c>
      <c r="I232" s="128">
        <v>1680.03</v>
      </c>
      <c r="J232" s="128">
        <v>1693.98</v>
      </c>
      <c r="K232" s="121">
        <f t="shared" si="21"/>
        <v>5045.68</v>
      </c>
      <c r="L232" s="121">
        <f t="shared" si="22"/>
        <v>0</v>
      </c>
      <c r="M232" s="122"/>
      <c r="N232" s="123">
        <f t="shared" si="23"/>
        <v>5045.68</v>
      </c>
      <c r="O232" s="58">
        <f t="shared" si="24"/>
        <v>29109.499999999989</v>
      </c>
      <c r="P232" s="127">
        <v>1479.26</v>
      </c>
      <c r="Q232" s="127">
        <v>1479.26</v>
      </c>
      <c r="R232" s="127">
        <v>1479.26</v>
      </c>
      <c r="S232" s="127">
        <v>1479.26</v>
      </c>
      <c r="T232" s="127">
        <v>1479.26</v>
      </c>
      <c r="U232" s="127">
        <v>1479.26</v>
      </c>
      <c r="V232" s="127">
        <v>1479.26</v>
      </c>
      <c r="W232" s="127">
        <v>1479.26</v>
      </c>
      <c r="X232" s="127">
        <v>1479.26</v>
      </c>
      <c r="Y232" s="127">
        <v>1479.26</v>
      </c>
      <c r="Z232" s="127">
        <v>1479.26</v>
      </c>
      <c r="AA232" s="127">
        <v>1479.26</v>
      </c>
      <c r="AB232" s="127">
        <v>1479.26</v>
      </c>
      <c r="AC232" s="127">
        <v>1479.26</v>
      </c>
      <c r="AD232" s="127">
        <v>1479.26</v>
      </c>
      <c r="AE232" s="127">
        <v>1479.26</v>
      </c>
      <c r="AF232" s="127">
        <v>1479.26</v>
      </c>
      <c r="AG232" s="127">
        <v>1479.26</v>
      </c>
      <c r="AH232" s="127">
        <v>1479.26</v>
      </c>
      <c r="AI232" s="58">
        <f t="shared" si="25"/>
        <v>0</v>
      </c>
      <c r="AJ232" s="127">
        <v>1003.56</v>
      </c>
      <c r="AK232" s="127"/>
      <c r="AL232" s="28"/>
      <c r="AM232" s="28"/>
      <c r="AN232" s="28"/>
      <c r="AO232" s="28"/>
      <c r="AP232" s="28"/>
      <c r="AQ232" s="66"/>
      <c r="AR232" s="66"/>
      <c r="AS232" s="66"/>
      <c r="AT232" s="66"/>
      <c r="AU232" s="66"/>
      <c r="AV232" s="66"/>
      <c r="AW232" s="66"/>
      <c r="AX232" s="66"/>
      <c r="AY232" s="152"/>
      <c r="AZ232" s="152"/>
      <c r="BA232" s="103">
        <f t="shared" si="26"/>
        <v>7396.3</v>
      </c>
      <c r="BB232" s="103">
        <f t="shared" si="27"/>
        <v>21713.199999999997</v>
      </c>
    </row>
    <row r="233" spans="1:54" x14ac:dyDescent="0.25">
      <c r="A233" s="158" t="s">
        <v>4054</v>
      </c>
      <c r="B233" s="119"/>
      <c r="C233" s="39">
        <v>45471</v>
      </c>
      <c r="D233" s="120">
        <v>67620</v>
      </c>
      <c r="E233" s="158" t="s">
        <v>19</v>
      </c>
      <c r="F233" s="165" t="s">
        <v>2236</v>
      </c>
      <c r="G233" s="57" t="s">
        <v>3487</v>
      </c>
      <c r="H233" s="66"/>
      <c r="I233" s="66"/>
      <c r="J233" s="66"/>
      <c r="K233" s="121">
        <f t="shared" si="21"/>
        <v>0</v>
      </c>
      <c r="L233" s="121">
        <f t="shared" si="22"/>
        <v>0</v>
      </c>
      <c r="M233" s="122"/>
      <c r="N233" s="123">
        <f t="shared" si="23"/>
        <v>0</v>
      </c>
      <c r="O233" s="58">
        <f t="shared" si="24"/>
        <v>0</v>
      </c>
      <c r="P233" s="120">
        <v>0</v>
      </c>
      <c r="Q233" s="120">
        <v>0</v>
      </c>
      <c r="R233" s="120">
        <v>0</v>
      </c>
      <c r="S233" s="120">
        <v>0</v>
      </c>
      <c r="T233" s="120">
        <v>0</v>
      </c>
      <c r="U233" s="120">
        <v>0</v>
      </c>
      <c r="V233" s="120">
        <v>0</v>
      </c>
      <c r="W233" s="120">
        <v>0</v>
      </c>
      <c r="X233" s="120">
        <v>0</v>
      </c>
      <c r="Y233" s="120">
        <v>0</v>
      </c>
      <c r="Z233" s="120">
        <v>0</v>
      </c>
      <c r="AA233" s="120">
        <v>0</v>
      </c>
      <c r="AB233" s="120">
        <v>0</v>
      </c>
      <c r="AC233" s="120">
        <v>0</v>
      </c>
      <c r="AD233" s="120">
        <v>0</v>
      </c>
      <c r="AE233" s="28"/>
      <c r="AF233" s="28"/>
      <c r="AG233" s="28"/>
      <c r="AH233" s="28"/>
      <c r="AI233" s="58">
        <f t="shared" si="25"/>
        <v>0</v>
      </c>
      <c r="AJ233" s="28"/>
      <c r="AK233" s="28"/>
      <c r="AL233" s="28"/>
      <c r="AM233" s="28"/>
      <c r="AN233" s="28"/>
      <c r="AO233" s="28"/>
      <c r="AP233" s="28"/>
      <c r="AQ233" s="66"/>
      <c r="AR233" s="66"/>
      <c r="AS233" s="66"/>
      <c r="AT233" s="66"/>
      <c r="AU233" s="66"/>
      <c r="AV233" s="66"/>
      <c r="AW233" s="66"/>
      <c r="AX233" s="66"/>
      <c r="AY233" s="152"/>
      <c r="AZ233" s="152"/>
      <c r="BA233" s="103">
        <f t="shared" si="26"/>
        <v>0</v>
      </c>
      <c r="BB233" s="103">
        <f t="shared" si="27"/>
        <v>0</v>
      </c>
    </row>
    <row r="234" spans="1:54" x14ac:dyDescent="0.25">
      <c r="A234" s="166" t="s">
        <v>4055</v>
      </c>
      <c r="B234" s="167"/>
      <c r="C234" s="139"/>
      <c r="D234" s="140">
        <v>79999.92</v>
      </c>
      <c r="E234" s="166" t="s">
        <v>19</v>
      </c>
      <c r="F234" s="168" t="s">
        <v>4056</v>
      </c>
      <c r="G234" s="57" t="s">
        <v>3487</v>
      </c>
      <c r="H234" s="66"/>
      <c r="I234" s="66"/>
      <c r="J234" s="66"/>
      <c r="K234" s="121">
        <f t="shared" si="21"/>
        <v>0</v>
      </c>
      <c r="L234" s="121">
        <f t="shared" si="22"/>
        <v>0</v>
      </c>
      <c r="M234" s="122"/>
      <c r="N234" s="123">
        <f t="shared" si="23"/>
        <v>0</v>
      </c>
      <c r="O234" s="58">
        <f t="shared" si="24"/>
        <v>0</v>
      </c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58">
        <f t="shared" si="25"/>
        <v>0</v>
      </c>
      <c r="AJ234" s="28"/>
      <c r="AK234" s="28"/>
      <c r="AL234" s="28"/>
      <c r="AM234" s="28"/>
      <c r="AN234" s="28"/>
      <c r="AO234" s="28"/>
      <c r="AP234" s="28"/>
      <c r="AQ234" s="66"/>
      <c r="AR234" s="66"/>
      <c r="AS234" s="66"/>
      <c r="AT234" s="66"/>
      <c r="AU234" s="66"/>
      <c r="AV234" s="66"/>
      <c r="AW234" s="66"/>
      <c r="AX234" s="66"/>
      <c r="AY234" s="152"/>
      <c r="AZ234" s="152"/>
      <c r="BA234" s="103">
        <f t="shared" si="26"/>
        <v>0</v>
      </c>
      <c r="BB234" s="103">
        <f t="shared" si="27"/>
        <v>0</v>
      </c>
    </row>
    <row r="235" spans="1:54" x14ac:dyDescent="0.25">
      <c r="A235" s="143" t="s">
        <v>4057</v>
      </c>
      <c r="B235" s="127"/>
      <c r="C235" s="39">
        <v>45434</v>
      </c>
      <c r="D235" s="120">
        <v>78281.86</v>
      </c>
      <c r="E235" s="143" t="s">
        <v>19</v>
      </c>
      <c r="F235" s="169" t="s">
        <v>1944</v>
      </c>
      <c r="G235" s="57" t="s">
        <v>3487</v>
      </c>
      <c r="H235" s="128">
        <v>2079.4299999999998</v>
      </c>
      <c r="I235" s="128">
        <v>2089.83</v>
      </c>
      <c r="J235" s="128">
        <v>2107.1799999999998</v>
      </c>
      <c r="K235" s="121">
        <f t="shared" si="21"/>
        <v>6276.4400000000005</v>
      </c>
      <c r="L235" s="121">
        <f t="shared" si="22"/>
        <v>0</v>
      </c>
      <c r="M235" s="122"/>
      <c r="N235" s="123">
        <f t="shared" si="23"/>
        <v>6276.4400000000005</v>
      </c>
      <c r="O235" s="58">
        <f t="shared" si="24"/>
        <v>44569.709999999985</v>
      </c>
      <c r="P235" s="120">
        <v>2016.56</v>
      </c>
      <c r="Q235" s="120">
        <v>2016.56</v>
      </c>
      <c r="R235" s="120">
        <v>2016.56</v>
      </c>
      <c r="S235" s="120">
        <v>2016.56</v>
      </c>
      <c r="T235" s="120">
        <v>2016.56</v>
      </c>
      <c r="U235" s="120">
        <v>2016.56</v>
      </c>
      <c r="V235" s="120">
        <v>2016.56</v>
      </c>
      <c r="W235" s="120">
        <v>2016.56</v>
      </c>
      <c r="X235" s="120">
        <v>8142</v>
      </c>
      <c r="Y235" s="120">
        <v>2016.56</v>
      </c>
      <c r="Z235" s="120">
        <v>2016.56</v>
      </c>
      <c r="AA235" s="120">
        <v>2016.56</v>
      </c>
      <c r="AB235" s="120">
        <v>2016.56</v>
      </c>
      <c r="AC235" s="120">
        <v>2016.56</v>
      </c>
      <c r="AD235" s="120">
        <v>2016.56</v>
      </c>
      <c r="AE235" s="120">
        <v>2016.56</v>
      </c>
      <c r="AF235" s="120">
        <v>2016.56</v>
      </c>
      <c r="AG235" s="120">
        <v>2016.56</v>
      </c>
      <c r="AH235" s="120">
        <v>2016.56</v>
      </c>
      <c r="AI235" s="58">
        <f t="shared" si="25"/>
        <v>0</v>
      </c>
      <c r="AJ235" s="120"/>
      <c r="AK235" s="120"/>
      <c r="AL235" s="120"/>
      <c r="AM235" s="120"/>
      <c r="AN235" s="120"/>
      <c r="AO235" s="120"/>
      <c r="AP235" s="120">
        <v>129.63</v>
      </c>
      <c r="AQ235" s="66"/>
      <c r="AR235" s="66"/>
      <c r="AS235" s="66"/>
      <c r="AT235" s="66"/>
      <c r="AU235" s="66"/>
      <c r="AV235" s="66"/>
      <c r="AW235" s="66"/>
      <c r="AX235" s="66"/>
      <c r="AY235" s="152"/>
      <c r="AZ235" s="152"/>
      <c r="BA235" s="103">
        <f t="shared" si="26"/>
        <v>10082.799999999999</v>
      </c>
      <c r="BB235" s="103">
        <f t="shared" si="27"/>
        <v>34486.910000000003</v>
      </c>
    </row>
    <row r="236" spans="1:54" x14ac:dyDescent="0.25">
      <c r="H236" s="103">
        <f t="shared" ref="H236:BB236" si="28">SUM(H2:H235)</f>
        <v>591965.27</v>
      </c>
      <c r="I236" s="103">
        <f t="shared" si="28"/>
        <v>340332.35000000009</v>
      </c>
      <c r="J236" s="103">
        <f t="shared" si="28"/>
        <v>330381.98</v>
      </c>
      <c r="K236" s="170">
        <f t="shared" si="28"/>
        <v>1262679.5999999999</v>
      </c>
      <c r="L236" s="170">
        <f t="shared" si="28"/>
        <v>2661420.2899999991</v>
      </c>
      <c r="M236" s="170">
        <f t="shared" si="28"/>
        <v>319178.99999999994</v>
      </c>
      <c r="N236" s="170">
        <f t="shared" si="28"/>
        <v>4243278.8899999978</v>
      </c>
      <c r="O236" s="171">
        <f t="shared" si="28"/>
        <v>45840913.74000001</v>
      </c>
      <c r="P236" s="171">
        <f t="shared" si="28"/>
        <v>325499.78999999998</v>
      </c>
      <c r="Q236" s="171">
        <f t="shared" si="28"/>
        <v>315499.78999999998</v>
      </c>
      <c r="R236" s="171">
        <f t="shared" si="28"/>
        <v>411381.46000000008</v>
      </c>
      <c r="S236" s="171">
        <f t="shared" si="28"/>
        <v>434284.87000000005</v>
      </c>
      <c r="T236" s="171">
        <f t="shared" si="28"/>
        <v>825895.32</v>
      </c>
      <c r="U236" s="171">
        <f t="shared" si="28"/>
        <v>310125.62</v>
      </c>
      <c r="V236" s="171">
        <f t="shared" si="28"/>
        <v>310041.78000000003</v>
      </c>
      <c r="W236" s="171">
        <f t="shared" si="28"/>
        <v>301091.69000000006</v>
      </c>
      <c r="X236" s="171">
        <f t="shared" si="28"/>
        <v>1424399.5100000007</v>
      </c>
      <c r="Y236" s="171">
        <f t="shared" si="28"/>
        <v>406583.24</v>
      </c>
      <c r="Z236" s="171">
        <f t="shared" si="28"/>
        <v>295744.60000000009</v>
      </c>
      <c r="AA236" s="171">
        <f t="shared" si="28"/>
        <v>342180.12</v>
      </c>
      <c r="AB236" s="171">
        <f t="shared" si="28"/>
        <v>311766.67000000004</v>
      </c>
      <c r="AC236" s="171">
        <f t="shared" si="28"/>
        <v>272090.72000000003</v>
      </c>
      <c r="AD236" s="171">
        <f t="shared" si="28"/>
        <v>342151.8899999999</v>
      </c>
      <c r="AE236" s="171">
        <f t="shared" si="28"/>
        <v>297000.19000000006</v>
      </c>
      <c r="AF236" s="171">
        <f t="shared" si="28"/>
        <v>279037.92</v>
      </c>
      <c r="AG236" s="171">
        <f t="shared" si="28"/>
        <v>254849.02999999997</v>
      </c>
      <c r="AH236" s="171">
        <f t="shared" si="28"/>
        <v>1344097.2000000004</v>
      </c>
      <c r="AI236" s="171">
        <f t="shared" si="28"/>
        <v>36362638.290000007</v>
      </c>
      <c r="AJ236" s="171">
        <f t="shared" si="28"/>
        <v>249831.89</v>
      </c>
      <c r="AK236" s="171">
        <f t="shared" si="28"/>
        <v>275127.12999999995</v>
      </c>
      <c r="AL236" s="171">
        <f t="shared" si="28"/>
        <v>36255.97</v>
      </c>
      <c r="AM236" s="171">
        <f t="shared" si="28"/>
        <v>51204.65</v>
      </c>
      <c r="AN236" s="171">
        <f t="shared" si="28"/>
        <v>17747.089999999993</v>
      </c>
      <c r="AO236" s="171">
        <f t="shared" si="28"/>
        <v>15382.830000000002</v>
      </c>
      <c r="AP236" s="171">
        <f t="shared" si="28"/>
        <v>13229.189999999999</v>
      </c>
      <c r="AQ236" s="171">
        <f t="shared" si="28"/>
        <v>10899.75</v>
      </c>
      <c r="AR236" s="171">
        <f t="shared" si="28"/>
        <v>616.42000000000007</v>
      </c>
      <c r="AS236" s="171">
        <f t="shared" si="28"/>
        <v>1580.05</v>
      </c>
      <c r="AT236" s="171">
        <f t="shared" si="28"/>
        <v>426.1</v>
      </c>
      <c r="AU236" s="171">
        <f t="shared" si="28"/>
        <v>489.72</v>
      </c>
      <c r="AV236" s="171">
        <f t="shared" si="28"/>
        <v>102.14</v>
      </c>
      <c r="AW236" s="171">
        <f t="shared" si="28"/>
        <v>1315.9100000000003</v>
      </c>
      <c r="AX236" s="171">
        <f t="shared" si="28"/>
        <v>345.2</v>
      </c>
      <c r="AY236" s="172">
        <f t="shared" si="28"/>
        <v>39024058.580000006</v>
      </c>
      <c r="AZ236" s="172">
        <f t="shared" si="28"/>
        <v>2661420.2899999991</v>
      </c>
      <c r="BA236" s="172">
        <f t="shared" si="28"/>
        <v>2312561.2299999991</v>
      </c>
      <c r="BB236" s="172">
        <f t="shared" si="28"/>
        <v>7165714.2200000016</v>
      </c>
    </row>
    <row r="237" spans="1:54" x14ac:dyDescent="0.25">
      <c r="J237" s="102"/>
    </row>
    <row r="238" spans="1:54" x14ac:dyDescent="0.25">
      <c r="H238" s="174"/>
      <c r="I238" s="174"/>
    </row>
    <row r="239" spans="1:54" x14ac:dyDescent="0.25">
      <c r="H239" s="174"/>
      <c r="I239" s="174"/>
      <c r="O239" s="103">
        <f>+SUM(O2:O235)</f>
        <v>45840913.74000001</v>
      </c>
      <c r="P239" s="103">
        <f>+SUM(P2:P235)</f>
        <v>325499.78999999998</v>
      </c>
      <c r="Q239" s="103">
        <f t="shared" ref="Q239:AZ239" si="29">+SUM(Q2:Q235)</f>
        <v>315499.78999999998</v>
      </c>
      <c r="R239" s="103">
        <f t="shared" si="29"/>
        <v>411381.46000000008</v>
      </c>
      <c r="S239" s="103">
        <f t="shared" si="29"/>
        <v>434284.87000000005</v>
      </c>
      <c r="T239" s="103">
        <f t="shared" si="29"/>
        <v>825895.32</v>
      </c>
      <c r="U239" s="103">
        <f t="shared" si="29"/>
        <v>310125.62</v>
      </c>
      <c r="V239" s="103">
        <f t="shared" si="29"/>
        <v>310041.78000000003</v>
      </c>
      <c r="W239" s="103">
        <f t="shared" si="29"/>
        <v>301091.69000000006</v>
      </c>
      <c r="X239" s="103">
        <f t="shared" si="29"/>
        <v>1424399.5100000007</v>
      </c>
      <c r="Y239" s="103">
        <f t="shared" si="29"/>
        <v>406583.24</v>
      </c>
      <c r="Z239" s="103">
        <f t="shared" si="29"/>
        <v>295744.60000000009</v>
      </c>
      <c r="AA239" s="103">
        <f t="shared" si="29"/>
        <v>342180.12</v>
      </c>
      <c r="AB239" s="103">
        <f t="shared" si="29"/>
        <v>311766.67000000004</v>
      </c>
      <c r="AC239" s="103">
        <f t="shared" si="29"/>
        <v>272090.72000000003</v>
      </c>
      <c r="AD239" s="103">
        <f t="shared" si="29"/>
        <v>342151.8899999999</v>
      </c>
      <c r="AE239" s="103">
        <f t="shared" si="29"/>
        <v>297000.19000000006</v>
      </c>
      <c r="AF239" s="103">
        <f t="shared" si="29"/>
        <v>279037.92</v>
      </c>
      <c r="AG239" s="103">
        <f t="shared" si="29"/>
        <v>254849.02999999997</v>
      </c>
      <c r="AH239" s="103">
        <f t="shared" si="29"/>
        <v>1344097.2000000004</v>
      </c>
      <c r="AI239" s="103">
        <f t="shared" si="29"/>
        <v>36362638.290000007</v>
      </c>
      <c r="AJ239" s="103">
        <f t="shared" si="29"/>
        <v>249831.89</v>
      </c>
      <c r="AK239" s="103">
        <f t="shared" si="29"/>
        <v>275127.12999999995</v>
      </c>
      <c r="AL239" s="103">
        <f t="shared" si="29"/>
        <v>36255.97</v>
      </c>
      <c r="AM239" s="103">
        <f t="shared" si="29"/>
        <v>51204.65</v>
      </c>
      <c r="AN239" s="103">
        <f t="shared" si="29"/>
        <v>17747.089999999993</v>
      </c>
      <c r="AO239" s="103">
        <f t="shared" si="29"/>
        <v>15382.830000000002</v>
      </c>
      <c r="AP239" s="103">
        <f t="shared" si="29"/>
        <v>13229.189999999999</v>
      </c>
      <c r="AQ239" s="103">
        <f t="shared" si="29"/>
        <v>10899.75</v>
      </c>
      <c r="AR239" s="103">
        <f t="shared" si="29"/>
        <v>616.42000000000007</v>
      </c>
      <c r="AS239" s="103">
        <f t="shared" si="29"/>
        <v>1580.05</v>
      </c>
      <c r="AT239" s="103">
        <f t="shared" si="29"/>
        <v>426.1</v>
      </c>
      <c r="AU239" s="103">
        <f t="shared" si="29"/>
        <v>489.72</v>
      </c>
      <c r="AV239" s="103">
        <f t="shared" si="29"/>
        <v>102.14</v>
      </c>
      <c r="AW239" s="103">
        <f t="shared" si="29"/>
        <v>1315.9100000000003</v>
      </c>
      <c r="AX239" s="103">
        <f t="shared" si="29"/>
        <v>345.2</v>
      </c>
      <c r="AY239" s="103">
        <f t="shared" si="29"/>
        <v>39024058.580000006</v>
      </c>
      <c r="AZ239" s="103">
        <f t="shared" si="29"/>
        <v>2661420.2899999991</v>
      </c>
    </row>
    <row r="240" spans="1:54" x14ac:dyDescent="0.25">
      <c r="H240" s="174"/>
      <c r="I240" s="174"/>
      <c r="O240" s="103">
        <f>+O239-O236</f>
        <v>0</v>
      </c>
      <c r="P240" s="103">
        <f t="shared" ref="P240:AZ240" si="30">+P239-P236</f>
        <v>0</v>
      </c>
      <c r="Q240" s="103">
        <f t="shared" si="30"/>
        <v>0</v>
      </c>
      <c r="R240" s="103">
        <f t="shared" si="30"/>
        <v>0</v>
      </c>
      <c r="S240" s="103">
        <f t="shared" si="30"/>
        <v>0</v>
      </c>
      <c r="T240" s="103">
        <f t="shared" si="30"/>
        <v>0</v>
      </c>
      <c r="U240" s="103">
        <f t="shared" si="30"/>
        <v>0</v>
      </c>
      <c r="V240" s="103">
        <f t="shared" si="30"/>
        <v>0</v>
      </c>
      <c r="W240" s="103">
        <f t="shared" si="30"/>
        <v>0</v>
      </c>
      <c r="X240" s="103">
        <f t="shared" si="30"/>
        <v>0</v>
      </c>
      <c r="Y240" s="103">
        <f t="shared" si="30"/>
        <v>0</v>
      </c>
      <c r="Z240" s="103">
        <f t="shared" si="30"/>
        <v>0</v>
      </c>
      <c r="AA240" s="103">
        <f t="shared" si="30"/>
        <v>0</v>
      </c>
      <c r="AB240" s="103">
        <f t="shared" si="30"/>
        <v>0</v>
      </c>
      <c r="AC240" s="103">
        <f t="shared" si="30"/>
        <v>0</v>
      </c>
      <c r="AD240" s="103">
        <f t="shared" si="30"/>
        <v>0</v>
      </c>
      <c r="AE240" s="103">
        <f t="shared" si="30"/>
        <v>0</v>
      </c>
      <c r="AF240" s="103">
        <f t="shared" si="30"/>
        <v>0</v>
      </c>
      <c r="AG240" s="103">
        <f t="shared" si="30"/>
        <v>0</v>
      </c>
      <c r="AH240" s="103">
        <f t="shared" si="30"/>
        <v>0</v>
      </c>
      <c r="AI240" s="103">
        <f t="shared" si="30"/>
        <v>0</v>
      </c>
      <c r="AJ240" s="103">
        <f t="shared" si="30"/>
        <v>0</v>
      </c>
      <c r="AK240" s="103">
        <f t="shared" si="30"/>
        <v>0</v>
      </c>
      <c r="AL240" s="103">
        <f t="shared" si="30"/>
        <v>0</v>
      </c>
      <c r="AM240" s="103">
        <f t="shared" si="30"/>
        <v>0</v>
      </c>
      <c r="AN240" s="103">
        <f t="shared" si="30"/>
        <v>0</v>
      </c>
      <c r="AO240" s="103">
        <f t="shared" si="30"/>
        <v>0</v>
      </c>
      <c r="AP240" s="103">
        <f t="shared" si="30"/>
        <v>0</v>
      </c>
      <c r="AQ240" s="103">
        <f t="shared" si="30"/>
        <v>0</v>
      </c>
      <c r="AR240" s="103">
        <f t="shared" si="30"/>
        <v>0</v>
      </c>
      <c r="AS240" s="103">
        <f t="shared" si="30"/>
        <v>0</v>
      </c>
      <c r="AT240" s="103">
        <f t="shared" si="30"/>
        <v>0</v>
      </c>
      <c r="AU240" s="103">
        <f t="shared" si="30"/>
        <v>0</v>
      </c>
      <c r="AV240" s="103">
        <f t="shared" si="30"/>
        <v>0</v>
      </c>
      <c r="AW240" s="103">
        <f t="shared" si="30"/>
        <v>0</v>
      </c>
      <c r="AX240" s="103">
        <f t="shared" si="30"/>
        <v>0</v>
      </c>
      <c r="AY240" s="103">
        <f t="shared" si="30"/>
        <v>0</v>
      </c>
      <c r="AZ240" s="103">
        <f t="shared" si="30"/>
        <v>0</v>
      </c>
    </row>
    <row r="241" spans="4:36" x14ac:dyDescent="0.25">
      <c r="D241" s="175">
        <f>+SUM(D2:D235)</f>
        <v>58719456.970000021</v>
      </c>
      <c r="H241" s="176">
        <f>+SUM(H2:H235)</f>
        <v>591965.27</v>
      </c>
      <c r="I241" s="176">
        <f>+SUM(I2:I235)</f>
        <v>340332.35000000009</v>
      </c>
      <c r="J241" s="176">
        <f>+SUM(J2:J235)</f>
        <v>330381.98</v>
      </c>
      <c r="L241" s="176">
        <f>+SUM(L2:L235)</f>
        <v>2661420.2899999991</v>
      </c>
      <c r="M241" s="176">
        <f>+SUM(M2:M235)</f>
        <v>319178.99999999994</v>
      </c>
      <c r="O241" s="175">
        <f>+SUM(P236:AX236)</f>
        <v>45840913.740000002</v>
      </c>
      <c r="P241" s="103"/>
      <c r="AH241" s="175">
        <f>+SUM(P236:AH236)</f>
        <v>8803721.4100000001</v>
      </c>
      <c r="AI241" s="175">
        <f>+SUM(AI2:AI235)</f>
        <v>36362638.290000007</v>
      </c>
      <c r="AJ241" s="175">
        <f>+SUM(AJ236:AX236)</f>
        <v>674554.03999999992</v>
      </c>
    </row>
    <row r="242" spans="4:36" x14ac:dyDescent="0.25">
      <c r="D242" s="177">
        <f t="array" ref="D242">SUMIF($E$2:$E$216,E242,$D$2:$D$216)</f>
        <v>3847569.27</v>
      </c>
      <c r="E242" s="158" t="s">
        <v>42</v>
      </c>
      <c r="F242" s="178">
        <f t="array" ref="F242">COUNTIF($E$2:$E$216,E242)</f>
        <v>8</v>
      </c>
      <c r="H242" s="174"/>
      <c r="I242" s="174"/>
      <c r="J242" s="174"/>
      <c r="M242" s="175">
        <f>+SUM(H241:M241)</f>
        <v>4243278.8899999987</v>
      </c>
    </row>
    <row r="243" spans="4:36" x14ac:dyDescent="0.25">
      <c r="D243" s="177">
        <f t="array" ref="D243">SUMIF($E$2:$E$216,E243,$D$2:$D$216)</f>
        <v>53532126.57</v>
      </c>
      <c r="E243" s="143" t="s">
        <v>19</v>
      </c>
      <c r="F243" s="178">
        <f t="array" ref="F243">COUNTIF($E$2:$E$216,E243)</f>
        <v>171</v>
      </c>
    </row>
    <row r="244" spans="4:36" x14ac:dyDescent="0.25">
      <c r="D244" s="177">
        <f t="array" ref="D244">SUMIF($E$2:$E$216,E244,$D$2:$D$216)</f>
        <v>0</v>
      </c>
      <c r="E244" s="158" t="s">
        <v>16</v>
      </c>
      <c r="F244" s="178">
        <f t="array" ref="F244">COUNTIF($E$2:$E$216,E244)</f>
        <v>34</v>
      </c>
    </row>
    <row r="245" spans="4:36" x14ac:dyDescent="0.25">
      <c r="D245" s="177">
        <f t="array" ref="D245">SUMIF($E$2:$E$216,E245,$D$2:$D$216)</f>
        <v>0</v>
      </c>
      <c r="E245" s="158"/>
      <c r="F245" s="178">
        <f t="array" ref="F245">COUNTIF($E$2:$E$216,E245)</f>
        <v>0</v>
      </c>
    </row>
    <row r="246" spans="4:36" x14ac:dyDescent="0.25">
      <c r="D246" s="177">
        <f t="array" ref="D246">SUMIF($E$2:$E$216,E246,$D$2:$D$216)</f>
        <v>349000</v>
      </c>
      <c r="E246" s="158" t="s">
        <v>46</v>
      </c>
      <c r="F246" s="178">
        <f t="array" ref="F246">COUNTIF($E$2:$E$216,E246)</f>
        <v>2</v>
      </c>
    </row>
    <row r="247" spans="4:36" x14ac:dyDescent="0.25">
      <c r="D247" s="179">
        <f>+SUM(D242:D246)</f>
        <v>57728695.840000004</v>
      </c>
      <c r="E247" s="44"/>
      <c r="F247" s="178">
        <f>+SUM(F242:F246)</f>
        <v>215</v>
      </c>
      <c r="H247" s="175">
        <v>454273.78999999992</v>
      </c>
    </row>
    <row r="248" spans="4:36" x14ac:dyDescent="0.25">
      <c r="D248" s="180">
        <f>+SUM(D217:D235)</f>
        <v>990761.13</v>
      </c>
      <c r="H248" s="175">
        <v>10635420.25</v>
      </c>
    </row>
    <row r="249" spans="4:36" x14ac:dyDescent="0.25">
      <c r="D249" s="181">
        <f>+D247+D248</f>
        <v>58719456.970000006</v>
      </c>
      <c r="F249" s="182">
        <f>+D242/F242</f>
        <v>480946.15875</v>
      </c>
      <c r="H249" s="175">
        <f>+M242</f>
        <v>4243278.8899999987</v>
      </c>
    </row>
    <row r="250" spans="4:36" x14ac:dyDescent="0.25">
      <c r="D250" s="180">
        <f>+D241-D249</f>
        <v>0</v>
      </c>
      <c r="H250" s="175">
        <f>+O241</f>
        <v>45840913.740000002</v>
      </c>
    </row>
    <row r="251" spans="4:36" x14ac:dyDescent="0.25">
      <c r="H251" s="175">
        <f>+D242</f>
        <v>3847569.27</v>
      </c>
    </row>
    <row r="252" spans="4:36" x14ac:dyDescent="0.25">
      <c r="H252" s="175">
        <f>+F249*F246</f>
        <v>961892.3175</v>
      </c>
    </row>
    <row r="253" spans="4:36" x14ac:dyDescent="0.25">
      <c r="H253" s="176">
        <f>+SUM(H247:H252)</f>
        <v>65983348.257500008</v>
      </c>
    </row>
  </sheetData>
  <autoFilter ref="A1:AZ236" xr:uid="{00000000-0001-0000-0000-000000000000}">
    <sortState xmlns:xlrd2="http://schemas.microsoft.com/office/spreadsheetml/2017/richdata2" ref="A2:AZ236">
      <sortCondition ref="A1:A236"/>
    </sortState>
  </autoFilter>
  <pageMargins left="0.75" right="0.75" top="1" bottom="1" header="0.5" footer="0.5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7BA79C-DFCB-4137-9AE1-8F2529FDAD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06F0D5-1E13-4922-A00C-7C3A951CAEC7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3.xml><?xml version="1.0" encoding="utf-8"?>
<ds:datastoreItem xmlns:ds="http://schemas.openxmlformats.org/officeDocument/2006/customXml" ds:itemID="{AA2840A5-B631-4686-A206-F391D4E03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2</vt:i4>
      </vt:variant>
    </vt:vector>
  </HeadingPairs>
  <TitlesOfParts>
    <vt:vector size="15" baseType="lpstr">
      <vt:lpstr>Consolidado v0</vt:lpstr>
      <vt:lpstr>Consolidado</vt:lpstr>
      <vt:lpstr>Distratos</vt:lpstr>
      <vt:lpstr>Comparação</vt:lpstr>
      <vt:lpstr>F-AMP-1T</vt:lpstr>
      <vt:lpstr>F-AVS-1T</vt:lpstr>
      <vt:lpstr>F-GRA-1T</vt:lpstr>
      <vt:lpstr>F-GRA-2T</vt:lpstr>
      <vt:lpstr>F-LUC-1T</vt:lpstr>
      <vt:lpstr>F-LUC-2T</vt:lpstr>
      <vt:lpstr>F-POM-1T</vt:lpstr>
      <vt:lpstr>F-POM-2T</vt:lpstr>
      <vt:lpstr>F-SN2-1T</vt:lpstr>
      <vt:lpstr>'Consolidado v0'!fran</vt:lpstr>
      <vt:lpstr>fran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Ampla</dc:creator>
  <cp:lastModifiedBy>Vitor Taira - Ampla Incorporadora</cp:lastModifiedBy>
  <dcterms:created xsi:type="dcterms:W3CDTF">2025-10-03T13:38:23Z</dcterms:created>
  <dcterms:modified xsi:type="dcterms:W3CDTF">2025-10-09T14:36:14Z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